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theme/themeOverride3.xml" ContentType="application/vnd.openxmlformats-officedocument.themeOverride+xml"/>
  <Override PartName="/xl/charts/chart8.xml" ContentType="application/vnd.openxmlformats-officedocument.drawingml.chart+xml"/>
  <Override PartName="/xl/charts/chart9.xml" ContentType="application/vnd.openxmlformats-officedocument.drawingml.chart+xml"/>
  <Override PartName="/xl/comments2.xml" ContentType="application/vnd.openxmlformats-officedocument.spreadsheetml.comments+xml"/>
  <Override PartName="/xl/drawings/drawing6.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IFP_NEW\5_MATERIALY\5_3_Strategicke_materialy\NPR\2017_NPR\!Identifikácia priorít update 2017\"/>
    </mc:Choice>
  </mc:AlternateContent>
  <bookViews>
    <workbookView xWindow="480" yWindow="240" windowWidth="11220" windowHeight="7410" tabRatio="914"/>
  </bookViews>
  <sheets>
    <sheet name="Tabuľky a grafy" sheetId="119" r:id="rId1"/>
    <sheet name="Indikátory_hodnoty" sheetId="14" r:id="rId2"/>
    <sheet name="Indikátory_definicie" sheetId="93" r:id="rId3"/>
    <sheet name="krajiny EÚ a OECD" sheetId="17" r:id="rId4"/>
    <sheet name="01_Doing_Business" sheetId="92" r:id="rId5"/>
    <sheet name="02_HTE" sheetId="5" r:id="rId6"/>
    <sheet name="02_R&amp;D_exp" sheetId="90" r:id="rId7"/>
    <sheet name="02_tertiary" sheetId="91" r:id="rId8"/>
    <sheet name="03_citations" sheetId="13" r:id="rId9"/>
    <sheet name="03_doctorands" sheetId="88" r:id="rId10"/>
    <sheet name="03_researchers" sheetId="89" r:id="rId11"/>
    <sheet name="04_PISA" sheetId="85" r:id="rId12"/>
    <sheet name="4_PISA_ESCS" sheetId="116" r:id="rId13"/>
    <sheet name="04_teachers_wages" sheetId="86" r:id="rId14"/>
    <sheet name="04_exp_student" sheetId="87" r:id="rId15"/>
    <sheet name="04_particip_0-6y" sheetId="104" r:id="rId16"/>
    <sheet name="04_dropout" sheetId="105" r:id="rId17"/>
    <sheet name="05_motorways" sheetId="108" r:id="rId18"/>
    <sheet name="05_trains" sheetId="112" r:id="rId19"/>
    <sheet name="05_road_fatalities" sheetId="106" r:id="rId20"/>
    <sheet name="05_passenger_modal_split" sheetId="79" r:id="rId21"/>
    <sheet name="05_freight_modal_split" sheetId="113" r:id="rId22"/>
    <sheet name="05_quality_of_infrastr." sheetId="109" r:id="rId23"/>
    <sheet name="06_S2" sheetId="3" r:id="rId24"/>
    <sheet name="06_VAT_gap" sheetId="58" r:id="rId25"/>
    <sheet name="07_gini" sheetId="81" r:id="rId26"/>
    <sheet name="07_gvt_exp" sheetId="84" r:id="rId27"/>
    <sheet name="07_regional_dispar" sheetId="82" r:id="rId28"/>
    <sheet name="07_income_distr" sheetId="83" r:id="rId29"/>
    <sheet name="07_pensions" sheetId="120" r:id="rId30"/>
    <sheet name="08_landfill" sheetId="124" r:id="rId31"/>
    <sheet name="08_PM25" sheetId="94" r:id="rId32"/>
    <sheet name="08_wastewater" sheetId="102" r:id="rId33"/>
    <sheet name="08_GHG_GDP" sheetId="98" r:id="rId34"/>
    <sheet name="08_energy_tax" sheetId="77" r:id="rId35"/>
    <sheet name="08_recycling" sheetId="118" r:id="rId36"/>
    <sheet name="08_waste" sheetId="122" r:id="rId37"/>
    <sheet name="08_cars" sheetId="29" r:id="rId38"/>
    <sheet name="08_wastewater_mng" sheetId="27" r:id="rId39"/>
    <sheet name="08_energy_product" sheetId="99" r:id="rId40"/>
    <sheet name="08_solid_fuel" sheetId="100" r:id="rId41"/>
    <sheet name="08_CO2_trend" sheetId="101" r:id="rId42"/>
    <sheet name="08_PM25_EX" sheetId="95" r:id="rId43"/>
    <sheet name="09_GDP" sheetId="10" r:id="rId44"/>
    <sheet name="10_job_celk" sheetId="60" r:id="rId45"/>
    <sheet name="10_EPL" sheetId="30" r:id="rId46"/>
    <sheet name="10_tax_wedges" sheetId="66" r:id="rId47"/>
    <sheet name="10_inactivity_traps" sheetId="67" r:id="rId48"/>
    <sheet name="10_APTP" sheetId="68" r:id="rId49"/>
    <sheet name="10_educ_u" sheetId="61" r:id="rId50"/>
    <sheet name="10_youth_u" sheetId="63" r:id="rId51"/>
    <sheet name="10_old_u" sheetId="64" r:id="rId52"/>
    <sheet name="10_women_e" sheetId="65" r:id="rId53"/>
    <sheet name="10_maternal_e" sheetId="121" r:id="rId54"/>
    <sheet name="11_health" sheetId="69" r:id="rId55"/>
    <sheet name="11_health_determ" sheetId="71" r:id="rId56"/>
    <sheet name="11_health_eff" sheetId="72" r:id="rId57"/>
    <sheet name="11_avoidable_deaths" sheetId="97" r:id="rId58"/>
    <sheet name="12_safety" sheetId="75" r:id="rId59"/>
    <sheet name="12_poverty" sheetId="25" r:id="rId60"/>
    <sheet name="12_police" sheetId="76" r:id="rId61"/>
    <sheet name="12_corruption" sheetId="96" r:id="rId62"/>
  </sheets>
  <externalReferences>
    <externalReference r:id="rId63"/>
    <externalReference r:id="rId64"/>
    <externalReference r:id="rId65"/>
  </externalReferences>
  <definedNames>
    <definedName name="_xlnm._FilterDatabase" localSheetId="4" hidden="1">'01_Doing_Business'!$A$11:$ES$47</definedName>
    <definedName name="_xlnm._FilterDatabase" localSheetId="8" hidden="1">'03_citations'!$A$114:$K$114</definedName>
    <definedName name="_xlnm._FilterDatabase" localSheetId="17" hidden="1">'05_motorways'!#REF!</definedName>
    <definedName name="_xlnm._FilterDatabase" localSheetId="22" hidden="1">'05_quality_of_infrastr.'!$A$9:$E$43</definedName>
    <definedName name="_xlnm._FilterDatabase" localSheetId="18" hidden="1">'05_trains'!$A$48:$D$48</definedName>
    <definedName name="_xlnm._FilterDatabase" localSheetId="24" hidden="1">'06_VAT_gap'!$A$6:$D$6</definedName>
    <definedName name="_xlnm._FilterDatabase" localSheetId="32" hidden="1">'08_wastewater'!$A$5:$F$33</definedName>
    <definedName name="_xlnm._FilterDatabase" localSheetId="43" hidden="1">'09_GDP'!$A$6:$K$34</definedName>
    <definedName name="_xlnm._FilterDatabase" localSheetId="0" hidden="1">'Tabuľky a grafy'!$A$105:$B$105</definedName>
    <definedName name="Z_01670FF7_1AD5_413F_AA0E_0EB92270E4E0_.wvu.Cols" localSheetId="4" hidden="1">'01_Doing_Business'!#REF!</definedName>
    <definedName name="Z_01670FF7_1AD5_413F_AA0E_0EB92270E4E0_.wvu.FilterData" localSheetId="4" hidden="1">'01_Doing_Business'!$B$11:$AJ$11</definedName>
    <definedName name="Z_01670FF7_1AD5_413F_AA0E_0EB92270E4E0_.wvu.Rows" localSheetId="4" hidden="1">'01_Doing_Business'!$8:$8,'01_Doing_Business'!$10:$10</definedName>
    <definedName name="Z_189AA3A3_E7F6_4F73_9681_D846A835EFFC_.wvu.FilterData" localSheetId="4" hidden="1">'01_Doing_Business'!$B$11:$AJ$11</definedName>
    <definedName name="Z_189AA3A3_E7F6_4F73_9681_D846A835EFFC_.wvu.Rows" localSheetId="4" hidden="1">'01_Doing_Business'!$8:$8,'01_Doing_Business'!$10:$10</definedName>
    <definedName name="Z_3F2EE6D6_D722_4FD4_860F_38562C7DBB90_.wvu.Cols" localSheetId="4" hidden="1">'01_Doing_Business'!#REF!</definedName>
    <definedName name="Z_3F2EE6D6_D722_4FD4_860F_38562C7DBB90_.wvu.FilterData" localSheetId="4" hidden="1">'01_Doing_Business'!$B$11:$AJ$11</definedName>
    <definedName name="Z_3F2EE6D6_D722_4FD4_860F_38562C7DBB90_.wvu.Rows" localSheetId="4" hidden="1">'01_Doing_Business'!$8:$8,'01_Doing_Business'!$10:$10</definedName>
    <definedName name="Z_4A0115D6_6D39_4E07_BD9E_53C4D488A31B_.wvu.FilterData" localSheetId="4" hidden="1">'01_Doing_Business'!$A$11:$EG$43</definedName>
    <definedName name="Z_55CB2F9C_2357_428D_852E_18ACB181BD79_.wvu.Rows" localSheetId="4" hidden="1">'01_Doing_Business'!$1:$5,'01_Doing_Business'!$8:$8,'01_Doing_Business'!$10:$10,'01_Doing_Business'!$47:$47,'01_Doing_Business'!$49:$70</definedName>
    <definedName name="Z_71F4B2F0_DD2A_4B15_9272_BEAAA24B17FE_.wvu.Cols" localSheetId="4" hidden="1">'01_Doing_Business'!#REF!</definedName>
    <definedName name="Z_71F4B2F0_DD2A_4B15_9272_BEAAA24B17FE_.wvu.FilterData" localSheetId="4" hidden="1">'01_Doing_Business'!$B$11:$AJ$11</definedName>
    <definedName name="Z_71F4B2F0_DD2A_4B15_9272_BEAAA24B17FE_.wvu.Rows" localSheetId="4" hidden="1">'01_Doing_Business'!$8:$8,'01_Doing_Business'!$10:$10</definedName>
    <definedName name="Z_9D9106E9_2FEF_444D_BF01_642D5A3D45AF_.wvu.Cols" localSheetId="4" hidden="1">'01_Doing_Business'!#REF!</definedName>
    <definedName name="Z_9D9106E9_2FEF_444D_BF01_642D5A3D45AF_.wvu.FilterData" localSheetId="4" hidden="1">'01_Doing_Business'!$B$11:$AJ$11</definedName>
    <definedName name="Z_9D9106E9_2FEF_444D_BF01_642D5A3D45AF_.wvu.Rows" localSheetId="4" hidden="1">'01_Doing_Business'!$8:$8,'01_Doing_Business'!$10:$10</definedName>
    <definedName name="Z_9E112B76_9E3F_4F62_A06D_3E0CA850ED2E_.wvu.Cols" localSheetId="4" hidden="1">'01_Doing_Business'!#REF!</definedName>
    <definedName name="Z_9E112B76_9E3F_4F62_A06D_3E0CA850ED2E_.wvu.FilterData" localSheetId="4" hidden="1">'01_Doing_Business'!$B$11:$AJ$11</definedName>
    <definedName name="Z_9E112B76_9E3F_4F62_A06D_3E0CA850ED2E_.wvu.Rows" localSheetId="4" hidden="1">'01_Doing_Business'!$8:$8,'01_Doing_Business'!$10:$10</definedName>
    <definedName name="Z_A79DB5F5_D22C_48B3_A03F_F2E4D0C3D777_.wvu.FilterData" localSheetId="4" hidden="1">'01_Doing_Business'!$B$11:$AJ$11</definedName>
    <definedName name="Z_A79DB5F5_D22C_48B3_A03F_F2E4D0C3D777_.wvu.Rows" localSheetId="4" hidden="1">'01_Doing_Business'!$8:$8,'01_Doing_Business'!$10:$10</definedName>
    <definedName name="Z_A848935D_BDA4_445A_B454_3C77CF534130_.wvu.FilterData" localSheetId="4" hidden="1">'01_Doing_Business'!$A$11:$EI$46</definedName>
    <definedName name="Z_AA85259B_10B5_4B8E_8F31_C17329420DD4_.wvu.FilterData" localSheetId="4" hidden="1">'01_Doing_Business'!$A$11:$EI$46</definedName>
    <definedName name="Z_B46E4585_2C1A_4E77_85D9_2C48DC21844B_.wvu.Cols" localSheetId="4" hidden="1">'01_Doing_Business'!#REF!</definedName>
    <definedName name="Z_B46E4585_2C1A_4E77_85D9_2C48DC21844B_.wvu.FilterData" localSheetId="4" hidden="1">'01_Doing_Business'!$B$11:$AJ$11</definedName>
    <definedName name="Z_B46E4585_2C1A_4E77_85D9_2C48DC21844B_.wvu.Rows" localSheetId="4" hidden="1">'01_Doing_Business'!$8:$8,'01_Doing_Business'!$10:$10</definedName>
    <definedName name="Z_B82D09A7_D073_468F_B685_F6C740D7F32D_.wvu.FilterData" localSheetId="4" hidden="1">'01_Doing_Business'!$A$11:$EI$46</definedName>
    <definedName name="Z_BEB5729E_ADAC_43EA_B732_E0C0FBFCA542_.wvu.FilterData" localSheetId="4" hidden="1">'01_Doing_Business'!$A$11:$EI$46</definedName>
    <definedName name="Z_C3ADE610_C206_49F4_B242_CAFF05FAF998_.wvu.FilterData" localSheetId="4" hidden="1">'01_Doing_Business'!$A$11:$EI$46</definedName>
    <definedName name="Z_CA2D4ED2_3B56_4FCC_A2C5_F12419775B91_.wvu.FilterData" localSheetId="4" hidden="1">'01_Doing_Business'!$B$11:$AJ$11</definedName>
    <definedName name="Z_CA2D4ED2_3B56_4FCC_A2C5_F12419775B91_.wvu.Rows" localSheetId="4" hidden="1">'01_Doing_Business'!$8:$8,'01_Doing_Business'!$10:$10</definedName>
    <definedName name="Z_CEB959CA_CDB3_408C_8F2D_069E2B7E298F_.wvu.Cols" localSheetId="4" hidden="1">'01_Doing_Business'!$A:$A,'01_Doing_Business'!$EM:$EN,'01_Doing_Business'!$C:$C,'01_Doing_Business'!$E:$E,'01_Doing_Business'!$G:$G,'01_Doing_Business'!$O:$Q,'01_Doing_Business'!$U:$U,'01_Doing_Business'!$W:$W,'01_Doing_Business'!$Y:$AC,'01_Doing_Business'!$AG:$AG,'01_Doing_Business'!$AI:$AI,'01_Doing_Business'!$AK:$AO,'01_Doing_Business'!$AS:$AS,'01_Doing_Business'!$AU:$AU,'01_Doing_Business'!$AW:$BA,'01_Doing_Business'!#REF!,'01_Doing_Business'!#REF!,'01_Doing_Business'!$BG:$BH,'01_Doing_Business'!#REF!,'01_Doing_Business'!#REF!,'01_Doing_Business'!#REF!,'01_Doing_Business'!$BL:$BL,'01_Doing_Business'!#REF!,'01_Doing_Business'!#REF!,'01_Doing_Business'!#REF!,'01_Doing_Business'!$BR:$BR,'01_Doing_Business'!$BX:$BY,'01_Doing_Business'!$CC:$CC,'01_Doing_Business'!$CE:$CE,'01_Doing_Business'!$CG:$CS,'01_Doing_Business'!$CW:$CW,'01_Doing_Business'!$CY:$CY,'01_Doing_Business'!$DA:$DA,'01_Doing_Business'!$DC:$DC,'01_Doing_Business'!$DE:$DE,'01_Doing_Business'!$DG:$DM,'01_Doing_Business'!$DQ:$DQ,'01_Doing_Business'!$DS:$DS,'01_Doing_Business'!$DU:$DW,'01_Doing_Business'!$EA:$EA,'01_Doing_Business'!$EC:$EE,'01_Doing_Business'!$EH:$EJ</definedName>
    <definedName name="Z_CEB959CA_CDB3_408C_8F2D_069E2B7E298F_.wvu.FilterData" localSheetId="4" hidden="1">'01_Doing_Business'!$A$11:$EI$46</definedName>
    <definedName name="Z_CEB959CA_CDB3_408C_8F2D_069E2B7E298F_.wvu.Rows" localSheetId="4" hidden="1">'01_Doing_Business'!$1:$4,'01_Doing_Business'!$9:$10</definedName>
    <definedName name="Z_D4D8C67A_F3EF_4695_9CC4_23D3171F3E37_.wvu.FilterData" localSheetId="4" hidden="1">'01_Doing_Business'!$A$11:$EG$43</definedName>
    <definedName name="Z_D6C4D851_DE06_41FC_A236_F9F5518E4AC0_.wvu.Cols" localSheetId="4" hidden="1">'01_Doing_Business'!#REF!</definedName>
    <definedName name="Z_D6C4D851_DE06_41FC_A236_F9F5518E4AC0_.wvu.FilterData" localSheetId="4" hidden="1">'01_Doing_Business'!$B$11:$AJ$11</definedName>
    <definedName name="Z_D6C4D851_DE06_41FC_A236_F9F5518E4AC0_.wvu.Rows" localSheetId="4" hidden="1">'01_Doing_Business'!$8:$8,'01_Doing_Business'!$10:$10</definedName>
    <definedName name="Z_E6442CB7_8B4C_477F_B3E7_6AAF3CC03E15_.wvu.Cols" localSheetId="4" hidden="1">'01_Doing_Business'!#REF!</definedName>
    <definedName name="Z_E6442CB7_8B4C_477F_B3E7_6AAF3CC03E15_.wvu.FilterData" localSheetId="4" hidden="1">'01_Doing_Business'!$B$11:$AJ$11</definedName>
    <definedName name="Z_E6442CB7_8B4C_477F_B3E7_6AAF3CC03E15_.wvu.Rows" localSheetId="4" hidden="1">'01_Doing_Business'!$8:$8,'01_Doing_Business'!$10:$10</definedName>
    <definedName name="Z_FBB14C4B_1DE6_4176_9B9F_EFC998FB2B3E_.wvu.FilterData" localSheetId="4" hidden="1">'01_Doing_Business'!$A$11:$EI$46</definedName>
    <definedName name="Z_FF3D48B0_3E01_423D_AB76_3EF77761A512_.wvu.FilterData" localSheetId="4" hidden="1">'01_Doing_Business'!$A$11:$EI$46</definedName>
  </definedNames>
  <calcPr calcId="152511"/>
</workbook>
</file>

<file path=xl/calcChain.xml><?xml version="1.0" encoding="utf-8"?>
<calcChain xmlns="http://schemas.openxmlformats.org/spreadsheetml/2006/main">
  <c r="H33" i="76" l="1"/>
  <c r="L55" i="27"/>
  <c r="B39" i="120"/>
  <c r="B38" i="120"/>
  <c r="B40" i="120" l="1"/>
  <c r="C41" i="104"/>
  <c r="E5" i="3" l="1"/>
  <c r="E45" i="109"/>
  <c r="B3" i="79"/>
  <c r="B30" i="79"/>
  <c r="B5" i="106"/>
  <c r="F42" i="104"/>
  <c r="F41" i="104"/>
  <c r="B41" i="104"/>
  <c r="D63" i="13"/>
  <c r="D49" i="13"/>
  <c r="B41" i="13"/>
  <c r="K79" i="90"/>
  <c r="B79" i="90"/>
  <c r="J41" i="121"/>
  <c r="J43" i="121" s="1"/>
  <c r="G41" i="121"/>
  <c r="H41" i="121"/>
  <c r="I41" i="121"/>
  <c r="G42" i="121"/>
  <c r="H42" i="121"/>
  <c r="I42" i="121"/>
  <c r="J42" i="121"/>
  <c r="B41" i="121"/>
  <c r="C41" i="121"/>
  <c r="B42" i="121"/>
  <c r="C42" i="121"/>
  <c r="D42" i="121"/>
  <c r="D41" i="121"/>
  <c r="C55" i="87"/>
  <c r="C4" i="122"/>
  <c r="D4" i="122"/>
  <c r="E4" i="122"/>
  <c r="C5" i="122"/>
  <c r="D5" i="122"/>
  <c r="E5" i="122"/>
  <c r="C6" i="122"/>
  <c r="D6" i="122"/>
  <c r="E6" i="122"/>
  <c r="C7" i="122"/>
  <c r="D7" i="122"/>
  <c r="E7" i="122"/>
  <c r="D8" i="122"/>
  <c r="E8" i="122"/>
  <c r="C9" i="122"/>
  <c r="D9" i="122"/>
  <c r="E9" i="122"/>
  <c r="C10" i="122"/>
  <c r="D10" i="122"/>
  <c r="E10" i="122"/>
  <c r="C11" i="122"/>
  <c r="D11" i="122"/>
  <c r="E11" i="122"/>
  <c r="C12" i="122"/>
  <c r="D12" i="122"/>
  <c r="E12" i="122"/>
  <c r="C13" i="122"/>
  <c r="D13" i="122"/>
  <c r="E13" i="122"/>
  <c r="C14" i="122"/>
  <c r="D14" i="122"/>
  <c r="E14" i="122"/>
  <c r="C15" i="122"/>
  <c r="D15" i="122"/>
  <c r="E15" i="122"/>
  <c r="C16" i="122"/>
  <c r="D16" i="122"/>
  <c r="E16" i="122"/>
  <c r="C17" i="122"/>
  <c r="D17" i="122"/>
  <c r="E17" i="122"/>
  <c r="C18" i="122"/>
  <c r="D18" i="122"/>
  <c r="E18" i="122"/>
  <c r="C19" i="122"/>
  <c r="D19" i="122"/>
  <c r="E19" i="122"/>
  <c r="C20" i="122"/>
  <c r="D20" i="122"/>
  <c r="E20" i="122"/>
  <c r="C21" i="122"/>
  <c r="D21" i="122"/>
  <c r="E21" i="122"/>
  <c r="C22" i="122"/>
  <c r="D22" i="122"/>
  <c r="E22" i="122"/>
  <c r="C23" i="122"/>
  <c r="D23" i="122"/>
  <c r="E23" i="122"/>
  <c r="C24" i="122"/>
  <c r="D24" i="122"/>
  <c r="E24" i="122"/>
  <c r="C25" i="122"/>
  <c r="D25" i="122"/>
  <c r="E25" i="122"/>
  <c r="C26" i="122"/>
  <c r="D26" i="122"/>
  <c r="E26" i="122"/>
  <c r="C27" i="122"/>
  <c r="D27" i="122"/>
  <c r="E27" i="122"/>
  <c r="C28" i="122"/>
  <c r="D28" i="122"/>
  <c r="E28" i="122"/>
  <c r="C29" i="122"/>
  <c r="D29" i="122"/>
  <c r="E29" i="122"/>
  <c r="C30" i="122"/>
  <c r="D30" i="122"/>
  <c r="E30" i="122"/>
  <c r="C31" i="122"/>
  <c r="D31" i="122"/>
  <c r="E31" i="122"/>
  <c r="B5" i="122"/>
  <c r="B6" i="122"/>
  <c r="B7" i="122"/>
  <c r="B8" i="122"/>
  <c r="B9" i="122"/>
  <c r="B10" i="122"/>
  <c r="B11" i="122"/>
  <c r="B12" i="122"/>
  <c r="B13" i="122"/>
  <c r="B14" i="122"/>
  <c r="B15" i="122"/>
  <c r="B16" i="122"/>
  <c r="B17" i="122"/>
  <c r="B18" i="122"/>
  <c r="B19" i="122"/>
  <c r="B20" i="122"/>
  <c r="B21" i="122"/>
  <c r="B22" i="122"/>
  <c r="B23" i="122"/>
  <c r="B24" i="122"/>
  <c r="B25" i="122"/>
  <c r="B26" i="122"/>
  <c r="B27" i="122"/>
  <c r="B28" i="122"/>
  <c r="B29" i="122"/>
  <c r="B30" i="122"/>
  <c r="B31" i="122"/>
  <c r="B4" i="122"/>
  <c r="C34" i="124"/>
  <c r="D34" i="124"/>
  <c r="C35" i="124"/>
  <c r="D35" i="124"/>
  <c r="B35" i="124"/>
  <c r="B34" i="124"/>
  <c r="V34" i="118"/>
  <c r="V33" i="118"/>
  <c r="U33" i="118"/>
  <c r="U34" i="118"/>
  <c r="V35" i="118" l="1"/>
  <c r="C63" i="14" s="1"/>
  <c r="D41" i="119" s="1"/>
  <c r="D43" i="121"/>
  <c r="U35" i="118"/>
  <c r="B36" i="124"/>
  <c r="G43" i="121"/>
  <c r="B43" i="121"/>
  <c r="I43" i="121"/>
  <c r="H43" i="121"/>
  <c r="C101" i="14" s="1"/>
  <c r="D74" i="119" s="1"/>
  <c r="D36" i="124"/>
  <c r="C58" i="14" s="1"/>
  <c r="C36" i="124"/>
  <c r="C43" i="121"/>
  <c r="C103" i="14" s="1"/>
  <c r="D76" i="119" s="1"/>
  <c r="F43" i="104"/>
  <c r="B32" i="122"/>
  <c r="B34" i="122" s="1"/>
  <c r="B33" i="122"/>
  <c r="C33" i="122"/>
  <c r="E33" i="122"/>
  <c r="D33" i="122"/>
  <c r="C32" i="122"/>
  <c r="C34" i="122" s="1"/>
  <c r="E32" i="122"/>
  <c r="E34" i="122" s="1"/>
  <c r="D32" i="122"/>
  <c r="D34" i="122" s="1"/>
  <c r="C64" i="14" l="1"/>
  <c r="D42" i="119" s="1"/>
  <c r="Q55" i="86"/>
  <c r="Q54" i="86"/>
  <c r="F53" i="116"/>
  <c r="F52" i="116"/>
  <c r="F54" i="116" l="1"/>
  <c r="Q56" i="86"/>
  <c r="S55" i="87"/>
  <c r="B47" i="92"/>
  <c r="C42" i="104"/>
  <c r="B42" i="104"/>
  <c r="B43" i="104" s="1"/>
  <c r="C43" i="104" l="1"/>
  <c r="C102" i="14" s="1"/>
  <c r="D75" i="119" s="1"/>
  <c r="C38" i="120"/>
  <c r="D38" i="120"/>
  <c r="E38" i="120"/>
  <c r="F38" i="120"/>
  <c r="G38" i="120"/>
  <c r="H38" i="120"/>
  <c r="I38" i="120"/>
  <c r="J38" i="120"/>
  <c r="K38" i="120"/>
  <c r="L38" i="120"/>
  <c r="C39" i="120"/>
  <c r="D39" i="120"/>
  <c r="E39" i="120"/>
  <c r="F39" i="120"/>
  <c r="G39" i="120"/>
  <c r="H39" i="120"/>
  <c r="I39" i="120"/>
  <c r="J39" i="120"/>
  <c r="K39" i="120"/>
  <c r="L39" i="120"/>
  <c r="K40" i="120" l="1"/>
  <c r="G40" i="120"/>
  <c r="C40" i="120"/>
  <c r="C55" i="14" s="1"/>
  <c r="D40" i="119" s="1"/>
  <c r="L40" i="120"/>
  <c r="F40" i="120"/>
  <c r="J40" i="120"/>
  <c r="I40" i="120"/>
  <c r="E40" i="120"/>
  <c r="H40" i="120"/>
  <c r="D40" i="120"/>
  <c r="B33" i="118" l="1"/>
  <c r="T34" i="118"/>
  <c r="S34" i="118"/>
  <c r="R34" i="118"/>
  <c r="Q34" i="118"/>
  <c r="P34" i="118"/>
  <c r="O34" i="118"/>
  <c r="N34" i="118"/>
  <c r="M34" i="118"/>
  <c r="L34" i="118"/>
  <c r="K34" i="118"/>
  <c r="J34" i="118"/>
  <c r="I34" i="118"/>
  <c r="H34" i="118"/>
  <c r="G34" i="118"/>
  <c r="F34" i="118"/>
  <c r="E34" i="118"/>
  <c r="D34" i="118"/>
  <c r="C34" i="118"/>
  <c r="B34" i="118"/>
  <c r="T33" i="118"/>
  <c r="S33" i="118"/>
  <c r="R33" i="118"/>
  <c r="Q33" i="118"/>
  <c r="P33" i="118"/>
  <c r="O33" i="118"/>
  <c r="N33" i="118"/>
  <c r="M33" i="118"/>
  <c r="L33" i="118"/>
  <c r="K33" i="118"/>
  <c r="J33" i="118"/>
  <c r="I33" i="118"/>
  <c r="H33" i="118"/>
  <c r="G33" i="118"/>
  <c r="F33" i="118"/>
  <c r="E33" i="118"/>
  <c r="D33" i="118"/>
  <c r="C33" i="118"/>
  <c r="C35" i="118" l="1"/>
  <c r="G35" i="118"/>
  <c r="K35" i="118"/>
  <c r="O35" i="118"/>
  <c r="S35" i="118"/>
  <c r="E35" i="118"/>
  <c r="I35" i="118"/>
  <c r="M35" i="118"/>
  <c r="Q35" i="118"/>
  <c r="F35" i="118"/>
  <c r="J35" i="118"/>
  <c r="N35" i="118"/>
  <c r="R35" i="118"/>
  <c r="D35" i="118"/>
  <c r="H35" i="118"/>
  <c r="L35" i="118"/>
  <c r="P35" i="118"/>
  <c r="T35" i="118"/>
  <c r="B35" i="118"/>
  <c r="C25" i="14"/>
  <c r="D17" i="119" s="1"/>
  <c r="I49" i="112" l="1"/>
  <c r="I50" i="112"/>
  <c r="I51" i="112"/>
  <c r="I52" i="112"/>
  <c r="I53" i="112"/>
  <c r="I54" i="112"/>
  <c r="I57" i="112"/>
  <c r="I59" i="112"/>
  <c r="I60" i="112"/>
  <c r="I61" i="112"/>
  <c r="I62" i="112"/>
  <c r="I63" i="112"/>
  <c r="I64" i="112"/>
  <c r="I65" i="112"/>
  <c r="I66" i="112"/>
  <c r="I67" i="112"/>
  <c r="I68" i="112"/>
  <c r="I69" i="112"/>
  <c r="I70" i="112"/>
  <c r="I71" i="112"/>
  <c r="I72" i="112"/>
  <c r="I73" i="112"/>
  <c r="I74" i="112"/>
  <c r="I75" i="112"/>
  <c r="I76" i="112" l="1"/>
  <c r="I77" i="112"/>
  <c r="I78" i="112" l="1"/>
  <c r="C38" i="14" s="1"/>
  <c r="D26" i="119" s="1"/>
  <c r="V37" i="113"/>
  <c r="V36" i="113"/>
  <c r="V38" i="113" l="1"/>
  <c r="C37" i="14"/>
  <c r="D25" i="119" s="1"/>
  <c r="B45" i="109"/>
  <c r="B44" i="109"/>
  <c r="B46" i="109" l="1"/>
  <c r="K24" i="108"/>
  <c r="L24" i="108"/>
  <c r="N24" i="108"/>
  <c r="J24" i="108"/>
  <c r="M22" i="108"/>
  <c r="M15" i="108"/>
  <c r="G13" i="108"/>
  <c r="B12" i="108" s="1"/>
  <c r="G14" i="108"/>
  <c r="G16" i="108"/>
  <c r="G17" i="108"/>
  <c r="G18" i="108"/>
  <c r="B14" i="108" s="1"/>
  <c r="G19" i="108"/>
  <c r="G20" i="108"/>
  <c r="B16" i="108" s="1"/>
  <c r="G21" i="108"/>
  <c r="B17" i="108" s="1"/>
  <c r="G22" i="108"/>
  <c r="B13" i="108" s="1"/>
  <c r="G24" i="108"/>
  <c r="G25" i="108"/>
  <c r="B18" i="108" s="1"/>
  <c r="G26" i="108"/>
  <c r="B19" i="108" s="1"/>
  <c r="G27" i="108"/>
  <c r="G28" i="108"/>
  <c r="G29" i="108"/>
  <c r="B20" i="108" s="1"/>
  <c r="G31" i="108"/>
  <c r="B21" i="108" s="1"/>
  <c r="G32" i="108"/>
  <c r="G33" i="108"/>
  <c r="B22" i="108" s="1"/>
  <c r="G34" i="108"/>
  <c r="G35" i="108"/>
  <c r="G36" i="108"/>
  <c r="G37" i="108"/>
  <c r="B15" i="108" s="1"/>
  <c r="G38" i="108"/>
  <c r="B23" i="108" s="1"/>
  <c r="G39" i="108"/>
  <c r="B25" i="108" s="1"/>
  <c r="G12" i="108"/>
  <c r="B11" i="108" s="1"/>
  <c r="W37" i="112"/>
  <c r="W36" i="112"/>
  <c r="W38" i="112" s="1"/>
  <c r="M24" i="108" l="1"/>
  <c r="C34" i="14"/>
  <c r="K25" i="108"/>
  <c r="B24" i="108" s="1"/>
  <c r="B26" i="108" l="1"/>
  <c r="B27" i="108"/>
  <c r="T10" i="108"/>
  <c r="B28" i="108" l="1"/>
  <c r="C33" i="14" s="1"/>
  <c r="C44" i="109"/>
  <c r="D44" i="109"/>
  <c r="E44" i="109"/>
  <c r="E46" i="109" s="1"/>
  <c r="C45" i="109"/>
  <c r="D45" i="109"/>
  <c r="C32" i="14" l="1"/>
  <c r="D46" i="109"/>
  <c r="C40" i="14" s="1"/>
  <c r="D28" i="119" s="1"/>
  <c r="C46" i="109"/>
  <c r="C39" i="14" s="1"/>
  <c r="D27" i="119" s="1"/>
  <c r="B27" i="119" l="1"/>
  <c r="B24" i="119"/>
  <c r="B25" i="119"/>
  <c r="B23" i="119"/>
  <c r="B26" i="119"/>
  <c r="B28" i="119"/>
  <c r="J27" i="106"/>
  <c r="J11" i="106"/>
  <c r="I12" i="106"/>
  <c r="J12" i="106"/>
  <c r="I13" i="106"/>
  <c r="J13" i="106"/>
  <c r="I14" i="106"/>
  <c r="J14" i="106"/>
  <c r="I15" i="106"/>
  <c r="J15" i="106"/>
  <c r="I16" i="106"/>
  <c r="J16" i="106"/>
  <c r="I17" i="106"/>
  <c r="J17" i="106"/>
  <c r="I18" i="106"/>
  <c r="J18" i="106"/>
  <c r="I19" i="106"/>
  <c r="J19" i="106"/>
  <c r="I20" i="106"/>
  <c r="J20" i="106"/>
  <c r="I21" i="106"/>
  <c r="J21" i="106"/>
  <c r="I22" i="106"/>
  <c r="J22" i="106"/>
  <c r="I23" i="106"/>
  <c r="J23" i="106"/>
  <c r="I24" i="106"/>
  <c r="J24" i="106"/>
  <c r="I25" i="106"/>
  <c r="J25" i="106"/>
  <c r="B6" i="106"/>
  <c r="C6" i="106"/>
  <c r="D6" i="106"/>
  <c r="E6" i="106"/>
  <c r="F6" i="106"/>
  <c r="G6" i="106"/>
  <c r="H6" i="106"/>
  <c r="I6" i="106"/>
  <c r="J6" i="106"/>
  <c r="B7" i="106"/>
  <c r="C7" i="106"/>
  <c r="D7" i="106"/>
  <c r="E7" i="106"/>
  <c r="F7" i="106"/>
  <c r="G7" i="106"/>
  <c r="H7" i="106"/>
  <c r="I7" i="106"/>
  <c r="J7" i="106"/>
  <c r="B8" i="106"/>
  <c r="C8" i="106"/>
  <c r="D8" i="106"/>
  <c r="E8" i="106"/>
  <c r="F8" i="106"/>
  <c r="G8" i="106"/>
  <c r="H8" i="106"/>
  <c r="I8" i="106"/>
  <c r="J8" i="106"/>
  <c r="B10" i="106"/>
  <c r="C10" i="106"/>
  <c r="D10" i="106"/>
  <c r="E10" i="106"/>
  <c r="F10" i="106"/>
  <c r="G10" i="106"/>
  <c r="H10" i="106"/>
  <c r="I10" i="106"/>
  <c r="J10" i="106"/>
  <c r="B11" i="106"/>
  <c r="C11" i="106"/>
  <c r="D11" i="106"/>
  <c r="E11" i="106"/>
  <c r="F11" i="106"/>
  <c r="G11" i="106"/>
  <c r="H11" i="106"/>
  <c r="B12" i="106"/>
  <c r="C12" i="106"/>
  <c r="D12" i="106"/>
  <c r="E12" i="106"/>
  <c r="F12" i="106"/>
  <c r="G12" i="106"/>
  <c r="H12" i="106"/>
  <c r="B13" i="106"/>
  <c r="C13" i="106"/>
  <c r="D13" i="106"/>
  <c r="E13" i="106"/>
  <c r="F13" i="106"/>
  <c r="G13" i="106"/>
  <c r="H13" i="106"/>
  <c r="B14" i="106"/>
  <c r="C14" i="106"/>
  <c r="D14" i="106"/>
  <c r="E14" i="106"/>
  <c r="F14" i="106"/>
  <c r="G14" i="106"/>
  <c r="H14" i="106"/>
  <c r="B15" i="106"/>
  <c r="C15" i="106"/>
  <c r="D15" i="106"/>
  <c r="E15" i="106"/>
  <c r="F15" i="106"/>
  <c r="G15" i="106"/>
  <c r="H15" i="106"/>
  <c r="B16" i="106"/>
  <c r="C16" i="106"/>
  <c r="D16" i="106"/>
  <c r="E16" i="106"/>
  <c r="F16" i="106"/>
  <c r="G16" i="106"/>
  <c r="H16" i="106"/>
  <c r="B17" i="106"/>
  <c r="C17" i="106"/>
  <c r="D17" i="106"/>
  <c r="E17" i="106"/>
  <c r="F17" i="106"/>
  <c r="G17" i="106"/>
  <c r="H17" i="106"/>
  <c r="B18" i="106"/>
  <c r="C18" i="106"/>
  <c r="D18" i="106"/>
  <c r="E18" i="106"/>
  <c r="F18" i="106"/>
  <c r="G18" i="106"/>
  <c r="H18" i="106"/>
  <c r="B19" i="106"/>
  <c r="C19" i="106"/>
  <c r="D19" i="106"/>
  <c r="E19" i="106"/>
  <c r="F19" i="106"/>
  <c r="G19" i="106"/>
  <c r="H19" i="106"/>
  <c r="B20" i="106"/>
  <c r="C20" i="106"/>
  <c r="D20" i="106"/>
  <c r="E20" i="106"/>
  <c r="F20" i="106"/>
  <c r="G20" i="106"/>
  <c r="H20" i="106"/>
  <c r="B21" i="106"/>
  <c r="C21" i="106"/>
  <c r="D21" i="106"/>
  <c r="E21" i="106"/>
  <c r="F21" i="106"/>
  <c r="G21" i="106"/>
  <c r="H21" i="106"/>
  <c r="B22" i="106"/>
  <c r="C22" i="106"/>
  <c r="D22" i="106"/>
  <c r="E22" i="106"/>
  <c r="F22" i="106"/>
  <c r="G22" i="106"/>
  <c r="H22" i="106"/>
  <c r="B23" i="106"/>
  <c r="C23" i="106"/>
  <c r="D23" i="106"/>
  <c r="E23" i="106"/>
  <c r="F23" i="106"/>
  <c r="G23" i="106"/>
  <c r="H23" i="106"/>
  <c r="B24" i="106"/>
  <c r="C24" i="106"/>
  <c r="D24" i="106"/>
  <c r="E24" i="106"/>
  <c r="F24" i="106"/>
  <c r="G24" i="106"/>
  <c r="H24" i="106"/>
  <c r="B25" i="106"/>
  <c r="C25" i="106"/>
  <c r="D25" i="106"/>
  <c r="E25" i="106"/>
  <c r="F25" i="106"/>
  <c r="G25" i="106"/>
  <c r="H25" i="106"/>
  <c r="B26" i="106"/>
  <c r="C26" i="106"/>
  <c r="D26" i="106"/>
  <c r="E26" i="106"/>
  <c r="F26" i="106"/>
  <c r="G26" i="106"/>
  <c r="H26" i="106"/>
  <c r="I26" i="106"/>
  <c r="J26" i="106"/>
  <c r="B27" i="106"/>
  <c r="C27" i="106"/>
  <c r="D27" i="106"/>
  <c r="E27" i="106"/>
  <c r="F27" i="106"/>
  <c r="G27" i="106"/>
  <c r="H27" i="106"/>
  <c r="I27" i="106"/>
  <c r="B28" i="106"/>
  <c r="C28" i="106"/>
  <c r="D28" i="106"/>
  <c r="E28" i="106"/>
  <c r="F28" i="106"/>
  <c r="G28" i="106"/>
  <c r="H28" i="106"/>
  <c r="I28" i="106"/>
  <c r="J28" i="106"/>
  <c r="B29" i="106"/>
  <c r="C29" i="106"/>
  <c r="D29" i="106"/>
  <c r="E29" i="106"/>
  <c r="F29" i="106"/>
  <c r="G29" i="106"/>
  <c r="H29" i="106"/>
  <c r="I29" i="106"/>
  <c r="J29" i="106"/>
  <c r="B30" i="106"/>
  <c r="C30" i="106"/>
  <c r="D30" i="106"/>
  <c r="E30" i="106"/>
  <c r="F30" i="106"/>
  <c r="G30" i="106"/>
  <c r="H30" i="106"/>
  <c r="I30" i="106"/>
  <c r="J30" i="106"/>
  <c r="B31" i="106"/>
  <c r="C31" i="106"/>
  <c r="D31" i="106"/>
  <c r="E31" i="106"/>
  <c r="F31" i="106"/>
  <c r="G31" i="106"/>
  <c r="H31" i="106"/>
  <c r="I31" i="106"/>
  <c r="J31" i="106"/>
  <c r="B32" i="106"/>
  <c r="C32" i="106"/>
  <c r="D32" i="106"/>
  <c r="E32" i="106"/>
  <c r="F32" i="106"/>
  <c r="G32" i="106"/>
  <c r="H32" i="106"/>
  <c r="I32" i="106"/>
  <c r="J32" i="106"/>
  <c r="C5" i="106"/>
  <c r="D5" i="106"/>
  <c r="E5" i="106"/>
  <c r="F5" i="106"/>
  <c r="G5" i="106"/>
  <c r="H5" i="106"/>
  <c r="I5" i="106"/>
  <c r="J5" i="106"/>
  <c r="I34" i="106" l="1"/>
  <c r="E34" i="106"/>
  <c r="H34" i="106"/>
  <c r="D34" i="106"/>
  <c r="G34" i="106"/>
  <c r="C34" i="106"/>
  <c r="H33" i="106"/>
  <c r="D33" i="106"/>
  <c r="F33" i="106"/>
  <c r="B34" i="106"/>
  <c r="F34" i="106"/>
  <c r="B33" i="106"/>
  <c r="I33" i="106"/>
  <c r="I35" i="106" s="1"/>
  <c r="E33" i="106"/>
  <c r="E35" i="106" s="1"/>
  <c r="G33" i="106"/>
  <c r="C33" i="106"/>
  <c r="J33" i="106"/>
  <c r="J34" i="106"/>
  <c r="C393" i="63"/>
  <c r="D393" i="63"/>
  <c r="E393" i="63"/>
  <c r="F393" i="63"/>
  <c r="G393" i="63"/>
  <c r="H393" i="63"/>
  <c r="I393" i="63"/>
  <c r="J393" i="63"/>
  <c r="K393" i="63"/>
  <c r="L393" i="63"/>
  <c r="M393" i="63"/>
  <c r="N393" i="63"/>
  <c r="O393" i="63"/>
  <c r="P393" i="63"/>
  <c r="Q393" i="63"/>
  <c r="R393" i="63"/>
  <c r="S393" i="63"/>
  <c r="T393" i="63"/>
  <c r="U393" i="63"/>
  <c r="V393" i="63"/>
  <c r="W393" i="63"/>
  <c r="X393" i="63"/>
  <c r="Y393" i="63"/>
  <c r="Z393" i="63"/>
  <c r="AA393" i="63"/>
  <c r="AB393" i="63"/>
  <c r="C394" i="63"/>
  <c r="D394" i="63"/>
  <c r="E394" i="63"/>
  <c r="F394" i="63"/>
  <c r="G394" i="63"/>
  <c r="H394" i="63"/>
  <c r="I394" i="63"/>
  <c r="J394" i="63"/>
  <c r="K394" i="63"/>
  <c r="L394" i="63"/>
  <c r="M394" i="63"/>
  <c r="N394" i="63"/>
  <c r="O394" i="63"/>
  <c r="P394" i="63"/>
  <c r="Q394" i="63"/>
  <c r="R394" i="63"/>
  <c r="S394" i="63"/>
  <c r="T394" i="63"/>
  <c r="U394" i="63"/>
  <c r="V394" i="63"/>
  <c r="W394" i="63"/>
  <c r="X394" i="63"/>
  <c r="Y394" i="63"/>
  <c r="Z394" i="63"/>
  <c r="AA394" i="63"/>
  <c r="AB394" i="63"/>
  <c r="C395" i="63"/>
  <c r="D395" i="63"/>
  <c r="E395" i="63"/>
  <c r="F395" i="63"/>
  <c r="G395" i="63"/>
  <c r="H395" i="63"/>
  <c r="I395" i="63"/>
  <c r="J395" i="63"/>
  <c r="K395" i="63"/>
  <c r="L395" i="63"/>
  <c r="M395" i="63"/>
  <c r="N395" i="63"/>
  <c r="O395" i="63"/>
  <c r="P395" i="63"/>
  <c r="Q395" i="63"/>
  <c r="R395" i="63"/>
  <c r="S395" i="63"/>
  <c r="T395" i="63"/>
  <c r="U395" i="63"/>
  <c r="V395" i="63"/>
  <c r="W395" i="63"/>
  <c r="X395" i="63"/>
  <c r="Y395" i="63"/>
  <c r="Z395" i="63"/>
  <c r="AA395" i="63"/>
  <c r="AB395" i="63"/>
  <c r="C396" i="63"/>
  <c r="D396" i="63"/>
  <c r="E396" i="63"/>
  <c r="F396" i="63"/>
  <c r="G396" i="63"/>
  <c r="H396" i="63"/>
  <c r="I396" i="63"/>
  <c r="J396" i="63"/>
  <c r="K396" i="63"/>
  <c r="L396" i="63"/>
  <c r="M396" i="63"/>
  <c r="N396" i="63"/>
  <c r="O396" i="63"/>
  <c r="P396" i="63"/>
  <c r="Q396" i="63"/>
  <c r="R396" i="63"/>
  <c r="S396" i="63"/>
  <c r="T396" i="63"/>
  <c r="U396" i="63"/>
  <c r="V396" i="63"/>
  <c r="W396" i="63"/>
  <c r="X396" i="63"/>
  <c r="Y396" i="63"/>
  <c r="Z396" i="63"/>
  <c r="AA396" i="63"/>
  <c r="AB396" i="63"/>
  <c r="C397" i="63"/>
  <c r="D397" i="63"/>
  <c r="E397" i="63"/>
  <c r="F397" i="63"/>
  <c r="G397" i="63"/>
  <c r="H397" i="63"/>
  <c r="I397" i="63"/>
  <c r="J397" i="63"/>
  <c r="K397" i="63"/>
  <c r="L397" i="63"/>
  <c r="M397" i="63"/>
  <c r="N397" i="63"/>
  <c r="O397" i="63"/>
  <c r="P397" i="63"/>
  <c r="Q397" i="63"/>
  <c r="R397" i="63"/>
  <c r="S397" i="63"/>
  <c r="T397" i="63"/>
  <c r="U397" i="63"/>
  <c r="V397" i="63"/>
  <c r="W397" i="63"/>
  <c r="X397" i="63"/>
  <c r="Y397" i="63"/>
  <c r="Z397" i="63"/>
  <c r="AA397" i="63"/>
  <c r="AB397" i="63"/>
  <c r="C398" i="63"/>
  <c r="D398" i="63"/>
  <c r="E398" i="63"/>
  <c r="F398" i="63"/>
  <c r="G398" i="63"/>
  <c r="H398" i="63"/>
  <c r="I398" i="63"/>
  <c r="J398" i="63"/>
  <c r="K398" i="63"/>
  <c r="L398" i="63"/>
  <c r="M398" i="63"/>
  <c r="N398" i="63"/>
  <c r="O398" i="63"/>
  <c r="P398" i="63"/>
  <c r="Q398" i="63"/>
  <c r="R398" i="63"/>
  <c r="S398" i="63"/>
  <c r="T398" i="63"/>
  <c r="U398" i="63"/>
  <c r="V398" i="63"/>
  <c r="W398" i="63"/>
  <c r="X398" i="63"/>
  <c r="Y398" i="63"/>
  <c r="Z398" i="63"/>
  <c r="AA398" i="63"/>
  <c r="AB398" i="63"/>
  <c r="C399" i="63"/>
  <c r="D399" i="63"/>
  <c r="E399" i="63"/>
  <c r="F399" i="63"/>
  <c r="G399" i="63"/>
  <c r="H399" i="63"/>
  <c r="I399" i="63"/>
  <c r="J399" i="63"/>
  <c r="K399" i="63"/>
  <c r="L399" i="63"/>
  <c r="M399" i="63"/>
  <c r="N399" i="63"/>
  <c r="O399" i="63"/>
  <c r="P399" i="63"/>
  <c r="Q399" i="63"/>
  <c r="R399" i="63"/>
  <c r="S399" i="63"/>
  <c r="T399" i="63"/>
  <c r="U399" i="63"/>
  <c r="V399" i="63"/>
  <c r="W399" i="63"/>
  <c r="X399" i="63"/>
  <c r="Y399" i="63"/>
  <c r="Z399" i="63"/>
  <c r="AA399" i="63"/>
  <c r="AB399" i="63"/>
  <c r="C362" i="63"/>
  <c r="D362" i="63"/>
  <c r="E362" i="63"/>
  <c r="F362" i="63"/>
  <c r="G362" i="63"/>
  <c r="H362" i="63"/>
  <c r="I362" i="63"/>
  <c r="J362" i="63"/>
  <c r="K362" i="63"/>
  <c r="L362" i="63"/>
  <c r="M362" i="63"/>
  <c r="N362" i="63"/>
  <c r="O362" i="63"/>
  <c r="P362" i="63"/>
  <c r="Q362" i="63"/>
  <c r="R362" i="63"/>
  <c r="S362" i="63"/>
  <c r="T362" i="63"/>
  <c r="U362" i="63"/>
  <c r="V362" i="63"/>
  <c r="W362" i="63"/>
  <c r="X362" i="63"/>
  <c r="Y362" i="63"/>
  <c r="Z362" i="63"/>
  <c r="AA362" i="63"/>
  <c r="AB362" i="63"/>
  <c r="C363" i="63"/>
  <c r="D363" i="63"/>
  <c r="E363" i="63"/>
  <c r="F363" i="63"/>
  <c r="G363" i="63"/>
  <c r="H363" i="63"/>
  <c r="I363" i="63"/>
  <c r="J363" i="63"/>
  <c r="K363" i="63"/>
  <c r="L363" i="63"/>
  <c r="M363" i="63"/>
  <c r="N363" i="63"/>
  <c r="O363" i="63"/>
  <c r="P363" i="63"/>
  <c r="Q363" i="63"/>
  <c r="R363" i="63"/>
  <c r="S363" i="63"/>
  <c r="T363" i="63"/>
  <c r="U363" i="63"/>
  <c r="V363" i="63"/>
  <c r="W363" i="63"/>
  <c r="X363" i="63"/>
  <c r="Y363" i="63"/>
  <c r="Z363" i="63"/>
  <c r="AA363" i="63"/>
  <c r="AB363" i="63"/>
  <c r="C364" i="63"/>
  <c r="D364" i="63"/>
  <c r="E364" i="63"/>
  <c r="F364" i="63"/>
  <c r="G364" i="63"/>
  <c r="H364" i="63"/>
  <c r="I364" i="63"/>
  <c r="J364" i="63"/>
  <c r="K364" i="63"/>
  <c r="L364" i="63"/>
  <c r="M364" i="63"/>
  <c r="N364" i="63"/>
  <c r="O364" i="63"/>
  <c r="P364" i="63"/>
  <c r="Q364" i="63"/>
  <c r="R364" i="63"/>
  <c r="S364" i="63"/>
  <c r="T364" i="63"/>
  <c r="U364" i="63"/>
  <c r="V364" i="63"/>
  <c r="W364" i="63"/>
  <c r="X364" i="63"/>
  <c r="Y364" i="63"/>
  <c r="Z364" i="63"/>
  <c r="AA364" i="63"/>
  <c r="AB364" i="63"/>
  <c r="C365" i="63"/>
  <c r="D365" i="63"/>
  <c r="E365" i="63"/>
  <c r="F365" i="63"/>
  <c r="G365" i="63"/>
  <c r="H365" i="63"/>
  <c r="I365" i="63"/>
  <c r="J365" i="63"/>
  <c r="K365" i="63"/>
  <c r="L365" i="63"/>
  <c r="M365" i="63"/>
  <c r="N365" i="63"/>
  <c r="O365" i="63"/>
  <c r="P365" i="63"/>
  <c r="Q365" i="63"/>
  <c r="R365" i="63"/>
  <c r="S365" i="63"/>
  <c r="T365" i="63"/>
  <c r="U365" i="63"/>
  <c r="V365" i="63"/>
  <c r="W365" i="63"/>
  <c r="X365" i="63"/>
  <c r="Y365" i="63"/>
  <c r="Z365" i="63"/>
  <c r="AA365" i="63"/>
  <c r="AB365" i="63"/>
  <c r="C366" i="63"/>
  <c r="D366" i="63"/>
  <c r="E366" i="63"/>
  <c r="F366" i="63"/>
  <c r="G366" i="63"/>
  <c r="H366" i="63"/>
  <c r="I366" i="63"/>
  <c r="J366" i="63"/>
  <c r="K366" i="63"/>
  <c r="L366" i="63"/>
  <c r="M366" i="63"/>
  <c r="N366" i="63"/>
  <c r="O366" i="63"/>
  <c r="P366" i="63"/>
  <c r="Q366" i="63"/>
  <c r="R366" i="63"/>
  <c r="S366" i="63"/>
  <c r="T366" i="63"/>
  <c r="U366" i="63"/>
  <c r="V366" i="63"/>
  <c r="W366" i="63"/>
  <c r="X366" i="63"/>
  <c r="Y366" i="63"/>
  <c r="Z366" i="63"/>
  <c r="AA366" i="63"/>
  <c r="AB366" i="63"/>
  <c r="C367" i="63"/>
  <c r="D367" i="63"/>
  <c r="E367" i="63"/>
  <c r="F367" i="63"/>
  <c r="G367" i="63"/>
  <c r="H367" i="63"/>
  <c r="I367" i="63"/>
  <c r="J367" i="63"/>
  <c r="K367" i="63"/>
  <c r="L367" i="63"/>
  <c r="M367" i="63"/>
  <c r="N367" i="63"/>
  <c r="O367" i="63"/>
  <c r="P367" i="63"/>
  <c r="Q367" i="63"/>
  <c r="R367" i="63"/>
  <c r="S367" i="63"/>
  <c r="T367" i="63"/>
  <c r="U367" i="63"/>
  <c r="V367" i="63"/>
  <c r="W367" i="63"/>
  <c r="X367" i="63"/>
  <c r="Y367" i="63"/>
  <c r="Z367" i="63"/>
  <c r="AA367" i="63"/>
  <c r="AB367" i="63"/>
  <c r="C368" i="63"/>
  <c r="D368" i="63"/>
  <c r="E368" i="63"/>
  <c r="F368" i="63"/>
  <c r="G368" i="63"/>
  <c r="H368" i="63"/>
  <c r="I368" i="63"/>
  <c r="J368" i="63"/>
  <c r="K368" i="63"/>
  <c r="L368" i="63"/>
  <c r="M368" i="63"/>
  <c r="N368" i="63"/>
  <c r="O368" i="63"/>
  <c r="P368" i="63"/>
  <c r="Q368" i="63"/>
  <c r="R368" i="63"/>
  <c r="S368" i="63"/>
  <c r="T368" i="63"/>
  <c r="U368" i="63"/>
  <c r="V368" i="63"/>
  <c r="W368" i="63"/>
  <c r="X368" i="63"/>
  <c r="Y368" i="63"/>
  <c r="Z368" i="63"/>
  <c r="AA368" i="63"/>
  <c r="AB368" i="63"/>
  <c r="C369" i="63"/>
  <c r="D369" i="63"/>
  <c r="E369" i="63"/>
  <c r="F369" i="63"/>
  <c r="G369" i="63"/>
  <c r="H369" i="63"/>
  <c r="I369" i="63"/>
  <c r="J369" i="63"/>
  <c r="K369" i="63"/>
  <c r="L369" i="63"/>
  <c r="M369" i="63"/>
  <c r="N369" i="63"/>
  <c r="O369" i="63"/>
  <c r="P369" i="63"/>
  <c r="Q369" i="63"/>
  <c r="R369" i="63"/>
  <c r="S369" i="63"/>
  <c r="T369" i="63"/>
  <c r="U369" i="63"/>
  <c r="V369" i="63"/>
  <c r="W369" i="63"/>
  <c r="X369" i="63"/>
  <c r="Y369" i="63"/>
  <c r="Z369" i="63"/>
  <c r="AA369" i="63"/>
  <c r="AB369" i="63"/>
  <c r="C370" i="63"/>
  <c r="D370" i="63"/>
  <c r="E370" i="63"/>
  <c r="F370" i="63"/>
  <c r="G370" i="63"/>
  <c r="H370" i="63"/>
  <c r="I370" i="63"/>
  <c r="J370" i="63"/>
  <c r="K370" i="63"/>
  <c r="L370" i="63"/>
  <c r="M370" i="63"/>
  <c r="N370" i="63"/>
  <c r="O370" i="63"/>
  <c r="P370" i="63"/>
  <c r="Q370" i="63"/>
  <c r="R370" i="63"/>
  <c r="S370" i="63"/>
  <c r="T370" i="63"/>
  <c r="U370" i="63"/>
  <c r="V370" i="63"/>
  <c r="W370" i="63"/>
  <c r="X370" i="63"/>
  <c r="Y370" i="63"/>
  <c r="Z370" i="63"/>
  <c r="AA370" i="63"/>
  <c r="AB370" i="63"/>
  <c r="C371" i="63"/>
  <c r="D371" i="63"/>
  <c r="E371" i="63"/>
  <c r="F371" i="63"/>
  <c r="G371" i="63"/>
  <c r="H371" i="63"/>
  <c r="I371" i="63"/>
  <c r="J371" i="63"/>
  <c r="K371" i="63"/>
  <c r="L371" i="63"/>
  <c r="M371" i="63"/>
  <c r="N371" i="63"/>
  <c r="O371" i="63"/>
  <c r="P371" i="63"/>
  <c r="Q371" i="63"/>
  <c r="R371" i="63"/>
  <c r="S371" i="63"/>
  <c r="T371" i="63"/>
  <c r="U371" i="63"/>
  <c r="V371" i="63"/>
  <c r="W371" i="63"/>
  <c r="X371" i="63"/>
  <c r="Y371" i="63"/>
  <c r="Z371" i="63"/>
  <c r="AA371" i="63"/>
  <c r="AB371" i="63"/>
  <c r="C372" i="63"/>
  <c r="D372" i="63"/>
  <c r="E372" i="63"/>
  <c r="F372" i="63"/>
  <c r="G372" i="63"/>
  <c r="H372" i="63"/>
  <c r="I372" i="63"/>
  <c r="J372" i="63"/>
  <c r="K372" i="63"/>
  <c r="L372" i="63"/>
  <c r="M372" i="63"/>
  <c r="N372" i="63"/>
  <c r="O372" i="63"/>
  <c r="P372" i="63"/>
  <c r="Q372" i="63"/>
  <c r="R372" i="63"/>
  <c r="S372" i="63"/>
  <c r="T372" i="63"/>
  <c r="U372" i="63"/>
  <c r="V372" i="63"/>
  <c r="W372" i="63"/>
  <c r="X372" i="63"/>
  <c r="Y372" i="63"/>
  <c r="Z372" i="63"/>
  <c r="AA372" i="63"/>
  <c r="AB372" i="63"/>
  <c r="C373" i="63"/>
  <c r="D373" i="63"/>
  <c r="E373" i="63"/>
  <c r="F373" i="63"/>
  <c r="G373" i="63"/>
  <c r="H373" i="63"/>
  <c r="I373" i="63"/>
  <c r="J373" i="63"/>
  <c r="K373" i="63"/>
  <c r="L373" i="63"/>
  <c r="M373" i="63"/>
  <c r="N373" i="63"/>
  <c r="O373" i="63"/>
  <c r="P373" i="63"/>
  <c r="Q373" i="63"/>
  <c r="R373" i="63"/>
  <c r="S373" i="63"/>
  <c r="T373" i="63"/>
  <c r="U373" i="63"/>
  <c r="V373" i="63"/>
  <c r="W373" i="63"/>
  <c r="X373" i="63"/>
  <c r="Y373" i="63"/>
  <c r="Z373" i="63"/>
  <c r="AA373" i="63"/>
  <c r="AB373" i="63"/>
  <c r="C374" i="63"/>
  <c r="D374" i="63"/>
  <c r="E374" i="63"/>
  <c r="F374" i="63"/>
  <c r="G374" i="63"/>
  <c r="H374" i="63"/>
  <c r="I374" i="63"/>
  <c r="J374" i="63"/>
  <c r="K374" i="63"/>
  <c r="L374" i="63"/>
  <c r="M374" i="63"/>
  <c r="N374" i="63"/>
  <c r="O374" i="63"/>
  <c r="P374" i="63"/>
  <c r="Q374" i="63"/>
  <c r="R374" i="63"/>
  <c r="S374" i="63"/>
  <c r="T374" i="63"/>
  <c r="U374" i="63"/>
  <c r="V374" i="63"/>
  <c r="W374" i="63"/>
  <c r="X374" i="63"/>
  <c r="Y374" i="63"/>
  <c r="Z374" i="63"/>
  <c r="AA374" i="63"/>
  <c r="AB374" i="63"/>
  <c r="C375" i="63"/>
  <c r="D375" i="63"/>
  <c r="E375" i="63"/>
  <c r="F375" i="63"/>
  <c r="G375" i="63"/>
  <c r="H375" i="63"/>
  <c r="I375" i="63"/>
  <c r="J375" i="63"/>
  <c r="K375" i="63"/>
  <c r="L375" i="63"/>
  <c r="M375" i="63"/>
  <c r="N375" i="63"/>
  <c r="O375" i="63"/>
  <c r="P375" i="63"/>
  <c r="Q375" i="63"/>
  <c r="R375" i="63"/>
  <c r="S375" i="63"/>
  <c r="T375" i="63"/>
  <c r="U375" i="63"/>
  <c r="V375" i="63"/>
  <c r="W375" i="63"/>
  <c r="X375" i="63"/>
  <c r="Y375" i="63"/>
  <c r="Z375" i="63"/>
  <c r="AA375" i="63"/>
  <c r="AB375" i="63"/>
  <c r="C376" i="63"/>
  <c r="D376" i="63"/>
  <c r="E376" i="63"/>
  <c r="F376" i="63"/>
  <c r="G376" i="63"/>
  <c r="H376" i="63"/>
  <c r="I376" i="63"/>
  <c r="J376" i="63"/>
  <c r="K376" i="63"/>
  <c r="L376" i="63"/>
  <c r="M376" i="63"/>
  <c r="N376" i="63"/>
  <c r="O376" i="63"/>
  <c r="P376" i="63"/>
  <c r="Q376" i="63"/>
  <c r="R376" i="63"/>
  <c r="S376" i="63"/>
  <c r="T376" i="63"/>
  <c r="U376" i="63"/>
  <c r="V376" i="63"/>
  <c r="W376" i="63"/>
  <c r="X376" i="63"/>
  <c r="Y376" i="63"/>
  <c r="Z376" i="63"/>
  <c r="AA376" i="63"/>
  <c r="AB376" i="63"/>
  <c r="C377" i="63"/>
  <c r="D377" i="63"/>
  <c r="E377" i="63"/>
  <c r="F377" i="63"/>
  <c r="G377" i="63"/>
  <c r="H377" i="63"/>
  <c r="I377" i="63"/>
  <c r="J377" i="63"/>
  <c r="K377" i="63"/>
  <c r="L377" i="63"/>
  <c r="M377" i="63"/>
  <c r="N377" i="63"/>
  <c r="O377" i="63"/>
  <c r="P377" i="63"/>
  <c r="Q377" i="63"/>
  <c r="R377" i="63"/>
  <c r="S377" i="63"/>
  <c r="T377" i="63"/>
  <c r="U377" i="63"/>
  <c r="V377" i="63"/>
  <c r="W377" i="63"/>
  <c r="X377" i="63"/>
  <c r="Y377" i="63"/>
  <c r="Z377" i="63"/>
  <c r="AA377" i="63"/>
  <c r="AB377" i="63"/>
  <c r="C378" i="63"/>
  <c r="D378" i="63"/>
  <c r="E378" i="63"/>
  <c r="F378" i="63"/>
  <c r="G378" i="63"/>
  <c r="H378" i="63"/>
  <c r="I378" i="63"/>
  <c r="J378" i="63"/>
  <c r="K378" i="63"/>
  <c r="L378" i="63"/>
  <c r="M378" i="63"/>
  <c r="N378" i="63"/>
  <c r="O378" i="63"/>
  <c r="P378" i="63"/>
  <c r="Q378" i="63"/>
  <c r="R378" i="63"/>
  <c r="S378" i="63"/>
  <c r="T378" i="63"/>
  <c r="U378" i="63"/>
  <c r="V378" i="63"/>
  <c r="W378" i="63"/>
  <c r="X378" i="63"/>
  <c r="Y378" i="63"/>
  <c r="Z378" i="63"/>
  <c r="AA378" i="63"/>
  <c r="AB378" i="63"/>
  <c r="C379" i="63"/>
  <c r="D379" i="63"/>
  <c r="E379" i="63"/>
  <c r="F379" i="63"/>
  <c r="G379" i="63"/>
  <c r="H379" i="63"/>
  <c r="I379" i="63"/>
  <c r="J379" i="63"/>
  <c r="K379" i="63"/>
  <c r="L379" i="63"/>
  <c r="M379" i="63"/>
  <c r="N379" i="63"/>
  <c r="O379" i="63"/>
  <c r="P379" i="63"/>
  <c r="Q379" i="63"/>
  <c r="R379" i="63"/>
  <c r="S379" i="63"/>
  <c r="T379" i="63"/>
  <c r="U379" i="63"/>
  <c r="V379" i="63"/>
  <c r="W379" i="63"/>
  <c r="X379" i="63"/>
  <c r="Y379" i="63"/>
  <c r="Z379" i="63"/>
  <c r="AA379" i="63"/>
  <c r="AB379" i="63"/>
  <c r="C380" i="63"/>
  <c r="D380" i="63"/>
  <c r="E380" i="63"/>
  <c r="F380" i="63"/>
  <c r="G380" i="63"/>
  <c r="H380" i="63"/>
  <c r="I380" i="63"/>
  <c r="J380" i="63"/>
  <c r="K380" i="63"/>
  <c r="L380" i="63"/>
  <c r="M380" i="63"/>
  <c r="N380" i="63"/>
  <c r="O380" i="63"/>
  <c r="P380" i="63"/>
  <c r="Q380" i="63"/>
  <c r="R380" i="63"/>
  <c r="S380" i="63"/>
  <c r="T380" i="63"/>
  <c r="U380" i="63"/>
  <c r="V380" i="63"/>
  <c r="W380" i="63"/>
  <c r="X380" i="63"/>
  <c r="Y380" i="63"/>
  <c r="Z380" i="63"/>
  <c r="AA380" i="63"/>
  <c r="AB380" i="63"/>
  <c r="C381" i="63"/>
  <c r="D381" i="63"/>
  <c r="E381" i="63"/>
  <c r="F381" i="63"/>
  <c r="G381" i="63"/>
  <c r="H381" i="63"/>
  <c r="I381" i="63"/>
  <c r="J381" i="63"/>
  <c r="K381" i="63"/>
  <c r="L381" i="63"/>
  <c r="M381" i="63"/>
  <c r="N381" i="63"/>
  <c r="O381" i="63"/>
  <c r="P381" i="63"/>
  <c r="Q381" i="63"/>
  <c r="R381" i="63"/>
  <c r="S381" i="63"/>
  <c r="T381" i="63"/>
  <c r="U381" i="63"/>
  <c r="V381" i="63"/>
  <c r="W381" i="63"/>
  <c r="X381" i="63"/>
  <c r="Y381" i="63"/>
  <c r="Z381" i="63"/>
  <c r="AA381" i="63"/>
  <c r="AB381" i="63"/>
  <c r="C382" i="63"/>
  <c r="D382" i="63"/>
  <c r="E382" i="63"/>
  <c r="F382" i="63"/>
  <c r="G382" i="63"/>
  <c r="H382" i="63"/>
  <c r="I382" i="63"/>
  <c r="J382" i="63"/>
  <c r="K382" i="63"/>
  <c r="L382" i="63"/>
  <c r="M382" i="63"/>
  <c r="N382" i="63"/>
  <c r="O382" i="63"/>
  <c r="P382" i="63"/>
  <c r="Q382" i="63"/>
  <c r="R382" i="63"/>
  <c r="S382" i="63"/>
  <c r="T382" i="63"/>
  <c r="U382" i="63"/>
  <c r="V382" i="63"/>
  <c r="W382" i="63"/>
  <c r="X382" i="63"/>
  <c r="Y382" i="63"/>
  <c r="Z382" i="63"/>
  <c r="AA382" i="63"/>
  <c r="AB382" i="63"/>
  <c r="C383" i="63"/>
  <c r="D383" i="63"/>
  <c r="E383" i="63"/>
  <c r="F383" i="63"/>
  <c r="G383" i="63"/>
  <c r="H383" i="63"/>
  <c r="I383" i="63"/>
  <c r="J383" i="63"/>
  <c r="K383" i="63"/>
  <c r="L383" i="63"/>
  <c r="M383" i="63"/>
  <c r="N383" i="63"/>
  <c r="O383" i="63"/>
  <c r="P383" i="63"/>
  <c r="Q383" i="63"/>
  <c r="R383" i="63"/>
  <c r="S383" i="63"/>
  <c r="T383" i="63"/>
  <c r="U383" i="63"/>
  <c r="V383" i="63"/>
  <c r="W383" i="63"/>
  <c r="X383" i="63"/>
  <c r="Y383" i="63"/>
  <c r="Z383" i="63"/>
  <c r="AA383" i="63"/>
  <c r="AB383" i="63"/>
  <c r="C384" i="63"/>
  <c r="D384" i="63"/>
  <c r="E384" i="63"/>
  <c r="F384" i="63"/>
  <c r="G384" i="63"/>
  <c r="H384" i="63"/>
  <c r="I384" i="63"/>
  <c r="J384" i="63"/>
  <c r="K384" i="63"/>
  <c r="L384" i="63"/>
  <c r="M384" i="63"/>
  <c r="N384" i="63"/>
  <c r="O384" i="63"/>
  <c r="P384" i="63"/>
  <c r="Q384" i="63"/>
  <c r="R384" i="63"/>
  <c r="S384" i="63"/>
  <c r="T384" i="63"/>
  <c r="U384" i="63"/>
  <c r="V384" i="63"/>
  <c r="W384" i="63"/>
  <c r="X384" i="63"/>
  <c r="Y384" i="63"/>
  <c r="Z384" i="63"/>
  <c r="AA384" i="63"/>
  <c r="AB384" i="63"/>
  <c r="C385" i="63"/>
  <c r="D385" i="63"/>
  <c r="E385" i="63"/>
  <c r="F385" i="63"/>
  <c r="G385" i="63"/>
  <c r="H385" i="63"/>
  <c r="I385" i="63"/>
  <c r="J385" i="63"/>
  <c r="K385" i="63"/>
  <c r="L385" i="63"/>
  <c r="M385" i="63"/>
  <c r="N385" i="63"/>
  <c r="O385" i="63"/>
  <c r="P385" i="63"/>
  <c r="Q385" i="63"/>
  <c r="R385" i="63"/>
  <c r="S385" i="63"/>
  <c r="T385" i="63"/>
  <c r="U385" i="63"/>
  <c r="V385" i="63"/>
  <c r="W385" i="63"/>
  <c r="X385" i="63"/>
  <c r="Y385" i="63"/>
  <c r="Z385" i="63"/>
  <c r="AA385" i="63"/>
  <c r="AB385" i="63"/>
  <c r="C386" i="63"/>
  <c r="D386" i="63"/>
  <c r="E386" i="63"/>
  <c r="F386" i="63"/>
  <c r="G386" i="63"/>
  <c r="H386" i="63"/>
  <c r="I386" i="63"/>
  <c r="J386" i="63"/>
  <c r="K386" i="63"/>
  <c r="L386" i="63"/>
  <c r="M386" i="63"/>
  <c r="N386" i="63"/>
  <c r="O386" i="63"/>
  <c r="P386" i="63"/>
  <c r="Q386" i="63"/>
  <c r="R386" i="63"/>
  <c r="S386" i="63"/>
  <c r="T386" i="63"/>
  <c r="U386" i="63"/>
  <c r="V386" i="63"/>
  <c r="W386" i="63"/>
  <c r="X386" i="63"/>
  <c r="Y386" i="63"/>
  <c r="Z386" i="63"/>
  <c r="AA386" i="63"/>
  <c r="AB386" i="63"/>
  <c r="C387" i="63"/>
  <c r="D387" i="63"/>
  <c r="E387" i="63"/>
  <c r="F387" i="63"/>
  <c r="G387" i="63"/>
  <c r="H387" i="63"/>
  <c r="I387" i="63"/>
  <c r="J387" i="63"/>
  <c r="K387" i="63"/>
  <c r="L387" i="63"/>
  <c r="M387" i="63"/>
  <c r="N387" i="63"/>
  <c r="O387" i="63"/>
  <c r="P387" i="63"/>
  <c r="Q387" i="63"/>
  <c r="R387" i="63"/>
  <c r="S387" i="63"/>
  <c r="T387" i="63"/>
  <c r="U387" i="63"/>
  <c r="V387" i="63"/>
  <c r="W387" i="63"/>
  <c r="X387" i="63"/>
  <c r="Y387" i="63"/>
  <c r="Z387" i="63"/>
  <c r="AA387" i="63"/>
  <c r="AB387" i="63"/>
  <c r="C388" i="63"/>
  <c r="D388" i="63"/>
  <c r="E388" i="63"/>
  <c r="F388" i="63"/>
  <c r="G388" i="63"/>
  <c r="H388" i="63"/>
  <c r="I388" i="63"/>
  <c r="J388" i="63"/>
  <c r="K388" i="63"/>
  <c r="L388" i="63"/>
  <c r="M388" i="63"/>
  <c r="N388" i="63"/>
  <c r="O388" i="63"/>
  <c r="P388" i="63"/>
  <c r="Q388" i="63"/>
  <c r="R388" i="63"/>
  <c r="S388" i="63"/>
  <c r="T388" i="63"/>
  <c r="U388" i="63"/>
  <c r="V388" i="63"/>
  <c r="W388" i="63"/>
  <c r="X388" i="63"/>
  <c r="Y388" i="63"/>
  <c r="Z388" i="63"/>
  <c r="AA388" i="63"/>
  <c r="AB388" i="63"/>
  <c r="C389" i="63"/>
  <c r="D389" i="63"/>
  <c r="E389" i="63"/>
  <c r="F389" i="63"/>
  <c r="G389" i="63"/>
  <c r="H389" i="63"/>
  <c r="I389" i="63"/>
  <c r="J389" i="63"/>
  <c r="K389" i="63"/>
  <c r="L389" i="63"/>
  <c r="M389" i="63"/>
  <c r="N389" i="63"/>
  <c r="O389" i="63"/>
  <c r="P389" i="63"/>
  <c r="Q389" i="63"/>
  <c r="R389" i="63"/>
  <c r="S389" i="63"/>
  <c r="T389" i="63"/>
  <c r="U389" i="63"/>
  <c r="V389" i="63"/>
  <c r="W389" i="63"/>
  <c r="X389" i="63"/>
  <c r="Y389" i="63"/>
  <c r="Z389" i="63"/>
  <c r="AA389" i="63"/>
  <c r="AB389" i="63"/>
  <c r="C390" i="63"/>
  <c r="D390" i="63"/>
  <c r="E390" i="63"/>
  <c r="F390" i="63"/>
  <c r="G390" i="63"/>
  <c r="H390" i="63"/>
  <c r="I390" i="63"/>
  <c r="J390" i="63"/>
  <c r="K390" i="63"/>
  <c r="L390" i="63"/>
  <c r="M390" i="63"/>
  <c r="N390" i="63"/>
  <c r="O390" i="63"/>
  <c r="P390" i="63"/>
  <c r="Q390" i="63"/>
  <c r="R390" i="63"/>
  <c r="S390" i="63"/>
  <c r="T390" i="63"/>
  <c r="U390" i="63"/>
  <c r="V390" i="63"/>
  <c r="W390" i="63"/>
  <c r="X390" i="63"/>
  <c r="Y390" i="63"/>
  <c r="Z390" i="63"/>
  <c r="AA390" i="63"/>
  <c r="AB390" i="63"/>
  <c r="C391" i="63"/>
  <c r="D391" i="63"/>
  <c r="E391" i="63"/>
  <c r="F391" i="63"/>
  <c r="G391" i="63"/>
  <c r="H391" i="63"/>
  <c r="I391" i="63"/>
  <c r="J391" i="63"/>
  <c r="K391" i="63"/>
  <c r="L391" i="63"/>
  <c r="M391" i="63"/>
  <c r="N391" i="63"/>
  <c r="O391" i="63"/>
  <c r="P391" i="63"/>
  <c r="Q391" i="63"/>
  <c r="R391" i="63"/>
  <c r="S391" i="63"/>
  <c r="T391" i="63"/>
  <c r="U391" i="63"/>
  <c r="V391" i="63"/>
  <c r="W391" i="63"/>
  <c r="X391" i="63"/>
  <c r="Y391" i="63"/>
  <c r="Z391" i="63"/>
  <c r="AA391" i="63"/>
  <c r="AB391" i="63"/>
  <c r="C392" i="63"/>
  <c r="D392" i="63"/>
  <c r="E392" i="63"/>
  <c r="F392" i="63"/>
  <c r="G392" i="63"/>
  <c r="H392" i="63"/>
  <c r="I392" i="63"/>
  <c r="J392" i="63"/>
  <c r="K392" i="63"/>
  <c r="L392" i="63"/>
  <c r="M392" i="63"/>
  <c r="N392" i="63"/>
  <c r="O392" i="63"/>
  <c r="P392" i="63"/>
  <c r="Q392" i="63"/>
  <c r="R392" i="63"/>
  <c r="S392" i="63"/>
  <c r="T392" i="63"/>
  <c r="U392" i="63"/>
  <c r="V392" i="63"/>
  <c r="W392" i="63"/>
  <c r="X392" i="63"/>
  <c r="Y392" i="63"/>
  <c r="Z392" i="63"/>
  <c r="AA392" i="63"/>
  <c r="AB392" i="63"/>
  <c r="D361" i="63"/>
  <c r="E361" i="63"/>
  <c r="F361" i="63"/>
  <c r="G361" i="63"/>
  <c r="H361" i="63"/>
  <c r="I361" i="63"/>
  <c r="J361" i="63"/>
  <c r="K361" i="63"/>
  <c r="L361" i="63"/>
  <c r="M361" i="63"/>
  <c r="N361" i="63"/>
  <c r="O361" i="63"/>
  <c r="P361" i="63"/>
  <c r="Q361" i="63"/>
  <c r="R361" i="63"/>
  <c r="S361" i="63"/>
  <c r="T361" i="63"/>
  <c r="U361" i="63"/>
  <c r="V361" i="63"/>
  <c r="W361" i="63"/>
  <c r="X361" i="63"/>
  <c r="Y361" i="63"/>
  <c r="Z361" i="63"/>
  <c r="AA361" i="63"/>
  <c r="AB361" i="63"/>
  <c r="C361" i="63"/>
  <c r="J35" i="106" l="1"/>
  <c r="G35" i="106"/>
  <c r="Q401" i="63"/>
  <c r="H35" i="106"/>
  <c r="D35" i="106"/>
  <c r="F35" i="106"/>
  <c r="Z400" i="63"/>
  <c r="C35" i="14"/>
  <c r="D23" i="119" s="1"/>
  <c r="C35" i="106"/>
  <c r="B35" i="106"/>
  <c r="U401" i="63"/>
  <c r="M400" i="63"/>
  <c r="AA400" i="63"/>
  <c r="AB401" i="63"/>
  <c r="P401" i="63"/>
  <c r="Z401" i="63"/>
  <c r="Q400" i="63"/>
  <c r="W400" i="63"/>
  <c r="U400" i="63"/>
  <c r="U402" i="63" s="1"/>
  <c r="V400" i="63"/>
  <c r="R401" i="63"/>
  <c r="X401" i="63"/>
  <c r="T401" i="63"/>
  <c r="R400" i="63"/>
  <c r="N400" i="63"/>
  <c r="N401" i="63"/>
  <c r="Y401" i="63"/>
  <c r="M401" i="63"/>
  <c r="V401" i="63"/>
  <c r="Y400" i="63"/>
  <c r="AA401" i="63"/>
  <c r="W401" i="63"/>
  <c r="S400" i="63"/>
  <c r="O401" i="63"/>
  <c r="O400" i="63"/>
  <c r="S401" i="63"/>
  <c r="P400" i="63"/>
  <c r="X400" i="63"/>
  <c r="T400" i="63"/>
  <c r="AB400" i="63"/>
  <c r="G36" i="65"/>
  <c r="Q402" i="63" l="1"/>
  <c r="Z402" i="63"/>
  <c r="M402" i="63"/>
  <c r="W402" i="63"/>
  <c r="V402" i="63"/>
  <c r="N402" i="63"/>
  <c r="Y402" i="63"/>
  <c r="R402" i="63"/>
  <c r="AB402" i="63"/>
  <c r="O402" i="63"/>
  <c r="AA402" i="63"/>
  <c r="P402" i="63"/>
  <c r="X402" i="63"/>
  <c r="S402" i="63"/>
  <c r="T402" i="63"/>
  <c r="L8" i="96" l="1"/>
  <c r="L9" i="96"/>
  <c r="L10" i="96"/>
  <c r="L11" i="96"/>
  <c r="L12" i="96"/>
  <c r="L13" i="96"/>
  <c r="L14" i="96"/>
  <c r="L15" i="96"/>
  <c r="L16" i="96"/>
  <c r="L17" i="96"/>
  <c r="L18" i="96"/>
  <c r="L19" i="96"/>
  <c r="L20" i="96"/>
  <c r="L21" i="96"/>
  <c r="L22" i="96"/>
  <c r="L23" i="96"/>
  <c r="L24" i="96"/>
  <c r="L25" i="96"/>
  <c r="L26" i="96"/>
  <c r="L27" i="96"/>
  <c r="L28" i="96"/>
  <c r="L29" i="96"/>
  <c r="L30" i="96"/>
  <c r="L31" i="96"/>
  <c r="L32" i="96"/>
  <c r="L33" i="96"/>
  <c r="L34" i="96"/>
  <c r="L35" i="96"/>
  <c r="L7" i="96"/>
  <c r="G8" i="96"/>
  <c r="G9" i="96"/>
  <c r="G10" i="96"/>
  <c r="G11" i="96"/>
  <c r="G12" i="96"/>
  <c r="G13" i="96"/>
  <c r="G14" i="96"/>
  <c r="G15" i="96"/>
  <c r="G16" i="96"/>
  <c r="G17" i="96"/>
  <c r="G18" i="96"/>
  <c r="G19" i="96"/>
  <c r="G20" i="96"/>
  <c r="G21" i="96"/>
  <c r="G22" i="96"/>
  <c r="G23" i="96"/>
  <c r="G24" i="96"/>
  <c r="G25" i="96"/>
  <c r="G26" i="96"/>
  <c r="G27" i="96"/>
  <c r="G28" i="96"/>
  <c r="G29" i="96"/>
  <c r="G30" i="96"/>
  <c r="G31" i="96"/>
  <c r="G32" i="96"/>
  <c r="G33" i="96"/>
  <c r="G34" i="96"/>
  <c r="G35" i="96"/>
  <c r="G7" i="96"/>
  <c r="G36" i="96" l="1"/>
  <c r="G37" i="96"/>
  <c r="L37" i="96"/>
  <c r="L36" i="96"/>
  <c r="L38" i="96" s="1"/>
  <c r="C47" i="105"/>
  <c r="D47" i="105"/>
  <c r="E47" i="105"/>
  <c r="F47" i="105"/>
  <c r="G47" i="105"/>
  <c r="H47" i="105"/>
  <c r="I47" i="105"/>
  <c r="J47" i="105"/>
  <c r="K47" i="105"/>
  <c r="C48" i="105"/>
  <c r="D48" i="105"/>
  <c r="E48" i="105"/>
  <c r="F48" i="105"/>
  <c r="G48" i="105"/>
  <c r="H48" i="105"/>
  <c r="I48" i="105"/>
  <c r="J48" i="105"/>
  <c r="K48" i="105"/>
  <c r="B47" i="105"/>
  <c r="B48" i="105"/>
  <c r="G38" i="96" l="1"/>
  <c r="C28" i="14"/>
  <c r="D20" i="119" s="1"/>
  <c r="K49" i="105"/>
  <c r="C30" i="14" s="1"/>
  <c r="D22" i="119" s="1"/>
  <c r="G49" i="105"/>
  <c r="C49" i="105"/>
  <c r="B49" i="105"/>
  <c r="D49" i="105"/>
  <c r="H49" i="105"/>
  <c r="J49" i="105"/>
  <c r="F49" i="105"/>
  <c r="I49" i="105"/>
  <c r="E49" i="105"/>
  <c r="G37" i="63"/>
  <c r="D9" i="69" l="1"/>
  <c r="D10" i="69"/>
  <c r="D11" i="69"/>
  <c r="D12" i="69"/>
  <c r="D13" i="69"/>
  <c r="D14" i="69"/>
  <c r="D15" i="69"/>
  <c r="D16" i="69"/>
  <c r="D17" i="69"/>
  <c r="D18" i="69"/>
  <c r="D19" i="69"/>
  <c r="D20" i="69"/>
  <c r="D21" i="69"/>
  <c r="D22" i="69"/>
  <c r="D23" i="69"/>
  <c r="D24" i="69"/>
  <c r="D25" i="69"/>
  <c r="D26" i="69"/>
  <c r="D27" i="69"/>
  <c r="D28" i="69"/>
  <c r="D29" i="69"/>
  <c r="D30" i="69"/>
  <c r="D31" i="69"/>
  <c r="D32" i="69"/>
  <c r="D33" i="69"/>
  <c r="D34" i="69"/>
  <c r="D35" i="69"/>
  <c r="D36" i="69"/>
  <c r="B79" i="69"/>
  <c r="T188" i="71"/>
  <c r="T141" i="71"/>
  <c r="T142" i="71"/>
  <c r="B43" i="67"/>
  <c r="B42" i="67"/>
  <c r="B80" i="69"/>
  <c r="T189" i="71"/>
  <c r="C34" i="102"/>
  <c r="D34" i="102"/>
  <c r="E34" i="102"/>
  <c r="F34" i="102"/>
  <c r="C35" i="102"/>
  <c r="C36" i="102" s="1"/>
  <c r="D35" i="102"/>
  <c r="D36" i="102" s="1"/>
  <c r="E35" i="102"/>
  <c r="E36" i="102" s="1"/>
  <c r="F35" i="102"/>
  <c r="F36" i="102" s="1"/>
  <c r="C60" i="14" s="1"/>
  <c r="B35" i="102"/>
  <c r="B34" i="102"/>
  <c r="B43" i="101"/>
  <c r="B42" i="101"/>
  <c r="B5" i="100"/>
  <c r="C5" i="100"/>
  <c r="D5" i="100"/>
  <c r="E5" i="100"/>
  <c r="F5" i="100"/>
  <c r="G5" i="100"/>
  <c r="H5" i="100"/>
  <c r="I5" i="100"/>
  <c r="J5" i="100"/>
  <c r="K5" i="100"/>
  <c r="L5" i="100"/>
  <c r="M5" i="100"/>
  <c r="B6" i="100"/>
  <c r="C6" i="100"/>
  <c r="D6" i="100"/>
  <c r="E6" i="100"/>
  <c r="F6" i="100"/>
  <c r="G6" i="100"/>
  <c r="H6" i="100"/>
  <c r="I6" i="100"/>
  <c r="J6" i="100"/>
  <c r="K6" i="100"/>
  <c r="L6" i="100"/>
  <c r="M6" i="100"/>
  <c r="B7" i="100"/>
  <c r="C7" i="100"/>
  <c r="D7" i="100"/>
  <c r="E7" i="100"/>
  <c r="F7" i="100"/>
  <c r="G7" i="100"/>
  <c r="H7" i="100"/>
  <c r="I7" i="100"/>
  <c r="J7" i="100"/>
  <c r="K7" i="100"/>
  <c r="L7" i="100"/>
  <c r="M7" i="100"/>
  <c r="B8" i="100"/>
  <c r="C8" i="100"/>
  <c r="D8" i="100"/>
  <c r="E8" i="100"/>
  <c r="F8" i="100"/>
  <c r="G8" i="100"/>
  <c r="H8" i="100"/>
  <c r="I8" i="100"/>
  <c r="J8" i="100"/>
  <c r="K8" i="100"/>
  <c r="L8" i="100"/>
  <c r="M8" i="100"/>
  <c r="B9" i="100"/>
  <c r="C9" i="100"/>
  <c r="D9" i="100"/>
  <c r="E9" i="100"/>
  <c r="F9" i="100"/>
  <c r="G9" i="100"/>
  <c r="H9" i="100"/>
  <c r="I9" i="100"/>
  <c r="J9" i="100"/>
  <c r="K9" i="100"/>
  <c r="L9" i="100"/>
  <c r="M9" i="100"/>
  <c r="B10" i="100"/>
  <c r="C10" i="100"/>
  <c r="D10" i="100"/>
  <c r="E10" i="100"/>
  <c r="F10" i="100"/>
  <c r="G10" i="100"/>
  <c r="H10" i="100"/>
  <c r="I10" i="100"/>
  <c r="J10" i="100"/>
  <c r="K10" i="100"/>
  <c r="L10" i="100"/>
  <c r="M10" i="100"/>
  <c r="B11" i="100"/>
  <c r="C11" i="100"/>
  <c r="D11" i="100"/>
  <c r="E11" i="100"/>
  <c r="F11" i="100"/>
  <c r="G11" i="100"/>
  <c r="H11" i="100"/>
  <c r="I11" i="100"/>
  <c r="J11" i="100"/>
  <c r="K11" i="100"/>
  <c r="L11" i="100"/>
  <c r="M11" i="100"/>
  <c r="B12" i="100"/>
  <c r="C12" i="100"/>
  <c r="D12" i="100"/>
  <c r="E12" i="100"/>
  <c r="F12" i="100"/>
  <c r="G12" i="100"/>
  <c r="H12" i="100"/>
  <c r="I12" i="100"/>
  <c r="J12" i="100"/>
  <c r="K12" i="100"/>
  <c r="L12" i="100"/>
  <c r="M12" i="100"/>
  <c r="B13" i="100"/>
  <c r="C13" i="100"/>
  <c r="D13" i="100"/>
  <c r="E13" i="100"/>
  <c r="F13" i="100"/>
  <c r="G13" i="100"/>
  <c r="H13" i="100"/>
  <c r="I13" i="100"/>
  <c r="J13" i="100"/>
  <c r="K13" i="100"/>
  <c r="L13" i="100"/>
  <c r="M13" i="100"/>
  <c r="B14" i="100"/>
  <c r="C14" i="100"/>
  <c r="D14" i="100"/>
  <c r="E14" i="100"/>
  <c r="F14" i="100"/>
  <c r="G14" i="100"/>
  <c r="H14" i="100"/>
  <c r="I14" i="100"/>
  <c r="J14" i="100"/>
  <c r="K14" i="100"/>
  <c r="L14" i="100"/>
  <c r="M14" i="100"/>
  <c r="B15" i="100"/>
  <c r="C15" i="100"/>
  <c r="D15" i="100"/>
  <c r="E15" i="100"/>
  <c r="F15" i="100"/>
  <c r="G15" i="100"/>
  <c r="H15" i="100"/>
  <c r="I15" i="100"/>
  <c r="J15" i="100"/>
  <c r="K15" i="100"/>
  <c r="L15" i="100"/>
  <c r="M15" i="100"/>
  <c r="B16" i="100"/>
  <c r="C16" i="100"/>
  <c r="D16" i="100"/>
  <c r="E16" i="100"/>
  <c r="F16" i="100"/>
  <c r="G16" i="100"/>
  <c r="H16" i="100"/>
  <c r="I16" i="100"/>
  <c r="J16" i="100"/>
  <c r="K16" i="100"/>
  <c r="L16" i="100"/>
  <c r="M16" i="100"/>
  <c r="B17" i="100"/>
  <c r="C17" i="100"/>
  <c r="D17" i="100"/>
  <c r="E17" i="100"/>
  <c r="F17" i="100"/>
  <c r="G17" i="100"/>
  <c r="H17" i="100"/>
  <c r="I17" i="100"/>
  <c r="J17" i="100"/>
  <c r="K17" i="100"/>
  <c r="L17" i="100"/>
  <c r="M17" i="100"/>
  <c r="B18" i="100"/>
  <c r="C18" i="100"/>
  <c r="D18" i="100"/>
  <c r="E18" i="100"/>
  <c r="F18" i="100"/>
  <c r="G18" i="100"/>
  <c r="H18" i="100"/>
  <c r="I18" i="100"/>
  <c r="J18" i="100"/>
  <c r="K18" i="100"/>
  <c r="L18" i="100"/>
  <c r="M18" i="100"/>
  <c r="B19" i="100"/>
  <c r="C19" i="100"/>
  <c r="D19" i="100"/>
  <c r="E19" i="100"/>
  <c r="F19" i="100"/>
  <c r="G19" i="100"/>
  <c r="H19" i="100"/>
  <c r="I19" i="100"/>
  <c r="J19" i="100"/>
  <c r="K19" i="100"/>
  <c r="L19" i="100"/>
  <c r="M19" i="100"/>
  <c r="B20" i="100"/>
  <c r="C20" i="100"/>
  <c r="D20" i="100"/>
  <c r="E20" i="100"/>
  <c r="F20" i="100"/>
  <c r="G20" i="100"/>
  <c r="H20" i="100"/>
  <c r="I20" i="100"/>
  <c r="J20" i="100"/>
  <c r="K20" i="100"/>
  <c r="L20" i="100"/>
  <c r="M20" i="100"/>
  <c r="B21" i="100"/>
  <c r="C21" i="100"/>
  <c r="D21" i="100"/>
  <c r="E21" i="100"/>
  <c r="F21" i="100"/>
  <c r="G21" i="100"/>
  <c r="H21" i="100"/>
  <c r="I21" i="100"/>
  <c r="J21" i="100"/>
  <c r="K21" i="100"/>
  <c r="L21" i="100"/>
  <c r="M21" i="100"/>
  <c r="E22" i="100"/>
  <c r="F22" i="100"/>
  <c r="G22" i="100"/>
  <c r="H22" i="100"/>
  <c r="I22" i="100"/>
  <c r="J22" i="100"/>
  <c r="K22" i="100"/>
  <c r="B23" i="100"/>
  <c r="C23" i="100"/>
  <c r="D23" i="100"/>
  <c r="E23" i="100"/>
  <c r="F23" i="100"/>
  <c r="G23" i="100"/>
  <c r="H23" i="100"/>
  <c r="I23" i="100"/>
  <c r="J23" i="100"/>
  <c r="K23" i="100"/>
  <c r="L23" i="100"/>
  <c r="M23" i="100"/>
  <c r="B24" i="100"/>
  <c r="C24" i="100"/>
  <c r="D24" i="100"/>
  <c r="E24" i="100"/>
  <c r="F24" i="100"/>
  <c r="G24" i="100"/>
  <c r="H24" i="100"/>
  <c r="I24" i="100"/>
  <c r="J24" i="100"/>
  <c r="K24" i="100"/>
  <c r="L24" i="100"/>
  <c r="M24" i="100"/>
  <c r="B25" i="100"/>
  <c r="C25" i="100"/>
  <c r="D25" i="100"/>
  <c r="E25" i="100"/>
  <c r="F25" i="100"/>
  <c r="G25" i="100"/>
  <c r="H25" i="100"/>
  <c r="I25" i="100"/>
  <c r="J25" i="100"/>
  <c r="K25" i="100"/>
  <c r="L25" i="100"/>
  <c r="M25" i="100"/>
  <c r="B26" i="100"/>
  <c r="C26" i="100"/>
  <c r="D26" i="100"/>
  <c r="E26" i="100"/>
  <c r="F26" i="100"/>
  <c r="G26" i="100"/>
  <c r="H26" i="100"/>
  <c r="I26" i="100"/>
  <c r="J26" i="100"/>
  <c r="K26" i="100"/>
  <c r="L26" i="100"/>
  <c r="M26" i="100"/>
  <c r="B27" i="100"/>
  <c r="C27" i="100"/>
  <c r="D27" i="100"/>
  <c r="E27" i="100"/>
  <c r="F27" i="100"/>
  <c r="G27" i="100"/>
  <c r="H27" i="100"/>
  <c r="I27" i="100"/>
  <c r="J27" i="100"/>
  <c r="K27" i="100"/>
  <c r="L27" i="100"/>
  <c r="M27" i="100"/>
  <c r="B28" i="100"/>
  <c r="C28" i="100"/>
  <c r="D28" i="100"/>
  <c r="E28" i="100"/>
  <c r="F28" i="100"/>
  <c r="G28" i="100"/>
  <c r="H28" i="100"/>
  <c r="I28" i="100"/>
  <c r="J28" i="100"/>
  <c r="K28" i="100"/>
  <c r="L28" i="100"/>
  <c r="M28" i="100"/>
  <c r="B29" i="100"/>
  <c r="C29" i="100"/>
  <c r="D29" i="100"/>
  <c r="E29" i="100"/>
  <c r="F29" i="100"/>
  <c r="G29" i="100"/>
  <c r="H29" i="100"/>
  <c r="I29" i="100"/>
  <c r="J29" i="100"/>
  <c r="K29" i="100"/>
  <c r="L29" i="100"/>
  <c r="M29" i="100"/>
  <c r="B30" i="100"/>
  <c r="C30" i="100"/>
  <c r="D30" i="100"/>
  <c r="E30" i="100"/>
  <c r="F30" i="100"/>
  <c r="G30" i="100"/>
  <c r="H30" i="100"/>
  <c r="I30" i="100"/>
  <c r="J30" i="100"/>
  <c r="K30" i="100"/>
  <c r="L30" i="100"/>
  <c r="M30" i="100"/>
  <c r="B31" i="100"/>
  <c r="C31" i="100"/>
  <c r="D31" i="100"/>
  <c r="E31" i="100"/>
  <c r="F31" i="100"/>
  <c r="G31" i="100"/>
  <c r="H31" i="100"/>
  <c r="I31" i="100"/>
  <c r="J31" i="100"/>
  <c r="K31" i="100"/>
  <c r="L31" i="100"/>
  <c r="M31" i="100"/>
  <c r="B32" i="100"/>
  <c r="C32" i="100"/>
  <c r="D32" i="100"/>
  <c r="E32" i="100"/>
  <c r="F32" i="100"/>
  <c r="G32" i="100"/>
  <c r="H32" i="100"/>
  <c r="I32" i="100"/>
  <c r="J32" i="100"/>
  <c r="K32" i="100"/>
  <c r="L32" i="100"/>
  <c r="M32" i="100"/>
  <c r="D42" i="99"/>
  <c r="E42" i="99"/>
  <c r="F42" i="99"/>
  <c r="G42" i="99"/>
  <c r="H42" i="99"/>
  <c r="I42" i="99"/>
  <c r="J42" i="99"/>
  <c r="K42" i="99"/>
  <c r="L42" i="99"/>
  <c r="M42" i="99"/>
  <c r="N42" i="99"/>
  <c r="O42" i="99"/>
  <c r="P42" i="99"/>
  <c r="Q42" i="99"/>
  <c r="R42" i="99"/>
  <c r="S42" i="99"/>
  <c r="T42" i="99"/>
  <c r="D43" i="99"/>
  <c r="E43" i="99"/>
  <c r="F43" i="99"/>
  <c r="G43" i="99"/>
  <c r="H43" i="99"/>
  <c r="I43" i="99"/>
  <c r="J43" i="99"/>
  <c r="K43" i="99"/>
  <c r="L43" i="99"/>
  <c r="M43" i="99"/>
  <c r="N43" i="99"/>
  <c r="O43" i="99"/>
  <c r="P43" i="99"/>
  <c r="Q43" i="99"/>
  <c r="R43" i="99"/>
  <c r="S43" i="99"/>
  <c r="T43" i="99"/>
  <c r="C43" i="99"/>
  <c r="C42" i="99"/>
  <c r="AA42" i="98"/>
  <c r="C42" i="98"/>
  <c r="D42" i="98"/>
  <c r="E42" i="98"/>
  <c r="F42" i="98"/>
  <c r="G42" i="98"/>
  <c r="H42" i="98"/>
  <c r="I42" i="98"/>
  <c r="J42" i="98"/>
  <c r="K42" i="98"/>
  <c r="L42" i="98"/>
  <c r="M42" i="98"/>
  <c r="N42" i="98"/>
  <c r="O42" i="98"/>
  <c r="P42" i="98"/>
  <c r="Q42" i="98"/>
  <c r="R42" i="98"/>
  <c r="S42" i="98"/>
  <c r="T42" i="98"/>
  <c r="U42" i="98"/>
  <c r="V42" i="98"/>
  <c r="W42" i="98"/>
  <c r="X42" i="98"/>
  <c r="Y42" i="98"/>
  <c r="Z42" i="98"/>
  <c r="D43" i="98"/>
  <c r="E43" i="98"/>
  <c r="F43" i="98"/>
  <c r="G43" i="98"/>
  <c r="H43" i="98"/>
  <c r="I43" i="98"/>
  <c r="J43" i="98"/>
  <c r="K43" i="98"/>
  <c r="L43" i="98"/>
  <c r="M43" i="98"/>
  <c r="N43" i="98"/>
  <c r="O43" i="98"/>
  <c r="P43" i="98"/>
  <c r="Q43" i="98"/>
  <c r="R43" i="98"/>
  <c r="S43" i="98"/>
  <c r="T43" i="98"/>
  <c r="U43" i="98"/>
  <c r="V43" i="98"/>
  <c r="W43" i="98"/>
  <c r="X43" i="98"/>
  <c r="Y43" i="98"/>
  <c r="Z43" i="98"/>
  <c r="AA43" i="98"/>
  <c r="C43" i="98"/>
  <c r="C44" i="98" s="1"/>
  <c r="C41" i="97"/>
  <c r="B41" i="97"/>
  <c r="C40" i="97"/>
  <c r="B40" i="97"/>
  <c r="L39" i="72"/>
  <c r="L38" i="72"/>
  <c r="B36" i="96"/>
  <c r="B35" i="96"/>
  <c r="C39" i="75"/>
  <c r="B38" i="75"/>
  <c r="C38" i="75"/>
  <c r="B39" i="75"/>
  <c r="L56" i="27"/>
  <c r="L57" i="27"/>
  <c r="L58" i="27"/>
  <c r="L59" i="27"/>
  <c r="L60" i="27"/>
  <c r="L61" i="27"/>
  <c r="M19" i="27" s="1"/>
  <c r="L62" i="27"/>
  <c r="M20" i="27" s="1"/>
  <c r="L63" i="27"/>
  <c r="M21" i="27" s="1"/>
  <c r="L64" i="27"/>
  <c r="L65" i="27"/>
  <c r="L66" i="27"/>
  <c r="L67" i="27"/>
  <c r="L68" i="27"/>
  <c r="L69" i="27"/>
  <c r="L70" i="27"/>
  <c r="L71" i="27"/>
  <c r="L72" i="27"/>
  <c r="L73" i="27"/>
  <c r="L74" i="27"/>
  <c r="L75" i="27"/>
  <c r="L76" i="27"/>
  <c r="L77" i="27"/>
  <c r="L78" i="27"/>
  <c r="L79" i="27"/>
  <c r="L80" i="27"/>
  <c r="L81" i="27"/>
  <c r="L82" i="27"/>
  <c r="L14" i="27"/>
  <c r="L15" i="27"/>
  <c r="L16" i="27"/>
  <c r="L17" i="27"/>
  <c r="L18" i="27"/>
  <c r="L22" i="27"/>
  <c r="L23" i="27"/>
  <c r="L24" i="27"/>
  <c r="L25" i="27"/>
  <c r="L26" i="27"/>
  <c r="L27" i="27"/>
  <c r="L28" i="27"/>
  <c r="L29" i="27"/>
  <c r="L30" i="27"/>
  <c r="L31" i="27"/>
  <c r="L32" i="27"/>
  <c r="L33" i="27"/>
  <c r="L34" i="27"/>
  <c r="L35" i="27"/>
  <c r="L36" i="27"/>
  <c r="L37" i="27"/>
  <c r="L38" i="27"/>
  <c r="L39" i="27"/>
  <c r="L40" i="27"/>
  <c r="L13" i="27"/>
  <c r="C35" i="10"/>
  <c r="D35" i="10"/>
  <c r="E35" i="10"/>
  <c r="F35" i="10"/>
  <c r="G35" i="10"/>
  <c r="H35" i="10"/>
  <c r="I35" i="10"/>
  <c r="J35" i="10"/>
  <c r="K35" i="10"/>
  <c r="C36" i="10"/>
  <c r="D36" i="10"/>
  <c r="E36" i="10"/>
  <c r="F36" i="10"/>
  <c r="G36" i="10"/>
  <c r="H36" i="10"/>
  <c r="I36" i="10"/>
  <c r="J36" i="10"/>
  <c r="K36" i="10"/>
  <c r="B36" i="10"/>
  <c r="B35" i="10"/>
  <c r="P42" i="95"/>
  <c r="O42" i="95"/>
  <c r="N42" i="95"/>
  <c r="M42" i="95"/>
  <c r="L42" i="95"/>
  <c r="K42" i="95"/>
  <c r="J42" i="95"/>
  <c r="I42" i="95"/>
  <c r="H42" i="95"/>
  <c r="G42" i="95"/>
  <c r="F42" i="95"/>
  <c r="E42" i="95"/>
  <c r="D42" i="95"/>
  <c r="C42" i="95"/>
  <c r="B42" i="95"/>
  <c r="P41" i="95"/>
  <c r="O41" i="95"/>
  <c r="N41" i="95"/>
  <c r="M41" i="95"/>
  <c r="L41" i="95"/>
  <c r="K41" i="95"/>
  <c r="J41" i="95"/>
  <c r="I41" i="95"/>
  <c r="H41" i="95"/>
  <c r="G41" i="95"/>
  <c r="F41" i="95"/>
  <c r="E41" i="95"/>
  <c r="D41" i="95"/>
  <c r="C41" i="95"/>
  <c r="B41" i="95"/>
  <c r="P41" i="94"/>
  <c r="O41" i="94"/>
  <c r="N41" i="94"/>
  <c r="M41" i="94"/>
  <c r="L41" i="94"/>
  <c r="K41" i="94"/>
  <c r="J41" i="94"/>
  <c r="I41" i="94"/>
  <c r="H41" i="94"/>
  <c r="G41" i="94"/>
  <c r="F41" i="94"/>
  <c r="E41" i="94"/>
  <c r="D41" i="94"/>
  <c r="C41" i="94"/>
  <c r="B41" i="94"/>
  <c r="P40" i="94"/>
  <c r="O40" i="94"/>
  <c r="N40" i="94"/>
  <c r="M40" i="94"/>
  <c r="L40" i="94"/>
  <c r="K40" i="94"/>
  <c r="J40" i="94"/>
  <c r="I40" i="94"/>
  <c r="H40" i="94"/>
  <c r="G40" i="94"/>
  <c r="F40" i="94"/>
  <c r="E40" i="94"/>
  <c r="D40" i="94"/>
  <c r="C40" i="94"/>
  <c r="B40" i="94"/>
  <c r="C34" i="58"/>
  <c r="C35" i="58"/>
  <c r="B35" i="58"/>
  <c r="B34" i="58"/>
  <c r="Y81" i="30"/>
  <c r="Y80" i="30"/>
  <c r="X81" i="30"/>
  <c r="W81" i="30"/>
  <c r="V81" i="30"/>
  <c r="U81" i="30"/>
  <c r="T81" i="30"/>
  <c r="S81" i="30"/>
  <c r="R81" i="30"/>
  <c r="Q81" i="30"/>
  <c r="P81" i="30"/>
  <c r="O81" i="30"/>
  <c r="N81" i="30"/>
  <c r="M81" i="30"/>
  <c r="L81" i="30"/>
  <c r="K81" i="30"/>
  <c r="J81" i="30"/>
  <c r="I81" i="30"/>
  <c r="H81" i="30"/>
  <c r="G81" i="30"/>
  <c r="F81" i="30"/>
  <c r="E81" i="30"/>
  <c r="D81" i="30"/>
  <c r="C81" i="30"/>
  <c r="B81" i="30"/>
  <c r="X80" i="30"/>
  <c r="W80" i="30"/>
  <c r="V80" i="30"/>
  <c r="U80" i="30"/>
  <c r="T80" i="30"/>
  <c r="S80" i="30"/>
  <c r="R80" i="30"/>
  <c r="Q80" i="30"/>
  <c r="P80" i="30"/>
  <c r="O80" i="30"/>
  <c r="N80" i="30"/>
  <c r="M80" i="30"/>
  <c r="L80" i="30"/>
  <c r="K80" i="30"/>
  <c r="J80" i="30"/>
  <c r="I80" i="30"/>
  <c r="H80" i="30"/>
  <c r="G80" i="30"/>
  <c r="F80" i="30"/>
  <c r="E80" i="30"/>
  <c r="D80" i="30"/>
  <c r="C80" i="30"/>
  <c r="B80" i="30"/>
  <c r="Y39" i="30"/>
  <c r="Y40" i="30"/>
  <c r="C39" i="30"/>
  <c r="D39" i="30"/>
  <c r="E39" i="30"/>
  <c r="F39" i="30"/>
  <c r="G39" i="30"/>
  <c r="H39" i="30"/>
  <c r="I39" i="30"/>
  <c r="J39" i="30"/>
  <c r="K39" i="30"/>
  <c r="L39" i="30"/>
  <c r="M39" i="30"/>
  <c r="N39" i="30"/>
  <c r="O39" i="30"/>
  <c r="P39" i="30"/>
  <c r="Q39" i="30"/>
  <c r="R39" i="30"/>
  <c r="S39" i="30"/>
  <c r="T39" i="30"/>
  <c r="U39" i="30"/>
  <c r="V39" i="30"/>
  <c r="W39" i="30"/>
  <c r="X39" i="30"/>
  <c r="C40" i="30"/>
  <c r="D40" i="30"/>
  <c r="E40" i="30"/>
  <c r="F40" i="30"/>
  <c r="G40" i="30"/>
  <c r="H40" i="30"/>
  <c r="I40" i="30"/>
  <c r="J40" i="30"/>
  <c r="K40" i="30"/>
  <c r="L40" i="30"/>
  <c r="M40" i="30"/>
  <c r="N40" i="30"/>
  <c r="O40" i="30"/>
  <c r="P40" i="30"/>
  <c r="Q40" i="30"/>
  <c r="R40" i="30"/>
  <c r="S40" i="30"/>
  <c r="T40" i="30"/>
  <c r="U40" i="30"/>
  <c r="V40" i="30"/>
  <c r="W40" i="30"/>
  <c r="X40" i="30"/>
  <c r="B40" i="30"/>
  <c r="B39" i="30"/>
  <c r="C143" i="13"/>
  <c r="C69" i="13" s="1"/>
  <c r="D143" i="13"/>
  <c r="D69" i="13" s="1"/>
  <c r="E143" i="13"/>
  <c r="E69" i="13" s="1"/>
  <c r="F143" i="13"/>
  <c r="F69" i="13" s="1"/>
  <c r="G143" i="13"/>
  <c r="G69" i="13" s="1"/>
  <c r="H143" i="13"/>
  <c r="H69" i="13" s="1"/>
  <c r="I143" i="13"/>
  <c r="I69" i="13" s="1"/>
  <c r="J143" i="13"/>
  <c r="J69" i="13" s="1"/>
  <c r="K143" i="13"/>
  <c r="K69" i="13" s="1"/>
  <c r="B143" i="13"/>
  <c r="B69" i="13" s="1"/>
  <c r="B42" i="13"/>
  <c r="C42" i="13"/>
  <c r="D42" i="13"/>
  <c r="E42" i="13"/>
  <c r="F42" i="13"/>
  <c r="G42" i="13"/>
  <c r="H42" i="13"/>
  <c r="I42" i="13"/>
  <c r="J42" i="13"/>
  <c r="K42" i="13"/>
  <c r="B43" i="13"/>
  <c r="C43" i="13"/>
  <c r="D43" i="13"/>
  <c r="E43" i="13"/>
  <c r="F43" i="13"/>
  <c r="G43" i="13"/>
  <c r="H43" i="13"/>
  <c r="I43" i="13"/>
  <c r="J43" i="13"/>
  <c r="K43" i="13"/>
  <c r="B44" i="13"/>
  <c r="C44" i="13"/>
  <c r="D44" i="13"/>
  <c r="E44" i="13"/>
  <c r="F44" i="13"/>
  <c r="G44" i="13"/>
  <c r="H44" i="13"/>
  <c r="I44" i="13"/>
  <c r="J44" i="13"/>
  <c r="K44" i="13"/>
  <c r="B45" i="13"/>
  <c r="C45" i="13"/>
  <c r="D45" i="13"/>
  <c r="E45" i="13"/>
  <c r="F45" i="13"/>
  <c r="G45" i="13"/>
  <c r="H45" i="13"/>
  <c r="I45" i="13"/>
  <c r="J45" i="13"/>
  <c r="K45" i="13"/>
  <c r="B46" i="13"/>
  <c r="C46" i="13"/>
  <c r="D46" i="13"/>
  <c r="E46" i="13"/>
  <c r="F46" i="13"/>
  <c r="G46" i="13"/>
  <c r="H46" i="13"/>
  <c r="I46" i="13"/>
  <c r="J46" i="13"/>
  <c r="K46" i="13"/>
  <c r="B47" i="13"/>
  <c r="C47" i="13"/>
  <c r="D47" i="13"/>
  <c r="E47" i="13"/>
  <c r="F47" i="13"/>
  <c r="G47" i="13"/>
  <c r="H47" i="13"/>
  <c r="I47" i="13"/>
  <c r="J47" i="13"/>
  <c r="K47" i="13"/>
  <c r="B48" i="13"/>
  <c r="C48" i="13"/>
  <c r="D48" i="13"/>
  <c r="E48" i="13"/>
  <c r="F48" i="13"/>
  <c r="G48" i="13"/>
  <c r="H48" i="13"/>
  <c r="I48" i="13"/>
  <c r="J48" i="13"/>
  <c r="K48" i="13"/>
  <c r="B49" i="13"/>
  <c r="C49" i="13"/>
  <c r="E49" i="13"/>
  <c r="F49" i="13"/>
  <c r="G49" i="13"/>
  <c r="H49" i="13"/>
  <c r="I49" i="13"/>
  <c r="J49" i="13"/>
  <c r="K49" i="13"/>
  <c r="B50" i="13"/>
  <c r="C50" i="13"/>
  <c r="D50" i="13"/>
  <c r="E50" i="13"/>
  <c r="F50" i="13"/>
  <c r="G50" i="13"/>
  <c r="H50" i="13"/>
  <c r="I50" i="13"/>
  <c r="J50" i="13"/>
  <c r="K50" i="13"/>
  <c r="B51" i="13"/>
  <c r="C51" i="13"/>
  <c r="D51" i="13"/>
  <c r="E51" i="13"/>
  <c r="F51" i="13"/>
  <c r="G51" i="13"/>
  <c r="H51" i="13"/>
  <c r="I51" i="13"/>
  <c r="J51" i="13"/>
  <c r="K51" i="13"/>
  <c r="B52" i="13"/>
  <c r="C52" i="13"/>
  <c r="G52" i="13"/>
  <c r="H52" i="13"/>
  <c r="I52" i="13"/>
  <c r="J52" i="13"/>
  <c r="K52" i="13"/>
  <c r="B53" i="13"/>
  <c r="C53" i="13"/>
  <c r="D53" i="13"/>
  <c r="E53" i="13"/>
  <c r="F53" i="13"/>
  <c r="G53" i="13"/>
  <c r="H53" i="13"/>
  <c r="I53" i="13"/>
  <c r="J53" i="13"/>
  <c r="K53" i="13"/>
  <c r="B54" i="13"/>
  <c r="C54" i="13"/>
  <c r="D54" i="13"/>
  <c r="E54" i="13"/>
  <c r="F54" i="13"/>
  <c r="G54" i="13"/>
  <c r="H54" i="13"/>
  <c r="I54" i="13"/>
  <c r="J54" i="13"/>
  <c r="K54" i="13"/>
  <c r="B55" i="13"/>
  <c r="C55" i="13"/>
  <c r="D55" i="13"/>
  <c r="E55" i="13"/>
  <c r="F55" i="13"/>
  <c r="G55" i="13"/>
  <c r="H55" i="13"/>
  <c r="I55" i="13"/>
  <c r="J55" i="13"/>
  <c r="K55" i="13"/>
  <c r="B56" i="13"/>
  <c r="C56" i="13"/>
  <c r="D56" i="13"/>
  <c r="E56" i="13"/>
  <c r="F56" i="13"/>
  <c r="G56" i="13"/>
  <c r="H56" i="13"/>
  <c r="I56" i="13"/>
  <c r="J56" i="13"/>
  <c r="K56" i="13"/>
  <c r="B57" i="13"/>
  <c r="C57" i="13"/>
  <c r="D57" i="13"/>
  <c r="E57" i="13"/>
  <c r="F57" i="13"/>
  <c r="G57" i="13"/>
  <c r="H57" i="13"/>
  <c r="I57" i="13"/>
  <c r="J57" i="13"/>
  <c r="K57" i="13"/>
  <c r="B58" i="13"/>
  <c r="C58" i="13"/>
  <c r="D58" i="13"/>
  <c r="E58" i="13"/>
  <c r="F58" i="13"/>
  <c r="G58" i="13"/>
  <c r="H58" i="13"/>
  <c r="I58" i="13"/>
  <c r="J58" i="13"/>
  <c r="K58" i="13"/>
  <c r="B59" i="13"/>
  <c r="C59" i="13"/>
  <c r="D59" i="13"/>
  <c r="E59" i="13"/>
  <c r="F59" i="13"/>
  <c r="G59" i="13"/>
  <c r="H59" i="13"/>
  <c r="I59" i="13"/>
  <c r="J59" i="13"/>
  <c r="K59" i="13"/>
  <c r="B60" i="13"/>
  <c r="C60" i="13"/>
  <c r="D60" i="13"/>
  <c r="E60" i="13"/>
  <c r="F60" i="13"/>
  <c r="G60" i="13"/>
  <c r="H60" i="13"/>
  <c r="I60" i="13"/>
  <c r="J60" i="13"/>
  <c r="K60" i="13"/>
  <c r="B61" i="13"/>
  <c r="C61" i="13"/>
  <c r="D61" i="13"/>
  <c r="E61" i="13"/>
  <c r="F61" i="13"/>
  <c r="G61" i="13"/>
  <c r="H61" i="13"/>
  <c r="I61" i="13"/>
  <c r="J61" i="13"/>
  <c r="K61" i="13"/>
  <c r="B62" i="13"/>
  <c r="C62" i="13"/>
  <c r="D62" i="13"/>
  <c r="E62" i="13"/>
  <c r="F62" i="13"/>
  <c r="G62" i="13"/>
  <c r="H62" i="13"/>
  <c r="I62" i="13"/>
  <c r="J62" i="13"/>
  <c r="K62" i="13"/>
  <c r="B63" i="13"/>
  <c r="C63" i="13"/>
  <c r="E63" i="13"/>
  <c r="F63" i="13"/>
  <c r="G63" i="13"/>
  <c r="H63" i="13"/>
  <c r="I63" i="13"/>
  <c r="J63" i="13"/>
  <c r="K63" i="13"/>
  <c r="B64" i="13"/>
  <c r="C64" i="13"/>
  <c r="D64" i="13"/>
  <c r="E64" i="13"/>
  <c r="F64" i="13"/>
  <c r="G64" i="13"/>
  <c r="H64" i="13"/>
  <c r="I64" i="13"/>
  <c r="J64" i="13"/>
  <c r="K64" i="13"/>
  <c r="B65" i="13"/>
  <c r="C65" i="13"/>
  <c r="D65" i="13"/>
  <c r="E65" i="13"/>
  <c r="F65" i="13"/>
  <c r="G65" i="13"/>
  <c r="H65" i="13"/>
  <c r="I65" i="13"/>
  <c r="J65" i="13"/>
  <c r="K65" i="13"/>
  <c r="B66" i="13"/>
  <c r="C66" i="13"/>
  <c r="D66" i="13"/>
  <c r="E66" i="13"/>
  <c r="F66" i="13"/>
  <c r="G66" i="13"/>
  <c r="H66" i="13"/>
  <c r="I66" i="13"/>
  <c r="J66" i="13"/>
  <c r="K66" i="13"/>
  <c r="B67" i="13"/>
  <c r="C67" i="13"/>
  <c r="D67" i="13"/>
  <c r="E67" i="13"/>
  <c r="F67" i="13"/>
  <c r="G67" i="13"/>
  <c r="H67" i="13"/>
  <c r="I67" i="13"/>
  <c r="J67" i="13"/>
  <c r="K67" i="13"/>
  <c r="B68" i="13"/>
  <c r="C68" i="13"/>
  <c r="D68" i="13"/>
  <c r="E68" i="13"/>
  <c r="F68" i="13"/>
  <c r="G68" i="13"/>
  <c r="H68" i="13"/>
  <c r="I68" i="13"/>
  <c r="J68" i="13"/>
  <c r="K68" i="13"/>
  <c r="C41" i="13"/>
  <c r="D41" i="13"/>
  <c r="E41" i="13"/>
  <c r="F41" i="13"/>
  <c r="G41" i="13"/>
  <c r="H41" i="13"/>
  <c r="I41" i="13"/>
  <c r="J41" i="13"/>
  <c r="K41" i="13"/>
  <c r="B48" i="92"/>
  <c r="E6" i="3"/>
  <c r="C32" i="3"/>
  <c r="D32" i="3"/>
  <c r="F32" i="3"/>
  <c r="C33" i="3"/>
  <c r="D33" i="3"/>
  <c r="F33" i="3"/>
  <c r="B33" i="3"/>
  <c r="B32" i="3"/>
  <c r="E7" i="3"/>
  <c r="E8" i="3"/>
  <c r="E9" i="3"/>
  <c r="E10" i="3"/>
  <c r="E11" i="3"/>
  <c r="E12" i="3"/>
  <c r="E13" i="3"/>
  <c r="E14" i="3"/>
  <c r="E15" i="3"/>
  <c r="E16" i="3"/>
  <c r="E17" i="3"/>
  <c r="E18" i="3"/>
  <c r="E19" i="3"/>
  <c r="E20" i="3"/>
  <c r="E21" i="3"/>
  <c r="E22" i="3"/>
  <c r="E23" i="3"/>
  <c r="E24" i="3"/>
  <c r="E25" i="3"/>
  <c r="E26" i="3"/>
  <c r="E27" i="3"/>
  <c r="E28" i="3"/>
  <c r="E29" i="3"/>
  <c r="E30" i="3"/>
  <c r="E31" i="3"/>
  <c r="CZ47" i="92"/>
  <c r="D47" i="92"/>
  <c r="F47" i="92"/>
  <c r="H47" i="92"/>
  <c r="J47" i="92"/>
  <c r="L47" i="92"/>
  <c r="N47" i="92"/>
  <c r="T47" i="92"/>
  <c r="V47" i="92"/>
  <c r="X47" i="92"/>
  <c r="Z47" i="92"/>
  <c r="AF47" i="92"/>
  <c r="AH47" i="92"/>
  <c r="AJ47" i="92"/>
  <c r="AL47" i="92"/>
  <c r="AR47" i="92"/>
  <c r="AT47" i="92"/>
  <c r="AV47" i="92"/>
  <c r="AX47" i="92"/>
  <c r="BD47" i="92"/>
  <c r="BE47" i="92"/>
  <c r="BK47" i="92"/>
  <c r="BM47" i="92"/>
  <c r="BO47" i="92"/>
  <c r="BQ47" i="92"/>
  <c r="BS47" i="92"/>
  <c r="BU47" i="92"/>
  <c r="CB47" i="92"/>
  <c r="CD47" i="92"/>
  <c r="CF47" i="92"/>
  <c r="CH47" i="92"/>
  <c r="CI47" i="92"/>
  <c r="CK47" i="92"/>
  <c r="CM47" i="92"/>
  <c r="CO47" i="92"/>
  <c r="CV47" i="92"/>
  <c r="CX47" i="92"/>
  <c r="DB47" i="92"/>
  <c r="DD47" i="92"/>
  <c r="DF47" i="92"/>
  <c r="DH47" i="92"/>
  <c r="DJ47" i="92"/>
  <c r="DP47" i="92"/>
  <c r="DR47" i="92"/>
  <c r="DT47" i="92"/>
  <c r="DZ47" i="92"/>
  <c r="EB47" i="92"/>
  <c r="EH47" i="92"/>
  <c r="EI47" i="92"/>
  <c r="EJ47" i="92"/>
  <c r="D48" i="92"/>
  <c r="F48" i="92"/>
  <c r="H48" i="92"/>
  <c r="J48" i="92"/>
  <c r="L48" i="92"/>
  <c r="N48" i="92"/>
  <c r="T48" i="92"/>
  <c r="V48" i="92"/>
  <c r="X48" i="92"/>
  <c r="Z48" i="92"/>
  <c r="AF48" i="92"/>
  <c r="AH48" i="92"/>
  <c r="AJ48" i="92"/>
  <c r="AL48" i="92"/>
  <c r="AR48" i="92"/>
  <c r="AT48" i="92"/>
  <c r="AV48" i="92"/>
  <c r="AX48" i="92"/>
  <c r="BD48" i="92"/>
  <c r="BE48" i="92"/>
  <c r="BK48" i="92"/>
  <c r="BM48" i="92"/>
  <c r="BO48" i="92"/>
  <c r="BQ48" i="92"/>
  <c r="BS48" i="92"/>
  <c r="BU48" i="92"/>
  <c r="CB48" i="92"/>
  <c r="CD48" i="92"/>
  <c r="CF48" i="92"/>
  <c r="CH48" i="92"/>
  <c r="CI48" i="92"/>
  <c r="CK48" i="92"/>
  <c r="CM48" i="92"/>
  <c r="CO48" i="92"/>
  <c r="CV48" i="92"/>
  <c r="CX48" i="92"/>
  <c r="CZ48" i="92"/>
  <c r="DB48" i="92"/>
  <c r="DD48" i="92"/>
  <c r="DF48" i="92"/>
  <c r="DH48" i="92"/>
  <c r="DJ48" i="92"/>
  <c r="DP48" i="92"/>
  <c r="DR48" i="92"/>
  <c r="DT48" i="92"/>
  <c r="DZ48" i="92"/>
  <c r="EB48" i="92"/>
  <c r="EH48" i="92"/>
  <c r="EI48" i="92"/>
  <c r="EJ48" i="92"/>
  <c r="DQ30" i="92"/>
  <c r="BW30" i="92"/>
  <c r="BF30" i="92"/>
  <c r="AY30" i="92"/>
  <c r="AM30" i="92"/>
  <c r="AA30" i="92"/>
  <c r="DQ17" i="92"/>
  <c r="DG17" i="92"/>
  <c r="DE17" i="92"/>
  <c r="CY17" i="92"/>
  <c r="CW17" i="92"/>
  <c r="CG17" i="92"/>
  <c r="BW17" i="92"/>
  <c r="BF17" i="92"/>
  <c r="AY17" i="92"/>
  <c r="AM17" i="92"/>
  <c r="AA17" i="92"/>
  <c r="DQ19" i="92"/>
  <c r="DG19" i="92"/>
  <c r="BW19" i="92"/>
  <c r="BF19" i="92"/>
  <c r="AY19" i="92"/>
  <c r="AM19" i="92"/>
  <c r="AA19" i="92"/>
  <c r="DQ25" i="92"/>
  <c r="BW25" i="92"/>
  <c r="BF25" i="92"/>
  <c r="AY25" i="92"/>
  <c r="AM25" i="92"/>
  <c r="AA25" i="92"/>
  <c r="DQ45" i="92"/>
  <c r="BW45" i="92"/>
  <c r="BF45" i="92"/>
  <c r="AY45" i="92"/>
  <c r="AM45" i="92"/>
  <c r="AA45" i="92"/>
  <c r="DQ35" i="92"/>
  <c r="BW35" i="92"/>
  <c r="BF35" i="92"/>
  <c r="AY35" i="92"/>
  <c r="AM35" i="92"/>
  <c r="AA35" i="92"/>
  <c r="DQ21" i="92"/>
  <c r="DG21" i="92"/>
  <c r="DE21" i="92"/>
  <c r="BW21" i="92"/>
  <c r="BF21" i="92"/>
  <c r="AY21" i="92"/>
  <c r="AM21" i="92"/>
  <c r="AA21" i="92"/>
  <c r="DQ18" i="92"/>
  <c r="DG18" i="92"/>
  <c r="DE18" i="92"/>
  <c r="CY18" i="92"/>
  <c r="BW18" i="92"/>
  <c r="BF18" i="92"/>
  <c r="AY18" i="92"/>
  <c r="AM18" i="92"/>
  <c r="AA18" i="92"/>
  <c r="DQ44" i="92"/>
  <c r="CP44" i="92"/>
  <c r="CL44" i="92"/>
  <c r="CJ44" i="92"/>
  <c r="BW44" i="92"/>
  <c r="BF44" i="92"/>
  <c r="AY44" i="92"/>
  <c r="AM44" i="92"/>
  <c r="AA44" i="92"/>
  <c r="EA36" i="92"/>
  <c r="DQ36" i="92"/>
  <c r="BW36" i="92"/>
  <c r="BF36" i="92"/>
  <c r="AY36" i="92"/>
  <c r="AM36" i="92"/>
  <c r="AA36" i="92"/>
  <c r="DQ12" i="92"/>
  <c r="BW12" i="92"/>
  <c r="BF12" i="92"/>
  <c r="AY12" i="92"/>
  <c r="AM12" i="92"/>
  <c r="AA12" i="92"/>
  <c r="DQ38" i="92"/>
  <c r="DE38" i="92"/>
  <c r="CW38" i="92"/>
  <c r="BW38" i="92"/>
  <c r="BF38" i="92"/>
  <c r="AY38" i="92"/>
  <c r="AM38" i="92"/>
  <c r="AA38" i="92"/>
  <c r="DQ42" i="92"/>
  <c r="DG42" i="92"/>
  <c r="DE42" i="92"/>
  <c r="BW42" i="92"/>
  <c r="BF42" i="92"/>
  <c r="AY42" i="92"/>
  <c r="AM42" i="92"/>
  <c r="AA42" i="92"/>
  <c r="DS22" i="92"/>
  <c r="DQ22" i="92"/>
  <c r="DG22" i="92"/>
  <c r="DE22" i="92"/>
  <c r="BW22" i="92"/>
  <c r="BF22" i="92"/>
  <c r="AY22" i="92"/>
  <c r="AM22" i="92"/>
  <c r="AA22" i="92"/>
  <c r="DQ31" i="92"/>
  <c r="DG31" i="92"/>
  <c r="DE31" i="92"/>
  <c r="BW31" i="92"/>
  <c r="BF31" i="92"/>
  <c r="AY31" i="92"/>
  <c r="AM31" i="92"/>
  <c r="AA31" i="92"/>
  <c r="DQ26" i="92"/>
  <c r="DG26" i="92"/>
  <c r="CG26" i="92"/>
  <c r="BW26" i="92"/>
  <c r="BF26" i="92"/>
  <c r="AY26" i="92"/>
  <c r="AM26" i="92"/>
  <c r="AA26" i="92"/>
  <c r="DQ24" i="92"/>
  <c r="CN24" i="92"/>
  <c r="CL24" i="92"/>
  <c r="CJ24" i="92"/>
  <c r="BW24" i="92"/>
  <c r="BF24" i="92"/>
  <c r="AY24" i="92"/>
  <c r="AM24" i="92"/>
  <c r="AA24" i="92"/>
  <c r="DQ37" i="92"/>
  <c r="DG37" i="92"/>
  <c r="DE37" i="92"/>
  <c r="CY37" i="92"/>
  <c r="CW37" i="92"/>
  <c r="BW37" i="92"/>
  <c r="BF37" i="92"/>
  <c r="AY37" i="92"/>
  <c r="AM37" i="92"/>
  <c r="AA37" i="92"/>
  <c r="DQ43" i="92"/>
  <c r="BW43" i="92"/>
  <c r="BF43" i="92"/>
  <c r="AY43" i="92"/>
  <c r="AM43" i="92"/>
  <c r="AA43" i="92"/>
  <c r="DQ32" i="92"/>
  <c r="DG32" i="92"/>
  <c r="DE32" i="92"/>
  <c r="CY32" i="92"/>
  <c r="CW32" i="92"/>
  <c r="CG32" i="92"/>
  <c r="BW32" i="92"/>
  <c r="BF32" i="92"/>
  <c r="AY32" i="92"/>
  <c r="AM32" i="92"/>
  <c r="AA32" i="92"/>
  <c r="DQ34" i="92"/>
  <c r="DG34" i="92"/>
  <c r="DE34" i="92"/>
  <c r="CY34" i="92"/>
  <c r="CW34" i="92"/>
  <c r="BW34" i="92"/>
  <c r="BF34" i="92"/>
  <c r="AY34" i="92"/>
  <c r="AM34" i="92"/>
  <c r="AA34" i="92"/>
  <c r="DQ20" i="92"/>
  <c r="DG20" i="92"/>
  <c r="DE20" i="92"/>
  <c r="CY20" i="92"/>
  <c r="CW20" i="92"/>
  <c r="BW20" i="92"/>
  <c r="BF20" i="92"/>
  <c r="AY20" i="92"/>
  <c r="AM20" i="92"/>
  <c r="AA20" i="92"/>
  <c r="DQ23" i="92"/>
  <c r="DG23" i="92"/>
  <c r="DE23" i="92"/>
  <c r="CY23" i="92"/>
  <c r="CW23" i="92"/>
  <c r="BW23" i="92"/>
  <c r="BF23" i="92"/>
  <c r="AY23" i="92"/>
  <c r="AM23" i="92"/>
  <c r="AI23" i="92"/>
  <c r="AA23" i="92"/>
  <c r="DQ41" i="92"/>
  <c r="DG41" i="92"/>
  <c r="DE41" i="92"/>
  <c r="CY41" i="92"/>
  <c r="CW41" i="92"/>
  <c r="BW41" i="92"/>
  <c r="BF41" i="92"/>
  <c r="AY41" i="92"/>
  <c r="AM41" i="92"/>
  <c r="AA41" i="92"/>
  <c r="DQ27" i="92"/>
  <c r="BW27" i="92"/>
  <c r="BF27" i="92"/>
  <c r="AY27" i="92"/>
  <c r="AM27" i="92"/>
  <c r="AA27" i="92"/>
  <c r="DQ14" i="92"/>
  <c r="DG14" i="92"/>
  <c r="DE14" i="92"/>
  <c r="CY14" i="92"/>
  <c r="CW14" i="92"/>
  <c r="BW14" i="92"/>
  <c r="BF14" i="92"/>
  <c r="AY14" i="92"/>
  <c r="AM14" i="92"/>
  <c r="AA14" i="92"/>
  <c r="DQ13" i="92"/>
  <c r="DG13" i="92"/>
  <c r="DE13" i="92"/>
  <c r="CY13" i="92"/>
  <c r="CW13" i="92"/>
  <c r="CL13" i="92"/>
  <c r="BW13" i="92"/>
  <c r="BF13" i="92"/>
  <c r="AY13" i="92"/>
  <c r="AM13" i="92"/>
  <c r="AA13" i="92"/>
  <c r="DQ40" i="92"/>
  <c r="DG40" i="92"/>
  <c r="DE40" i="92"/>
  <c r="CY40" i="92"/>
  <c r="CW40" i="92"/>
  <c r="BW40" i="92"/>
  <c r="BF40" i="92"/>
  <c r="AY40" i="92"/>
  <c r="AM40" i="92"/>
  <c r="AA40" i="92"/>
  <c r="DQ28" i="92"/>
  <c r="DG28" i="92"/>
  <c r="DE28" i="92"/>
  <c r="CY28" i="92"/>
  <c r="CW28" i="92"/>
  <c r="CL28" i="92"/>
  <c r="CJ28" i="92"/>
  <c r="BW28" i="92"/>
  <c r="BF28" i="92"/>
  <c r="AY28" i="92"/>
  <c r="AM28" i="92"/>
  <c r="AA28" i="92"/>
  <c r="DQ16" i="92"/>
  <c r="DG16" i="92"/>
  <c r="DE16" i="92"/>
  <c r="CY16" i="92"/>
  <c r="CW16" i="92"/>
  <c r="BW16" i="92"/>
  <c r="BF16" i="92"/>
  <c r="AY16" i="92"/>
  <c r="AM16" i="92"/>
  <c r="AA16" i="92"/>
  <c r="DQ15" i="92"/>
  <c r="CG15" i="92"/>
  <c r="BW15" i="92"/>
  <c r="BF15" i="92"/>
  <c r="AY15" i="92"/>
  <c r="AM15" i="92"/>
  <c r="AA15" i="92"/>
  <c r="DQ39" i="92"/>
  <c r="DG39" i="92"/>
  <c r="DE39" i="92"/>
  <c r="CY39" i="92"/>
  <c r="CW39" i="92"/>
  <c r="BW39" i="92"/>
  <c r="BF39" i="92"/>
  <c r="AY39" i="92"/>
  <c r="AM39" i="92"/>
  <c r="AA39" i="92"/>
  <c r="EL11" i="92"/>
  <c r="EK11" i="92"/>
  <c r="EG11" i="92"/>
  <c r="EF11" i="92"/>
  <c r="EB11" i="92"/>
  <c r="DZ11" i="92"/>
  <c r="DY11" i="92"/>
  <c r="DX11" i="92"/>
  <c r="DT11" i="92"/>
  <c r="DR11" i="92"/>
  <c r="DP11" i="92"/>
  <c r="DO11" i="92"/>
  <c r="DN11" i="92"/>
  <c r="DJ11" i="92"/>
  <c r="DH11" i="92"/>
  <c r="DF11" i="92"/>
  <c r="DD11" i="92"/>
  <c r="DB11" i="92"/>
  <c r="CZ11" i="92"/>
  <c r="CX11" i="92"/>
  <c r="CV11" i="92"/>
  <c r="CU11" i="92"/>
  <c r="CT11" i="92"/>
  <c r="CQ11" i="92"/>
  <c r="CO11" i="92"/>
  <c r="CM11" i="92"/>
  <c r="CK11" i="92"/>
  <c r="CI11" i="92"/>
  <c r="CF11" i="92"/>
  <c r="CD11" i="92"/>
  <c r="CB11" i="92"/>
  <c r="CA11" i="92"/>
  <c r="BZ11" i="92"/>
  <c r="BW11" i="92"/>
  <c r="BU11" i="92"/>
  <c r="BS11" i="92"/>
  <c r="BQ11" i="92"/>
  <c r="BO11" i="92"/>
  <c r="BM11" i="92"/>
  <c r="BK11" i="92"/>
  <c r="BJ11" i="92"/>
  <c r="BI11" i="92"/>
  <c r="BF11" i="92"/>
  <c r="BE11" i="92"/>
  <c r="BD11" i="92"/>
  <c r="BC11" i="92"/>
  <c r="BB11" i="92"/>
  <c r="AX11" i="92"/>
  <c r="AV11" i="92"/>
  <c r="AT11" i="92"/>
  <c r="AR11" i="92"/>
  <c r="AQ11" i="92"/>
  <c r="AP11" i="92"/>
  <c r="AL11" i="92"/>
  <c r="AJ11" i="92"/>
  <c r="AH11" i="92"/>
  <c r="AF11" i="92"/>
  <c r="AE11" i="92"/>
  <c r="AD11" i="92"/>
  <c r="Z11" i="92"/>
  <c r="X11" i="92"/>
  <c r="V11" i="92"/>
  <c r="T11" i="92"/>
  <c r="S11" i="92"/>
  <c r="R11" i="92"/>
  <c r="N11" i="92"/>
  <c r="L11" i="92"/>
  <c r="J11" i="92"/>
  <c r="H11" i="92"/>
  <c r="F11" i="92"/>
  <c r="D11" i="92"/>
  <c r="B11" i="92"/>
  <c r="DZ9" i="92"/>
  <c r="DP9" i="92"/>
  <c r="CV9" i="92"/>
  <c r="CB9" i="92"/>
  <c r="BK9" i="92"/>
  <c r="BD9" i="92"/>
  <c r="AR9" i="92"/>
  <c r="AF9" i="92"/>
  <c r="T9" i="92"/>
  <c r="B9" i="92"/>
  <c r="EB4" i="92"/>
  <c r="EC27" i="92" s="1"/>
  <c r="DZ4" i="92"/>
  <c r="EA15" i="92" s="1"/>
  <c r="DT4" i="92"/>
  <c r="DU32" i="92" s="1"/>
  <c r="DR4" i="92"/>
  <c r="DS21" i="92" s="1"/>
  <c r="DP4" i="92"/>
  <c r="DJ4" i="92"/>
  <c r="DK45" i="92" s="1"/>
  <c r="DH4" i="92"/>
  <c r="DI26" i="92" s="1"/>
  <c r="DF4" i="92"/>
  <c r="DG36" i="92" s="1"/>
  <c r="DD4" i="92"/>
  <c r="DE19" i="92" s="1"/>
  <c r="DB4" i="92"/>
  <c r="CZ4" i="92"/>
  <c r="CX4" i="92"/>
  <c r="CY38" i="92" s="1"/>
  <c r="CV4" i="92"/>
  <c r="CW30" i="92" s="1"/>
  <c r="CO4" i="92"/>
  <c r="CP31" i="92" s="1"/>
  <c r="CM4" i="92"/>
  <c r="CN34" i="92" s="1"/>
  <c r="CK4" i="92"/>
  <c r="CL17" i="92" s="1"/>
  <c r="CI4" i="92"/>
  <c r="CJ14" i="92" s="1"/>
  <c r="CF4" i="92"/>
  <c r="CG41" i="92" s="1"/>
  <c r="CD4" i="92"/>
  <c r="CE25" i="92" s="1"/>
  <c r="CB4" i="92"/>
  <c r="CC30" i="92" s="1"/>
  <c r="BU4" i="92"/>
  <c r="BV41" i="92" s="1"/>
  <c r="BS4" i="92"/>
  <c r="BT45" i="92" s="1"/>
  <c r="BQ4" i="92"/>
  <c r="BR15" i="92" s="1"/>
  <c r="BO4" i="92"/>
  <c r="BP12" i="92" s="1"/>
  <c r="BM4" i="92"/>
  <c r="BN12" i="92" s="1"/>
  <c r="BK4" i="92"/>
  <c r="BL34" i="92" s="1"/>
  <c r="BF4" i="92"/>
  <c r="BE4" i="92"/>
  <c r="BD4" i="92"/>
  <c r="AV4" i="92"/>
  <c r="AW27" i="92" s="1"/>
  <c r="AT4" i="92"/>
  <c r="AU25" i="92" s="1"/>
  <c r="AR4" i="92"/>
  <c r="AS35" i="92" s="1"/>
  <c r="AJ4" i="92"/>
  <c r="AK34" i="92" s="1"/>
  <c r="AH4" i="92"/>
  <c r="AI44" i="92" s="1"/>
  <c r="AF4" i="92"/>
  <c r="AG25" i="92" s="1"/>
  <c r="X4" i="92"/>
  <c r="Y41" i="92" s="1"/>
  <c r="V4" i="92"/>
  <c r="W41" i="92" s="1"/>
  <c r="T4" i="92"/>
  <c r="U20" i="92" s="1"/>
  <c r="N4" i="92"/>
  <c r="O14" i="92" s="1"/>
  <c r="L4" i="92"/>
  <c r="M20" i="92" s="1"/>
  <c r="J4" i="92"/>
  <c r="K44" i="92" s="1"/>
  <c r="H4" i="92"/>
  <c r="I14" i="92" s="1"/>
  <c r="F4" i="92"/>
  <c r="G22" i="92" s="1"/>
  <c r="D4" i="92"/>
  <c r="E42" i="92" s="1"/>
  <c r="B4" i="92"/>
  <c r="C13" i="92" s="1"/>
  <c r="EC19" i="92"/>
  <c r="C37" i="5"/>
  <c r="D37" i="5"/>
  <c r="E37" i="5"/>
  <c r="F37" i="5"/>
  <c r="G37" i="5"/>
  <c r="H37" i="5"/>
  <c r="I37" i="5"/>
  <c r="J37" i="5"/>
  <c r="C38" i="5"/>
  <c r="D38" i="5"/>
  <c r="D39" i="5" s="1"/>
  <c r="E38" i="5"/>
  <c r="E39" i="5" s="1"/>
  <c r="F38" i="5"/>
  <c r="G38" i="5"/>
  <c r="H38" i="5"/>
  <c r="H39" i="5" s="1"/>
  <c r="I38" i="5"/>
  <c r="J38" i="5"/>
  <c r="C39" i="5"/>
  <c r="B38" i="5"/>
  <c r="B37" i="5"/>
  <c r="C41" i="91"/>
  <c r="D41" i="91"/>
  <c r="E41" i="91"/>
  <c r="F41" i="91"/>
  <c r="G41" i="91"/>
  <c r="H41" i="91"/>
  <c r="I41" i="91"/>
  <c r="J41" i="91"/>
  <c r="K41" i="91"/>
  <c r="C42" i="91"/>
  <c r="D42" i="91"/>
  <c r="E42" i="91"/>
  <c r="F42" i="91"/>
  <c r="G42" i="91"/>
  <c r="H42" i="91"/>
  <c r="I42" i="91"/>
  <c r="J42" i="91"/>
  <c r="K42" i="91"/>
  <c r="B42" i="91"/>
  <c r="B41" i="91"/>
  <c r="C40" i="90"/>
  <c r="D40" i="90"/>
  <c r="E40" i="90"/>
  <c r="F40" i="90"/>
  <c r="G40" i="90"/>
  <c r="H40" i="90"/>
  <c r="I40" i="90"/>
  <c r="J40" i="90"/>
  <c r="K40" i="90"/>
  <c r="C41" i="90"/>
  <c r="D41" i="90"/>
  <c r="E41" i="90"/>
  <c r="F41" i="90"/>
  <c r="G41" i="90"/>
  <c r="H41" i="90"/>
  <c r="I41" i="90"/>
  <c r="J41" i="90"/>
  <c r="K41" i="90"/>
  <c r="B41" i="90"/>
  <c r="B40" i="90"/>
  <c r="C79" i="90"/>
  <c r="D79" i="90"/>
  <c r="E79" i="90"/>
  <c r="F79" i="90"/>
  <c r="G79" i="90"/>
  <c r="H79" i="90"/>
  <c r="I79" i="90"/>
  <c r="J79" i="90"/>
  <c r="C80" i="90"/>
  <c r="D80" i="90"/>
  <c r="E80" i="90"/>
  <c r="F80" i="90"/>
  <c r="G80" i="90"/>
  <c r="H80" i="90"/>
  <c r="I80" i="90"/>
  <c r="J80" i="90"/>
  <c r="K80" i="90"/>
  <c r="B80" i="90"/>
  <c r="B5" i="89"/>
  <c r="C5" i="89"/>
  <c r="D5" i="89"/>
  <c r="E5" i="89"/>
  <c r="F5" i="89"/>
  <c r="G5" i="89"/>
  <c r="H5" i="89"/>
  <c r="I5" i="89"/>
  <c r="J5" i="89"/>
  <c r="B6" i="89"/>
  <c r="C6" i="89"/>
  <c r="D6" i="89"/>
  <c r="E6" i="89"/>
  <c r="F6" i="89"/>
  <c r="G6" i="89"/>
  <c r="H6" i="89"/>
  <c r="I6" i="89"/>
  <c r="J6" i="89"/>
  <c r="B7" i="89"/>
  <c r="C7" i="89"/>
  <c r="D7" i="89"/>
  <c r="E7" i="89"/>
  <c r="F7" i="89"/>
  <c r="G7" i="89"/>
  <c r="H7" i="89"/>
  <c r="I7" i="89"/>
  <c r="J7" i="89"/>
  <c r="B8" i="89"/>
  <c r="C8" i="89"/>
  <c r="D8" i="89"/>
  <c r="E8" i="89"/>
  <c r="F8" i="89"/>
  <c r="G8" i="89"/>
  <c r="H8" i="89"/>
  <c r="I8" i="89"/>
  <c r="J8" i="89"/>
  <c r="B9" i="89"/>
  <c r="C9" i="89"/>
  <c r="D9" i="89"/>
  <c r="E9" i="89"/>
  <c r="F9" i="89"/>
  <c r="G9" i="89"/>
  <c r="H9" i="89"/>
  <c r="I9" i="89"/>
  <c r="J9" i="89"/>
  <c r="B10" i="89"/>
  <c r="C10" i="89"/>
  <c r="D10" i="89"/>
  <c r="E10" i="89"/>
  <c r="F10" i="89"/>
  <c r="G10" i="89"/>
  <c r="H10" i="89"/>
  <c r="I10" i="89"/>
  <c r="J10" i="89"/>
  <c r="B11" i="89"/>
  <c r="F11" i="89"/>
  <c r="G11" i="89"/>
  <c r="H11" i="89"/>
  <c r="I11" i="89"/>
  <c r="J11" i="89"/>
  <c r="B12" i="89"/>
  <c r="C12" i="89"/>
  <c r="D12" i="89"/>
  <c r="E12" i="89"/>
  <c r="F12" i="89"/>
  <c r="G12" i="89"/>
  <c r="H12" i="89"/>
  <c r="I12" i="89"/>
  <c r="J12" i="89"/>
  <c r="B13" i="89"/>
  <c r="C13" i="89"/>
  <c r="D13" i="89"/>
  <c r="E13" i="89"/>
  <c r="F13" i="89"/>
  <c r="G13" i="89"/>
  <c r="H13" i="89"/>
  <c r="I13" i="89"/>
  <c r="B14" i="89"/>
  <c r="C14" i="89"/>
  <c r="D14" i="89"/>
  <c r="E14" i="89"/>
  <c r="F14" i="89"/>
  <c r="G14" i="89"/>
  <c r="H14" i="89"/>
  <c r="I14" i="89"/>
  <c r="J14" i="89"/>
  <c r="B15" i="89"/>
  <c r="C15" i="89"/>
  <c r="D15" i="89"/>
  <c r="E15" i="89"/>
  <c r="F15" i="89"/>
  <c r="G15" i="89"/>
  <c r="H15" i="89"/>
  <c r="I15" i="89"/>
  <c r="J15" i="89"/>
  <c r="B16" i="89"/>
  <c r="C16" i="89"/>
  <c r="D16" i="89"/>
  <c r="E16" i="89"/>
  <c r="F16" i="89"/>
  <c r="G16" i="89"/>
  <c r="H16" i="89"/>
  <c r="I16" i="89"/>
  <c r="J16" i="89"/>
  <c r="B17" i="89"/>
  <c r="C17" i="89"/>
  <c r="D17" i="89"/>
  <c r="E17" i="89"/>
  <c r="F17" i="89"/>
  <c r="G17" i="89"/>
  <c r="H17" i="89"/>
  <c r="I17" i="89"/>
  <c r="J17" i="89"/>
  <c r="B18" i="89"/>
  <c r="C18" i="89"/>
  <c r="D18" i="89"/>
  <c r="E18" i="89"/>
  <c r="F18" i="89"/>
  <c r="G18" i="89"/>
  <c r="H18" i="89"/>
  <c r="I18" i="89"/>
  <c r="J18" i="89"/>
  <c r="B19" i="89"/>
  <c r="C19" i="89"/>
  <c r="D19" i="89"/>
  <c r="E19" i="89"/>
  <c r="F19" i="89"/>
  <c r="G19" i="89"/>
  <c r="H19" i="89"/>
  <c r="I19" i="89"/>
  <c r="J19" i="89"/>
  <c r="B20" i="89"/>
  <c r="C20" i="89"/>
  <c r="D20" i="89"/>
  <c r="E20" i="89"/>
  <c r="F20" i="89"/>
  <c r="G20" i="89"/>
  <c r="H20" i="89"/>
  <c r="I20" i="89"/>
  <c r="J20" i="89"/>
  <c r="B21" i="89"/>
  <c r="C21" i="89"/>
  <c r="D21" i="89"/>
  <c r="E21" i="89"/>
  <c r="F21" i="89"/>
  <c r="G21" i="89"/>
  <c r="H21" i="89"/>
  <c r="I21" i="89"/>
  <c r="J21" i="89"/>
  <c r="B22" i="89"/>
  <c r="C22" i="89"/>
  <c r="D22" i="89"/>
  <c r="E22" i="89"/>
  <c r="F22" i="89"/>
  <c r="G22" i="89"/>
  <c r="H22" i="89"/>
  <c r="I22" i="89"/>
  <c r="J22" i="89"/>
  <c r="B23" i="89"/>
  <c r="C23" i="89"/>
  <c r="D23" i="89"/>
  <c r="E23" i="89"/>
  <c r="F23" i="89"/>
  <c r="G23" i="89"/>
  <c r="H23" i="89"/>
  <c r="I23" i="89"/>
  <c r="J23" i="89"/>
  <c r="B24" i="89"/>
  <c r="C24" i="89"/>
  <c r="D24" i="89"/>
  <c r="E24" i="89"/>
  <c r="F24" i="89"/>
  <c r="G24" i="89"/>
  <c r="H24" i="89"/>
  <c r="I24" i="89"/>
  <c r="J24" i="89"/>
  <c r="B25" i="89"/>
  <c r="C25" i="89"/>
  <c r="D25" i="89"/>
  <c r="E25" i="89"/>
  <c r="F25" i="89"/>
  <c r="G25" i="89"/>
  <c r="H25" i="89"/>
  <c r="I25" i="89"/>
  <c r="J25" i="89"/>
  <c r="B26" i="89"/>
  <c r="C26" i="89"/>
  <c r="D26" i="89"/>
  <c r="E26" i="89"/>
  <c r="F26" i="89"/>
  <c r="G26" i="89"/>
  <c r="H26" i="89"/>
  <c r="I26" i="89"/>
  <c r="J26" i="89"/>
  <c r="B27" i="89"/>
  <c r="C27" i="89"/>
  <c r="D27" i="89"/>
  <c r="E27" i="89"/>
  <c r="F27" i="89"/>
  <c r="G27" i="89"/>
  <c r="H27" i="89"/>
  <c r="I27" i="89"/>
  <c r="J27" i="89"/>
  <c r="B28" i="89"/>
  <c r="C28" i="89"/>
  <c r="D28" i="89"/>
  <c r="E28" i="89"/>
  <c r="F28" i="89"/>
  <c r="G28" i="89"/>
  <c r="H28" i="89"/>
  <c r="I28" i="89"/>
  <c r="J28" i="89"/>
  <c r="B29" i="89"/>
  <c r="C29" i="89"/>
  <c r="D29" i="89"/>
  <c r="E29" i="89"/>
  <c r="F29" i="89"/>
  <c r="G29" i="89"/>
  <c r="H29" i="89"/>
  <c r="I29" i="89"/>
  <c r="J29" i="89"/>
  <c r="B30" i="89"/>
  <c r="C30" i="89"/>
  <c r="D30" i="89"/>
  <c r="E30" i="89"/>
  <c r="F30" i="89"/>
  <c r="G30" i="89"/>
  <c r="H30" i="89"/>
  <c r="I30" i="89"/>
  <c r="J30" i="89"/>
  <c r="B31" i="89"/>
  <c r="C31" i="89"/>
  <c r="D31" i="89"/>
  <c r="E31" i="89"/>
  <c r="F31" i="89"/>
  <c r="G31" i="89"/>
  <c r="H31" i="89"/>
  <c r="I31" i="89"/>
  <c r="J31" i="89"/>
  <c r="C4" i="89"/>
  <c r="D4" i="89"/>
  <c r="E4" i="89"/>
  <c r="F4" i="89"/>
  <c r="G4" i="89"/>
  <c r="H4" i="89"/>
  <c r="I4" i="89"/>
  <c r="J4" i="89"/>
  <c r="B4" i="89"/>
  <c r="U56" i="88"/>
  <c r="U55" i="88"/>
  <c r="E55" i="87"/>
  <c r="G55" i="87"/>
  <c r="I55" i="87"/>
  <c r="K55" i="87"/>
  <c r="M55" i="87"/>
  <c r="O55" i="87"/>
  <c r="Q55" i="87"/>
  <c r="U55" i="87"/>
  <c r="W55" i="87"/>
  <c r="E56" i="87"/>
  <c r="G56" i="87"/>
  <c r="I56" i="87"/>
  <c r="K56" i="87"/>
  <c r="M56" i="87"/>
  <c r="O56" i="87"/>
  <c r="Q56" i="87"/>
  <c r="S56" i="87"/>
  <c r="S57" i="87" s="1"/>
  <c r="U56" i="87"/>
  <c r="W56" i="87"/>
  <c r="C56" i="87"/>
  <c r="S54" i="86"/>
  <c r="U54" i="86"/>
  <c r="W54" i="86"/>
  <c r="Y54" i="86"/>
  <c r="AA54" i="86"/>
  <c r="AC54" i="86"/>
  <c r="AE54" i="86"/>
  <c r="AG54" i="86"/>
  <c r="S55" i="86"/>
  <c r="S56" i="86" s="1"/>
  <c r="U55" i="86"/>
  <c r="W55" i="86"/>
  <c r="Y55" i="86"/>
  <c r="AA55" i="86"/>
  <c r="AC55" i="86"/>
  <c r="AE55" i="86"/>
  <c r="AG55" i="86"/>
  <c r="C54" i="86"/>
  <c r="E54" i="86"/>
  <c r="G54" i="86"/>
  <c r="I54" i="86"/>
  <c r="K54" i="86"/>
  <c r="M54" i="86"/>
  <c r="O54" i="86"/>
  <c r="C55" i="86"/>
  <c r="E55" i="86"/>
  <c r="G55" i="86"/>
  <c r="I55" i="86"/>
  <c r="K55" i="86"/>
  <c r="M55" i="86"/>
  <c r="O55" i="86"/>
  <c r="C47" i="85"/>
  <c r="D47" i="85"/>
  <c r="C48" i="85"/>
  <c r="D48" i="85"/>
  <c r="B48" i="85"/>
  <c r="B47" i="85"/>
  <c r="E10" i="85"/>
  <c r="E11" i="85"/>
  <c r="E12" i="85"/>
  <c r="E13" i="85"/>
  <c r="E14" i="85"/>
  <c r="E15" i="85"/>
  <c r="E16" i="85"/>
  <c r="E17" i="85"/>
  <c r="E18" i="85"/>
  <c r="E19" i="85"/>
  <c r="E20" i="85"/>
  <c r="E21" i="85"/>
  <c r="E22" i="85"/>
  <c r="E23" i="85"/>
  <c r="E24" i="85"/>
  <c r="E25" i="85"/>
  <c r="E26" i="85"/>
  <c r="E27" i="85"/>
  <c r="E28" i="85"/>
  <c r="E29" i="85"/>
  <c r="E30" i="85"/>
  <c r="E31" i="85"/>
  <c r="E32" i="85"/>
  <c r="E33" i="85"/>
  <c r="E34" i="85"/>
  <c r="E35" i="85"/>
  <c r="E36" i="85"/>
  <c r="E37" i="85"/>
  <c r="E38" i="85"/>
  <c r="E39" i="85"/>
  <c r="E40" i="85"/>
  <c r="E41" i="85"/>
  <c r="E42" i="85"/>
  <c r="E43" i="85"/>
  <c r="E44" i="85"/>
  <c r="E45" i="85"/>
  <c r="E46" i="85"/>
  <c r="E9" i="85"/>
  <c r="C50" i="84"/>
  <c r="D50" i="84"/>
  <c r="C51" i="84"/>
  <c r="D51" i="84"/>
  <c r="B51" i="84"/>
  <c r="B50" i="84"/>
  <c r="Q93" i="83"/>
  <c r="Q94" i="83"/>
  <c r="P94" i="83"/>
  <c r="P93" i="83"/>
  <c r="Q44" i="83"/>
  <c r="Q45" i="83"/>
  <c r="P45" i="83"/>
  <c r="P44" i="83"/>
  <c r="G42" i="82"/>
  <c r="G41" i="82"/>
  <c r="S30" i="81"/>
  <c r="S24" i="81"/>
  <c r="S31" i="81"/>
  <c r="S32" i="81"/>
  <c r="S33" i="81"/>
  <c r="S34" i="81"/>
  <c r="S35" i="81"/>
  <c r="S36" i="81"/>
  <c r="S37" i="81"/>
  <c r="S38" i="81"/>
  <c r="S39" i="81"/>
  <c r="S40" i="81"/>
  <c r="S27" i="81"/>
  <c r="S26" i="81"/>
  <c r="S23" i="81"/>
  <c r="S21" i="81"/>
  <c r="S20" i="81"/>
  <c r="S17" i="81"/>
  <c r="S18" i="81"/>
  <c r="S16" i="81"/>
  <c r="S9" i="81"/>
  <c r="S10" i="81"/>
  <c r="S11" i="81"/>
  <c r="S12" i="81"/>
  <c r="S13" i="81"/>
  <c r="S14" i="81"/>
  <c r="S8" i="81"/>
  <c r="S15" i="81"/>
  <c r="S19" i="81"/>
  <c r="S22" i="81"/>
  <c r="S25" i="81"/>
  <c r="S28" i="81"/>
  <c r="S29" i="81"/>
  <c r="S41" i="81"/>
  <c r="S7" i="81"/>
  <c r="C3" i="79"/>
  <c r="D3" i="79"/>
  <c r="E3" i="79"/>
  <c r="F3" i="79"/>
  <c r="G3" i="79"/>
  <c r="H3" i="79"/>
  <c r="I3" i="79"/>
  <c r="J3" i="79"/>
  <c r="K3" i="79"/>
  <c r="C4" i="79"/>
  <c r="D4" i="79"/>
  <c r="E4" i="79"/>
  <c r="F4" i="79"/>
  <c r="G4" i="79"/>
  <c r="H4" i="79"/>
  <c r="I4" i="79"/>
  <c r="J4" i="79"/>
  <c r="K4" i="79"/>
  <c r="C5" i="79"/>
  <c r="D5" i="79"/>
  <c r="E5" i="79"/>
  <c r="F5" i="79"/>
  <c r="G5" i="79"/>
  <c r="H5" i="79"/>
  <c r="I5" i="79"/>
  <c r="J5" i="79"/>
  <c r="K5" i="79"/>
  <c r="C6" i="79"/>
  <c r="D6" i="79"/>
  <c r="E6" i="79"/>
  <c r="F6" i="79"/>
  <c r="G6" i="79"/>
  <c r="H6" i="79"/>
  <c r="I6" i="79"/>
  <c r="J6" i="79"/>
  <c r="K6" i="79"/>
  <c r="C7" i="79"/>
  <c r="D7" i="79"/>
  <c r="E7" i="79"/>
  <c r="F7" i="79"/>
  <c r="G7" i="79"/>
  <c r="H7" i="79"/>
  <c r="I7" i="79"/>
  <c r="J7" i="79"/>
  <c r="K7" i="79"/>
  <c r="C8" i="79"/>
  <c r="D8" i="79"/>
  <c r="E8" i="79"/>
  <c r="F8" i="79"/>
  <c r="G8" i="79"/>
  <c r="H8" i="79"/>
  <c r="I8" i="79"/>
  <c r="J8" i="79"/>
  <c r="K8" i="79"/>
  <c r="C9" i="79"/>
  <c r="D9" i="79"/>
  <c r="E9" i="79"/>
  <c r="F9" i="79"/>
  <c r="G9" i="79"/>
  <c r="H9" i="79"/>
  <c r="I9" i="79"/>
  <c r="J9" i="79"/>
  <c r="K9" i="79"/>
  <c r="C10" i="79"/>
  <c r="D10" i="79"/>
  <c r="E10" i="79"/>
  <c r="F10" i="79"/>
  <c r="G10" i="79"/>
  <c r="H10" i="79"/>
  <c r="I10" i="79"/>
  <c r="J10" i="79"/>
  <c r="K10" i="79"/>
  <c r="C11" i="79"/>
  <c r="D11" i="79"/>
  <c r="E11" i="79"/>
  <c r="F11" i="79"/>
  <c r="G11" i="79"/>
  <c r="H11" i="79"/>
  <c r="I11" i="79"/>
  <c r="J11" i="79"/>
  <c r="K11" i="79"/>
  <c r="C12" i="79"/>
  <c r="D12" i="79"/>
  <c r="E12" i="79"/>
  <c r="F12" i="79"/>
  <c r="G12" i="79"/>
  <c r="H12" i="79"/>
  <c r="I12" i="79"/>
  <c r="J12" i="79"/>
  <c r="K12" i="79"/>
  <c r="C13" i="79"/>
  <c r="D13" i="79"/>
  <c r="E13" i="79"/>
  <c r="F13" i="79"/>
  <c r="G13" i="79"/>
  <c r="H13" i="79"/>
  <c r="I13" i="79"/>
  <c r="J13" i="79"/>
  <c r="K13" i="79"/>
  <c r="C14" i="79"/>
  <c r="D14" i="79"/>
  <c r="E14" i="79"/>
  <c r="F14" i="79"/>
  <c r="G14" i="79"/>
  <c r="H14" i="79"/>
  <c r="I14" i="79"/>
  <c r="J14" i="79"/>
  <c r="K14" i="79"/>
  <c r="C16" i="79"/>
  <c r="D16" i="79"/>
  <c r="E16" i="79"/>
  <c r="F16" i="79"/>
  <c r="G16" i="79"/>
  <c r="H16" i="79"/>
  <c r="I16" i="79"/>
  <c r="J16" i="79"/>
  <c r="K16" i="79"/>
  <c r="C17" i="79"/>
  <c r="D17" i="79"/>
  <c r="E17" i="79"/>
  <c r="F17" i="79"/>
  <c r="G17" i="79"/>
  <c r="H17" i="79"/>
  <c r="I17" i="79"/>
  <c r="J17" i="79"/>
  <c r="K17" i="79"/>
  <c r="C18" i="79"/>
  <c r="D18" i="79"/>
  <c r="E18" i="79"/>
  <c r="F18" i="79"/>
  <c r="G18" i="79"/>
  <c r="H18" i="79"/>
  <c r="I18" i="79"/>
  <c r="J18" i="79"/>
  <c r="K18" i="79"/>
  <c r="C19" i="79"/>
  <c r="D19" i="79"/>
  <c r="E19" i="79"/>
  <c r="F19" i="79"/>
  <c r="G19" i="79"/>
  <c r="H19" i="79"/>
  <c r="I19" i="79"/>
  <c r="J19" i="79"/>
  <c r="K19" i="79"/>
  <c r="C21" i="79"/>
  <c r="D21" i="79"/>
  <c r="E21" i="79"/>
  <c r="F21" i="79"/>
  <c r="G21" i="79"/>
  <c r="H21" i="79"/>
  <c r="I21" i="79"/>
  <c r="J21" i="79"/>
  <c r="K21" i="79"/>
  <c r="C22" i="79"/>
  <c r="D22" i="79"/>
  <c r="E22" i="79"/>
  <c r="F22" i="79"/>
  <c r="G22" i="79"/>
  <c r="H22" i="79"/>
  <c r="I22" i="79"/>
  <c r="J22" i="79"/>
  <c r="K22" i="79"/>
  <c r="C23" i="79"/>
  <c r="D23" i="79"/>
  <c r="E23" i="79"/>
  <c r="F23" i="79"/>
  <c r="G23" i="79"/>
  <c r="H23" i="79"/>
  <c r="I23" i="79"/>
  <c r="J23" i="79"/>
  <c r="K23" i="79"/>
  <c r="C24" i="79"/>
  <c r="D24" i="79"/>
  <c r="E24" i="79"/>
  <c r="F24" i="79"/>
  <c r="G24" i="79"/>
  <c r="H24" i="79"/>
  <c r="I24" i="79"/>
  <c r="J24" i="79"/>
  <c r="K24" i="79"/>
  <c r="C25" i="79"/>
  <c r="D25" i="79"/>
  <c r="E25" i="79"/>
  <c r="F25" i="79"/>
  <c r="G25" i="79"/>
  <c r="H25" i="79"/>
  <c r="I25" i="79"/>
  <c r="J25" i="79"/>
  <c r="K25" i="79"/>
  <c r="C26" i="79"/>
  <c r="D26" i="79"/>
  <c r="E26" i="79"/>
  <c r="F26" i="79"/>
  <c r="G26" i="79"/>
  <c r="H26" i="79"/>
  <c r="I26" i="79"/>
  <c r="J26" i="79"/>
  <c r="K26" i="79"/>
  <c r="C27" i="79"/>
  <c r="D27" i="79"/>
  <c r="E27" i="79"/>
  <c r="F27" i="79"/>
  <c r="G27" i="79"/>
  <c r="H27" i="79"/>
  <c r="I27" i="79"/>
  <c r="J27" i="79"/>
  <c r="K27" i="79"/>
  <c r="C28" i="79"/>
  <c r="D28" i="79"/>
  <c r="E28" i="79"/>
  <c r="F28" i="79"/>
  <c r="G28" i="79"/>
  <c r="H28" i="79"/>
  <c r="I28" i="79"/>
  <c r="J28" i="79"/>
  <c r="K28" i="79"/>
  <c r="C29" i="79"/>
  <c r="D29" i="79"/>
  <c r="E29" i="79"/>
  <c r="F29" i="79"/>
  <c r="G29" i="79"/>
  <c r="H29" i="79"/>
  <c r="I29" i="79"/>
  <c r="J29" i="79"/>
  <c r="K29" i="79"/>
  <c r="C30" i="79"/>
  <c r="D30" i="79"/>
  <c r="E30" i="79"/>
  <c r="F30" i="79"/>
  <c r="G30" i="79"/>
  <c r="H30" i="79"/>
  <c r="I30" i="79"/>
  <c r="J30" i="79"/>
  <c r="K30" i="79"/>
  <c r="B4" i="79"/>
  <c r="B5" i="79"/>
  <c r="B6" i="79"/>
  <c r="B7" i="79"/>
  <c r="B8" i="79"/>
  <c r="B9" i="79"/>
  <c r="B10" i="79"/>
  <c r="B11" i="79"/>
  <c r="B12" i="79"/>
  <c r="B13" i="79"/>
  <c r="B14" i="79"/>
  <c r="B16" i="79"/>
  <c r="B17" i="79"/>
  <c r="B18" i="79"/>
  <c r="B19" i="79"/>
  <c r="B21" i="79"/>
  <c r="B22" i="79"/>
  <c r="B23" i="79"/>
  <c r="B24" i="79"/>
  <c r="B25" i="79"/>
  <c r="B26" i="79"/>
  <c r="B27" i="79"/>
  <c r="B28" i="79"/>
  <c r="B29" i="79"/>
  <c r="B37" i="29"/>
  <c r="C37" i="29"/>
  <c r="D37" i="29"/>
  <c r="E37" i="29"/>
  <c r="F37" i="29"/>
  <c r="G37" i="29"/>
  <c r="H37" i="29"/>
  <c r="I37" i="29"/>
  <c r="J37" i="29"/>
  <c r="K37" i="29"/>
  <c r="C38" i="29"/>
  <c r="D38" i="29"/>
  <c r="E38" i="29"/>
  <c r="F38" i="29"/>
  <c r="G38" i="29"/>
  <c r="H38" i="29"/>
  <c r="I38" i="29"/>
  <c r="J38" i="29"/>
  <c r="K38" i="29"/>
  <c r="B38" i="29"/>
  <c r="N7" i="10"/>
  <c r="U33" i="77"/>
  <c r="C33" i="77"/>
  <c r="D33" i="77"/>
  <c r="E33" i="77"/>
  <c r="F33" i="77"/>
  <c r="G33" i="77"/>
  <c r="H33" i="77"/>
  <c r="I33" i="77"/>
  <c r="J33" i="77"/>
  <c r="K33" i="77"/>
  <c r="L33" i="77"/>
  <c r="M33" i="77"/>
  <c r="N33" i="77"/>
  <c r="O33" i="77"/>
  <c r="P33" i="77"/>
  <c r="Q33" i="77"/>
  <c r="R33" i="77"/>
  <c r="S33" i="77"/>
  <c r="T33" i="77"/>
  <c r="C34" i="77"/>
  <c r="D34" i="77"/>
  <c r="E34" i="77"/>
  <c r="F34" i="77"/>
  <c r="G34" i="77"/>
  <c r="H34" i="77"/>
  <c r="I34" i="77"/>
  <c r="J34" i="77"/>
  <c r="K34" i="77"/>
  <c r="L34" i="77"/>
  <c r="M34" i="77"/>
  <c r="N34" i="77"/>
  <c r="O34" i="77"/>
  <c r="P34" i="77"/>
  <c r="Q34" i="77"/>
  <c r="R34" i="77"/>
  <c r="S34" i="77"/>
  <c r="T34" i="77"/>
  <c r="U34" i="77"/>
  <c r="B34" i="77"/>
  <c r="B33" i="77"/>
  <c r="B4" i="76"/>
  <c r="C4" i="76"/>
  <c r="D4" i="76"/>
  <c r="E4" i="76"/>
  <c r="F4" i="76"/>
  <c r="G4" i="76"/>
  <c r="H4" i="76"/>
  <c r="B5" i="76"/>
  <c r="C5" i="76"/>
  <c r="D5" i="76"/>
  <c r="E5" i="76"/>
  <c r="F5" i="76"/>
  <c r="G5" i="76"/>
  <c r="H5" i="76"/>
  <c r="B6" i="76"/>
  <c r="C6" i="76"/>
  <c r="D6" i="76"/>
  <c r="E6" i="76"/>
  <c r="F6" i="76"/>
  <c r="G6" i="76"/>
  <c r="H6" i="76"/>
  <c r="B7" i="76"/>
  <c r="C7" i="76"/>
  <c r="D7" i="76"/>
  <c r="E7" i="76"/>
  <c r="F7" i="76"/>
  <c r="G7" i="76"/>
  <c r="B8" i="76"/>
  <c r="C8" i="76"/>
  <c r="D8" i="76"/>
  <c r="E8" i="76"/>
  <c r="F8" i="76"/>
  <c r="G8" i="76"/>
  <c r="H8" i="76"/>
  <c r="B9" i="76"/>
  <c r="C9" i="76"/>
  <c r="D9" i="76"/>
  <c r="E9" i="76"/>
  <c r="F9" i="76"/>
  <c r="G9" i="76"/>
  <c r="H9" i="76"/>
  <c r="B10" i="76"/>
  <c r="C10" i="76"/>
  <c r="D10" i="76"/>
  <c r="E10" i="76"/>
  <c r="F10" i="76"/>
  <c r="G10" i="76"/>
  <c r="H10" i="76"/>
  <c r="B11" i="76"/>
  <c r="C11" i="76"/>
  <c r="D11" i="76"/>
  <c r="E11" i="76"/>
  <c r="F11" i="76"/>
  <c r="G11" i="76"/>
  <c r="H11" i="76"/>
  <c r="B12" i="76"/>
  <c r="C12" i="76"/>
  <c r="D12" i="76"/>
  <c r="E12" i="76"/>
  <c r="F12" i="76"/>
  <c r="G12" i="76"/>
  <c r="H12" i="76"/>
  <c r="B13" i="76"/>
  <c r="C13" i="76"/>
  <c r="D13" i="76"/>
  <c r="E13" i="76"/>
  <c r="F13" i="76"/>
  <c r="G13" i="76"/>
  <c r="H13" i="76"/>
  <c r="B14" i="76"/>
  <c r="C14" i="76"/>
  <c r="D14" i="76"/>
  <c r="E14" i="76"/>
  <c r="F14" i="76"/>
  <c r="G14" i="76"/>
  <c r="B15" i="76"/>
  <c r="C15" i="76"/>
  <c r="D15" i="76"/>
  <c r="E15" i="76"/>
  <c r="F15" i="76"/>
  <c r="G15" i="76"/>
  <c r="H15" i="76"/>
  <c r="B16" i="76"/>
  <c r="C16" i="76"/>
  <c r="D16" i="76"/>
  <c r="F16" i="76"/>
  <c r="G16" i="76"/>
  <c r="H16" i="76"/>
  <c r="B17" i="76"/>
  <c r="C17" i="76"/>
  <c r="D17" i="76"/>
  <c r="E17" i="76"/>
  <c r="F17" i="76"/>
  <c r="G17" i="76"/>
  <c r="H17" i="76"/>
  <c r="B18" i="76"/>
  <c r="C18" i="76"/>
  <c r="D18" i="76"/>
  <c r="E18" i="76"/>
  <c r="F18" i="76"/>
  <c r="G18" i="76"/>
  <c r="H18" i="76"/>
  <c r="B19" i="76"/>
  <c r="C19" i="76"/>
  <c r="D19" i="76"/>
  <c r="E19" i="76"/>
  <c r="F19" i="76"/>
  <c r="G19" i="76"/>
  <c r="H19" i="76"/>
  <c r="B20" i="76"/>
  <c r="C20" i="76"/>
  <c r="D20" i="76"/>
  <c r="E20" i="76"/>
  <c r="F20" i="76"/>
  <c r="G20" i="76"/>
  <c r="H20" i="76"/>
  <c r="B21" i="76"/>
  <c r="C21" i="76"/>
  <c r="D21" i="76"/>
  <c r="E21" i="76"/>
  <c r="F21" i="76"/>
  <c r="G21" i="76"/>
  <c r="H21" i="76"/>
  <c r="B22" i="76"/>
  <c r="C22" i="76"/>
  <c r="D22" i="76"/>
  <c r="E22" i="76"/>
  <c r="F22" i="76"/>
  <c r="G22" i="76"/>
  <c r="H22" i="76"/>
  <c r="B23" i="76"/>
  <c r="C23" i="76"/>
  <c r="D23" i="76"/>
  <c r="E23" i="76"/>
  <c r="F23" i="76"/>
  <c r="G23" i="76"/>
  <c r="H23" i="76"/>
  <c r="B24" i="76"/>
  <c r="C24" i="76"/>
  <c r="D24" i="76"/>
  <c r="E24" i="76"/>
  <c r="F24" i="76"/>
  <c r="G24" i="76"/>
  <c r="H24" i="76"/>
  <c r="B25" i="76"/>
  <c r="C25" i="76"/>
  <c r="D25" i="76"/>
  <c r="E25" i="76"/>
  <c r="F25" i="76"/>
  <c r="G25" i="76"/>
  <c r="H25" i="76"/>
  <c r="B26" i="76"/>
  <c r="C26" i="76"/>
  <c r="D26" i="76"/>
  <c r="E26" i="76"/>
  <c r="F26" i="76"/>
  <c r="G26" i="76"/>
  <c r="H26" i="76"/>
  <c r="B27" i="76"/>
  <c r="C27" i="76"/>
  <c r="D27" i="76"/>
  <c r="E27" i="76"/>
  <c r="F27" i="76"/>
  <c r="G27" i="76"/>
  <c r="H27" i="76"/>
  <c r="B28" i="76"/>
  <c r="C28" i="76"/>
  <c r="D28" i="76"/>
  <c r="E28" i="76"/>
  <c r="F28" i="76"/>
  <c r="G28" i="76"/>
  <c r="H28" i="76"/>
  <c r="B29" i="76"/>
  <c r="C29" i="76"/>
  <c r="D29" i="76"/>
  <c r="E29" i="76"/>
  <c r="F29" i="76"/>
  <c r="G29" i="76"/>
  <c r="H29" i="76"/>
  <c r="B30" i="76"/>
  <c r="C30" i="76"/>
  <c r="D30" i="76"/>
  <c r="E30" i="76"/>
  <c r="F30" i="76"/>
  <c r="G30" i="76"/>
  <c r="H30" i="76"/>
  <c r="B31" i="76"/>
  <c r="C31" i="76"/>
  <c r="D31" i="76"/>
  <c r="E31" i="76"/>
  <c r="F31" i="76"/>
  <c r="G31" i="76"/>
  <c r="B32" i="76"/>
  <c r="C32" i="76"/>
  <c r="D32" i="76"/>
  <c r="E32" i="76"/>
  <c r="F32" i="76"/>
  <c r="G32" i="76"/>
  <c r="H32" i="76"/>
  <c r="B33" i="76"/>
  <c r="C33" i="76"/>
  <c r="D33" i="76"/>
  <c r="E33" i="76"/>
  <c r="F33" i="76"/>
  <c r="G33" i="76"/>
  <c r="C3" i="76"/>
  <c r="D3" i="76"/>
  <c r="E3" i="76"/>
  <c r="F3" i="76"/>
  <c r="G3" i="76"/>
  <c r="H3" i="76"/>
  <c r="B3" i="76"/>
  <c r="K42" i="25"/>
  <c r="B41" i="25"/>
  <c r="B42" i="25"/>
  <c r="D41" i="25"/>
  <c r="E41" i="25"/>
  <c r="F41" i="25"/>
  <c r="G41" i="25"/>
  <c r="H41" i="25"/>
  <c r="I41" i="25"/>
  <c r="J41" i="25"/>
  <c r="K41" i="25"/>
  <c r="L41" i="25"/>
  <c r="M41" i="25"/>
  <c r="D42" i="25"/>
  <c r="E42" i="25"/>
  <c r="F42" i="25"/>
  <c r="G42" i="25"/>
  <c r="H42" i="25"/>
  <c r="I42" i="25"/>
  <c r="J42" i="25"/>
  <c r="L42" i="25"/>
  <c r="M42" i="25"/>
  <c r="C42" i="25"/>
  <c r="C41" i="25"/>
  <c r="P8" i="10"/>
  <c r="P9" i="10"/>
  <c r="P10" i="10"/>
  <c r="P11" i="10"/>
  <c r="P12" i="10"/>
  <c r="P13" i="10"/>
  <c r="P14" i="10"/>
  <c r="P15" i="10"/>
  <c r="P16" i="10"/>
  <c r="P17" i="10"/>
  <c r="P18" i="10"/>
  <c r="P19" i="10"/>
  <c r="P20" i="10"/>
  <c r="P21" i="10"/>
  <c r="P22" i="10"/>
  <c r="P23" i="10"/>
  <c r="P24" i="10"/>
  <c r="P25" i="10"/>
  <c r="P26" i="10"/>
  <c r="P27" i="10"/>
  <c r="P28" i="10"/>
  <c r="P29" i="10"/>
  <c r="P30" i="10"/>
  <c r="P31" i="10"/>
  <c r="P32" i="10"/>
  <c r="P33" i="10"/>
  <c r="P34" i="10"/>
  <c r="P7" i="10"/>
  <c r="O7" i="10"/>
  <c r="O8" i="10"/>
  <c r="O9" i="10"/>
  <c r="O10" i="10"/>
  <c r="O11" i="10"/>
  <c r="O12" i="10"/>
  <c r="O13" i="10"/>
  <c r="O14" i="10"/>
  <c r="O15" i="10"/>
  <c r="O16" i="10"/>
  <c r="O17" i="10"/>
  <c r="O18" i="10"/>
  <c r="O19" i="10"/>
  <c r="O20" i="10"/>
  <c r="O21" i="10"/>
  <c r="O22" i="10"/>
  <c r="O23" i="10"/>
  <c r="O24" i="10"/>
  <c r="O25" i="10"/>
  <c r="O26" i="10"/>
  <c r="O27" i="10"/>
  <c r="O28" i="10"/>
  <c r="O29" i="10"/>
  <c r="O30" i="10"/>
  <c r="O31" i="10"/>
  <c r="O32" i="10"/>
  <c r="O33" i="10"/>
  <c r="O34" i="10"/>
  <c r="N8" i="10"/>
  <c r="N9" i="10"/>
  <c r="N10" i="10"/>
  <c r="N11" i="10"/>
  <c r="N12" i="10"/>
  <c r="N13" i="10"/>
  <c r="N14" i="10"/>
  <c r="N15" i="10"/>
  <c r="N16" i="10"/>
  <c r="N17" i="10"/>
  <c r="N18" i="10"/>
  <c r="N19" i="10"/>
  <c r="N20" i="10"/>
  <c r="N21" i="10"/>
  <c r="N22" i="10"/>
  <c r="N23" i="10"/>
  <c r="N24" i="10"/>
  <c r="N25" i="10"/>
  <c r="N26" i="10"/>
  <c r="N27" i="10"/>
  <c r="N28" i="10"/>
  <c r="N29" i="10"/>
  <c r="N30" i="10"/>
  <c r="N31" i="10"/>
  <c r="N32" i="10"/>
  <c r="N33" i="10"/>
  <c r="N34" i="10"/>
  <c r="D44" i="71"/>
  <c r="D43" i="71"/>
  <c r="R44" i="71"/>
  <c r="Q44" i="71"/>
  <c r="P44" i="71"/>
  <c r="O44" i="71"/>
  <c r="N44" i="71"/>
  <c r="M44" i="71"/>
  <c r="L44" i="71"/>
  <c r="K44" i="71"/>
  <c r="J44" i="71"/>
  <c r="I44" i="71"/>
  <c r="H44" i="71"/>
  <c r="G44" i="71"/>
  <c r="F44" i="71"/>
  <c r="E44" i="71"/>
  <c r="R43" i="71"/>
  <c r="Q43" i="71"/>
  <c r="P43" i="71"/>
  <c r="O43" i="71"/>
  <c r="N43" i="71"/>
  <c r="M43" i="71"/>
  <c r="L43" i="71"/>
  <c r="K43" i="71"/>
  <c r="J43" i="71"/>
  <c r="I43" i="71"/>
  <c r="H43" i="71"/>
  <c r="G43" i="71"/>
  <c r="F43" i="71"/>
  <c r="E43" i="71"/>
  <c r="D94" i="71"/>
  <c r="E94" i="71"/>
  <c r="D95" i="71"/>
  <c r="E95" i="71"/>
  <c r="F94" i="71"/>
  <c r="R95" i="71"/>
  <c r="Q95" i="71"/>
  <c r="P95" i="71"/>
  <c r="O95" i="71"/>
  <c r="N95" i="71"/>
  <c r="M95" i="71"/>
  <c r="L95" i="71"/>
  <c r="K95" i="71"/>
  <c r="J95" i="71"/>
  <c r="I95" i="71"/>
  <c r="H95" i="71"/>
  <c r="G95" i="71"/>
  <c r="F95" i="71"/>
  <c r="R94" i="71"/>
  <c r="Q94" i="71"/>
  <c r="P94" i="71"/>
  <c r="O94" i="71"/>
  <c r="N94" i="71"/>
  <c r="M94" i="71"/>
  <c r="L94" i="71"/>
  <c r="K94" i="71"/>
  <c r="J94" i="71"/>
  <c r="I94" i="71"/>
  <c r="H94" i="71"/>
  <c r="G94" i="71"/>
  <c r="BJ190" i="71"/>
  <c r="F188" i="71"/>
  <c r="G188" i="71"/>
  <c r="H188" i="71"/>
  <c r="I188" i="71"/>
  <c r="J188" i="71"/>
  <c r="K188" i="71"/>
  <c r="L188" i="71"/>
  <c r="M188" i="71"/>
  <c r="N188" i="71"/>
  <c r="O188" i="71"/>
  <c r="P188" i="71"/>
  <c r="Q188" i="71"/>
  <c r="R188" i="71"/>
  <c r="S188" i="71"/>
  <c r="F189" i="71"/>
  <c r="G189" i="71"/>
  <c r="H189" i="71"/>
  <c r="I189" i="71"/>
  <c r="J189" i="71"/>
  <c r="K189" i="71"/>
  <c r="L189" i="71"/>
  <c r="M189" i="71"/>
  <c r="N189" i="71"/>
  <c r="O189" i="71"/>
  <c r="P189" i="71"/>
  <c r="Q189" i="71"/>
  <c r="R189" i="71"/>
  <c r="S189" i="71"/>
  <c r="G141" i="71"/>
  <c r="H141" i="71"/>
  <c r="I141" i="71"/>
  <c r="J141" i="71"/>
  <c r="K141" i="71"/>
  <c r="L141" i="71"/>
  <c r="M141" i="71"/>
  <c r="N141" i="71"/>
  <c r="O141" i="71"/>
  <c r="P141" i="71"/>
  <c r="Q141" i="71"/>
  <c r="R141" i="71"/>
  <c r="S141" i="71"/>
  <c r="G142" i="71"/>
  <c r="H142" i="71"/>
  <c r="I142" i="71"/>
  <c r="J142" i="71"/>
  <c r="K142" i="71"/>
  <c r="L142" i="71"/>
  <c r="M142" i="71"/>
  <c r="N142" i="71"/>
  <c r="O142" i="71"/>
  <c r="P142" i="71"/>
  <c r="Q142" i="71"/>
  <c r="R142" i="71"/>
  <c r="S142" i="71"/>
  <c r="F142" i="71"/>
  <c r="F141" i="71"/>
  <c r="I64" i="60"/>
  <c r="D196" i="60"/>
  <c r="E196" i="60"/>
  <c r="F196" i="60"/>
  <c r="G196" i="60"/>
  <c r="H196" i="60"/>
  <c r="I196" i="60"/>
  <c r="J196" i="60"/>
  <c r="K196" i="60"/>
  <c r="L196" i="60"/>
  <c r="M196" i="60"/>
  <c r="N196" i="60"/>
  <c r="O196" i="60"/>
  <c r="P196" i="60"/>
  <c r="Q196" i="60"/>
  <c r="R196" i="60"/>
  <c r="S196" i="60"/>
  <c r="T196" i="60"/>
  <c r="U196" i="60"/>
  <c r="V196" i="60"/>
  <c r="W196" i="60"/>
  <c r="X196" i="60"/>
  <c r="Y196" i="60"/>
  <c r="Z196" i="60"/>
  <c r="AA196" i="60"/>
  <c r="AB196" i="60"/>
  <c r="D197" i="60"/>
  <c r="E197" i="60"/>
  <c r="F197" i="60"/>
  <c r="G197" i="60"/>
  <c r="H197" i="60"/>
  <c r="I197" i="60"/>
  <c r="J197" i="60"/>
  <c r="K197" i="60"/>
  <c r="L197" i="60"/>
  <c r="M197" i="60"/>
  <c r="N197" i="60"/>
  <c r="O197" i="60"/>
  <c r="P197" i="60"/>
  <c r="Q197" i="60"/>
  <c r="R197" i="60"/>
  <c r="S197" i="60"/>
  <c r="T197" i="60"/>
  <c r="U197" i="60"/>
  <c r="V197" i="60"/>
  <c r="W197" i="60"/>
  <c r="X197" i="60"/>
  <c r="Y197" i="60"/>
  <c r="Z197" i="60"/>
  <c r="AA197" i="60"/>
  <c r="AB197" i="60"/>
  <c r="C197" i="60"/>
  <c r="C196" i="60"/>
  <c r="I92" i="60"/>
  <c r="D41" i="68"/>
  <c r="E41" i="68"/>
  <c r="F41" i="68"/>
  <c r="G41" i="68"/>
  <c r="H41" i="68"/>
  <c r="I41" i="68"/>
  <c r="J41" i="68"/>
  <c r="K41" i="68"/>
  <c r="L41" i="68"/>
  <c r="M41" i="68"/>
  <c r="C41" i="68"/>
  <c r="D40" i="68"/>
  <c r="E40" i="68"/>
  <c r="C40" i="68"/>
  <c r="F40" i="68"/>
  <c r="F42" i="68" s="1"/>
  <c r="G40" i="68"/>
  <c r="H40" i="68"/>
  <c r="H42" i="68" s="1"/>
  <c r="I40" i="68"/>
  <c r="J40" i="68"/>
  <c r="K40" i="68"/>
  <c r="L40" i="68"/>
  <c r="M40" i="68"/>
  <c r="C43" i="67"/>
  <c r="D43" i="67"/>
  <c r="E43" i="67"/>
  <c r="F43" i="67"/>
  <c r="G43" i="67"/>
  <c r="H43" i="67"/>
  <c r="I43" i="67"/>
  <c r="J43" i="67"/>
  <c r="K43" i="67"/>
  <c r="L43" i="67"/>
  <c r="M43" i="67"/>
  <c r="N43" i="67"/>
  <c r="O43" i="67"/>
  <c r="P43" i="67"/>
  <c r="Q43" i="67"/>
  <c r="R43" i="67"/>
  <c r="S43" i="67"/>
  <c r="T43" i="67"/>
  <c r="U43" i="67"/>
  <c r="V43" i="67"/>
  <c r="W43" i="67"/>
  <c r="X43" i="67"/>
  <c r="Y43" i="67"/>
  <c r="Z43" i="67"/>
  <c r="AA43" i="67"/>
  <c r="AB43" i="67"/>
  <c r="AC43" i="67"/>
  <c r="AD43" i="67"/>
  <c r="AE43" i="67"/>
  <c r="C42" i="67"/>
  <c r="D42" i="67"/>
  <c r="E42" i="67"/>
  <c r="F42" i="67"/>
  <c r="G42" i="67"/>
  <c r="H42" i="67"/>
  <c r="I42" i="67"/>
  <c r="J42" i="67"/>
  <c r="K42" i="67"/>
  <c r="L42" i="67"/>
  <c r="M42" i="67"/>
  <c r="N42" i="67"/>
  <c r="O42" i="67"/>
  <c r="P42" i="67"/>
  <c r="Q42" i="67"/>
  <c r="R42" i="67"/>
  <c r="S42" i="67"/>
  <c r="T42" i="67"/>
  <c r="U42" i="67"/>
  <c r="V42" i="67"/>
  <c r="W42" i="67"/>
  <c r="X42" i="67"/>
  <c r="Y42" i="67"/>
  <c r="Z42" i="67"/>
  <c r="AA42" i="67"/>
  <c r="AB42" i="67"/>
  <c r="AC42" i="67"/>
  <c r="AD42" i="67"/>
  <c r="AE42" i="67"/>
  <c r="D178" i="66"/>
  <c r="D177" i="66"/>
  <c r="D133" i="66"/>
  <c r="D132" i="66"/>
  <c r="D88" i="66"/>
  <c r="D87" i="66"/>
  <c r="S178" i="66"/>
  <c r="R178" i="66"/>
  <c r="Q178" i="66"/>
  <c r="P178" i="66"/>
  <c r="O178" i="66"/>
  <c r="N178" i="66"/>
  <c r="M178" i="66"/>
  <c r="L178" i="66"/>
  <c r="K178" i="66"/>
  <c r="J178" i="66"/>
  <c r="I178" i="66"/>
  <c r="H178" i="66"/>
  <c r="G178" i="66"/>
  <c r="F178" i="66"/>
  <c r="E178" i="66"/>
  <c r="S177" i="66"/>
  <c r="R177" i="66"/>
  <c r="Q177" i="66"/>
  <c r="P177" i="66"/>
  <c r="O177" i="66"/>
  <c r="N177" i="66"/>
  <c r="M177" i="66"/>
  <c r="L177" i="66"/>
  <c r="K177" i="66"/>
  <c r="J177" i="66"/>
  <c r="I177" i="66"/>
  <c r="H177" i="66"/>
  <c r="G177" i="66"/>
  <c r="F177" i="66"/>
  <c r="E177" i="66"/>
  <c r="S133" i="66"/>
  <c r="R133" i="66"/>
  <c r="Q133" i="66"/>
  <c r="P133" i="66"/>
  <c r="O133" i="66"/>
  <c r="N133" i="66"/>
  <c r="M133" i="66"/>
  <c r="L133" i="66"/>
  <c r="K133" i="66"/>
  <c r="J133" i="66"/>
  <c r="I133" i="66"/>
  <c r="H133" i="66"/>
  <c r="G133" i="66"/>
  <c r="F133" i="66"/>
  <c r="E133" i="66"/>
  <c r="S132" i="66"/>
  <c r="R132" i="66"/>
  <c r="Q132" i="66"/>
  <c r="P132" i="66"/>
  <c r="O132" i="66"/>
  <c r="N132" i="66"/>
  <c r="M132" i="66"/>
  <c r="L132" i="66"/>
  <c r="K132" i="66"/>
  <c r="J132" i="66"/>
  <c r="I132" i="66"/>
  <c r="H132" i="66"/>
  <c r="G132" i="66"/>
  <c r="F132" i="66"/>
  <c r="E132" i="66"/>
  <c r="S88" i="66"/>
  <c r="R88" i="66"/>
  <c r="Q88" i="66"/>
  <c r="P88" i="66"/>
  <c r="O88" i="66"/>
  <c r="N88" i="66"/>
  <c r="M88" i="66"/>
  <c r="L88" i="66"/>
  <c r="K88" i="66"/>
  <c r="J88" i="66"/>
  <c r="I88" i="66"/>
  <c r="H88" i="66"/>
  <c r="G88" i="66"/>
  <c r="F88" i="66"/>
  <c r="E88" i="66"/>
  <c r="S87" i="66"/>
  <c r="R87" i="66"/>
  <c r="Q87" i="66"/>
  <c r="P87" i="66"/>
  <c r="O87" i="66"/>
  <c r="N87" i="66"/>
  <c r="M87" i="66"/>
  <c r="L87" i="66"/>
  <c r="K87" i="66"/>
  <c r="J87" i="66"/>
  <c r="I87" i="66"/>
  <c r="H87" i="66"/>
  <c r="G87" i="66"/>
  <c r="F87" i="66"/>
  <c r="E87" i="66"/>
  <c r="E43" i="66"/>
  <c r="F43" i="66"/>
  <c r="G43" i="66"/>
  <c r="H43" i="66"/>
  <c r="I43" i="66"/>
  <c r="J43" i="66"/>
  <c r="K43" i="66"/>
  <c r="L43" i="66"/>
  <c r="M43" i="66"/>
  <c r="N43" i="66"/>
  <c r="O43" i="66"/>
  <c r="P43" i="66"/>
  <c r="Q43" i="66"/>
  <c r="R43" i="66"/>
  <c r="S43" i="66"/>
  <c r="D43" i="66"/>
  <c r="E42" i="66"/>
  <c r="E44" i="66" s="1"/>
  <c r="F42" i="66"/>
  <c r="F44" i="66" s="1"/>
  <c r="G42" i="66"/>
  <c r="H42" i="66"/>
  <c r="H44" i="66" s="1"/>
  <c r="I42" i="66"/>
  <c r="I44" i="66" s="1"/>
  <c r="J42" i="66"/>
  <c r="K42" i="66"/>
  <c r="L42" i="66"/>
  <c r="M42" i="66"/>
  <c r="M44" i="66" s="1"/>
  <c r="N42" i="66"/>
  <c r="N44" i="66" s="1"/>
  <c r="O42" i="66"/>
  <c r="P42" i="66"/>
  <c r="Q42" i="66"/>
  <c r="Q44" i="66" s="1"/>
  <c r="R42" i="66"/>
  <c r="S42" i="66"/>
  <c r="D42" i="66"/>
  <c r="E185" i="66"/>
  <c r="E186" i="66"/>
  <c r="E187" i="66"/>
  <c r="E188" i="66"/>
  <c r="E189" i="66"/>
  <c r="E190" i="66"/>
  <c r="E191" i="66"/>
  <c r="E192" i="66"/>
  <c r="E193" i="66"/>
  <c r="E194" i="66"/>
  <c r="E195" i="66"/>
  <c r="E196" i="66"/>
  <c r="E197" i="66"/>
  <c r="E198" i="66"/>
  <c r="E199" i="66"/>
  <c r="E200" i="66"/>
  <c r="E201" i="66"/>
  <c r="E202" i="66"/>
  <c r="E203" i="66"/>
  <c r="E204" i="66"/>
  <c r="E205" i="66"/>
  <c r="E206" i="66"/>
  <c r="E207" i="66"/>
  <c r="E208" i="66"/>
  <c r="E209" i="66"/>
  <c r="E210" i="66"/>
  <c r="E211" i="66"/>
  <c r="E212" i="66"/>
  <c r="E213" i="66"/>
  <c r="E214" i="66"/>
  <c r="E215" i="66"/>
  <c r="E216" i="66"/>
  <c r="E217" i="66"/>
  <c r="E218" i="66"/>
  <c r="E184" i="66"/>
  <c r="AB47" i="65"/>
  <c r="AA47" i="65"/>
  <c r="Z47" i="65"/>
  <c r="Y47" i="65"/>
  <c r="X47" i="65"/>
  <c r="W47" i="65"/>
  <c r="V47" i="65"/>
  <c r="U47" i="65"/>
  <c r="T47" i="65"/>
  <c r="S47" i="65"/>
  <c r="R47" i="65"/>
  <c r="Q47" i="65"/>
  <c r="P47" i="65"/>
  <c r="O47" i="65"/>
  <c r="N47" i="65"/>
  <c r="M47" i="65"/>
  <c r="L47" i="65"/>
  <c r="K47" i="65"/>
  <c r="J47" i="65"/>
  <c r="I47" i="65"/>
  <c r="H47" i="65"/>
  <c r="G47" i="65"/>
  <c r="F47" i="65"/>
  <c r="E47" i="65"/>
  <c r="D47" i="65"/>
  <c r="C47" i="65"/>
  <c r="AB46" i="65"/>
  <c r="AA46" i="65"/>
  <c r="Z46" i="65"/>
  <c r="Y46" i="65"/>
  <c r="X46" i="65"/>
  <c r="W46" i="65"/>
  <c r="V46" i="65"/>
  <c r="U46" i="65"/>
  <c r="T46" i="65"/>
  <c r="S46" i="65"/>
  <c r="R46" i="65"/>
  <c r="Q46" i="65"/>
  <c r="P46" i="65"/>
  <c r="O46" i="65"/>
  <c r="N46" i="65"/>
  <c r="M46" i="65"/>
  <c r="L46" i="65"/>
  <c r="K46" i="65"/>
  <c r="J46" i="65"/>
  <c r="I46" i="65"/>
  <c r="H46" i="65"/>
  <c r="G46" i="65"/>
  <c r="F46" i="65"/>
  <c r="E46" i="65"/>
  <c r="D46" i="65"/>
  <c r="C46" i="65"/>
  <c r="AB45" i="65"/>
  <c r="AA45" i="65"/>
  <c r="Z45" i="65"/>
  <c r="Y45" i="65"/>
  <c r="X45" i="65"/>
  <c r="W45" i="65"/>
  <c r="V45" i="65"/>
  <c r="U45" i="65"/>
  <c r="T45" i="65"/>
  <c r="S45" i="65"/>
  <c r="R45" i="65"/>
  <c r="Q45" i="65"/>
  <c r="P45" i="65"/>
  <c r="O45" i="65"/>
  <c r="N45" i="65"/>
  <c r="M45" i="65"/>
  <c r="L45" i="65"/>
  <c r="K45" i="65"/>
  <c r="J45" i="65"/>
  <c r="I45" i="65"/>
  <c r="H45" i="65"/>
  <c r="G45" i="65"/>
  <c r="F45" i="65"/>
  <c r="E45" i="65"/>
  <c r="D45" i="65"/>
  <c r="C45" i="65"/>
  <c r="AB44" i="65"/>
  <c r="AA44" i="65"/>
  <c r="Z44" i="65"/>
  <c r="Y44" i="65"/>
  <c r="X44" i="65"/>
  <c r="W44" i="65"/>
  <c r="V44" i="65"/>
  <c r="U44" i="65"/>
  <c r="T44" i="65"/>
  <c r="S44" i="65"/>
  <c r="R44" i="65"/>
  <c r="Q44" i="65"/>
  <c r="P44" i="65"/>
  <c r="O44" i="65"/>
  <c r="N44" i="65"/>
  <c r="M44" i="65"/>
  <c r="L44" i="65"/>
  <c r="K44" i="65"/>
  <c r="J44" i="65"/>
  <c r="I44" i="65"/>
  <c r="H44" i="65"/>
  <c r="G44" i="65"/>
  <c r="F44" i="65"/>
  <c r="E44" i="65"/>
  <c r="D44" i="65"/>
  <c r="C44" i="65"/>
  <c r="AB43" i="65"/>
  <c r="AA43" i="65"/>
  <c r="Z43" i="65"/>
  <c r="Y43" i="65"/>
  <c r="X43" i="65"/>
  <c r="W43" i="65"/>
  <c r="V43" i="65"/>
  <c r="U43" i="65"/>
  <c r="T43" i="65"/>
  <c r="S43" i="65"/>
  <c r="R43" i="65"/>
  <c r="Q43" i="65"/>
  <c r="P43" i="65"/>
  <c r="O43" i="65"/>
  <c r="N43" i="65"/>
  <c r="M43" i="65"/>
  <c r="L43" i="65"/>
  <c r="K43" i="65"/>
  <c r="J43" i="65"/>
  <c r="I43" i="65"/>
  <c r="H43" i="65"/>
  <c r="G43" i="65"/>
  <c r="F43" i="65"/>
  <c r="E43" i="65"/>
  <c r="D43" i="65"/>
  <c r="C43" i="65"/>
  <c r="AB42" i="65"/>
  <c r="AA42" i="65"/>
  <c r="Z42" i="65"/>
  <c r="Y42" i="65"/>
  <c r="X42" i="65"/>
  <c r="W42" i="65"/>
  <c r="V42" i="65"/>
  <c r="U42" i="65"/>
  <c r="T42" i="65"/>
  <c r="S42" i="65"/>
  <c r="R42" i="65"/>
  <c r="Q42" i="65"/>
  <c r="P42" i="65"/>
  <c r="O42" i="65"/>
  <c r="N42" i="65"/>
  <c r="M42" i="65"/>
  <c r="L42" i="65"/>
  <c r="K42" i="65"/>
  <c r="J42" i="65"/>
  <c r="I42" i="65"/>
  <c r="H42" i="65"/>
  <c r="G42" i="65"/>
  <c r="F42" i="65"/>
  <c r="E42" i="65"/>
  <c r="D42" i="65"/>
  <c r="C42" i="65"/>
  <c r="AB41" i="65"/>
  <c r="AA41" i="65"/>
  <c r="Z41" i="65"/>
  <c r="Y41" i="65"/>
  <c r="X41" i="65"/>
  <c r="W41" i="65"/>
  <c r="V41" i="65"/>
  <c r="U41" i="65"/>
  <c r="T41" i="65"/>
  <c r="S41" i="65"/>
  <c r="R41" i="65"/>
  <c r="Q41" i="65"/>
  <c r="P41" i="65"/>
  <c r="O41" i="65"/>
  <c r="N41" i="65"/>
  <c r="M41" i="65"/>
  <c r="L41" i="65"/>
  <c r="K41" i="65"/>
  <c r="J41" i="65"/>
  <c r="I41" i="65"/>
  <c r="H41" i="65"/>
  <c r="G41" i="65"/>
  <c r="F41" i="65"/>
  <c r="E41" i="65"/>
  <c r="D41" i="65"/>
  <c r="C41" i="65"/>
  <c r="AB40" i="65"/>
  <c r="AA40" i="65"/>
  <c r="Z40" i="65"/>
  <c r="Y40" i="65"/>
  <c r="X40" i="65"/>
  <c r="W40" i="65"/>
  <c r="V40" i="65"/>
  <c r="U40" i="65"/>
  <c r="T40" i="65"/>
  <c r="S40" i="65"/>
  <c r="R40" i="65"/>
  <c r="Q40" i="65"/>
  <c r="P40" i="65"/>
  <c r="O40" i="65"/>
  <c r="N40" i="65"/>
  <c r="M40" i="65"/>
  <c r="L40" i="65"/>
  <c r="K40" i="65"/>
  <c r="J40" i="65"/>
  <c r="I40" i="65"/>
  <c r="H40" i="65"/>
  <c r="G40" i="65"/>
  <c r="F40" i="65"/>
  <c r="E40" i="65"/>
  <c r="D40" i="65"/>
  <c r="AB39" i="65"/>
  <c r="AA39" i="65"/>
  <c r="Z39" i="65"/>
  <c r="Y39" i="65"/>
  <c r="X39" i="65"/>
  <c r="W39" i="65"/>
  <c r="V39" i="65"/>
  <c r="U39" i="65"/>
  <c r="T39" i="65"/>
  <c r="S39" i="65"/>
  <c r="R39" i="65"/>
  <c r="Q39" i="65"/>
  <c r="P39" i="65"/>
  <c r="O39" i="65"/>
  <c r="N39" i="65"/>
  <c r="M39" i="65"/>
  <c r="L39" i="65"/>
  <c r="K39" i="65"/>
  <c r="J39" i="65"/>
  <c r="I39" i="65"/>
  <c r="H39" i="65"/>
  <c r="G39" i="65"/>
  <c r="F39" i="65"/>
  <c r="E39" i="65"/>
  <c r="D39" i="65"/>
  <c r="C39" i="65"/>
  <c r="AB38" i="65"/>
  <c r="AA38" i="65"/>
  <c r="Z38" i="65"/>
  <c r="Y38" i="65"/>
  <c r="X38" i="65"/>
  <c r="W38" i="65"/>
  <c r="V38" i="65"/>
  <c r="U38" i="65"/>
  <c r="T38" i="65"/>
  <c r="S38" i="65"/>
  <c r="R38" i="65"/>
  <c r="Q38" i="65"/>
  <c r="P38" i="65"/>
  <c r="O38" i="65"/>
  <c r="N38" i="65"/>
  <c r="M38" i="65"/>
  <c r="L38" i="65"/>
  <c r="K38" i="65"/>
  <c r="J38" i="65"/>
  <c r="I38" i="65"/>
  <c r="H38" i="65"/>
  <c r="G38" i="65"/>
  <c r="F38" i="65"/>
  <c r="E38" i="65"/>
  <c r="D38" i="65"/>
  <c r="C38" i="65"/>
  <c r="AB37" i="65"/>
  <c r="AA37" i="65"/>
  <c r="Z37" i="65"/>
  <c r="Y37" i="65"/>
  <c r="X37" i="65"/>
  <c r="W37" i="65"/>
  <c r="V37" i="65"/>
  <c r="U37" i="65"/>
  <c r="T37" i="65"/>
  <c r="S37" i="65"/>
  <c r="R37" i="65"/>
  <c r="Q37" i="65"/>
  <c r="P37" i="65"/>
  <c r="O37" i="65"/>
  <c r="N37" i="65"/>
  <c r="M37" i="65"/>
  <c r="AB36" i="65"/>
  <c r="AA36" i="65"/>
  <c r="Z36" i="65"/>
  <c r="Y36" i="65"/>
  <c r="X36" i="65"/>
  <c r="W36" i="65"/>
  <c r="V36" i="65"/>
  <c r="U36" i="65"/>
  <c r="T36" i="65"/>
  <c r="S36" i="65"/>
  <c r="R36" i="65"/>
  <c r="Q36" i="65"/>
  <c r="P36" i="65"/>
  <c r="O36" i="65"/>
  <c r="N36" i="65"/>
  <c r="M36" i="65"/>
  <c r="L36" i="65"/>
  <c r="K36" i="65"/>
  <c r="J36" i="65"/>
  <c r="I36" i="65"/>
  <c r="H36" i="65"/>
  <c r="AB35" i="65"/>
  <c r="AA35" i="65"/>
  <c r="Z35" i="65"/>
  <c r="Y35" i="65"/>
  <c r="X35" i="65"/>
  <c r="W35" i="65"/>
  <c r="V35" i="65"/>
  <c r="U35" i="65"/>
  <c r="T35" i="65"/>
  <c r="S35" i="65"/>
  <c r="R35" i="65"/>
  <c r="Q35" i="65"/>
  <c r="P35" i="65"/>
  <c r="O35" i="65"/>
  <c r="N35" i="65"/>
  <c r="M35" i="65"/>
  <c r="L35" i="65"/>
  <c r="K35" i="65"/>
  <c r="J35" i="65"/>
  <c r="I35" i="65"/>
  <c r="H35" i="65"/>
  <c r="G35" i="65"/>
  <c r="F35" i="65"/>
  <c r="E35" i="65"/>
  <c r="D35" i="65"/>
  <c r="C35" i="65"/>
  <c r="AB34" i="65"/>
  <c r="AA34" i="65"/>
  <c r="Z34" i="65"/>
  <c r="Y34" i="65"/>
  <c r="X34" i="65"/>
  <c r="W34" i="65"/>
  <c r="V34" i="65"/>
  <c r="U34" i="65"/>
  <c r="T34" i="65"/>
  <c r="S34" i="65"/>
  <c r="R34" i="65"/>
  <c r="Q34" i="65"/>
  <c r="P34" i="65"/>
  <c r="O34" i="65"/>
  <c r="N34" i="65"/>
  <c r="M34" i="65"/>
  <c r="L34" i="65"/>
  <c r="K34" i="65"/>
  <c r="J34" i="65"/>
  <c r="I34" i="65"/>
  <c r="H34" i="65"/>
  <c r="G34" i="65"/>
  <c r="F34" i="65"/>
  <c r="E34"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AB31" i="65"/>
  <c r="AA31" i="65"/>
  <c r="Z31" i="65"/>
  <c r="Y31" i="65"/>
  <c r="X31" i="65"/>
  <c r="W31" i="65"/>
  <c r="V31" i="65"/>
  <c r="U31" i="65"/>
  <c r="T31" i="65"/>
  <c r="S31" i="65"/>
  <c r="R31" i="65"/>
  <c r="Q31" i="65"/>
  <c r="P31" i="65"/>
  <c r="O31" i="65"/>
  <c r="N31" i="65"/>
  <c r="M31" i="65"/>
  <c r="L31" i="65"/>
  <c r="K31" i="65"/>
  <c r="J31" i="65"/>
  <c r="I31" i="65"/>
  <c r="H31" i="65"/>
  <c r="G31" i="65"/>
  <c r="F31" i="65"/>
  <c r="E31" i="65"/>
  <c r="D31" i="65"/>
  <c r="C31" i="65"/>
  <c r="AB30" i="65"/>
  <c r="AA30" i="65"/>
  <c r="Z30" i="65"/>
  <c r="Y30" i="65"/>
  <c r="X30" i="65"/>
  <c r="W30" i="65"/>
  <c r="V30" i="65"/>
  <c r="U30" i="65"/>
  <c r="T30" i="65"/>
  <c r="S30" i="65"/>
  <c r="R30" i="65"/>
  <c r="Q30" i="65"/>
  <c r="P30" i="65"/>
  <c r="O30" i="65"/>
  <c r="N30" i="65"/>
  <c r="M30" i="65"/>
  <c r="L30" i="65"/>
  <c r="K30" i="65"/>
  <c r="J30" i="65"/>
  <c r="I30" i="65"/>
  <c r="H30" i="65"/>
  <c r="G30" i="65"/>
  <c r="F30" i="65"/>
  <c r="E30" i="65"/>
  <c r="D30" i="65"/>
  <c r="AB29" i="65"/>
  <c r="AA29" i="65"/>
  <c r="Z29" i="65"/>
  <c r="Y29" i="65"/>
  <c r="X29" i="65"/>
  <c r="W29" i="65"/>
  <c r="V29" i="65"/>
  <c r="U29" i="65"/>
  <c r="T29" i="65"/>
  <c r="S29" i="65"/>
  <c r="R29" i="65"/>
  <c r="Q29" i="65"/>
  <c r="P29" i="65"/>
  <c r="O29" i="65"/>
  <c r="N29" i="65"/>
  <c r="M29" i="65"/>
  <c r="L29" i="65"/>
  <c r="K29" i="65"/>
  <c r="J29" i="65"/>
  <c r="I29" i="65"/>
  <c r="H29" i="65"/>
  <c r="G29" i="65"/>
  <c r="F29" i="65"/>
  <c r="E29" i="65"/>
  <c r="D29" i="65"/>
  <c r="C29" i="65"/>
  <c r="AB28" i="65"/>
  <c r="AA28" i="65"/>
  <c r="Z28" i="65"/>
  <c r="Y28" i="65"/>
  <c r="X28" i="65"/>
  <c r="W28" i="65"/>
  <c r="V28" i="65"/>
  <c r="U28" i="65"/>
  <c r="T28" i="65"/>
  <c r="S28" i="65"/>
  <c r="R28" i="65"/>
  <c r="Q28" i="65"/>
  <c r="P28" i="65"/>
  <c r="O28" i="65"/>
  <c r="N28" i="65"/>
  <c r="M28" i="65"/>
  <c r="AB27" i="65"/>
  <c r="AA27" i="65"/>
  <c r="Z27" i="65"/>
  <c r="Y27" i="65"/>
  <c r="X27" i="65"/>
  <c r="W27" i="65"/>
  <c r="V27" i="65"/>
  <c r="U27" i="65"/>
  <c r="T27" i="65"/>
  <c r="S27" i="65"/>
  <c r="R27" i="65"/>
  <c r="Q27" i="65"/>
  <c r="P27" i="65"/>
  <c r="O27" i="65"/>
  <c r="N27" i="65"/>
  <c r="M27" i="65"/>
  <c r="L27" i="65"/>
  <c r="K27" i="65"/>
  <c r="J27" i="65"/>
  <c r="I27" i="65"/>
  <c r="H27" i="65"/>
  <c r="G27" i="65"/>
  <c r="F27" i="65"/>
  <c r="E27" i="65"/>
  <c r="D27" i="65"/>
  <c r="C27" i="65"/>
  <c r="AB26" i="65"/>
  <c r="AA26" i="65"/>
  <c r="Z26" i="65"/>
  <c r="Y26" i="65"/>
  <c r="X26" i="65"/>
  <c r="W26" i="65"/>
  <c r="V26" i="65"/>
  <c r="U26" i="65"/>
  <c r="T26" i="65"/>
  <c r="S26" i="65"/>
  <c r="R26" i="65"/>
  <c r="Q26" i="65"/>
  <c r="P26" i="65"/>
  <c r="O26" i="65"/>
  <c r="N26" i="65"/>
  <c r="M26" i="65"/>
  <c r="L26" i="65"/>
  <c r="K26" i="65"/>
  <c r="J26" i="65"/>
  <c r="I26" i="65"/>
  <c r="H26" i="65"/>
  <c r="G26" i="65"/>
  <c r="F26" i="65"/>
  <c r="E26" i="65"/>
  <c r="D26" i="65"/>
  <c r="C26" i="65"/>
  <c r="AB25" i="65"/>
  <c r="AA25" i="65"/>
  <c r="Z25" i="65"/>
  <c r="Y25" i="65"/>
  <c r="X25" i="65"/>
  <c r="W25" i="65"/>
  <c r="V25" i="65"/>
  <c r="U25" i="65"/>
  <c r="T25" i="65"/>
  <c r="S25" i="65"/>
  <c r="R25" i="65"/>
  <c r="Q25" i="65"/>
  <c r="P25" i="65"/>
  <c r="O25" i="65"/>
  <c r="N25" i="65"/>
  <c r="M25" i="65"/>
  <c r="L25" i="65"/>
  <c r="K25" i="65"/>
  <c r="J25" i="65"/>
  <c r="I25" i="65"/>
  <c r="H25" i="65"/>
  <c r="G25" i="65"/>
  <c r="F25" i="65"/>
  <c r="E25" i="65"/>
  <c r="D25" i="65"/>
  <c r="C25" i="65"/>
  <c r="AB24" i="65"/>
  <c r="AA24" i="65"/>
  <c r="Z24" i="65"/>
  <c r="Y24" i="65"/>
  <c r="X24" i="65"/>
  <c r="W24" i="65"/>
  <c r="V24" i="65"/>
  <c r="U24" i="65"/>
  <c r="T24" i="65"/>
  <c r="S24" i="65"/>
  <c r="R24" i="65"/>
  <c r="Q24" i="65"/>
  <c r="P24" i="65"/>
  <c r="O24" i="65"/>
  <c r="N24" i="65"/>
  <c r="M24" i="65"/>
  <c r="L24" i="65"/>
  <c r="K24" i="65"/>
  <c r="J24" i="65"/>
  <c r="I24" i="65"/>
  <c r="H24" i="65"/>
  <c r="G24" i="65"/>
  <c r="F24" i="65"/>
  <c r="E24" i="65"/>
  <c r="D24" i="65"/>
  <c r="C24" i="65"/>
  <c r="AB23" i="65"/>
  <c r="AA23" i="65"/>
  <c r="Z23" i="65"/>
  <c r="Y23" i="65"/>
  <c r="X23" i="65"/>
  <c r="W23" i="65"/>
  <c r="V23" i="65"/>
  <c r="U23" i="65"/>
  <c r="T23" i="65"/>
  <c r="S23" i="65"/>
  <c r="R23" i="65"/>
  <c r="Q23" i="65"/>
  <c r="P23" i="65"/>
  <c r="O23" i="65"/>
  <c r="N23" i="65"/>
  <c r="M23" i="65"/>
  <c r="L23" i="65"/>
  <c r="K23" i="65"/>
  <c r="J23" i="65"/>
  <c r="I23" i="65"/>
  <c r="H23" i="65"/>
  <c r="G23" i="65"/>
  <c r="F23" i="65"/>
  <c r="E23" i="65"/>
  <c r="D23" i="65"/>
  <c r="C23"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AB21" i="65"/>
  <c r="AA21" i="65"/>
  <c r="Z21" i="65"/>
  <c r="Y21" i="65"/>
  <c r="X21" i="65"/>
  <c r="W21" i="65"/>
  <c r="V21" i="65"/>
  <c r="U21" i="65"/>
  <c r="T21" i="65"/>
  <c r="S21" i="65"/>
  <c r="R21" i="65"/>
  <c r="Q21" i="65"/>
  <c r="P21" i="65"/>
  <c r="O21" i="65"/>
  <c r="N21" i="65"/>
  <c r="M21" i="65"/>
  <c r="L21" i="65"/>
  <c r="K21" i="65"/>
  <c r="J21" i="65"/>
  <c r="I21" i="65"/>
  <c r="H21" i="65"/>
  <c r="G21" i="65"/>
  <c r="F21" i="65"/>
  <c r="E21" i="65"/>
  <c r="AB20" i="65"/>
  <c r="AA20" i="65"/>
  <c r="Z20" i="65"/>
  <c r="Y20" i="65"/>
  <c r="X20" i="65"/>
  <c r="W20" i="65"/>
  <c r="V20" i="65"/>
  <c r="U20" i="65"/>
  <c r="T20" i="65"/>
  <c r="S20" i="65"/>
  <c r="R20" i="65"/>
  <c r="Q20" i="65"/>
  <c r="P20" i="65"/>
  <c r="O20" i="65"/>
  <c r="N20" i="65"/>
  <c r="M20" i="65"/>
  <c r="L20" i="65"/>
  <c r="K20" i="65"/>
  <c r="J20" i="65"/>
  <c r="I20" i="65"/>
  <c r="H20" i="65"/>
  <c r="G20" i="65"/>
  <c r="F20" i="65"/>
  <c r="E20" i="65"/>
  <c r="D20" i="65"/>
  <c r="C20" i="65"/>
  <c r="AB19" i="65"/>
  <c r="AA19" i="65"/>
  <c r="Z19" i="65"/>
  <c r="Y19" i="65"/>
  <c r="X19" i="65"/>
  <c r="W19" i="65"/>
  <c r="V19" i="65"/>
  <c r="U19" i="65"/>
  <c r="T19" i="65"/>
  <c r="S19" i="65"/>
  <c r="R19" i="65"/>
  <c r="Q19" i="65"/>
  <c r="P19" i="65"/>
  <c r="O19" i="65"/>
  <c r="N19" i="65"/>
  <c r="M19" i="65"/>
  <c r="L19" i="65"/>
  <c r="K19" i="65"/>
  <c r="J19" i="65"/>
  <c r="I19" i="65"/>
  <c r="H19" i="65"/>
  <c r="G19" i="65"/>
  <c r="F19" i="65"/>
  <c r="E19" i="65"/>
  <c r="D19" i="65"/>
  <c r="C19" i="65"/>
  <c r="AB18" i="65"/>
  <c r="AA18" i="65"/>
  <c r="Z18" i="65"/>
  <c r="Y18" i="65"/>
  <c r="X18" i="65"/>
  <c r="W18" i="65"/>
  <c r="V18" i="65"/>
  <c r="U18" i="65"/>
  <c r="T18" i="65"/>
  <c r="S18" i="65"/>
  <c r="R18" i="65"/>
  <c r="Q18" i="65"/>
  <c r="P18" i="65"/>
  <c r="O18" i="65"/>
  <c r="N18" i="65"/>
  <c r="M18" i="65"/>
  <c r="L18" i="65"/>
  <c r="K18" i="65"/>
  <c r="J18" i="65"/>
  <c r="I18" i="65"/>
  <c r="H18" i="65"/>
  <c r="G18" i="65"/>
  <c r="F18" i="65"/>
  <c r="E18" i="65"/>
  <c r="D18" i="65"/>
  <c r="C18" i="65"/>
  <c r="AB17" i="65"/>
  <c r="AA17" i="65"/>
  <c r="Z17" i="65"/>
  <c r="Y17" i="65"/>
  <c r="X17" i="65"/>
  <c r="W17" i="65"/>
  <c r="V17" i="65"/>
  <c r="U17" i="65"/>
  <c r="T17" i="65"/>
  <c r="S17" i="65"/>
  <c r="R17" i="65"/>
  <c r="Q17" i="65"/>
  <c r="P17" i="65"/>
  <c r="O17" i="65"/>
  <c r="N17" i="65"/>
  <c r="M17" i="65"/>
  <c r="L17" i="65"/>
  <c r="K17" i="65"/>
  <c r="J17" i="65"/>
  <c r="I17" i="65"/>
  <c r="H17" i="65"/>
  <c r="G17" i="65"/>
  <c r="F17" i="65"/>
  <c r="E17" i="65"/>
  <c r="D17" i="65"/>
  <c r="C17" i="65"/>
  <c r="AB16" i="65"/>
  <c r="AA16" i="65"/>
  <c r="Z16" i="65"/>
  <c r="Y16" i="65"/>
  <c r="X16" i="65"/>
  <c r="W16" i="65"/>
  <c r="V16" i="65"/>
  <c r="U16" i="65"/>
  <c r="T16" i="65"/>
  <c r="S16" i="65"/>
  <c r="R16" i="65"/>
  <c r="Q16" i="65"/>
  <c r="P16" i="65"/>
  <c r="O16" i="65"/>
  <c r="N16" i="65"/>
  <c r="M16" i="65"/>
  <c r="L16" i="65"/>
  <c r="K16" i="65"/>
  <c r="J16" i="65"/>
  <c r="I16" i="65"/>
  <c r="H16" i="65"/>
  <c r="G16" i="65"/>
  <c r="F16" i="65"/>
  <c r="E16" i="65"/>
  <c r="D16" i="65"/>
  <c r="C16" i="65"/>
  <c r="AB15" i="65"/>
  <c r="AA15" i="65"/>
  <c r="Z15" i="65"/>
  <c r="Y15" i="65"/>
  <c r="X15" i="65"/>
  <c r="W15" i="65"/>
  <c r="V15" i="65"/>
  <c r="U15" i="65"/>
  <c r="T15" i="65"/>
  <c r="S15" i="65"/>
  <c r="R15" i="65"/>
  <c r="Q15" i="65"/>
  <c r="P15" i="65"/>
  <c r="O15" i="65"/>
  <c r="N15" i="65"/>
  <c r="M15" i="65"/>
  <c r="L15" i="65"/>
  <c r="K15" i="65"/>
  <c r="J15" i="65"/>
  <c r="I15" i="65"/>
  <c r="H15" i="65"/>
  <c r="G15" i="65"/>
  <c r="F15" i="65"/>
  <c r="E15" i="65"/>
  <c r="D15" i="65"/>
  <c r="C15" i="65"/>
  <c r="AB14" i="65"/>
  <c r="AA14" i="65"/>
  <c r="Z14" i="65"/>
  <c r="Y14" i="65"/>
  <c r="X14" i="65"/>
  <c r="W14" i="65"/>
  <c r="V14" i="65"/>
  <c r="U14" i="65"/>
  <c r="T14" i="65"/>
  <c r="S14" i="65"/>
  <c r="R14" i="65"/>
  <c r="Q14" i="65"/>
  <c r="P14" i="65"/>
  <c r="O14" i="65"/>
  <c r="N14" i="65"/>
  <c r="M14" i="65"/>
  <c r="L14" i="65"/>
  <c r="K14" i="65"/>
  <c r="J14" i="65"/>
  <c r="I14" i="65"/>
  <c r="H14" i="65"/>
  <c r="G14" i="65"/>
  <c r="F14" i="65"/>
  <c r="AB13" i="65"/>
  <c r="AA13" i="65"/>
  <c r="Z13" i="65"/>
  <c r="Y13" i="65"/>
  <c r="X13" i="65"/>
  <c r="W13" i="65"/>
  <c r="V13" i="65"/>
  <c r="U13" i="65"/>
  <c r="T13" i="65"/>
  <c r="S13" i="65"/>
  <c r="R13" i="65"/>
  <c r="Q13" i="65"/>
  <c r="P13" i="65"/>
  <c r="O13" i="65"/>
  <c r="N13" i="65"/>
  <c r="M13" i="65"/>
  <c r="L13" i="65"/>
  <c r="K13" i="65"/>
  <c r="J13" i="65"/>
  <c r="I13" i="65"/>
  <c r="AB12" i="65"/>
  <c r="AA12" i="65"/>
  <c r="Z12" i="65"/>
  <c r="Y12" i="65"/>
  <c r="X12" i="65"/>
  <c r="W12" i="65"/>
  <c r="V12" i="65"/>
  <c r="U12" i="65"/>
  <c r="T12" i="65"/>
  <c r="S12" i="65"/>
  <c r="R12" i="65"/>
  <c r="Q12" i="65"/>
  <c r="P12" i="65"/>
  <c r="O12" i="65"/>
  <c r="N12" i="65"/>
  <c r="M12" i="65"/>
  <c r="L12" i="65"/>
  <c r="K12" i="65"/>
  <c r="J12" i="65"/>
  <c r="I12" i="65"/>
  <c r="H12" i="65"/>
  <c r="G12" i="65"/>
  <c r="F12" i="65"/>
  <c r="E12" i="65"/>
  <c r="D12" i="65"/>
  <c r="C12" i="65"/>
  <c r="AB11" i="65"/>
  <c r="AA11" i="65"/>
  <c r="Z11" i="65"/>
  <c r="Y11" i="65"/>
  <c r="X11" i="65"/>
  <c r="W11" i="65"/>
  <c r="V11" i="65"/>
  <c r="U11" i="65"/>
  <c r="T11" i="65"/>
  <c r="S11" i="65"/>
  <c r="R11" i="65"/>
  <c r="Q11" i="65"/>
  <c r="P11" i="65"/>
  <c r="O11" i="65"/>
  <c r="N11" i="65"/>
  <c r="M11" i="65"/>
  <c r="L11" i="65"/>
  <c r="K11" i="65"/>
  <c r="J11" i="65"/>
  <c r="I11" i="65"/>
  <c r="H11" i="65"/>
  <c r="G11" i="65"/>
  <c r="F11" i="65"/>
  <c r="E11" i="65"/>
  <c r="D11" i="65"/>
  <c r="C11" i="65"/>
  <c r="AB10" i="65"/>
  <c r="AA10" i="65"/>
  <c r="Z10" i="65"/>
  <c r="Y10" i="65"/>
  <c r="X10" i="65"/>
  <c r="W10" i="65"/>
  <c r="V10" i="65"/>
  <c r="U10" i="65"/>
  <c r="T10" i="65"/>
  <c r="S10" i="65"/>
  <c r="R10" i="65"/>
  <c r="Q10" i="65"/>
  <c r="P10" i="65"/>
  <c r="O10" i="65"/>
  <c r="N10" i="65"/>
  <c r="M10" i="65"/>
  <c r="L10" i="65"/>
  <c r="K10" i="65"/>
  <c r="J10" i="65"/>
  <c r="I10" i="65"/>
  <c r="H10" i="65"/>
  <c r="G10" i="65"/>
  <c r="AB9" i="65"/>
  <c r="AA9" i="65"/>
  <c r="Z9" i="65"/>
  <c r="Y9" i="65"/>
  <c r="X9" i="65"/>
  <c r="W9" i="65"/>
  <c r="V9" i="65"/>
  <c r="U9" i="65"/>
  <c r="T9" i="65"/>
  <c r="S9" i="65"/>
  <c r="R9" i="65"/>
  <c r="Q9" i="65"/>
  <c r="P9" i="65"/>
  <c r="O9" i="65"/>
  <c r="N9" i="65"/>
  <c r="M9" i="65"/>
  <c r="L9" i="65"/>
  <c r="K9" i="65"/>
  <c r="J9" i="65"/>
  <c r="I9" i="65"/>
  <c r="H9" i="65"/>
  <c r="G9" i="65"/>
  <c r="F9" i="65"/>
  <c r="E9" i="65"/>
  <c r="D9" i="65"/>
  <c r="C9" i="65"/>
  <c r="AB47" i="64"/>
  <c r="AA47" i="64"/>
  <c r="Z47" i="64"/>
  <c r="Y47" i="64"/>
  <c r="X47" i="64"/>
  <c r="W47" i="64"/>
  <c r="V47" i="64"/>
  <c r="U47" i="64"/>
  <c r="T47" i="64"/>
  <c r="S47" i="64"/>
  <c r="R47" i="64"/>
  <c r="Q47" i="64"/>
  <c r="P47" i="64"/>
  <c r="O47" i="64"/>
  <c r="N47" i="64"/>
  <c r="M47" i="64"/>
  <c r="L47" i="64"/>
  <c r="K47" i="64"/>
  <c r="J47" i="64"/>
  <c r="I47" i="64"/>
  <c r="H47" i="64"/>
  <c r="G47" i="64"/>
  <c r="F47" i="64"/>
  <c r="E47" i="64"/>
  <c r="D47" i="64"/>
  <c r="C47" i="64"/>
  <c r="AB46" i="64"/>
  <c r="AA46" i="64"/>
  <c r="Z46" i="64"/>
  <c r="Y46" i="64"/>
  <c r="X46" i="64"/>
  <c r="W46" i="64"/>
  <c r="V46" i="64"/>
  <c r="U46" i="64"/>
  <c r="T46" i="64"/>
  <c r="S46" i="64"/>
  <c r="R46" i="64"/>
  <c r="Q46" i="64"/>
  <c r="P46" i="64"/>
  <c r="O46" i="64"/>
  <c r="N46" i="64"/>
  <c r="M46" i="64"/>
  <c r="L46" i="64"/>
  <c r="K46" i="64"/>
  <c r="J46" i="64"/>
  <c r="I46" i="64"/>
  <c r="H46" i="64"/>
  <c r="G46" i="64"/>
  <c r="F46" i="64"/>
  <c r="E46" i="64"/>
  <c r="D46" i="64"/>
  <c r="C46" i="64"/>
  <c r="AB45" i="64"/>
  <c r="AA45" i="64"/>
  <c r="Z45" i="64"/>
  <c r="Y45" i="64"/>
  <c r="X45" i="64"/>
  <c r="W45" i="64"/>
  <c r="V45" i="64"/>
  <c r="U45" i="64"/>
  <c r="T45" i="64"/>
  <c r="S45" i="64"/>
  <c r="R45" i="64"/>
  <c r="Q45" i="64"/>
  <c r="P45" i="64"/>
  <c r="O45" i="64"/>
  <c r="N45" i="64"/>
  <c r="M45" i="64"/>
  <c r="L45" i="64"/>
  <c r="K45" i="64"/>
  <c r="J45" i="64"/>
  <c r="I45" i="64"/>
  <c r="H45" i="64"/>
  <c r="G45" i="64"/>
  <c r="F45" i="64"/>
  <c r="E45" i="64"/>
  <c r="D45" i="64"/>
  <c r="C45" i="64"/>
  <c r="AB44" i="64"/>
  <c r="AA44" i="64"/>
  <c r="Z44" i="64"/>
  <c r="Y44" i="64"/>
  <c r="X44" i="64"/>
  <c r="W44" i="64"/>
  <c r="V44" i="64"/>
  <c r="U44" i="64"/>
  <c r="T44" i="64"/>
  <c r="S44" i="64"/>
  <c r="R44" i="64"/>
  <c r="Q44" i="64"/>
  <c r="P44" i="64"/>
  <c r="O44" i="64"/>
  <c r="N44" i="64"/>
  <c r="M44" i="64"/>
  <c r="L44" i="64"/>
  <c r="K44" i="64"/>
  <c r="J44" i="64"/>
  <c r="I44" i="64"/>
  <c r="H44" i="64"/>
  <c r="G44" i="64"/>
  <c r="F44" i="64"/>
  <c r="E44" i="64"/>
  <c r="D44" i="64"/>
  <c r="C44" i="64"/>
  <c r="AB43" i="64"/>
  <c r="AA43" i="64"/>
  <c r="Z43" i="64"/>
  <c r="Y43" i="64"/>
  <c r="X43" i="64"/>
  <c r="W43" i="64"/>
  <c r="V43" i="64"/>
  <c r="U43" i="64"/>
  <c r="T43" i="64"/>
  <c r="S43" i="64"/>
  <c r="R43" i="64"/>
  <c r="Q43" i="64"/>
  <c r="P43" i="64"/>
  <c r="O43" i="64"/>
  <c r="N43" i="64"/>
  <c r="M43" i="64"/>
  <c r="L43" i="64"/>
  <c r="K43" i="64"/>
  <c r="J43" i="64"/>
  <c r="I43" i="64"/>
  <c r="H43" i="64"/>
  <c r="G43" i="64"/>
  <c r="F43" i="64"/>
  <c r="E43" i="64"/>
  <c r="D43" i="64"/>
  <c r="C43" i="64"/>
  <c r="AB42" i="64"/>
  <c r="AA42" i="64"/>
  <c r="Z42" i="64"/>
  <c r="Y42" i="64"/>
  <c r="X42" i="64"/>
  <c r="W42" i="64"/>
  <c r="V42" i="64"/>
  <c r="U42" i="64"/>
  <c r="T42" i="64"/>
  <c r="S42" i="64"/>
  <c r="R42" i="64"/>
  <c r="Q42" i="64"/>
  <c r="P42" i="64"/>
  <c r="O42" i="64"/>
  <c r="N42" i="64"/>
  <c r="M42" i="64"/>
  <c r="L42" i="64"/>
  <c r="K42" i="64"/>
  <c r="J42" i="64"/>
  <c r="I42" i="64"/>
  <c r="H42" i="64"/>
  <c r="G42" i="64"/>
  <c r="F42" i="64"/>
  <c r="E42" i="64"/>
  <c r="D42" i="64"/>
  <c r="C42" i="64"/>
  <c r="AB41" i="64"/>
  <c r="AA41" i="64"/>
  <c r="Z41" i="64"/>
  <c r="Y41" i="64"/>
  <c r="X41" i="64"/>
  <c r="W41" i="64"/>
  <c r="V41" i="64"/>
  <c r="U41" i="64"/>
  <c r="T41" i="64"/>
  <c r="S41" i="64"/>
  <c r="R41" i="64"/>
  <c r="Q41" i="64"/>
  <c r="P41" i="64"/>
  <c r="O41" i="64"/>
  <c r="N41" i="64"/>
  <c r="M41" i="64"/>
  <c r="L41" i="64"/>
  <c r="K41" i="64"/>
  <c r="J41" i="64"/>
  <c r="I41" i="64"/>
  <c r="H41" i="64"/>
  <c r="G41" i="64"/>
  <c r="F41" i="64"/>
  <c r="E41" i="64"/>
  <c r="D41" i="64"/>
  <c r="C41" i="64"/>
  <c r="AB40" i="64"/>
  <c r="AA40" i="64"/>
  <c r="Z40" i="64"/>
  <c r="Y40" i="64"/>
  <c r="X40" i="64"/>
  <c r="W40" i="64"/>
  <c r="V40" i="64"/>
  <c r="U40" i="64"/>
  <c r="T40" i="64"/>
  <c r="S40" i="64"/>
  <c r="R40" i="64"/>
  <c r="Q40" i="64"/>
  <c r="P40" i="64"/>
  <c r="O40" i="64"/>
  <c r="N40" i="64"/>
  <c r="M40" i="64"/>
  <c r="L40" i="64"/>
  <c r="K40" i="64"/>
  <c r="J40" i="64"/>
  <c r="I40" i="64"/>
  <c r="H40" i="64"/>
  <c r="G40" i="64"/>
  <c r="F40" i="64"/>
  <c r="E40" i="64"/>
  <c r="D40" i="64"/>
  <c r="AB39" i="64"/>
  <c r="AA39" i="64"/>
  <c r="Z39" i="64"/>
  <c r="Y39" i="64"/>
  <c r="X39" i="64"/>
  <c r="W39" i="64"/>
  <c r="V39" i="64"/>
  <c r="U39" i="64"/>
  <c r="T39" i="64"/>
  <c r="S39" i="64"/>
  <c r="R39" i="64"/>
  <c r="Q39" i="64"/>
  <c r="P39" i="64"/>
  <c r="O39" i="64"/>
  <c r="N39" i="64"/>
  <c r="M39" i="64"/>
  <c r="L39" i="64"/>
  <c r="K39" i="64"/>
  <c r="J39" i="64"/>
  <c r="I39" i="64"/>
  <c r="H39" i="64"/>
  <c r="G39" i="64"/>
  <c r="F39" i="64"/>
  <c r="E39" i="64"/>
  <c r="D39" i="64"/>
  <c r="C39" i="64"/>
  <c r="AB38" i="64"/>
  <c r="AA38" i="64"/>
  <c r="Z38" i="64"/>
  <c r="Y38" i="64"/>
  <c r="X38" i="64"/>
  <c r="W38" i="64"/>
  <c r="V38" i="64"/>
  <c r="U38" i="64"/>
  <c r="T38" i="64"/>
  <c r="S38" i="64"/>
  <c r="R38" i="64"/>
  <c r="Q38" i="64"/>
  <c r="P38" i="64"/>
  <c r="O38" i="64"/>
  <c r="N38" i="64"/>
  <c r="M38" i="64"/>
  <c r="L38" i="64"/>
  <c r="K38" i="64"/>
  <c r="J38" i="64"/>
  <c r="I38" i="64"/>
  <c r="H38" i="64"/>
  <c r="G38" i="64"/>
  <c r="F38" i="64"/>
  <c r="E38" i="64"/>
  <c r="D38" i="64"/>
  <c r="C38" i="64"/>
  <c r="AB37" i="64"/>
  <c r="AA37" i="64"/>
  <c r="Z37" i="64"/>
  <c r="Y37" i="64"/>
  <c r="X37" i="64"/>
  <c r="W37" i="64"/>
  <c r="V37" i="64"/>
  <c r="U37" i="64"/>
  <c r="T37" i="64"/>
  <c r="S37" i="64"/>
  <c r="R37" i="64"/>
  <c r="Q37" i="64"/>
  <c r="P37" i="64"/>
  <c r="O37" i="64"/>
  <c r="N37" i="64"/>
  <c r="M37" i="64"/>
  <c r="AB36" i="64"/>
  <c r="AA36" i="64"/>
  <c r="Z36" i="64"/>
  <c r="Y36" i="64"/>
  <c r="X36" i="64"/>
  <c r="W36" i="64"/>
  <c r="V36" i="64"/>
  <c r="U36" i="64"/>
  <c r="T36" i="64"/>
  <c r="S36" i="64"/>
  <c r="R36" i="64"/>
  <c r="Q36" i="64"/>
  <c r="P36" i="64"/>
  <c r="O36" i="64"/>
  <c r="N36" i="64"/>
  <c r="M36" i="64"/>
  <c r="L36" i="64"/>
  <c r="K36" i="64"/>
  <c r="J36" i="64"/>
  <c r="I36" i="64"/>
  <c r="H36" i="64"/>
  <c r="G36" i="64"/>
  <c r="AB35" i="64"/>
  <c r="AA35" i="64"/>
  <c r="Z35" i="64"/>
  <c r="Y35" i="64"/>
  <c r="X35" i="64"/>
  <c r="W35" i="64"/>
  <c r="V35" i="64"/>
  <c r="U35" i="64"/>
  <c r="T35" i="64"/>
  <c r="S35" i="64"/>
  <c r="R35" i="64"/>
  <c r="Q35" i="64"/>
  <c r="P35" i="64"/>
  <c r="O35" i="64"/>
  <c r="N35" i="64"/>
  <c r="M35" i="64"/>
  <c r="L35" i="64"/>
  <c r="K35" i="64"/>
  <c r="J35" i="64"/>
  <c r="I35" i="64"/>
  <c r="H35" i="64"/>
  <c r="G35" i="64"/>
  <c r="F35" i="64"/>
  <c r="E35" i="64"/>
  <c r="D35" i="64"/>
  <c r="C35" i="64"/>
  <c r="AB34" i="64"/>
  <c r="AA34" i="64"/>
  <c r="Z34" i="64"/>
  <c r="Y34" i="64"/>
  <c r="X34" i="64"/>
  <c r="W34" i="64"/>
  <c r="V34" i="64"/>
  <c r="U34" i="64"/>
  <c r="T34" i="64"/>
  <c r="S34" i="64"/>
  <c r="R34" i="64"/>
  <c r="Q34" i="64"/>
  <c r="P34" i="64"/>
  <c r="O34" i="64"/>
  <c r="N34" i="64"/>
  <c r="M34" i="64"/>
  <c r="L34" i="64"/>
  <c r="K34" i="64"/>
  <c r="J34" i="64"/>
  <c r="I34" i="64"/>
  <c r="H34" i="64"/>
  <c r="G34" i="64"/>
  <c r="F34" i="64"/>
  <c r="E34" i="64"/>
  <c r="AB33" i="64"/>
  <c r="AA33" i="64"/>
  <c r="Z33" i="64"/>
  <c r="Y33" i="64"/>
  <c r="X33" i="64"/>
  <c r="W33" i="64"/>
  <c r="V33" i="64"/>
  <c r="U33" i="64"/>
  <c r="T33" i="64"/>
  <c r="S33" i="64"/>
  <c r="R33" i="64"/>
  <c r="Q33" i="64"/>
  <c r="P33" i="64"/>
  <c r="O33" i="64"/>
  <c r="N33" i="64"/>
  <c r="M33" i="64"/>
  <c r="L33" i="64"/>
  <c r="K33" i="64"/>
  <c r="J33" i="64"/>
  <c r="I33" i="64"/>
  <c r="H33" i="64"/>
  <c r="G33" i="64"/>
  <c r="F33" i="64"/>
  <c r="E33" i="64"/>
  <c r="D33" i="64"/>
  <c r="C33" i="64"/>
  <c r="AB32" i="64"/>
  <c r="AA32" i="64"/>
  <c r="Z32" i="64"/>
  <c r="Y32" i="64"/>
  <c r="X32" i="64"/>
  <c r="W32" i="64"/>
  <c r="V32" i="64"/>
  <c r="U32" i="64"/>
  <c r="T32" i="64"/>
  <c r="S32" i="64"/>
  <c r="R32" i="64"/>
  <c r="Q32" i="64"/>
  <c r="P32" i="64"/>
  <c r="O32" i="64"/>
  <c r="N32" i="64"/>
  <c r="M32" i="64"/>
  <c r="L32" i="64"/>
  <c r="K32" i="64"/>
  <c r="J32" i="64"/>
  <c r="I32" i="64"/>
  <c r="H32" i="64"/>
  <c r="G32" i="64"/>
  <c r="F32" i="64"/>
  <c r="E32" i="64"/>
  <c r="D32" i="64"/>
  <c r="C32" i="64"/>
  <c r="AB31" i="64"/>
  <c r="AA31" i="64"/>
  <c r="Z31" i="64"/>
  <c r="Y31" i="64"/>
  <c r="X31" i="64"/>
  <c r="W31" i="64"/>
  <c r="V31" i="64"/>
  <c r="U31" i="64"/>
  <c r="T31" i="64"/>
  <c r="S31" i="64"/>
  <c r="R31" i="64"/>
  <c r="Q31" i="64"/>
  <c r="P31" i="64"/>
  <c r="O31" i="64"/>
  <c r="N31" i="64"/>
  <c r="M31" i="64"/>
  <c r="L31" i="64"/>
  <c r="K31" i="64"/>
  <c r="J31" i="64"/>
  <c r="I31" i="64"/>
  <c r="H31" i="64"/>
  <c r="G31" i="64"/>
  <c r="F31" i="64"/>
  <c r="E31" i="64"/>
  <c r="D31" i="64"/>
  <c r="C31" i="64"/>
  <c r="AB30" i="64"/>
  <c r="AA30" i="64"/>
  <c r="Z30" i="64"/>
  <c r="Y30" i="64"/>
  <c r="X30" i="64"/>
  <c r="W30" i="64"/>
  <c r="V30" i="64"/>
  <c r="U30" i="64"/>
  <c r="T30" i="64"/>
  <c r="S30" i="64"/>
  <c r="R30" i="64"/>
  <c r="Q30" i="64"/>
  <c r="P30" i="64"/>
  <c r="O30" i="64"/>
  <c r="N30" i="64"/>
  <c r="M30" i="64"/>
  <c r="L30" i="64"/>
  <c r="K30" i="64"/>
  <c r="J30" i="64"/>
  <c r="I30" i="64"/>
  <c r="H30" i="64"/>
  <c r="F30" i="64"/>
  <c r="D30" i="64"/>
  <c r="AB29" i="64"/>
  <c r="AA29" i="64"/>
  <c r="Z29" i="64"/>
  <c r="Y29" i="64"/>
  <c r="X29" i="64"/>
  <c r="W29" i="64"/>
  <c r="V29" i="64"/>
  <c r="U29" i="64"/>
  <c r="T29" i="64"/>
  <c r="S29" i="64"/>
  <c r="R29" i="64"/>
  <c r="Q29" i="64"/>
  <c r="P29" i="64"/>
  <c r="O29" i="64"/>
  <c r="N29" i="64"/>
  <c r="M29" i="64"/>
  <c r="L29" i="64"/>
  <c r="K29" i="64"/>
  <c r="J29" i="64"/>
  <c r="I29" i="64"/>
  <c r="H29" i="64"/>
  <c r="G29" i="64"/>
  <c r="F29" i="64"/>
  <c r="E29" i="64"/>
  <c r="D29" i="64"/>
  <c r="C29" i="64"/>
  <c r="AB28" i="64"/>
  <c r="AA28" i="64"/>
  <c r="Z28" i="64"/>
  <c r="Y28" i="64"/>
  <c r="X28" i="64"/>
  <c r="W28" i="64"/>
  <c r="V28" i="64"/>
  <c r="U28" i="64"/>
  <c r="T28" i="64"/>
  <c r="S28" i="64"/>
  <c r="R28" i="64"/>
  <c r="Q28" i="64"/>
  <c r="P28" i="64"/>
  <c r="O28" i="64"/>
  <c r="N28" i="64"/>
  <c r="M28" i="64"/>
  <c r="AB27" i="64"/>
  <c r="AA27" i="64"/>
  <c r="Z27" i="64"/>
  <c r="Y27" i="64"/>
  <c r="X27" i="64"/>
  <c r="W27" i="64"/>
  <c r="V27" i="64"/>
  <c r="U27" i="64"/>
  <c r="T27" i="64"/>
  <c r="S27" i="64"/>
  <c r="R27" i="64"/>
  <c r="Q27" i="64"/>
  <c r="P27" i="64"/>
  <c r="O27" i="64"/>
  <c r="N27" i="64"/>
  <c r="M27" i="64"/>
  <c r="L27" i="64"/>
  <c r="K27" i="64"/>
  <c r="J27" i="64"/>
  <c r="I27" i="64"/>
  <c r="H27" i="64"/>
  <c r="G27" i="64"/>
  <c r="F27" i="64"/>
  <c r="E27" i="64"/>
  <c r="D27" i="64"/>
  <c r="C27" i="64"/>
  <c r="AB26" i="64"/>
  <c r="AA26" i="64"/>
  <c r="Z26" i="64"/>
  <c r="Y26" i="64"/>
  <c r="X26" i="64"/>
  <c r="W26" i="64"/>
  <c r="V26" i="64"/>
  <c r="U26" i="64"/>
  <c r="T26" i="64"/>
  <c r="S26" i="64"/>
  <c r="R26" i="64"/>
  <c r="Q26" i="64"/>
  <c r="P26" i="64"/>
  <c r="O26" i="64"/>
  <c r="N26" i="64"/>
  <c r="M26" i="64"/>
  <c r="L26" i="64"/>
  <c r="K26" i="64"/>
  <c r="J26" i="64"/>
  <c r="I26" i="64"/>
  <c r="H26" i="64"/>
  <c r="G26" i="64"/>
  <c r="F26" i="64"/>
  <c r="E26" i="64"/>
  <c r="D26" i="64"/>
  <c r="C26" i="64"/>
  <c r="AB25" i="64"/>
  <c r="AA25" i="64"/>
  <c r="Z25" i="64"/>
  <c r="Y25" i="64"/>
  <c r="X25" i="64"/>
  <c r="W25" i="64"/>
  <c r="V25" i="64"/>
  <c r="U25" i="64"/>
  <c r="T25" i="64"/>
  <c r="S25" i="64"/>
  <c r="R25" i="64"/>
  <c r="Q25" i="64"/>
  <c r="P25" i="64"/>
  <c r="O25" i="64"/>
  <c r="N25" i="64"/>
  <c r="M25" i="64"/>
  <c r="L25" i="64"/>
  <c r="K25" i="64"/>
  <c r="J25" i="64"/>
  <c r="I25" i="64"/>
  <c r="H25" i="64"/>
  <c r="G25" i="64"/>
  <c r="F25" i="64"/>
  <c r="E25" i="64"/>
  <c r="D25" i="64"/>
  <c r="C25" i="64"/>
  <c r="AB24" i="64"/>
  <c r="AA24" i="64"/>
  <c r="Z24" i="64"/>
  <c r="Y24" i="64"/>
  <c r="X24" i="64"/>
  <c r="W24" i="64"/>
  <c r="V24" i="64"/>
  <c r="U24" i="64"/>
  <c r="T24" i="64"/>
  <c r="S24" i="64"/>
  <c r="R24" i="64"/>
  <c r="Q24" i="64"/>
  <c r="P24" i="64"/>
  <c r="O24" i="64"/>
  <c r="N24" i="64"/>
  <c r="M24" i="64"/>
  <c r="L24" i="64"/>
  <c r="K24" i="64"/>
  <c r="J24" i="64"/>
  <c r="I24" i="64"/>
  <c r="H24" i="64"/>
  <c r="G24" i="64"/>
  <c r="F24" i="64"/>
  <c r="E24" i="64"/>
  <c r="D24" i="64"/>
  <c r="C24" i="64"/>
  <c r="AB23" i="64"/>
  <c r="AA23" i="64"/>
  <c r="Z23" i="64"/>
  <c r="Y23" i="64"/>
  <c r="X23" i="64"/>
  <c r="W23" i="64"/>
  <c r="V23" i="64"/>
  <c r="U23" i="64"/>
  <c r="T23" i="64"/>
  <c r="S23" i="64"/>
  <c r="R23" i="64"/>
  <c r="Q23" i="64"/>
  <c r="P23" i="64"/>
  <c r="O23" i="64"/>
  <c r="N23" i="64"/>
  <c r="M23" i="64"/>
  <c r="L23" i="64"/>
  <c r="K23" i="64"/>
  <c r="J23" i="64"/>
  <c r="I23" i="64"/>
  <c r="H23" i="64"/>
  <c r="G23" i="64"/>
  <c r="D23" i="64"/>
  <c r="AB22" i="64"/>
  <c r="AA22" i="64"/>
  <c r="Z22" i="64"/>
  <c r="Y22" i="64"/>
  <c r="X22" i="64"/>
  <c r="W22" i="64"/>
  <c r="V22" i="64"/>
  <c r="U22" i="64"/>
  <c r="T22" i="64"/>
  <c r="S22" i="64"/>
  <c r="R22" i="64"/>
  <c r="Q22" i="64"/>
  <c r="P22" i="64"/>
  <c r="O22" i="64"/>
  <c r="N22" i="64"/>
  <c r="M22" i="64"/>
  <c r="L22" i="64"/>
  <c r="K22" i="64"/>
  <c r="J22" i="64"/>
  <c r="I22" i="64"/>
  <c r="H22" i="64"/>
  <c r="G22" i="64"/>
  <c r="F22" i="64"/>
  <c r="E22" i="64"/>
  <c r="D22" i="64"/>
  <c r="AB21" i="64"/>
  <c r="AA21" i="64"/>
  <c r="Z21" i="64"/>
  <c r="Y21" i="64"/>
  <c r="X21" i="64"/>
  <c r="W21" i="64"/>
  <c r="V21" i="64"/>
  <c r="U21" i="64"/>
  <c r="T21" i="64"/>
  <c r="S21" i="64"/>
  <c r="R21" i="64"/>
  <c r="Q21" i="64"/>
  <c r="P21" i="64"/>
  <c r="O21" i="64"/>
  <c r="N21" i="64"/>
  <c r="M21" i="64"/>
  <c r="L21" i="64"/>
  <c r="K21" i="64"/>
  <c r="J21" i="64"/>
  <c r="I21" i="64"/>
  <c r="H21" i="64"/>
  <c r="G21" i="64"/>
  <c r="F21" i="64"/>
  <c r="E21" i="64"/>
  <c r="AB20" i="64"/>
  <c r="AA20" i="64"/>
  <c r="Z20" i="64"/>
  <c r="Y20" i="64"/>
  <c r="X20" i="64"/>
  <c r="W20" i="64"/>
  <c r="V20" i="64"/>
  <c r="U20" i="64"/>
  <c r="T20" i="64"/>
  <c r="S20" i="64"/>
  <c r="R20" i="64"/>
  <c r="Q20" i="64"/>
  <c r="P20" i="64"/>
  <c r="O20" i="64"/>
  <c r="N20" i="64"/>
  <c r="M20" i="64"/>
  <c r="L20" i="64"/>
  <c r="K20" i="64"/>
  <c r="J20" i="64"/>
  <c r="I20" i="64"/>
  <c r="H20" i="64"/>
  <c r="G20" i="64"/>
  <c r="F20" i="64"/>
  <c r="E20" i="64"/>
  <c r="D20" i="64"/>
  <c r="C20" i="64"/>
  <c r="AB19" i="64"/>
  <c r="AA19" i="64"/>
  <c r="Z19" i="64"/>
  <c r="Y19" i="64"/>
  <c r="X19" i="64"/>
  <c r="W19" i="64"/>
  <c r="V19" i="64"/>
  <c r="U19" i="64"/>
  <c r="T19" i="64"/>
  <c r="S19" i="64"/>
  <c r="R19" i="64"/>
  <c r="Q19" i="64"/>
  <c r="P19" i="64"/>
  <c r="O19" i="64"/>
  <c r="N19" i="64"/>
  <c r="M19" i="64"/>
  <c r="L19" i="64"/>
  <c r="K19" i="64"/>
  <c r="J19" i="64"/>
  <c r="I19" i="64"/>
  <c r="H19" i="64"/>
  <c r="G19" i="64"/>
  <c r="F19" i="64"/>
  <c r="E19" i="64"/>
  <c r="D19" i="64"/>
  <c r="C19" i="64"/>
  <c r="AB18" i="64"/>
  <c r="AA18" i="64"/>
  <c r="Z18" i="64"/>
  <c r="Y18" i="64"/>
  <c r="X18" i="64"/>
  <c r="W18" i="64"/>
  <c r="V18" i="64"/>
  <c r="U18" i="64"/>
  <c r="T18" i="64"/>
  <c r="S18" i="64"/>
  <c r="R18" i="64"/>
  <c r="Q18" i="64"/>
  <c r="P18" i="64"/>
  <c r="O18" i="64"/>
  <c r="N18" i="64"/>
  <c r="M18" i="64"/>
  <c r="L18" i="64"/>
  <c r="K18" i="64"/>
  <c r="J18" i="64"/>
  <c r="I18" i="64"/>
  <c r="H18" i="64"/>
  <c r="G18" i="64"/>
  <c r="F18" i="64"/>
  <c r="E18" i="64"/>
  <c r="D18" i="64"/>
  <c r="C18" i="64"/>
  <c r="AB17" i="64"/>
  <c r="AA17" i="64"/>
  <c r="Z17" i="64"/>
  <c r="Y17" i="64"/>
  <c r="X17" i="64"/>
  <c r="W17" i="64"/>
  <c r="V17" i="64"/>
  <c r="U17" i="64"/>
  <c r="T17" i="64"/>
  <c r="S17" i="64"/>
  <c r="R17" i="64"/>
  <c r="Q17" i="64"/>
  <c r="P17" i="64"/>
  <c r="O17" i="64"/>
  <c r="N17" i="64"/>
  <c r="M17" i="64"/>
  <c r="L17" i="64"/>
  <c r="K17" i="64"/>
  <c r="J17" i="64"/>
  <c r="I17" i="64"/>
  <c r="H17" i="64"/>
  <c r="G17" i="64"/>
  <c r="F17" i="64"/>
  <c r="E17" i="64"/>
  <c r="D17" i="64"/>
  <c r="C17" i="64"/>
  <c r="AB16" i="64"/>
  <c r="AA16" i="64"/>
  <c r="Z16" i="64"/>
  <c r="Y16" i="64"/>
  <c r="X16" i="64"/>
  <c r="W16" i="64"/>
  <c r="V16" i="64"/>
  <c r="U16" i="64"/>
  <c r="T16" i="64"/>
  <c r="S16" i="64"/>
  <c r="R16" i="64"/>
  <c r="Q16" i="64"/>
  <c r="P16" i="64"/>
  <c r="O16" i="64"/>
  <c r="N16" i="64"/>
  <c r="M16" i="64"/>
  <c r="L16" i="64"/>
  <c r="K16" i="64"/>
  <c r="J16" i="64"/>
  <c r="I16" i="64"/>
  <c r="H16" i="64"/>
  <c r="G16" i="64"/>
  <c r="F16" i="64"/>
  <c r="E16" i="64"/>
  <c r="D16" i="64"/>
  <c r="C16" i="64"/>
  <c r="AB15" i="64"/>
  <c r="AA15" i="64"/>
  <c r="Z15" i="64"/>
  <c r="Y15" i="64"/>
  <c r="X15" i="64"/>
  <c r="W15" i="64"/>
  <c r="V15" i="64"/>
  <c r="U15" i="64"/>
  <c r="T15" i="64"/>
  <c r="S15" i="64"/>
  <c r="R15" i="64"/>
  <c r="Q15" i="64"/>
  <c r="P15" i="64"/>
  <c r="O15" i="64"/>
  <c r="N15" i="64"/>
  <c r="M15" i="64"/>
  <c r="L15" i="64"/>
  <c r="K15" i="64"/>
  <c r="J15" i="64"/>
  <c r="I15" i="64"/>
  <c r="H15" i="64"/>
  <c r="G15" i="64"/>
  <c r="F15" i="64"/>
  <c r="E15" i="64"/>
  <c r="D15" i="64"/>
  <c r="C15" i="64"/>
  <c r="AB14" i="64"/>
  <c r="AA14" i="64"/>
  <c r="Z14" i="64"/>
  <c r="Y14" i="64"/>
  <c r="X14" i="64"/>
  <c r="W14" i="64"/>
  <c r="V14" i="64"/>
  <c r="U14" i="64"/>
  <c r="T14" i="64"/>
  <c r="S14" i="64"/>
  <c r="R14" i="64"/>
  <c r="Q14" i="64"/>
  <c r="P14" i="64"/>
  <c r="O14" i="64"/>
  <c r="N14" i="64"/>
  <c r="M14" i="64"/>
  <c r="L14" i="64"/>
  <c r="K14" i="64"/>
  <c r="J14" i="64"/>
  <c r="I14" i="64"/>
  <c r="H14" i="64"/>
  <c r="G14" i="64"/>
  <c r="F14" i="64"/>
  <c r="AB13" i="64"/>
  <c r="AA13" i="64"/>
  <c r="Z13" i="64"/>
  <c r="Y13" i="64"/>
  <c r="X13" i="64"/>
  <c r="W13" i="64"/>
  <c r="V13" i="64"/>
  <c r="U13" i="64"/>
  <c r="T13" i="64"/>
  <c r="S13" i="64"/>
  <c r="R13" i="64"/>
  <c r="Q13" i="64"/>
  <c r="P13" i="64"/>
  <c r="O13" i="64"/>
  <c r="N13" i="64"/>
  <c r="M13" i="64"/>
  <c r="L13" i="64"/>
  <c r="K13" i="64"/>
  <c r="J13" i="64"/>
  <c r="I13" i="64"/>
  <c r="AB12" i="64"/>
  <c r="AA12" i="64"/>
  <c r="Z12" i="64"/>
  <c r="Y12" i="64"/>
  <c r="X12" i="64"/>
  <c r="W12" i="64"/>
  <c r="V12" i="64"/>
  <c r="U12" i="64"/>
  <c r="T12" i="64"/>
  <c r="S12" i="64"/>
  <c r="R12" i="64"/>
  <c r="Q12" i="64"/>
  <c r="P12" i="64"/>
  <c r="O12" i="64"/>
  <c r="N12" i="64"/>
  <c r="M12" i="64"/>
  <c r="L12" i="64"/>
  <c r="K12" i="64"/>
  <c r="J12" i="64"/>
  <c r="I12" i="64"/>
  <c r="H12" i="64"/>
  <c r="G12" i="64"/>
  <c r="F12" i="64"/>
  <c r="E12" i="64"/>
  <c r="D12" i="64"/>
  <c r="C12" i="64"/>
  <c r="AB11" i="64"/>
  <c r="AA11" i="64"/>
  <c r="Z11" i="64"/>
  <c r="Y11" i="64"/>
  <c r="X11" i="64"/>
  <c r="W11" i="64"/>
  <c r="V11" i="64"/>
  <c r="U11" i="64"/>
  <c r="T11" i="64"/>
  <c r="S11" i="64"/>
  <c r="R11" i="64"/>
  <c r="Q11" i="64"/>
  <c r="P11" i="64"/>
  <c r="O11" i="64"/>
  <c r="N11" i="64"/>
  <c r="M11" i="64"/>
  <c r="L11" i="64"/>
  <c r="K11" i="64"/>
  <c r="J11" i="64"/>
  <c r="I11" i="64"/>
  <c r="H11" i="64"/>
  <c r="G11" i="64"/>
  <c r="F11" i="64"/>
  <c r="E11" i="64"/>
  <c r="D11" i="64"/>
  <c r="C11" i="64"/>
  <c r="AB10" i="64"/>
  <c r="AA10" i="64"/>
  <c r="Z10" i="64"/>
  <c r="Y10" i="64"/>
  <c r="X10" i="64"/>
  <c r="W10" i="64"/>
  <c r="V10" i="64"/>
  <c r="U10" i="64"/>
  <c r="T10" i="64"/>
  <c r="S10" i="64"/>
  <c r="R10" i="64"/>
  <c r="Q10" i="64"/>
  <c r="P10" i="64"/>
  <c r="O10" i="64"/>
  <c r="N10" i="64"/>
  <c r="M10" i="64"/>
  <c r="L10" i="64"/>
  <c r="K10" i="64"/>
  <c r="J10" i="64"/>
  <c r="I10" i="64"/>
  <c r="H10" i="64"/>
  <c r="G10" i="64"/>
  <c r="AB9" i="64"/>
  <c r="AA9" i="64"/>
  <c r="Z9" i="64"/>
  <c r="Y9" i="64"/>
  <c r="X9" i="64"/>
  <c r="W9" i="64"/>
  <c r="V9" i="64"/>
  <c r="U9" i="64"/>
  <c r="T9" i="64"/>
  <c r="S9" i="64"/>
  <c r="R9" i="64"/>
  <c r="Q9" i="64"/>
  <c r="P9" i="64"/>
  <c r="O9" i="64"/>
  <c r="N9" i="64"/>
  <c r="M9" i="64"/>
  <c r="L9" i="64"/>
  <c r="K9" i="64"/>
  <c r="J9" i="64"/>
  <c r="I9" i="64"/>
  <c r="H9" i="64"/>
  <c r="G9" i="64"/>
  <c r="F9" i="64"/>
  <c r="E9" i="64"/>
  <c r="D9" i="64"/>
  <c r="C9" i="64"/>
  <c r="AB48" i="63"/>
  <c r="AA48" i="63"/>
  <c r="Z48" i="63"/>
  <c r="Y48" i="63"/>
  <c r="X48" i="63"/>
  <c r="W48" i="63"/>
  <c r="V48" i="63"/>
  <c r="U48" i="63"/>
  <c r="T48" i="63"/>
  <c r="S48" i="63"/>
  <c r="R48" i="63"/>
  <c r="Q48" i="63"/>
  <c r="P48" i="63"/>
  <c r="O48" i="63"/>
  <c r="N48" i="63"/>
  <c r="M48" i="63"/>
  <c r="L48" i="63"/>
  <c r="K48" i="63"/>
  <c r="J48" i="63"/>
  <c r="I48" i="63"/>
  <c r="H48" i="63"/>
  <c r="G48" i="63"/>
  <c r="F48" i="63"/>
  <c r="E48" i="63"/>
  <c r="D48" i="63"/>
  <c r="C48" i="63"/>
  <c r="AB47" i="63"/>
  <c r="AA47" i="63"/>
  <c r="Z47" i="63"/>
  <c r="Y47" i="63"/>
  <c r="X47" i="63"/>
  <c r="W47" i="63"/>
  <c r="V47" i="63"/>
  <c r="U47" i="63"/>
  <c r="T47" i="63"/>
  <c r="S47" i="63"/>
  <c r="R47" i="63"/>
  <c r="Q47" i="63"/>
  <c r="P47" i="63"/>
  <c r="O47" i="63"/>
  <c r="N47" i="63"/>
  <c r="M47" i="63"/>
  <c r="L47" i="63"/>
  <c r="K47" i="63"/>
  <c r="J47" i="63"/>
  <c r="I47" i="63"/>
  <c r="H47" i="63"/>
  <c r="G47" i="63"/>
  <c r="F47" i="63"/>
  <c r="E47" i="63"/>
  <c r="D47" i="63"/>
  <c r="C47" i="63"/>
  <c r="AB46" i="63"/>
  <c r="AA46" i="63"/>
  <c r="Z46" i="63"/>
  <c r="Y46" i="63"/>
  <c r="X46" i="63"/>
  <c r="W46" i="63"/>
  <c r="V46" i="63"/>
  <c r="U46" i="63"/>
  <c r="T46" i="63"/>
  <c r="S46" i="63"/>
  <c r="R46" i="63"/>
  <c r="Q46" i="63"/>
  <c r="P46" i="63"/>
  <c r="O46" i="63"/>
  <c r="N46" i="63"/>
  <c r="M46" i="63"/>
  <c r="L46" i="63"/>
  <c r="K46" i="63"/>
  <c r="J46" i="63"/>
  <c r="I46" i="63"/>
  <c r="H46" i="63"/>
  <c r="G46" i="63"/>
  <c r="F46" i="63"/>
  <c r="E46" i="63"/>
  <c r="D46" i="63"/>
  <c r="C46" i="63"/>
  <c r="AB45" i="63"/>
  <c r="AA45" i="63"/>
  <c r="Z45" i="63"/>
  <c r="Y45" i="63"/>
  <c r="X45" i="63"/>
  <c r="W45" i="63"/>
  <c r="V45" i="63"/>
  <c r="U45" i="63"/>
  <c r="T45" i="63"/>
  <c r="S45" i="63"/>
  <c r="R45" i="63"/>
  <c r="Q45" i="63"/>
  <c r="P45" i="63"/>
  <c r="O45" i="63"/>
  <c r="N45" i="63"/>
  <c r="M45" i="63"/>
  <c r="L45" i="63"/>
  <c r="K45" i="63"/>
  <c r="J45" i="63"/>
  <c r="I45" i="63"/>
  <c r="H45" i="63"/>
  <c r="G45" i="63"/>
  <c r="F45" i="63"/>
  <c r="E45" i="63"/>
  <c r="D45" i="63"/>
  <c r="C45" i="63"/>
  <c r="AB44" i="63"/>
  <c r="AA44" i="63"/>
  <c r="Z44" i="63"/>
  <c r="Y44" i="63"/>
  <c r="X44" i="63"/>
  <c r="W44" i="63"/>
  <c r="V44" i="63"/>
  <c r="U44" i="63"/>
  <c r="T44" i="63"/>
  <c r="S44" i="63"/>
  <c r="R44" i="63"/>
  <c r="Q44" i="63"/>
  <c r="P44" i="63"/>
  <c r="O44" i="63"/>
  <c r="N44" i="63"/>
  <c r="M44" i="63"/>
  <c r="L44" i="63"/>
  <c r="K44" i="63"/>
  <c r="J44" i="63"/>
  <c r="I44" i="63"/>
  <c r="H44" i="63"/>
  <c r="G44" i="63"/>
  <c r="F44" i="63"/>
  <c r="E44" i="63"/>
  <c r="D44" i="63"/>
  <c r="C44" i="63"/>
  <c r="AB43" i="63"/>
  <c r="AA43" i="63"/>
  <c r="Z43" i="63"/>
  <c r="Y43" i="63"/>
  <c r="X43" i="63"/>
  <c r="W43" i="63"/>
  <c r="V43" i="63"/>
  <c r="U43" i="63"/>
  <c r="T43" i="63"/>
  <c r="S43" i="63"/>
  <c r="R43" i="63"/>
  <c r="Q43" i="63"/>
  <c r="P43" i="63"/>
  <c r="O43" i="63"/>
  <c r="N43" i="63"/>
  <c r="M43" i="63"/>
  <c r="L43" i="63"/>
  <c r="K43" i="63"/>
  <c r="J43" i="63"/>
  <c r="I43" i="63"/>
  <c r="H43" i="63"/>
  <c r="G43" i="63"/>
  <c r="F43" i="63"/>
  <c r="E43" i="63"/>
  <c r="D43" i="63"/>
  <c r="C43" i="63"/>
  <c r="AB42" i="63"/>
  <c r="AA42" i="63"/>
  <c r="Z42" i="63"/>
  <c r="Y42" i="63"/>
  <c r="X42" i="63"/>
  <c r="W42" i="63"/>
  <c r="V42" i="63"/>
  <c r="U42" i="63"/>
  <c r="T42" i="63"/>
  <c r="S42" i="63"/>
  <c r="R42" i="63"/>
  <c r="Q42" i="63"/>
  <c r="P42" i="63"/>
  <c r="O42" i="63"/>
  <c r="N42" i="63"/>
  <c r="M42" i="63"/>
  <c r="L42" i="63"/>
  <c r="K42" i="63"/>
  <c r="J42" i="63"/>
  <c r="I42" i="63"/>
  <c r="H42" i="63"/>
  <c r="G42" i="63"/>
  <c r="F42" i="63"/>
  <c r="E42" i="63"/>
  <c r="D42" i="63"/>
  <c r="C42" i="63"/>
  <c r="AB41" i="63"/>
  <c r="AA41" i="63"/>
  <c r="Z41" i="63"/>
  <c r="Y41" i="63"/>
  <c r="X41" i="63"/>
  <c r="W41" i="63"/>
  <c r="V41" i="63"/>
  <c r="U41" i="63"/>
  <c r="T41" i="63"/>
  <c r="S41" i="63"/>
  <c r="R41" i="63"/>
  <c r="Q41" i="63"/>
  <c r="P41" i="63"/>
  <c r="O41" i="63"/>
  <c r="N41" i="63"/>
  <c r="M41" i="63"/>
  <c r="L41" i="63"/>
  <c r="K41" i="63"/>
  <c r="J41" i="63"/>
  <c r="I41" i="63"/>
  <c r="H41" i="63"/>
  <c r="G41" i="63"/>
  <c r="F41" i="63"/>
  <c r="E41" i="63"/>
  <c r="D41" i="63"/>
  <c r="AB40" i="63"/>
  <c r="AA40" i="63"/>
  <c r="Z40" i="63"/>
  <c r="Y40" i="63"/>
  <c r="X40" i="63"/>
  <c r="W40" i="63"/>
  <c r="V40" i="63"/>
  <c r="U40" i="63"/>
  <c r="T40" i="63"/>
  <c r="S40" i="63"/>
  <c r="R40" i="63"/>
  <c r="Q40" i="63"/>
  <c r="P40" i="63"/>
  <c r="O40" i="63"/>
  <c r="N40" i="63"/>
  <c r="M40" i="63"/>
  <c r="L40" i="63"/>
  <c r="K40" i="63"/>
  <c r="J40" i="63"/>
  <c r="I40" i="63"/>
  <c r="H40" i="63"/>
  <c r="G40" i="63"/>
  <c r="F40" i="63"/>
  <c r="E40" i="63"/>
  <c r="D40" i="63"/>
  <c r="C40" i="63"/>
  <c r="AB39" i="63"/>
  <c r="AA39" i="63"/>
  <c r="Z39" i="63"/>
  <c r="Y39" i="63"/>
  <c r="X39" i="63"/>
  <c r="W39" i="63"/>
  <c r="V39" i="63"/>
  <c r="U39" i="63"/>
  <c r="T39" i="63"/>
  <c r="S39" i="63"/>
  <c r="R39" i="63"/>
  <c r="Q39" i="63"/>
  <c r="P39" i="63"/>
  <c r="O39" i="63"/>
  <c r="N39" i="63"/>
  <c r="M39" i="63"/>
  <c r="L39" i="63"/>
  <c r="K39" i="63"/>
  <c r="J39" i="63"/>
  <c r="I39" i="63"/>
  <c r="H39" i="63"/>
  <c r="G39" i="63"/>
  <c r="F39" i="63"/>
  <c r="E39" i="63"/>
  <c r="D39" i="63"/>
  <c r="C39" i="63"/>
  <c r="AB38" i="63"/>
  <c r="AA38" i="63"/>
  <c r="Z38" i="63"/>
  <c r="Y38" i="63"/>
  <c r="X38" i="63"/>
  <c r="W38" i="63"/>
  <c r="V38" i="63"/>
  <c r="U38" i="63"/>
  <c r="T38" i="63"/>
  <c r="S38" i="63"/>
  <c r="R38" i="63"/>
  <c r="Q38" i="63"/>
  <c r="P38" i="63"/>
  <c r="O38" i="63"/>
  <c r="N38" i="63"/>
  <c r="M38" i="63"/>
  <c r="AB37" i="63"/>
  <c r="AA37" i="63"/>
  <c r="Z37" i="63"/>
  <c r="Y37" i="63"/>
  <c r="X37" i="63"/>
  <c r="W37" i="63"/>
  <c r="V37" i="63"/>
  <c r="U37" i="63"/>
  <c r="T37" i="63"/>
  <c r="S37" i="63"/>
  <c r="R37" i="63"/>
  <c r="Q37" i="63"/>
  <c r="P37" i="63"/>
  <c r="O37" i="63"/>
  <c r="N37" i="63"/>
  <c r="M37" i="63"/>
  <c r="L37" i="63"/>
  <c r="K37" i="63"/>
  <c r="J37" i="63"/>
  <c r="I37" i="63"/>
  <c r="H37" i="63"/>
  <c r="AB36" i="63"/>
  <c r="AA36" i="63"/>
  <c r="Z36" i="63"/>
  <c r="Y36" i="63"/>
  <c r="X36" i="63"/>
  <c r="W36" i="63"/>
  <c r="V36" i="63"/>
  <c r="U36" i="63"/>
  <c r="T36" i="63"/>
  <c r="S36" i="63"/>
  <c r="R36" i="63"/>
  <c r="Q36" i="63"/>
  <c r="P36" i="63"/>
  <c r="O36" i="63"/>
  <c r="N36" i="63"/>
  <c r="M36" i="63"/>
  <c r="L36" i="63"/>
  <c r="K36" i="63"/>
  <c r="J36" i="63"/>
  <c r="I36" i="63"/>
  <c r="H36" i="63"/>
  <c r="G36" i="63"/>
  <c r="F36" i="63"/>
  <c r="E36" i="63"/>
  <c r="D36" i="63"/>
  <c r="C36" i="63"/>
  <c r="AB35" i="63"/>
  <c r="AA35" i="63"/>
  <c r="Z35" i="63"/>
  <c r="Y35" i="63"/>
  <c r="X35" i="63"/>
  <c r="W35" i="63"/>
  <c r="V35" i="63"/>
  <c r="U35" i="63"/>
  <c r="T35" i="63"/>
  <c r="S35" i="63"/>
  <c r="R35" i="63"/>
  <c r="Q35" i="63"/>
  <c r="P35" i="63"/>
  <c r="O35" i="63"/>
  <c r="N35" i="63"/>
  <c r="M35" i="63"/>
  <c r="L35" i="63"/>
  <c r="K35" i="63"/>
  <c r="J35" i="63"/>
  <c r="I35" i="63"/>
  <c r="H35" i="63"/>
  <c r="G35" i="63"/>
  <c r="F35" i="63"/>
  <c r="E35" i="63"/>
  <c r="AB34" i="63"/>
  <c r="AA34" i="63"/>
  <c r="Z34" i="63"/>
  <c r="Y34" i="63"/>
  <c r="X34" i="63"/>
  <c r="W34" i="63"/>
  <c r="V34" i="63"/>
  <c r="U34" i="63"/>
  <c r="T34" i="63"/>
  <c r="S34" i="63"/>
  <c r="R34" i="63"/>
  <c r="Q34" i="63"/>
  <c r="P34" i="63"/>
  <c r="O34" i="63"/>
  <c r="N34" i="63"/>
  <c r="M34" i="63"/>
  <c r="L34" i="63"/>
  <c r="K34" i="63"/>
  <c r="J34" i="63"/>
  <c r="I34" i="63"/>
  <c r="H34" i="63"/>
  <c r="G34" i="63"/>
  <c r="F34" i="63"/>
  <c r="E34" i="63"/>
  <c r="D34" i="63"/>
  <c r="C34" i="63"/>
  <c r="AB33" i="63"/>
  <c r="AA33" i="63"/>
  <c r="Z33" i="63"/>
  <c r="Y33" i="63"/>
  <c r="X33" i="63"/>
  <c r="W33" i="63"/>
  <c r="V33" i="63"/>
  <c r="U33" i="63"/>
  <c r="T33" i="63"/>
  <c r="S33" i="63"/>
  <c r="R33" i="63"/>
  <c r="Q33" i="63"/>
  <c r="P33" i="63"/>
  <c r="O33" i="63"/>
  <c r="N33" i="63"/>
  <c r="M33" i="63"/>
  <c r="L33" i="63"/>
  <c r="K33" i="63"/>
  <c r="J33" i="63"/>
  <c r="I33" i="63"/>
  <c r="H33" i="63"/>
  <c r="G33" i="63"/>
  <c r="F33" i="63"/>
  <c r="E33" i="63"/>
  <c r="D33" i="63"/>
  <c r="C33" i="63"/>
  <c r="AB32" i="63"/>
  <c r="AA32" i="63"/>
  <c r="Z32" i="63"/>
  <c r="Y32" i="63"/>
  <c r="X32" i="63"/>
  <c r="W32" i="63"/>
  <c r="V32" i="63"/>
  <c r="U32" i="63"/>
  <c r="T32" i="63"/>
  <c r="S32" i="63"/>
  <c r="R32" i="63"/>
  <c r="Q32" i="63"/>
  <c r="P32" i="63"/>
  <c r="O32" i="63"/>
  <c r="N32" i="63"/>
  <c r="M32" i="63"/>
  <c r="L32" i="63"/>
  <c r="K32" i="63"/>
  <c r="J32" i="63"/>
  <c r="I32" i="63"/>
  <c r="H32" i="63"/>
  <c r="G32" i="63"/>
  <c r="F32" i="63"/>
  <c r="E32" i="63"/>
  <c r="D32" i="63"/>
  <c r="C32" i="63"/>
  <c r="AB31" i="63"/>
  <c r="AA31" i="63"/>
  <c r="Z31" i="63"/>
  <c r="Y31" i="63"/>
  <c r="X31" i="63"/>
  <c r="W31" i="63"/>
  <c r="V31" i="63"/>
  <c r="U31" i="63"/>
  <c r="T31" i="63"/>
  <c r="S31" i="63"/>
  <c r="R31" i="63"/>
  <c r="Q31" i="63"/>
  <c r="P31" i="63"/>
  <c r="O31" i="63"/>
  <c r="N31" i="63"/>
  <c r="M31" i="63"/>
  <c r="L31" i="63"/>
  <c r="K31" i="63"/>
  <c r="J31" i="63"/>
  <c r="I31" i="63"/>
  <c r="H31" i="63"/>
  <c r="F31" i="63"/>
  <c r="D31" i="63"/>
  <c r="AB30" i="63"/>
  <c r="AA30" i="63"/>
  <c r="Z30" i="63"/>
  <c r="Y30" i="63"/>
  <c r="X30" i="63"/>
  <c r="W30" i="63"/>
  <c r="V30" i="63"/>
  <c r="U30" i="63"/>
  <c r="T30" i="63"/>
  <c r="S30" i="63"/>
  <c r="R30" i="63"/>
  <c r="Q30" i="63"/>
  <c r="P30" i="63"/>
  <c r="O30" i="63"/>
  <c r="N30" i="63"/>
  <c r="M30" i="63"/>
  <c r="L30" i="63"/>
  <c r="K30" i="63"/>
  <c r="J30" i="63"/>
  <c r="I30" i="63"/>
  <c r="H30" i="63"/>
  <c r="G30" i="63"/>
  <c r="F30" i="63"/>
  <c r="E30" i="63"/>
  <c r="D30" i="63"/>
  <c r="C30" i="63"/>
  <c r="AB29" i="63"/>
  <c r="AA29" i="63"/>
  <c r="Z29" i="63"/>
  <c r="Y29" i="63"/>
  <c r="X29" i="63"/>
  <c r="W29" i="63"/>
  <c r="V29" i="63"/>
  <c r="U29" i="63"/>
  <c r="T29" i="63"/>
  <c r="S29" i="63"/>
  <c r="R29" i="63"/>
  <c r="Q29" i="63"/>
  <c r="P29" i="63"/>
  <c r="O29" i="63"/>
  <c r="N29" i="63"/>
  <c r="M29" i="63"/>
  <c r="AB28" i="63"/>
  <c r="AA28" i="63"/>
  <c r="Z28" i="63"/>
  <c r="Y28" i="63"/>
  <c r="X28" i="63"/>
  <c r="W28" i="63"/>
  <c r="V28" i="63"/>
  <c r="U28" i="63"/>
  <c r="T28" i="63"/>
  <c r="S28" i="63"/>
  <c r="R28" i="63"/>
  <c r="Q28" i="63"/>
  <c r="P28" i="63"/>
  <c r="O28" i="63"/>
  <c r="N28" i="63"/>
  <c r="M28" i="63"/>
  <c r="L28" i="63"/>
  <c r="K28" i="63"/>
  <c r="J28" i="63"/>
  <c r="I28" i="63"/>
  <c r="H28" i="63"/>
  <c r="G28" i="63"/>
  <c r="F28" i="63"/>
  <c r="E28" i="63"/>
  <c r="D28" i="63"/>
  <c r="C28" i="63"/>
  <c r="AB27" i="63"/>
  <c r="AA27" i="63"/>
  <c r="Z27" i="63"/>
  <c r="Y27" i="63"/>
  <c r="X27" i="63"/>
  <c r="W27" i="63"/>
  <c r="V27" i="63"/>
  <c r="U27" i="63"/>
  <c r="T27" i="63"/>
  <c r="S27" i="63"/>
  <c r="R27" i="63"/>
  <c r="Q27" i="63"/>
  <c r="P27" i="63"/>
  <c r="O27" i="63"/>
  <c r="N27" i="63"/>
  <c r="M27" i="63"/>
  <c r="L27" i="63"/>
  <c r="K27" i="63"/>
  <c r="J27" i="63"/>
  <c r="I27" i="63"/>
  <c r="H27" i="63"/>
  <c r="G27" i="63"/>
  <c r="F27" i="63"/>
  <c r="E27" i="63"/>
  <c r="D27" i="63"/>
  <c r="C27" i="63"/>
  <c r="AB26" i="63"/>
  <c r="AA26" i="63"/>
  <c r="Z26" i="63"/>
  <c r="Y26" i="63"/>
  <c r="X26" i="63"/>
  <c r="W26" i="63"/>
  <c r="V26" i="63"/>
  <c r="U26" i="63"/>
  <c r="T26" i="63"/>
  <c r="S26" i="63"/>
  <c r="R26" i="63"/>
  <c r="Q26" i="63"/>
  <c r="P26" i="63"/>
  <c r="O26" i="63"/>
  <c r="N26" i="63"/>
  <c r="M26" i="63"/>
  <c r="L26" i="63"/>
  <c r="K26" i="63"/>
  <c r="J26" i="63"/>
  <c r="I26" i="63"/>
  <c r="H26" i="63"/>
  <c r="G26" i="63"/>
  <c r="F26" i="63"/>
  <c r="E26" i="63"/>
  <c r="D26" i="63"/>
  <c r="C26" i="63"/>
  <c r="AB25" i="63"/>
  <c r="AA25" i="63"/>
  <c r="Z25" i="63"/>
  <c r="Y25" i="63"/>
  <c r="X25" i="63"/>
  <c r="W25" i="63"/>
  <c r="V25" i="63"/>
  <c r="U25" i="63"/>
  <c r="T25" i="63"/>
  <c r="S25" i="63"/>
  <c r="R25" i="63"/>
  <c r="Q25" i="63"/>
  <c r="P25" i="63"/>
  <c r="O25" i="63"/>
  <c r="N25" i="63"/>
  <c r="M25" i="63"/>
  <c r="L25" i="63"/>
  <c r="K25" i="63"/>
  <c r="J25" i="63"/>
  <c r="I25" i="63"/>
  <c r="H25" i="63"/>
  <c r="G25" i="63"/>
  <c r="F25" i="63"/>
  <c r="E25" i="63"/>
  <c r="D25" i="63"/>
  <c r="C25" i="63"/>
  <c r="AB24" i="63"/>
  <c r="AA24" i="63"/>
  <c r="Z24" i="63"/>
  <c r="Y24" i="63"/>
  <c r="X24" i="63"/>
  <c r="W24" i="63"/>
  <c r="V24" i="63"/>
  <c r="U24" i="63"/>
  <c r="T24" i="63"/>
  <c r="S24" i="63"/>
  <c r="R24" i="63"/>
  <c r="Q24" i="63"/>
  <c r="P24" i="63"/>
  <c r="O24" i="63"/>
  <c r="N24" i="63"/>
  <c r="M24" i="63"/>
  <c r="L24" i="63"/>
  <c r="K24" i="63"/>
  <c r="J24" i="63"/>
  <c r="I24" i="63"/>
  <c r="H24" i="63"/>
  <c r="G24" i="63"/>
  <c r="D24" i="63"/>
  <c r="AB23" i="63"/>
  <c r="AA23" i="63"/>
  <c r="Z23" i="63"/>
  <c r="Y23" i="63"/>
  <c r="X23" i="63"/>
  <c r="W23" i="63"/>
  <c r="V23" i="63"/>
  <c r="U23" i="63"/>
  <c r="T23" i="63"/>
  <c r="S23" i="63"/>
  <c r="R23" i="63"/>
  <c r="Q23" i="63"/>
  <c r="P23" i="63"/>
  <c r="O23" i="63"/>
  <c r="N23" i="63"/>
  <c r="M23" i="63"/>
  <c r="L23" i="63"/>
  <c r="K23" i="63"/>
  <c r="J23" i="63"/>
  <c r="I23" i="63"/>
  <c r="H23" i="63"/>
  <c r="G23" i="63"/>
  <c r="F23" i="63"/>
  <c r="E23" i="63"/>
  <c r="D23" i="63"/>
  <c r="AB22" i="63"/>
  <c r="AA22" i="63"/>
  <c r="Z22" i="63"/>
  <c r="Y22" i="63"/>
  <c r="X22" i="63"/>
  <c r="W22" i="63"/>
  <c r="V22" i="63"/>
  <c r="U22" i="63"/>
  <c r="T22" i="63"/>
  <c r="S22" i="63"/>
  <c r="R22" i="63"/>
  <c r="Q22" i="63"/>
  <c r="P22" i="63"/>
  <c r="O22" i="63"/>
  <c r="N22" i="63"/>
  <c r="M22" i="63"/>
  <c r="L22" i="63"/>
  <c r="K22" i="63"/>
  <c r="J22" i="63"/>
  <c r="I22" i="63"/>
  <c r="H22" i="63"/>
  <c r="G22" i="63"/>
  <c r="F22" i="63"/>
  <c r="E22" i="63"/>
  <c r="AB21" i="63"/>
  <c r="AA21" i="63"/>
  <c r="Z21" i="63"/>
  <c r="Y21" i="63"/>
  <c r="X21" i="63"/>
  <c r="W21" i="63"/>
  <c r="V21" i="63"/>
  <c r="U21" i="63"/>
  <c r="T21" i="63"/>
  <c r="S21" i="63"/>
  <c r="R21" i="63"/>
  <c r="Q21" i="63"/>
  <c r="P21" i="63"/>
  <c r="O21" i="63"/>
  <c r="N21" i="63"/>
  <c r="M21" i="63"/>
  <c r="L21" i="63"/>
  <c r="K21" i="63"/>
  <c r="J21" i="63"/>
  <c r="I21" i="63"/>
  <c r="H21" i="63"/>
  <c r="G21" i="63"/>
  <c r="F21" i="63"/>
  <c r="E21" i="63"/>
  <c r="D21" i="63"/>
  <c r="C21" i="63"/>
  <c r="AB20" i="63"/>
  <c r="AA20" i="63"/>
  <c r="Z20" i="63"/>
  <c r="Y20" i="63"/>
  <c r="X20" i="63"/>
  <c r="W20" i="63"/>
  <c r="V20" i="63"/>
  <c r="U20" i="63"/>
  <c r="T20" i="63"/>
  <c r="S20" i="63"/>
  <c r="R20" i="63"/>
  <c r="Q20" i="63"/>
  <c r="P20" i="63"/>
  <c r="O20" i="63"/>
  <c r="N20" i="63"/>
  <c r="M20" i="63"/>
  <c r="L20" i="63"/>
  <c r="K20" i="63"/>
  <c r="J20" i="63"/>
  <c r="I20" i="63"/>
  <c r="H20" i="63"/>
  <c r="G20" i="63"/>
  <c r="F20" i="63"/>
  <c r="E20" i="63"/>
  <c r="D20" i="63"/>
  <c r="C20" i="63"/>
  <c r="AB19" i="63"/>
  <c r="AA19" i="63"/>
  <c r="Z19" i="63"/>
  <c r="Y19" i="63"/>
  <c r="X19" i="63"/>
  <c r="W19" i="63"/>
  <c r="V19" i="63"/>
  <c r="U19" i="63"/>
  <c r="T19" i="63"/>
  <c r="S19" i="63"/>
  <c r="R19" i="63"/>
  <c r="Q19" i="63"/>
  <c r="P19" i="63"/>
  <c r="O19" i="63"/>
  <c r="N19" i="63"/>
  <c r="M19" i="63"/>
  <c r="L19" i="63"/>
  <c r="K19" i="63"/>
  <c r="J19" i="63"/>
  <c r="I19" i="63"/>
  <c r="H19" i="63"/>
  <c r="G19" i="63"/>
  <c r="F19" i="63"/>
  <c r="E19" i="63"/>
  <c r="D19" i="63"/>
  <c r="C19" i="63"/>
  <c r="AB18" i="63"/>
  <c r="AA18" i="63"/>
  <c r="Z18" i="63"/>
  <c r="Y18" i="63"/>
  <c r="X18" i="63"/>
  <c r="W18" i="63"/>
  <c r="V18" i="63"/>
  <c r="U18" i="63"/>
  <c r="T18" i="63"/>
  <c r="S18" i="63"/>
  <c r="R18" i="63"/>
  <c r="Q18" i="63"/>
  <c r="P18" i="63"/>
  <c r="O18" i="63"/>
  <c r="N18" i="63"/>
  <c r="M18" i="63"/>
  <c r="L18" i="63"/>
  <c r="K18" i="63"/>
  <c r="J18" i="63"/>
  <c r="I18" i="63"/>
  <c r="H18" i="63"/>
  <c r="G18" i="63"/>
  <c r="F18" i="63"/>
  <c r="E18" i="63"/>
  <c r="D18" i="63"/>
  <c r="C18" i="63"/>
  <c r="AB17" i="63"/>
  <c r="AA17" i="63"/>
  <c r="Z17" i="63"/>
  <c r="Y17" i="63"/>
  <c r="X17" i="63"/>
  <c r="W17" i="63"/>
  <c r="V17" i="63"/>
  <c r="U17" i="63"/>
  <c r="T17" i="63"/>
  <c r="S17" i="63"/>
  <c r="R17" i="63"/>
  <c r="Q17" i="63"/>
  <c r="P17" i="63"/>
  <c r="O17" i="63"/>
  <c r="N17" i="63"/>
  <c r="M17" i="63"/>
  <c r="L17" i="63"/>
  <c r="K17" i="63"/>
  <c r="J17" i="63"/>
  <c r="I17" i="63"/>
  <c r="H17" i="63"/>
  <c r="G17" i="63"/>
  <c r="F17" i="63"/>
  <c r="E17" i="63"/>
  <c r="D17" i="63"/>
  <c r="C17" i="63"/>
  <c r="AB16" i="63"/>
  <c r="AA16" i="63"/>
  <c r="Z16" i="63"/>
  <c r="Y16" i="63"/>
  <c r="X16" i="63"/>
  <c r="W16" i="63"/>
  <c r="V16" i="63"/>
  <c r="U16" i="63"/>
  <c r="T16" i="63"/>
  <c r="S16" i="63"/>
  <c r="R16" i="63"/>
  <c r="Q16" i="63"/>
  <c r="P16" i="63"/>
  <c r="O16" i="63"/>
  <c r="N16" i="63"/>
  <c r="M16" i="63"/>
  <c r="L16" i="63"/>
  <c r="K16" i="63"/>
  <c r="J16" i="63"/>
  <c r="I16" i="63"/>
  <c r="H16" i="63"/>
  <c r="G16" i="63"/>
  <c r="F16" i="63"/>
  <c r="E16" i="63"/>
  <c r="D16" i="63"/>
  <c r="C16" i="63"/>
  <c r="AB15" i="63"/>
  <c r="AA15" i="63"/>
  <c r="Z15" i="63"/>
  <c r="Y15" i="63"/>
  <c r="X15" i="63"/>
  <c r="W15" i="63"/>
  <c r="V15" i="63"/>
  <c r="U15" i="63"/>
  <c r="T15" i="63"/>
  <c r="S15" i="63"/>
  <c r="R15" i="63"/>
  <c r="Q15" i="63"/>
  <c r="P15" i="63"/>
  <c r="O15" i="63"/>
  <c r="N15" i="63"/>
  <c r="M15" i="63"/>
  <c r="L15" i="63"/>
  <c r="K15" i="63"/>
  <c r="J15" i="63"/>
  <c r="I15" i="63"/>
  <c r="H15" i="63"/>
  <c r="G15" i="63"/>
  <c r="F15" i="63"/>
  <c r="AB14" i="63"/>
  <c r="AA14" i="63"/>
  <c r="Z14" i="63"/>
  <c r="Y14" i="63"/>
  <c r="X14" i="63"/>
  <c r="W14" i="63"/>
  <c r="V14" i="63"/>
  <c r="U14" i="63"/>
  <c r="T14" i="63"/>
  <c r="S14" i="63"/>
  <c r="R14" i="63"/>
  <c r="Q14" i="63"/>
  <c r="P14" i="63"/>
  <c r="O14" i="63"/>
  <c r="N14" i="63"/>
  <c r="M14" i="63"/>
  <c r="L14" i="63"/>
  <c r="K14" i="63"/>
  <c r="J14" i="63"/>
  <c r="I14" i="63"/>
  <c r="AB13" i="63"/>
  <c r="AA13" i="63"/>
  <c r="Z13" i="63"/>
  <c r="Y13" i="63"/>
  <c r="X13" i="63"/>
  <c r="W13" i="63"/>
  <c r="V13" i="63"/>
  <c r="U13" i="63"/>
  <c r="T13" i="63"/>
  <c r="S13" i="63"/>
  <c r="R13" i="63"/>
  <c r="Q13" i="63"/>
  <c r="P13" i="63"/>
  <c r="O13" i="63"/>
  <c r="N13" i="63"/>
  <c r="M13" i="63"/>
  <c r="L13" i="63"/>
  <c r="K13" i="63"/>
  <c r="J13" i="63"/>
  <c r="I13" i="63"/>
  <c r="H13" i="63"/>
  <c r="G13" i="63"/>
  <c r="F13" i="63"/>
  <c r="E13" i="63"/>
  <c r="D13" i="63"/>
  <c r="C13" i="63"/>
  <c r="AB12" i="63"/>
  <c r="AA12" i="63"/>
  <c r="Z12" i="63"/>
  <c r="Y12" i="63"/>
  <c r="X12" i="63"/>
  <c r="W12" i="63"/>
  <c r="V12" i="63"/>
  <c r="U12" i="63"/>
  <c r="T12" i="63"/>
  <c r="S12" i="63"/>
  <c r="R12" i="63"/>
  <c r="Q12" i="63"/>
  <c r="P12" i="63"/>
  <c r="O12" i="63"/>
  <c r="N12" i="63"/>
  <c r="M12" i="63"/>
  <c r="L12" i="63"/>
  <c r="K12" i="63"/>
  <c r="J12" i="63"/>
  <c r="I12" i="63"/>
  <c r="H12" i="63"/>
  <c r="G12" i="63"/>
  <c r="F12" i="63"/>
  <c r="E12" i="63"/>
  <c r="D12" i="63"/>
  <c r="C12" i="63"/>
  <c r="AB11" i="63"/>
  <c r="AA11" i="63"/>
  <c r="Z11" i="63"/>
  <c r="Y11" i="63"/>
  <c r="X11" i="63"/>
  <c r="W11" i="63"/>
  <c r="V11" i="63"/>
  <c r="U11" i="63"/>
  <c r="T11" i="63"/>
  <c r="S11" i="63"/>
  <c r="R11" i="63"/>
  <c r="Q11" i="63"/>
  <c r="P11" i="63"/>
  <c r="O11" i="63"/>
  <c r="N11" i="63"/>
  <c r="M11" i="63"/>
  <c r="L11" i="63"/>
  <c r="K11" i="63"/>
  <c r="J11" i="63"/>
  <c r="I11" i="63"/>
  <c r="H11" i="63"/>
  <c r="G11" i="63"/>
  <c r="AB10" i="63"/>
  <c r="AA10" i="63"/>
  <c r="Z10" i="63"/>
  <c r="Y10" i="63"/>
  <c r="X10" i="63"/>
  <c r="W10" i="63"/>
  <c r="V10" i="63"/>
  <c r="U10" i="63"/>
  <c r="T10" i="63"/>
  <c r="S10" i="63"/>
  <c r="R10" i="63"/>
  <c r="Q10" i="63"/>
  <c r="P10" i="63"/>
  <c r="O10" i="63"/>
  <c r="N10" i="63"/>
  <c r="M10" i="63"/>
  <c r="L10" i="63"/>
  <c r="K10" i="63"/>
  <c r="J10" i="63"/>
  <c r="I10" i="63"/>
  <c r="H10" i="63"/>
  <c r="G10" i="63"/>
  <c r="F10" i="63"/>
  <c r="E10" i="63"/>
  <c r="D10" i="63"/>
  <c r="C10" i="63"/>
  <c r="S139" i="61"/>
  <c r="R139" i="61"/>
  <c r="Q139" i="61"/>
  <c r="P139" i="61"/>
  <c r="O139" i="61"/>
  <c r="N139" i="61"/>
  <c r="M139" i="61"/>
  <c r="L139" i="61"/>
  <c r="K139" i="61"/>
  <c r="J139" i="61"/>
  <c r="I139" i="61"/>
  <c r="H139" i="61"/>
  <c r="G139" i="61"/>
  <c r="F139" i="61"/>
  <c r="E139" i="61"/>
  <c r="D139" i="61"/>
  <c r="C139" i="61"/>
  <c r="B139" i="61"/>
  <c r="S138" i="61"/>
  <c r="R138" i="61"/>
  <c r="Q138" i="61"/>
  <c r="P138" i="61"/>
  <c r="O138" i="61"/>
  <c r="N138" i="61"/>
  <c r="M138" i="61"/>
  <c r="L138" i="61"/>
  <c r="K138" i="61"/>
  <c r="J138" i="61"/>
  <c r="I138" i="61"/>
  <c r="H138" i="61"/>
  <c r="G138" i="61"/>
  <c r="F138" i="61"/>
  <c r="E138" i="61"/>
  <c r="D138" i="61"/>
  <c r="C138" i="61"/>
  <c r="B138" i="61"/>
  <c r="S92" i="61"/>
  <c r="R92" i="61"/>
  <c r="Q92" i="61"/>
  <c r="P92" i="61"/>
  <c r="O92" i="61"/>
  <c r="N92" i="61"/>
  <c r="M92" i="61"/>
  <c r="L92" i="61"/>
  <c r="K92" i="61"/>
  <c r="J92" i="61"/>
  <c r="I92" i="61"/>
  <c r="H92" i="61"/>
  <c r="G92" i="61"/>
  <c r="F92" i="61"/>
  <c r="E92" i="61"/>
  <c r="D92" i="61"/>
  <c r="C92" i="61"/>
  <c r="B92" i="61"/>
  <c r="S91" i="61"/>
  <c r="R91" i="61"/>
  <c r="Q91" i="61"/>
  <c r="P91" i="61"/>
  <c r="O91" i="61"/>
  <c r="N91" i="61"/>
  <c r="M91" i="61"/>
  <c r="L91" i="61"/>
  <c r="K91" i="61"/>
  <c r="J91" i="61"/>
  <c r="I91" i="61"/>
  <c r="H91" i="61"/>
  <c r="G91" i="61"/>
  <c r="F91" i="61"/>
  <c r="E91" i="61"/>
  <c r="D91" i="61"/>
  <c r="C91" i="61"/>
  <c r="B91" i="61"/>
  <c r="S48" i="61"/>
  <c r="R48" i="61"/>
  <c r="Q48" i="61"/>
  <c r="P48" i="61"/>
  <c r="O48" i="61"/>
  <c r="N48" i="61"/>
  <c r="M48" i="61"/>
  <c r="L48" i="61"/>
  <c r="K48" i="61"/>
  <c r="J48" i="61"/>
  <c r="I48" i="61"/>
  <c r="H48" i="61"/>
  <c r="G48" i="61"/>
  <c r="F48" i="61"/>
  <c r="E48" i="61"/>
  <c r="D48" i="61"/>
  <c r="C48" i="61"/>
  <c r="B48" i="61"/>
  <c r="S47" i="61"/>
  <c r="R47" i="61"/>
  <c r="Q47" i="61"/>
  <c r="P47" i="61"/>
  <c r="O47" i="61"/>
  <c r="N47" i="61"/>
  <c r="M47" i="61"/>
  <c r="L47" i="61"/>
  <c r="K47" i="61"/>
  <c r="J47" i="61"/>
  <c r="I47" i="61"/>
  <c r="H47" i="61"/>
  <c r="G47" i="61"/>
  <c r="F47" i="61"/>
  <c r="E47" i="61"/>
  <c r="D47" i="61"/>
  <c r="C47" i="61"/>
  <c r="B47" i="61"/>
  <c r="AB146" i="60"/>
  <c r="AA146" i="60"/>
  <c r="Z146" i="60"/>
  <c r="Y146" i="60"/>
  <c r="X146" i="60"/>
  <c r="W146" i="60"/>
  <c r="V146" i="60"/>
  <c r="U146" i="60"/>
  <c r="T146" i="60"/>
  <c r="S146" i="60"/>
  <c r="R146" i="60"/>
  <c r="Q146" i="60"/>
  <c r="P146" i="60"/>
  <c r="O146" i="60"/>
  <c r="N146" i="60"/>
  <c r="M146" i="60"/>
  <c r="L146" i="60"/>
  <c r="K146" i="60"/>
  <c r="J146" i="60"/>
  <c r="I146" i="60"/>
  <c r="H146" i="60"/>
  <c r="G146" i="60"/>
  <c r="F146" i="60"/>
  <c r="E146" i="60"/>
  <c r="D146" i="60"/>
  <c r="C146" i="60"/>
  <c r="AB145" i="60"/>
  <c r="AA145" i="60"/>
  <c r="Z145" i="60"/>
  <c r="Y145" i="60"/>
  <c r="X145" i="60"/>
  <c r="W145" i="60"/>
  <c r="V145" i="60"/>
  <c r="U145" i="60"/>
  <c r="T145" i="60"/>
  <c r="S145" i="60"/>
  <c r="R145" i="60"/>
  <c r="Q145" i="60"/>
  <c r="P145" i="60"/>
  <c r="O145" i="60"/>
  <c r="N145" i="60"/>
  <c r="M145" i="60"/>
  <c r="L145" i="60"/>
  <c r="K145" i="60"/>
  <c r="J145" i="60"/>
  <c r="I145" i="60"/>
  <c r="H145" i="60"/>
  <c r="G145" i="60"/>
  <c r="F145" i="60"/>
  <c r="E145" i="60"/>
  <c r="D145" i="60"/>
  <c r="C145" i="60"/>
  <c r="AB95" i="60"/>
  <c r="AA95" i="60"/>
  <c r="Z95" i="60"/>
  <c r="Y95" i="60"/>
  <c r="X95" i="60"/>
  <c r="W95" i="60"/>
  <c r="V95" i="60"/>
  <c r="U95" i="60"/>
  <c r="T95" i="60"/>
  <c r="S95" i="60"/>
  <c r="R95" i="60"/>
  <c r="Q95" i="60"/>
  <c r="P95" i="60"/>
  <c r="O95" i="60"/>
  <c r="N95" i="60"/>
  <c r="M95" i="60"/>
  <c r="L95" i="60"/>
  <c r="K95" i="60"/>
  <c r="J95" i="60"/>
  <c r="I95" i="60"/>
  <c r="H95" i="60"/>
  <c r="G95" i="60"/>
  <c r="F95" i="60"/>
  <c r="E95" i="60"/>
  <c r="D95" i="60"/>
  <c r="C95" i="60"/>
  <c r="AB94" i="60"/>
  <c r="AA94" i="60"/>
  <c r="Z94" i="60"/>
  <c r="Y94" i="60"/>
  <c r="X94" i="60"/>
  <c r="W94" i="60"/>
  <c r="V94" i="60"/>
  <c r="U94" i="60"/>
  <c r="T94" i="60"/>
  <c r="S94" i="60"/>
  <c r="R94" i="60"/>
  <c r="Q94" i="60"/>
  <c r="P94" i="60"/>
  <c r="O94" i="60"/>
  <c r="N94" i="60"/>
  <c r="M94" i="60"/>
  <c r="L94" i="60"/>
  <c r="K94" i="60"/>
  <c r="J94" i="60"/>
  <c r="I94" i="60"/>
  <c r="H94" i="60"/>
  <c r="G94" i="60"/>
  <c r="F94" i="60"/>
  <c r="E94" i="60"/>
  <c r="D94" i="60"/>
  <c r="C94" i="60"/>
  <c r="AB93" i="60"/>
  <c r="AA93" i="60"/>
  <c r="Z93" i="60"/>
  <c r="Y93" i="60"/>
  <c r="X93" i="60"/>
  <c r="W93" i="60"/>
  <c r="V93" i="60"/>
  <c r="U93" i="60"/>
  <c r="T93" i="60"/>
  <c r="S93" i="60"/>
  <c r="R93" i="60"/>
  <c r="Q93" i="60"/>
  <c r="P93" i="60"/>
  <c r="O93" i="60"/>
  <c r="N93" i="60"/>
  <c r="M93" i="60"/>
  <c r="L93" i="60"/>
  <c r="K93" i="60"/>
  <c r="J93" i="60"/>
  <c r="I93" i="60"/>
  <c r="H93" i="60"/>
  <c r="G93" i="60"/>
  <c r="F93" i="60"/>
  <c r="E93" i="60"/>
  <c r="D93" i="60"/>
  <c r="C93" i="60"/>
  <c r="AB92" i="60"/>
  <c r="AA92" i="60"/>
  <c r="Z92" i="60"/>
  <c r="Y92" i="60"/>
  <c r="X92" i="60"/>
  <c r="W92" i="60"/>
  <c r="V92" i="60"/>
  <c r="U92" i="60"/>
  <c r="T92" i="60"/>
  <c r="S92" i="60"/>
  <c r="R92" i="60"/>
  <c r="Q92" i="60"/>
  <c r="P92" i="60"/>
  <c r="O92" i="60"/>
  <c r="N92" i="60"/>
  <c r="M92" i="60"/>
  <c r="L92" i="60"/>
  <c r="K92" i="60"/>
  <c r="J92" i="60"/>
  <c r="H92" i="60"/>
  <c r="G92" i="60"/>
  <c r="F92" i="60"/>
  <c r="E92" i="60"/>
  <c r="D92" i="60"/>
  <c r="C92" i="60"/>
  <c r="AB91" i="60"/>
  <c r="AA91" i="60"/>
  <c r="Z91" i="60"/>
  <c r="Y91" i="60"/>
  <c r="X91" i="60"/>
  <c r="W91" i="60"/>
  <c r="V91" i="60"/>
  <c r="U91" i="60"/>
  <c r="T91" i="60"/>
  <c r="S91" i="60"/>
  <c r="R91" i="60"/>
  <c r="Q91" i="60"/>
  <c r="P91" i="60"/>
  <c r="O91" i="60"/>
  <c r="N91" i="60"/>
  <c r="M91" i="60"/>
  <c r="L91" i="60"/>
  <c r="K91" i="60"/>
  <c r="J91" i="60"/>
  <c r="I91" i="60"/>
  <c r="H91" i="60"/>
  <c r="G91" i="60"/>
  <c r="F91" i="60"/>
  <c r="E91" i="60"/>
  <c r="D91" i="60"/>
  <c r="AB90" i="60"/>
  <c r="AA90" i="60"/>
  <c r="Z90" i="60"/>
  <c r="Y90" i="60"/>
  <c r="X90" i="60"/>
  <c r="W90" i="60"/>
  <c r="V90" i="60"/>
  <c r="U90" i="60"/>
  <c r="T90" i="60"/>
  <c r="Q90" i="60"/>
  <c r="P90" i="60"/>
  <c r="O90" i="60"/>
  <c r="N90" i="60"/>
  <c r="M90" i="60"/>
  <c r="L90" i="60"/>
  <c r="K90" i="60"/>
  <c r="J90" i="60"/>
  <c r="I90" i="60"/>
  <c r="H90" i="60"/>
  <c r="G90" i="60"/>
  <c r="F90" i="60"/>
  <c r="E90" i="60"/>
  <c r="D90" i="60"/>
  <c r="C90" i="60"/>
  <c r="AB89" i="60"/>
  <c r="AA89" i="60"/>
  <c r="Z89" i="60"/>
  <c r="Y89" i="60"/>
  <c r="X89" i="60"/>
  <c r="W89" i="60"/>
  <c r="V89" i="60"/>
  <c r="U89" i="60"/>
  <c r="T89" i="60"/>
  <c r="S89" i="60"/>
  <c r="R89" i="60"/>
  <c r="Q89" i="60"/>
  <c r="P89" i="60"/>
  <c r="O89" i="60"/>
  <c r="N89" i="60"/>
  <c r="M89" i="60"/>
  <c r="L89" i="60"/>
  <c r="K89" i="60"/>
  <c r="J89" i="60"/>
  <c r="I89" i="60"/>
  <c r="H89" i="60"/>
  <c r="G89" i="60"/>
  <c r="F89" i="60"/>
  <c r="E89" i="60"/>
  <c r="D89" i="60"/>
  <c r="C89" i="60"/>
  <c r="AB88" i="60"/>
  <c r="AA88" i="60"/>
  <c r="Z88" i="60"/>
  <c r="Y88" i="60"/>
  <c r="X88" i="60"/>
  <c r="W88" i="60"/>
  <c r="V88" i="60"/>
  <c r="U88" i="60"/>
  <c r="T88" i="60"/>
  <c r="S88" i="60"/>
  <c r="R88" i="60"/>
  <c r="Q88" i="60"/>
  <c r="P88" i="60"/>
  <c r="O88" i="60"/>
  <c r="N88" i="60"/>
  <c r="M88" i="60"/>
  <c r="AB87" i="60"/>
  <c r="AA87" i="60"/>
  <c r="Z87" i="60"/>
  <c r="Y87" i="60"/>
  <c r="X87" i="60"/>
  <c r="W87" i="60"/>
  <c r="V87" i="60"/>
  <c r="U87" i="60"/>
  <c r="T87" i="60"/>
  <c r="S87" i="60"/>
  <c r="R87" i="60"/>
  <c r="Q87" i="60"/>
  <c r="P87" i="60"/>
  <c r="O87" i="60"/>
  <c r="N87" i="60"/>
  <c r="M87" i="60"/>
  <c r="L87" i="60"/>
  <c r="K87" i="60"/>
  <c r="J87" i="60"/>
  <c r="I87" i="60"/>
  <c r="H87" i="60"/>
  <c r="G87" i="60"/>
  <c r="AB86" i="60"/>
  <c r="AA86" i="60"/>
  <c r="Z86" i="60"/>
  <c r="Y86" i="60"/>
  <c r="X86" i="60"/>
  <c r="W86" i="60"/>
  <c r="V86" i="60"/>
  <c r="U86" i="60"/>
  <c r="T86" i="60"/>
  <c r="S86" i="60"/>
  <c r="R86" i="60"/>
  <c r="Q86" i="60"/>
  <c r="P86" i="60"/>
  <c r="O86" i="60"/>
  <c r="N86" i="60"/>
  <c r="M86" i="60"/>
  <c r="L86" i="60"/>
  <c r="K86" i="60"/>
  <c r="J86" i="60"/>
  <c r="I86" i="60"/>
  <c r="H86" i="60"/>
  <c r="G86" i="60"/>
  <c r="F86" i="60"/>
  <c r="E86" i="60"/>
  <c r="D86" i="60"/>
  <c r="C86" i="60"/>
  <c r="AB85" i="60"/>
  <c r="AA85" i="60"/>
  <c r="Z85" i="60"/>
  <c r="Y85" i="60"/>
  <c r="X85" i="60"/>
  <c r="W85" i="60"/>
  <c r="V85" i="60"/>
  <c r="U85" i="60"/>
  <c r="T85" i="60"/>
  <c r="S85" i="60"/>
  <c r="R85" i="60"/>
  <c r="Q85" i="60"/>
  <c r="P85" i="60"/>
  <c r="O85" i="60"/>
  <c r="N85" i="60"/>
  <c r="M85" i="60"/>
  <c r="L85" i="60"/>
  <c r="K85" i="60"/>
  <c r="J85" i="60"/>
  <c r="I85" i="60"/>
  <c r="H85" i="60"/>
  <c r="G85" i="60"/>
  <c r="F85" i="60"/>
  <c r="E85" i="60"/>
  <c r="AB84" i="60"/>
  <c r="AA84" i="60"/>
  <c r="Z84" i="60"/>
  <c r="Y84" i="60"/>
  <c r="X84" i="60"/>
  <c r="W84" i="60"/>
  <c r="V84" i="60"/>
  <c r="U84" i="60"/>
  <c r="T84" i="60"/>
  <c r="S84" i="60"/>
  <c r="R84" i="60"/>
  <c r="Q84" i="60"/>
  <c r="P84" i="60"/>
  <c r="O84" i="60"/>
  <c r="N84" i="60"/>
  <c r="M84" i="60"/>
  <c r="L84" i="60"/>
  <c r="K84" i="60"/>
  <c r="J84" i="60"/>
  <c r="I84" i="60"/>
  <c r="H84" i="60"/>
  <c r="G84" i="60"/>
  <c r="F84" i="60"/>
  <c r="E84" i="60"/>
  <c r="D84" i="60"/>
  <c r="C84" i="60"/>
  <c r="AB83" i="60"/>
  <c r="AA83" i="60"/>
  <c r="Z83" i="60"/>
  <c r="Y83" i="60"/>
  <c r="X83" i="60"/>
  <c r="W83" i="60"/>
  <c r="V83" i="60"/>
  <c r="U83" i="60"/>
  <c r="T83" i="60"/>
  <c r="S83" i="60"/>
  <c r="R83" i="60"/>
  <c r="Q83" i="60"/>
  <c r="P83" i="60"/>
  <c r="O83" i="60"/>
  <c r="N83" i="60"/>
  <c r="M83" i="60"/>
  <c r="L83" i="60"/>
  <c r="K83" i="60"/>
  <c r="J83" i="60"/>
  <c r="I83" i="60"/>
  <c r="H83" i="60"/>
  <c r="G83" i="60"/>
  <c r="F83" i="60"/>
  <c r="E83" i="60"/>
  <c r="D83" i="60"/>
  <c r="C83" i="60"/>
  <c r="AB82" i="60"/>
  <c r="AA82" i="60"/>
  <c r="Z82" i="60"/>
  <c r="Y82" i="60"/>
  <c r="X82" i="60"/>
  <c r="W82" i="60"/>
  <c r="V82" i="60"/>
  <c r="U82" i="60"/>
  <c r="T82" i="60"/>
  <c r="S82" i="60"/>
  <c r="R82" i="60"/>
  <c r="Q82" i="60"/>
  <c r="P82" i="60"/>
  <c r="O82" i="60"/>
  <c r="L82" i="60"/>
  <c r="K82" i="60"/>
  <c r="J82" i="60"/>
  <c r="I82" i="60"/>
  <c r="H82" i="60"/>
  <c r="G82" i="60"/>
  <c r="F82" i="60"/>
  <c r="E82" i="60"/>
  <c r="D82" i="60"/>
  <c r="C82" i="60"/>
  <c r="AB81" i="60"/>
  <c r="AA81" i="60"/>
  <c r="Z81" i="60"/>
  <c r="Y81" i="60"/>
  <c r="X81" i="60"/>
  <c r="W81" i="60"/>
  <c r="V81" i="60"/>
  <c r="U81" i="60"/>
  <c r="T81" i="60"/>
  <c r="S81" i="60"/>
  <c r="R81" i="60"/>
  <c r="Q81" i="60"/>
  <c r="P81" i="60"/>
  <c r="O81" i="60"/>
  <c r="N81" i="60"/>
  <c r="M81" i="60"/>
  <c r="L81" i="60"/>
  <c r="K81" i="60"/>
  <c r="J81" i="60"/>
  <c r="I81" i="60"/>
  <c r="H81" i="60"/>
  <c r="AB80" i="60"/>
  <c r="AA80" i="60"/>
  <c r="Z80" i="60"/>
  <c r="Y80" i="60"/>
  <c r="X80" i="60"/>
  <c r="W80" i="60"/>
  <c r="V80" i="60"/>
  <c r="U80" i="60"/>
  <c r="T80" i="60"/>
  <c r="S80" i="60"/>
  <c r="R80" i="60"/>
  <c r="Q80" i="60"/>
  <c r="P80" i="60"/>
  <c r="O80" i="60"/>
  <c r="N80" i="60"/>
  <c r="M80" i="60"/>
  <c r="L80" i="60"/>
  <c r="K80" i="60"/>
  <c r="J80" i="60"/>
  <c r="I80" i="60"/>
  <c r="H80" i="60"/>
  <c r="G80" i="60"/>
  <c r="F80" i="60"/>
  <c r="E80" i="60"/>
  <c r="D80" i="60"/>
  <c r="C80" i="60"/>
  <c r="AB79" i="60"/>
  <c r="AA79" i="60"/>
  <c r="Z79" i="60"/>
  <c r="Y79" i="60"/>
  <c r="X79" i="60"/>
  <c r="W79" i="60"/>
  <c r="V79" i="60"/>
  <c r="U79" i="60"/>
  <c r="T79" i="60"/>
  <c r="S79" i="60"/>
  <c r="R79" i="60"/>
  <c r="Q79" i="60"/>
  <c r="P79" i="60"/>
  <c r="O79" i="60"/>
  <c r="N79" i="60"/>
  <c r="M79" i="60"/>
  <c r="AB78" i="60"/>
  <c r="AA78" i="60"/>
  <c r="Z78" i="60"/>
  <c r="Y78" i="60"/>
  <c r="X78" i="60"/>
  <c r="W78" i="60"/>
  <c r="V78" i="60"/>
  <c r="U78" i="60"/>
  <c r="T78" i="60"/>
  <c r="S78" i="60"/>
  <c r="R78" i="60"/>
  <c r="Q78" i="60"/>
  <c r="P78" i="60"/>
  <c r="O78" i="60"/>
  <c r="N78" i="60"/>
  <c r="M78" i="60"/>
  <c r="L78" i="60"/>
  <c r="K78" i="60"/>
  <c r="J78" i="60"/>
  <c r="I78" i="60"/>
  <c r="H78" i="60"/>
  <c r="G78" i="60"/>
  <c r="F78" i="60"/>
  <c r="E78" i="60"/>
  <c r="D78" i="60"/>
  <c r="C78" i="60"/>
  <c r="AB77" i="60"/>
  <c r="AA77" i="60"/>
  <c r="Z77" i="60"/>
  <c r="Y77" i="60"/>
  <c r="X77" i="60"/>
  <c r="W77" i="60"/>
  <c r="V77" i="60"/>
  <c r="U77" i="60"/>
  <c r="T77" i="60"/>
  <c r="S77" i="60"/>
  <c r="R77" i="60"/>
  <c r="Q77" i="60"/>
  <c r="P77" i="60"/>
  <c r="O77" i="60"/>
  <c r="N77" i="60"/>
  <c r="M77" i="60"/>
  <c r="L77" i="60"/>
  <c r="K77" i="60"/>
  <c r="J77" i="60"/>
  <c r="I77" i="60"/>
  <c r="H77" i="60"/>
  <c r="G77" i="60"/>
  <c r="F77" i="60"/>
  <c r="E77" i="60"/>
  <c r="D77" i="60"/>
  <c r="C77" i="60"/>
  <c r="AB76" i="60"/>
  <c r="AA76" i="60"/>
  <c r="Z76" i="60"/>
  <c r="Y76" i="60"/>
  <c r="X76" i="60"/>
  <c r="W76" i="60"/>
  <c r="V76" i="60"/>
  <c r="U76" i="60"/>
  <c r="T76" i="60"/>
  <c r="S76" i="60"/>
  <c r="R76" i="60"/>
  <c r="Q76" i="60"/>
  <c r="P76" i="60"/>
  <c r="O76" i="60"/>
  <c r="N76" i="60"/>
  <c r="M76" i="60"/>
  <c r="L76" i="60"/>
  <c r="K76" i="60"/>
  <c r="J76" i="60"/>
  <c r="I76" i="60"/>
  <c r="H76" i="60"/>
  <c r="G76" i="60"/>
  <c r="F76" i="60"/>
  <c r="E76" i="60"/>
  <c r="D76" i="60"/>
  <c r="C76" i="60"/>
  <c r="AB75" i="60"/>
  <c r="AA75" i="60"/>
  <c r="Z75" i="60"/>
  <c r="Y75" i="60"/>
  <c r="X75" i="60"/>
  <c r="W75" i="60"/>
  <c r="V75" i="60"/>
  <c r="U75" i="60"/>
  <c r="T75" i="60"/>
  <c r="S75" i="60"/>
  <c r="R75" i="60"/>
  <c r="Q75" i="60"/>
  <c r="P75" i="60"/>
  <c r="O75" i="60"/>
  <c r="N75" i="60"/>
  <c r="M75" i="60"/>
  <c r="L75" i="60"/>
  <c r="K75" i="60"/>
  <c r="J75" i="60"/>
  <c r="I75" i="60"/>
  <c r="H75" i="60"/>
  <c r="AB74" i="60"/>
  <c r="AA74" i="60"/>
  <c r="Z74" i="60"/>
  <c r="Y74" i="60"/>
  <c r="X74" i="60"/>
  <c r="W74" i="60"/>
  <c r="V74" i="60"/>
  <c r="U74" i="60"/>
  <c r="T74" i="60"/>
  <c r="S74" i="60"/>
  <c r="R74" i="60"/>
  <c r="Q74" i="60"/>
  <c r="P74" i="60"/>
  <c r="O74" i="60"/>
  <c r="N74" i="60"/>
  <c r="M74" i="60"/>
  <c r="L74" i="60"/>
  <c r="J74" i="60"/>
  <c r="I74" i="60"/>
  <c r="H74" i="60"/>
  <c r="G74" i="60"/>
  <c r="F74" i="60"/>
  <c r="E74" i="60"/>
  <c r="D74" i="60"/>
  <c r="C74" i="60"/>
  <c r="AB73" i="60"/>
  <c r="AA73" i="60"/>
  <c r="Z73" i="60"/>
  <c r="Y73" i="60"/>
  <c r="X73" i="60"/>
  <c r="W73" i="60"/>
  <c r="V73" i="60"/>
  <c r="U73" i="60"/>
  <c r="T73" i="60"/>
  <c r="S73" i="60"/>
  <c r="R73" i="60"/>
  <c r="Q73" i="60"/>
  <c r="P73" i="60"/>
  <c r="O73" i="60"/>
  <c r="N73" i="60"/>
  <c r="M73" i="60"/>
  <c r="L73" i="60"/>
  <c r="K73" i="60"/>
  <c r="J73" i="60"/>
  <c r="I73" i="60"/>
  <c r="H73" i="60"/>
  <c r="G73" i="60"/>
  <c r="F73" i="60"/>
  <c r="E73" i="60"/>
  <c r="D73" i="60"/>
  <c r="AB72" i="60"/>
  <c r="AA72" i="60"/>
  <c r="Z72" i="60"/>
  <c r="Y72" i="60"/>
  <c r="X72" i="60"/>
  <c r="W72" i="60"/>
  <c r="V72" i="60"/>
  <c r="U72" i="60"/>
  <c r="T72" i="60"/>
  <c r="S72" i="60"/>
  <c r="R72" i="60"/>
  <c r="Q72" i="60"/>
  <c r="P72" i="60"/>
  <c r="O72" i="60"/>
  <c r="N72" i="60"/>
  <c r="M72" i="60"/>
  <c r="L72" i="60"/>
  <c r="K72" i="60"/>
  <c r="J72" i="60"/>
  <c r="I72" i="60"/>
  <c r="H72" i="60"/>
  <c r="G72" i="60"/>
  <c r="F72" i="60"/>
  <c r="E72" i="60"/>
  <c r="AB71" i="60"/>
  <c r="AA71" i="60"/>
  <c r="Z71" i="60"/>
  <c r="Y71" i="60"/>
  <c r="X71" i="60"/>
  <c r="W71" i="60"/>
  <c r="V71" i="60"/>
  <c r="U71" i="60"/>
  <c r="T71" i="60"/>
  <c r="S71" i="60"/>
  <c r="R71" i="60"/>
  <c r="Q71" i="60"/>
  <c r="P71" i="60"/>
  <c r="O71" i="60"/>
  <c r="N71" i="60"/>
  <c r="M71" i="60"/>
  <c r="L71" i="60"/>
  <c r="K71" i="60"/>
  <c r="J71" i="60"/>
  <c r="I71" i="60"/>
  <c r="H71" i="60"/>
  <c r="G71" i="60"/>
  <c r="F71" i="60"/>
  <c r="E71" i="60"/>
  <c r="D71" i="60"/>
  <c r="C71" i="60"/>
  <c r="AB70" i="60"/>
  <c r="AA70" i="60"/>
  <c r="Z70" i="60"/>
  <c r="Y70" i="60"/>
  <c r="X70" i="60"/>
  <c r="W70" i="60"/>
  <c r="V70" i="60"/>
  <c r="U70" i="60"/>
  <c r="T70" i="60"/>
  <c r="S70" i="60"/>
  <c r="R70" i="60"/>
  <c r="Q70" i="60"/>
  <c r="P70" i="60"/>
  <c r="O70" i="60"/>
  <c r="N70" i="60"/>
  <c r="M70" i="60"/>
  <c r="L70" i="60"/>
  <c r="K70" i="60"/>
  <c r="J70" i="60"/>
  <c r="I70" i="60"/>
  <c r="H70" i="60"/>
  <c r="G70" i="60"/>
  <c r="F70" i="60"/>
  <c r="E70" i="60"/>
  <c r="D70" i="60"/>
  <c r="C70" i="60"/>
  <c r="AB69" i="60"/>
  <c r="AA69" i="60"/>
  <c r="Z69" i="60"/>
  <c r="Y69" i="60"/>
  <c r="X69" i="60"/>
  <c r="W69" i="60"/>
  <c r="V69" i="60"/>
  <c r="U69" i="60"/>
  <c r="T69" i="60"/>
  <c r="S69" i="60"/>
  <c r="R69" i="60"/>
  <c r="Q69" i="60"/>
  <c r="P69" i="60"/>
  <c r="O69" i="60"/>
  <c r="N69" i="60"/>
  <c r="M69" i="60"/>
  <c r="L69" i="60"/>
  <c r="K69" i="60"/>
  <c r="J69" i="60"/>
  <c r="I69" i="60"/>
  <c r="H69" i="60"/>
  <c r="G69" i="60"/>
  <c r="F69" i="60"/>
  <c r="E69" i="60"/>
  <c r="D69" i="60"/>
  <c r="C69" i="60"/>
  <c r="AB68" i="60"/>
  <c r="AA68" i="60"/>
  <c r="Z68" i="60"/>
  <c r="Y68" i="60"/>
  <c r="X68" i="60"/>
  <c r="W68" i="60"/>
  <c r="V68" i="60"/>
  <c r="U68" i="60"/>
  <c r="T68" i="60"/>
  <c r="S68" i="60"/>
  <c r="R68" i="60"/>
  <c r="Q68" i="60"/>
  <c r="P68" i="60"/>
  <c r="O68" i="60"/>
  <c r="N68" i="60"/>
  <c r="M68" i="60"/>
  <c r="L68" i="60"/>
  <c r="K68" i="60"/>
  <c r="J68" i="60"/>
  <c r="I68" i="60"/>
  <c r="H68" i="60"/>
  <c r="F68" i="60"/>
  <c r="D68" i="60"/>
  <c r="AB67" i="60"/>
  <c r="AA67" i="60"/>
  <c r="Z67" i="60"/>
  <c r="Y67" i="60"/>
  <c r="X67" i="60"/>
  <c r="W67" i="60"/>
  <c r="V67" i="60"/>
  <c r="U67" i="60"/>
  <c r="T67" i="60"/>
  <c r="S67" i="60"/>
  <c r="R67" i="60"/>
  <c r="Q67" i="60"/>
  <c r="P67" i="60"/>
  <c r="O67" i="60"/>
  <c r="N67" i="60"/>
  <c r="M67" i="60"/>
  <c r="L67" i="60"/>
  <c r="K67" i="60"/>
  <c r="J67" i="60"/>
  <c r="I67" i="60"/>
  <c r="H67" i="60"/>
  <c r="G67" i="60"/>
  <c r="F67" i="60"/>
  <c r="E67" i="60"/>
  <c r="D67" i="60"/>
  <c r="C67" i="60"/>
  <c r="AB66" i="60"/>
  <c r="AA66" i="60"/>
  <c r="Z66" i="60"/>
  <c r="Y66" i="60"/>
  <c r="X66" i="60"/>
  <c r="W66" i="60"/>
  <c r="V66" i="60"/>
  <c r="U66" i="60"/>
  <c r="T66" i="60"/>
  <c r="S66" i="60"/>
  <c r="R66" i="60"/>
  <c r="Q66" i="60"/>
  <c r="P66" i="60"/>
  <c r="O66" i="60"/>
  <c r="N66" i="60"/>
  <c r="M66" i="60"/>
  <c r="L66" i="60"/>
  <c r="K66" i="60"/>
  <c r="J66" i="60"/>
  <c r="I66" i="60"/>
  <c r="H66" i="60"/>
  <c r="G66" i="60"/>
  <c r="F66" i="60"/>
  <c r="E66" i="60"/>
  <c r="D66" i="60"/>
  <c r="C66" i="60"/>
  <c r="AB65" i="60"/>
  <c r="AA65" i="60"/>
  <c r="Z65" i="60"/>
  <c r="Y65" i="60"/>
  <c r="X65" i="60"/>
  <c r="W65" i="60"/>
  <c r="V65" i="60"/>
  <c r="U65" i="60"/>
  <c r="T65" i="60"/>
  <c r="S65" i="60"/>
  <c r="R65" i="60"/>
  <c r="Q65" i="60"/>
  <c r="P65" i="60"/>
  <c r="O65" i="60"/>
  <c r="N65" i="60"/>
  <c r="M65" i="60"/>
  <c r="L65" i="60"/>
  <c r="K65" i="60"/>
  <c r="J65" i="60"/>
  <c r="I65" i="60"/>
  <c r="H65" i="60"/>
  <c r="G65" i="60"/>
  <c r="F65" i="60"/>
  <c r="AB64" i="60"/>
  <c r="AA64" i="60"/>
  <c r="Z64" i="60"/>
  <c r="Y64" i="60"/>
  <c r="X64" i="60"/>
  <c r="W64" i="60"/>
  <c r="V64" i="60"/>
  <c r="U64" i="60"/>
  <c r="T64" i="60"/>
  <c r="S64" i="60"/>
  <c r="R64" i="60"/>
  <c r="Q64" i="60"/>
  <c r="P64" i="60"/>
  <c r="O64" i="60"/>
  <c r="N64" i="60"/>
  <c r="M64" i="60"/>
  <c r="L64" i="60"/>
  <c r="K64" i="60"/>
  <c r="J64" i="60"/>
  <c r="H64" i="60"/>
  <c r="G64" i="60"/>
  <c r="F64" i="60"/>
  <c r="E64" i="60"/>
  <c r="D64" i="60"/>
  <c r="C64" i="60"/>
  <c r="AB63" i="60"/>
  <c r="AA63" i="60"/>
  <c r="Z63" i="60"/>
  <c r="Y63" i="60"/>
  <c r="X63" i="60"/>
  <c r="W63" i="60"/>
  <c r="V63" i="60"/>
  <c r="U63" i="60"/>
  <c r="T63" i="60"/>
  <c r="S63" i="60"/>
  <c r="R63" i="60"/>
  <c r="Q63" i="60"/>
  <c r="P63" i="60"/>
  <c r="O63" i="60"/>
  <c r="N63" i="60"/>
  <c r="M63" i="60"/>
  <c r="L63" i="60"/>
  <c r="K63" i="60"/>
  <c r="J63" i="60"/>
  <c r="I63" i="60"/>
  <c r="H63" i="60"/>
  <c r="G63" i="60"/>
  <c r="F63" i="60"/>
  <c r="E63" i="60"/>
  <c r="D63" i="60"/>
  <c r="C63" i="60"/>
  <c r="AB62" i="60"/>
  <c r="AA62" i="60"/>
  <c r="Z62" i="60"/>
  <c r="Y62" i="60"/>
  <c r="X62" i="60"/>
  <c r="W62" i="60"/>
  <c r="V62" i="60"/>
  <c r="U62" i="60"/>
  <c r="T62" i="60"/>
  <c r="S62" i="60"/>
  <c r="R62" i="60"/>
  <c r="Q62" i="60"/>
  <c r="P62" i="60"/>
  <c r="O62" i="60"/>
  <c r="N62" i="60"/>
  <c r="M62" i="60"/>
  <c r="L62" i="60"/>
  <c r="K62" i="60"/>
  <c r="J62" i="60"/>
  <c r="I62" i="60"/>
  <c r="H62" i="60"/>
  <c r="G62" i="60"/>
  <c r="AB61" i="60"/>
  <c r="AA61" i="60"/>
  <c r="Z61" i="60"/>
  <c r="Y61" i="60"/>
  <c r="X61" i="60"/>
  <c r="W61" i="60"/>
  <c r="V61" i="60"/>
  <c r="U61" i="60"/>
  <c r="T61" i="60"/>
  <c r="S61" i="60"/>
  <c r="R61" i="60"/>
  <c r="Q61" i="60"/>
  <c r="P61" i="60"/>
  <c r="O61" i="60"/>
  <c r="N61" i="60"/>
  <c r="M61" i="60"/>
  <c r="L61" i="60"/>
  <c r="K61" i="60"/>
  <c r="J61" i="60"/>
  <c r="I61" i="60"/>
  <c r="H61" i="60"/>
  <c r="G61" i="60"/>
  <c r="F61" i="60"/>
  <c r="E61" i="60"/>
  <c r="D61" i="60"/>
  <c r="C61" i="60"/>
  <c r="AB49" i="60"/>
  <c r="AA49" i="60"/>
  <c r="Z49" i="60"/>
  <c r="Y49" i="60"/>
  <c r="X49" i="60"/>
  <c r="W49" i="60"/>
  <c r="V49" i="60"/>
  <c r="U49" i="60"/>
  <c r="T49" i="60"/>
  <c r="S49" i="60"/>
  <c r="R49" i="60"/>
  <c r="Q49" i="60"/>
  <c r="P49" i="60"/>
  <c r="O49" i="60"/>
  <c r="N49" i="60"/>
  <c r="M49" i="60"/>
  <c r="L49" i="60"/>
  <c r="K49" i="60"/>
  <c r="J49" i="60"/>
  <c r="I49" i="60"/>
  <c r="H49" i="60"/>
  <c r="G49" i="60"/>
  <c r="F49" i="60"/>
  <c r="E49" i="60"/>
  <c r="D49" i="60"/>
  <c r="C49" i="60"/>
  <c r="AB48" i="60"/>
  <c r="AA48" i="60"/>
  <c r="Z48" i="60"/>
  <c r="Y48" i="60"/>
  <c r="X48" i="60"/>
  <c r="W48" i="60"/>
  <c r="V48" i="60"/>
  <c r="U48" i="60"/>
  <c r="T48" i="60"/>
  <c r="S48" i="60"/>
  <c r="R48" i="60"/>
  <c r="Q48" i="60"/>
  <c r="P48" i="60"/>
  <c r="O48" i="60"/>
  <c r="N48" i="60"/>
  <c r="M48" i="60"/>
  <c r="L48" i="60"/>
  <c r="K48" i="60"/>
  <c r="J48" i="60"/>
  <c r="I48" i="60"/>
  <c r="H48" i="60"/>
  <c r="G48" i="60"/>
  <c r="F48" i="60"/>
  <c r="E48" i="60"/>
  <c r="D48" i="60"/>
  <c r="C48" i="60"/>
  <c r="A304" i="63"/>
  <c r="A254" i="63"/>
  <c r="A1" i="99"/>
  <c r="A154" i="63"/>
  <c r="A1" i="63"/>
  <c r="A204" i="63"/>
  <c r="A352" i="64"/>
  <c r="H27" i="13" l="1"/>
  <c r="B18" i="13"/>
  <c r="M15" i="27"/>
  <c r="D52" i="84"/>
  <c r="DE36" i="92"/>
  <c r="M18" i="27"/>
  <c r="M14" i="27"/>
  <c r="G43" i="82"/>
  <c r="C52" i="14" s="1"/>
  <c r="D37" i="119" s="1"/>
  <c r="AU31" i="92"/>
  <c r="I19" i="13"/>
  <c r="M16" i="27"/>
  <c r="B37" i="96"/>
  <c r="U57" i="88"/>
  <c r="C20" i="14" s="1"/>
  <c r="D14" i="119" s="1"/>
  <c r="DS13" i="92"/>
  <c r="AK42" i="92"/>
  <c r="E47" i="85"/>
  <c r="E48" i="85"/>
  <c r="DG35" i="92"/>
  <c r="C36" i="58"/>
  <c r="C48" i="14" s="1"/>
  <c r="D35" i="119" s="1"/>
  <c r="K20" i="92"/>
  <c r="DE25" i="92"/>
  <c r="K42" i="92"/>
  <c r="BP13" i="92"/>
  <c r="EC21" i="92"/>
  <c r="CW42" i="92"/>
  <c r="C44" i="92"/>
  <c r="E18" i="13"/>
  <c r="K24" i="92"/>
  <c r="M21" i="92"/>
  <c r="EC22" i="92"/>
  <c r="CW35" i="92"/>
  <c r="M16" i="92"/>
  <c r="BP18" i="92"/>
  <c r="DS38" i="92"/>
  <c r="CL21" i="92"/>
  <c r="AS26" i="92"/>
  <c r="CL15" i="92"/>
  <c r="CL43" i="92"/>
  <c r="E26" i="92"/>
  <c r="CL23" i="92"/>
  <c r="DS45" i="92"/>
  <c r="CL19" i="92"/>
  <c r="Y24" i="92"/>
  <c r="M38" i="27"/>
  <c r="D89" i="66"/>
  <c r="AC44" i="67"/>
  <c r="M44" i="67"/>
  <c r="Y198" i="60"/>
  <c r="U198" i="60"/>
  <c r="Q198" i="60"/>
  <c r="M198" i="60"/>
  <c r="I198" i="60"/>
  <c r="AG38" i="92"/>
  <c r="I89" i="66"/>
  <c r="K134" i="66"/>
  <c r="I179" i="66"/>
  <c r="BR32" i="92"/>
  <c r="BG37" i="92"/>
  <c r="BH37" i="92" s="1"/>
  <c r="BG42" i="92"/>
  <c r="BH42" i="92" s="1"/>
  <c r="O30" i="92"/>
  <c r="BR38" i="92"/>
  <c r="CE38" i="92"/>
  <c r="W37" i="92"/>
  <c r="EC39" i="92"/>
  <c r="W43" i="92"/>
  <c r="EC28" i="92"/>
  <c r="EC26" i="92"/>
  <c r="EC25" i="92"/>
  <c r="DE12" i="92"/>
  <c r="DE30" i="92"/>
  <c r="CW22" i="92"/>
  <c r="CJ22" i="92"/>
  <c r="W21" i="92"/>
  <c r="C34" i="92"/>
  <c r="EC41" i="92"/>
  <c r="BG38" i="92"/>
  <c r="BI38" i="92" s="1"/>
  <c r="DJ49" i="92"/>
  <c r="DB49" i="92"/>
  <c r="B33" i="13"/>
  <c r="R143" i="71"/>
  <c r="N143" i="71"/>
  <c r="J143" i="71"/>
  <c r="CL42" i="92"/>
  <c r="E37" i="92"/>
  <c r="W13" i="92"/>
  <c r="CC39" i="92"/>
  <c r="CY42" i="92"/>
  <c r="CC22" i="92"/>
  <c r="AS25" i="92"/>
  <c r="E19" i="92"/>
  <c r="EC34" i="92"/>
  <c r="EC37" i="92"/>
  <c r="EC36" i="92"/>
  <c r="ED36" i="92" s="1"/>
  <c r="EE36" i="92" s="1"/>
  <c r="EC45" i="92"/>
  <c r="DE44" i="92"/>
  <c r="CW26" i="92"/>
  <c r="CW18" i="92"/>
  <c r="K27" i="92"/>
  <c r="C32" i="92"/>
  <c r="CN14" i="92"/>
  <c r="BR45" i="92"/>
  <c r="C39" i="92"/>
  <c r="CW24" i="92"/>
  <c r="CJ41" i="92"/>
  <c r="CJ15" i="92"/>
  <c r="C12" i="92"/>
  <c r="EC43" i="92"/>
  <c r="EC44" i="92"/>
  <c r="DE43" i="92"/>
  <c r="CW36" i="92"/>
  <c r="W23" i="92"/>
  <c r="BR20" i="92"/>
  <c r="BR24" i="92"/>
  <c r="AG17" i="92"/>
  <c r="AU13" i="92"/>
  <c r="E22" i="92"/>
  <c r="DS37" i="92"/>
  <c r="DS34" i="92"/>
  <c r="DS18" i="92"/>
  <c r="DS32" i="92"/>
  <c r="DV32" i="92" s="1"/>
  <c r="DW32" i="92" s="1"/>
  <c r="DX32" i="92" s="1"/>
  <c r="DS19" i="92"/>
  <c r="DG25" i="92"/>
  <c r="CY35" i="92"/>
  <c r="CL26" i="92"/>
  <c r="CL45" i="92"/>
  <c r="CC37" i="92"/>
  <c r="CC18" i="92"/>
  <c r="BP26" i="92"/>
  <c r="BP19" i="92"/>
  <c r="AS12" i="92"/>
  <c r="AS19" i="92"/>
  <c r="Y36" i="92"/>
  <c r="M31" i="92"/>
  <c r="E24" i="92"/>
  <c r="CL40" i="92"/>
  <c r="BG18" i="92"/>
  <c r="BH18" i="92" s="1"/>
  <c r="CL31" i="92"/>
  <c r="CL34" i="92"/>
  <c r="CL27" i="92"/>
  <c r="Y40" i="92"/>
  <c r="DS23" i="92"/>
  <c r="DS36" i="92"/>
  <c r="DS30" i="92"/>
  <c r="CY27" i="92"/>
  <c r="CY25" i="92"/>
  <c r="CL18" i="92"/>
  <c r="CL25" i="92"/>
  <c r="CC32" i="92"/>
  <c r="CC35" i="92"/>
  <c r="BP21" i="92"/>
  <c r="AS37" i="92"/>
  <c r="AS42" i="92"/>
  <c r="Y37" i="92"/>
  <c r="Y45" i="92"/>
  <c r="M18" i="92"/>
  <c r="E35" i="92"/>
  <c r="AG41" i="92"/>
  <c r="O20" i="92"/>
  <c r="CE16" i="92"/>
  <c r="G38" i="92"/>
  <c r="BP41" i="92"/>
  <c r="O41" i="30"/>
  <c r="F39" i="5"/>
  <c r="BP31" i="92"/>
  <c r="CL20" i="92"/>
  <c r="BP14" i="92"/>
  <c r="E40" i="92"/>
  <c r="CL39" i="92"/>
  <c r="DS24" i="92"/>
  <c r="DG12" i="92"/>
  <c r="CY22" i="92"/>
  <c r="CL32" i="92"/>
  <c r="CL22" i="92"/>
  <c r="CC26" i="92"/>
  <c r="AS31" i="92"/>
  <c r="E12" i="92"/>
  <c r="E45" i="92"/>
  <c r="AG23" i="92"/>
  <c r="O18" i="92"/>
  <c r="BG12" i="92"/>
  <c r="BH12" i="92" s="1"/>
  <c r="CN42" i="92"/>
  <c r="BR37" i="92"/>
  <c r="BR25" i="92"/>
  <c r="AG20" i="92"/>
  <c r="AG12" i="92"/>
  <c r="O34" i="92"/>
  <c r="O12" i="92"/>
  <c r="CE43" i="92"/>
  <c r="CE28" i="92"/>
  <c r="AU27" i="92"/>
  <c r="AU44" i="92"/>
  <c r="BG17" i="92"/>
  <c r="BH17" i="92" s="1"/>
  <c r="BG27" i="92"/>
  <c r="DI31" i="92"/>
  <c r="CN25" i="92"/>
  <c r="BR27" i="92"/>
  <c r="BR18" i="92"/>
  <c r="BR44" i="92"/>
  <c r="AG40" i="92"/>
  <c r="AG32" i="92"/>
  <c r="O27" i="92"/>
  <c r="O26" i="92"/>
  <c r="O17" i="92"/>
  <c r="CE37" i="92"/>
  <c r="AU23" i="92"/>
  <c r="C15" i="92"/>
  <c r="C43" i="92"/>
  <c r="C25" i="92"/>
  <c r="C24" i="92"/>
  <c r="C16" i="92"/>
  <c r="K13" i="92"/>
  <c r="K36" i="92"/>
  <c r="K16" i="92"/>
  <c r="W39" i="92"/>
  <c r="W31" i="92"/>
  <c r="BV25" i="92"/>
  <c r="BV17" i="92"/>
  <c r="CW27" i="92"/>
  <c r="CW19" i="92"/>
  <c r="CW44" i="92"/>
  <c r="CW12" i="92"/>
  <c r="CW45" i="92"/>
  <c r="DE27" i="92"/>
  <c r="DE24" i="92"/>
  <c r="DE45" i="92"/>
  <c r="DE26" i="92"/>
  <c r="EC17" i="92"/>
  <c r="EC18" i="92"/>
  <c r="EC12" i="92"/>
  <c r="EC31" i="92"/>
  <c r="EC23" i="92"/>
  <c r="BG15" i="92"/>
  <c r="BI15" i="92" s="1"/>
  <c r="I13" i="13"/>
  <c r="E13" i="13"/>
  <c r="E9" i="13"/>
  <c r="L82" i="30"/>
  <c r="O45" i="92"/>
  <c r="O43" i="92"/>
  <c r="O35" i="92"/>
  <c r="O36" i="92"/>
  <c r="O24" i="92"/>
  <c r="AG15" i="92"/>
  <c r="AG30" i="92"/>
  <c r="AG18" i="92"/>
  <c r="AG42" i="92"/>
  <c r="AG14" i="92"/>
  <c r="AG34" i="92"/>
  <c r="AU17" i="92"/>
  <c r="AU45" i="92"/>
  <c r="AU22" i="92"/>
  <c r="AU34" i="92"/>
  <c r="AU41" i="92"/>
  <c r="BR19" i="92"/>
  <c r="BR21" i="92"/>
  <c r="BR42" i="92"/>
  <c r="BR31" i="92"/>
  <c r="BR23" i="92"/>
  <c r="BR40" i="92"/>
  <c r="CE45" i="92"/>
  <c r="CE18" i="92"/>
  <c r="CE22" i="92"/>
  <c r="DA12" i="92"/>
  <c r="DA35" i="92"/>
  <c r="DU19" i="92"/>
  <c r="DU14" i="92"/>
  <c r="BG39" i="92"/>
  <c r="BI39" i="92" s="1"/>
  <c r="BR14" i="92"/>
  <c r="DI27" i="92"/>
  <c r="BR28" i="92"/>
  <c r="BR12" i="92"/>
  <c r="AG31" i="92"/>
  <c r="O39" i="92"/>
  <c r="O16" i="92"/>
  <c r="CE30" i="92"/>
  <c r="EC32" i="92"/>
  <c r="BV16" i="92"/>
  <c r="EC14" i="92"/>
  <c r="EC42" i="92"/>
  <c r="EC38" i="92"/>
  <c r="EC35" i="92"/>
  <c r="EC30" i="92"/>
  <c r="DE35" i="92"/>
  <c r="CW43" i="92"/>
  <c r="CW21" i="92"/>
  <c r="CW25" i="92"/>
  <c r="BN42" i="92"/>
  <c r="W25" i="92"/>
  <c r="K30" i="92"/>
  <c r="CE39" i="92"/>
  <c r="DA15" i="92"/>
  <c r="BR13" i="92"/>
  <c r="BR41" i="92"/>
  <c r="BR43" i="92"/>
  <c r="BR35" i="92"/>
  <c r="AG16" i="92"/>
  <c r="AG28" i="92"/>
  <c r="AG43" i="92"/>
  <c r="AG35" i="92"/>
  <c r="O41" i="92"/>
  <c r="O44" i="92"/>
  <c r="O19" i="92"/>
  <c r="AG24" i="92"/>
  <c r="CE24" i="92"/>
  <c r="CE32" i="92"/>
  <c r="AU14" i="92"/>
  <c r="AU32" i="92"/>
  <c r="G31" i="92"/>
  <c r="CW31" i="92"/>
  <c r="M19" i="92"/>
  <c r="M12" i="92"/>
  <c r="Y26" i="92"/>
  <c r="Y12" i="92"/>
  <c r="Y20" i="92"/>
  <c r="AS44" i="92"/>
  <c r="AS34" i="92"/>
  <c r="BP25" i="92"/>
  <c r="BP37" i="92"/>
  <c r="CC19" i="92"/>
  <c r="CC12" i="92"/>
  <c r="CL16" i="92"/>
  <c r="CL38" i="92"/>
  <c r="CL41" i="92"/>
  <c r="CL30" i="92"/>
  <c r="CL35" i="92"/>
  <c r="CL36" i="92"/>
  <c r="CL12" i="92"/>
  <c r="CY21" i="92"/>
  <c r="CY24" i="92"/>
  <c r="I22" i="13"/>
  <c r="I20" i="13"/>
  <c r="CM49" i="92"/>
  <c r="CF49" i="92"/>
  <c r="BK49" i="92"/>
  <c r="AV49" i="92"/>
  <c r="AJ49" i="92"/>
  <c r="X49" i="92"/>
  <c r="L49" i="92"/>
  <c r="B6" i="13"/>
  <c r="I31" i="13"/>
  <c r="I25" i="13"/>
  <c r="I21" i="13"/>
  <c r="B19" i="13"/>
  <c r="E16" i="13"/>
  <c r="I14" i="13"/>
  <c r="E14" i="13"/>
  <c r="E8" i="13"/>
  <c r="G41" i="30"/>
  <c r="K56" i="86"/>
  <c r="B81" i="69"/>
  <c r="C107" i="14" s="1"/>
  <c r="BG20" i="92"/>
  <c r="BH20" i="92" s="1"/>
  <c r="BG31" i="92"/>
  <c r="BI31" i="92" s="1"/>
  <c r="BG25" i="92"/>
  <c r="BH25" i="92" s="1"/>
  <c r="G82" i="30"/>
  <c r="K82" i="30"/>
  <c r="O82" i="30"/>
  <c r="S82" i="30"/>
  <c r="W82" i="30"/>
  <c r="G43" i="91"/>
  <c r="M28" i="27"/>
  <c r="K50" i="60"/>
  <c r="O93" i="61"/>
  <c r="I143" i="71"/>
  <c r="J42" i="90"/>
  <c r="DK13" i="92"/>
  <c r="CX49" i="92"/>
  <c r="CD49" i="92"/>
  <c r="AH49" i="92"/>
  <c r="V41" i="30"/>
  <c r="N41" i="30"/>
  <c r="X41" i="30"/>
  <c r="K37" i="10"/>
  <c r="C73" i="14" s="1"/>
  <c r="P147" i="60"/>
  <c r="C49" i="61"/>
  <c r="E49" i="61"/>
  <c r="K93" i="61"/>
  <c r="S93" i="61"/>
  <c r="C95" i="14" s="1"/>
  <c r="D68" i="119" s="1"/>
  <c r="J50" i="60"/>
  <c r="M147" i="60"/>
  <c r="R140" i="61"/>
  <c r="H134" i="66"/>
  <c r="F179" i="66"/>
  <c r="J179" i="66"/>
  <c r="I190" i="71"/>
  <c r="H96" i="71"/>
  <c r="L96" i="71"/>
  <c r="P96" i="71"/>
  <c r="O56" i="86"/>
  <c r="CG42" i="92"/>
  <c r="BM49" i="92"/>
  <c r="F49" i="92"/>
  <c r="B31" i="13"/>
  <c r="B29" i="13"/>
  <c r="B25" i="13"/>
  <c r="B23" i="13"/>
  <c r="B21" i="13"/>
  <c r="B16" i="13"/>
  <c r="H15" i="13"/>
  <c r="B14" i="13"/>
  <c r="B12" i="13"/>
  <c r="F10" i="13"/>
  <c r="B10" i="13"/>
  <c r="B8" i="13"/>
  <c r="K19" i="13"/>
  <c r="G14" i="13"/>
  <c r="S41" i="30"/>
  <c r="I37" i="10"/>
  <c r="E37" i="10"/>
  <c r="N49" i="65"/>
  <c r="J81" i="90"/>
  <c r="F81" i="90"/>
  <c r="J43" i="91"/>
  <c r="I27" i="92"/>
  <c r="AW39" i="92"/>
  <c r="CP36" i="92"/>
  <c r="AW25" i="92"/>
  <c r="BG14" i="92"/>
  <c r="BH14" i="92" s="1"/>
  <c r="BG41" i="92"/>
  <c r="BH41" i="92" s="1"/>
  <c r="BG43" i="92"/>
  <c r="BH43" i="92" s="1"/>
  <c r="BG36" i="92"/>
  <c r="BI36" i="92" s="1"/>
  <c r="K8" i="13"/>
  <c r="E36" i="100"/>
  <c r="G89" i="66"/>
  <c r="E134" i="66"/>
  <c r="I134" i="66"/>
  <c r="M56" i="86"/>
  <c r="BT42" i="92"/>
  <c r="K32" i="13"/>
  <c r="K26" i="13"/>
  <c r="K22" i="13"/>
  <c r="K20" i="13"/>
  <c r="C20" i="13"/>
  <c r="K15" i="13"/>
  <c r="K13" i="13"/>
  <c r="C13" i="13"/>
  <c r="K9" i="13"/>
  <c r="I39" i="5"/>
  <c r="L50" i="60"/>
  <c r="K147" i="60"/>
  <c r="B49" i="61"/>
  <c r="F49" i="61"/>
  <c r="J49" i="61"/>
  <c r="N49" i="61"/>
  <c r="B93" i="61"/>
  <c r="N93" i="61"/>
  <c r="B140" i="61"/>
  <c r="F140" i="61"/>
  <c r="J140" i="61"/>
  <c r="N140" i="61"/>
  <c r="H89" i="66"/>
  <c r="AB44" i="67"/>
  <c r="X44" i="67"/>
  <c r="P44" i="67"/>
  <c r="F143" i="71"/>
  <c r="C49" i="85"/>
  <c r="AG21" i="92"/>
  <c r="AG22" i="92"/>
  <c r="AG19" i="92"/>
  <c r="O28" i="92"/>
  <c r="O22" i="92"/>
  <c r="O37" i="92"/>
  <c r="O38" i="92"/>
  <c r="AU39" i="92"/>
  <c r="CP40" i="92"/>
  <c r="I32" i="92"/>
  <c r="CE20" i="92"/>
  <c r="CE26" i="92"/>
  <c r="CE36" i="92"/>
  <c r="AU15" i="92"/>
  <c r="AU26" i="92"/>
  <c r="AU36" i="92"/>
  <c r="DE15" i="92"/>
  <c r="BV38" i="92"/>
  <c r="B30" i="13"/>
  <c r="B28" i="13"/>
  <c r="B26" i="13"/>
  <c r="H25" i="13"/>
  <c r="B24" i="13"/>
  <c r="B22" i="13"/>
  <c r="B17" i="13"/>
  <c r="B15" i="13"/>
  <c r="B13" i="13"/>
  <c r="B11" i="13"/>
  <c r="J9" i="13"/>
  <c r="F7" i="13"/>
  <c r="B7" i="13"/>
  <c r="F89" i="66"/>
  <c r="J89" i="66"/>
  <c r="R89" i="66"/>
  <c r="N134" i="66"/>
  <c r="S179" i="66"/>
  <c r="C86" i="14" s="1"/>
  <c r="D59" i="119" s="1"/>
  <c r="R44" i="67"/>
  <c r="K96" i="71"/>
  <c r="J43" i="25"/>
  <c r="Q57" i="87"/>
  <c r="W38" i="92"/>
  <c r="C41" i="92"/>
  <c r="K14" i="92"/>
  <c r="BV40" i="92"/>
  <c r="W28" i="92"/>
  <c r="BN16" i="92"/>
  <c r="BV15" i="92"/>
  <c r="W40" i="92"/>
  <c r="AK15" i="92"/>
  <c r="CJ21" i="92"/>
  <c r="BV44" i="92"/>
  <c r="BN22" i="92"/>
  <c r="BN30" i="92"/>
  <c r="AK45" i="92"/>
  <c r="W24" i="92"/>
  <c r="W18" i="92"/>
  <c r="W35" i="92"/>
  <c r="W30" i="92"/>
  <c r="K23" i="92"/>
  <c r="K19" i="92"/>
  <c r="K22" i="92"/>
  <c r="K18" i="92"/>
  <c r="K45" i="92"/>
  <c r="C26" i="92"/>
  <c r="C22" i="92"/>
  <c r="C31" i="92"/>
  <c r="C21" i="92"/>
  <c r="C19" i="92"/>
  <c r="DU21" i="92"/>
  <c r="DV21" i="92" s="1"/>
  <c r="DW21" i="92" s="1"/>
  <c r="DX21" i="92" s="1"/>
  <c r="DU38" i="92"/>
  <c r="DI16" i="92"/>
  <c r="DI21" i="92"/>
  <c r="DA13" i="92"/>
  <c r="DA21" i="92"/>
  <c r="CP14" i="92"/>
  <c r="CP19" i="92"/>
  <c r="W22" i="92"/>
  <c r="BN23" i="92"/>
  <c r="W42" i="92"/>
  <c r="C14" i="92"/>
  <c r="CW15" i="92"/>
  <c r="EH49" i="92"/>
  <c r="DR49" i="92"/>
  <c r="E33" i="3"/>
  <c r="K6" i="13"/>
  <c r="C6" i="13"/>
  <c r="K41" i="30"/>
  <c r="W44" i="98"/>
  <c r="O44" i="98"/>
  <c r="K44" i="98"/>
  <c r="G44" i="98"/>
  <c r="N44" i="98"/>
  <c r="J44" i="98"/>
  <c r="F44" i="98"/>
  <c r="Z49" i="63"/>
  <c r="L49" i="63"/>
  <c r="K49" i="65"/>
  <c r="Q143" i="71"/>
  <c r="M143" i="71"/>
  <c r="S143" i="71"/>
  <c r="O143" i="71"/>
  <c r="K143" i="71"/>
  <c r="M45" i="71"/>
  <c r="Q45" i="71"/>
  <c r="F43" i="91"/>
  <c r="D43" i="91"/>
  <c r="BV37" i="92"/>
  <c r="AK40" i="92"/>
  <c r="K28" i="92"/>
  <c r="AK16" i="92"/>
  <c r="K40" i="92"/>
  <c r="BN15" i="92"/>
  <c r="W34" i="92"/>
  <c r="K41" i="92"/>
  <c r="C40" i="92"/>
  <c r="CJ25" i="92"/>
  <c r="BV36" i="92"/>
  <c r="BN44" i="92"/>
  <c r="AK26" i="92"/>
  <c r="W12" i="92"/>
  <c r="W26" i="92"/>
  <c r="W36" i="92"/>
  <c r="W45" i="92"/>
  <c r="W17" i="92"/>
  <c r="K43" i="92"/>
  <c r="K32" i="92"/>
  <c r="K38" i="92"/>
  <c r="K21" i="92"/>
  <c r="K25" i="92"/>
  <c r="C27" i="92"/>
  <c r="C38" i="92"/>
  <c r="C36" i="92"/>
  <c r="C35" i="92"/>
  <c r="C30" i="92"/>
  <c r="DU27" i="92"/>
  <c r="DU36" i="92"/>
  <c r="DI20" i="92"/>
  <c r="DI45" i="92"/>
  <c r="DA43" i="92"/>
  <c r="DA25" i="92"/>
  <c r="CP27" i="92"/>
  <c r="CP35" i="92"/>
  <c r="AK37" i="92"/>
  <c r="K39" i="92"/>
  <c r="C20" i="92"/>
  <c r="BG24" i="92"/>
  <c r="DT49" i="92"/>
  <c r="K18" i="13"/>
  <c r="M36" i="27"/>
  <c r="M32" i="27"/>
  <c r="D93" i="61"/>
  <c r="P140" i="61"/>
  <c r="D49" i="65"/>
  <c r="AE44" i="67"/>
  <c r="AA44" i="67"/>
  <c r="W44" i="67"/>
  <c r="S44" i="67"/>
  <c r="O44" i="67"/>
  <c r="K44" i="67"/>
  <c r="G44" i="67"/>
  <c r="C91" i="14" s="1"/>
  <c r="D64" i="119" s="1"/>
  <c r="C44" i="67"/>
  <c r="C88" i="14" s="1"/>
  <c r="D61" i="119" s="1"/>
  <c r="J96" i="71"/>
  <c r="R96" i="71"/>
  <c r="C109" i="14" s="1"/>
  <c r="D78" i="119" s="1"/>
  <c r="B49" i="85"/>
  <c r="AE56" i="86"/>
  <c r="I43" i="91"/>
  <c r="AK44" i="92"/>
  <c r="AK22" i="92"/>
  <c r="K26" i="92"/>
  <c r="BV23" i="92"/>
  <c r="BV27" i="92"/>
  <c r="BV13" i="92"/>
  <c r="C28" i="92"/>
  <c r="W16" i="92"/>
  <c r="C37" i="92"/>
  <c r="W20" i="92"/>
  <c r="CJ34" i="92"/>
  <c r="BV20" i="92"/>
  <c r="W27" i="92"/>
  <c r="W32" i="92"/>
  <c r="W44" i="92"/>
  <c r="W19" i="92"/>
  <c r="K34" i="92"/>
  <c r="K37" i="92"/>
  <c r="K31" i="92"/>
  <c r="K12" i="92"/>
  <c r="K35" i="92"/>
  <c r="K17" i="92"/>
  <c r="C23" i="92"/>
  <c r="C18" i="92"/>
  <c r="C42" i="92"/>
  <c r="C45" i="92"/>
  <c r="C17" i="92"/>
  <c r="DU26" i="92"/>
  <c r="DA39" i="92"/>
  <c r="CP22" i="92"/>
  <c r="CP43" i="92"/>
  <c r="W15" i="92"/>
  <c r="W14" i="92"/>
  <c r="K15" i="92"/>
  <c r="K17" i="13"/>
  <c r="U41" i="30"/>
  <c r="D37" i="10"/>
  <c r="M24" i="27"/>
  <c r="T44" i="98"/>
  <c r="P44" i="98"/>
  <c r="L44" i="98"/>
  <c r="H44" i="98"/>
  <c r="D44" i="98"/>
  <c r="J33" i="100"/>
  <c r="C49" i="64"/>
  <c r="O134" i="66"/>
  <c r="E42" i="68"/>
  <c r="H44" i="99"/>
  <c r="D49" i="61"/>
  <c r="L49" i="64"/>
  <c r="V48" i="64"/>
  <c r="P44" i="66"/>
  <c r="L89" i="66"/>
  <c r="P89" i="66"/>
  <c r="P134" i="66"/>
  <c r="M179" i="66"/>
  <c r="Q179" i="66"/>
  <c r="X198" i="60"/>
  <c r="P198" i="60"/>
  <c r="L198" i="60"/>
  <c r="F43" i="25"/>
  <c r="K39" i="29"/>
  <c r="C65" i="14" s="1"/>
  <c r="D43" i="119" s="1"/>
  <c r="D49" i="85"/>
  <c r="W57" i="87"/>
  <c r="I81" i="90"/>
  <c r="E81" i="90"/>
  <c r="B43" i="91"/>
  <c r="DC43" i="92"/>
  <c r="DC12" i="92"/>
  <c r="DC41" i="92"/>
  <c r="EA19" i="92"/>
  <c r="ED19" i="92" s="1"/>
  <c r="EE19" i="92" s="1"/>
  <c r="EF19" i="92" s="1"/>
  <c r="EA44" i="92"/>
  <c r="EA16" i="92"/>
  <c r="BG16" i="92"/>
  <c r="BI16" i="92" s="1"/>
  <c r="BG13" i="92"/>
  <c r="BG32" i="92"/>
  <c r="BI32" i="92" s="1"/>
  <c r="BG26" i="92"/>
  <c r="BH26" i="92" s="1"/>
  <c r="BG22" i="92"/>
  <c r="BG21" i="92"/>
  <c r="BI21" i="92" s="1"/>
  <c r="BG35" i="92"/>
  <c r="BG30" i="92"/>
  <c r="K34" i="100"/>
  <c r="AB48" i="65"/>
  <c r="O89" i="66"/>
  <c r="S89" i="66"/>
  <c r="C85" i="14" s="1"/>
  <c r="D58" i="119" s="1"/>
  <c r="S43" i="81"/>
  <c r="G56" i="86"/>
  <c r="J37" i="10"/>
  <c r="AA44" i="98"/>
  <c r="C61" i="14" s="1"/>
  <c r="T44" i="99"/>
  <c r="C67" i="14" s="1"/>
  <c r="D45" i="119" s="1"/>
  <c r="L44" i="99"/>
  <c r="D44" i="99"/>
  <c r="R50" i="60"/>
  <c r="P50" i="60"/>
  <c r="E97" i="60"/>
  <c r="I147" i="60"/>
  <c r="Y147" i="60"/>
  <c r="O147" i="60"/>
  <c r="AA147" i="60"/>
  <c r="D140" i="61"/>
  <c r="L140" i="61"/>
  <c r="R147" i="60"/>
  <c r="E93" i="61"/>
  <c r="I93" i="61"/>
  <c r="M93" i="61"/>
  <c r="Q93" i="61"/>
  <c r="U50" i="63"/>
  <c r="M134" i="66"/>
  <c r="Q134" i="66"/>
  <c r="R198" i="60"/>
  <c r="N198" i="60"/>
  <c r="J198" i="60"/>
  <c r="E96" i="71"/>
  <c r="K45" i="71"/>
  <c r="O45" i="71"/>
  <c r="I56" i="86"/>
  <c r="EA40" i="92"/>
  <c r="DC34" i="92"/>
  <c r="G13" i="92"/>
  <c r="G16" i="92"/>
  <c r="G42" i="92"/>
  <c r="O32" i="92"/>
  <c r="O40" i="92"/>
  <c r="O25" i="92"/>
  <c r="O21" i="92"/>
  <c r="O42" i="92"/>
  <c r="O31" i="92"/>
  <c r="O13" i="92"/>
  <c r="O15" i="92"/>
  <c r="O23" i="92"/>
  <c r="AG45" i="92"/>
  <c r="AG44" i="92"/>
  <c r="AG26" i="92"/>
  <c r="AG37" i="92"/>
  <c r="AG39" i="92"/>
  <c r="AG36" i="92"/>
  <c r="AG13" i="92"/>
  <c r="AG27" i="92"/>
  <c r="AU30" i="92"/>
  <c r="AU35" i="92"/>
  <c r="AU12" i="92"/>
  <c r="AU18" i="92"/>
  <c r="AU24" i="92"/>
  <c r="AU28" i="92"/>
  <c r="AU40" i="92"/>
  <c r="AU20" i="92"/>
  <c r="AU19" i="92"/>
  <c r="AU21" i="92"/>
  <c r="AU38" i="92"/>
  <c r="AU42" i="92"/>
  <c r="AU37" i="92"/>
  <c r="AU16" i="92"/>
  <c r="AU43" i="92"/>
  <c r="BR30" i="92"/>
  <c r="BR17" i="92"/>
  <c r="BR22" i="92"/>
  <c r="BR26" i="92"/>
  <c r="BR34" i="92"/>
  <c r="BR39" i="92"/>
  <c r="BR36" i="92"/>
  <c r="BR16" i="92"/>
  <c r="CE17" i="92"/>
  <c r="CE35" i="92"/>
  <c r="CE44" i="92"/>
  <c r="CE42" i="92"/>
  <c r="CE23" i="92"/>
  <c r="CE34" i="92"/>
  <c r="CE13" i="92"/>
  <c r="CE41" i="92"/>
  <c r="CE19" i="92"/>
  <c r="CE21" i="92"/>
  <c r="CE12" i="92"/>
  <c r="CE31" i="92"/>
  <c r="CE27" i="92"/>
  <c r="CE14" i="92"/>
  <c r="CE15" i="92"/>
  <c r="CE40" i="92"/>
  <c r="CL37" i="92"/>
  <c r="CL14" i="92"/>
  <c r="EC40" i="92"/>
  <c r="EC20" i="92"/>
  <c r="EC13" i="92"/>
  <c r="EC16" i="92"/>
  <c r="EC24" i="92"/>
  <c r="EC15" i="92"/>
  <c r="ED15" i="92" s="1"/>
  <c r="EE15" i="92" s="1"/>
  <c r="EF15" i="92" s="1"/>
  <c r="H6" i="13"/>
  <c r="F82" i="30"/>
  <c r="N82" i="30"/>
  <c r="V82" i="30"/>
  <c r="C43" i="95"/>
  <c r="G43" i="95"/>
  <c r="BG28" i="92"/>
  <c r="BG40" i="92"/>
  <c r="BI40" i="92" s="1"/>
  <c r="BG23" i="92"/>
  <c r="BG34" i="92"/>
  <c r="BI34" i="92" s="1"/>
  <c r="BG44" i="92"/>
  <c r="BI44" i="92" s="1"/>
  <c r="BG45" i="92"/>
  <c r="K33" i="13"/>
  <c r="K31" i="13"/>
  <c r="K29" i="13"/>
  <c r="K27" i="13"/>
  <c r="C27" i="13"/>
  <c r="K25" i="13"/>
  <c r="K23" i="13"/>
  <c r="K21" i="13"/>
  <c r="C21" i="13"/>
  <c r="H14" i="13"/>
  <c r="J19" i="13"/>
  <c r="Q41" i="30"/>
  <c r="M41" i="30"/>
  <c r="I41" i="30"/>
  <c r="H37" i="10"/>
  <c r="F37" i="10"/>
  <c r="M34" i="27"/>
  <c r="M30" i="27"/>
  <c r="Y44" i="98"/>
  <c r="U44" i="98"/>
  <c r="Q44" i="98"/>
  <c r="M44" i="98"/>
  <c r="I44" i="98"/>
  <c r="E44" i="98"/>
  <c r="EB49" i="92"/>
  <c r="BD49" i="92"/>
  <c r="AF49" i="92"/>
  <c r="C34" i="3"/>
  <c r="C44" i="14" s="1"/>
  <c r="D31" i="119" s="1"/>
  <c r="H24" i="13"/>
  <c r="H19" i="13"/>
  <c r="K16" i="13"/>
  <c r="K12" i="13"/>
  <c r="C10" i="13"/>
  <c r="I15" i="13"/>
  <c r="T82" i="30"/>
  <c r="Y82" i="30"/>
  <c r="C81" i="14" s="1"/>
  <c r="D54" i="119" s="1"/>
  <c r="K42" i="94"/>
  <c r="O42" i="94"/>
  <c r="M40" i="27"/>
  <c r="M26" i="27"/>
  <c r="M22" i="27"/>
  <c r="B42" i="97"/>
  <c r="C113" i="14" s="1"/>
  <c r="D82" i="119" s="1"/>
  <c r="M44" i="99"/>
  <c r="R44" i="99"/>
  <c r="N44" i="99"/>
  <c r="U56" i="86"/>
  <c r="C36" i="100"/>
  <c r="J36" i="100"/>
  <c r="J34" i="100"/>
  <c r="F36" i="100"/>
  <c r="B36" i="100"/>
  <c r="B34" i="100"/>
  <c r="Y49" i="64"/>
  <c r="S49" i="64"/>
  <c r="AB48" i="64"/>
  <c r="D49" i="64"/>
  <c r="X48" i="65"/>
  <c r="I49" i="65"/>
  <c r="S49" i="65"/>
  <c r="R49" i="65"/>
  <c r="V49" i="65"/>
  <c r="R134" i="66"/>
  <c r="N179" i="66"/>
  <c r="R179" i="66"/>
  <c r="U44" i="67"/>
  <c r="Q44" i="67"/>
  <c r="E44" i="67"/>
  <c r="AA198" i="60"/>
  <c r="W198" i="60"/>
  <c r="S198" i="60"/>
  <c r="K198" i="60"/>
  <c r="G198" i="60"/>
  <c r="F39" i="29"/>
  <c r="G57" i="87"/>
  <c r="H42" i="90"/>
  <c r="I35" i="92"/>
  <c r="I44" i="92"/>
  <c r="I31" i="92"/>
  <c r="I20" i="92"/>
  <c r="I12" i="92"/>
  <c r="I16" i="92"/>
  <c r="I45" i="92"/>
  <c r="I42" i="92"/>
  <c r="I13" i="92"/>
  <c r="I19" i="92"/>
  <c r="U44" i="92"/>
  <c r="U42" i="92"/>
  <c r="U39" i="92"/>
  <c r="U14" i="92"/>
  <c r="U25" i="92"/>
  <c r="U38" i="92"/>
  <c r="U27" i="92"/>
  <c r="U26" i="92"/>
  <c r="U19" i="92"/>
  <c r="U23" i="92"/>
  <c r="AI19" i="92"/>
  <c r="AI39" i="92"/>
  <c r="AI17" i="92"/>
  <c r="AI32" i="92"/>
  <c r="AI40" i="92"/>
  <c r="AI21" i="92"/>
  <c r="AI34" i="92"/>
  <c r="AI24" i="92"/>
  <c r="AI45" i="92"/>
  <c r="AI13" i="92"/>
  <c r="AI27" i="92"/>
  <c r="AW37" i="92"/>
  <c r="AW45" i="92"/>
  <c r="AW44" i="92"/>
  <c r="AW16" i="92"/>
  <c r="AW35" i="92"/>
  <c r="AW43" i="92"/>
  <c r="AW41" i="92"/>
  <c r="AW36" i="92"/>
  <c r="AW15" i="92"/>
  <c r="BL44" i="92"/>
  <c r="BL35" i="92"/>
  <c r="BL42" i="92"/>
  <c r="BL16" i="92"/>
  <c r="BL30" i="92"/>
  <c r="BL31" i="92"/>
  <c r="BL14" i="92"/>
  <c r="BL36" i="92"/>
  <c r="BL24" i="92"/>
  <c r="BL39" i="92"/>
  <c r="BL13" i="92"/>
  <c r="BT17" i="92"/>
  <c r="BT21" i="92"/>
  <c r="BT34" i="92"/>
  <c r="BT15" i="92"/>
  <c r="BT25" i="92"/>
  <c r="BT24" i="92"/>
  <c r="BT16" i="92"/>
  <c r="BT13" i="92"/>
  <c r="BT32" i="92"/>
  <c r="CG25" i="92"/>
  <c r="CG31" i="92"/>
  <c r="CG20" i="92"/>
  <c r="CG27" i="92"/>
  <c r="CG35" i="92"/>
  <c r="CG22" i="92"/>
  <c r="CG37" i="92"/>
  <c r="CG24" i="92"/>
  <c r="CG23" i="92"/>
  <c r="CG19" i="92"/>
  <c r="CG38" i="92"/>
  <c r="CN30" i="92"/>
  <c r="CN39" i="92"/>
  <c r="CN17" i="92"/>
  <c r="CN21" i="92"/>
  <c r="CN38" i="92"/>
  <c r="CN36" i="92"/>
  <c r="CN26" i="92"/>
  <c r="CN19" i="92"/>
  <c r="CN22" i="92"/>
  <c r="CN43" i="92"/>
  <c r="CN37" i="92"/>
  <c r="CN41" i="92"/>
  <c r="CN35" i="92"/>
  <c r="CN23" i="92"/>
  <c r="CN15" i="92"/>
  <c r="CN12" i="92"/>
  <c r="CN40" i="92"/>
  <c r="CN20" i="92"/>
  <c r="CY36" i="92"/>
  <c r="CY45" i="92"/>
  <c r="CY44" i="92"/>
  <c r="CY26" i="92"/>
  <c r="CY30" i="92"/>
  <c r="CY19" i="92"/>
  <c r="CY31" i="92"/>
  <c r="CY12" i="92"/>
  <c r="DG15" i="92"/>
  <c r="DG43" i="92"/>
  <c r="DG30" i="92"/>
  <c r="DG44" i="92"/>
  <c r="DG27" i="92"/>
  <c r="DG24" i="92"/>
  <c r="DG45" i="92"/>
  <c r="DG38" i="92"/>
  <c r="DS14" i="92"/>
  <c r="DS25" i="92"/>
  <c r="DS44" i="92"/>
  <c r="DS12" i="92"/>
  <c r="DS43" i="92"/>
  <c r="DS26" i="92"/>
  <c r="DS20" i="92"/>
  <c r="DS17" i="92"/>
  <c r="DS35" i="92"/>
  <c r="DS31" i="92"/>
  <c r="DS42" i="92"/>
  <c r="DS27" i="92"/>
  <c r="DS28" i="92"/>
  <c r="F19" i="13"/>
  <c r="D18" i="13"/>
  <c r="T41" i="30"/>
  <c r="P41" i="30"/>
  <c r="L41" i="30"/>
  <c r="H41" i="30"/>
  <c r="M17" i="27"/>
  <c r="T50" i="60"/>
  <c r="AB50" i="60"/>
  <c r="C79" i="14" s="1"/>
  <c r="N50" i="60"/>
  <c r="V50" i="60"/>
  <c r="Z50" i="60"/>
  <c r="X96" i="60"/>
  <c r="G147" i="60"/>
  <c r="S147" i="60"/>
  <c r="W147" i="60"/>
  <c r="Q147" i="60"/>
  <c r="M49" i="61"/>
  <c r="Q49" i="61"/>
  <c r="K49" i="61"/>
  <c r="S49" i="61"/>
  <c r="C94" i="14" s="1"/>
  <c r="D67" i="119" s="1"/>
  <c r="L93" i="61"/>
  <c r="R93" i="61"/>
  <c r="AB49" i="63"/>
  <c r="C50" i="63"/>
  <c r="G50" i="63"/>
  <c r="K49" i="63"/>
  <c r="O49" i="63"/>
  <c r="W50" i="63"/>
  <c r="AA50" i="63"/>
  <c r="E49" i="63"/>
  <c r="J48" i="64"/>
  <c r="D44" i="66"/>
  <c r="R44" i="66"/>
  <c r="J44" i="66"/>
  <c r="F134" i="66"/>
  <c r="H179" i="66"/>
  <c r="K42" i="68"/>
  <c r="AB198" i="60"/>
  <c r="C97" i="14" s="1"/>
  <c r="D70" i="119" s="1"/>
  <c r="Z198" i="60"/>
  <c r="G96" i="71"/>
  <c r="I96" i="71"/>
  <c r="M96" i="71"/>
  <c r="Q96" i="71"/>
  <c r="F45" i="71"/>
  <c r="J45" i="71"/>
  <c r="N45" i="71"/>
  <c r="R45" i="71"/>
  <c r="C108" i="14" s="1"/>
  <c r="D77" i="119" s="1"/>
  <c r="M43" i="25"/>
  <c r="C119" i="14" s="1"/>
  <c r="D84" i="119" s="1"/>
  <c r="I39" i="29"/>
  <c r="C52" i="84"/>
  <c r="K81" i="90"/>
  <c r="C22" i="14" s="1"/>
  <c r="D16" i="119" s="1"/>
  <c r="CN32" i="92"/>
  <c r="BT20" i="92"/>
  <c r="BL43" i="92"/>
  <c r="AW30" i="92"/>
  <c r="U18" i="92"/>
  <c r="I17" i="92"/>
  <c r="DS16" i="92"/>
  <c r="F17" i="13"/>
  <c r="F14" i="13"/>
  <c r="K36" i="100"/>
  <c r="K35" i="100"/>
  <c r="T190" i="71"/>
  <c r="C111" i="14" s="1"/>
  <c r="D80" i="119" s="1"/>
  <c r="M97" i="60"/>
  <c r="Q96" i="60"/>
  <c r="P97" i="60"/>
  <c r="W48" i="64"/>
  <c r="S44" i="66"/>
  <c r="C83" i="14" s="1"/>
  <c r="D56" i="119" s="1"/>
  <c r="L44" i="66"/>
  <c r="J134" i="66"/>
  <c r="D179" i="66"/>
  <c r="AD44" i="67"/>
  <c r="Z44" i="67"/>
  <c r="V44" i="67"/>
  <c r="N44" i="67"/>
  <c r="J44" i="67"/>
  <c r="F44" i="67"/>
  <c r="C90" i="14" s="1"/>
  <c r="D63" i="119" s="1"/>
  <c r="P143" i="71"/>
  <c r="L143" i="71"/>
  <c r="H143" i="71"/>
  <c r="O190" i="71"/>
  <c r="O96" i="71"/>
  <c r="L43" i="25"/>
  <c r="H43" i="25"/>
  <c r="D43" i="25"/>
  <c r="H34" i="76"/>
  <c r="D34" i="76"/>
  <c r="G39" i="29"/>
  <c r="I57" i="87"/>
  <c r="B81" i="90"/>
  <c r="B42" i="90"/>
  <c r="E43" i="91"/>
  <c r="CN44" i="92"/>
  <c r="CQ44" i="92" s="1"/>
  <c r="CG13" i="92"/>
  <c r="BT27" i="92"/>
  <c r="BL25" i="92"/>
  <c r="AI14" i="92"/>
  <c r="U35" i="92"/>
  <c r="E39" i="92"/>
  <c r="E17" i="92"/>
  <c r="E36" i="92"/>
  <c r="E34" i="92"/>
  <c r="E20" i="92"/>
  <c r="E13" i="92"/>
  <c r="E32" i="92"/>
  <c r="E30" i="92"/>
  <c r="E18" i="92"/>
  <c r="E44" i="92"/>
  <c r="E14" i="92"/>
  <c r="E16" i="92"/>
  <c r="M13" i="92"/>
  <c r="M42" i="92"/>
  <c r="M44" i="92"/>
  <c r="M40" i="92"/>
  <c r="M43" i="92"/>
  <c r="M25" i="92"/>
  <c r="M30" i="92"/>
  <c r="M26" i="92"/>
  <c r="M32" i="92"/>
  <c r="Y17" i="92"/>
  <c r="Y31" i="92"/>
  <c r="Y34" i="92"/>
  <c r="Y43" i="92"/>
  <c r="Y21" i="92"/>
  <c r="Y38" i="92"/>
  <c r="Y35" i="92"/>
  <c r="Y27" i="92"/>
  <c r="AS40" i="92"/>
  <c r="AS17" i="92"/>
  <c r="AS21" i="92"/>
  <c r="AS36" i="92"/>
  <c r="AS43" i="92"/>
  <c r="AS24" i="92"/>
  <c r="AS39" i="92"/>
  <c r="AS30" i="92"/>
  <c r="AS45" i="92"/>
  <c r="AS22" i="92"/>
  <c r="AS38" i="92"/>
  <c r="AS18" i="92"/>
  <c r="AS41" i="92"/>
  <c r="AS20" i="92"/>
  <c r="BP28" i="92"/>
  <c r="BP17" i="92"/>
  <c r="BP36" i="92"/>
  <c r="BP42" i="92"/>
  <c r="BP20" i="92"/>
  <c r="BP15" i="92"/>
  <c r="BP30" i="92"/>
  <c r="BP45" i="92"/>
  <c r="BP38" i="92"/>
  <c r="BP22" i="92"/>
  <c r="BP34" i="92"/>
  <c r="CC34" i="92"/>
  <c r="CC42" i="92"/>
  <c r="CC17" i="92"/>
  <c r="CC25" i="92"/>
  <c r="CC21" i="92"/>
  <c r="CC43" i="92"/>
  <c r="CC14" i="92"/>
  <c r="CC45" i="92"/>
  <c r="CC44" i="92"/>
  <c r="CC38" i="92"/>
  <c r="CC31" i="92"/>
  <c r="DC38" i="92"/>
  <c r="DC27" i="92"/>
  <c r="DC45" i="92"/>
  <c r="DC37" i="92"/>
  <c r="DC39" i="92"/>
  <c r="DC19" i="92"/>
  <c r="DC15" i="92"/>
  <c r="DC40" i="92"/>
  <c r="DC44" i="92"/>
  <c r="DK30" i="92"/>
  <c r="DK12" i="92"/>
  <c r="DK41" i="92"/>
  <c r="DK16" i="92"/>
  <c r="DK14" i="92"/>
  <c r="DK21" i="92"/>
  <c r="DK32" i="92"/>
  <c r="DK28" i="92"/>
  <c r="DK40" i="92"/>
  <c r="DK37" i="92"/>
  <c r="DK18" i="92"/>
  <c r="DK17" i="92"/>
  <c r="DK27" i="92"/>
  <c r="EA17" i="92"/>
  <c r="EA37" i="92"/>
  <c r="EA39" i="92"/>
  <c r="EA38" i="92"/>
  <c r="EA27" i="92"/>
  <c r="ED27" i="92" s="1"/>
  <c r="EE27" i="92" s="1"/>
  <c r="EF27" i="92" s="1"/>
  <c r="EA23" i="92"/>
  <c r="EA45" i="92"/>
  <c r="EA43" i="92"/>
  <c r="EA13" i="92"/>
  <c r="F18" i="13"/>
  <c r="K33" i="100"/>
  <c r="DP49" i="92"/>
  <c r="AX49" i="92"/>
  <c r="AL49" i="92"/>
  <c r="Z49" i="92"/>
  <c r="N49" i="92"/>
  <c r="F28" i="13"/>
  <c r="D43" i="95"/>
  <c r="Z44" i="98"/>
  <c r="DH49" i="92"/>
  <c r="BE49" i="92"/>
  <c r="AT49" i="92"/>
  <c r="V49" i="92"/>
  <c r="D32" i="13"/>
  <c r="F29" i="13"/>
  <c r="J27" i="13"/>
  <c r="J15" i="13"/>
  <c r="F15" i="13"/>
  <c r="I12" i="13"/>
  <c r="I10" i="13"/>
  <c r="J43" i="95"/>
  <c r="B40" i="75"/>
  <c r="C117" i="14" s="1"/>
  <c r="CI49" i="92"/>
  <c r="BO49" i="92"/>
  <c r="H49" i="92"/>
  <c r="G26" i="13"/>
  <c r="G23" i="13"/>
  <c r="G17" i="13"/>
  <c r="H13" i="13"/>
  <c r="D42" i="94"/>
  <c r="H42" i="94"/>
  <c r="L42" i="94"/>
  <c r="H43" i="95"/>
  <c r="P43" i="95"/>
  <c r="C70" i="14" s="1"/>
  <c r="D48" i="119" s="1"/>
  <c r="C37" i="10"/>
  <c r="M39" i="27"/>
  <c r="M23" i="27"/>
  <c r="F44" i="99"/>
  <c r="S44" i="99"/>
  <c r="O44" i="99"/>
  <c r="K44" i="99"/>
  <c r="G44" i="99"/>
  <c r="CH49" i="92"/>
  <c r="BS49" i="92"/>
  <c r="D49" i="92"/>
  <c r="F33" i="13"/>
  <c r="I32" i="13"/>
  <c r="I26" i="13"/>
  <c r="J24" i="13"/>
  <c r="I23" i="13"/>
  <c r="F21" i="13"/>
  <c r="I16" i="13"/>
  <c r="I9" i="13"/>
  <c r="C30" i="13"/>
  <c r="B42" i="94"/>
  <c r="F42" i="94"/>
  <c r="J42" i="94"/>
  <c r="N42" i="94"/>
  <c r="N43" i="95"/>
  <c r="P44" i="99"/>
  <c r="Q44" i="99"/>
  <c r="I44" i="99"/>
  <c r="E44" i="99"/>
  <c r="B36" i="102"/>
  <c r="G50" i="60"/>
  <c r="O50" i="60"/>
  <c r="S50" i="60"/>
  <c r="W50" i="60"/>
  <c r="AA50" i="60"/>
  <c r="I50" i="60"/>
  <c r="M50" i="60"/>
  <c r="Q50" i="60"/>
  <c r="U50" i="60"/>
  <c r="Y50" i="60"/>
  <c r="G97" i="60"/>
  <c r="S97" i="60"/>
  <c r="M96" i="60"/>
  <c r="Q97" i="60"/>
  <c r="U97" i="60"/>
  <c r="E96" i="60"/>
  <c r="J97" i="60"/>
  <c r="R97" i="60"/>
  <c r="Z97" i="60"/>
  <c r="L96" i="60"/>
  <c r="T96" i="60"/>
  <c r="X97" i="60"/>
  <c r="AB97" i="60"/>
  <c r="F96" i="60"/>
  <c r="D97" i="60"/>
  <c r="J147" i="60"/>
  <c r="N147" i="60"/>
  <c r="V147" i="60"/>
  <c r="Z147" i="60"/>
  <c r="H147" i="60"/>
  <c r="L147" i="60"/>
  <c r="T147" i="60"/>
  <c r="X147" i="60"/>
  <c r="AB147" i="60"/>
  <c r="O49" i="61"/>
  <c r="B32" i="79"/>
  <c r="H32" i="79"/>
  <c r="D32" i="79"/>
  <c r="I31" i="79"/>
  <c r="E31" i="79"/>
  <c r="E32" i="79"/>
  <c r="S42" i="81"/>
  <c r="X44" i="98"/>
  <c r="I48" i="65"/>
  <c r="R96" i="60"/>
  <c r="S96" i="60"/>
  <c r="I49" i="61"/>
  <c r="C93" i="61"/>
  <c r="F93" i="61"/>
  <c r="J93" i="61"/>
  <c r="P93" i="61"/>
  <c r="C140" i="61"/>
  <c r="G140" i="61"/>
  <c r="K140" i="61"/>
  <c r="O140" i="61"/>
  <c r="Y48" i="64"/>
  <c r="K48" i="65"/>
  <c r="S48" i="65"/>
  <c r="E220" i="66"/>
  <c r="L179" i="66"/>
  <c r="P179" i="66"/>
  <c r="G143" i="71"/>
  <c r="F34" i="76"/>
  <c r="AA56" i="86"/>
  <c r="K42" i="90"/>
  <c r="C16" i="14" s="1"/>
  <c r="D12" i="119" s="1"/>
  <c r="G42" i="90"/>
  <c r="D49" i="63"/>
  <c r="X50" i="63"/>
  <c r="J50" i="63"/>
  <c r="I49" i="63"/>
  <c r="M49" i="63"/>
  <c r="Q50" i="63"/>
  <c r="Y50" i="63"/>
  <c r="Q49" i="65"/>
  <c r="W48" i="65"/>
  <c r="AA49" i="65"/>
  <c r="L44" i="67"/>
  <c r="H44" i="67"/>
  <c r="B34" i="76"/>
  <c r="E34" i="76"/>
  <c r="B35" i="76"/>
  <c r="AG56" i="86"/>
  <c r="Y56" i="86"/>
  <c r="H50" i="60"/>
  <c r="X50" i="60"/>
  <c r="F97" i="60"/>
  <c r="J96" i="60"/>
  <c r="N96" i="60"/>
  <c r="V96" i="60"/>
  <c r="H97" i="60"/>
  <c r="P96" i="60"/>
  <c r="T97" i="60"/>
  <c r="AB96" i="60"/>
  <c r="U147" i="60"/>
  <c r="G49" i="61"/>
  <c r="R49" i="61"/>
  <c r="H49" i="61"/>
  <c r="P49" i="61"/>
  <c r="H93" i="61"/>
  <c r="G93" i="61"/>
  <c r="K44" i="66"/>
  <c r="G134" i="66"/>
  <c r="S134" i="66"/>
  <c r="C84" i="14" s="1"/>
  <c r="D57" i="119" s="1"/>
  <c r="E179" i="66"/>
  <c r="Y44" i="67"/>
  <c r="I44" i="67"/>
  <c r="J42" i="68"/>
  <c r="V198" i="60"/>
  <c r="D45" i="71"/>
  <c r="B31" i="79"/>
  <c r="I32" i="79"/>
  <c r="E56" i="86"/>
  <c r="H32" i="89"/>
  <c r="H140" i="61"/>
  <c r="AA48" i="64"/>
  <c r="C48" i="64"/>
  <c r="K49" i="64"/>
  <c r="Y49" i="65"/>
  <c r="AB49" i="65"/>
  <c r="Z49" i="65"/>
  <c r="D48" i="65"/>
  <c r="L49" i="65"/>
  <c r="T48" i="65"/>
  <c r="X49" i="65"/>
  <c r="E89" i="66"/>
  <c r="C42" i="68"/>
  <c r="I42" i="68"/>
  <c r="H198" i="60"/>
  <c r="N96" i="71"/>
  <c r="F96" i="71"/>
  <c r="G45" i="71"/>
  <c r="E45" i="71"/>
  <c r="N36" i="10"/>
  <c r="I43" i="25"/>
  <c r="E43" i="25"/>
  <c r="K43" i="25"/>
  <c r="G43" i="25"/>
  <c r="F35" i="76"/>
  <c r="U35" i="77"/>
  <c r="D39" i="29"/>
  <c r="H31" i="79"/>
  <c r="D31" i="79"/>
  <c r="Q46" i="83"/>
  <c r="C53" i="14" s="1"/>
  <c r="D38" i="119" s="1"/>
  <c r="Q95" i="83"/>
  <c r="C54" i="14" s="1"/>
  <c r="D39" i="119" s="1"/>
  <c r="C56" i="86"/>
  <c r="O57" i="87"/>
  <c r="H43" i="91"/>
  <c r="E23" i="92"/>
  <c r="E15" i="92"/>
  <c r="E28" i="92"/>
  <c r="E38" i="92"/>
  <c r="E27" i="92"/>
  <c r="E43" i="92"/>
  <c r="E25" i="92"/>
  <c r="E21" i="92"/>
  <c r="E31" i="92"/>
  <c r="E41" i="92"/>
  <c r="M22" i="92"/>
  <c r="M17" i="92"/>
  <c r="M36" i="92"/>
  <c r="M24" i="92"/>
  <c r="M14" i="92"/>
  <c r="Y23" i="92"/>
  <c r="Y19" i="92"/>
  <c r="Y42" i="92"/>
  <c r="AS15" i="92"/>
  <c r="AS14" i="92"/>
  <c r="AS16" i="92"/>
  <c r="AS32" i="92"/>
  <c r="AS13" i="92"/>
  <c r="AS23" i="92"/>
  <c r="AS27" i="92"/>
  <c r="BP16" i="92"/>
  <c r="BP23" i="92"/>
  <c r="BP40" i="92"/>
  <c r="BP35" i="92"/>
  <c r="BP43" i="92"/>
  <c r="BP39" i="92"/>
  <c r="BP44" i="92"/>
  <c r="BP32" i="92"/>
  <c r="BP27" i="92"/>
  <c r="BP24" i="92"/>
  <c r="CC15" i="92"/>
  <c r="CC24" i="92"/>
  <c r="CC36" i="92"/>
  <c r="CC40" i="92"/>
  <c r="CC41" i="92"/>
  <c r="CC13" i="92"/>
  <c r="CC28" i="92"/>
  <c r="CC27" i="92"/>
  <c r="CC23" i="92"/>
  <c r="CC16" i="92"/>
  <c r="DC30" i="92"/>
  <c r="DC36" i="92"/>
  <c r="DC22" i="92"/>
  <c r="DC24" i="92"/>
  <c r="DC13" i="92"/>
  <c r="DC26" i="92"/>
  <c r="DC14" i="92"/>
  <c r="DC17" i="92"/>
  <c r="DC21" i="92"/>
  <c r="DC18" i="92"/>
  <c r="DC32" i="92"/>
  <c r="DC31" i="92"/>
  <c r="DC28" i="92"/>
  <c r="DC23" i="92"/>
  <c r="DK19" i="92"/>
  <c r="DK36" i="92"/>
  <c r="DK42" i="92"/>
  <c r="DK34" i="92"/>
  <c r="DK43" i="92"/>
  <c r="DK39" i="92"/>
  <c r="DK35" i="92"/>
  <c r="DK38" i="92"/>
  <c r="DK20" i="92"/>
  <c r="DK15" i="92"/>
  <c r="DK31" i="92"/>
  <c r="DK26" i="92"/>
  <c r="EA30" i="92"/>
  <c r="EA25" i="92"/>
  <c r="EA21" i="92"/>
  <c r="EA24" i="92"/>
  <c r="EA26" i="92"/>
  <c r="EA22" i="92"/>
  <c r="EA34" i="92"/>
  <c r="EA35" i="92"/>
  <c r="EA18" i="92"/>
  <c r="EA31" i="92"/>
  <c r="EA32" i="92"/>
  <c r="EA14" i="92"/>
  <c r="EA42" i="92"/>
  <c r="EA41" i="92"/>
  <c r="AM48" i="92"/>
  <c r="S140" i="61"/>
  <c r="C96" i="14" s="1"/>
  <c r="D69" i="119" s="1"/>
  <c r="E140" i="61"/>
  <c r="M140" i="61"/>
  <c r="Q140" i="61"/>
  <c r="M48" i="64"/>
  <c r="Q49" i="64"/>
  <c r="Q48" i="64"/>
  <c r="AA49" i="64"/>
  <c r="F49" i="65"/>
  <c r="N48" i="65"/>
  <c r="R48" i="65"/>
  <c r="V48" i="65"/>
  <c r="O44" i="66"/>
  <c r="G44" i="66"/>
  <c r="K89" i="66"/>
  <c r="M89" i="66"/>
  <c r="L134" i="66"/>
  <c r="O179" i="66"/>
  <c r="D134" i="66"/>
  <c r="T44" i="67"/>
  <c r="D44" i="67"/>
  <c r="C89" i="14" s="1"/>
  <c r="D62" i="119" s="1"/>
  <c r="G42" i="68"/>
  <c r="L42" i="68"/>
  <c r="D42" i="68"/>
  <c r="O198" i="60"/>
  <c r="T198" i="60"/>
  <c r="D96" i="71"/>
  <c r="H45" i="71"/>
  <c r="L45" i="71"/>
  <c r="P45" i="71"/>
  <c r="Q35" i="77"/>
  <c r="M35" i="77"/>
  <c r="I35" i="77"/>
  <c r="E35" i="77"/>
  <c r="H39" i="29"/>
  <c r="E39" i="29"/>
  <c r="J39" i="29"/>
  <c r="C39" i="29"/>
  <c r="P46" i="83"/>
  <c r="P95" i="83"/>
  <c r="B52" i="84"/>
  <c r="C51" i="14"/>
  <c r="D36" i="119" s="1"/>
  <c r="C26" i="14"/>
  <c r="D18" i="119" s="1"/>
  <c r="AC56" i="86"/>
  <c r="C57" i="87"/>
  <c r="C27" i="14" s="1"/>
  <c r="D19" i="119" s="1"/>
  <c r="U57" i="87"/>
  <c r="E57" i="87"/>
  <c r="K43" i="91"/>
  <c r="C17" i="14" s="1"/>
  <c r="D13" i="119" s="1"/>
  <c r="C43" i="91"/>
  <c r="B39" i="5"/>
  <c r="DC16" i="92"/>
  <c r="DK23" i="92"/>
  <c r="EA28" i="92"/>
  <c r="EA20" i="92"/>
  <c r="EA12" i="92"/>
  <c r="DK44" i="92"/>
  <c r="DK24" i="92"/>
  <c r="DK22" i="92"/>
  <c r="DK25" i="92"/>
  <c r="DC42" i="92"/>
  <c r="DC20" i="92"/>
  <c r="DC35" i="92"/>
  <c r="DC25" i="92"/>
  <c r="CC20" i="92"/>
  <c r="AS28" i="92"/>
  <c r="CN13" i="92"/>
  <c r="AW28" i="92"/>
  <c r="U15" i="92"/>
  <c r="CN16" i="92"/>
  <c r="CN28" i="92"/>
  <c r="CN27" i="92"/>
  <c r="CN31" i="92"/>
  <c r="CN18" i="92"/>
  <c r="CN45" i="92"/>
  <c r="CG28" i="92"/>
  <c r="CG39" i="92"/>
  <c r="CG16" i="92"/>
  <c r="CG14" i="92"/>
  <c r="CG44" i="92"/>
  <c r="BT12" i="92"/>
  <c r="BT43" i="92"/>
  <c r="BT22" i="92"/>
  <c r="BL15" i="92"/>
  <c r="BL27" i="92"/>
  <c r="AW26" i="92"/>
  <c r="AW20" i="92"/>
  <c r="AW24" i="92"/>
  <c r="AW18" i="92"/>
  <c r="AI38" i="92"/>
  <c r="AI37" i="92"/>
  <c r="AI42" i="92"/>
  <c r="U37" i="92"/>
  <c r="U31" i="92"/>
  <c r="I40" i="92"/>
  <c r="I23" i="92"/>
  <c r="I26" i="92"/>
  <c r="DS15" i="92"/>
  <c r="V44" i="98"/>
  <c r="D38" i="69"/>
  <c r="I30" i="92"/>
  <c r="I18" i="92"/>
  <c r="I21" i="92"/>
  <c r="I43" i="92"/>
  <c r="I37" i="92"/>
  <c r="I39" i="92"/>
  <c r="I28" i="92"/>
  <c r="I15" i="92"/>
  <c r="I25" i="92"/>
  <c r="I22" i="92"/>
  <c r="I38" i="92"/>
  <c r="I36" i="92"/>
  <c r="I34" i="92"/>
  <c r="I24" i="92"/>
  <c r="I41" i="92"/>
  <c r="U30" i="92"/>
  <c r="U45" i="92"/>
  <c r="U22" i="92"/>
  <c r="U43" i="92"/>
  <c r="U24" i="92"/>
  <c r="U28" i="92"/>
  <c r="U32" i="92"/>
  <c r="U16" i="92"/>
  <c r="U12" i="92"/>
  <c r="U17" i="92"/>
  <c r="U21" i="92"/>
  <c r="U36" i="92"/>
  <c r="U34" i="92"/>
  <c r="U41" i="92"/>
  <c r="AB41" i="92" s="1"/>
  <c r="U40" i="92"/>
  <c r="U13" i="92"/>
  <c r="AI25" i="92"/>
  <c r="AI18" i="92"/>
  <c r="AI31" i="92"/>
  <c r="AI12" i="92"/>
  <c r="AI20" i="92"/>
  <c r="AI41" i="92"/>
  <c r="AI26" i="92"/>
  <c r="AI30" i="92"/>
  <c r="AI35" i="92"/>
  <c r="AI22" i="92"/>
  <c r="AI43" i="92"/>
  <c r="AI36" i="92"/>
  <c r="AI28" i="92"/>
  <c r="AI16" i="92"/>
  <c r="AI15" i="92"/>
  <c r="AW17" i="92"/>
  <c r="AW21" i="92"/>
  <c r="AW31" i="92"/>
  <c r="AW34" i="92"/>
  <c r="AW14" i="92"/>
  <c r="AW23" i="92"/>
  <c r="AW13" i="92"/>
  <c r="AW19" i="92"/>
  <c r="AW42" i="92"/>
  <c r="AW22" i="92"/>
  <c r="AW12" i="92"/>
  <c r="AW32" i="92"/>
  <c r="AW40" i="92"/>
  <c r="AW38" i="92"/>
  <c r="BL17" i="92"/>
  <c r="BL45" i="92"/>
  <c r="BL18" i="92"/>
  <c r="BL32" i="92"/>
  <c r="BL38" i="92"/>
  <c r="BL28" i="92"/>
  <c r="BL26" i="92"/>
  <c r="BL12" i="92"/>
  <c r="BL19" i="92"/>
  <c r="BL21" i="92"/>
  <c r="BL22" i="92"/>
  <c r="BL23" i="92"/>
  <c r="BL20" i="92"/>
  <c r="BL41" i="92"/>
  <c r="BL40" i="92"/>
  <c r="BL37" i="92"/>
  <c r="BT41" i="92"/>
  <c r="BT30" i="92"/>
  <c r="BT35" i="92"/>
  <c r="BT31" i="92"/>
  <c r="BT23" i="92"/>
  <c r="BT26" i="92"/>
  <c r="BT40" i="92"/>
  <c r="BT37" i="92"/>
  <c r="BT39" i="92"/>
  <c r="BT19" i="92"/>
  <c r="BT44" i="92"/>
  <c r="BT38" i="92"/>
  <c r="BT36" i="92"/>
  <c r="BT28" i="92"/>
  <c r="BT18" i="92"/>
  <c r="BT14" i="92"/>
  <c r="CG30" i="92"/>
  <c r="CG18" i="92"/>
  <c r="CG21" i="92"/>
  <c r="CG34" i="92"/>
  <c r="CG12" i="92"/>
  <c r="CG40" i="92"/>
  <c r="CG43" i="92"/>
  <c r="CG45" i="92"/>
  <c r="CG36" i="92"/>
  <c r="CY15" i="92"/>
  <c r="CY43" i="92"/>
  <c r="DS40" i="92"/>
  <c r="DS41" i="92"/>
  <c r="DS39" i="92"/>
  <c r="M31" i="27"/>
  <c r="C40" i="75"/>
  <c r="C118" i="14" s="1"/>
  <c r="CK49" i="92"/>
  <c r="I17" i="13"/>
  <c r="I24" i="13"/>
  <c r="I7" i="13"/>
  <c r="R41" i="30"/>
  <c r="J41" i="30"/>
  <c r="F41" i="30"/>
  <c r="C42" i="94"/>
  <c r="G42" i="94"/>
  <c r="P42" i="94"/>
  <c r="C59" i="14" s="1"/>
  <c r="O43" i="95"/>
  <c r="M27" i="27"/>
  <c r="C42" i="97"/>
  <c r="C114" i="14" s="1"/>
  <c r="D83" i="119" s="1"/>
  <c r="C35" i="100"/>
  <c r="C33" i="100"/>
  <c r="C34" i="100"/>
  <c r="J35" i="100"/>
  <c r="F33" i="100"/>
  <c r="F35" i="100"/>
  <c r="F34" i="100"/>
  <c r="B33" i="100"/>
  <c r="B35" i="100"/>
  <c r="T143" i="71"/>
  <c r="C110" i="14" s="1"/>
  <c r="D79" i="119" s="1"/>
  <c r="CO49" i="92"/>
  <c r="D34" i="3"/>
  <c r="C45" i="14" s="1"/>
  <c r="D32" i="119" s="1"/>
  <c r="I28" i="13"/>
  <c r="F6" i="13"/>
  <c r="I29" i="13"/>
  <c r="I27" i="13"/>
  <c r="F22" i="13"/>
  <c r="F11" i="13"/>
  <c r="C9" i="13"/>
  <c r="I8" i="13"/>
  <c r="K11" i="13"/>
  <c r="K7" i="13"/>
  <c r="K10" i="13"/>
  <c r="K28" i="13"/>
  <c r="K14" i="13"/>
  <c r="E42" i="94"/>
  <c r="I43" i="95"/>
  <c r="M35" i="27"/>
  <c r="L40" i="72"/>
  <c r="C112" i="14" s="1"/>
  <c r="D81" i="119" s="1"/>
  <c r="M34" i="100"/>
  <c r="H33" i="100"/>
  <c r="D35" i="100"/>
  <c r="H35" i="100"/>
  <c r="EI49" i="92"/>
  <c r="B34" i="3"/>
  <c r="C43" i="14" s="1"/>
  <c r="I6" i="13"/>
  <c r="E6" i="13"/>
  <c r="F32" i="13"/>
  <c r="K30" i="13"/>
  <c r="E25" i="13"/>
  <c r="K24" i="13"/>
  <c r="E22" i="13"/>
  <c r="H21" i="13"/>
  <c r="C18" i="13"/>
  <c r="F8" i="13"/>
  <c r="E7" i="13"/>
  <c r="B27" i="13"/>
  <c r="J13" i="13"/>
  <c r="G27" i="13"/>
  <c r="W41" i="30"/>
  <c r="H82" i="30"/>
  <c r="P82" i="30"/>
  <c r="X82" i="30"/>
  <c r="B36" i="58"/>
  <c r="F43" i="95"/>
  <c r="M43" i="95"/>
  <c r="L43" i="95"/>
  <c r="B37" i="10"/>
  <c r="M13" i="27"/>
  <c r="M33" i="27"/>
  <c r="M25" i="27"/>
  <c r="C44" i="99"/>
  <c r="B44" i="67"/>
  <c r="C87" i="14" s="1"/>
  <c r="D60" i="119" s="1"/>
  <c r="J49" i="92"/>
  <c r="EJ49" i="92"/>
  <c r="DF49" i="92"/>
  <c r="CV49" i="92"/>
  <c r="BQ49" i="92"/>
  <c r="I33" i="13"/>
  <c r="E33" i="13"/>
  <c r="F31" i="13"/>
  <c r="I30" i="13"/>
  <c r="E30" i="13"/>
  <c r="C28" i="13"/>
  <c r="F27" i="13"/>
  <c r="F24" i="13"/>
  <c r="F20" i="13"/>
  <c r="C19" i="13"/>
  <c r="I18" i="13"/>
  <c r="F12" i="13"/>
  <c r="I11" i="13"/>
  <c r="B9" i="13"/>
  <c r="E41" i="30"/>
  <c r="Y41" i="30"/>
  <c r="C82" i="14" s="1"/>
  <c r="D55" i="119" s="1"/>
  <c r="I82" i="30"/>
  <c r="Q82" i="30"/>
  <c r="I42" i="94"/>
  <c r="M42" i="94"/>
  <c r="K43" i="95"/>
  <c r="G37" i="10"/>
  <c r="R44" i="98"/>
  <c r="S44" i="98"/>
  <c r="B44" i="101"/>
  <c r="C69" i="14" s="1"/>
  <c r="D47" i="119" s="1"/>
  <c r="X48" i="64"/>
  <c r="X49" i="64"/>
  <c r="P35" i="10"/>
  <c r="P36" i="10"/>
  <c r="J32" i="89"/>
  <c r="J33" i="89"/>
  <c r="C49" i="63"/>
  <c r="M50" i="63"/>
  <c r="Q49" i="63"/>
  <c r="D50" i="63"/>
  <c r="G49" i="64"/>
  <c r="Y48" i="65"/>
  <c r="I50" i="63"/>
  <c r="C96" i="60"/>
  <c r="C97" i="60"/>
  <c r="K96" i="60"/>
  <c r="K97" i="60"/>
  <c r="O97" i="60"/>
  <c r="O96" i="60"/>
  <c r="W96" i="60"/>
  <c r="W97" i="60"/>
  <c r="AA96" i="60"/>
  <c r="AA97" i="60"/>
  <c r="Y96" i="60"/>
  <c r="Y97" i="60"/>
  <c r="J49" i="63"/>
  <c r="N50" i="63"/>
  <c r="N49" i="63"/>
  <c r="V49" i="63"/>
  <c r="V50" i="63"/>
  <c r="Z50" i="63"/>
  <c r="H49" i="63"/>
  <c r="H50" i="63"/>
  <c r="P49" i="63"/>
  <c r="P50" i="63"/>
  <c r="K48" i="64"/>
  <c r="Q48" i="65"/>
  <c r="Y49" i="63"/>
  <c r="O50" i="63"/>
  <c r="Z96" i="60"/>
  <c r="U96" i="60"/>
  <c r="D96" i="60"/>
  <c r="G96" i="60"/>
  <c r="H96" i="60"/>
  <c r="L97" i="60"/>
  <c r="I140" i="61"/>
  <c r="G49" i="63"/>
  <c r="K50" i="63"/>
  <c r="S50" i="63"/>
  <c r="AA49" i="63"/>
  <c r="T50" i="63"/>
  <c r="X49" i="63"/>
  <c r="E49" i="64"/>
  <c r="E48" i="64"/>
  <c r="I49" i="64"/>
  <c r="P49" i="64"/>
  <c r="P48" i="64"/>
  <c r="S48" i="64"/>
  <c r="S50" i="64" s="1"/>
  <c r="W49" i="64"/>
  <c r="L48" i="64"/>
  <c r="T48" i="64"/>
  <c r="T49" i="64"/>
  <c r="AB49" i="64"/>
  <c r="F48" i="64"/>
  <c r="F49" i="64"/>
  <c r="J49" i="64"/>
  <c r="N49" i="64"/>
  <c r="N48" i="64"/>
  <c r="R48" i="64"/>
  <c r="R49" i="64"/>
  <c r="V49" i="64"/>
  <c r="Z48" i="64"/>
  <c r="Z49" i="64"/>
  <c r="D48" i="64"/>
  <c r="I48" i="64"/>
  <c r="I50" i="64" s="1"/>
  <c r="AA48" i="65"/>
  <c r="L48" i="65"/>
  <c r="P49" i="65"/>
  <c r="P48" i="65"/>
  <c r="T49" i="65"/>
  <c r="N89" i="66"/>
  <c r="Q89" i="66"/>
  <c r="K179" i="66"/>
  <c r="M42" i="68"/>
  <c r="C93" i="14" s="1"/>
  <c r="D66" i="119" s="1"/>
  <c r="C43" i="25"/>
  <c r="N35" i="10"/>
  <c r="B39" i="29"/>
  <c r="J32" i="79"/>
  <c r="F32" i="79"/>
  <c r="F31" i="79"/>
  <c r="O35" i="10"/>
  <c r="H33" i="89"/>
  <c r="E50" i="63"/>
  <c r="U49" i="63"/>
  <c r="C49" i="65"/>
  <c r="C48" i="65"/>
  <c r="F48" i="65"/>
  <c r="M48" i="65"/>
  <c r="M49" i="65"/>
  <c r="U48" i="65"/>
  <c r="U49" i="65"/>
  <c r="J49" i="65"/>
  <c r="J48" i="65"/>
  <c r="E48" i="65"/>
  <c r="E49" i="65"/>
  <c r="G49" i="65"/>
  <c r="G48" i="65"/>
  <c r="O49" i="65"/>
  <c r="O48" i="65"/>
  <c r="E219" i="66"/>
  <c r="G179" i="66"/>
  <c r="O36" i="10"/>
  <c r="G34" i="76"/>
  <c r="G35" i="76"/>
  <c r="C35" i="76"/>
  <c r="C34" i="76"/>
  <c r="M57" i="87"/>
  <c r="M49" i="64"/>
  <c r="F32" i="89"/>
  <c r="F33" i="89"/>
  <c r="B33" i="89"/>
  <c r="D32" i="89"/>
  <c r="D33" i="89"/>
  <c r="S49" i="63"/>
  <c r="U49" i="64"/>
  <c r="U48" i="64"/>
  <c r="W49" i="63"/>
  <c r="W51" i="63" s="1"/>
  <c r="I96" i="60"/>
  <c r="I97" i="60"/>
  <c r="L49" i="61"/>
  <c r="F49" i="63"/>
  <c r="F50" i="63"/>
  <c r="R49" i="63"/>
  <c r="R50" i="63"/>
  <c r="L50" i="63"/>
  <c r="T49" i="63"/>
  <c r="H49" i="64"/>
  <c r="H48" i="64"/>
  <c r="O49" i="64"/>
  <c r="H49" i="65"/>
  <c r="H48" i="65"/>
  <c r="Z48" i="65"/>
  <c r="W49" i="65"/>
  <c r="K32" i="79"/>
  <c r="G32" i="79"/>
  <c r="C32" i="79"/>
  <c r="J31" i="79"/>
  <c r="O48" i="64"/>
  <c r="D35" i="76"/>
  <c r="R35" i="77"/>
  <c r="N35" i="77"/>
  <c r="J35" i="77"/>
  <c r="F35" i="77"/>
  <c r="K31" i="79"/>
  <c r="G31" i="79"/>
  <c r="C31" i="79"/>
  <c r="B32" i="89"/>
  <c r="B34" i="89" s="1"/>
  <c r="G32" i="89"/>
  <c r="C32" i="89"/>
  <c r="I32" i="89"/>
  <c r="E32" i="89"/>
  <c r="AB50" i="63"/>
  <c r="G48" i="64"/>
  <c r="H35" i="76"/>
  <c r="E35" i="76"/>
  <c r="T35" i="77"/>
  <c r="P35" i="77"/>
  <c r="L35" i="77"/>
  <c r="H35" i="77"/>
  <c r="D35" i="77"/>
  <c r="W56" i="86"/>
  <c r="K57" i="87"/>
  <c r="V97" i="60"/>
  <c r="N97" i="60"/>
  <c r="I45" i="71"/>
  <c r="S35" i="77"/>
  <c r="O35" i="77"/>
  <c r="K35" i="77"/>
  <c r="G35" i="77"/>
  <c r="I33" i="89"/>
  <c r="E33" i="89"/>
  <c r="J39" i="5"/>
  <c r="C15" i="14" s="1"/>
  <c r="DQ48" i="92"/>
  <c r="DQ47" i="92"/>
  <c r="AM47" i="92"/>
  <c r="AY48" i="92"/>
  <c r="AY47" i="92"/>
  <c r="AA47" i="92"/>
  <c r="AA48" i="92"/>
  <c r="BW48" i="92"/>
  <c r="BW47" i="92"/>
  <c r="BF48" i="92"/>
  <c r="BF47" i="92"/>
  <c r="BG19" i="92"/>
  <c r="G33" i="89"/>
  <c r="C33" i="89"/>
  <c r="G81" i="90"/>
  <c r="C81" i="90"/>
  <c r="H81" i="90"/>
  <c r="D81" i="90"/>
  <c r="D42" i="90"/>
  <c r="I42" i="90"/>
  <c r="E42" i="90"/>
  <c r="G39" i="5"/>
  <c r="G17" i="92"/>
  <c r="G25" i="92"/>
  <c r="G35" i="92"/>
  <c r="G24" i="92"/>
  <c r="G43" i="92"/>
  <c r="G39" i="92"/>
  <c r="G34" i="92"/>
  <c r="G40" i="92"/>
  <c r="G41" i="92"/>
  <c r="G19" i="92"/>
  <c r="G12" i="92"/>
  <c r="G18" i="92"/>
  <c r="G20" i="92"/>
  <c r="G32" i="92"/>
  <c r="G14" i="92"/>
  <c r="G23" i="92"/>
  <c r="G30" i="92"/>
  <c r="G21" i="92"/>
  <c r="G36" i="92"/>
  <c r="G37" i="92"/>
  <c r="G44" i="92"/>
  <c r="G15" i="92"/>
  <c r="G26" i="92"/>
  <c r="G28" i="92"/>
  <c r="C42" i="90"/>
  <c r="G27" i="92"/>
  <c r="G45" i="92"/>
  <c r="AK23" i="92"/>
  <c r="AK28" i="92"/>
  <c r="AK19" i="92"/>
  <c r="AK18" i="92"/>
  <c r="AK21" i="92"/>
  <c r="AK41" i="92"/>
  <c r="AK32" i="92"/>
  <c r="AK43" i="92"/>
  <c r="AK38" i="92"/>
  <c r="AK13" i="92"/>
  <c r="AK35" i="92"/>
  <c r="AK17" i="92"/>
  <c r="AK36" i="92"/>
  <c r="AK24" i="92"/>
  <c r="AK14" i="92"/>
  <c r="AK39" i="92"/>
  <c r="AK27" i="92"/>
  <c r="AK30" i="92"/>
  <c r="AK25" i="92"/>
  <c r="AK31" i="92"/>
  <c r="AK12" i="92"/>
  <c r="AK20" i="92"/>
  <c r="BN13" i="92"/>
  <c r="BN17" i="92"/>
  <c r="BN18" i="92"/>
  <c r="BN31" i="92"/>
  <c r="BN24" i="92"/>
  <c r="BN41" i="92"/>
  <c r="BN37" i="92"/>
  <c r="BN40" i="92"/>
  <c r="BN25" i="92"/>
  <c r="BN39" i="92"/>
  <c r="BN43" i="92"/>
  <c r="BN28" i="92"/>
  <c r="BN45" i="92"/>
  <c r="BN36" i="92"/>
  <c r="BN21" i="92"/>
  <c r="BN34" i="92"/>
  <c r="BN14" i="92"/>
  <c r="BN20" i="92"/>
  <c r="BN27" i="92"/>
  <c r="BN19" i="92"/>
  <c r="BN35" i="92"/>
  <c r="BN38" i="92"/>
  <c r="BN32" i="92"/>
  <c r="BN26" i="92"/>
  <c r="BV39" i="92"/>
  <c r="BV28" i="92"/>
  <c r="BV45" i="92"/>
  <c r="BV21" i="92"/>
  <c r="BV22" i="92"/>
  <c r="BV34" i="92"/>
  <c r="BV12" i="92"/>
  <c r="BV30" i="92"/>
  <c r="BV35" i="92"/>
  <c r="BV31" i="92"/>
  <c r="BV43" i="92"/>
  <c r="BV32" i="92"/>
  <c r="BV26" i="92"/>
  <c r="BV19" i="92"/>
  <c r="BV18" i="92"/>
  <c r="BV42" i="92"/>
  <c r="BV24" i="92"/>
  <c r="BV14" i="92"/>
  <c r="CJ19" i="92"/>
  <c r="CJ36" i="92"/>
  <c r="CJ38" i="92"/>
  <c r="CJ18" i="92"/>
  <c r="CJ13" i="92"/>
  <c r="CJ26" i="92"/>
  <c r="CJ16" i="92"/>
  <c r="CJ17" i="92"/>
  <c r="CJ45" i="92"/>
  <c r="CJ42" i="92"/>
  <c r="CJ31" i="92"/>
  <c r="CJ43" i="92"/>
  <c r="CJ39" i="92"/>
  <c r="CJ27" i="92"/>
  <c r="CJ32" i="92"/>
  <c r="CJ40" i="92"/>
  <c r="CJ30" i="92"/>
  <c r="CJ35" i="92"/>
  <c r="CJ12" i="92"/>
  <c r="CJ37" i="92"/>
  <c r="CJ20" i="92"/>
  <c r="CJ23" i="92"/>
  <c r="CP25" i="92"/>
  <c r="CP12" i="92"/>
  <c r="CP32" i="92"/>
  <c r="CP26" i="92"/>
  <c r="CP15" i="92"/>
  <c r="CP13" i="92"/>
  <c r="CP28" i="92"/>
  <c r="CP17" i="92"/>
  <c r="CP18" i="92"/>
  <c r="CP38" i="92"/>
  <c r="CP34" i="92"/>
  <c r="CP41" i="92"/>
  <c r="CP20" i="92"/>
  <c r="CP39" i="92"/>
  <c r="CP23" i="92"/>
  <c r="CP45" i="92"/>
  <c r="CP42" i="92"/>
  <c r="CP24" i="92"/>
  <c r="CQ24" i="92" s="1"/>
  <c r="CP37" i="92"/>
  <c r="CP30" i="92"/>
  <c r="CP16" i="92"/>
  <c r="CP21" i="92"/>
  <c r="DA17" i="92"/>
  <c r="DA19" i="92"/>
  <c r="DA42" i="92"/>
  <c r="DA24" i="92"/>
  <c r="DA14" i="92"/>
  <c r="DA20" i="92"/>
  <c r="DA16" i="92"/>
  <c r="DA26" i="92"/>
  <c r="DA30" i="92"/>
  <c r="DA18" i="92"/>
  <c r="DA31" i="92"/>
  <c r="DA34" i="92"/>
  <c r="DA38" i="92"/>
  <c r="DA23" i="92"/>
  <c r="DA27" i="92"/>
  <c r="DA37" i="92"/>
  <c r="DA45" i="92"/>
  <c r="DA36" i="92"/>
  <c r="DA22" i="92"/>
  <c r="DA41" i="92"/>
  <c r="DA32" i="92"/>
  <c r="DA40" i="92"/>
  <c r="DA44" i="92"/>
  <c r="DA28" i="92"/>
  <c r="DI37" i="92"/>
  <c r="DI17" i="92"/>
  <c r="DI18" i="92"/>
  <c r="DI42" i="92"/>
  <c r="DI24" i="92"/>
  <c r="DI14" i="92"/>
  <c r="DI23" i="92"/>
  <c r="DI15" i="92"/>
  <c r="DI19" i="92"/>
  <c r="DI35" i="92"/>
  <c r="DI44" i="92"/>
  <c r="DI34" i="92"/>
  <c r="DI32" i="92"/>
  <c r="DI40" i="92"/>
  <c r="DI39" i="92"/>
  <c r="DI28" i="92"/>
  <c r="DI38" i="92"/>
  <c r="DI30" i="92"/>
  <c r="DI25" i="92"/>
  <c r="DI36" i="92"/>
  <c r="DI22" i="92"/>
  <c r="DI41" i="92"/>
  <c r="DI43" i="92"/>
  <c r="DI13" i="92"/>
  <c r="DI12" i="92"/>
  <c r="DU17" i="92"/>
  <c r="DU18" i="92"/>
  <c r="DU31" i="92"/>
  <c r="DV31" i="92" s="1"/>
  <c r="DW31" i="92" s="1"/>
  <c r="DU34" i="92"/>
  <c r="DU20" i="92"/>
  <c r="DU16" i="92"/>
  <c r="DU39" i="92"/>
  <c r="DU13" i="92"/>
  <c r="DU44" i="92"/>
  <c r="DU45" i="92"/>
  <c r="DV45" i="92" s="1"/>
  <c r="DW45" i="92" s="1"/>
  <c r="DU35" i="92"/>
  <c r="DU12" i="92"/>
  <c r="DU41" i="92"/>
  <c r="DU43" i="92"/>
  <c r="DU23" i="92"/>
  <c r="DU28" i="92"/>
  <c r="DU30" i="92"/>
  <c r="DU25" i="92"/>
  <c r="DV25" i="92" s="1"/>
  <c r="DW25" i="92" s="1"/>
  <c r="DU42" i="92"/>
  <c r="DU24" i="92"/>
  <c r="DU22" i="92"/>
  <c r="DV22" i="92" s="1"/>
  <c r="DW22" i="92" s="1"/>
  <c r="DU37" i="92"/>
  <c r="DV37" i="92" s="1"/>
  <c r="DW37" i="92" s="1"/>
  <c r="DU40" i="92"/>
  <c r="DU15" i="92"/>
  <c r="F42" i="90"/>
  <c r="M23" i="92"/>
  <c r="M45" i="92"/>
  <c r="M35" i="92"/>
  <c r="M34" i="92"/>
  <c r="M41" i="92"/>
  <c r="M15" i="92"/>
  <c r="M27" i="92"/>
  <c r="M28" i="92"/>
  <c r="M39" i="92"/>
  <c r="M37" i="92"/>
  <c r="M38" i="92"/>
  <c r="Y13" i="92"/>
  <c r="Y39" i="92"/>
  <c r="Y30" i="92"/>
  <c r="Y18" i="92"/>
  <c r="Y25" i="92"/>
  <c r="Y22" i="92"/>
  <c r="Y14" i="92"/>
  <c r="Y32" i="92"/>
  <c r="Y16" i="92"/>
  <c r="Y28" i="92"/>
  <c r="Y44" i="92"/>
  <c r="Y15" i="92"/>
  <c r="F34" i="3"/>
  <c r="C47" i="14" s="1"/>
  <c r="D34" i="119" s="1"/>
  <c r="BU49" i="92"/>
  <c r="AR49" i="92"/>
  <c r="T49" i="92"/>
  <c r="CZ49" i="92"/>
  <c r="E32" i="3"/>
  <c r="J25" i="13"/>
  <c r="D29" i="13"/>
  <c r="D26" i="13"/>
  <c r="H23" i="13"/>
  <c r="D23" i="13"/>
  <c r="J21" i="13"/>
  <c r="J20" i="13"/>
  <c r="H17" i="13"/>
  <c r="H10" i="13"/>
  <c r="E10" i="13"/>
  <c r="G9" i="13"/>
  <c r="C33" i="13"/>
  <c r="C14" i="13"/>
  <c r="C17" i="13"/>
  <c r="C24" i="13"/>
  <c r="C26" i="13"/>
  <c r="C22" i="13"/>
  <c r="C15" i="13"/>
  <c r="C7" i="13"/>
  <c r="C16" i="13"/>
  <c r="C23" i="13"/>
  <c r="C11" i="13"/>
  <c r="C32" i="13"/>
  <c r="C12" i="13"/>
  <c r="G11" i="13"/>
  <c r="J6" i="13"/>
  <c r="D27" i="13"/>
  <c r="G13" i="13"/>
  <c r="D11" i="13"/>
  <c r="J10" i="13"/>
  <c r="H9" i="13"/>
  <c r="H7" i="13"/>
  <c r="H11" i="13"/>
  <c r="H18" i="13"/>
  <c r="E24" i="13"/>
  <c r="E20" i="13"/>
  <c r="E29" i="13"/>
  <c r="E31" i="13"/>
  <c r="E26" i="13"/>
  <c r="E12" i="13"/>
  <c r="E19" i="13"/>
  <c r="E11" i="13"/>
  <c r="E15" i="13"/>
  <c r="E17" i="13"/>
  <c r="E27" i="13"/>
  <c r="H30" i="13"/>
  <c r="DZ49" i="92"/>
  <c r="DD49" i="92"/>
  <c r="J29" i="13"/>
  <c r="J17" i="13"/>
  <c r="J7" i="13"/>
  <c r="J23" i="13"/>
  <c r="J28" i="13"/>
  <c r="J11" i="13"/>
  <c r="J31" i="13"/>
  <c r="J18" i="13"/>
  <c r="J33" i="13"/>
  <c r="J22" i="13"/>
  <c r="G12" i="13"/>
  <c r="G8" i="13"/>
  <c r="G24" i="13"/>
  <c r="G29" i="13"/>
  <c r="G31" i="13"/>
  <c r="G32" i="13"/>
  <c r="G6" i="13"/>
  <c r="G15" i="13"/>
  <c r="G7" i="13"/>
  <c r="G30" i="13"/>
  <c r="G16" i="13"/>
  <c r="G25" i="13"/>
  <c r="G22" i="13"/>
  <c r="G10" i="13"/>
  <c r="D12" i="13"/>
  <c r="D14" i="13"/>
  <c r="D10" i="13"/>
  <c r="D30" i="13"/>
  <c r="D33" i="13"/>
  <c r="D17" i="13"/>
  <c r="D20" i="13"/>
  <c r="D28" i="13"/>
  <c r="D19" i="13"/>
  <c r="D8" i="13"/>
  <c r="CB49" i="92"/>
  <c r="F30" i="13"/>
  <c r="F13" i="13"/>
  <c r="D6" i="13"/>
  <c r="J32" i="13"/>
  <c r="C31" i="13"/>
  <c r="J30" i="13"/>
  <c r="G28" i="13"/>
  <c r="H26" i="13"/>
  <c r="F25" i="13"/>
  <c r="F23" i="13"/>
  <c r="H22" i="13"/>
  <c r="D22" i="13"/>
  <c r="G21" i="13"/>
  <c r="D21" i="13"/>
  <c r="G20" i="13"/>
  <c r="J16" i="13"/>
  <c r="F16" i="13"/>
  <c r="H12" i="13"/>
  <c r="D9" i="13"/>
  <c r="J8" i="13"/>
  <c r="C8" i="13"/>
  <c r="H33" i="13"/>
  <c r="H32" i="13"/>
  <c r="E32" i="13"/>
  <c r="H31" i="13"/>
  <c r="H29" i="13"/>
  <c r="C29" i="13"/>
  <c r="E28" i="13"/>
  <c r="J26" i="13"/>
  <c r="F26" i="13"/>
  <c r="D25" i="13"/>
  <c r="E23" i="13"/>
  <c r="G19" i="13"/>
  <c r="G18" i="13"/>
  <c r="H16" i="13"/>
  <c r="D16" i="13"/>
  <c r="D13" i="13"/>
  <c r="J12" i="13"/>
  <c r="F9" i="13"/>
  <c r="H8" i="13"/>
  <c r="B20" i="13"/>
  <c r="B32" i="13"/>
  <c r="G33" i="13"/>
  <c r="D31" i="13"/>
  <c r="H28" i="13"/>
  <c r="C25" i="13"/>
  <c r="D24" i="13"/>
  <c r="E21" i="13"/>
  <c r="H20" i="13"/>
  <c r="D15" i="13"/>
  <c r="J14" i="13"/>
  <c r="D7" i="13"/>
  <c r="J82" i="30"/>
  <c r="R82" i="30"/>
  <c r="M37" i="27"/>
  <c r="M29" i="27"/>
  <c r="J44" i="99"/>
  <c r="B49" i="92"/>
  <c r="D37" i="69"/>
  <c r="M36" i="100"/>
  <c r="M35" i="100"/>
  <c r="M33" i="100"/>
  <c r="I35" i="100"/>
  <c r="I34" i="100"/>
  <c r="I33" i="100"/>
  <c r="I36" i="100"/>
  <c r="E33" i="100"/>
  <c r="E35" i="100"/>
  <c r="E34" i="100"/>
  <c r="G35" i="100"/>
  <c r="G33" i="100"/>
  <c r="G36" i="100"/>
  <c r="G34" i="100"/>
  <c r="L35" i="100"/>
  <c r="L33" i="100"/>
  <c r="L34" i="100"/>
  <c r="L36" i="100"/>
  <c r="H36" i="100"/>
  <c r="H34" i="100"/>
  <c r="D34" i="100"/>
  <c r="D36" i="100"/>
  <c r="D33" i="100"/>
  <c r="E82" i="30"/>
  <c r="M82" i="30"/>
  <c r="U82" i="30"/>
  <c r="B43" i="95"/>
  <c r="E43" i="95"/>
  <c r="C29" i="14"/>
  <c r="D21" i="119" s="1"/>
  <c r="AM49" i="92" l="1"/>
  <c r="BH36" i="92"/>
  <c r="BI42" i="92"/>
  <c r="AA50" i="64"/>
  <c r="DV13" i="92"/>
  <c r="DW13" i="92" s="1"/>
  <c r="DX13" i="92" s="1"/>
  <c r="K33" i="79"/>
  <c r="M51" i="63"/>
  <c r="ED39" i="92"/>
  <c r="EE39" i="92" s="1"/>
  <c r="EF39" i="92" s="1"/>
  <c r="B52" i="119"/>
  <c r="B53" i="119"/>
  <c r="B51" i="119"/>
  <c r="ED21" i="92"/>
  <c r="EE21" i="92" s="1"/>
  <c r="BI12" i="92"/>
  <c r="ED44" i="92"/>
  <c r="EE44" i="92" s="1"/>
  <c r="EF44" i="92" s="1"/>
  <c r="DV36" i="92"/>
  <c r="DW36" i="92" s="1"/>
  <c r="DX36" i="92" s="1"/>
  <c r="B12" i="119"/>
  <c r="B13" i="119"/>
  <c r="B34" i="119"/>
  <c r="B35" i="119"/>
  <c r="B32" i="119"/>
  <c r="B31" i="119"/>
  <c r="B33" i="119"/>
  <c r="ED25" i="92"/>
  <c r="EE25" i="92" s="1"/>
  <c r="EF25" i="92" s="1"/>
  <c r="H34" i="89"/>
  <c r="Y50" i="65"/>
  <c r="AN15" i="92"/>
  <c r="ED41" i="92"/>
  <c r="EE41" i="92" s="1"/>
  <c r="EF41" i="92" s="1"/>
  <c r="ED31" i="92"/>
  <c r="EE31" i="92" s="1"/>
  <c r="EF31" i="92" s="1"/>
  <c r="ED22" i="92"/>
  <c r="EE22" i="92" s="1"/>
  <c r="EF22" i="92" s="1"/>
  <c r="AZ27" i="92"/>
  <c r="BI37" i="92"/>
  <c r="DV18" i="92"/>
  <c r="DW18" i="92" s="1"/>
  <c r="DX18" i="92" s="1"/>
  <c r="CQ25" i="92"/>
  <c r="CR25" i="92" s="1"/>
  <c r="CS25" i="92" s="1"/>
  <c r="CT25" i="92" s="1"/>
  <c r="H36" i="76"/>
  <c r="C120" i="14" s="1"/>
  <c r="D85" i="119" s="1"/>
  <c r="DV38" i="92"/>
  <c r="DW38" i="92" s="1"/>
  <c r="DX38" i="92" s="1"/>
  <c r="H98" i="60"/>
  <c r="AZ31" i="92"/>
  <c r="BB31" i="92" s="1"/>
  <c r="ED26" i="92"/>
  <c r="EE26" i="92" s="1"/>
  <c r="EF26" i="92" s="1"/>
  <c r="ED30" i="92"/>
  <c r="EE30" i="92" s="1"/>
  <c r="EF30" i="92" s="1"/>
  <c r="BH15" i="92"/>
  <c r="ED37" i="92"/>
  <c r="EE37" i="92" s="1"/>
  <c r="EF37" i="92" s="1"/>
  <c r="ED35" i="92"/>
  <c r="EE35" i="92" s="1"/>
  <c r="EF35" i="92" s="1"/>
  <c r="AZ35" i="92"/>
  <c r="BB35" i="92" s="1"/>
  <c r="AZ37" i="92"/>
  <c r="BA37" i="92" s="1"/>
  <c r="BI18" i="92"/>
  <c r="CL48" i="92"/>
  <c r="DE47" i="92"/>
  <c r="ED18" i="92"/>
  <c r="EE18" i="92" s="1"/>
  <c r="EF18" i="92" s="1"/>
  <c r="Y50" i="64"/>
  <c r="DV27" i="92"/>
  <c r="DW27" i="92" s="1"/>
  <c r="DX27" i="92" s="1"/>
  <c r="BI25" i="92"/>
  <c r="E36" i="76"/>
  <c r="AA50" i="65"/>
  <c r="ED34" i="92"/>
  <c r="EE34" i="92" s="1"/>
  <c r="EF34" i="92" s="1"/>
  <c r="ED43" i="92"/>
  <c r="EE43" i="92" s="1"/>
  <c r="EF43" i="92" s="1"/>
  <c r="BH38" i="92"/>
  <c r="DV19" i="92"/>
  <c r="DW19" i="92" s="1"/>
  <c r="DX19" i="92" s="1"/>
  <c r="P12" i="92"/>
  <c r="Q12" i="92" s="1"/>
  <c r="BH40" i="92"/>
  <c r="D36" i="76"/>
  <c r="BH16" i="92"/>
  <c r="K50" i="65"/>
  <c r="AB20" i="92"/>
  <c r="AC20" i="92" s="1"/>
  <c r="CQ14" i="92"/>
  <c r="CR14" i="92" s="1"/>
  <c r="CS14" i="92" s="1"/>
  <c r="CT14" i="92" s="1"/>
  <c r="AN14" i="92"/>
  <c r="AP14" i="92" s="1"/>
  <c r="AB44" i="92"/>
  <c r="AD44" i="92" s="1"/>
  <c r="F37" i="100"/>
  <c r="I50" i="65"/>
  <c r="AZ39" i="92"/>
  <c r="BB39" i="92" s="1"/>
  <c r="BH39" i="92"/>
  <c r="V98" i="60"/>
  <c r="L50" i="65"/>
  <c r="AB37" i="92"/>
  <c r="AC37" i="92" s="1"/>
  <c r="ED14" i="92"/>
  <c r="EE14" i="92" s="1"/>
  <c r="EF14" i="92" s="1"/>
  <c r="BI14" i="92"/>
  <c r="AZ25" i="92"/>
  <c r="BB25" i="92" s="1"/>
  <c r="AB32" i="92"/>
  <c r="AD32" i="92" s="1"/>
  <c r="CQ41" i="92"/>
  <c r="CR41" i="92" s="1"/>
  <c r="CS41" i="92" s="1"/>
  <c r="CT41" i="92" s="1"/>
  <c r="L51" i="63"/>
  <c r="AN22" i="92"/>
  <c r="AP22" i="92" s="1"/>
  <c r="AB45" i="92"/>
  <c r="AC45" i="92" s="1"/>
  <c r="ED28" i="92"/>
  <c r="EE28" i="92" s="1"/>
  <c r="EF28" i="92" s="1"/>
  <c r="ED42" i="92"/>
  <c r="EE42" i="92" s="1"/>
  <c r="EF42" i="92" s="1"/>
  <c r="CQ22" i="92"/>
  <c r="CR22" i="92" s="1"/>
  <c r="CS22" i="92" s="1"/>
  <c r="CT22" i="92" s="1"/>
  <c r="DV24" i="92"/>
  <c r="DW24" i="92" s="1"/>
  <c r="DX24" i="92" s="1"/>
  <c r="DV34" i="92"/>
  <c r="DW34" i="92" s="1"/>
  <c r="AN23" i="92"/>
  <c r="AP23" i="92" s="1"/>
  <c r="AB22" i="92"/>
  <c r="AC22" i="92" s="1"/>
  <c r="DV23" i="92"/>
  <c r="DW23" i="92" s="1"/>
  <c r="DX23" i="92" s="1"/>
  <c r="AN17" i="92"/>
  <c r="AP17" i="92" s="1"/>
  <c r="AN43" i="92"/>
  <c r="AO43" i="92" s="1"/>
  <c r="L50" i="64"/>
  <c r="AN42" i="92"/>
  <c r="AP42" i="92" s="1"/>
  <c r="ED45" i="92"/>
  <c r="EE45" i="92" s="1"/>
  <c r="EF45" i="92" s="1"/>
  <c r="DV14" i="92"/>
  <c r="DW14" i="92" s="1"/>
  <c r="DX14" i="92" s="1"/>
  <c r="BI20" i="92"/>
  <c r="DE48" i="92"/>
  <c r="CW48" i="92"/>
  <c r="AB34" i="92"/>
  <c r="AC34" i="92" s="1"/>
  <c r="AB24" i="92"/>
  <c r="AD24" i="92" s="1"/>
  <c r="BI43" i="92"/>
  <c r="DV30" i="92"/>
  <c r="DW30" i="92" s="1"/>
  <c r="DX30" i="92" s="1"/>
  <c r="D33" i="79"/>
  <c r="CW47" i="92"/>
  <c r="P51" i="63"/>
  <c r="Z51" i="63"/>
  <c r="O98" i="60"/>
  <c r="AZ19" i="92"/>
  <c r="BB19" i="92" s="1"/>
  <c r="ED23" i="92"/>
  <c r="EE23" i="92" s="1"/>
  <c r="EF23" i="92" s="1"/>
  <c r="AZ30" i="92"/>
  <c r="BB30" i="92" s="1"/>
  <c r="V50" i="65"/>
  <c r="AN31" i="92"/>
  <c r="AP31" i="92" s="1"/>
  <c r="Q50" i="65"/>
  <c r="AZ34" i="92"/>
  <c r="BA34" i="92" s="1"/>
  <c r="BI41" i="92"/>
  <c r="AZ44" i="92"/>
  <c r="BB44" i="92" s="1"/>
  <c r="AB26" i="92"/>
  <c r="AC26" i="92" s="1"/>
  <c r="CL47" i="92"/>
  <c r="E37" i="100"/>
  <c r="DV17" i="92"/>
  <c r="DW17" i="92" s="1"/>
  <c r="DX17" i="92" s="1"/>
  <c r="DL35" i="92"/>
  <c r="DM35" i="92" s="1"/>
  <c r="DN35" i="92" s="1"/>
  <c r="BX30" i="92"/>
  <c r="BY30" i="92" s="1"/>
  <c r="BZ30" i="92" s="1"/>
  <c r="AN30" i="92"/>
  <c r="AO30" i="92" s="1"/>
  <c r="AZ38" i="92"/>
  <c r="BA38" i="92" s="1"/>
  <c r="AZ22" i="92"/>
  <c r="BB22" i="92" s="1"/>
  <c r="X50" i="65"/>
  <c r="ED17" i="92"/>
  <c r="EE17" i="92" s="1"/>
  <c r="EF17" i="92" s="1"/>
  <c r="ED40" i="92"/>
  <c r="EE40" i="92" s="1"/>
  <c r="EF40" i="92" s="1"/>
  <c r="AN44" i="92"/>
  <c r="AO44" i="92" s="1"/>
  <c r="C47" i="92"/>
  <c r="AB30" i="92"/>
  <c r="AC30" i="92" s="1"/>
  <c r="DV15" i="92"/>
  <c r="DW15" i="92" s="1"/>
  <c r="DX15" i="92" s="1"/>
  <c r="AN38" i="92"/>
  <c r="AP38" i="92" s="1"/>
  <c r="AB36" i="92"/>
  <c r="AD36" i="92" s="1"/>
  <c r="ED32" i="92"/>
  <c r="EE32" i="92" s="1"/>
  <c r="EF32" i="92" s="1"/>
  <c r="ED38" i="92"/>
  <c r="EE38" i="92" s="1"/>
  <c r="EF38" i="92" s="1"/>
  <c r="DV26" i="92"/>
  <c r="DW26" i="92" s="1"/>
  <c r="DX26" i="92" s="1"/>
  <c r="AN34" i="92"/>
  <c r="AP34" i="92" s="1"/>
  <c r="BH31" i="92"/>
  <c r="BI17" i="92"/>
  <c r="BH27" i="92"/>
  <c r="BI27" i="92"/>
  <c r="W48" i="92"/>
  <c r="AU48" i="92"/>
  <c r="CQ34" i="92"/>
  <c r="CR34" i="92" s="1"/>
  <c r="CS34" i="92" s="1"/>
  <c r="CT34" i="92" s="1"/>
  <c r="AN21" i="92"/>
  <c r="AP21" i="92" s="1"/>
  <c r="U98" i="60"/>
  <c r="AZ42" i="92"/>
  <c r="BA42" i="92" s="1"/>
  <c r="BI26" i="92"/>
  <c r="Q98" i="60"/>
  <c r="ED13" i="92"/>
  <c r="EE13" i="92" s="1"/>
  <c r="EF13" i="92" s="1"/>
  <c r="P16" i="92"/>
  <c r="R16" i="92" s="1"/>
  <c r="AN45" i="92"/>
  <c r="Z98" i="60"/>
  <c r="W47" i="92"/>
  <c r="CY47" i="92"/>
  <c r="BR48" i="92"/>
  <c r="P13" i="92"/>
  <c r="R13" i="92" s="1"/>
  <c r="S44" i="81"/>
  <c r="C50" i="14" s="1"/>
  <c r="AB27" i="92"/>
  <c r="AD27" i="92" s="1"/>
  <c r="C48" i="92"/>
  <c r="DL21" i="92"/>
  <c r="DM21" i="92" s="1"/>
  <c r="DN21" i="92" s="1"/>
  <c r="K48" i="92"/>
  <c r="DV28" i="92"/>
  <c r="DW28" i="92" s="1"/>
  <c r="DX28" i="92" s="1"/>
  <c r="DV35" i="92"/>
  <c r="DW35" i="92" s="1"/>
  <c r="DX35" i="92" s="1"/>
  <c r="CQ21" i="92"/>
  <c r="CR21" i="92" s="1"/>
  <c r="CS21" i="92" s="1"/>
  <c r="CT21" i="92" s="1"/>
  <c r="CQ43" i="92"/>
  <c r="CR43" i="92" s="1"/>
  <c r="CS43" i="92" s="1"/>
  <c r="CT43" i="92" s="1"/>
  <c r="K51" i="63"/>
  <c r="DV43" i="92"/>
  <c r="DW43" i="92" s="1"/>
  <c r="DX43" i="92" s="1"/>
  <c r="DV16" i="92"/>
  <c r="DW16" i="92" s="1"/>
  <c r="DX16" i="92" s="1"/>
  <c r="DL27" i="92"/>
  <c r="DM27" i="92" s="1"/>
  <c r="DN27" i="92" s="1"/>
  <c r="CQ15" i="92"/>
  <c r="CR15" i="92" s="1"/>
  <c r="CS15" i="92" s="1"/>
  <c r="CT15" i="92" s="1"/>
  <c r="CQ31" i="92"/>
  <c r="AN25" i="92"/>
  <c r="AP25" i="92" s="1"/>
  <c r="AN35" i="92"/>
  <c r="AP35" i="92" s="1"/>
  <c r="AN19" i="92"/>
  <c r="AO19" i="92" s="1"/>
  <c r="W50" i="65"/>
  <c r="AN16" i="92"/>
  <c r="AP16" i="92" s="1"/>
  <c r="AZ26" i="92"/>
  <c r="BA26" i="92" s="1"/>
  <c r="N50" i="65"/>
  <c r="DC48" i="92"/>
  <c r="AB98" i="60"/>
  <c r="C80" i="14" s="1"/>
  <c r="C78" i="14" s="1"/>
  <c r="R98" i="60"/>
  <c r="AZ41" i="92"/>
  <c r="AZ45" i="92"/>
  <c r="BH34" i="92"/>
  <c r="K47" i="92"/>
  <c r="P21" i="92"/>
  <c r="R21" i="92" s="1"/>
  <c r="P32" i="92"/>
  <c r="R32" i="92" s="1"/>
  <c r="P19" i="92"/>
  <c r="R19" i="92" s="1"/>
  <c r="O51" i="63"/>
  <c r="AZ21" i="92"/>
  <c r="BB21" i="92" s="1"/>
  <c r="AZ18" i="92"/>
  <c r="BB18" i="92" s="1"/>
  <c r="ED24" i="92"/>
  <c r="EE24" i="92" s="1"/>
  <c r="EF24" i="92" s="1"/>
  <c r="AZ15" i="92"/>
  <c r="BA15" i="92" s="1"/>
  <c r="BH21" i="92"/>
  <c r="AB14" i="92"/>
  <c r="AC14" i="92" s="1"/>
  <c r="DL43" i="92"/>
  <c r="DM43" i="92" s="1"/>
  <c r="DN43" i="92" s="1"/>
  <c r="DL31" i="92"/>
  <c r="DM31" i="92" s="1"/>
  <c r="DN31" i="92" s="1"/>
  <c r="CQ32" i="92"/>
  <c r="CR32" i="92" s="1"/>
  <c r="CS32" i="92" s="1"/>
  <c r="CT32" i="92" s="1"/>
  <c r="BX22" i="92"/>
  <c r="BY22" i="92" s="1"/>
  <c r="BZ22" i="92" s="1"/>
  <c r="BX25" i="92"/>
  <c r="BY25" i="92" s="1"/>
  <c r="BZ25" i="92" s="1"/>
  <c r="AN32" i="92"/>
  <c r="AP32" i="92" s="1"/>
  <c r="Y51" i="63"/>
  <c r="BX44" i="92"/>
  <c r="BY44" i="92" s="1"/>
  <c r="BZ44" i="92" s="1"/>
  <c r="AB43" i="92"/>
  <c r="AD43" i="92" s="1"/>
  <c r="BX15" i="92"/>
  <c r="BY15" i="92" s="1"/>
  <c r="BZ15" i="92" s="1"/>
  <c r="AB50" i="65"/>
  <c r="C100" i="14" s="1"/>
  <c r="D73" i="119" s="1"/>
  <c r="B36" i="76"/>
  <c r="AB18" i="92"/>
  <c r="AC18" i="92" s="1"/>
  <c r="DL22" i="92"/>
  <c r="DM22" i="92" s="1"/>
  <c r="DN22" i="92" s="1"/>
  <c r="CR31" i="92"/>
  <c r="CS31" i="92" s="1"/>
  <c r="CT31" i="92" s="1"/>
  <c r="AB51" i="63"/>
  <c r="C98" i="14" s="1"/>
  <c r="D71" i="119" s="1"/>
  <c r="N37" i="10"/>
  <c r="C76" i="14" s="1"/>
  <c r="D53" i="119" s="1"/>
  <c r="J50" i="64"/>
  <c r="H37" i="100"/>
  <c r="E34" i="3"/>
  <c r="C46" i="14" s="1"/>
  <c r="D33" i="119" s="1"/>
  <c r="DL41" i="92"/>
  <c r="DM41" i="92" s="1"/>
  <c r="DN41" i="92" s="1"/>
  <c r="DL20" i="92"/>
  <c r="DM20" i="92" s="1"/>
  <c r="DN20" i="92" s="1"/>
  <c r="CQ36" i="92"/>
  <c r="CR36" i="92" s="1"/>
  <c r="CS36" i="92" s="1"/>
  <c r="CT36" i="92" s="1"/>
  <c r="BX40" i="92"/>
  <c r="BY40" i="92" s="1"/>
  <c r="BZ40" i="92" s="1"/>
  <c r="P18" i="92"/>
  <c r="R18" i="92" s="1"/>
  <c r="T51" i="63"/>
  <c r="E221" i="66"/>
  <c r="C92" i="14" s="1"/>
  <c r="D65" i="119" s="1"/>
  <c r="L98" i="60"/>
  <c r="J51" i="63"/>
  <c r="AB40" i="92"/>
  <c r="AD40" i="92" s="1"/>
  <c r="AN37" i="92"/>
  <c r="AO37" i="92" s="1"/>
  <c r="P98" i="60"/>
  <c r="AN40" i="92"/>
  <c r="AO40" i="92" s="1"/>
  <c r="E48" i="92"/>
  <c r="CE47" i="92"/>
  <c r="BR47" i="92"/>
  <c r="AZ43" i="92"/>
  <c r="BB43" i="92" s="1"/>
  <c r="AG47" i="92"/>
  <c r="DG48" i="92"/>
  <c r="BX16" i="92"/>
  <c r="BY16" i="92" s="1"/>
  <c r="BZ16" i="92" s="1"/>
  <c r="AB38" i="92"/>
  <c r="AC38" i="92" s="1"/>
  <c r="CE48" i="92"/>
  <c r="O48" i="92"/>
  <c r="DL42" i="92"/>
  <c r="DM42" i="92" s="1"/>
  <c r="DN42" i="92" s="1"/>
  <c r="CQ38" i="92"/>
  <c r="CR38" i="92" s="1"/>
  <c r="CS38" i="92" s="1"/>
  <c r="CT38" i="92" s="1"/>
  <c r="BX14" i="92"/>
  <c r="BY14" i="92" s="1"/>
  <c r="BZ14" i="92" s="1"/>
  <c r="I33" i="79"/>
  <c r="BI24" i="92"/>
  <c r="BH24" i="92"/>
  <c r="BP47" i="92"/>
  <c r="ED16" i="92"/>
  <c r="EE16" i="92" s="1"/>
  <c r="EF16" i="92" s="1"/>
  <c r="BH30" i="92"/>
  <c r="BI30" i="92"/>
  <c r="DV44" i="92"/>
  <c r="DW44" i="92" s="1"/>
  <c r="DX44" i="92" s="1"/>
  <c r="DV20" i="92"/>
  <c r="DW20" i="92" s="1"/>
  <c r="DX20" i="92" s="1"/>
  <c r="AN20" i="92"/>
  <c r="AP20" i="92" s="1"/>
  <c r="AN24" i="92"/>
  <c r="AP24" i="92" s="1"/>
  <c r="AN13" i="92"/>
  <c r="AP13" i="92" s="1"/>
  <c r="P44" i="92"/>
  <c r="R44" i="92" s="1"/>
  <c r="P20" i="92"/>
  <c r="Q20" i="92" s="1"/>
  <c r="DG47" i="92"/>
  <c r="EC47" i="92"/>
  <c r="M50" i="64"/>
  <c r="O50" i="65"/>
  <c r="AZ40" i="92"/>
  <c r="AZ17" i="92"/>
  <c r="BA17" i="92" s="1"/>
  <c r="AB42" i="92"/>
  <c r="AD42" i="92" s="1"/>
  <c r="P42" i="92"/>
  <c r="AU47" i="92"/>
  <c r="BH35" i="92"/>
  <c r="BI35" i="92"/>
  <c r="M41" i="27"/>
  <c r="AB25" i="92"/>
  <c r="AC25" i="92" s="1"/>
  <c r="DL12" i="92"/>
  <c r="DM12" i="92" s="1"/>
  <c r="DL45" i="92"/>
  <c r="DM45" i="92" s="1"/>
  <c r="DN45" i="92" s="1"/>
  <c r="CQ19" i="92"/>
  <c r="CR19" i="92" s="1"/>
  <c r="CS19" i="92" s="1"/>
  <c r="CT19" i="92" s="1"/>
  <c r="BX27" i="92"/>
  <c r="BY27" i="92" s="1"/>
  <c r="BZ27" i="92" s="1"/>
  <c r="AN27" i="92"/>
  <c r="AP27" i="92" s="1"/>
  <c r="AN36" i="92"/>
  <c r="AP36" i="92" s="1"/>
  <c r="P24" i="92"/>
  <c r="R24" i="92" s="1"/>
  <c r="O47" i="92"/>
  <c r="E34" i="89"/>
  <c r="C36" i="14"/>
  <c r="D24" i="119" s="1"/>
  <c r="V50" i="64"/>
  <c r="AB50" i="64"/>
  <c r="C99" i="14" s="1"/>
  <c r="D72" i="119" s="1"/>
  <c r="W50" i="64"/>
  <c r="G51" i="63"/>
  <c r="G98" i="60"/>
  <c r="H51" i="63"/>
  <c r="I51" i="63"/>
  <c r="B37" i="100"/>
  <c r="C37" i="100"/>
  <c r="AN26" i="92"/>
  <c r="AP26" i="92" s="1"/>
  <c r="AB21" i="92"/>
  <c r="AD21" i="92" s="1"/>
  <c r="AZ20" i="92"/>
  <c r="BA20" i="92" s="1"/>
  <c r="ED20" i="92"/>
  <c r="EE20" i="92" s="1"/>
  <c r="EF20" i="92" s="1"/>
  <c r="R50" i="65"/>
  <c r="Q50" i="64"/>
  <c r="BP48" i="92"/>
  <c r="BP49" i="92" s="1"/>
  <c r="AZ16" i="92"/>
  <c r="BB16" i="92" s="1"/>
  <c r="AB19" i="92"/>
  <c r="AC19" i="92" s="1"/>
  <c r="P31" i="92"/>
  <c r="Q31" i="92" s="1"/>
  <c r="J98" i="60"/>
  <c r="BH32" i="92"/>
  <c r="X98" i="60"/>
  <c r="AZ36" i="92"/>
  <c r="BH44" i="92"/>
  <c r="AG48" i="92"/>
  <c r="BH23" i="92"/>
  <c r="BI23" i="92"/>
  <c r="BI13" i="92"/>
  <c r="BH13" i="92"/>
  <c r="BH28" i="92"/>
  <c r="BI28" i="92"/>
  <c r="CQ35" i="92"/>
  <c r="CR35" i="92" s="1"/>
  <c r="CS35" i="92" s="1"/>
  <c r="CT35" i="92" s="1"/>
  <c r="BX42" i="92"/>
  <c r="BY42" i="92" s="1"/>
  <c r="BZ42" i="92" s="1"/>
  <c r="AN28" i="92"/>
  <c r="AP28" i="92" s="1"/>
  <c r="AZ24" i="92"/>
  <c r="BB24" i="92" s="1"/>
  <c r="D39" i="69"/>
  <c r="C106" i="14" s="1"/>
  <c r="AB15" i="92"/>
  <c r="AC15" i="92" s="1"/>
  <c r="P38" i="92"/>
  <c r="Q38" i="92" s="1"/>
  <c r="DV42" i="92"/>
  <c r="DW42" i="92" s="1"/>
  <c r="DX42" i="92" s="1"/>
  <c r="DL13" i="92"/>
  <c r="DM13" i="92" s="1"/>
  <c r="DN13" i="92" s="1"/>
  <c r="CQ40" i="92"/>
  <c r="CR40" i="92" s="1"/>
  <c r="CS40" i="92" s="1"/>
  <c r="CT40" i="92" s="1"/>
  <c r="EC48" i="92"/>
  <c r="P26" i="92"/>
  <c r="R26" i="92" s="1"/>
  <c r="P36" i="92"/>
  <c r="R36" i="92" s="1"/>
  <c r="P14" i="92"/>
  <c r="Q14" i="92" s="1"/>
  <c r="N98" i="60"/>
  <c r="G50" i="64"/>
  <c r="C62" i="14"/>
  <c r="S51" i="63"/>
  <c r="U51" i="63"/>
  <c r="F33" i="79"/>
  <c r="AA51" i="63"/>
  <c r="J37" i="100"/>
  <c r="AB17" i="92"/>
  <c r="AD17" i="92" s="1"/>
  <c r="AB31" i="92"/>
  <c r="AC31" i="92" s="1"/>
  <c r="AB23" i="92"/>
  <c r="AD23" i="92" s="1"/>
  <c r="S50" i="65"/>
  <c r="S98" i="60"/>
  <c r="M98" i="60"/>
  <c r="K37" i="100"/>
  <c r="BI45" i="92"/>
  <c r="BH45" i="92"/>
  <c r="BI22" i="92"/>
  <c r="BH22" i="92"/>
  <c r="DL19" i="92"/>
  <c r="DM19" i="92" s="1"/>
  <c r="DN19" i="92" s="1"/>
  <c r="CQ23" i="92"/>
  <c r="CR23" i="92" s="1"/>
  <c r="CS23" i="92" s="1"/>
  <c r="CT23" i="92" s="1"/>
  <c r="I34" i="89"/>
  <c r="I98" i="60"/>
  <c r="C36" i="76"/>
  <c r="G50" i="65"/>
  <c r="J50" i="65"/>
  <c r="CY48" i="92"/>
  <c r="AZ14" i="92"/>
  <c r="BA14" i="92" s="1"/>
  <c r="K50" i="64"/>
  <c r="F36" i="76"/>
  <c r="BA30" i="92"/>
  <c r="F34" i="13"/>
  <c r="CN47" i="92"/>
  <c r="DK48" i="92"/>
  <c r="P22" i="92"/>
  <c r="Q22" i="92" s="1"/>
  <c r="X51" i="63"/>
  <c r="AB35" i="92"/>
  <c r="G37" i="100"/>
  <c r="M37" i="100"/>
  <c r="C68" i="14" s="1"/>
  <c r="D46" i="119" s="1"/>
  <c r="BW49" i="92"/>
  <c r="AY49" i="92"/>
  <c r="G33" i="79"/>
  <c r="H50" i="64"/>
  <c r="G36" i="76"/>
  <c r="P50" i="64"/>
  <c r="J34" i="89"/>
  <c r="C21" i="14" s="1"/>
  <c r="D15" i="119" s="1"/>
  <c r="K34" i="13"/>
  <c r="DS47" i="92"/>
  <c r="T50" i="65"/>
  <c r="T98" i="60"/>
  <c r="BX45" i="92"/>
  <c r="BY45" i="92" s="1"/>
  <c r="BZ45" i="92" s="1"/>
  <c r="E33" i="79"/>
  <c r="H35" i="13"/>
  <c r="ED12" i="92"/>
  <c r="EA47" i="92"/>
  <c r="EA48" i="92"/>
  <c r="I34" i="13"/>
  <c r="AD37" i="92"/>
  <c r="CG48" i="92"/>
  <c r="CG47" i="92"/>
  <c r="AW48" i="92"/>
  <c r="AZ12" i="92"/>
  <c r="AW47" i="92"/>
  <c r="AC41" i="92"/>
  <c r="AD41" i="92"/>
  <c r="CN48" i="92"/>
  <c r="D37" i="100"/>
  <c r="K35" i="13"/>
  <c r="DL25" i="92"/>
  <c r="DM25" i="92" s="1"/>
  <c r="DN25" i="92" s="1"/>
  <c r="DA47" i="92"/>
  <c r="C33" i="79"/>
  <c r="M42" i="27"/>
  <c r="BX23" i="92"/>
  <c r="BY23" i="92" s="1"/>
  <c r="BZ23" i="92" s="1"/>
  <c r="DK47" i="92"/>
  <c r="CC48" i="92"/>
  <c r="CC47" i="92"/>
  <c r="BB27" i="92"/>
  <c r="BA27" i="92"/>
  <c r="E47" i="92"/>
  <c r="I35" i="13"/>
  <c r="E34" i="13"/>
  <c r="DV41" i="92"/>
  <c r="DW41" i="92" s="1"/>
  <c r="DX41" i="92" s="1"/>
  <c r="CQ27" i="92"/>
  <c r="CR27" i="92" s="1"/>
  <c r="CS27" i="92" s="1"/>
  <c r="CT27" i="92" s="1"/>
  <c r="AN41" i="92"/>
  <c r="AO41" i="92" s="1"/>
  <c r="P45" i="92"/>
  <c r="Q45" i="92" s="1"/>
  <c r="DS48" i="92"/>
  <c r="P25" i="92"/>
  <c r="Q25" i="92" s="1"/>
  <c r="CR44" i="92"/>
  <c r="CS44" i="92" s="1"/>
  <c r="CT44" i="92" s="1"/>
  <c r="BB37" i="92"/>
  <c r="G34" i="89"/>
  <c r="D34" i="89"/>
  <c r="R50" i="64"/>
  <c r="T50" i="64"/>
  <c r="BA18" i="92"/>
  <c r="BL47" i="92"/>
  <c r="BL48" i="92"/>
  <c r="BA22" i="92"/>
  <c r="U47" i="92"/>
  <c r="U48" i="92"/>
  <c r="AB12" i="92"/>
  <c r="I47" i="92"/>
  <c r="DC47" i="92"/>
  <c r="AZ23" i="92"/>
  <c r="B35" i="13"/>
  <c r="F35" i="13"/>
  <c r="H34" i="13"/>
  <c r="C34" i="13"/>
  <c r="AB28" i="92"/>
  <c r="AD28" i="92" s="1"/>
  <c r="M48" i="92"/>
  <c r="DA48" i="92"/>
  <c r="CQ28" i="92"/>
  <c r="CR28" i="92" s="1"/>
  <c r="CS28" i="92" s="1"/>
  <c r="CT28" i="92" s="1"/>
  <c r="BX37" i="92"/>
  <c r="BY37" i="92" s="1"/>
  <c r="BZ37" i="92" s="1"/>
  <c r="P30" i="92"/>
  <c r="R30" i="92" s="1"/>
  <c r="P43" i="92"/>
  <c r="Q43" i="92" s="1"/>
  <c r="P17" i="92"/>
  <c r="Q17" i="92" s="1"/>
  <c r="O50" i="64"/>
  <c r="V51" i="63"/>
  <c r="Y98" i="60"/>
  <c r="P37" i="10"/>
  <c r="C74" i="14" s="1"/>
  <c r="D51" i="119" s="1"/>
  <c r="AI48" i="92"/>
  <c r="AI47" i="92"/>
  <c r="AC36" i="92"/>
  <c r="AZ28" i="92"/>
  <c r="AZ13" i="92"/>
  <c r="AS48" i="92"/>
  <c r="AS47" i="92"/>
  <c r="C116" i="14"/>
  <c r="I37" i="100"/>
  <c r="B34" i="13"/>
  <c r="C35" i="13"/>
  <c r="AB16" i="92"/>
  <c r="AC16" i="92" s="1"/>
  <c r="I48" i="92"/>
  <c r="DV40" i="92"/>
  <c r="DW40" i="92" s="1"/>
  <c r="DX40" i="92" s="1"/>
  <c r="DL15" i="92"/>
  <c r="DM15" i="92" s="1"/>
  <c r="DN15" i="92" s="1"/>
  <c r="DL37" i="92"/>
  <c r="DM37" i="92" s="1"/>
  <c r="DN37" i="92" s="1"/>
  <c r="DL26" i="92"/>
  <c r="DM26" i="92" s="1"/>
  <c r="DN26" i="92" s="1"/>
  <c r="DL24" i="92"/>
  <c r="DM24" i="92" s="1"/>
  <c r="DN24" i="92" s="1"/>
  <c r="CR24" i="92"/>
  <c r="CS24" i="92" s="1"/>
  <c r="CT24" i="92" s="1"/>
  <c r="CQ37" i="92"/>
  <c r="CR37" i="92" s="1"/>
  <c r="CS37" i="92" s="1"/>
  <c r="CT37" i="92" s="1"/>
  <c r="BX38" i="92"/>
  <c r="BY38" i="92" s="1"/>
  <c r="BZ38" i="92" s="1"/>
  <c r="BX20" i="92"/>
  <c r="BY20" i="92" s="1"/>
  <c r="BZ20" i="92" s="1"/>
  <c r="BX36" i="92"/>
  <c r="BY36" i="92" s="1"/>
  <c r="BZ36" i="92" s="1"/>
  <c r="BX41" i="92"/>
  <c r="BY41" i="92" s="1"/>
  <c r="BZ41" i="92" s="1"/>
  <c r="BX17" i="92"/>
  <c r="BY17" i="92" s="1"/>
  <c r="BZ17" i="92" s="1"/>
  <c r="AN18" i="92"/>
  <c r="AP18" i="92" s="1"/>
  <c r="P40" i="92"/>
  <c r="R40" i="92" s="1"/>
  <c r="C34" i="89"/>
  <c r="J33" i="79"/>
  <c r="Z50" i="65"/>
  <c r="F34" i="89"/>
  <c r="P50" i="65"/>
  <c r="Q51" i="63"/>
  <c r="AP15" i="92"/>
  <c r="AO15" i="92"/>
  <c r="BT47" i="92"/>
  <c r="BT48" i="92"/>
  <c r="AZ32" i="92"/>
  <c r="H33" i="79"/>
  <c r="B33" i="79"/>
  <c r="DX25" i="92"/>
  <c r="M47" i="92"/>
  <c r="BX13" i="92"/>
  <c r="BY13" i="92" s="1"/>
  <c r="BN47" i="92"/>
  <c r="BN48" i="92"/>
  <c r="R12" i="92"/>
  <c r="B3" i="96"/>
  <c r="C121" i="14" s="1"/>
  <c r="D86" i="119" s="1"/>
  <c r="L37" i="100"/>
  <c r="AC44" i="92"/>
  <c r="DV39" i="92"/>
  <c r="DX31" i="92"/>
  <c r="DL28" i="92"/>
  <c r="DM28" i="92" s="1"/>
  <c r="DL34" i="92"/>
  <c r="DM34" i="92" s="1"/>
  <c r="CP47" i="92"/>
  <c r="CP48" i="92"/>
  <c r="CQ17" i="92"/>
  <c r="CR17" i="92" s="1"/>
  <c r="CS17" i="92" s="1"/>
  <c r="CQ18" i="92"/>
  <c r="CR18" i="92" s="1"/>
  <c r="CS18" i="92" s="1"/>
  <c r="BX39" i="92"/>
  <c r="AN39" i="92"/>
  <c r="P15" i="92"/>
  <c r="P39" i="92"/>
  <c r="EF36" i="92"/>
  <c r="AA49" i="92"/>
  <c r="E35" i="13"/>
  <c r="R51" i="63"/>
  <c r="U50" i="65"/>
  <c r="AA98" i="60"/>
  <c r="X50" i="64"/>
  <c r="CQ16" i="92"/>
  <c r="CR16" i="92" s="1"/>
  <c r="CS16" i="92" s="1"/>
  <c r="BX24" i="92"/>
  <c r="BY24" i="92" s="1"/>
  <c r="P41" i="92"/>
  <c r="DX22" i="92"/>
  <c r="DL40" i="92"/>
  <c r="DM40" i="92" s="1"/>
  <c r="DL36" i="92"/>
  <c r="DM36" i="92" s="1"/>
  <c r="DL23" i="92"/>
  <c r="DM23" i="92" s="1"/>
  <c r="DL18" i="92"/>
  <c r="DM18" i="92" s="1"/>
  <c r="CQ42" i="92"/>
  <c r="CR42" i="92" s="1"/>
  <c r="CS42" i="92" s="1"/>
  <c r="CQ26" i="92"/>
  <c r="CR26" i="92" s="1"/>
  <c r="CS26" i="92" s="1"/>
  <c r="BX26" i="92"/>
  <c r="BY26" i="92" s="1"/>
  <c r="BX19" i="92"/>
  <c r="BY19" i="92" s="1"/>
  <c r="BX34" i="92"/>
  <c r="BY34" i="92" s="1"/>
  <c r="BX28" i="92"/>
  <c r="BY28" i="92" s="1"/>
  <c r="BX31" i="92"/>
  <c r="P28" i="92"/>
  <c r="P37" i="92"/>
  <c r="P23" i="92"/>
  <c r="BA16" i="92"/>
  <c r="BF49" i="92"/>
  <c r="DL14" i="92"/>
  <c r="DM14" i="92" s="1"/>
  <c r="DL16" i="92"/>
  <c r="DM16" i="92" s="1"/>
  <c r="H50" i="65"/>
  <c r="U50" i="64"/>
  <c r="M50" i="65"/>
  <c r="O37" i="10"/>
  <c r="C75" i="14" s="1"/>
  <c r="D52" i="119" s="1"/>
  <c r="E49" i="85"/>
  <c r="C24" i="14" s="1"/>
  <c r="Z50" i="64"/>
  <c r="N50" i="64"/>
  <c r="N51" i="63"/>
  <c r="W98" i="60"/>
  <c r="K98" i="60"/>
  <c r="AB39" i="92"/>
  <c r="DX37" i="92"/>
  <c r="DX45" i="92"/>
  <c r="DL44" i="92"/>
  <c r="DM44" i="92" s="1"/>
  <c r="CJ48" i="92"/>
  <c r="CJ47" i="92"/>
  <c r="CQ12" i="92"/>
  <c r="BX35" i="92"/>
  <c r="BY35" i="92" s="1"/>
  <c r="BG47" i="92"/>
  <c r="BH19" i="92"/>
  <c r="BG48" i="92"/>
  <c r="BI19" i="92"/>
  <c r="DL39" i="92"/>
  <c r="D34" i="13"/>
  <c r="D35" i="13"/>
  <c r="Y48" i="92"/>
  <c r="AB13" i="92"/>
  <c r="Y47" i="92"/>
  <c r="G34" i="13"/>
  <c r="G35" i="13"/>
  <c r="J34" i="13"/>
  <c r="J35" i="13"/>
  <c r="AD15" i="92"/>
  <c r="DU48" i="92"/>
  <c r="DV12" i="92"/>
  <c r="DU47" i="92"/>
  <c r="DX34" i="92"/>
  <c r="DI48" i="92"/>
  <c r="DI47" i="92"/>
  <c r="DL32" i="92"/>
  <c r="DM32" i="92" s="1"/>
  <c r="DL38" i="92"/>
  <c r="DM38" i="92" s="1"/>
  <c r="DL30" i="92"/>
  <c r="DM30" i="92" s="1"/>
  <c r="DL17" i="92"/>
  <c r="DM17" i="92" s="1"/>
  <c r="CQ20" i="92"/>
  <c r="CR20" i="92" s="1"/>
  <c r="CS20" i="92" s="1"/>
  <c r="CQ30" i="92"/>
  <c r="CR30" i="92" s="1"/>
  <c r="CS30" i="92" s="1"/>
  <c r="CQ39" i="92"/>
  <c r="CQ45" i="92"/>
  <c r="CR45" i="92" s="1"/>
  <c r="CS45" i="92" s="1"/>
  <c r="CQ13" i="92"/>
  <c r="CR13" i="92" s="1"/>
  <c r="CS13" i="92" s="1"/>
  <c r="BX12" i="92"/>
  <c r="BV47" i="92"/>
  <c r="BV48" i="92"/>
  <c r="BX32" i="92"/>
  <c r="BY32" i="92" s="1"/>
  <c r="BX21" i="92"/>
  <c r="BY21" i="92" s="1"/>
  <c r="BX43" i="92"/>
  <c r="BY43" i="92" s="1"/>
  <c r="BX18" i="92"/>
  <c r="BY18" i="92" s="1"/>
  <c r="AK48" i="92"/>
  <c r="AK47" i="92"/>
  <c r="AN12" i="92"/>
  <c r="P27" i="92"/>
  <c r="G47" i="92"/>
  <c r="G48" i="92"/>
  <c r="P34" i="92"/>
  <c r="P35" i="92"/>
  <c r="DQ49" i="92"/>
  <c r="EF21" i="92"/>
  <c r="AC24" i="92" l="1"/>
  <c r="BA39" i="92"/>
  <c r="AC32" i="92"/>
  <c r="DC49" i="92"/>
  <c r="BA31" i="92"/>
  <c r="AP44" i="92"/>
  <c r="AO32" i="92"/>
  <c r="BR49" i="92"/>
  <c r="B40" i="119"/>
  <c r="B37" i="119"/>
  <c r="B36" i="119"/>
  <c r="B38" i="119"/>
  <c r="B39" i="119"/>
  <c r="AO23" i="92"/>
  <c r="AP43" i="92"/>
  <c r="B57" i="119"/>
  <c r="B61" i="119"/>
  <c r="B65" i="119"/>
  <c r="B69" i="119"/>
  <c r="B73" i="119"/>
  <c r="B54" i="119"/>
  <c r="B58" i="119"/>
  <c r="B62" i="119"/>
  <c r="B66" i="119"/>
  <c r="B70" i="119"/>
  <c r="B74" i="119"/>
  <c r="B55" i="119"/>
  <c r="B59" i="119"/>
  <c r="B63" i="119"/>
  <c r="B67" i="119"/>
  <c r="B71" i="119"/>
  <c r="B75" i="119"/>
  <c r="B56" i="119"/>
  <c r="B60" i="119"/>
  <c r="B64" i="119"/>
  <c r="B68" i="119"/>
  <c r="B72" i="119"/>
  <c r="B76" i="119"/>
  <c r="B19" i="119"/>
  <c r="B17" i="119"/>
  <c r="B20" i="119"/>
  <c r="B21" i="119"/>
  <c r="B18" i="119"/>
  <c r="B22" i="119"/>
  <c r="AO35" i="92"/>
  <c r="AO26" i="92"/>
  <c r="B86" i="119"/>
  <c r="B84" i="119"/>
  <c r="B85" i="119"/>
  <c r="BB15" i="92"/>
  <c r="BA35" i="92"/>
  <c r="Q26" i="92"/>
  <c r="AO13" i="92"/>
  <c r="AD22" i="92"/>
  <c r="Q13" i="92"/>
  <c r="AC27" i="92"/>
  <c r="CE49" i="92"/>
  <c r="DE49" i="92"/>
  <c r="CL49" i="92"/>
  <c r="BB42" i="92"/>
  <c r="AD19" i="92"/>
  <c r="AO42" i="92"/>
  <c r="CW49" i="92"/>
  <c r="AO38" i="92"/>
  <c r="AP37" i="92"/>
  <c r="AD45" i="92"/>
  <c r="AD26" i="92"/>
  <c r="M49" i="92"/>
  <c r="R38" i="92"/>
  <c r="AC42" i="92"/>
  <c r="CG49" i="92"/>
  <c r="AU49" i="92"/>
  <c r="Q16" i="92"/>
  <c r="AO27" i="92"/>
  <c r="AD18" i="92"/>
  <c r="AO14" i="92"/>
  <c r="Q19" i="92"/>
  <c r="BA19" i="92"/>
  <c r="BA25" i="92"/>
  <c r="AO21" i="92"/>
  <c r="AO25" i="92"/>
  <c r="AO28" i="92"/>
  <c r="Q44" i="92"/>
  <c r="Q32" i="92"/>
  <c r="BB34" i="92"/>
  <c r="AO22" i="92"/>
  <c r="BB14" i="92"/>
  <c r="AP19" i="92"/>
  <c r="AO17" i="92"/>
  <c r="AC43" i="92"/>
  <c r="BB38" i="92"/>
  <c r="CY49" i="92"/>
  <c r="O49" i="92"/>
  <c r="AD20" i="92"/>
  <c r="BA44" i="92"/>
  <c r="W49" i="92"/>
  <c r="R43" i="92"/>
  <c r="AO16" i="92"/>
  <c r="AO34" i="92"/>
  <c r="AD34" i="92"/>
  <c r="Q18" i="92"/>
  <c r="AO20" i="92"/>
  <c r="R20" i="92"/>
  <c r="Q36" i="92"/>
  <c r="BB17" i="92"/>
  <c r="E49" i="92"/>
  <c r="C57" i="14"/>
  <c r="AD25" i="92"/>
  <c r="AO31" i="92"/>
  <c r="AD30" i="92"/>
  <c r="AC23" i="92"/>
  <c r="AC28" i="92"/>
  <c r="AP30" i="92"/>
  <c r="AD38" i="92"/>
  <c r="DA49" i="92"/>
  <c r="EC49" i="92"/>
  <c r="C49" i="92"/>
  <c r="BA21" i="92"/>
  <c r="I49" i="92"/>
  <c r="K36" i="13"/>
  <c r="C19" i="14" s="1"/>
  <c r="CN49" i="92"/>
  <c r="CC49" i="92"/>
  <c r="Q21" i="92"/>
  <c r="AC40" i="92"/>
  <c r="BB26" i="92"/>
  <c r="F36" i="13"/>
  <c r="K49" i="92"/>
  <c r="AO45" i="92"/>
  <c r="AP45" i="92"/>
  <c r="CJ49" i="92"/>
  <c r="BB20" i="92"/>
  <c r="BA45" i="92"/>
  <c r="BB45" i="92"/>
  <c r="D36" i="13"/>
  <c r="AC17" i="92"/>
  <c r="AG49" i="92"/>
  <c r="BA41" i="92"/>
  <c r="BB41" i="92"/>
  <c r="R14" i="92"/>
  <c r="BA43" i="92"/>
  <c r="AD14" i="92"/>
  <c r="AP40" i="92"/>
  <c r="R45" i="92"/>
  <c r="AO36" i="92"/>
  <c r="Y49" i="92"/>
  <c r="Q40" i="92"/>
  <c r="R17" i="92"/>
  <c r="AC21" i="92"/>
  <c r="DS49" i="92"/>
  <c r="DG49" i="92"/>
  <c r="J36" i="13"/>
  <c r="U49" i="92"/>
  <c r="BL49" i="92"/>
  <c r="AD31" i="92"/>
  <c r="C36" i="13"/>
  <c r="M43" i="27"/>
  <c r="C66" i="14" s="1"/>
  <c r="D44" i="119" s="1"/>
  <c r="BB40" i="92"/>
  <c r="BA40" i="92"/>
  <c r="EN13" i="92"/>
  <c r="EM13" i="92" s="1"/>
  <c r="EL13" i="92" s="1"/>
  <c r="AO24" i="92"/>
  <c r="BA36" i="92"/>
  <c r="BB36" i="92"/>
  <c r="R42" i="92"/>
  <c r="Q42" i="92"/>
  <c r="BJ40" i="92"/>
  <c r="EN25" i="92"/>
  <c r="EM25" i="92" s="1"/>
  <c r="EL25" i="92" s="1"/>
  <c r="Q24" i="92"/>
  <c r="BT49" i="92"/>
  <c r="B36" i="13"/>
  <c r="R22" i="92"/>
  <c r="R31" i="92"/>
  <c r="DK49" i="92"/>
  <c r="BA24" i="92"/>
  <c r="C105" i="14"/>
  <c r="EN22" i="92"/>
  <c r="EM22" i="92" s="1"/>
  <c r="EL22" i="92" s="1"/>
  <c r="AD16" i="92"/>
  <c r="R25" i="92"/>
  <c r="AW49" i="92"/>
  <c r="AK49" i="92"/>
  <c r="AS49" i="92"/>
  <c r="H36" i="13"/>
  <c r="EN18" i="92"/>
  <c r="EM18" i="92" s="1"/>
  <c r="EL18" i="92" s="1"/>
  <c r="AD35" i="92"/>
  <c r="AC35" i="92"/>
  <c r="G36" i="13"/>
  <c r="E36" i="13"/>
  <c r="BA28" i="92"/>
  <c r="BB28" i="92"/>
  <c r="AZ47" i="92"/>
  <c r="BV49" i="92"/>
  <c r="AP41" i="92"/>
  <c r="BN49" i="92"/>
  <c r="Q30" i="92"/>
  <c r="BA23" i="92"/>
  <c r="BB23" i="92"/>
  <c r="BA12" i="92"/>
  <c r="BB12" i="92"/>
  <c r="AZ48" i="92"/>
  <c r="AO18" i="92"/>
  <c r="CP49" i="92"/>
  <c r="EN17" i="92"/>
  <c r="EM17" i="92" s="1"/>
  <c r="EL17" i="92" s="1"/>
  <c r="AI49" i="92"/>
  <c r="AD12" i="92"/>
  <c r="AC12" i="92"/>
  <c r="I36" i="13"/>
  <c r="EA49" i="92"/>
  <c r="G49" i="92"/>
  <c r="EN26" i="92"/>
  <c r="EM26" i="92" s="1"/>
  <c r="EL26" i="92" s="1"/>
  <c r="DI49" i="92"/>
  <c r="DU49" i="92"/>
  <c r="BA32" i="92"/>
  <c r="BB32" i="92"/>
  <c r="BA13" i="92"/>
  <c r="BB13" i="92"/>
  <c r="EE12" i="92"/>
  <c r="ED48" i="92"/>
  <c r="ED47" i="92"/>
  <c r="BY31" i="92"/>
  <c r="EN31" i="92"/>
  <c r="EM31" i="92" s="1"/>
  <c r="Q34" i="92"/>
  <c r="R34" i="92"/>
  <c r="EN34" i="92"/>
  <c r="EM34" i="92" s="1"/>
  <c r="BZ18" i="92"/>
  <c r="BZ21" i="92"/>
  <c r="CT45" i="92"/>
  <c r="CT20" i="92"/>
  <c r="DN30" i="92"/>
  <c r="DN32" i="92"/>
  <c r="DV48" i="92"/>
  <c r="DV47" i="92"/>
  <c r="DW12" i="92"/>
  <c r="BG49" i="92"/>
  <c r="R23" i="92"/>
  <c r="EN23" i="92"/>
  <c r="EM23" i="92" s="1"/>
  <c r="Q23" i="92"/>
  <c r="BZ28" i="92"/>
  <c r="CT26" i="92"/>
  <c r="DN36" i="92"/>
  <c r="EN16" i="92"/>
  <c r="EM16" i="92" s="1"/>
  <c r="R41" i="92"/>
  <c r="EN41" i="92"/>
  <c r="EM41" i="92" s="1"/>
  <c r="Q41" i="92"/>
  <c r="EN19" i="92"/>
  <c r="EM19" i="92" s="1"/>
  <c r="R15" i="92"/>
  <c r="Q15" i="92"/>
  <c r="EN15" i="92"/>
  <c r="EM15" i="92" s="1"/>
  <c r="BY39" i="92"/>
  <c r="CT17" i="92"/>
  <c r="DN34" i="92"/>
  <c r="EN30" i="92"/>
  <c r="EM30" i="92" s="1"/>
  <c r="DL47" i="92"/>
  <c r="AN47" i="92"/>
  <c r="AN48" i="92"/>
  <c r="AO12" i="92"/>
  <c r="AP12" i="92"/>
  <c r="DN38" i="92"/>
  <c r="BI47" i="92"/>
  <c r="BI48" i="92"/>
  <c r="DN14" i="92"/>
  <c r="BZ34" i="92"/>
  <c r="EN38" i="92"/>
  <c r="EM38" i="92" s="1"/>
  <c r="CR39" i="92"/>
  <c r="EN39" i="92" s="1"/>
  <c r="EM39" i="92" s="1"/>
  <c r="DM39" i="92"/>
  <c r="DO13" i="92" s="1"/>
  <c r="BZ35" i="92"/>
  <c r="CQ47" i="92"/>
  <c r="CQ48" i="92"/>
  <c r="CR12" i="92"/>
  <c r="AC39" i="92"/>
  <c r="AD39" i="92"/>
  <c r="EN42" i="92"/>
  <c r="EM42" i="92" s="1"/>
  <c r="EN40" i="92"/>
  <c r="EM40" i="92" s="1"/>
  <c r="Q28" i="92"/>
  <c r="EN28" i="92"/>
  <c r="EM28" i="92" s="1"/>
  <c r="R28" i="92"/>
  <c r="BZ19" i="92"/>
  <c r="DN18" i="92"/>
  <c r="EN44" i="92"/>
  <c r="EM44" i="92" s="1"/>
  <c r="BZ24" i="92"/>
  <c r="Q39" i="92"/>
  <c r="R39" i="92"/>
  <c r="EN21" i="92"/>
  <c r="EM21" i="92" s="1"/>
  <c r="DW39" i="92"/>
  <c r="EN24" i="92"/>
  <c r="EM24" i="92" s="1"/>
  <c r="BZ13" i="92"/>
  <c r="EN36" i="92"/>
  <c r="EM36" i="92" s="1"/>
  <c r="DN12" i="92"/>
  <c r="EN45" i="92"/>
  <c r="EM45" i="92" s="1"/>
  <c r="R37" i="92"/>
  <c r="Q37" i="92"/>
  <c r="EN37" i="92"/>
  <c r="EM37" i="92" s="1"/>
  <c r="CT42" i="92"/>
  <c r="DN40" i="92"/>
  <c r="EN14" i="92"/>
  <c r="EM14" i="92" s="1"/>
  <c r="CT16" i="92"/>
  <c r="P48" i="92"/>
  <c r="R27" i="92"/>
  <c r="Q27" i="92"/>
  <c r="EN27" i="92"/>
  <c r="EM27" i="92" s="1"/>
  <c r="BX47" i="92"/>
  <c r="BX48" i="92"/>
  <c r="BY12" i="92"/>
  <c r="R35" i="92"/>
  <c r="EN35" i="92"/>
  <c r="EM35" i="92" s="1"/>
  <c r="Q35" i="92"/>
  <c r="BZ43" i="92"/>
  <c r="BZ32" i="92"/>
  <c r="CT13" i="92"/>
  <c r="CT30" i="92"/>
  <c r="DN17" i="92"/>
  <c r="AC13" i="92"/>
  <c r="AD13" i="92"/>
  <c r="AB47" i="92"/>
  <c r="AB48" i="92"/>
  <c r="BJ43" i="92"/>
  <c r="BJ25" i="92"/>
  <c r="BJ23" i="92"/>
  <c r="BJ35" i="92"/>
  <c r="BJ39" i="92"/>
  <c r="BJ17" i="92"/>
  <c r="BJ14" i="92"/>
  <c r="BJ30" i="92"/>
  <c r="BJ37" i="92"/>
  <c r="BJ13" i="92"/>
  <c r="BJ15" i="92"/>
  <c r="BJ27" i="92"/>
  <c r="BJ19" i="92"/>
  <c r="BJ34" i="92"/>
  <c r="BJ28" i="92"/>
  <c r="BJ21" i="92"/>
  <c r="BJ20" i="92"/>
  <c r="BJ32" i="92"/>
  <c r="BJ38" i="92"/>
  <c r="BJ41" i="92"/>
  <c r="BJ22" i="92"/>
  <c r="BJ44" i="92"/>
  <c r="BJ45" i="92"/>
  <c r="BH47" i="92"/>
  <c r="BJ42" i="92"/>
  <c r="BJ24" i="92"/>
  <c r="BJ31" i="92"/>
  <c r="BJ12" i="92"/>
  <c r="BJ26" i="92"/>
  <c r="BJ16" i="92"/>
  <c r="BJ36" i="92"/>
  <c r="BJ18" i="92"/>
  <c r="BH48" i="92"/>
  <c r="EN43" i="92"/>
  <c r="EM43" i="92" s="1"/>
  <c r="DN44" i="92"/>
  <c r="DO44" i="92"/>
  <c r="DN16" i="92"/>
  <c r="BZ26" i="92"/>
  <c r="DN23" i="92"/>
  <c r="DO23" i="92"/>
  <c r="EN32" i="92"/>
  <c r="EM32" i="92" s="1"/>
  <c r="AP39" i="92"/>
  <c r="AO39" i="92"/>
  <c r="CT18" i="92"/>
  <c r="DN28" i="92"/>
  <c r="DO28" i="92"/>
  <c r="P47" i="92"/>
  <c r="EN20" i="92"/>
  <c r="EM20" i="92" s="1"/>
  <c r="DL48" i="92"/>
  <c r="B15" i="119" l="1"/>
  <c r="B16" i="119"/>
  <c r="B14" i="119"/>
  <c r="B45" i="119"/>
  <c r="B41" i="119"/>
  <c r="B42" i="119"/>
  <c r="B46" i="119"/>
  <c r="B43" i="119"/>
  <c r="B47" i="119"/>
  <c r="B44" i="119"/>
  <c r="B48" i="119"/>
  <c r="B81" i="119"/>
  <c r="B78" i="119"/>
  <c r="B82" i="119"/>
  <c r="B79" i="119"/>
  <c r="B83" i="119"/>
  <c r="B80" i="119"/>
  <c r="B77" i="119"/>
  <c r="DO15" i="92"/>
  <c r="DO40" i="92"/>
  <c r="DO26" i="92"/>
  <c r="DO17" i="92"/>
  <c r="BC43" i="92"/>
  <c r="DO27" i="92"/>
  <c r="DO16" i="92"/>
  <c r="DO21" i="92"/>
  <c r="DO19" i="92"/>
  <c r="CA34" i="92"/>
  <c r="DV49" i="92"/>
  <c r="AQ32" i="92"/>
  <c r="ED49" i="92"/>
  <c r="BC44" i="92"/>
  <c r="S36" i="92"/>
  <c r="DO18" i="92"/>
  <c r="BC25" i="92"/>
  <c r="BA47" i="92"/>
  <c r="DO32" i="92"/>
  <c r="BB48" i="92"/>
  <c r="BC28" i="92"/>
  <c r="BC19" i="92"/>
  <c r="BH49" i="92"/>
  <c r="DO41" i="92"/>
  <c r="AE28" i="92"/>
  <c r="DO31" i="92"/>
  <c r="DO42" i="92"/>
  <c r="DO12" i="92"/>
  <c r="BC20" i="92"/>
  <c r="BC38" i="92"/>
  <c r="BC31" i="92"/>
  <c r="BC32" i="92"/>
  <c r="BX49" i="92"/>
  <c r="BC40" i="92"/>
  <c r="BC36" i="92"/>
  <c r="BC37" i="92"/>
  <c r="BC34" i="92"/>
  <c r="BC16" i="92"/>
  <c r="S45" i="92"/>
  <c r="P49" i="92"/>
  <c r="R47" i="92"/>
  <c r="DO20" i="92"/>
  <c r="DO43" i="92"/>
  <c r="BC17" i="92"/>
  <c r="BC18" i="92"/>
  <c r="BC41" i="92"/>
  <c r="BB47" i="92"/>
  <c r="AE44" i="92"/>
  <c r="BC23" i="92"/>
  <c r="BC26" i="92"/>
  <c r="S27" i="92"/>
  <c r="S18" i="92"/>
  <c r="BI49" i="92"/>
  <c r="C8" i="14" s="1"/>
  <c r="D6" i="119" s="1"/>
  <c r="BC27" i="92"/>
  <c r="AQ24" i="92"/>
  <c r="AE15" i="92"/>
  <c r="AQ14" i="92"/>
  <c r="AZ49" i="92"/>
  <c r="AB49" i="92"/>
  <c r="AQ21" i="92"/>
  <c r="AQ19" i="92"/>
  <c r="BC30" i="92"/>
  <c r="BC13" i="92"/>
  <c r="BC15" i="92"/>
  <c r="BC24" i="92"/>
  <c r="BC42" i="92"/>
  <c r="BC45" i="92"/>
  <c r="BC35" i="92"/>
  <c r="AQ23" i="92"/>
  <c r="BC39" i="92"/>
  <c r="AE14" i="92"/>
  <c r="CQ49" i="92"/>
  <c r="AN49" i="92"/>
  <c r="DL49" i="92"/>
  <c r="R48" i="92"/>
  <c r="BA48" i="92"/>
  <c r="BC21" i="92"/>
  <c r="BC12" i="92"/>
  <c r="BC22" i="92"/>
  <c r="BC14" i="92"/>
  <c r="EG38" i="92"/>
  <c r="EF12" i="92"/>
  <c r="EG17" i="92"/>
  <c r="EG16" i="92"/>
  <c r="EG13" i="92"/>
  <c r="EG26" i="92"/>
  <c r="EG20" i="92"/>
  <c r="EG44" i="92"/>
  <c r="EG32" i="92"/>
  <c r="EG30" i="92"/>
  <c r="EG18" i="92"/>
  <c r="EG39" i="92"/>
  <c r="EG23" i="92"/>
  <c r="EG37" i="92"/>
  <c r="EG35" i="92"/>
  <c r="EG34" i="92"/>
  <c r="EG14" i="92"/>
  <c r="EG19" i="92"/>
  <c r="EE48" i="92"/>
  <c r="EG43" i="92"/>
  <c r="EG41" i="92"/>
  <c r="EG25" i="92"/>
  <c r="EG21" i="92"/>
  <c r="EG42" i="92"/>
  <c r="EG36" i="92"/>
  <c r="EE47" i="92"/>
  <c r="EG15" i="92"/>
  <c r="EG28" i="92"/>
  <c r="EG45" i="92"/>
  <c r="EG31" i="92"/>
  <c r="EG22" i="92"/>
  <c r="EG27" i="92"/>
  <c r="EG40" i="92"/>
  <c r="EG24" i="92"/>
  <c r="EG12" i="92"/>
  <c r="S19" i="92"/>
  <c r="S24" i="92"/>
  <c r="AQ39" i="92"/>
  <c r="AQ20" i="92"/>
  <c r="AQ25" i="92"/>
  <c r="AE32" i="92"/>
  <c r="AQ38" i="92"/>
  <c r="BZ12" i="92"/>
  <c r="BY47" i="92"/>
  <c r="CA44" i="92"/>
  <c r="CA12" i="92"/>
  <c r="BY48" i="92"/>
  <c r="CA15" i="92"/>
  <c r="CA23" i="92"/>
  <c r="CA45" i="92"/>
  <c r="CA14" i="92"/>
  <c r="CA27" i="92"/>
  <c r="CA22" i="92"/>
  <c r="CA41" i="92"/>
  <c r="CA37" i="92"/>
  <c r="CA38" i="92"/>
  <c r="CA40" i="92"/>
  <c r="CA42" i="92"/>
  <c r="CA36" i="92"/>
  <c r="CA30" i="92"/>
  <c r="CA16" i="92"/>
  <c r="CA20" i="92"/>
  <c r="CA17" i="92"/>
  <c r="CA25" i="92"/>
  <c r="EL27" i="92"/>
  <c r="AQ18" i="92"/>
  <c r="EL37" i="92"/>
  <c r="AE18" i="92"/>
  <c r="DM48" i="92"/>
  <c r="DM47" i="92"/>
  <c r="S31" i="92"/>
  <c r="S22" i="92"/>
  <c r="EL21" i="92"/>
  <c r="DO35" i="92"/>
  <c r="CA19" i="92"/>
  <c r="EL28" i="92"/>
  <c r="EL42" i="92"/>
  <c r="CR48" i="92"/>
  <c r="CS12" i="92"/>
  <c r="CR47" i="92"/>
  <c r="DO45" i="92"/>
  <c r="S20" i="92"/>
  <c r="AQ31" i="92"/>
  <c r="S44" i="92"/>
  <c r="DO14" i="92"/>
  <c r="DO38" i="92"/>
  <c r="DO34" i="92"/>
  <c r="EL15" i="92"/>
  <c r="EL41" i="92"/>
  <c r="CA28" i="92"/>
  <c r="EL23" i="92"/>
  <c r="AE22" i="92"/>
  <c r="S34" i="92"/>
  <c r="EL31" i="92"/>
  <c r="EL43" i="92"/>
  <c r="EL36" i="92"/>
  <c r="EL44" i="92"/>
  <c r="S26" i="92"/>
  <c r="BZ31" i="92"/>
  <c r="CA31" i="92"/>
  <c r="EL20" i="92"/>
  <c r="AE30" i="92"/>
  <c r="CA26" i="92"/>
  <c r="S40" i="92"/>
  <c r="AD48" i="92"/>
  <c r="AD47" i="92"/>
  <c r="CA43" i="92"/>
  <c r="S35" i="92"/>
  <c r="DO37" i="92"/>
  <c r="EL14" i="92"/>
  <c r="S38" i="92"/>
  <c r="DO25" i="92"/>
  <c r="S17" i="92"/>
  <c r="S12" i="92"/>
  <c r="EL39" i="92"/>
  <c r="S25" i="92"/>
  <c r="S14" i="92"/>
  <c r="AQ30" i="92"/>
  <c r="CS39" i="92"/>
  <c r="AP47" i="92"/>
  <c r="AP48" i="92"/>
  <c r="EL30" i="92"/>
  <c r="DO24" i="92"/>
  <c r="CA39" i="92"/>
  <c r="BZ39" i="92"/>
  <c r="AQ35" i="92"/>
  <c r="EL16" i="92"/>
  <c r="AQ41" i="92"/>
  <c r="DX12" i="92"/>
  <c r="DY27" i="92"/>
  <c r="DW48" i="92"/>
  <c r="DY12" i="92"/>
  <c r="DY36" i="92"/>
  <c r="DY21" i="92"/>
  <c r="DY38" i="92"/>
  <c r="DW47" i="92"/>
  <c r="DY14" i="92"/>
  <c r="DY32" i="92"/>
  <c r="DY26" i="92"/>
  <c r="DY30" i="92"/>
  <c r="DY43" i="92"/>
  <c r="DY19" i="92"/>
  <c r="DY34" i="92"/>
  <c r="DY16" i="92"/>
  <c r="DY18" i="92"/>
  <c r="DY24" i="92"/>
  <c r="DY28" i="92"/>
  <c r="DY42" i="92"/>
  <c r="DY35" i="92"/>
  <c r="DY22" i="92"/>
  <c r="DY44" i="92"/>
  <c r="DY45" i="92"/>
  <c r="DY15" i="92"/>
  <c r="DY13" i="92"/>
  <c r="DY25" i="92"/>
  <c r="DY20" i="92"/>
  <c r="DY40" i="92"/>
  <c r="DY23" i="92"/>
  <c r="DY31" i="92"/>
  <c r="DY41" i="92"/>
  <c r="DY17" i="92"/>
  <c r="DY37" i="92"/>
  <c r="CA21" i="92"/>
  <c r="EL34" i="92"/>
  <c r="S37" i="92"/>
  <c r="Q47" i="92"/>
  <c r="S32" i="92"/>
  <c r="S39" i="92"/>
  <c r="S28" i="92"/>
  <c r="S21" i="92"/>
  <c r="S15" i="92"/>
  <c r="S42" i="92"/>
  <c r="S16" i="92"/>
  <c r="S13" i="92"/>
  <c r="S30" i="92"/>
  <c r="EL32" i="92"/>
  <c r="BJ47" i="92"/>
  <c r="BJ48" i="92"/>
  <c r="AE13" i="92"/>
  <c r="AE31" i="92"/>
  <c r="AE24" i="92"/>
  <c r="AE21" i="92"/>
  <c r="AC47" i="92"/>
  <c r="AE37" i="92"/>
  <c r="AE27" i="92"/>
  <c r="AE40" i="92"/>
  <c r="AE42" i="92"/>
  <c r="AE17" i="92"/>
  <c r="AE26" i="92"/>
  <c r="AE36" i="92"/>
  <c r="AE35" i="92"/>
  <c r="AE19" i="92"/>
  <c r="AE41" i="92"/>
  <c r="AE38" i="92"/>
  <c r="AE12" i="92"/>
  <c r="AE20" i="92"/>
  <c r="AE45" i="92"/>
  <c r="AE43" i="92"/>
  <c r="AC48" i="92"/>
  <c r="AC49" i="92" s="1"/>
  <c r="AE34" i="92"/>
  <c r="CA32" i="92"/>
  <c r="AQ27" i="92"/>
  <c r="EL35" i="92"/>
  <c r="AE25" i="92"/>
  <c r="AQ36" i="92"/>
  <c r="AE23" i="92"/>
  <c r="AQ17" i="92"/>
  <c r="AQ13" i="92"/>
  <c r="EL45" i="92"/>
  <c r="CA13" i="92"/>
  <c r="EL24" i="92"/>
  <c r="Q48" i="92"/>
  <c r="DY39" i="92"/>
  <c r="DX39" i="92"/>
  <c r="CA24" i="92"/>
  <c r="AE16" i="92"/>
  <c r="EL40" i="92"/>
  <c r="AE39" i="92"/>
  <c r="CA35" i="92"/>
  <c r="DN39" i="92"/>
  <c r="DN48" i="92" s="1"/>
  <c r="DO39" i="92"/>
  <c r="EL38" i="92"/>
  <c r="AQ28" i="92"/>
  <c r="AO47" i="92"/>
  <c r="AQ15" i="92"/>
  <c r="AQ40" i="92"/>
  <c r="AO48" i="92"/>
  <c r="AQ12" i="92"/>
  <c r="AQ37" i="92"/>
  <c r="AQ45" i="92"/>
  <c r="AQ26" i="92"/>
  <c r="AQ34" i="92"/>
  <c r="AQ42" i="92"/>
  <c r="AQ16" i="92"/>
  <c r="AQ22" i="92"/>
  <c r="AQ44" i="92"/>
  <c r="DO22" i="92"/>
  <c r="AQ43" i="92"/>
  <c r="EL19" i="92"/>
  <c r="S41" i="92"/>
  <c r="DO36" i="92"/>
  <c r="S23" i="92"/>
  <c r="S43" i="92"/>
  <c r="DO30" i="92"/>
  <c r="CA18" i="92"/>
  <c r="EN12" i="92"/>
  <c r="EM12" i="92" s="1"/>
  <c r="EK42" i="92" s="1"/>
  <c r="R49" i="92" l="1"/>
  <c r="BA49" i="92"/>
  <c r="DW49" i="92"/>
  <c r="BY49" i="92"/>
  <c r="BB49" i="92"/>
  <c r="C7" i="14" s="1"/>
  <c r="D5" i="119" s="1"/>
  <c r="BC48" i="92"/>
  <c r="EE49" i="92"/>
  <c r="EK19" i="92"/>
  <c r="AO49" i="92"/>
  <c r="C4" i="14"/>
  <c r="D2" i="119" s="1"/>
  <c r="Q49" i="92"/>
  <c r="AP49" i="92"/>
  <c r="C6" i="14" s="1"/>
  <c r="D4" i="119" s="1"/>
  <c r="BC47" i="92"/>
  <c r="DN47" i="92"/>
  <c r="DM49" i="92"/>
  <c r="EK34" i="92"/>
  <c r="CR49" i="92"/>
  <c r="EK41" i="92"/>
  <c r="EF47" i="92"/>
  <c r="EF48" i="92"/>
  <c r="EK45" i="92"/>
  <c r="BJ49" i="92"/>
  <c r="EK14" i="92"/>
  <c r="AD49" i="92"/>
  <c r="C5" i="14" s="1"/>
  <c r="D3" i="119" s="1"/>
  <c r="DO47" i="92"/>
  <c r="EG48" i="92"/>
  <c r="EG47" i="92"/>
  <c r="EL12" i="92"/>
  <c r="EK12" i="92"/>
  <c r="EK25" i="92"/>
  <c r="EK18" i="92"/>
  <c r="EK13" i="92"/>
  <c r="EK17" i="92"/>
  <c r="EK26" i="92"/>
  <c r="EK22" i="92"/>
  <c r="EK38" i="92"/>
  <c r="AE48" i="92"/>
  <c r="AE47" i="92"/>
  <c r="EK39" i="92"/>
  <c r="EK44" i="92"/>
  <c r="EK43" i="92"/>
  <c r="EK21" i="92"/>
  <c r="EK27" i="92"/>
  <c r="CA47" i="92"/>
  <c r="CA48" i="92"/>
  <c r="DX48" i="92"/>
  <c r="DX47" i="92"/>
  <c r="DO48" i="92"/>
  <c r="DY47" i="92"/>
  <c r="DY48" i="92"/>
  <c r="EK30" i="92"/>
  <c r="S48" i="92"/>
  <c r="S47" i="92"/>
  <c r="EK31" i="92"/>
  <c r="EK23" i="92"/>
  <c r="AQ48" i="92"/>
  <c r="AQ47" i="92"/>
  <c r="DN49" i="92"/>
  <c r="C11" i="14" s="1"/>
  <c r="D9" i="119" s="1"/>
  <c r="EK40" i="92"/>
  <c r="EK24" i="92"/>
  <c r="EK35" i="92"/>
  <c r="EK32" i="92"/>
  <c r="EK16" i="92"/>
  <c r="CT39" i="92"/>
  <c r="CU39" i="92"/>
  <c r="EK20" i="92"/>
  <c r="EK36" i="92"/>
  <c r="EK15" i="92"/>
  <c r="CT12" i="92"/>
  <c r="CU12" i="92"/>
  <c r="CU14" i="92"/>
  <c r="CS47" i="92"/>
  <c r="CS48" i="92"/>
  <c r="CU22" i="92"/>
  <c r="CU32" i="92"/>
  <c r="CU25" i="92"/>
  <c r="CU31" i="92"/>
  <c r="CU44" i="92"/>
  <c r="CU19" i="92"/>
  <c r="CU28" i="92"/>
  <c r="CU40" i="92"/>
  <c r="CU15" i="92"/>
  <c r="CU23" i="92"/>
  <c r="CU27" i="92"/>
  <c r="CU36" i="92"/>
  <c r="CU43" i="92"/>
  <c r="CU41" i="92"/>
  <c r="CU38" i="92"/>
  <c r="CU34" i="92"/>
  <c r="CU24" i="92"/>
  <c r="CU37" i="92"/>
  <c r="CU21" i="92"/>
  <c r="CU35" i="92"/>
  <c r="CU45" i="92"/>
  <c r="CU17" i="92"/>
  <c r="CU26" i="92"/>
  <c r="CU13" i="92"/>
  <c r="CU18" i="92"/>
  <c r="CU20" i="92"/>
  <c r="CU42" i="92"/>
  <c r="CU16" i="92"/>
  <c r="CU30" i="92"/>
  <c r="EK28" i="92"/>
  <c r="EK37" i="92"/>
  <c r="BZ48" i="92"/>
  <c r="BZ47" i="92"/>
  <c r="BC49" i="92" l="1"/>
  <c r="AQ49" i="92"/>
  <c r="S49" i="92"/>
  <c r="AE49" i="92"/>
  <c r="CA49" i="92"/>
  <c r="EG49" i="92"/>
  <c r="DY49" i="92"/>
  <c r="DX49" i="92"/>
  <c r="C12" i="14" s="1"/>
  <c r="D10" i="119" s="1"/>
  <c r="BZ49" i="92"/>
  <c r="C9" i="14" s="1"/>
  <c r="D7" i="119" s="1"/>
  <c r="CS49" i="92"/>
  <c r="DO49" i="92"/>
  <c r="EF49" i="92"/>
  <c r="C13" i="14" s="1"/>
  <c r="D11" i="119" s="1"/>
  <c r="CU47" i="92"/>
  <c r="CU48" i="92"/>
  <c r="CT48" i="92"/>
  <c r="CT47" i="92"/>
  <c r="EK48" i="92"/>
  <c r="EK47" i="92"/>
  <c r="EL47" i="92"/>
  <c r="EL48" i="92"/>
  <c r="EK49" i="92" l="1"/>
  <c r="CU49" i="92"/>
  <c r="CT49" i="92"/>
  <c r="C10" i="14" s="1"/>
  <c r="D8" i="119" s="1"/>
  <c r="EL49" i="92"/>
  <c r="C3" i="14" s="1"/>
  <c r="B6" i="119" l="1"/>
  <c r="B10" i="119"/>
  <c r="B4" i="119"/>
  <c r="B8" i="119"/>
  <c r="B2" i="119"/>
  <c r="B5" i="119"/>
  <c r="B9" i="119"/>
  <c r="B3" i="119"/>
  <c r="B7" i="119"/>
  <c r="B11" i="119"/>
</calcChain>
</file>

<file path=xl/comments1.xml><?xml version="1.0" encoding="utf-8"?>
<comments xmlns="http://schemas.openxmlformats.org/spreadsheetml/2006/main">
  <authors>
    <author>wb315091</author>
  </authors>
  <commentList>
    <comment ref="CF10" authorId="0" shapeId="0">
      <text>
        <r>
          <rPr>
            <b/>
            <sz val="9"/>
            <color indexed="81"/>
            <rFont val="Tahoma"/>
            <family val="2"/>
          </rPr>
          <t>wb315091:</t>
        </r>
        <r>
          <rPr>
            <sz val="9"/>
            <color indexed="81"/>
            <rFont val="Tahoma"/>
            <family val="2"/>
          </rPr>
          <t xml:space="preserve">
Threshold applied to the total tax rate in Doing Business 2012 is 32.5%. For all economies with a total tax rate below this threshold, the total tax rate is set at 32.5% this year. Please do not edit this column.</t>
        </r>
      </text>
    </comment>
  </commentList>
</comments>
</file>

<file path=xl/comments2.xml><?xml version="1.0" encoding="utf-8"?>
<comments xmlns="http://schemas.openxmlformats.org/spreadsheetml/2006/main">
  <authors>
    <author>OECD.Stat</author>
  </authors>
  <commentList>
    <comment ref="G80" authorId="0" shapeId="0">
      <text>
        <r>
          <rPr>
            <sz val="9"/>
            <color indexed="81"/>
            <rFont val="Segoe UI"/>
            <family val="2"/>
            <charset val="238"/>
          </rPr>
          <t>B: Break</t>
        </r>
      </text>
    </comment>
    <comment ref="J91" authorId="0" shapeId="0">
      <text>
        <r>
          <rPr>
            <sz val="9"/>
            <color indexed="81"/>
            <rFont val="Segoe UI"/>
            <family val="2"/>
            <charset val="238"/>
          </rPr>
          <t>P: Provisional value</t>
        </r>
      </text>
    </comment>
    <comment ref="H93" authorId="0" shapeId="0">
      <text>
        <r>
          <rPr>
            <sz val="9"/>
            <color indexed="81"/>
            <rFont val="Segoe UI"/>
            <family val="2"/>
            <charset val="238"/>
          </rPr>
          <t>P: Provisional value</t>
        </r>
      </text>
    </comment>
    <comment ref="I93" authorId="0" shapeId="0">
      <text>
        <r>
          <rPr>
            <sz val="9"/>
            <color indexed="81"/>
            <rFont val="Segoe UI"/>
            <family val="2"/>
            <charset val="238"/>
          </rPr>
          <t>P: Provisional value</t>
        </r>
      </text>
    </comment>
    <comment ref="E106" authorId="0" shapeId="0">
      <text>
        <r>
          <rPr>
            <sz val="9"/>
            <color indexed="81"/>
            <rFont val="Segoe UI"/>
            <family val="2"/>
            <charset val="238"/>
          </rPr>
          <t>B: Break</t>
        </r>
      </text>
    </comment>
  </commentList>
</comments>
</file>

<file path=xl/comments3.xml><?xml version="1.0" encoding="utf-8"?>
<comments xmlns="http://schemas.openxmlformats.org/spreadsheetml/2006/main">
  <authors>
    <author>OECD.Stat</author>
  </authors>
  <commentList>
    <comment ref="K19" authorId="0" shapeId="0">
      <text>
        <r>
          <rPr>
            <sz val="9"/>
            <color indexed="81"/>
            <rFont val="Segoe UI"/>
            <family val="2"/>
            <charset val="238"/>
          </rPr>
          <t>n: Nil or less than 0.005</t>
        </r>
      </text>
    </comment>
    <comment ref="L19" authorId="0" shapeId="0">
      <text>
        <r>
          <rPr>
            <sz val="9"/>
            <color indexed="81"/>
            <rFont val="Segoe UI"/>
            <family val="2"/>
            <charset val="238"/>
          </rPr>
          <t>n: Nil or less than 0.005</t>
        </r>
      </text>
    </comment>
    <comment ref="M19" authorId="0" shapeId="0">
      <text>
        <r>
          <rPr>
            <sz val="9"/>
            <color indexed="81"/>
            <rFont val="Segoe UI"/>
            <family val="2"/>
            <charset val="238"/>
          </rPr>
          <t>n: Nil or less than 0.005</t>
        </r>
      </text>
    </comment>
    <comment ref="D23" authorId="0" shapeId="0">
      <text>
        <r>
          <rPr>
            <sz val="9"/>
            <color indexed="81"/>
            <rFont val="Segoe UI"/>
            <family val="2"/>
            <charset val="238"/>
          </rPr>
          <t>n: Nil or less than 0.005</t>
        </r>
      </text>
    </comment>
    <comment ref="E23" authorId="0" shapeId="0">
      <text>
        <r>
          <rPr>
            <sz val="9"/>
            <color indexed="81"/>
            <rFont val="Segoe UI"/>
            <family val="2"/>
            <charset val="238"/>
          </rPr>
          <t>n: Nil or less than 0.005</t>
        </r>
      </text>
    </comment>
    <comment ref="F23" authorId="0" shapeId="0">
      <text>
        <r>
          <rPr>
            <sz val="9"/>
            <color indexed="81"/>
            <rFont val="Segoe UI"/>
            <family val="2"/>
            <charset val="238"/>
          </rPr>
          <t>n: Nil or less than 0.005</t>
        </r>
      </text>
    </comment>
    <comment ref="F26" authorId="0" shapeId="0">
      <text>
        <r>
          <rPr>
            <sz val="9"/>
            <color indexed="81"/>
            <rFont val="Segoe UI"/>
            <family val="2"/>
            <charset val="238"/>
          </rPr>
          <t>n: Nil or less than 0.005</t>
        </r>
      </text>
    </comment>
    <comment ref="J26" authorId="0" shapeId="0">
      <text>
        <r>
          <rPr>
            <sz val="9"/>
            <color indexed="81"/>
            <rFont val="Segoe UI"/>
            <family val="2"/>
            <charset val="238"/>
          </rPr>
          <t>n: Nil or less than 0.005</t>
        </r>
      </text>
    </comment>
    <comment ref="F32" authorId="0" shapeId="0">
      <text>
        <r>
          <rPr>
            <sz val="9"/>
            <color indexed="81"/>
            <rFont val="Segoe UI"/>
            <family val="2"/>
            <charset val="238"/>
          </rPr>
          <t>n: Nil or less than 0.005</t>
        </r>
      </text>
    </comment>
    <comment ref="J32" authorId="0" shapeId="0">
      <text>
        <r>
          <rPr>
            <sz val="9"/>
            <color indexed="81"/>
            <rFont val="Segoe UI"/>
            <family val="2"/>
            <charset val="238"/>
          </rPr>
          <t>n: Nil or less than 0.005</t>
        </r>
      </text>
    </comment>
    <comment ref="K32" authorId="0" shapeId="0">
      <text>
        <r>
          <rPr>
            <sz val="9"/>
            <color indexed="81"/>
            <rFont val="Segoe UI"/>
            <family val="2"/>
            <charset val="238"/>
          </rPr>
          <t>n: Nil or less than 0.005</t>
        </r>
      </text>
    </comment>
    <comment ref="L32" authorId="0" shapeId="0">
      <text>
        <r>
          <rPr>
            <sz val="9"/>
            <color indexed="81"/>
            <rFont val="Segoe UI"/>
            <family val="2"/>
            <charset val="238"/>
          </rPr>
          <t>n: Nil or less than 0.005</t>
        </r>
      </text>
    </comment>
    <comment ref="M32" authorId="0" shapeId="0">
      <text>
        <r>
          <rPr>
            <sz val="9"/>
            <color indexed="81"/>
            <rFont val="Segoe UI"/>
            <family val="2"/>
            <charset val="238"/>
          </rPr>
          <t>n: Nil or less than 0.005</t>
        </r>
      </text>
    </comment>
  </commentList>
</comments>
</file>

<file path=xl/comments4.xml><?xml version="1.0" encoding="utf-8"?>
<comments xmlns="http://schemas.openxmlformats.org/spreadsheetml/2006/main">
  <authors>
    <author>OECD.Stat</author>
    <author>MyOECD</author>
  </authors>
  <commentList>
    <comment ref="D8" authorId="0" shapeId="0">
      <text>
        <r>
          <rPr>
            <sz val="9"/>
            <color indexed="81"/>
            <rFont val="Segoe UI"/>
            <family val="2"/>
            <charset val="238"/>
          </rPr>
          <t>D: Difference in methodology</t>
        </r>
      </text>
    </comment>
    <comment ref="E8" authorId="0" shapeId="0">
      <text>
        <r>
          <rPr>
            <sz val="9"/>
            <color indexed="81"/>
            <rFont val="Segoe UI"/>
            <family val="2"/>
            <charset val="238"/>
          </rPr>
          <t>D: Difference in methodology</t>
        </r>
      </text>
    </comment>
    <comment ref="F8" authorId="0" shapeId="0">
      <text>
        <r>
          <rPr>
            <sz val="9"/>
            <color indexed="81"/>
            <rFont val="Segoe UI"/>
            <family val="2"/>
            <charset val="238"/>
          </rPr>
          <t>D: Difference in methodology</t>
        </r>
      </text>
    </comment>
    <comment ref="G8" authorId="0" shapeId="0">
      <text>
        <r>
          <rPr>
            <sz val="9"/>
            <color indexed="81"/>
            <rFont val="Segoe UI"/>
            <family val="2"/>
            <charset val="238"/>
          </rPr>
          <t>D: Difference in methodology</t>
        </r>
      </text>
    </comment>
    <comment ref="H8" authorId="0" shapeId="0">
      <text>
        <r>
          <rPr>
            <sz val="9"/>
            <color indexed="81"/>
            <rFont val="Segoe UI"/>
            <family val="2"/>
            <charset val="238"/>
          </rPr>
          <t>D: Difference in methodology</t>
        </r>
      </text>
    </comment>
    <comment ref="I8" authorId="0" shapeId="0">
      <text>
        <r>
          <rPr>
            <sz val="9"/>
            <color indexed="81"/>
            <rFont val="Segoe UI"/>
            <family val="2"/>
            <charset val="238"/>
          </rPr>
          <t>D: Difference in methodology</t>
        </r>
      </text>
    </comment>
    <comment ref="J8" authorId="0" shapeId="0">
      <text>
        <r>
          <rPr>
            <sz val="9"/>
            <color indexed="81"/>
            <rFont val="Segoe UI"/>
            <family val="2"/>
            <charset val="238"/>
          </rPr>
          <t>D: Difference in methodology</t>
        </r>
      </text>
    </comment>
    <comment ref="K8" authorId="0" shapeId="0">
      <text>
        <r>
          <rPr>
            <sz val="9"/>
            <color indexed="81"/>
            <rFont val="Segoe UI"/>
            <family val="2"/>
            <charset val="238"/>
          </rPr>
          <t>D: Difference in methodology</t>
        </r>
      </text>
    </comment>
    <comment ref="L8" authorId="0" shapeId="0">
      <text>
        <r>
          <rPr>
            <sz val="9"/>
            <color indexed="81"/>
            <rFont val="Segoe UI"/>
            <family val="2"/>
            <charset val="238"/>
          </rPr>
          <t>D: Difference in methodology</t>
        </r>
      </text>
    </comment>
    <comment ref="M8" authorId="0" shapeId="0">
      <text>
        <r>
          <rPr>
            <sz val="9"/>
            <color indexed="81"/>
            <rFont val="Segoe UI"/>
            <family val="2"/>
            <charset val="238"/>
          </rPr>
          <t>D: Difference in methodology</t>
        </r>
      </text>
    </comment>
    <comment ref="N8" authorId="0" shapeId="0">
      <text>
        <r>
          <rPr>
            <sz val="9"/>
            <color indexed="81"/>
            <rFont val="Segoe UI"/>
            <family val="2"/>
            <charset val="238"/>
          </rPr>
          <t>D: Difference in methodology</t>
        </r>
      </text>
    </comment>
    <comment ref="O8" authorId="0" shapeId="0">
      <text>
        <r>
          <rPr>
            <sz val="9"/>
            <color indexed="81"/>
            <rFont val="Segoe UI"/>
            <family val="2"/>
            <charset val="238"/>
          </rPr>
          <t>D: Difference in methodology</t>
        </r>
      </text>
    </comment>
    <comment ref="P8" authorId="0" shapeId="0">
      <text>
        <r>
          <rPr>
            <sz val="9"/>
            <color indexed="81"/>
            <rFont val="Segoe UI"/>
            <family val="2"/>
            <charset val="238"/>
          </rPr>
          <t>D: Difference in methodology</t>
        </r>
      </text>
    </comment>
    <comment ref="Q8" authorId="0" shapeId="0">
      <text>
        <r>
          <rPr>
            <sz val="9"/>
            <color indexed="81"/>
            <rFont val="Segoe UI"/>
            <family val="2"/>
            <charset val="238"/>
          </rPr>
          <t>D: Difference in methodology</t>
        </r>
      </text>
    </comment>
    <comment ref="R8" authorId="0" shapeId="0">
      <text>
        <r>
          <rPr>
            <sz val="9"/>
            <color indexed="81"/>
            <rFont val="Segoe UI"/>
            <family val="2"/>
            <charset val="238"/>
          </rPr>
          <t>D: Difference in methodology, E: Estimated value</t>
        </r>
      </text>
    </comment>
    <comment ref="S8" authorId="0" shapeId="0">
      <text>
        <r>
          <rPr>
            <sz val="9"/>
            <color indexed="81"/>
            <rFont val="Segoe UI"/>
            <family val="2"/>
            <charset val="238"/>
          </rPr>
          <t>D: Difference in methodology, E: Estimated value</t>
        </r>
      </text>
    </comment>
    <comment ref="S9" authorId="0" shapeId="0">
      <text>
        <r>
          <rPr>
            <sz val="9"/>
            <color indexed="81"/>
            <rFont val="Segoe UI"/>
            <family val="2"/>
            <charset val="238"/>
          </rPr>
          <t>E: Estimated value</t>
        </r>
      </text>
    </comment>
    <comment ref="G10" authorId="0" shapeId="0">
      <text>
        <r>
          <rPr>
            <sz val="9"/>
            <color indexed="81"/>
            <rFont val="Segoe UI"/>
            <family val="2"/>
            <charset val="238"/>
          </rPr>
          <t>B: Break</t>
        </r>
      </text>
    </comment>
    <comment ref="S10" authorId="0" shapeId="0">
      <text>
        <r>
          <rPr>
            <sz val="9"/>
            <color indexed="81"/>
            <rFont val="Segoe UI"/>
            <family val="2"/>
            <charset val="238"/>
          </rPr>
          <t>E: Estimated value</t>
        </r>
      </text>
    </comment>
    <comment ref="R11" authorId="0" shapeId="0">
      <text>
        <r>
          <rPr>
            <sz val="9"/>
            <color indexed="81"/>
            <rFont val="Segoe UI"/>
            <family val="2"/>
            <charset val="238"/>
          </rPr>
          <t>P: Provisional value</t>
        </r>
      </text>
    </comment>
    <comment ref="S11" authorId="0" shapeId="0">
      <text>
        <r>
          <rPr>
            <sz val="9"/>
            <color indexed="81"/>
            <rFont val="Segoe UI"/>
            <family val="2"/>
            <charset val="238"/>
          </rPr>
          <t>P: Provisional value</t>
        </r>
      </text>
    </comment>
    <comment ref="D12" authorId="0" shapeId="0">
      <text>
        <r>
          <rPr>
            <sz val="9"/>
            <color indexed="81"/>
            <rFont val="Segoe UI"/>
            <family val="2"/>
            <charset val="238"/>
          </rPr>
          <t>D: Difference in methodology</t>
        </r>
      </text>
    </comment>
    <comment ref="E12" authorId="0" shapeId="0">
      <text>
        <r>
          <rPr>
            <sz val="9"/>
            <color indexed="81"/>
            <rFont val="Segoe UI"/>
            <family val="2"/>
            <charset val="238"/>
          </rPr>
          <t>D: Difference in methodology</t>
        </r>
      </text>
    </comment>
    <comment ref="F12" authorId="0" shapeId="0">
      <text>
        <r>
          <rPr>
            <sz val="9"/>
            <color indexed="81"/>
            <rFont val="Segoe UI"/>
            <family val="2"/>
            <charset val="238"/>
          </rPr>
          <t>D: Difference in methodology</t>
        </r>
      </text>
    </comment>
    <comment ref="G12" authorId="0" shapeId="0">
      <text>
        <r>
          <rPr>
            <sz val="9"/>
            <color indexed="81"/>
            <rFont val="Segoe UI"/>
            <family val="2"/>
            <charset val="238"/>
          </rPr>
          <t>B: Break</t>
        </r>
      </text>
    </comment>
    <comment ref="S12" authorId="0" shapeId="0">
      <text>
        <r>
          <rPr>
            <sz val="9"/>
            <color indexed="81"/>
            <rFont val="Segoe UI"/>
            <family val="2"/>
            <charset val="238"/>
          </rPr>
          <t>P: Provisional value</t>
        </r>
      </text>
    </comment>
    <comment ref="D13" authorId="0" shapeId="0">
      <text>
        <r>
          <rPr>
            <sz val="9"/>
            <color indexed="81"/>
            <rFont val="Segoe UI"/>
            <family val="2"/>
            <charset val="238"/>
          </rPr>
          <t>B: Break</t>
        </r>
      </text>
    </comment>
    <comment ref="G13" authorId="0" shapeId="0">
      <text>
        <r>
          <rPr>
            <sz val="9"/>
            <color indexed="81"/>
            <rFont val="Segoe UI"/>
            <family val="2"/>
            <charset val="238"/>
          </rPr>
          <t>B: Break</t>
        </r>
      </text>
    </comment>
    <comment ref="Q13" authorId="0" shapeId="0">
      <text>
        <r>
          <rPr>
            <sz val="9"/>
            <color indexed="81"/>
            <rFont val="Segoe UI"/>
            <family val="2"/>
            <charset val="238"/>
          </rPr>
          <t>B: Break</t>
        </r>
      </text>
    </comment>
    <comment ref="S13" authorId="0" shapeId="0">
      <text>
        <r>
          <rPr>
            <sz val="9"/>
            <color indexed="81"/>
            <rFont val="Segoe UI"/>
            <family val="2"/>
            <charset val="238"/>
          </rPr>
          <t>E: Estimated value</t>
        </r>
      </text>
    </comment>
    <comment ref="G14" authorId="0" shapeId="0">
      <text>
        <r>
          <rPr>
            <sz val="9"/>
            <color indexed="81"/>
            <rFont val="Segoe UI"/>
            <family val="2"/>
            <charset val="238"/>
          </rPr>
          <t>B: Break</t>
        </r>
      </text>
    </comment>
    <comment ref="R14" authorId="0" shapeId="0">
      <text>
        <r>
          <rPr>
            <sz val="9"/>
            <color indexed="81"/>
            <rFont val="Segoe UI"/>
            <family val="2"/>
            <charset val="238"/>
          </rPr>
          <t>B: Break</t>
        </r>
      </text>
    </comment>
    <comment ref="S14" authorId="0" shapeId="0">
      <text>
        <r>
          <rPr>
            <sz val="9"/>
            <color indexed="81"/>
            <rFont val="Segoe UI"/>
            <family val="2"/>
            <charset val="238"/>
          </rPr>
          <t>E: Estimated value</t>
        </r>
      </text>
    </comment>
    <comment ref="M15" authorId="0" shapeId="0">
      <text>
        <r>
          <rPr>
            <sz val="9"/>
            <color indexed="81"/>
            <rFont val="Segoe UI"/>
            <family val="2"/>
            <charset val="238"/>
          </rPr>
          <t>B: Break</t>
        </r>
      </text>
    </comment>
    <comment ref="S15" authorId="0" shapeId="0">
      <text>
        <r>
          <rPr>
            <sz val="9"/>
            <color indexed="81"/>
            <rFont val="Segoe UI"/>
            <family val="2"/>
            <charset val="238"/>
          </rPr>
          <t>P: Provisional value</t>
        </r>
      </text>
    </comment>
    <comment ref="D16" authorId="0" shapeId="0">
      <text>
        <r>
          <rPr>
            <sz val="9"/>
            <color indexed="81"/>
            <rFont val="Segoe UI"/>
            <family val="2"/>
            <charset val="238"/>
          </rPr>
          <t>B: Break</t>
        </r>
      </text>
    </comment>
    <comment ref="S16" authorId="0" shapeId="0">
      <text>
        <r>
          <rPr>
            <sz val="9"/>
            <color indexed="81"/>
            <rFont val="Segoe UI"/>
            <family val="2"/>
            <charset val="238"/>
          </rPr>
          <t>P: Provisional value</t>
        </r>
      </text>
    </comment>
    <comment ref="G17" authorId="0" shapeId="0">
      <text>
        <r>
          <rPr>
            <sz val="9"/>
            <color indexed="81"/>
            <rFont val="Segoe UI"/>
            <family val="2"/>
            <charset val="238"/>
          </rPr>
          <t>B: Break</t>
        </r>
      </text>
    </comment>
    <comment ref="J17" authorId="0" shapeId="0">
      <text>
        <r>
          <rPr>
            <sz val="9"/>
            <color indexed="81"/>
            <rFont val="Segoe UI"/>
            <family val="2"/>
            <charset val="238"/>
          </rPr>
          <t>B: Break</t>
        </r>
      </text>
    </comment>
    <comment ref="S17" authorId="0" shapeId="0">
      <text>
        <r>
          <rPr>
            <sz val="9"/>
            <color indexed="81"/>
            <rFont val="Segoe UI"/>
            <family val="2"/>
            <charset val="238"/>
          </rPr>
          <t>E: Estimated value</t>
        </r>
      </text>
    </comment>
    <comment ref="S18" authorId="0" shapeId="0">
      <text>
        <r>
          <rPr>
            <sz val="9"/>
            <color indexed="81"/>
            <rFont val="Segoe UI"/>
            <family val="2"/>
            <charset val="238"/>
          </rPr>
          <t>P: Provisional value</t>
        </r>
      </text>
    </comment>
    <comment ref="L19" authorId="0" shapeId="0">
      <text>
        <r>
          <rPr>
            <sz val="9"/>
            <color indexed="81"/>
            <rFont val="Segoe UI"/>
            <family val="2"/>
            <charset val="238"/>
          </rPr>
          <t>B: Break, D: Difference in methodology</t>
        </r>
      </text>
    </comment>
    <comment ref="M19" authorId="0" shapeId="0">
      <text>
        <r>
          <rPr>
            <sz val="9"/>
            <color indexed="81"/>
            <rFont val="Segoe UI"/>
            <family val="2"/>
            <charset val="238"/>
          </rPr>
          <t>B: Break</t>
        </r>
      </text>
    </comment>
    <comment ref="S19" authorId="0" shapeId="0">
      <text>
        <r>
          <rPr>
            <sz val="9"/>
            <color indexed="81"/>
            <rFont val="Segoe UI"/>
            <family val="2"/>
            <charset val="238"/>
          </rPr>
          <t>E: Estimated value</t>
        </r>
      </text>
    </comment>
    <comment ref="G20" authorId="0" shapeId="0">
      <text>
        <r>
          <rPr>
            <sz val="9"/>
            <color indexed="81"/>
            <rFont val="Segoe UI"/>
            <family val="2"/>
            <charset val="238"/>
          </rPr>
          <t>B: Break</t>
        </r>
      </text>
    </comment>
    <comment ref="S20" authorId="0" shapeId="0">
      <text>
        <r>
          <rPr>
            <sz val="9"/>
            <color indexed="81"/>
            <rFont val="Segoe UI"/>
            <family val="2"/>
            <charset val="238"/>
          </rPr>
          <t>E: Estimated value</t>
        </r>
      </text>
    </comment>
    <comment ref="G21" authorId="0" shapeId="0">
      <text>
        <r>
          <rPr>
            <sz val="9"/>
            <color indexed="81"/>
            <rFont val="Segoe UI"/>
            <family val="2"/>
            <charset val="238"/>
          </rPr>
          <t>B: Break, D: Difference in methodology</t>
        </r>
      </text>
    </comment>
    <comment ref="H21" authorId="0" shapeId="0">
      <text>
        <r>
          <rPr>
            <sz val="9"/>
            <color indexed="81"/>
            <rFont val="Segoe UI"/>
            <family val="2"/>
            <charset val="238"/>
          </rPr>
          <t>D: Difference in methodology</t>
        </r>
      </text>
    </comment>
    <comment ref="I21" authorId="0" shapeId="0">
      <text>
        <r>
          <rPr>
            <sz val="9"/>
            <color indexed="81"/>
            <rFont val="Segoe UI"/>
            <family val="2"/>
            <charset val="238"/>
          </rPr>
          <t>D: Difference in methodology</t>
        </r>
      </text>
    </comment>
    <comment ref="J21" authorId="0" shapeId="0">
      <text>
        <r>
          <rPr>
            <sz val="9"/>
            <color indexed="81"/>
            <rFont val="Segoe UI"/>
            <family val="2"/>
            <charset val="238"/>
          </rPr>
          <t>D: Difference in methodology</t>
        </r>
      </text>
    </comment>
    <comment ref="K21" authorId="0" shapeId="0">
      <text>
        <r>
          <rPr>
            <sz val="9"/>
            <color indexed="81"/>
            <rFont val="Segoe UI"/>
            <family val="2"/>
            <charset val="238"/>
          </rPr>
          <t>D: Difference in methodology</t>
        </r>
      </text>
    </comment>
    <comment ref="L21" authorId="0" shapeId="0">
      <text>
        <r>
          <rPr>
            <sz val="9"/>
            <color indexed="81"/>
            <rFont val="Segoe UI"/>
            <family val="2"/>
            <charset val="238"/>
          </rPr>
          <t>D: Difference in methodology</t>
        </r>
      </text>
    </comment>
    <comment ref="M21" authorId="0" shapeId="0">
      <text>
        <r>
          <rPr>
            <sz val="9"/>
            <color indexed="81"/>
            <rFont val="Segoe UI"/>
            <family val="2"/>
            <charset val="238"/>
          </rPr>
          <t>D: Difference in methodology</t>
        </r>
      </text>
    </comment>
    <comment ref="N21" authorId="0" shapeId="0">
      <text>
        <r>
          <rPr>
            <sz val="9"/>
            <color indexed="81"/>
            <rFont val="Segoe UI"/>
            <family val="2"/>
            <charset val="238"/>
          </rPr>
          <t>D: Difference in methodology</t>
        </r>
      </text>
    </comment>
    <comment ref="O21" authorId="0" shapeId="0">
      <text>
        <r>
          <rPr>
            <sz val="9"/>
            <color indexed="81"/>
            <rFont val="Segoe UI"/>
            <family val="2"/>
            <charset val="238"/>
          </rPr>
          <t>D: Difference in methodology</t>
        </r>
      </text>
    </comment>
    <comment ref="P21" authorId="0" shapeId="0">
      <text>
        <r>
          <rPr>
            <sz val="9"/>
            <color indexed="81"/>
            <rFont val="Segoe UI"/>
            <family val="2"/>
            <charset val="238"/>
          </rPr>
          <t>D: Difference in methodology</t>
        </r>
      </text>
    </comment>
    <comment ref="Q21" authorId="0" shapeId="0">
      <text>
        <r>
          <rPr>
            <sz val="9"/>
            <color indexed="81"/>
            <rFont val="Segoe UI"/>
            <family val="2"/>
            <charset val="238"/>
          </rPr>
          <t>D: Difference in methodology</t>
        </r>
      </text>
    </comment>
    <comment ref="R21" authorId="0" shapeId="0">
      <text>
        <r>
          <rPr>
            <sz val="9"/>
            <color indexed="81"/>
            <rFont val="Segoe UI"/>
            <family val="2"/>
            <charset val="238"/>
          </rPr>
          <t>D: Difference in methodology</t>
        </r>
      </text>
    </comment>
    <comment ref="S21" authorId="0" shapeId="0">
      <text>
        <r>
          <rPr>
            <sz val="9"/>
            <color indexed="81"/>
            <rFont val="Segoe UI"/>
            <family val="2"/>
            <charset val="238"/>
          </rPr>
          <t>D: Difference in methodology, P: Provisional value</t>
        </r>
      </text>
    </comment>
    <comment ref="Q22" authorId="0" shapeId="0">
      <text>
        <r>
          <rPr>
            <sz val="9"/>
            <color indexed="81"/>
            <rFont val="Segoe UI"/>
            <family val="2"/>
            <charset val="238"/>
          </rPr>
          <t>B: Break</t>
        </r>
      </text>
    </comment>
    <comment ref="S22" authorId="0" shapeId="0">
      <text>
        <r>
          <rPr>
            <sz val="9"/>
            <color indexed="81"/>
            <rFont val="Segoe UI"/>
            <family val="2"/>
            <charset val="238"/>
          </rPr>
          <t>E: Estimated value</t>
        </r>
      </text>
    </comment>
    <comment ref="Q23" authorId="0" shapeId="0">
      <text>
        <r>
          <rPr>
            <sz val="9"/>
            <color indexed="81"/>
            <rFont val="Segoe UI"/>
            <family val="2"/>
            <charset val="238"/>
          </rPr>
          <t>B: Break, D: Difference in methodology, P: Provisional value</t>
        </r>
      </text>
    </comment>
    <comment ref="R23" authorId="0" shapeId="0">
      <text>
        <r>
          <rPr>
            <sz val="9"/>
            <color indexed="81"/>
            <rFont val="Segoe UI"/>
            <family val="2"/>
            <charset val="238"/>
          </rPr>
          <t>D: Difference in methodology, P: Provisional value</t>
        </r>
      </text>
    </comment>
    <comment ref="S23" authorId="0" shapeId="0">
      <text>
        <r>
          <rPr>
            <sz val="9"/>
            <color indexed="81"/>
            <rFont val="Segoe UI"/>
            <family val="2"/>
            <charset val="238"/>
          </rPr>
          <t>D: Difference in methodology, E: Estimated value</t>
        </r>
      </text>
    </comment>
    <comment ref="R24" authorId="0" shapeId="0">
      <text>
        <r>
          <rPr>
            <sz val="9"/>
            <color indexed="81"/>
            <rFont val="Segoe UI"/>
            <family val="2"/>
            <charset val="238"/>
          </rPr>
          <t>B: Break</t>
        </r>
      </text>
    </comment>
    <comment ref="S24" authorId="0" shapeId="0">
      <text>
        <r>
          <rPr>
            <sz val="9"/>
            <color indexed="81"/>
            <rFont val="Segoe UI"/>
            <family val="2"/>
            <charset val="238"/>
          </rPr>
          <t>E: Estimated value</t>
        </r>
      </text>
    </comment>
    <comment ref="O25" authorId="0" shapeId="0">
      <text>
        <r>
          <rPr>
            <sz val="9"/>
            <color indexed="81"/>
            <rFont val="Segoe UI"/>
            <family val="2"/>
            <charset val="238"/>
          </rPr>
          <t>B: Break</t>
        </r>
      </text>
    </comment>
    <comment ref="R25" authorId="0" shapeId="0">
      <text>
        <r>
          <rPr>
            <sz val="9"/>
            <color indexed="81"/>
            <rFont val="Segoe UI"/>
            <family val="2"/>
            <charset val="238"/>
          </rPr>
          <t>P: Provisional value</t>
        </r>
      </text>
    </comment>
    <comment ref="S25" authorId="0" shapeId="0">
      <text>
        <r>
          <rPr>
            <sz val="9"/>
            <color indexed="81"/>
            <rFont val="Segoe UI"/>
            <family val="2"/>
            <charset val="238"/>
          </rPr>
          <t>E: Estimated value</t>
        </r>
      </text>
    </comment>
    <comment ref="S26" authorId="0" shapeId="0">
      <text>
        <r>
          <rPr>
            <sz val="9"/>
            <color indexed="81"/>
            <rFont val="Segoe UI"/>
            <family val="2"/>
            <charset val="238"/>
          </rPr>
          <t>P: Provisional value</t>
        </r>
      </text>
    </comment>
    <comment ref="D27" authorId="0" shapeId="0">
      <text>
        <r>
          <rPr>
            <sz val="9"/>
            <color indexed="81"/>
            <rFont val="Segoe UI"/>
            <family val="2"/>
            <charset val="238"/>
          </rPr>
          <t>D: Difference in methodology</t>
        </r>
      </text>
    </comment>
    <comment ref="E27" authorId="0" shapeId="0">
      <text>
        <r>
          <rPr>
            <sz val="9"/>
            <color indexed="81"/>
            <rFont val="Segoe UI"/>
            <family val="2"/>
            <charset val="238"/>
          </rPr>
          <t>D: Difference in methodology</t>
        </r>
      </text>
    </comment>
    <comment ref="F27" authorId="0" shapeId="0">
      <text>
        <r>
          <rPr>
            <sz val="9"/>
            <color indexed="81"/>
            <rFont val="Segoe UI"/>
            <family val="2"/>
            <charset val="238"/>
          </rPr>
          <t>D: Difference in methodology</t>
        </r>
      </text>
    </comment>
    <comment ref="G27" authorId="0" shapeId="0">
      <text>
        <r>
          <rPr>
            <sz val="9"/>
            <color indexed="81"/>
            <rFont val="Segoe UI"/>
            <family val="2"/>
            <charset val="238"/>
          </rPr>
          <t>D: Difference in methodology</t>
        </r>
      </text>
    </comment>
    <comment ref="H27" authorId="0" shapeId="0">
      <text>
        <r>
          <rPr>
            <sz val="9"/>
            <color indexed="81"/>
            <rFont val="Segoe UI"/>
            <family val="2"/>
            <charset val="238"/>
          </rPr>
          <t>B: Break</t>
        </r>
      </text>
    </comment>
    <comment ref="S27" authorId="0" shapeId="0">
      <text>
        <r>
          <rPr>
            <sz val="9"/>
            <color indexed="81"/>
            <rFont val="Segoe UI"/>
            <family val="2"/>
            <charset val="238"/>
          </rPr>
          <t>E: Estimated value</t>
        </r>
      </text>
    </comment>
    <comment ref="D28" authorId="0" shapeId="0">
      <text>
        <r>
          <rPr>
            <sz val="9"/>
            <color indexed="81"/>
            <rFont val="Segoe UI"/>
            <family val="2"/>
            <charset val="238"/>
          </rPr>
          <t>B: Break</t>
        </r>
      </text>
    </comment>
    <comment ref="O28" authorId="0" shapeId="0">
      <text>
        <r>
          <rPr>
            <sz val="9"/>
            <color indexed="81"/>
            <rFont val="Segoe UI"/>
            <family val="2"/>
            <charset val="238"/>
          </rPr>
          <t>B: Break</t>
        </r>
      </text>
    </comment>
    <comment ref="Q28" authorId="0" shapeId="0">
      <text>
        <r>
          <rPr>
            <sz val="9"/>
            <color indexed="81"/>
            <rFont val="Segoe UI"/>
            <family val="2"/>
            <charset val="238"/>
          </rPr>
          <t>P: Provisional value</t>
        </r>
      </text>
    </comment>
    <comment ref="R28" authorId="0" shapeId="0">
      <text>
        <r>
          <rPr>
            <sz val="9"/>
            <color indexed="81"/>
            <rFont val="Segoe UI"/>
            <family val="2"/>
            <charset val="238"/>
          </rPr>
          <t>P: Provisional value</t>
        </r>
      </text>
    </comment>
    <comment ref="S28" authorId="0" shapeId="0">
      <text>
        <r>
          <rPr>
            <sz val="9"/>
            <color indexed="81"/>
            <rFont val="Segoe UI"/>
            <family val="2"/>
            <charset val="238"/>
          </rPr>
          <t>P: Provisional value</t>
        </r>
      </text>
    </comment>
    <comment ref="D29" authorId="0" shapeId="0">
      <text>
        <r>
          <rPr>
            <sz val="9"/>
            <color indexed="81"/>
            <rFont val="Segoe UI"/>
            <family val="2"/>
            <charset val="238"/>
          </rPr>
          <t>D: Difference in methodology</t>
        </r>
      </text>
    </comment>
    <comment ref="E29" authorId="0" shapeId="0">
      <text>
        <r>
          <rPr>
            <sz val="9"/>
            <color indexed="81"/>
            <rFont val="Segoe UI"/>
            <family val="2"/>
            <charset val="238"/>
          </rPr>
          <t>D: Difference in methodology</t>
        </r>
      </text>
    </comment>
    <comment ref="F29" authorId="0" shapeId="0">
      <text>
        <r>
          <rPr>
            <sz val="9"/>
            <color indexed="81"/>
            <rFont val="Segoe UI"/>
            <family val="2"/>
            <charset val="238"/>
          </rPr>
          <t>D: Difference in methodology</t>
        </r>
      </text>
    </comment>
    <comment ref="G29" authorId="0" shapeId="0">
      <text>
        <r>
          <rPr>
            <sz val="9"/>
            <color indexed="81"/>
            <rFont val="Segoe UI"/>
            <family val="2"/>
            <charset val="238"/>
          </rPr>
          <t>B: Break</t>
        </r>
      </text>
    </comment>
    <comment ref="R29" authorId="0" shapeId="0">
      <text>
        <r>
          <rPr>
            <sz val="9"/>
            <color indexed="81"/>
            <rFont val="Segoe UI"/>
            <family val="2"/>
            <charset val="238"/>
          </rPr>
          <t>B: Break</t>
        </r>
      </text>
    </comment>
    <comment ref="S29" authorId="0" shapeId="0">
      <text>
        <r>
          <rPr>
            <sz val="9"/>
            <color indexed="81"/>
            <rFont val="Segoe UI"/>
            <family val="2"/>
            <charset val="238"/>
          </rPr>
          <t>E: Estimated value</t>
        </r>
      </text>
    </comment>
    <comment ref="I30" authorId="0" shapeId="0">
      <text>
        <r>
          <rPr>
            <sz val="9"/>
            <color indexed="81"/>
            <rFont val="Segoe UI"/>
            <family val="2"/>
            <charset val="238"/>
          </rPr>
          <t>B: Break</t>
        </r>
      </text>
    </comment>
    <comment ref="S30" authorId="0" shapeId="0">
      <text>
        <r>
          <rPr>
            <sz val="9"/>
            <color indexed="81"/>
            <rFont val="Segoe UI"/>
            <family val="2"/>
            <charset val="238"/>
          </rPr>
          <t>P: Provisional value</t>
        </r>
      </text>
    </comment>
    <comment ref="D31" authorId="0" shapeId="0">
      <text>
        <r>
          <rPr>
            <sz val="9"/>
            <color indexed="81"/>
            <rFont val="Segoe UI"/>
            <family val="2"/>
            <charset val="238"/>
          </rPr>
          <t>D: Difference in methodology</t>
        </r>
      </text>
    </comment>
    <comment ref="E31" authorId="0" shapeId="0">
      <text>
        <r>
          <rPr>
            <sz val="9"/>
            <color indexed="81"/>
            <rFont val="Segoe UI"/>
            <family val="2"/>
            <charset val="238"/>
          </rPr>
          <t>D: Difference in methodology</t>
        </r>
      </text>
    </comment>
    <comment ref="F31" authorId="0" shapeId="0">
      <text>
        <r>
          <rPr>
            <sz val="9"/>
            <color indexed="81"/>
            <rFont val="Segoe UI"/>
            <family val="2"/>
            <charset val="238"/>
          </rPr>
          <t>D: Difference in methodology</t>
        </r>
      </text>
    </comment>
    <comment ref="G31" authorId="0" shapeId="0">
      <text>
        <r>
          <rPr>
            <sz val="9"/>
            <color indexed="81"/>
            <rFont val="Segoe UI"/>
            <family val="2"/>
            <charset val="238"/>
          </rPr>
          <t>B: Break</t>
        </r>
      </text>
    </comment>
    <comment ref="L31" authorId="0" shapeId="0">
      <text>
        <r>
          <rPr>
            <sz val="9"/>
            <color indexed="81"/>
            <rFont val="Segoe UI"/>
            <family val="2"/>
            <charset val="238"/>
          </rPr>
          <t>B: Break, P: Provisional value</t>
        </r>
      </text>
    </comment>
    <comment ref="M31" authorId="0" shapeId="0">
      <text>
        <r>
          <rPr>
            <sz val="9"/>
            <color indexed="81"/>
            <rFont val="Segoe UI"/>
            <family val="2"/>
            <charset val="238"/>
          </rPr>
          <t>P: Provisional value</t>
        </r>
      </text>
    </comment>
    <comment ref="N31" authorId="0" shapeId="0">
      <text>
        <r>
          <rPr>
            <sz val="9"/>
            <color indexed="81"/>
            <rFont val="Segoe UI"/>
            <family val="2"/>
            <charset val="238"/>
          </rPr>
          <t>P: Provisional value</t>
        </r>
      </text>
    </comment>
    <comment ref="O31" authorId="0" shapeId="0">
      <text>
        <r>
          <rPr>
            <sz val="9"/>
            <color indexed="81"/>
            <rFont val="Segoe UI"/>
            <family val="2"/>
            <charset val="238"/>
          </rPr>
          <t>P: Provisional value</t>
        </r>
      </text>
    </comment>
    <comment ref="P31" authorId="0" shapeId="0">
      <text>
        <r>
          <rPr>
            <sz val="9"/>
            <color indexed="81"/>
            <rFont val="Segoe UI"/>
            <family val="2"/>
            <charset val="238"/>
          </rPr>
          <t>P: Provisional value</t>
        </r>
      </text>
    </comment>
    <comment ref="Q31" authorId="0" shapeId="0">
      <text>
        <r>
          <rPr>
            <sz val="9"/>
            <color indexed="81"/>
            <rFont val="Segoe UI"/>
            <family val="2"/>
            <charset val="238"/>
          </rPr>
          <t>P: Provisional value</t>
        </r>
      </text>
    </comment>
    <comment ref="R31" authorId="0" shapeId="0">
      <text>
        <r>
          <rPr>
            <sz val="9"/>
            <color indexed="81"/>
            <rFont val="Segoe UI"/>
            <family val="2"/>
            <charset val="238"/>
          </rPr>
          <t>E: Estimated value</t>
        </r>
      </text>
    </comment>
    <comment ref="S31" authorId="0" shapeId="0">
      <text>
        <r>
          <rPr>
            <sz val="9"/>
            <color indexed="81"/>
            <rFont val="Segoe UI"/>
            <family val="2"/>
            <charset val="238"/>
          </rPr>
          <t>E: Estimated value</t>
        </r>
      </text>
    </comment>
    <comment ref="E32" authorId="0" shapeId="0">
      <text>
        <r>
          <rPr>
            <sz val="9"/>
            <color indexed="81"/>
            <rFont val="Segoe UI"/>
            <family val="2"/>
            <charset val="238"/>
          </rPr>
          <t>B: Break</t>
        </r>
      </text>
    </comment>
    <comment ref="R32" authorId="0" shapeId="0">
      <text>
        <r>
          <rPr>
            <sz val="9"/>
            <color indexed="81"/>
            <rFont val="Segoe UI"/>
            <family val="2"/>
            <charset val="238"/>
          </rPr>
          <t>P: Provisional value</t>
        </r>
      </text>
    </comment>
    <comment ref="S32" authorId="0" shapeId="0">
      <text>
        <r>
          <rPr>
            <sz val="9"/>
            <color indexed="81"/>
            <rFont val="Segoe UI"/>
            <family val="2"/>
            <charset val="238"/>
          </rPr>
          <t>P: Provisional value</t>
        </r>
      </text>
    </comment>
    <comment ref="F33" authorId="0" shapeId="0">
      <text>
        <r>
          <rPr>
            <sz val="9"/>
            <color indexed="81"/>
            <rFont val="Segoe UI"/>
            <family val="2"/>
            <charset val="238"/>
          </rPr>
          <t>B: Break</t>
        </r>
      </text>
    </comment>
    <comment ref="N33" authorId="0" shapeId="0">
      <text>
        <r>
          <rPr>
            <sz val="9"/>
            <color indexed="81"/>
            <rFont val="Segoe UI"/>
            <family val="2"/>
            <charset val="238"/>
          </rPr>
          <t>B: Break</t>
        </r>
      </text>
    </comment>
    <comment ref="Q33" authorId="0" shapeId="0">
      <text>
        <r>
          <rPr>
            <sz val="9"/>
            <color indexed="81"/>
            <rFont val="Segoe UI"/>
            <family val="2"/>
            <charset val="238"/>
          </rPr>
          <t>B: Break</t>
        </r>
      </text>
    </comment>
    <comment ref="S33" authorId="0" shapeId="0">
      <text>
        <r>
          <rPr>
            <sz val="9"/>
            <color indexed="81"/>
            <rFont val="Segoe UI"/>
            <family val="2"/>
            <charset val="238"/>
          </rPr>
          <t>E: Estimated value</t>
        </r>
      </text>
    </comment>
    <comment ref="D34" authorId="0" shapeId="0">
      <text>
        <r>
          <rPr>
            <sz val="9"/>
            <color indexed="81"/>
            <rFont val="Segoe UI"/>
            <family val="2"/>
            <charset val="238"/>
          </rPr>
          <t>B: Break</t>
        </r>
      </text>
    </comment>
    <comment ref="S34" authorId="0" shapeId="0">
      <text>
        <r>
          <rPr>
            <sz val="9"/>
            <color indexed="81"/>
            <rFont val="Segoe UI"/>
            <family val="2"/>
            <charset val="238"/>
          </rPr>
          <t>P: Provisional value</t>
        </r>
      </text>
    </comment>
    <comment ref="H35" authorId="0" shapeId="0">
      <text>
        <r>
          <rPr>
            <sz val="9"/>
            <color indexed="81"/>
            <rFont val="Segoe UI"/>
            <family val="2"/>
            <charset val="238"/>
          </rPr>
          <t>B: Break</t>
        </r>
      </text>
    </comment>
    <comment ref="I35" authorId="0" shapeId="0">
      <text>
        <r>
          <rPr>
            <sz val="9"/>
            <color indexed="81"/>
            <rFont val="Segoe UI"/>
            <family val="2"/>
            <charset val="238"/>
          </rPr>
          <t>B: Break</t>
        </r>
      </text>
    </comment>
    <comment ref="L35" authorId="0" shapeId="0">
      <text>
        <r>
          <rPr>
            <sz val="9"/>
            <color indexed="81"/>
            <rFont val="Segoe UI"/>
            <family val="2"/>
            <charset val="238"/>
          </rPr>
          <t>B: Break</t>
        </r>
      </text>
    </comment>
    <comment ref="R35" authorId="0" shapeId="0">
      <text>
        <r>
          <rPr>
            <sz val="9"/>
            <color indexed="81"/>
            <rFont val="Segoe UI"/>
            <family val="2"/>
            <charset val="238"/>
          </rPr>
          <t>B: Break</t>
        </r>
      </text>
    </comment>
    <comment ref="S35" authorId="0" shapeId="0">
      <text>
        <r>
          <rPr>
            <sz val="9"/>
            <color indexed="81"/>
            <rFont val="Segoe UI"/>
            <family val="2"/>
            <charset val="238"/>
          </rPr>
          <t>E: Estimated value</t>
        </r>
      </text>
    </comment>
    <comment ref="D36" authorId="0" shapeId="0">
      <text>
        <r>
          <rPr>
            <sz val="9"/>
            <color indexed="81"/>
            <rFont val="Segoe UI"/>
            <family val="2"/>
            <charset val="238"/>
          </rPr>
          <t>D: Difference in methodology</t>
        </r>
      </text>
    </comment>
    <comment ref="E36" authorId="0" shapeId="0">
      <text>
        <r>
          <rPr>
            <sz val="9"/>
            <color indexed="81"/>
            <rFont val="Segoe UI"/>
            <family val="2"/>
            <charset val="238"/>
          </rPr>
          <t>D: Difference in methodology</t>
        </r>
      </text>
    </comment>
    <comment ref="F36" authorId="0" shapeId="0">
      <text>
        <r>
          <rPr>
            <sz val="9"/>
            <color indexed="81"/>
            <rFont val="Segoe UI"/>
            <family val="2"/>
            <charset val="238"/>
          </rPr>
          <t>B: Break</t>
        </r>
      </text>
    </comment>
    <comment ref="S36" authorId="0" shapeId="0">
      <text>
        <r>
          <rPr>
            <sz val="9"/>
            <color indexed="81"/>
            <rFont val="Segoe UI"/>
            <family val="2"/>
            <charset val="238"/>
          </rPr>
          <t>P: Provisional value</t>
        </r>
      </text>
    </comment>
    <comment ref="G37" authorId="0" shapeId="0">
      <text>
        <r>
          <rPr>
            <sz val="9"/>
            <color indexed="81"/>
            <rFont val="Segoe UI"/>
            <family val="2"/>
            <charset val="238"/>
          </rPr>
          <t>B: Break</t>
        </r>
      </text>
    </comment>
    <comment ref="S37" authorId="0" shapeId="0">
      <text>
        <r>
          <rPr>
            <sz val="9"/>
            <color indexed="81"/>
            <rFont val="Segoe UI"/>
            <family val="2"/>
            <charset val="238"/>
          </rPr>
          <t>E: Estimated value</t>
        </r>
      </text>
    </comment>
    <comment ref="E38" authorId="0" shapeId="0">
      <text>
        <r>
          <rPr>
            <sz val="9"/>
            <color indexed="81"/>
            <rFont val="Segoe UI"/>
            <family val="2"/>
            <charset val="238"/>
          </rPr>
          <t>B: Break</t>
        </r>
      </text>
    </comment>
    <comment ref="O38" authorId="0" shapeId="0">
      <text>
        <r>
          <rPr>
            <sz val="9"/>
            <color indexed="81"/>
            <rFont val="Segoe UI"/>
            <family val="2"/>
            <charset val="238"/>
          </rPr>
          <t>B: Break</t>
        </r>
      </text>
    </comment>
    <comment ref="R38" authorId="0" shapeId="0">
      <text>
        <r>
          <rPr>
            <sz val="9"/>
            <color indexed="81"/>
            <rFont val="Segoe UI"/>
            <family val="2"/>
            <charset val="238"/>
          </rPr>
          <t>P: Provisional value</t>
        </r>
      </text>
    </comment>
    <comment ref="S38" authorId="0" shapeId="0">
      <text>
        <r>
          <rPr>
            <sz val="9"/>
            <color indexed="81"/>
            <rFont val="Segoe UI"/>
            <family val="2"/>
            <charset val="238"/>
          </rPr>
          <t>P: Provisional value</t>
        </r>
      </text>
    </comment>
    <comment ref="N39" authorId="0" shapeId="0">
      <text>
        <r>
          <rPr>
            <sz val="9"/>
            <color indexed="81"/>
            <rFont val="Segoe UI"/>
            <family val="2"/>
            <charset val="238"/>
          </rPr>
          <t>B: Break</t>
        </r>
      </text>
    </comment>
    <comment ref="S39" authorId="0" shapeId="0">
      <text>
        <r>
          <rPr>
            <sz val="9"/>
            <color indexed="81"/>
            <rFont val="Segoe UI"/>
            <family val="2"/>
            <charset val="238"/>
          </rPr>
          <t>P: Provisional value</t>
        </r>
      </text>
    </comment>
    <comment ref="S40" authorId="0" shapeId="0">
      <text>
        <r>
          <rPr>
            <sz val="9"/>
            <color indexed="81"/>
            <rFont val="Segoe UI"/>
            <family val="2"/>
            <charset val="238"/>
          </rPr>
          <t>E: Estimated value</t>
        </r>
      </text>
    </comment>
    <comment ref="Q41" authorId="0" shapeId="0">
      <text>
        <r>
          <rPr>
            <sz val="9"/>
            <color indexed="81"/>
            <rFont val="Segoe UI"/>
            <family val="2"/>
            <charset val="238"/>
          </rPr>
          <t>B: Break</t>
        </r>
      </text>
    </comment>
    <comment ref="S41" authorId="0" shapeId="0">
      <text>
        <r>
          <rPr>
            <sz val="9"/>
            <color indexed="81"/>
            <rFont val="Segoe UI"/>
            <family val="2"/>
            <charset val="238"/>
          </rPr>
          <t>E: Estimated value</t>
        </r>
      </text>
    </comment>
    <comment ref="S42" authorId="0" shapeId="0">
      <text>
        <r>
          <rPr>
            <sz val="9"/>
            <color indexed="81"/>
            <rFont val="Segoe UI"/>
            <family val="2"/>
            <charset val="238"/>
          </rPr>
          <t>E: Estimated value</t>
        </r>
      </text>
    </comment>
    <comment ref="D59" authorId="0" shapeId="0">
      <text>
        <r>
          <rPr>
            <sz val="9"/>
            <color indexed="81"/>
            <rFont val="Segoe UI"/>
            <family val="2"/>
            <charset val="238"/>
          </rPr>
          <t>D: Difference in methodology</t>
        </r>
      </text>
    </comment>
    <comment ref="E59" authorId="0" shapeId="0">
      <text>
        <r>
          <rPr>
            <sz val="9"/>
            <color indexed="81"/>
            <rFont val="Segoe UI"/>
            <family val="2"/>
            <charset val="238"/>
          </rPr>
          <t>D: Difference in methodology</t>
        </r>
      </text>
    </comment>
    <comment ref="F59" authorId="0" shapeId="0">
      <text>
        <r>
          <rPr>
            <sz val="9"/>
            <color indexed="81"/>
            <rFont val="Segoe UI"/>
            <family val="2"/>
            <charset val="238"/>
          </rPr>
          <t>D: Difference in methodology</t>
        </r>
      </text>
    </comment>
    <comment ref="G59" authorId="0" shapeId="0">
      <text>
        <r>
          <rPr>
            <sz val="9"/>
            <color indexed="81"/>
            <rFont val="Segoe UI"/>
            <family val="2"/>
            <charset val="238"/>
          </rPr>
          <t>D: Difference in methodology</t>
        </r>
      </text>
    </comment>
    <comment ref="H59" authorId="0" shapeId="0">
      <text>
        <r>
          <rPr>
            <sz val="9"/>
            <color indexed="81"/>
            <rFont val="Segoe UI"/>
            <family val="2"/>
            <charset val="238"/>
          </rPr>
          <t>D: Difference in methodology</t>
        </r>
      </text>
    </comment>
    <comment ref="I59" authorId="0" shapeId="0">
      <text>
        <r>
          <rPr>
            <sz val="9"/>
            <color indexed="81"/>
            <rFont val="Segoe UI"/>
            <family val="2"/>
            <charset val="238"/>
          </rPr>
          <t>D: Difference in methodology</t>
        </r>
      </text>
    </comment>
    <comment ref="J59" authorId="0" shapeId="0">
      <text>
        <r>
          <rPr>
            <sz val="9"/>
            <color indexed="81"/>
            <rFont val="Segoe UI"/>
            <family val="2"/>
            <charset val="238"/>
          </rPr>
          <t>D: Difference in methodology</t>
        </r>
      </text>
    </comment>
    <comment ref="K59" authorId="0" shapeId="0">
      <text>
        <r>
          <rPr>
            <sz val="9"/>
            <color indexed="81"/>
            <rFont val="Segoe UI"/>
            <family val="2"/>
            <charset val="238"/>
          </rPr>
          <t>D: Difference in methodology</t>
        </r>
      </text>
    </comment>
    <comment ref="L59" authorId="0" shapeId="0">
      <text>
        <r>
          <rPr>
            <sz val="9"/>
            <color indexed="81"/>
            <rFont val="Segoe UI"/>
            <family val="2"/>
            <charset val="238"/>
          </rPr>
          <t>D: Difference in methodology</t>
        </r>
      </text>
    </comment>
    <comment ref="M59" authorId="0" shapeId="0">
      <text>
        <r>
          <rPr>
            <sz val="9"/>
            <color indexed="81"/>
            <rFont val="Segoe UI"/>
            <family val="2"/>
            <charset val="238"/>
          </rPr>
          <t>D: Difference in methodology</t>
        </r>
      </text>
    </comment>
    <comment ref="N59" authorId="0" shapeId="0">
      <text>
        <r>
          <rPr>
            <sz val="9"/>
            <color indexed="81"/>
            <rFont val="Segoe UI"/>
            <family val="2"/>
            <charset val="238"/>
          </rPr>
          <t>D: Difference in methodology</t>
        </r>
      </text>
    </comment>
    <comment ref="O59" authorId="0" shapeId="0">
      <text>
        <r>
          <rPr>
            <sz val="9"/>
            <color indexed="81"/>
            <rFont val="Segoe UI"/>
            <family val="2"/>
            <charset val="238"/>
          </rPr>
          <t>D: Difference in methodology</t>
        </r>
      </text>
    </comment>
    <comment ref="P59" authorId="0" shapeId="0">
      <text>
        <r>
          <rPr>
            <sz val="9"/>
            <color indexed="81"/>
            <rFont val="Segoe UI"/>
            <family val="2"/>
            <charset val="238"/>
          </rPr>
          <t>D: Difference in methodology</t>
        </r>
      </text>
    </comment>
    <comment ref="Q59" authorId="0" shapeId="0">
      <text>
        <r>
          <rPr>
            <sz val="9"/>
            <color indexed="81"/>
            <rFont val="Segoe UI"/>
            <family val="2"/>
            <charset val="238"/>
          </rPr>
          <t>D: Difference in methodology</t>
        </r>
      </text>
    </comment>
    <comment ref="G61" authorId="0" shapeId="0">
      <text>
        <r>
          <rPr>
            <sz val="9"/>
            <color indexed="81"/>
            <rFont val="Segoe UI"/>
            <family val="2"/>
            <charset val="238"/>
          </rPr>
          <t>B: Break</t>
        </r>
      </text>
    </comment>
    <comment ref="N62" authorId="0" shapeId="0">
      <text>
        <r>
          <rPr>
            <sz val="9"/>
            <color indexed="81"/>
            <rFont val="Segoe UI"/>
            <family val="2"/>
            <charset val="238"/>
          </rPr>
          <t>B: Break</t>
        </r>
      </text>
    </comment>
    <comment ref="R62" authorId="0" shapeId="0">
      <text>
        <r>
          <rPr>
            <sz val="9"/>
            <color indexed="81"/>
            <rFont val="Segoe UI"/>
            <family val="2"/>
            <charset val="238"/>
          </rPr>
          <t>P: Provisional value</t>
        </r>
      </text>
    </comment>
    <comment ref="S62" authorId="0" shapeId="0">
      <text>
        <r>
          <rPr>
            <sz val="9"/>
            <color indexed="81"/>
            <rFont val="Segoe UI"/>
            <family val="2"/>
            <charset val="238"/>
          </rPr>
          <t>P: Provisional value</t>
        </r>
      </text>
    </comment>
    <comment ref="G63" authorId="0" shapeId="0">
      <text>
        <r>
          <rPr>
            <sz val="9"/>
            <color indexed="81"/>
            <rFont val="Segoe UI"/>
            <family val="2"/>
            <charset val="238"/>
          </rPr>
          <t>B: Break</t>
        </r>
      </text>
    </comment>
    <comment ref="S63" authorId="0" shapeId="0">
      <text>
        <r>
          <rPr>
            <sz val="9"/>
            <color indexed="81"/>
            <rFont val="Segoe UI"/>
            <family val="2"/>
            <charset val="238"/>
          </rPr>
          <t>P: Provisional value</t>
        </r>
      </text>
    </comment>
    <comment ref="D64" authorId="0" shapeId="0">
      <text>
        <r>
          <rPr>
            <sz val="9"/>
            <color indexed="81"/>
            <rFont val="Segoe UI"/>
            <family val="2"/>
            <charset val="238"/>
          </rPr>
          <t>B: Break</t>
        </r>
      </text>
    </comment>
    <comment ref="G65" authorId="0" shapeId="0">
      <text>
        <r>
          <rPr>
            <sz val="9"/>
            <color indexed="81"/>
            <rFont val="Segoe UI"/>
            <family val="2"/>
            <charset val="238"/>
          </rPr>
          <t>B: Break</t>
        </r>
      </text>
    </comment>
    <comment ref="R65" authorId="0" shapeId="0">
      <text>
        <r>
          <rPr>
            <sz val="9"/>
            <color indexed="81"/>
            <rFont val="Segoe UI"/>
            <family val="2"/>
            <charset val="238"/>
          </rPr>
          <t>B: Break</t>
        </r>
      </text>
    </comment>
    <comment ref="M66" authorId="0" shapeId="0">
      <text>
        <r>
          <rPr>
            <sz val="9"/>
            <color indexed="81"/>
            <rFont val="Segoe UI"/>
            <family val="2"/>
            <charset val="238"/>
          </rPr>
          <t>B: Break</t>
        </r>
      </text>
    </comment>
    <comment ref="S66" authorId="0" shapeId="0">
      <text>
        <r>
          <rPr>
            <sz val="9"/>
            <color indexed="81"/>
            <rFont val="Segoe UI"/>
            <family val="2"/>
            <charset val="238"/>
          </rPr>
          <t>P: Provisional value</t>
        </r>
      </text>
    </comment>
    <comment ref="D67" authorId="0" shapeId="0">
      <text>
        <r>
          <rPr>
            <sz val="9"/>
            <color indexed="81"/>
            <rFont val="Segoe UI"/>
            <family val="2"/>
            <charset val="238"/>
          </rPr>
          <t>B: Break</t>
        </r>
      </text>
    </comment>
    <comment ref="S67" authorId="0" shapeId="0">
      <text>
        <r>
          <rPr>
            <sz val="9"/>
            <color indexed="81"/>
            <rFont val="Segoe UI"/>
            <family val="2"/>
            <charset val="238"/>
          </rPr>
          <t>P: Provisional value</t>
        </r>
      </text>
    </comment>
    <comment ref="G68" authorId="0" shapeId="0">
      <text>
        <r>
          <rPr>
            <sz val="9"/>
            <color indexed="81"/>
            <rFont val="Segoe UI"/>
            <family val="2"/>
            <charset val="238"/>
          </rPr>
          <t>B: Break</t>
        </r>
      </text>
    </comment>
    <comment ref="J68" authorId="0" shapeId="0">
      <text>
        <r>
          <rPr>
            <sz val="9"/>
            <color indexed="81"/>
            <rFont val="Segoe UI"/>
            <family val="2"/>
            <charset val="238"/>
          </rPr>
          <t>B: Break</t>
        </r>
      </text>
    </comment>
    <comment ref="S69" authorId="0" shapeId="0">
      <text>
        <r>
          <rPr>
            <sz val="9"/>
            <color indexed="81"/>
            <rFont val="Segoe UI"/>
            <family val="2"/>
            <charset val="238"/>
          </rPr>
          <t>P: Provisional value</t>
        </r>
      </text>
    </comment>
    <comment ref="L70" authorId="0" shapeId="0">
      <text>
        <r>
          <rPr>
            <sz val="9"/>
            <color indexed="81"/>
            <rFont val="Segoe UI"/>
            <family val="2"/>
            <charset val="238"/>
          </rPr>
          <t>B: Break, D: Difference in methodology</t>
        </r>
      </text>
    </comment>
    <comment ref="M70" authorId="0" shapeId="0">
      <text>
        <r>
          <rPr>
            <sz val="9"/>
            <color indexed="81"/>
            <rFont val="Segoe UI"/>
            <family val="2"/>
            <charset val="238"/>
          </rPr>
          <t>B: Break</t>
        </r>
      </text>
    </comment>
    <comment ref="G71" authorId="0" shapeId="0">
      <text>
        <r>
          <rPr>
            <sz val="9"/>
            <color indexed="81"/>
            <rFont val="Segoe UI"/>
            <family val="2"/>
            <charset val="238"/>
          </rPr>
          <t>B: Break</t>
        </r>
      </text>
    </comment>
    <comment ref="G72" authorId="0" shapeId="0">
      <text>
        <r>
          <rPr>
            <sz val="9"/>
            <color indexed="81"/>
            <rFont val="Segoe UI"/>
            <family val="2"/>
            <charset val="238"/>
          </rPr>
          <t>B: Break, D: Difference in methodology</t>
        </r>
      </text>
    </comment>
    <comment ref="H72" authorId="0" shapeId="0">
      <text>
        <r>
          <rPr>
            <sz val="9"/>
            <color indexed="81"/>
            <rFont val="Segoe UI"/>
            <family val="2"/>
            <charset val="238"/>
          </rPr>
          <t>D: Difference in methodology</t>
        </r>
      </text>
    </comment>
    <comment ref="I72" authorId="0" shapeId="0">
      <text>
        <r>
          <rPr>
            <sz val="9"/>
            <color indexed="81"/>
            <rFont val="Segoe UI"/>
            <family val="2"/>
            <charset val="238"/>
          </rPr>
          <t>D: Difference in methodology</t>
        </r>
      </text>
    </comment>
    <comment ref="J72" authorId="0" shapeId="0">
      <text>
        <r>
          <rPr>
            <sz val="9"/>
            <color indexed="81"/>
            <rFont val="Segoe UI"/>
            <family val="2"/>
            <charset val="238"/>
          </rPr>
          <t>D: Difference in methodology</t>
        </r>
      </text>
    </comment>
    <comment ref="K72" authorId="0" shapeId="0">
      <text>
        <r>
          <rPr>
            <sz val="9"/>
            <color indexed="81"/>
            <rFont val="Segoe UI"/>
            <family val="2"/>
            <charset val="238"/>
          </rPr>
          <t>D: Difference in methodology</t>
        </r>
      </text>
    </comment>
    <comment ref="L72" authorId="0" shapeId="0">
      <text>
        <r>
          <rPr>
            <sz val="9"/>
            <color indexed="81"/>
            <rFont val="Segoe UI"/>
            <family val="2"/>
            <charset val="238"/>
          </rPr>
          <t>D: Difference in methodology</t>
        </r>
      </text>
    </comment>
    <comment ref="M72" authorId="0" shapeId="0">
      <text>
        <r>
          <rPr>
            <sz val="9"/>
            <color indexed="81"/>
            <rFont val="Segoe UI"/>
            <family val="2"/>
            <charset val="238"/>
          </rPr>
          <t>D: Difference in methodology</t>
        </r>
      </text>
    </comment>
    <comment ref="N72" authorId="0" shapeId="0">
      <text>
        <r>
          <rPr>
            <sz val="9"/>
            <color indexed="81"/>
            <rFont val="Segoe UI"/>
            <family val="2"/>
            <charset val="238"/>
          </rPr>
          <t>D: Difference in methodology</t>
        </r>
      </text>
    </comment>
    <comment ref="O72" authorId="0" shapeId="0">
      <text>
        <r>
          <rPr>
            <sz val="9"/>
            <color indexed="81"/>
            <rFont val="Segoe UI"/>
            <family val="2"/>
            <charset val="238"/>
          </rPr>
          <t>D: Difference in methodology</t>
        </r>
      </text>
    </comment>
    <comment ref="P72" authorId="0" shapeId="0">
      <text>
        <r>
          <rPr>
            <sz val="9"/>
            <color indexed="81"/>
            <rFont val="Segoe UI"/>
            <family val="2"/>
            <charset val="238"/>
          </rPr>
          <t>D: Difference in methodology</t>
        </r>
      </text>
    </comment>
    <comment ref="Q72" authorId="0" shapeId="0">
      <text>
        <r>
          <rPr>
            <sz val="9"/>
            <color indexed="81"/>
            <rFont val="Segoe UI"/>
            <family val="2"/>
            <charset val="238"/>
          </rPr>
          <t>D: Difference in methodology</t>
        </r>
      </text>
    </comment>
    <comment ref="R72" authorId="0" shapeId="0">
      <text>
        <r>
          <rPr>
            <sz val="9"/>
            <color indexed="81"/>
            <rFont val="Segoe UI"/>
            <family val="2"/>
            <charset val="238"/>
          </rPr>
          <t>D: Difference in methodology</t>
        </r>
      </text>
    </comment>
    <comment ref="S72" authorId="0" shapeId="0">
      <text>
        <r>
          <rPr>
            <sz val="9"/>
            <color indexed="81"/>
            <rFont val="Segoe UI"/>
            <family val="2"/>
            <charset val="238"/>
          </rPr>
          <t>D: Difference in methodology, P: Provisional value</t>
        </r>
      </text>
    </comment>
    <comment ref="Q73" authorId="0" shapeId="0">
      <text>
        <r>
          <rPr>
            <sz val="9"/>
            <color indexed="81"/>
            <rFont val="Segoe UI"/>
            <family val="2"/>
            <charset val="238"/>
          </rPr>
          <t>B: Break</t>
        </r>
      </text>
    </comment>
    <comment ref="Q74" authorId="0" shapeId="0">
      <text>
        <r>
          <rPr>
            <sz val="9"/>
            <color indexed="81"/>
            <rFont val="Segoe UI"/>
            <family val="2"/>
            <charset val="238"/>
          </rPr>
          <t>B: Break, D: Difference in methodology, P: Provisional value</t>
        </r>
      </text>
    </comment>
    <comment ref="R74" authorId="0" shapeId="0">
      <text>
        <r>
          <rPr>
            <sz val="9"/>
            <color indexed="81"/>
            <rFont val="Segoe UI"/>
            <family val="2"/>
            <charset val="238"/>
          </rPr>
          <t>D: Difference in methodology, P: Provisional value</t>
        </r>
      </text>
    </comment>
    <comment ref="R75" authorId="0" shapeId="0">
      <text>
        <r>
          <rPr>
            <sz val="9"/>
            <color indexed="81"/>
            <rFont val="Segoe UI"/>
            <family val="2"/>
            <charset val="238"/>
          </rPr>
          <t>B: Break</t>
        </r>
      </text>
    </comment>
    <comment ref="O76" authorId="0" shapeId="0">
      <text>
        <r>
          <rPr>
            <sz val="9"/>
            <color indexed="81"/>
            <rFont val="Segoe UI"/>
            <family val="2"/>
            <charset val="238"/>
          </rPr>
          <t>B: Break</t>
        </r>
      </text>
    </comment>
    <comment ref="S77" authorId="0" shapeId="0">
      <text>
        <r>
          <rPr>
            <sz val="9"/>
            <color indexed="81"/>
            <rFont val="Segoe UI"/>
            <family val="2"/>
            <charset val="238"/>
          </rPr>
          <t>P: Provisional value</t>
        </r>
      </text>
    </comment>
    <comment ref="D78" authorId="0" shapeId="0">
      <text>
        <r>
          <rPr>
            <sz val="9"/>
            <color indexed="81"/>
            <rFont val="Segoe UI"/>
            <family val="2"/>
            <charset val="238"/>
          </rPr>
          <t>D: Difference in methodology</t>
        </r>
      </text>
    </comment>
    <comment ref="E78" authorId="0" shapeId="0">
      <text>
        <r>
          <rPr>
            <sz val="9"/>
            <color indexed="81"/>
            <rFont val="Segoe UI"/>
            <family val="2"/>
            <charset val="238"/>
          </rPr>
          <t>D: Difference in methodology</t>
        </r>
      </text>
    </comment>
    <comment ref="F78" authorId="0" shapeId="0">
      <text>
        <r>
          <rPr>
            <sz val="9"/>
            <color indexed="81"/>
            <rFont val="Segoe UI"/>
            <family val="2"/>
            <charset val="238"/>
          </rPr>
          <t>D: Difference in methodology</t>
        </r>
      </text>
    </comment>
    <comment ref="G78" authorId="0" shapeId="0">
      <text>
        <r>
          <rPr>
            <sz val="9"/>
            <color indexed="81"/>
            <rFont val="Segoe UI"/>
            <family val="2"/>
            <charset val="238"/>
          </rPr>
          <t>D: Difference in methodology</t>
        </r>
      </text>
    </comment>
    <comment ref="H78" authorId="0" shapeId="0">
      <text>
        <r>
          <rPr>
            <sz val="9"/>
            <color indexed="81"/>
            <rFont val="Segoe UI"/>
            <family val="2"/>
            <charset val="238"/>
          </rPr>
          <t>B: Break</t>
        </r>
      </text>
    </comment>
    <comment ref="D79" authorId="0" shapeId="0">
      <text>
        <r>
          <rPr>
            <sz val="9"/>
            <color indexed="81"/>
            <rFont val="Segoe UI"/>
            <family val="2"/>
            <charset val="238"/>
          </rPr>
          <t>B: Break</t>
        </r>
      </text>
    </comment>
    <comment ref="O79" authorId="0" shapeId="0">
      <text>
        <r>
          <rPr>
            <sz val="9"/>
            <color indexed="81"/>
            <rFont val="Segoe UI"/>
            <family val="2"/>
            <charset val="238"/>
          </rPr>
          <t>B: Break</t>
        </r>
      </text>
    </comment>
    <comment ref="S79" authorId="0" shapeId="0">
      <text>
        <r>
          <rPr>
            <sz val="9"/>
            <color indexed="81"/>
            <rFont val="Segoe UI"/>
            <family val="2"/>
            <charset val="238"/>
          </rPr>
          <t>P: Provisional value</t>
        </r>
      </text>
    </comment>
    <comment ref="D80" authorId="0" shapeId="0">
      <text>
        <r>
          <rPr>
            <sz val="9"/>
            <color indexed="81"/>
            <rFont val="Segoe UI"/>
            <family val="2"/>
            <charset val="238"/>
          </rPr>
          <t>D: Difference in methodology</t>
        </r>
      </text>
    </comment>
    <comment ref="E80" authorId="0" shapeId="0">
      <text>
        <r>
          <rPr>
            <sz val="9"/>
            <color indexed="81"/>
            <rFont val="Segoe UI"/>
            <family val="2"/>
            <charset val="238"/>
          </rPr>
          <t>D: Difference in methodology</t>
        </r>
      </text>
    </comment>
    <comment ref="F80" authorId="0" shapeId="0">
      <text>
        <r>
          <rPr>
            <sz val="9"/>
            <color indexed="81"/>
            <rFont val="Segoe UI"/>
            <family val="2"/>
            <charset val="238"/>
          </rPr>
          <t>D: Difference in methodology</t>
        </r>
      </text>
    </comment>
    <comment ref="G80" authorId="0" shapeId="0">
      <text>
        <r>
          <rPr>
            <sz val="9"/>
            <color indexed="81"/>
            <rFont val="Segoe UI"/>
            <family val="2"/>
            <charset val="238"/>
          </rPr>
          <t>B: Break</t>
        </r>
      </text>
    </comment>
    <comment ref="L80" authorId="0" shapeId="0">
      <text>
        <r>
          <rPr>
            <sz val="9"/>
            <color indexed="81"/>
            <rFont val="Segoe UI"/>
            <family val="2"/>
            <charset val="238"/>
          </rPr>
          <t>B: Break</t>
        </r>
      </text>
    </comment>
    <comment ref="R80" authorId="0" shapeId="0">
      <text>
        <r>
          <rPr>
            <sz val="9"/>
            <color indexed="81"/>
            <rFont val="Segoe UI"/>
            <family val="2"/>
            <charset val="238"/>
          </rPr>
          <t>B: Break</t>
        </r>
      </text>
    </comment>
    <comment ref="I81" authorId="0" shapeId="0">
      <text>
        <r>
          <rPr>
            <sz val="9"/>
            <color indexed="81"/>
            <rFont val="Segoe UI"/>
            <family val="2"/>
            <charset val="238"/>
          </rPr>
          <t>B: Break, D: Difference in methodology</t>
        </r>
      </text>
    </comment>
    <comment ref="J81" authorId="0" shapeId="0">
      <text>
        <r>
          <rPr>
            <sz val="9"/>
            <color indexed="81"/>
            <rFont val="Segoe UI"/>
            <family val="2"/>
            <charset val="238"/>
          </rPr>
          <t>D: Difference in methodology</t>
        </r>
      </text>
    </comment>
    <comment ref="K81" authorId="0" shapeId="0">
      <text>
        <r>
          <rPr>
            <sz val="9"/>
            <color indexed="81"/>
            <rFont val="Segoe UI"/>
            <family val="2"/>
            <charset val="238"/>
          </rPr>
          <t>D: Difference in methodology</t>
        </r>
      </text>
    </comment>
    <comment ref="L81" authorId="0" shapeId="0">
      <text>
        <r>
          <rPr>
            <sz val="9"/>
            <color indexed="81"/>
            <rFont val="Segoe UI"/>
            <family val="2"/>
            <charset val="238"/>
          </rPr>
          <t>D: Difference in methodology</t>
        </r>
      </text>
    </comment>
    <comment ref="M81" authorId="0" shapeId="0">
      <text>
        <r>
          <rPr>
            <sz val="9"/>
            <color indexed="81"/>
            <rFont val="Segoe UI"/>
            <family val="2"/>
            <charset val="238"/>
          </rPr>
          <t>D: Difference in methodology</t>
        </r>
      </text>
    </comment>
    <comment ref="N81" authorId="0" shapeId="0">
      <text>
        <r>
          <rPr>
            <sz val="9"/>
            <color indexed="81"/>
            <rFont val="Segoe UI"/>
            <family val="2"/>
            <charset val="238"/>
          </rPr>
          <t>D: Difference in methodology</t>
        </r>
      </text>
    </comment>
    <comment ref="O81" authorId="0" shapeId="0">
      <text>
        <r>
          <rPr>
            <sz val="9"/>
            <color indexed="81"/>
            <rFont val="Segoe UI"/>
            <family val="2"/>
            <charset val="238"/>
          </rPr>
          <t>D: Difference in methodology</t>
        </r>
      </text>
    </comment>
    <comment ref="P81" authorId="0" shapeId="0">
      <text>
        <r>
          <rPr>
            <sz val="9"/>
            <color indexed="81"/>
            <rFont val="Segoe UI"/>
            <family val="2"/>
            <charset val="238"/>
          </rPr>
          <t>B: Break</t>
        </r>
      </text>
    </comment>
    <comment ref="S81" authorId="0" shapeId="0">
      <text>
        <r>
          <rPr>
            <sz val="9"/>
            <color indexed="81"/>
            <rFont val="Segoe UI"/>
            <family val="2"/>
            <charset val="238"/>
          </rPr>
          <t>P: Provisional value</t>
        </r>
      </text>
    </comment>
    <comment ref="D82" authorId="0" shapeId="0">
      <text>
        <r>
          <rPr>
            <sz val="9"/>
            <color indexed="81"/>
            <rFont val="Segoe UI"/>
            <family val="2"/>
            <charset val="238"/>
          </rPr>
          <t>D: Difference in methodology</t>
        </r>
      </text>
    </comment>
    <comment ref="E82" authorId="0" shapeId="0">
      <text>
        <r>
          <rPr>
            <sz val="9"/>
            <color indexed="81"/>
            <rFont val="Segoe UI"/>
            <family val="2"/>
            <charset val="238"/>
          </rPr>
          <t>D: Difference in methodology</t>
        </r>
      </text>
    </comment>
    <comment ref="F82" authorId="0" shapeId="0">
      <text>
        <r>
          <rPr>
            <sz val="9"/>
            <color indexed="81"/>
            <rFont val="Segoe UI"/>
            <family val="2"/>
            <charset val="238"/>
          </rPr>
          <t>D: Difference in methodology</t>
        </r>
      </text>
    </comment>
    <comment ref="L82" authorId="0" shapeId="0">
      <text>
        <r>
          <rPr>
            <sz val="9"/>
            <color indexed="81"/>
            <rFont val="Segoe UI"/>
            <family val="2"/>
            <charset val="238"/>
          </rPr>
          <t>B: Break, P: Provisional value</t>
        </r>
      </text>
    </comment>
    <comment ref="M82" authorId="0" shapeId="0">
      <text>
        <r>
          <rPr>
            <sz val="9"/>
            <color indexed="81"/>
            <rFont val="Segoe UI"/>
            <family val="2"/>
            <charset val="238"/>
          </rPr>
          <t>P: Provisional value</t>
        </r>
      </text>
    </comment>
    <comment ref="N82" authorId="0" shapeId="0">
      <text>
        <r>
          <rPr>
            <sz val="9"/>
            <color indexed="81"/>
            <rFont val="Segoe UI"/>
            <family val="2"/>
            <charset val="238"/>
          </rPr>
          <t>P: Provisional value</t>
        </r>
      </text>
    </comment>
    <comment ref="O82" authorId="0" shapeId="0">
      <text>
        <r>
          <rPr>
            <sz val="9"/>
            <color indexed="81"/>
            <rFont val="Segoe UI"/>
            <family val="2"/>
            <charset val="238"/>
          </rPr>
          <t>P: Provisional value</t>
        </r>
      </text>
    </comment>
    <comment ref="P82" authorId="0" shapeId="0">
      <text>
        <r>
          <rPr>
            <sz val="9"/>
            <color indexed="81"/>
            <rFont val="Segoe UI"/>
            <family val="2"/>
            <charset val="238"/>
          </rPr>
          <t>P: Provisional value</t>
        </r>
      </text>
    </comment>
    <comment ref="Q82" authorId="0" shapeId="0">
      <text>
        <r>
          <rPr>
            <sz val="9"/>
            <color indexed="81"/>
            <rFont val="Segoe UI"/>
            <family val="2"/>
            <charset val="238"/>
          </rPr>
          <t>P: Provisional value</t>
        </r>
      </text>
    </comment>
    <comment ref="E83" authorId="0" shapeId="0">
      <text>
        <r>
          <rPr>
            <sz val="9"/>
            <color indexed="81"/>
            <rFont val="Segoe UI"/>
            <family val="2"/>
            <charset val="238"/>
          </rPr>
          <t>B: Break</t>
        </r>
      </text>
    </comment>
    <comment ref="R83" authorId="0" shapeId="0">
      <text>
        <r>
          <rPr>
            <sz val="9"/>
            <color indexed="81"/>
            <rFont val="Segoe UI"/>
            <family val="2"/>
            <charset val="238"/>
          </rPr>
          <t>P: Provisional value</t>
        </r>
      </text>
    </comment>
    <comment ref="S83" authorId="0" shapeId="0">
      <text>
        <r>
          <rPr>
            <sz val="9"/>
            <color indexed="81"/>
            <rFont val="Segoe UI"/>
            <family val="2"/>
            <charset val="238"/>
          </rPr>
          <t>P: Provisional value</t>
        </r>
      </text>
    </comment>
    <comment ref="F84" authorId="0" shapeId="0">
      <text>
        <r>
          <rPr>
            <sz val="9"/>
            <color indexed="81"/>
            <rFont val="Segoe UI"/>
            <family val="2"/>
            <charset val="238"/>
          </rPr>
          <t>B: Break</t>
        </r>
      </text>
    </comment>
    <comment ref="Q84" authorId="0" shapeId="0">
      <text>
        <r>
          <rPr>
            <sz val="9"/>
            <color indexed="81"/>
            <rFont val="Segoe UI"/>
            <family val="2"/>
            <charset val="238"/>
          </rPr>
          <t>B: Break</t>
        </r>
      </text>
    </comment>
    <comment ref="D85" authorId="0" shapeId="0">
      <text>
        <r>
          <rPr>
            <sz val="9"/>
            <color indexed="81"/>
            <rFont val="Segoe UI"/>
            <family val="2"/>
            <charset val="238"/>
          </rPr>
          <t>B: Break</t>
        </r>
      </text>
    </comment>
    <comment ref="S85" authorId="0" shapeId="0">
      <text>
        <r>
          <rPr>
            <sz val="9"/>
            <color indexed="81"/>
            <rFont val="Segoe UI"/>
            <family val="2"/>
            <charset val="238"/>
          </rPr>
          <t>P: Provisional value</t>
        </r>
      </text>
    </comment>
    <comment ref="D86" authorId="0" shapeId="0">
      <text>
        <r>
          <rPr>
            <sz val="9"/>
            <color indexed="81"/>
            <rFont val="Segoe UI"/>
            <family val="2"/>
            <charset val="238"/>
          </rPr>
          <t>D: Difference in methodology</t>
        </r>
      </text>
    </comment>
    <comment ref="E86" authorId="0" shapeId="0">
      <text>
        <r>
          <rPr>
            <sz val="9"/>
            <color indexed="81"/>
            <rFont val="Segoe UI"/>
            <family val="2"/>
            <charset val="238"/>
          </rPr>
          <t>D: Difference in methodology</t>
        </r>
      </text>
    </comment>
    <comment ref="F86" authorId="0" shapeId="0">
      <text>
        <r>
          <rPr>
            <sz val="9"/>
            <color indexed="81"/>
            <rFont val="Segoe UI"/>
            <family val="2"/>
            <charset val="238"/>
          </rPr>
          <t>D: Difference in methodology</t>
        </r>
      </text>
    </comment>
    <comment ref="G86" authorId="0" shapeId="0">
      <text>
        <r>
          <rPr>
            <sz val="9"/>
            <color indexed="81"/>
            <rFont val="Segoe UI"/>
            <family val="2"/>
            <charset val="238"/>
          </rPr>
          <t>D: Difference in methodology</t>
        </r>
      </text>
    </comment>
    <comment ref="H86" authorId="0" shapeId="0">
      <text>
        <r>
          <rPr>
            <sz val="9"/>
            <color indexed="81"/>
            <rFont val="Segoe UI"/>
            <family val="2"/>
            <charset val="238"/>
          </rPr>
          <t>B: Break, D: Difference in methodology</t>
        </r>
      </text>
    </comment>
    <comment ref="I86" authorId="0" shapeId="0">
      <text>
        <r>
          <rPr>
            <sz val="9"/>
            <color indexed="81"/>
            <rFont val="Segoe UI"/>
            <family val="2"/>
            <charset val="238"/>
          </rPr>
          <t>B: Break</t>
        </r>
      </text>
    </comment>
    <comment ref="L86" authorId="0" shapeId="0">
      <text>
        <r>
          <rPr>
            <sz val="9"/>
            <color indexed="81"/>
            <rFont val="Segoe UI"/>
            <family val="2"/>
            <charset val="238"/>
          </rPr>
          <t>B: Break</t>
        </r>
      </text>
    </comment>
    <comment ref="R86" authorId="0" shapeId="0">
      <text>
        <r>
          <rPr>
            <sz val="9"/>
            <color indexed="81"/>
            <rFont val="Segoe UI"/>
            <family val="2"/>
            <charset val="238"/>
          </rPr>
          <t>B: Break</t>
        </r>
      </text>
    </comment>
    <comment ref="S87" authorId="0" shapeId="0">
      <text>
        <r>
          <rPr>
            <sz val="9"/>
            <color indexed="81"/>
            <rFont val="Segoe UI"/>
            <family val="2"/>
            <charset val="238"/>
          </rPr>
          <t>P: Provisional value</t>
        </r>
      </text>
    </comment>
    <comment ref="G88" authorId="0" shapeId="0">
      <text>
        <r>
          <rPr>
            <sz val="9"/>
            <color indexed="81"/>
            <rFont val="Segoe UI"/>
            <family val="2"/>
            <charset val="238"/>
          </rPr>
          <t>B: Break</t>
        </r>
      </text>
    </comment>
    <comment ref="D89" authorId="0" shapeId="0">
      <text>
        <r>
          <rPr>
            <sz val="9"/>
            <color indexed="81"/>
            <rFont val="Segoe UI"/>
            <family val="2"/>
            <charset val="238"/>
          </rPr>
          <t>D: Difference in methodology</t>
        </r>
      </text>
    </comment>
    <comment ref="E89" authorId="0" shapeId="0">
      <text>
        <r>
          <rPr>
            <sz val="9"/>
            <color indexed="81"/>
            <rFont val="Segoe UI"/>
            <family val="2"/>
            <charset val="238"/>
          </rPr>
          <t>B: Break</t>
        </r>
      </text>
    </comment>
    <comment ref="O89" authorId="0" shapeId="0">
      <text>
        <r>
          <rPr>
            <sz val="9"/>
            <color indexed="81"/>
            <rFont val="Segoe UI"/>
            <family val="2"/>
            <charset val="238"/>
          </rPr>
          <t>B: Break</t>
        </r>
      </text>
    </comment>
    <comment ref="R89" authorId="0" shapeId="0">
      <text>
        <r>
          <rPr>
            <sz val="9"/>
            <color indexed="81"/>
            <rFont val="Segoe UI"/>
            <family val="2"/>
            <charset val="238"/>
          </rPr>
          <t>P: Provisional value</t>
        </r>
      </text>
    </comment>
    <comment ref="S89" authorId="0" shapeId="0">
      <text>
        <r>
          <rPr>
            <sz val="9"/>
            <color indexed="81"/>
            <rFont val="Segoe UI"/>
            <family val="2"/>
            <charset val="238"/>
          </rPr>
          <t>P: Provisional value</t>
        </r>
      </text>
    </comment>
    <comment ref="L90" authorId="0" shapeId="0">
      <text>
        <r>
          <rPr>
            <sz val="9"/>
            <color indexed="81"/>
            <rFont val="Segoe UI"/>
            <family val="2"/>
            <charset val="238"/>
          </rPr>
          <t>B: Break</t>
        </r>
      </text>
    </comment>
    <comment ref="N90" authorId="0" shapeId="0">
      <text>
        <r>
          <rPr>
            <sz val="9"/>
            <color indexed="81"/>
            <rFont val="Segoe UI"/>
            <family val="2"/>
            <charset val="238"/>
          </rPr>
          <t>B: Break</t>
        </r>
      </text>
    </comment>
    <comment ref="Q90" authorId="0" shapeId="0">
      <text>
        <r>
          <rPr>
            <sz val="9"/>
            <color indexed="81"/>
            <rFont val="Segoe UI"/>
            <family val="2"/>
            <charset val="238"/>
          </rPr>
          <t>B: Break</t>
        </r>
      </text>
    </comment>
    <comment ref="S90" authorId="0" shapeId="0">
      <text>
        <r>
          <rPr>
            <sz val="9"/>
            <color indexed="81"/>
            <rFont val="Segoe UI"/>
            <family val="2"/>
            <charset val="238"/>
          </rPr>
          <t>P: Provisional value</t>
        </r>
      </text>
    </comment>
    <comment ref="D91" authorId="0" shapeId="0">
      <text>
        <r>
          <rPr>
            <sz val="9"/>
            <color indexed="81"/>
            <rFont val="Segoe UI"/>
            <family val="2"/>
            <charset val="238"/>
          </rPr>
          <t>D: Difference in methodology</t>
        </r>
      </text>
    </comment>
    <comment ref="E91" authorId="0" shapeId="0">
      <text>
        <r>
          <rPr>
            <sz val="9"/>
            <color indexed="81"/>
            <rFont val="Segoe UI"/>
            <family val="2"/>
            <charset val="238"/>
          </rPr>
          <t>D: Difference in methodology</t>
        </r>
      </text>
    </comment>
    <comment ref="F91" authorId="0" shapeId="0">
      <text>
        <r>
          <rPr>
            <sz val="9"/>
            <color indexed="81"/>
            <rFont val="Segoe UI"/>
            <family val="2"/>
            <charset val="238"/>
          </rPr>
          <t>D: Difference in methodology</t>
        </r>
      </text>
    </comment>
    <comment ref="Q92" authorId="0" shapeId="0">
      <text>
        <r>
          <rPr>
            <sz val="9"/>
            <color indexed="81"/>
            <rFont val="Segoe UI"/>
            <family val="2"/>
            <charset val="238"/>
          </rPr>
          <t>B: Break</t>
        </r>
      </text>
    </comment>
    <comment ref="K109" authorId="1" shapeId="0">
      <text>
        <r>
          <rPr>
            <sz val="9"/>
            <color indexed="81"/>
            <rFont val="Segoe UI"/>
            <family val="2"/>
            <charset val="238"/>
          </rPr>
          <t xml:space="preserve">B: Break </t>
        </r>
      </text>
    </comment>
    <comment ref="F112" authorId="1" shapeId="0">
      <text>
        <r>
          <rPr>
            <sz val="9"/>
            <color indexed="81"/>
            <rFont val="Segoe UI"/>
            <family val="2"/>
            <charset val="238"/>
          </rPr>
          <t xml:space="preserve">B: Break </t>
        </r>
      </text>
    </comment>
    <comment ref="H113" authorId="1" shapeId="0">
      <text>
        <r>
          <rPr>
            <sz val="9"/>
            <color indexed="81"/>
            <rFont val="Segoe UI"/>
            <family val="2"/>
            <charset val="238"/>
          </rPr>
          <t xml:space="preserve">B: Break </t>
        </r>
      </text>
    </comment>
    <comment ref="T120" authorId="1" shapeId="0">
      <text>
        <r>
          <rPr>
            <sz val="9"/>
            <color indexed="81"/>
            <rFont val="Segoe UI"/>
            <family val="2"/>
            <charset val="238"/>
          </rPr>
          <t xml:space="preserve">E: Estimated value </t>
        </r>
      </text>
    </comment>
    <comment ref="F127" authorId="1" shapeId="0">
      <text>
        <r>
          <rPr>
            <sz val="9"/>
            <color indexed="81"/>
            <rFont val="Segoe UI"/>
            <family val="2"/>
            <charset val="238"/>
          </rPr>
          <t xml:space="preserve">B: Break </t>
        </r>
      </text>
    </comment>
    <comment ref="M127" authorId="1" shapeId="0">
      <text>
        <r>
          <rPr>
            <sz val="9"/>
            <color indexed="81"/>
            <rFont val="Segoe UI"/>
            <family val="2"/>
            <charset val="238"/>
          </rPr>
          <t xml:space="preserve">B: Break </t>
        </r>
      </text>
    </comment>
    <comment ref="I158" authorId="1" shapeId="0">
      <text>
        <r>
          <rPr>
            <sz val="9"/>
            <color indexed="81"/>
            <rFont val="Segoe UI"/>
            <family val="2"/>
            <charset val="238"/>
          </rPr>
          <t xml:space="preserve">B: Break </t>
        </r>
      </text>
    </comment>
    <comment ref="P159" authorId="1" shapeId="0">
      <text>
        <r>
          <rPr>
            <sz val="9"/>
            <color indexed="81"/>
            <rFont val="Segoe UI"/>
            <family val="2"/>
            <charset val="238"/>
          </rPr>
          <t xml:space="preserve">B: Break </t>
        </r>
      </text>
    </comment>
    <comment ref="AN159" authorId="1" shapeId="0">
      <text>
        <r>
          <rPr>
            <sz val="9"/>
            <color indexed="81"/>
            <rFont val="Segoe UI"/>
            <family val="2"/>
            <charset val="238"/>
          </rPr>
          <t xml:space="preserve">B: Break </t>
        </r>
      </text>
    </comment>
    <comment ref="AL163" authorId="1" shapeId="0">
      <text>
        <r>
          <rPr>
            <sz val="9"/>
            <color indexed="81"/>
            <rFont val="Segoe UI"/>
            <family val="2"/>
            <charset val="238"/>
          </rPr>
          <t xml:space="preserve">B: Break </t>
        </r>
      </text>
    </comment>
    <comment ref="L164" authorId="1" shapeId="0">
      <text>
        <r>
          <rPr>
            <sz val="9"/>
            <color indexed="81"/>
            <rFont val="Segoe UI"/>
            <family val="2"/>
            <charset val="238"/>
          </rPr>
          <t xml:space="preserve">B: Break </t>
        </r>
      </text>
    </comment>
    <comment ref="O164" authorId="1" shapeId="0">
      <text>
        <r>
          <rPr>
            <sz val="9"/>
            <color indexed="81"/>
            <rFont val="Segoe UI"/>
            <family val="2"/>
            <charset val="238"/>
          </rPr>
          <t xml:space="preserve">B: Break </t>
        </r>
      </text>
    </comment>
    <comment ref="T166" authorId="1" shapeId="0">
      <text>
        <r>
          <rPr>
            <sz val="9"/>
            <color indexed="81"/>
            <rFont val="Segoe UI"/>
            <family val="2"/>
            <charset val="238"/>
          </rPr>
          <t xml:space="preserve">B: Break </t>
        </r>
      </text>
    </comment>
    <comment ref="U167" authorId="1" shapeId="0">
      <text>
        <r>
          <rPr>
            <sz val="9"/>
            <color indexed="81"/>
            <rFont val="Segoe UI"/>
            <family val="2"/>
            <charset val="238"/>
          </rPr>
          <t xml:space="preserve">B: Break </t>
        </r>
      </text>
    </comment>
    <comment ref="AR167" authorId="1" shapeId="0">
      <text>
        <r>
          <rPr>
            <sz val="9"/>
            <color indexed="81"/>
            <rFont val="Segoe UI"/>
            <family val="2"/>
            <charset val="238"/>
          </rPr>
          <t xml:space="preserve">B: Break </t>
        </r>
      </text>
    </comment>
    <comment ref="H168" authorId="1" shapeId="0">
      <text>
        <r>
          <rPr>
            <sz val="9"/>
            <color indexed="81"/>
            <rFont val="Segoe UI"/>
            <family val="2"/>
            <charset val="238"/>
          </rPr>
          <t xml:space="preserve">B: Break </t>
        </r>
      </text>
    </comment>
    <comment ref="T168" authorId="1" shapeId="0">
      <text>
        <r>
          <rPr>
            <sz val="9"/>
            <color indexed="81"/>
            <rFont val="Segoe UI"/>
            <family val="2"/>
            <charset val="238"/>
          </rPr>
          <t xml:space="preserve">B: Break </t>
        </r>
      </text>
    </comment>
    <comment ref="G175" authorId="1" shapeId="0">
      <text>
        <r>
          <rPr>
            <sz val="9"/>
            <color indexed="81"/>
            <rFont val="Segoe UI"/>
            <family val="2"/>
            <charset val="238"/>
          </rPr>
          <t xml:space="preserve">B: Break </t>
        </r>
      </text>
    </comment>
    <comment ref="P175" authorId="1" shapeId="0">
      <text>
        <r>
          <rPr>
            <sz val="9"/>
            <color indexed="81"/>
            <rFont val="Segoe UI"/>
            <family val="2"/>
            <charset val="238"/>
          </rPr>
          <t xml:space="preserve">B: Break </t>
        </r>
      </text>
    </comment>
    <comment ref="T175" authorId="1" shapeId="0">
      <text>
        <r>
          <rPr>
            <sz val="9"/>
            <color indexed="81"/>
            <rFont val="Segoe UI"/>
            <family val="2"/>
            <charset val="238"/>
          </rPr>
          <t xml:space="preserve">B: Break </t>
        </r>
      </text>
    </comment>
    <comment ref="L176" authorId="1" shapeId="0">
      <text>
        <r>
          <rPr>
            <sz val="9"/>
            <color indexed="81"/>
            <rFont val="Segoe UI"/>
            <family val="2"/>
            <charset val="238"/>
          </rPr>
          <t xml:space="preserve">E: Estimated value B: Break </t>
        </r>
      </text>
    </comment>
    <comment ref="AK187" authorId="1" shapeId="0">
      <text>
        <r>
          <rPr>
            <sz val="9"/>
            <color indexed="81"/>
            <rFont val="Segoe UI"/>
            <family val="2"/>
            <charset val="238"/>
          </rPr>
          <t xml:space="preserve">B: Break </t>
        </r>
      </text>
    </comment>
  </commentList>
</comments>
</file>

<file path=xl/sharedStrings.xml><?xml version="1.0" encoding="utf-8"?>
<sst xmlns="http://schemas.openxmlformats.org/spreadsheetml/2006/main" count="17538" uniqueCount="3348">
  <si>
    <t>Popis</t>
  </si>
  <si>
    <t>Zdroj</t>
  </si>
  <si>
    <t>Eurostat</t>
  </si>
  <si>
    <t>Fiškálna udržateľnosť</t>
  </si>
  <si>
    <t>S2</t>
  </si>
  <si>
    <t>OECD</t>
  </si>
  <si>
    <t>Kvalita zdravotnej starostlivosti</t>
  </si>
  <si>
    <t>Bezpečnosť</t>
  </si>
  <si>
    <t>Posledný dostupný rok</t>
  </si>
  <si>
    <t>Pensions</t>
  </si>
  <si>
    <t>Others</t>
  </si>
  <si>
    <t>Implicit tax rate on energy</t>
  </si>
  <si>
    <t>HDP dekompozícia: demografia</t>
  </si>
  <si>
    <t>HDP dekompozícia: trh práce</t>
  </si>
  <si>
    <t>HDP dekompozícia: produktivita práce</t>
  </si>
  <si>
    <t>EPL Temporary employment - individual and collective dismissals</t>
  </si>
  <si>
    <t>EPL – temporary contracts</t>
  </si>
  <si>
    <t xml:space="preserve">Average Tax Wedge, couple 2 children, 100% and average of 67%, </t>
  </si>
  <si>
    <t xml:space="preserve">Average Tax Wedge, couple 2 children, 100% and average of 33%, </t>
  </si>
  <si>
    <t>Množstvo policajtov na hlavu</t>
  </si>
  <si>
    <t>Množstvo výskumníkov na hlavu</t>
  </si>
  <si>
    <t>Belgium</t>
  </si>
  <si>
    <t>Bulgaria</t>
  </si>
  <si>
    <t>Czech Republic</t>
  </si>
  <si>
    <t>Denmark</t>
  </si>
  <si>
    <t>Germany</t>
  </si>
  <si>
    <t>Estonia</t>
  </si>
  <si>
    <t>Spain</t>
  </si>
  <si>
    <t>France</t>
  </si>
  <si>
    <t>Italy</t>
  </si>
  <si>
    <t>Cyprus</t>
  </si>
  <si>
    <t>Latvia</t>
  </si>
  <si>
    <t>Lithuania</t>
  </si>
  <si>
    <t>Luxembourg</t>
  </si>
  <si>
    <t>Hungary</t>
  </si>
  <si>
    <t>Malta</t>
  </si>
  <si>
    <t>Netherlands</t>
  </si>
  <si>
    <t>Austria</t>
  </si>
  <si>
    <t>Poland</t>
  </si>
  <si>
    <t>Romania</t>
  </si>
  <si>
    <t>Slovenia</t>
  </si>
  <si>
    <t>Slovakia</t>
  </si>
  <si>
    <t>Finland</t>
  </si>
  <si>
    <t>Sweden</t>
  </si>
  <si>
    <t>United-Kingdom</t>
  </si>
  <si>
    <t>Australia</t>
  </si>
  <si>
    <t/>
  </si>
  <si>
    <t>Canada</t>
  </si>
  <si>
    <t>Greece</t>
  </si>
  <si>
    <t>Iceland</t>
  </si>
  <si>
    <t>Ireland</t>
  </si>
  <si>
    <t>Japan</t>
  </si>
  <si>
    <t>Korea</t>
  </si>
  <si>
    <t>Mexico</t>
  </si>
  <si>
    <t>New Zealand</t>
  </si>
  <si>
    <t>Norway</t>
  </si>
  <si>
    <t>Portugal</t>
  </si>
  <si>
    <t>Slovak Republic</t>
  </si>
  <si>
    <t>Switzerland</t>
  </si>
  <si>
    <t>Turkey</t>
  </si>
  <si>
    <t>United Kingdom</t>
  </si>
  <si>
    <t>United States</t>
  </si>
  <si>
    <t>Chile</t>
  </si>
  <si>
    <t>Israel</t>
  </si>
  <si>
    <t>priemer</t>
  </si>
  <si>
    <t>Albania</t>
  </si>
  <si>
    <t>Brazil</t>
  </si>
  <si>
    <t>Colombia</t>
  </si>
  <si>
    <t>Costa Rica</t>
  </si>
  <si>
    <t>Croatia</t>
  </si>
  <si>
    <t>Chinese Taipei</t>
  </si>
  <si>
    <t>Indonesia</t>
  </si>
  <si>
    <t>Jordan</t>
  </si>
  <si>
    <t>Liechtenstein</t>
  </si>
  <si>
    <t>Montenegro</t>
  </si>
  <si>
    <t>Peru</t>
  </si>
  <si>
    <t>Qatar</t>
  </si>
  <si>
    <t>Singapore</t>
  </si>
  <si>
    <t>Thailand</t>
  </si>
  <si>
    <t>Tunisia</t>
  </si>
  <si>
    <t>United Arab Emirates</t>
  </si>
  <si>
    <t>m</t>
  </si>
  <si>
    <t>Uruguay</t>
  </si>
  <si>
    <t>Viet Nam</t>
  </si>
  <si>
    <t>Country</t>
  </si>
  <si>
    <t>United States of America</t>
  </si>
  <si>
    <t>Russia</t>
  </si>
  <si>
    <t>1995</t>
  </si>
  <si>
    <t>1996</t>
  </si>
  <si>
    <t>1997</t>
  </si>
  <si>
    <t>1998</t>
  </si>
  <si>
    <t>1999</t>
  </si>
  <si>
    <t>2000</t>
  </si>
  <si>
    <t>2001</t>
  </si>
  <si>
    <t>2002</t>
  </si>
  <si>
    <t>2003</t>
  </si>
  <si>
    <t>2004</t>
  </si>
  <si>
    <t>2005</t>
  </si>
  <si>
    <t>2006</t>
  </si>
  <si>
    <t>2007</t>
  </si>
  <si>
    <t>2008</t>
  </si>
  <si>
    <t>2009</t>
  </si>
  <si>
    <t>2010</t>
  </si>
  <si>
    <t>2011</t>
  </si>
  <si>
    <t>2012</t>
  </si>
  <si>
    <t xml:space="preserve">High-tech exports - Exports of high technology products as a share of total exports (from 2007, SITC Rev. 4) [htec_si_exp4]
</t>
  </si>
  <si>
    <t>Long-term unemployment rate</t>
  </si>
  <si>
    <t>High Tech Exports</t>
  </si>
  <si>
    <t>EÚ28</t>
  </si>
  <si>
    <t>Indikátor</t>
  </si>
  <si>
    <t>:</t>
  </si>
  <si>
    <t>This indicator is defined as the ratio between energy tax revenues and final energy consumption calculated for a calendar year. Energy tax revenues are measured in euro (deflated) and the final energy consumption as toe (tonnes of oil equivalent)</t>
  </si>
  <si>
    <t>Výsledkový indikátor</t>
  </si>
  <si>
    <t>Kvalita vody (% separovanej vody)</t>
  </si>
  <si>
    <t>Homicide Rate</t>
  </si>
  <si>
    <t>Employment Rate</t>
  </si>
  <si>
    <t>Long-term Unemployment Rate</t>
  </si>
  <si>
    <t>Healthy Life Years (HLY)</t>
  </si>
  <si>
    <t>Self-Reported Health</t>
  </si>
  <si>
    <t>Last update</t>
  </si>
  <si>
    <t>Extracted on</t>
  </si>
  <si>
    <t>Source of data</t>
  </si>
  <si>
    <t>UNIT</t>
  </si>
  <si>
    <t>GEO/TIME</t>
  </si>
  <si>
    <t>Germany (until 1990 former territory of the FRG)</t>
  </si>
  <si>
    <t>2013</t>
  </si>
  <si>
    <t>INDIC_NA</t>
  </si>
  <si>
    <t>Gross domestic product at market prices</t>
  </si>
  <si>
    <t>Special value:</t>
  </si>
  <si>
    <t>not available</t>
  </si>
  <si>
    <t>EÚ27</t>
  </si>
  <si>
    <t>Citácie na výskumníka</t>
  </si>
  <si>
    <t>Kvalita vzdelávania (PISA)</t>
  </si>
  <si>
    <t>Time</t>
  </si>
  <si>
    <t>i</t>
  </si>
  <si>
    <t>geo\time</t>
  </si>
  <si>
    <t>2014</t>
  </si>
  <si>
    <t>Source of Data:</t>
  </si>
  <si>
    <t>Last update:</t>
  </si>
  <si>
    <t>Date of extraction:</t>
  </si>
  <si>
    <t>Hyperlink to the table:</t>
  </si>
  <si>
    <t>General Disclaimer of the EC website:</t>
  </si>
  <si>
    <t>http://ec.europa.eu/geninfo/legal_notices_en.htm</t>
  </si>
  <si>
    <t>Short Description:</t>
  </si>
  <si>
    <t>Code:</t>
  </si>
  <si>
    <t>2011Q4</t>
  </si>
  <si>
    <t>2012Q4</t>
  </si>
  <si>
    <t>2013Q4</t>
  </si>
  <si>
    <t>Total intramural R&amp;D expenditure (GERD) by sectors of performance and fields of science [rd_e_gerdsc]</t>
  </si>
  <si>
    <t>Celkové výdavky na vedu a výskum / HDP</t>
  </si>
  <si>
    <t>Počiatočná rozpočtová pozícia</t>
  </si>
  <si>
    <t>Penzie</t>
  </si>
  <si>
    <t>Zdravotná a dlhodobá starostlivosť</t>
  </si>
  <si>
    <t>At-risk-of-poverty rate by poverty threshold, age and sex (source: SILC) [ilc_li02]</t>
  </si>
  <si>
    <t>Percentage of total population</t>
  </si>
  <si>
    <t>INDIC_IL</t>
  </si>
  <si>
    <t>SEX</t>
  </si>
  <si>
    <t>Total</t>
  </si>
  <si>
    <t>AGE</t>
  </si>
  <si>
    <t>European Union (28 countries)</t>
  </si>
  <si>
    <t>European Union (15 countries)</t>
  </si>
  <si>
    <t>Euro area (18 countries)</t>
  </si>
  <si>
    <t>Euro area (17 countries)</t>
  </si>
  <si>
    <t>Former Yugoslav Republic of Macedonia, the</t>
  </si>
  <si>
    <t>At risk of poverty rate (cut-off point: 40% of median equivalised income)</t>
  </si>
  <si>
    <t>Number</t>
  </si>
  <si>
    <t>England and Wales</t>
  </si>
  <si>
    <t>Scotland</t>
  </si>
  <si>
    <t>Miera chudoby (40% mediánového príjmu)</t>
  </si>
  <si>
    <t>Environmental protection expenditure in Europe - detailed data (NACE Rev. 2) [env_ac_exp1r2]</t>
  </si>
  <si>
    <t>ENV_EXP</t>
  </si>
  <si>
    <t>Wastewater management</t>
  </si>
  <si>
    <t>NACE_R2</t>
  </si>
  <si>
    <t>Million euro</t>
  </si>
  <si>
    <t>FOS07</t>
  </si>
  <si>
    <t>SECTPERF</t>
  </si>
  <si>
    <t>Business enterprise sector</t>
  </si>
  <si>
    <t>Passenger cars per 1 000 inhabitants [road_eqs_carhab]</t>
  </si>
  <si>
    <t>Počet zaregistrovaných áut na tisíc obyvateľov</t>
  </si>
  <si>
    <t>Iné (školstvo a dávky v nezamestnanosti)</t>
  </si>
  <si>
    <t>Miera obyvateľstva s univerzitným vzdelaním (25-64)</t>
  </si>
  <si>
    <t>Spotreba alkoholu</t>
  </si>
  <si>
    <t>Výdavky na zdravotníctvo (% z HDP)</t>
  </si>
  <si>
    <t>Celkové výdavky na vedu a výskum na HDP</t>
  </si>
  <si>
    <t>Súkromné výdavky na vedu a výskum</t>
  </si>
  <si>
    <t>From 25 to 64 years</t>
  </si>
  <si>
    <t>Percentage</t>
  </si>
  <si>
    <t>Unit</t>
  </si>
  <si>
    <t>1990</t>
  </si>
  <si>
    <t>1991</t>
  </si>
  <si>
    <t>1992</t>
  </si>
  <si>
    <t>1993</t>
  </si>
  <si>
    <t>1994</t>
  </si>
  <si>
    <t>..</t>
  </si>
  <si>
    <t>Strictness of employment protection – temporary contracts</t>
  </si>
  <si>
    <t>Dataset: Strictness of employment protection – individual and collective dismissals (regular contracts)</t>
  </si>
  <si>
    <t>Family type</t>
  </si>
  <si>
    <t>Indicator</t>
  </si>
  <si>
    <t>Year</t>
  </si>
  <si>
    <t>OECD - Average</t>
  </si>
  <si>
    <t>Average tax wedge</t>
  </si>
  <si>
    <t>Single person at 67% of average earnings, no child</t>
  </si>
  <si>
    <t>Two-earner married couple, one at 100% of average earnings and the other at 33 %, 2 children</t>
  </si>
  <si>
    <t>Two-earner married couple, one at 100% of average earnings and the other at 33 %, no child</t>
  </si>
  <si>
    <t xml:space="preserve">Average Tax Wedge, couple, no child, 100% and average of 33 %, </t>
  </si>
  <si>
    <t>Two-earner married couple, one at 100% of average earnings and the other at 67 %, 2 children</t>
  </si>
  <si>
    <t>From 15 to 64 years</t>
  </si>
  <si>
    <t>ISCED11</t>
  </si>
  <si>
    <t>Less than primary, primary and lower secondary education (levels 0-2)</t>
  </si>
  <si>
    <t>Upper secondary and post-secondary non-tertiary education (levels 3 and 4)</t>
  </si>
  <si>
    <t>Tertiary education (levels 5-8)</t>
  </si>
  <si>
    <t>Miera nezamestnanosti ľudí so základným vzdelaním (ISCED 0-2)</t>
  </si>
  <si>
    <t>Miera nezamestnanosti ľudí so stredoškolským vzdelaním (ISCED 3-4)</t>
  </si>
  <si>
    <t>Function</t>
  </si>
  <si>
    <t>Provider</t>
  </si>
  <si>
    <t>Variable</t>
  </si>
  <si>
    <t>Legend:</t>
  </si>
  <si>
    <t>Dlhodobá nezamestnanosť</t>
  </si>
  <si>
    <t>OECD Countries</t>
  </si>
  <si>
    <t>OECD Average</t>
  </si>
  <si>
    <t>Dataset: Income Distribution and Poverty</t>
  </si>
  <si>
    <t>Measure</t>
  </si>
  <si>
    <t>Age group</t>
  </si>
  <si>
    <t>Total population</t>
  </si>
  <si>
    <t>Definition</t>
  </si>
  <si>
    <t>Current definition</t>
  </si>
  <si>
    <t>Dataset: Public expenditure and participant stocks on LMP</t>
  </si>
  <si>
    <t>Frequency</t>
  </si>
  <si>
    <t>Programmes</t>
  </si>
  <si>
    <t>Public expenditure as a percentage of GDP</t>
  </si>
  <si>
    <t>Inactivity trap: Single person 33% AW level no children</t>
  </si>
  <si>
    <t>Inactivity trap: One-earner married couple 33% AW level no children</t>
  </si>
  <si>
    <t>Inactivity trap:Two-earner married couple 33% AW level no children (67% first earner)</t>
  </si>
  <si>
    <t>Inactivity trap: One-earner married couple 33% AW level 2 children</t>
  </si>
  <si>
    <t>Inactivity trap:Two-earner married couple 33% AW level 2 children (67% first earner)</t>
  </si>
  <si>
    <t>Priemerný daňový klin, slobodný, 67% priemernej mzdy, bez dieťaťa</t>
  </si>
  <si>
    <t>Priemerný daňový klin, dvojica, bezdetná, 100 a 33% priemernej mzdy</t>
  </si>
  <si>
    <t>Priemerný daňový klin, dvojica, 2 deti, 100 a 33% priemernej mzdy</t>
  </si>
  <si>
    <t>Priemerný daňový klin, dvojica, 2 deti, 100 a 67% priemernej mzdy</t>
  </si>
  <si>
    <t>Pasca neaktivity - slobodný, bezdetný, 33% priemernej mzdy</t>
  </si>
  <si>
    <t>Pasca neaktivity - slobodný, bezdetný, 33 a 0 % priemernej mzdy</t>
  </si>
  <si>
    <t>Pasca neaktivity - dvojica, bezdetná, 33 a 67 % priemernej mzdy</t>
  </si>
  <si>
    <t>Pasca neaktivity - dvojica, 2 deti, 33 a 0 % priemernej mzdy</t>
  </si>
  <si>
    <t>Pasca neaktivity - dvojica, 2 deti, 33 a 67 % priemernej mzdy</t>
  </si>
  <si>
    <t>Kvalita života</t>
  </si>
  <si>
    <t>Dataset: LFS by sex and age</t>
  </si>
  <si>
    <t>Series</t>
  </si>
  <si>
    <t>(Unemployed 15-29/Unemployed 15-64)/(Labour force 15-29/Labour force 15-64)</t>
  </si>
  <si>
    <t>Sex</t>
  </si>
  <si>
    <t>All persons</t>
  </si>
  <si>
    <t>Annual</t>
  </si>
  <si>
    <t>Unemployment</t>
  </si>
  <si>
    <t>Age</t>
  </si>
  <si>
    <t>15 to 64</t>
  </si>
  <si>
    <t>OECD countries</t>
  </si>
  <si>
    <t>15 to 24</t>
  </si>
  <si>
    <t>25 to 29</t>
  </si>
  <si>
    <t>Labour Force</t>
  </si>
  <si>
    <t>Relatívna nezamestnanosť mladých (15-29) - podiel nezamestnaných mladých na všetkých nezamestnaných upravený o demografiu</t>
  </si>
  <si>
    <t>This document and any map included herein are without prejudice to the status of or sovereignty over any territory, to the delimitation of international frontiers and boundaries and to the name of any territory, city or area.</t>
  </si>
  <si>
    <t>Primary education</t>
  </si>
  <si>
    <t>Notes</t>
  </si>
  <si>
    <t>Belgium (Fl.)</t>
  </si>
  <si>
    <t>Belgium (Fr.)</t>
  </si>
  <si>
    <t>OECD average</t>
  </si>
  <si>
    <t>Training</t>
  </si>
  <si>
    <t>n:</t>
  </si>
  <si>
    <t>Nil or less than 0.005</t>
  </si>
  <si>
    <t>Aktívne politiky trhu práce na vzdelávanie (% z HDP)</t>
  </si>
  <si>
    <t>Výdavky na aktívne politiky trhu práce na vzdelávanie (% HDP)</t>
  </si>
  <si>
    <t>Women</t>
  </si>
  <si>
    <t>Miera absolventov doktorandského štúdia</t>
  </si>
  <si>
    <t>Hotovostné platby domácností na zdravotníctvo (% z celkových výdavkov na zdravotníctvo)</t>
  </si>
  <si>
    <t>Hotovostné platby domácností na zdravotníctvo</t>
  </si>
  <si>
    <t>DK</t>
  </si>
  <si>
    <t>Platy učiteľov regionálneho školstva</t>
  </si>
  <si>
    <t>CITIZEN</t>
  </si>
  <si>
    <t>Thousand</t>
  </si>
  <si>
    <t>European Union (27 countries)</t>
  </si>
  <si>
    <t>Euro area (19 countries)</t>
  </si>
  <si>
    <t>GDP and main components (output, expenditure and income) [nama_10_gdp]</t>
  </si>
  <si>
    <t>Current prices, million euro</t>
  </si>
  <si>
    <t>NA_ITEM</t>
  </si>
  <si>
    <t>Euro area (EA11-2000, EA12-2006, EA13-2007, EA15-2008, EA16-2010, EA17-2013, EA18-2014, EA19)</t>
  </si>
  <si>
    <t>Euro area (12 countries)</t>
  </si>
  <si>
    <t>Population and employment [nama_10_pe]</t>
  </si>
  <si>
    <t>Thousand persons</t>
  </si>
  <si>
    <t>Total population national concept</t>
  </si>
  <si>
    <t>Total employment domestic concept</t>
  </si>
  <si>
    <t>Y/L</t>
  </si>
  <si>
    <t>Produktivita</t>
  </si>
  <si>
    <t>L/LF</t>
  </si>
  <si>
    <t>Miera zamestnanosti</t>
  </si>
  <si>
    <t>Miera participácie</t>
  </si>
  <si>
    <t>LF/POP</t>
  </si>
  <si>
    <t>HDP dekompozícia: demografia (miera participácie)</t>
  </si>
  <si>
    <t>HDP dekompozícia: trh práce (miera zamestnanosti)</t>
  </si>
  <si>
    <t>Modal split of passenger transport [tran_hv_psmod]</t>
  </si>
  <si>
    <t>VEHICLE</t>
  </si>
  <si>
    <t>Trains</t>
  </si>
  <si>
    <t>Passenger cars</t>
  </si>
  <si>
    <t>Motor coaches, buses and trolley buses</t>
  </si>
  <si>
    <t>-</t>
  </si>
  <si>
    <t>CHL</t>
  </si>
  <si>
    <t>Chile (TL2)</t>
  </si>
  <si>
    <t>MEX</t>
  </si>
  <si>
    <t>Mexico (TL2)</t>
  </si>
  <si>
    <t>SVK</t>
  </si>
  <si>
    <t>TUR</t>
  </si>
  <si>
    <t>Turkey (TL2)</t>
  </si>
  <si>
    <t>IRL</t>
  </si>
  <si>
    <t>EST</t>
  </si>
  <si>
    <t>KOR</t>
  </si>
  <si>
    <t>HUN</t>
  </si>
  <si>
    <t>POL</t>
  </si>
  <si>
    <t>GBR</t>
  </si>
  <si>
    <t>BEL</t>
  </si>
  <si>
    <t>CHE</t>
  </si>
  <si>
    <t>OECD30</t>
  </si>
  <si>
    <t>DNK</t>
  </si>
  <si>
    <t>ITA</t>
  </si>
  <si>
    <t>PRT</t>
  </si>
  <si>
    <t>USA</t>
  </si>
  <si>
    <t>United States (TL2)</t>
  </si>
  <si>
    <t>CAN</t>
  </si>
  <si>
    <t>Canada (TL2)</t>
  </si>
  <si>
    <t>AUT</t>
  </si>
  <si>
    <t>CZE</t>
  </si>
  <si>
    <t>DEU</t>
  </si>
  <si>
    <t>FRA</t>
  </si>
  <si>
    <t>SVN</t>
  </si>
  <si>
    <t>NOR</t>
  </si>
  <si>
    <t>NZL</t>
  </si>
  <si>
    <t>AUS</t>
  </si>
  <si>
    <t>Australia (TL2)</t>
  </si>
  <si>
    <t>NLD</t>
  </si>
  <si>
    <t>GRC</t>
  </si>
  <si>
    <t>ESP</t>
  </si>
  <si>
    <t>FIN</t>
  </si>
  <si>
    <t>JPN</t>
  </si>
  <si>
    <t>SWE</t>
  </si>
  <si>
    <t>Information on data for Israel: http://dx.doi.org/10.1787/888932315602</t>
  </si>
  <si>
    <t>Regional disparities (HDP na hlavu)</t>
  </si>
  <si>
    <t xml:space="preserve">Income tax </t>
  </si>
  <si>
    <t>Employee SSC</t>
  </si>
  <si>
    <t>Podiel celkových odvodov na nákladoch práce</t>
  </si>
  <si>
    <t>Celkové výdavky vlády (ako % HDP)</t>
  </si>
  <si>
    <t>Data for Chile are not available.</t>
  </si>
  <si>
    <t>Information on data for Israel: http://dx.doi.org/10.1787/888932315602.</t>
  </si>
  <si>
    <t>Prijímové nerovnosti</t>
  </si>
  <si>
    <t>Celkové výdavky vlády (ako % y HDP)</t>
  </si>
  <si>
    <t>Interdecile ratio P50/P10</t>
  </si>
  <si>
    <t>B:</t>
  </si>
  <si>
    <t>Break</t>
  </si>
  <si>
    <t>P:</t>
  </si>
  <si>
    <t>Provisional value</t>
  </si>
  <si>
    <t>Interdecile ratio P90/P50</t>
  </si>
  <si>
    <t>Nerovnosti ťahané najchudobnejšími</t>
  </si>
  <si>
    <t>Nerovnosti ťahané najbohatšími</t>
  </si>
  <si>
    <t>The P90/P50 ratio is the ratio of the upper bound value of the ninth decile to the median income</t>
  </si>
  <si>
    <t>P90/50 (podiel hornej hranice príjmu vrchného decilu na mediánovom príjme)</t>
  </si>
  <si>
    <t>P50/10 (podiel mediánového príjmu na hornej hranici príjmu spodného decilu)</t>
  </si>
  <si>
    <t>Skóre</t>
  </si>
  <si>
    <t>Miera obyvateľstva s terciárnym vzdelaním (25-64)</t>
  </si>
  <si>
    <t xml:space="preserve">Príjem a bohatstvo </t>
  </si>
  <si>
    <t>Trh práce</t>
  </si>
  <si>
    <t>Iné (školstvo, dávky)</t>
  </si>
  <si>
    <t>Flexibilita zákonníka práce - dočasné kontrakty</t>
  </si>
  <si>
    <t xml:space="preserve">Flexibilita zákonníka práce - individuálne a kolektívne prepúšťanie </t>
  </si>
  <si>
    <t>Súkromné výdavky na vedu a výskum / HDP</t>
  </si>
  <si>
    <t>% of population aged 15+ who are daily smokers</t>
  </si>
  <si>
    <t>2009-2013</t>
  </si>
  <si>
    <t>Miera nezamestnanosti ľudí s vysokoškolským vzdelaním (ISCED 5-8)</t>
  </si>
  <si>
    <t>Príjem a bohatstvo</t>
  </si>
  <si>
    <t>Množstvo denných fajčiarov</t>
  </si>
  <si>
    <t>Kvalita základného školstva</t>
  </si>
  <si>
    <t>Výdavky na žiaka základného školstva</t>
  </si>
  <si>
    <t>Nezamestnanosť ľudí so základným vzdelaním</t>
  </si>
  <si>
    <t>Nezamestnanosť ľudí so stredoškolským vzdelaním</t>
  </si>
  <si>
    <t>Miera nezamestnanosti ľudí s vysokoškolským základným</t>
  </si>
  <si>
    <t>Výdavky na zdravotníctvo (% HDP)</t>
  </si>
  <si>
    <t>Množstvo ľudí v chudobe (pod 40% mediánového príjmu)</t>
  </si>
  <si>
    <t>Regionálne príjmové disparity</t>
  </si>
  <si>
    <t>Dataset: Incidence of unemployment by duration</t>
  </si>
  <si>
    <t>Duration</t>
  </si>
  <si>
    <t>1 year and over</t>
  </si>
  <si>
    <t>Podiel dlhodobej nezamestnanosti</t>
  </si>
  <si>
    <t>Doplnkový indikátor</t>
  </si>
  <si>
    <t>Relatívna nezamestnanosť starších (55-64) - podiel nezamestnaných starších na všetkých nezamestnaných upravený o demografiu</t>
  </si>
  <si>
    <t>Energetické dane (implicitné zdanenie energií)</t>
  </si>
  <si>
    <t>Environmental protection expenditure</t>
  </si>
  <si>
    <t xml:space="preserve">General government </t>
  </si>
  <si>
    <t>Priemerné ročné výdavky na odpadové vody / HDP</t>
  </si>
  <si>
    <t xml:space="preserve">HDP dekompozícia </t>
  </si>
  <si>
    <t>Flexibilita zákonníka práce</t>
  </si>
  <si>
    <t>lfsa_agan, nama_10_gdp, nama_10_pe</t>
  </si>
  <si>
    <t>Pasca neaktivity</t>
  </si>
  <si>
    <t>Miera nezamestnanosti ľudí podľa vzdelania</t>
  </si>
  <si>
    <t>Zdroj: Eurostat (lfsa_urgaed)</t>
  </si>
  <si>
    <t>Zdroj: Eurostat (rd_e_gerdsc)</t>
  </si>
  <si>
    <t xml:space="preserve">Efektivita zdravotníctva </t>
  </si>
  <si>
    <t>Rozdiel v predpovedanej dĺžke života od skutočnej podľa modelu IFP (Filko at al., 2014)</t>
  </si>
  <si>
    <t>Percento populácie, ktorá zarába menej ako 40% mediánového príjmu v hospodárstve.
Zdroj: Eurostat (ilc_li02)</t>
  </si>
  <si>
    <t>Zdroj: Eurostat (road_eqs_carhab)</t>
  </si>
  <si>
    <t>Zdroj: Eurostat (crim_plce)</t>
  </si>
  <si>
    <t>Platy učiteľov základných škôl (najvyššie možné)</t>
  </si>
  <si>
    <t>Zdroj: Eurostat (tran_hv_psmod)</t>
  </si>
  <si>
    <t>P50/10</t>
  </si>
  <si>
    <t xml:space="preserve">P90/50 </t>
  </si>
  <si>
    <t>Zdroj: OECD</t>
  </si>
  <si>
    <t>Miera chudoby</t>
  </si>
  <si>
    <t>Hotovostné platby domácností na zdravotníctvo ako percento celkových výdavkov na zdravotníctvo. Zdroj: OECD</t>
  </si>
  <si>
    <t>Celkové výdavky na zdravotnícku starostlivosť ako percento HDP. Zdroj: OECD</t>
  </si>
  <si>
    <t>Priemerná efektívna daňová sadzba pri prechode do práce na plný úväzok pre osoby bez nároku na poistenie v nezamestnanosti ale s nárokom na sociálne dávky. Zdroj: OECD</t>
  </si>
  <si>
    <t>Podiel high-tech exportov na celkovom vývoze krajiny. Produkty high-tech sú vybrané produkty nasledovných odvetví: letecký priemysel, počítače a kancelárske stroje, elektronické telekomunikačné zariadenia, farmaceutický priemysel, vedecké prístroje, elektrické stroje, chemický priemysel, neelekronické prístroje, zbrojný priemysel. Zdroj: Eurostat</t>
  </si>
  <si>
    <t>HDP na hlavu v parite kúpnej sily. Zdroj: Eurostat</t>
  </si>
  <si>
    <t>Indikátor je vypočítaný ako priemer zamestnanosti a dlhodobej nezamestnanosti. Zdroj: OECD</t>
  </si>
  <si>
    <t>Indikátor je vypočítaný ako priemer zdravých rokov života a kvality zdravotnej starostlivosti obyvateľstva v prieskume. Zdroj: OECD</t>
  </si>
  <si>
    <t>Giniho koeficient je štatistický ukazovateľ rozdelenia príjmov v populácii využívaný na charakterizovanie príjmových rozdielov. Giniho koeficient predstavuje na Lorenzovej krivke pomer medzi oblasťou pod Lorenzovou krivkou a čiarou (úsečkou) zobrazujúcou 45°. Zdroj: OECD</t>
  </si>
  <si>
    <t>Platy učiteľov základných škôl</t>
  </si>
  <si>
    <t>Podiel celkových daní a odvodov na nákladoch práce</t>
  </si>
  <si>
    <t>Podiel daní a odvodov na nákladoch práce</t>
  </si>
  <si>
    <t>Priemerné daňové kliny</t>
  </si>
  <si>
    <t>Podiel mediánového príjmu a hornej hranice príjmu spodného decilu. Zdroj: OECD</t>
  </si>
  <si>
    <t>Podiel hornej hranice príjmu a vrchného decilu na mediánovom príjme. Zdroj: OECD</t>
  </si>
  <si>
    <t>Spotreba alkoholu v litroch na hlavu. Zdroj: OECD</t>
  </si>
  <si>
    <t>Verejné výdavky na aktívne politiky trhu práce pri vzdelávaní ako percento HDP. Zdroj: OECD</t>
  </si>
  <si>
    <t>Podiel ľudí používajúcich autobusy a vlaky</t>
  </si>
  <si>
    <t>Relatívna zamestnanosť žien</t>
  </si>
  <si>
    <t>Efektivita zdravotnej starostlivosti</t>
  </si>
  <si>
    <t>Relatívna nezamestnanosť mladých na nezamestnaných (15-29)</t>
  </si>
  <si>
    <t>Starting a Business</t>
  </si>
  <si>
    <t>Registering Property</t>
  </si>
  <si>
    <t>Getting Credit</t>
  </si>
  <si>
    <t>Protecting Minority Investors</t>
  </si>
  <si>
    <t>Paying Taxes</t>
  </si>
  <si>
    <t>Trading Across Borders</t>
  </si>
  <si>
    <t>Enforcing Contracts</t>
  </si>
  <si>
    <t>Resolving Insolvency</t>
  </si>
  <si>
    <t>Korea, Rep.</t>
  </si>
  <si>
    <t>AVERAGE</t>
  </si>
  <si>
    <t>Podnikateľské prostredie (Doing Business)</t>
  </si>
  <si>
    <t>Sociálna udržateľnosť (príjmové nerovnosti)</t>
  </si>
  <si>
    <t>Cezhraničný obchod</t>
  </si>
  <si>
    <t>Ochrana minoritných 
investorov</t>
  </si>
  <si>
    <t>Platenie daní</t>
  </si>
  <si>
    <t>Začatie podnikania</t>
  </si>
  <si>
    <t>Stavebné povolenia</t>
  </si>
  <si>
    <t>Zriadenie 
elektrickej prípojky</t>
  </si>
  <si>
    <t>Vymáhanie záväzkov</t>
  </si>
  <si>
    <t>Riešenie insolventnosti</t>
  </si>
  <si>
    <t>Získanie úveru</t>
  </si>
  <si>
    <t>Registrovanie majetku</t>
  </si>
  <si>
    <t>Inovačná výkonosť (High Tech Export)</t>
  </si>
  <si>
    <t>Kvalita výskumu a vysokého školstva (citácie na výskumníka)</t>
  </si>
  <si>
    <t>Inovačná výkonnosť</t>
  </si>
  <si>
    <t>Sociálna udržateľnosť</t>
  </si>
  <si>
    <t>Kvalita výskumu a VŠ</t>
  </si>
  <si>
    <t>Podnikateľké prostredie</t>
  </si>
  <si>
    <t xml:space="preserve">Poradie krajiny v rebríčku Doing Business, ktorý meria reguláciu domácich malých a stredných firiem počas deviatich fáz ich životného cyklu: začiatok podnikania, vybavovanie stavebného povolenia, registrácia vlastníctva, získanie úveru a elektrickej prípojky, ochrana investorov, platenie daní, obchodovanie za hranicami, vymáhanie zmlúv a ukončenie podnikania. Dáta sú založené prevažne na domácich zákonoch, rôznych iných reguláciách a administratívnych požiadavkách. </t>
  </si>
  <si>
    <t>Zriadenie elektrickej prípojky</t>
  </si>
  <si>
    <t>Relatívna zamestnanosť žien (15-64)</t>
  </si>
  <si>
    <t>Náklady a čas potrebný v jednotlivých fázach podnikania od začatia až po ukončenie. Viac k metodike získavania dát na http://www.doingbusiness.org/
Zdroj: World Bank</t>
  </si>
  <si>
    <t>Daňová medzera na DPH</t>
  </si>
  <si>
    <t>Daňová medzera na DPH (v %)</t>
  </si>
  <si>
    <t>FI</t>
  </si>
  <si>
    <t>NL</t>
  </si>
  <si>
    <t>LU</t>
  </si>
  <si>
    <t>SE</t>
  </si>
  <si>
    <t>PT</t>
  </si>
  <si>
    <t>SI</t>
  </si>
  <si>
    <t>BE</t>
  </si>
  <si>
    <t>DE</t>
  </si>
  <si>
    <t>UK</t>
  </si>
  <si>
    <t>IE</t>
  </si>
  <si>
    <t>AT</t>
  </si>
  <si>
    <t>EE</t>
  </si>
  <si>
    <t>FR</t>
  </si>
  <si>
    <t>ES</t>
  </si>
  <si>
    <t>BG</t>
  </si>
  <si>
    <t>CZ</t>
  </si>
  <si>
    <t>HU</t>
  </si>
  <si>
    <t>PL</t>
  </si>
  <si>
    <t>MT</t>
  </si>
  <si>
    <t>GR</t>
  </si>
  <si>
    <t>IT</t>
  </si>
  <si>
    <t>LV</t>
  </si>
  <si>
    <t>LT</t>
  </si>
  <si>
    <t>SK</t>
  </si>
  <si>
    <t>RO</t>
  </si>
  <si>
    <t>EÚ26</t>
  </si>
  <si>
    <t>Podiel zamestnanosti žien na celkovej zamestnanosti upravený o demografiu: (Women employment 15-64/Employment 15-64)/(Women labour force 15-64/Labour force 15-64). Zdroj: IFP podľa Eurostat</t>
  </si>
  <si>
    <t>Podnikateľské prostredie</t>
  </si>
  <si>
    <t>Zdravie</t>
  </si>
  <si>
    <t>Labour market</t>
  </si>
  <si>
    <t>Health</t>
  </si>
  <si>
    <t>Fiscal sustainability</t>
  </si>
  <si>
    <t>R&amp;D and universities</t>
  </si>
  <si>
    <t>Business environment</t>
  </si>
  <si>
    <t>Wealth</t>
  </si>
  <si>
    <t>Social sustainability</t>
  </si>
  <si>
    <t>Security</t>
  </si>
  <si>
    <t>Relatívna nezamestnanosť starších nezamestnaných (55-64)</t>
  </si>
  <si>
    <t>http://appsso.eurostat.ec.europa.eu/nui/show.do?dataset=htec_si_exp4&amp;lang=en</t>
  </si>
  <si>
    <t>High-tech exports - Exports of high technology products as a share of total exports (from 2007, SITC Rev. 4)[htec_si_exp4]</t>
  </si>
  <si>
    <t>2015</t>
  </si>
  <si>
    <t>Dataset: LFS by sex and age - indicators</t>
  </si>
  <si>
    <t>Employment/population ratio</t>
  </si>
  <si>
    <t>European Union 22</t>
  </si>
  <si>
    <t>European Union 15</t>
  </si>
  <si>
    <t>European Union 28</t>
  </si>
  <si>
    <t>Unemployment rate</t>
  </si>
  <si>
    <t>podiel dlhodobo nezamestnaných na všetkých nezamestnaných</t>
  </si>
  <si>
    <t>Unemployment rates by sex, age and educational attainment level (%) [lfsq_urgaed]</t>
  </si>
  <si>
    <t>1998Q4</t>
  </si>
  <si>
    <t>1999Q4</t>
  </si>
  <si>
    <t>2000Q4</t>
  </si>
  <si>
    <t>2001Q4</t>
  </si>
  <si>
    <t>2002Q4</t>
  </si>
  <si>
    <t>2003Q4</t>
  </si>
  <si>
    <t>2004Q4</t>
  </si>
  <si>
    <t>2005Q4</t>
  </si>
  <si>
    <t>2006Q4</t>
  </si>
  <si>
    <t>2007Q4</t>
  </si>
  <si>
    <t>2008Q4</t>
  </si>
  <si>
    <t>2009Q4</t>
  </si>
  <si>
    <t>2010Q4</t>
  </si>
  <si>
    <t>2014Q4</t>
  </si>
  <si>
    <t>2015Q4</t>
  </si>
  <si>
    <t>&lt;?xml version="1.0"?&gt;&lt;WebTableParameter xmlns:xsd="http://www.w3.org/2001/XMLSchema" xmlns:xsi="http://www.w3.org/2001/XMLSchema-instance" xmlns=""&gt;&lt;DataTable Code="LFS_D" HasMetadata="true"&gt;&lt;Name LocaleIsoCode="en"&gt;LFS by sex and age&lt;/Name&gt;&lt;Name LocaleIsoCode="fr"&gt;Données sur la marché du travail par sexe et âge&lt;/Name&gt;&lt;Dimension Code="COUNTRY" CommonCode="LFS_COUNTRY" Display="labels"&gt;&lt;Name LocaleIsoCode="en"&gt;Country&lt;/Name&gt;&lt;Name LocaleIsoCode="fr"&gt;Pays&lt;/Name&gt;&lt;Member Code="AUS" HasMetadata="true" HasOnlyUnitMetadata="false"&gt;&lt;Name LocaleIsoCode="en"&gt;Australia&lt;/Name&gt;&lt;Name LocaleIsoCode="fr"&gt;Australie&lt;/Name&gt;&lt;/Member&gt;&lt;Member Code="AUT" HasMetadata="true" HasOnlyUnitMetadata="false"&gt;&lt;Name LocaleIsoCode="en"&gt;Austria&lt;/Name&gt;&lt;Name LocaleIsoCode="fr"&gt;Autriche&lt;/Name&gt;&lt;/Member&gt;&lt;Member Code="BEL" HasMetadata="true" HasOnlyUnitMetadata="false"&gt;&lt;Name LocaleIsoCode="en"&gt;Belgium&lt;/Name&gt;&lt;Name LocaleIsoCode="fr"&gt;Belgique&lt;/Name&gt;&lt;/Member&gt;&lt;Member Code="CAN" HasMetadata="true" HasOnlyUnitMetadata="false"&gt;&lt;Name LocaleIsoCode="en"&gt;Canada&lt;/Name&gt;&lt;Name LocaleIsoCode="fr"&gt;Canada&lt;/Name&gt;&lt;/Member&gt;&lt;Member Code="CHL" HasMetadata="true" HasOnlyUnitMetadata="false"&gt;&lt;Name LocaleIsoCode="en"&gt;Chile&lt;/Name&gt;&lt;Name LocaleIsoCode="fr"&gt;Chili&lt;/Name&gt;&lt;/Member&gt;&lt;Member Code="CZE" HasMetadata="true" HasOnlyUnitMetadata="false"&gt;&lt;Name LocaleIsoCode="en"&gt;Czech Republic&lt;/Name&gt;&lt;Name LocaleIsoCode="fr"&gt;République tchèque&lt;/Name&gt;&lt;/Member&gt;&lt;Member Code="DNK" HasMetadata="true" HasOnlyUnitMetadata="false"&gt;&lt;Name LocaleIsoCode="en"&gt;Denmark&lt;/Name&gt;&lt;Name LocaleIsoCode="fr"&gt;Danemark&lt;/Name&gt;&lt;/Member&gt;&lt;Member Code="EST" HasMetadata="true" HasOnlyUnitMetadata="false"&gt;&lt;Name LocaleIsoCode="en"&gt;Estonia&lt;/Name&gt;&lt;Name LocaleIsoCode="fr"&gt;Estonie&lt;/Name&gt;&lt;/Member&gt;&lt;Member Code="FIN" HasMetadata="true" HasOnlyUnitMetadata="false"&gt;&lt;Name LocaleIsoCode="en"&gt;Finland&lt;/Name&gt;&lt;Name LocaleIsoCode="fr"&gt;Finlande&lt;/Name&gt;&lt;/Member&gt;&lt;Member Code="FRA" HasMetadata="true" HasOnlyUnitMetadata="false"&gt;&lt;Name LocaleIsoCode="en"&gt;France&lt;/Name&gt;&lt;Name LocaleIsoCode="fr"&gt;France&lt;/Name&gt;&lt;/Member&gt;&lt;Member Code="DEU" HasMetadata="true" HasOnlyUnitMetadata="false"&gt;&lt;Name LocaleIsoCode="en"&gt;Germany&lt;/Name&gt;&lt;Name LocaleIsoCode="fr"&gt;Allemagne&lt;/Name&gt;&lt;/Member&gt;&lt;Member Code="GRC" HasMetadata="true" HasOnlyUnitMetadata="false"&gt;&lt;Name LocaleIsoCode="en"&gt;Greece&lt;/Name&gt;&lt;Name LocaleIsoCode="fr"&gt;Grèce&lt;/Name&gt;&lt;/Member&gt;&lt;Member Code="HUN" HasMetadata="true" HasOnlyUnitMetadata="false"&gt;&lt;Name LocaleIsoCode="en"&gt;Hungary&lt;/Name&gt;&lt;Name LocaleIsoCode="fr"&gt;Hongrie&lt;/Name&gt;&lt;/Member&gt;&lt;Member Code="ISL" HasMetadata="true" HasOnlyUnitMetadata="false"&gt;&lt;Name LocaleIsoCode="en"&gt;Iceland&lt;/Name&gt;&lt;Name LocaleIsoCode="fr"&gt;Islande&lt;/Name&gt;&lt;/Member&gt;&lt;Member Code="IRL" HasMetadata="true" HasOnlyUnitMetadata="false"&gt;&lt;Name LocaleIsoCode="en"&gt;Ireland&lt;/Name&gt;&lt;Name LocaleIsoCode="fr"&gt;Irlande&lt;/Name&gt;&lt;/Member&gt;&lt;Member Code="ISR" HasMetadata="true" HasOnlyUnitMetadata="false"&gt;&lt;Name LocaleIsoCode="en"&gt;Israel&lt;/Name&gt;&lt;Name LocaleIsoCode="fr"&gt;Israel&lt;/Name&gt;&lt;/Member&gt;&lt;Member Code="ITA" HasMetadata="true" HasOnlyUnitMetadata="false"&gt;&lt;Name LocaleIsoCode="en"&gt;Italy&lt;/Name&gt;&lt;Name LocaleIsoCode="fr"&gt;Italie&lt;/Name&gt;&lt;/Member&gt;&lt;Member Code="JPN" HasMetadata="true" HasOnlyUnitMetadata="false"&gt;&lt;Name LocaleIsoCode="en"&gt;Japan&lt;/Name&gt;&lt;Name LocaleIsoCode="fr"&gt;Japon&lt;/Name&gt;&lt;/Member&gt;&lt;Member Code="KOR" HasMetadata="true" HasOnlyUnitMetadata="false"&gt;&lt;Name LocaleIsoCode="en"&gt;Korea&lt;/Name&gt;&lt;Name LocaleIsoCode="fr"&gt;Corée&lt;/Name&gt;&lt;/Member&gt;&lt;Member Code="LVA" HasOnlyUnitMetadata="false"&gt;&lt;Name LocaleIsoCode="en"&gt;Latvia&lt;/Name&gt;&lt;Name LocaleIsoCode="fr"&gt;Lettonie&lt;/Name&gt;&lt;/Member&gt;&lt;Member Code="LUX" HasMetadata="true" HasOnlyUnitMetadata="false"&gt;&lt;Name LocaleIsoCode="en"&gt;Luxembourg&lt;/Name&gt;&lt;Name LocaleIsoCode="fr"&gt;Luxembourg&lt;/Name&gt;&lt;/Member&gt;&lt;Member Code="MEX" HasMetadata="true" HasOnlyUnitMetadata="false"&gt;&lt;Name LocaleIsoCode="en"&gt;Mexico&lt;/Name&gt;&lt;Name LocaleIsoCode="fr"&gt;Mexique&lt;/Name&gt;&lt;/Member&gt;&lt;Member Code="NLD" HasMetadata="true" HasOnlyUnitMetadata="false"&gt;&lt;Name LocaleIsoCode="en"&gt;Netherlands&lt;/Name&gt;&lt;Name LocaleIsoCode="fr"&gt;Pays Bas&lt;/Name&gt;&lt;/Member&gt;&lt;Member Code="NZL" HasMetadata="true" HasOnlyUnitMetadata="false"&gt;&lt;Name LocaleIsoCode="en"&gt;New Zealand&lt;/Name&gt;&lt;Name LocaleIsoCode="fr"&gt;Nouvelle-Zélande&lt;/Name&gt;&lt;/Member&gt;&lt;Member Code="NOR" HasMetadata="true" HasOnlyUnitMetadata="false"&gt;&lt;Name LocaleIsoCode="en"&gt;Norway&lt;/Name&gt;&lt;Name LocaleIsoCode="fr"&gt;Norvège&lt;/Name&gt;&lt;/Member&gt;&lt;Member Code="POL" HasMetadata="true" HasOnlyUnitMetadata="false"&gt;&lt;Name LocaleIsoCode="en"&gt;Poland&lt;/Name&gt;&lt;Name LocaleIsoCode="fr"&gt;Pologne&lt;/Name&gt;&lt;/Member&gt;&lt;Member Code="PRT" HasMetadata="true" HasOnlyUnitMetadata="false"&gt;&lt;Name LocaleIsoCode="en"&gt;Portugal&lt;/Name&gt;&lt;Name LocaleIsoCode="fr"&gt;Portugal&lt;/Name&gt;&lt;/Member&gt;&lt;Member Code="SVK" HasMetadata="true" HasOnlyUnitMetadata="false"&gt;&lt;Name LocaleIsoCode="en"&gt;Slovak Republic&lt;/Name&gt;&lt;Name LocaleIsoCode="fr"&gt;République slovaque&lt;/Name&gt;&lt;/Member&gt;&lt;Member Code="SVN" HasOnlyUnitMetadata="false"&gt;&lt;Name LocaleIsoCode="en"&gt;Slovenia&lt;/Name&gt;&lt;Name LocaleIsoCode="fr"&gt;Slovenie&lt;/Name&gt;&lt;/Member&gt;&lt;Member Code="ESP" HasMetadata="true" HasOnlyUnitMetadata="false"&gt;&lt;Name LocaleIsoCode="en"&gt;Spain&lt;/Name&gt;&lt;Name LocaleIsoCode="fr"&gt;Espagne&lt;/Name&gt;&lt;/Member&gt;&lt;Member Code="SWE" HasMetadata="true" HasOnlyUnitMetadata="false"&gt;&lt;Name LocaleIsoCode="en"&gt;Sweden&lt;/Name&gt;&lt;Name LocaleIsoCode="fr"&gt;Suède&lt;/Name&gt;&lt;/Member&gt;&lt;Member Code="CHE" HasMetadata="true" HasOnlyUnitMetadata="false"&gt;&lt;Name LocaleIsoCode="en"&gt;Switzerland&lt;/Name&gt;&lt;Name LocaleIsoCode="fr"&gt;Suisse&lt;/Name&gt;&lt;/Member&gt;&lt;Member Code="TUR" HasMetadata="true" HasOnlyUnitMetadata="false"&gt;&lt;Name LocaleIsoCode="en"&gt;Turkey&lt;/Name&gt;&lt;Name LocaleIsoCode="fr"&gt;Turquie&lt;/Name&gt;&lt;/Member&gt;&lt;Member Code="GBR" HasMetadata="true" HasOnlyUnitMetadata="false"&gt;&lt;Name LocaleIsoCode="en"&gt;United Kingdom&lt;/Name&gt;&lt;Name LocaleIsoCode="fr"&gt;Royaume-Uni&lt;/Name&gt;&lt;/Member&gt;&lt;Member Code="USA" HasMetadata="true" HasOnlyUnitMetadata="false"&gt;&lt;Name LocaleIsoCode="en"&gt;United States&lt;/Name&gt;&lt;Name LocaleIsoCode="fr"&gt;États-Unis&lt;/Name&gt;&lt;/Member&gt;&lt;Member Code="OECD" HasMetadata="true" HasOnlyUnitMetadata="false"&gt;&lt;Name LocaleIsoCode="en"&gt;OECD countries&lt;/Name&gt;&lt;Name LocaleIsoCode="fr"&gt;Pays OCDE&lt;/Name&gt;&lt;/Member&gt;&lt;Member Code="EU22" HasOnlyUnitMetadata="false"&gt;&lt;Name LocaleIsoCode="en"&gt;European Union 22&lt;/Name&gt;&lt;Name LocaleIsoCode="fr"&gt;Union Européenne 22&lt;/Name&gt;&lt;/Member&gt;&lt;Member Code="EU15" HasOnlyUnitMetadata="false"&gt;&lt;Name LocaleIsoCode="en"&gt;European Union 15&lt;/Name&gt;&lt;Name LocaleIsoCode="fr"&gt;Union Européenne 15&lt;/Name&gt;&lt;/Member&gt;&lt;Member Code="EU28" HasOnlyUnitMetadata="false"&gt;&lt;Name LocaleIsoCode="en"&gt;European Union 28&lt;/Name&gt;&lt;Name LocaleIsoCode="fr"&gt;Union Européenne 28&lt;/Name&gt;&lt;/Member&gt;&lt;/Dimension&gt;&lt;Dimension Code="TIME" CommonCode="TIME"&gt;&lt;Name LocaleIsoCode="en"&gt;Time&lt;/Name&gt;&lt;Name LocaleIsoCode="fr"&gt;Temps&lt;/Name&gt;&lt;Member Code="1990"&gt;&lt;Name LocaleIsoCode="en"&gt;1990&lt;/Name&gt;&lt;Name LocaleIsoCode="fr"&gt;1990&lt;/Name&gt;&lt;/Member&gt;&lt;Member Code="1991"&gt;&lt;Name LocaleIsoCode="en"&gt;1991&lt;/Name&gt;&lt;Name LocaleIsoCode="fr"&gt;1991&lt;/Name&gt;&lt;/Member&gt;&lt;Member Code="1992"&gt;&lt;Name LocaleIsoCode="en"&gt;1992&lt;/Name&gt;&lt;Name LocaleIsoCode="fr"&gt;1992&lt;/Name&gt;&lt;/Member&gt;&lt;Member Code="1993"&gt;&lt;Name LocaleIsoCode="en"&gt;1993&lt;/Name&gt;&lt;Name LocaleIsoCode="fr"&gt;1993&lt;/Name&gt;&lt;/Member&gt;&lt;Member Code="1994"&gt;&lt;Name LocaleIsoCode="en"&gt;1994&lt;/Name&gt;&lt;Name LocaleIsoCode="fr"&gt;1994&lt;/Name&gt;&lt;/Member&gt;&lt;Member Code="1995"&gt;&lt;Name LocaleIsoCode="en"&gt;1995&lt;/Name&gt;&lt;Name LocaleIsoCode="fr"&gt;1995&lt;/Name&gt;&lt;/Member&gt;&lt;Member Code="1996"&gt;&lt;Name LocaleIsoCode="en"&gt;1996&lt;/Name&gt;&lt;Name LocaleIsoCode="fr"&gt;1996&lt;/Name&gt;&lt;/Member&gt;&lt;Member Code="1997"&gt;&lt;Name LocaleIsoCode="en"&gt;1997&lt;/Name&gt;&lt;Name LocaleIsoCode="fr"&gt;1997&lt;/Name&gt;&lt;/Member&gt;&lt;Member Code="1998"&gt;&lt;Name LocaleIsoCode="en"&gt;1998&lt;/Name&gt;&lt;Name LocaleIsoCode="fr"&gt;1998&lt;/Name&gt;&lt;/Member&gt;&lt;Member Code="1999"&gt;&lt;Name LocaleIsoCode="en"&gt;1999&lt;/Name&gt;&lt;Name LocaleIsoCode="fr"&gt;1999&lt;/Name&gt;&lt;/Member&gt;&lt;Member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LocaleIsoCode="fr"&gt;2013&lt;/Name&gt;&lt;/Member&gt;&lt;Member Code="2014"&gt;&lt;Name LocaleIsoCode="en"&gt;2014&lt;/Name&gt;&lt;Name LocaleIsoCode="fr"&gt;2014&lt;/Name&gt;&lt;/Member&gt;&lt;Member Code="2015"&gt;&lt;Name LocaleIsoCode="en"&gt;2015&lt;/Name&gt;&lt;Name LocaleIsoCode="fr"&gt;2015&lt;/Name&gt;&lt;/Member&gt;&lt;/Dimension&gt;&lt;Dimension Code="SEX" CommonCode="LFS_SEX" Display="labels"&gt;&lt;Name LocaleIsoCode="en"&gt;Sex&lt;/Name&gt;&lt;Name LocaleIsoCode="fr"&gt;Sexe&lt;/Name&gt;&lt;Member Code="MEN"&gt;&lt;Name LocaleIsoCode="en"&gt;Men&lt;/Name&gt;&lt;Name LocaleIsoCode="fr"&gt;Hommes&lt;/Name&gt;&lt;/Member&gt;&lt;Member Code="WOMEN"&gt;&lt;Name LocaleIsoCode="en"&gt;Women&lt;/Name&gt;&lt;Name LocaleIsoCode="fr"&gt;Femmes&lt;/Name&gt;&lt;/Member&gt;&lt;Member Code="MW" IsDisplayed="true"&gt;&lt;Name LocaleIsoCode="en"&gt;All persons&lt;/Name&gt;&lt;Name LocaleIsoCode="fr"&gt;Ensemble des personnes&lt;/Name&gt;&lt;/Member&gt;&lt;/Dimension&gt;&lt;Dimension Code="AGE" CommonCode="LFS_AGE" Display="labels"&gt;&lt;Name LocaleIsoCode="en"&gt;Age&lt;/Name&gt;&lt;Name LocaleIsoCode="fr"&gt;Age&lt;/Name&gt;&lt;Member Code="1519"&gt;&lt;Name LocaleIsoCode="en"&gt;15 to 19&lt;/Name&gt;&lt;Name LocaleIsoCode="fr"&gt;15 à 19&lt;/Name&gt;&lt;/Member&gt;&lt;Member Code="1524" IsDisplayed="true"&gt;&lt;Name LocaleIsoCode="en"&gt;15 to 24&lt;/Name&gt;&lt;Name LocaleIsoCode="fr"&gt;15 à 24&lt;/Name&gt;&lt;/Member&gt;&lt;Member Code="1564"&gt;&lt;Name LocaleIsoCode="en"&gt;15 to 64&lt;/Name&gt;&lt;Name LocaleIsoCode="fr"&gt;15 à 64&lt;/Name&gt;&lt;/Member&gt;&lt;Member Code="2024"&gt;&lt;Name LocaleIsoCode="en"&gt;20 to 24&lt;/Name&gt;&lt;Name LocaleIsoCode="fr"&gt;20 à 24&lt;/Name&gt;&lt;/Member&gt;&lt;Member Code="2529"&gt;&lt;Name LocaleIsoCode="en"&gt;25 to 29&lt;/Name&gt;&lt;Name LocaleIsoCode="fr"&gt;25 à 29&lt;/Name&gt;&lt;/Member&gt;&lt;Member Code="2534"&gt;&lt;Name LocaleIsoCode="en"&gt;25 to 34&lt;/Name&gt;&lt;Name LocaleIsoCode="fr"&gt;25 à 34&lt;/Name&gt;&lt;/Member&gt;&lt;Member Code="2539"&gt;&lt;Name LocaleIsoCode="en"&gt;25 to 39&lt;/Name&gt;&lt;Name LocaleIsoCode="fr"&gt;25 à 39&lt;/Name&gt;&lt;/Member&gt;&lt;Member Code="2554"&gt;&lt;Name LocaleIsoCode="en"&gt;25 to 54&lt;/Name&gt;&lt;Name LocaleIsoCode="fr"&gt;25 à 54&lt;/Name&gt;&lt;/Member&gt;&lt;Member Code="2564"&gt;&lt;Name LocaleIsoCode="en"&gt;25 to 64&lt;/Name&gt;&lt;Name LocaleIsoCode="fr"&gt;25 à 64&lt;/Name&gt;&lt;/Member&gt;&lt;Member Code="3034"&gt;&lt;Name LocaleIsoCode="en"&gt;30 to 34&lt;/Name&gt;&lt;Name LocaleIsoCode="fr"&gt;30 à 34&lt;/Name&gt;&lt;/Member&gt;&lt;Member Code="3039"&gt;&lt;Name LocaleIsoCode="en"&gt;30 to 39&lt;/Name&gt;&lt;Name LocaleIsoCode="fr"&gt;30 à 39&lt;/Name&gt;&lt;/Member&gt;&lt;Member Code="3539"&gt;&lt;Name LocaleIsoCode="en"&gt;35 to 39&lt;/Name&gt;&lt;Name LocaleIsoCode="fr"&gt;35 à 39&lt;/Name&gt;&lt;/Member&gt;&lt;Member Code="3544"&gt;&lt;Name LocaleIsoCode="en"&gt;35 to 44&lt;/Name&gt;&lt;Name LocaleIsoCode="fr"&gt;35 à 44&lt;/Name&gt;&lt;/Member&gt;&lt;Member Code="4044"&gt;&lt;Name LocaleIsoCode="en"&gt;40 to 44&lt;/Name&gt;&lt;Name LocaleIsoCode="fr"&gt;40 à 44&lt;/Name&gt;&lt;/Member&gt;&lt;Member Code="4049"&gt;&lt;Name LocaleIsoCode="en"&gt;40 to 49&lt;/Name&gt;&lt;Name LocaleIsoCode="fr"&gt;40 à 49&lt;/Name&gt;&lt;/Member&gt;&lt;Member Code="4549"&gt;&lt;Name LocaleIsoCode="en"&gt;45 to 49&lt;/Name&gt;&lt;Name LocaleIsoCode="fr"&gt;45 à 49&lt;/Name&gt;&lt;/Member&gt;&lt;Member Code="4554"&gt;&lt;Name LocaleIsoCode="en"&gt;45 to 54&lt;/Name&gt;&lt;Name LocaleIsoCode="fr"&gt;45 à 54&lt;/Name&gt;&lt;/Member&gt;&lt;Member Code="5054"&gt;&lt;Name LocaleIsoCode="en"&gt;50 to 54&lt;/Name&gt;&lt;Name LocaleIsoCode="fr"&gt;50 à 54&lt;/Name&gt;&lt;/Member&gt;&lt;Member Code="5059"&gt;&lt;Name LocaleIsoCode="en"&gt;50 to 59&lt;/Name&gt;&lt;Name LocaleIsoCode="fr"&gt;50 à 59&lt;/Name&gt;&lt;/Member&gt;&lt;Member Code="5559"&gt;&lt;Name LocaleIsoCode="en"&gt;55 to 59&lt;/Name&gt;&lt;Name LocaleIsoCode="fr"&gt;55 à 59&lt;/Name&gt;&lt;/Member&gt;&lt;Member Code="5564"&gt;&lt;Name LocaleIsoCode="en"&gt;55 to 64&lt;/Name&gt;&lt;Name LocaleIsoCode="fr"&gt;55 à 64&lt;/Name&gt;&lt;/Member&gt;&lt;Member Code="6064"&gt;&lt;Name LocaleIsoCode="en"&gt;60 to 64&lt;/Name&gt;&lt;Name LocaleIsoCode="fr"&gt;60 à 64&lt;/Name&gt;&lt;/Member&gt;&lt;Member Code="6099"&gt;&lt;Name LocaleIsoCode="en"&gt;60+&lt;/Name&gt;&lt;Name LocaleIsoCode="fr"&gt;60+&lt;/Name&gt;&lt;/Member&gt;&lt;Member Code="6569"&gt;&lt;Name LocaleIsoCode="en"&gt;65 to 69&lt;/Name&gt;&lt;Name LocaleIsoCode="fr"&gt;65 à 69&lt;/Name&gt;&lt;/Member&gt;&lt;Member Code="6574"&gt;&lt;Name LocaleIsoCode="en"&gt;65 to 74&lt;/Name&gt;&lt;Name LocaleIsoCode="fr"&gt;65 à 74&lt;/Name&gt;&lt;/Member&gt;&lt;Member Code="6599"&gt;&lt;Name LocaleIsoCode="en"&gt;65+&lt;/Name&gt;&lt;Name LocaleIsoCode="fr"&gt;65+&lt;/Name&gt;&lt;/Member&gt;&lt;Member Code="7074"&gt;&lt;Name LocaleIsoCode="en"&gt;70 to 74&lt;/Name&gt;&lt;Name LocaleIsoCode="fr"&gt;70 à 74&lt;/Name&gt;&lt;/Member&gt;&lt;Member Code="7099"&gt;&lt;Name LocaleIsoCode="en"&gt;70+&lt;/Name&gt;&lt;Name LocaleIsoCode="fr"&gt;70+&lt;/Name&gt;&lt;/Member&gt;&lt;Member Code="7599"&gt;&lt;Name LocaleIsoCode="en"&gt;75+&lt;/Name&gt;&lt;Name LocaleIsoCode="fr"&gt;75+&lt;/Name&gt;&lt;/Member&gt;&lt;Member Code="900000"&gt;&lt;Name LocaleIsoCode="en"&gt;Total&lt;/Name&gt;&lt;Name LocaleIsoCode="fr"&gt;Total&lt;/Name&gt;&lt;/Member&gt;&lt;Member Code="990000"&gt;&lt;Name LocaleIsoCode="en"&gt;Unknown&lt;/Name&gt;&lt;Name LocaleIsoCode="fr"&gt;Inconnu&lt;/Name&gt;&lt;/Member&gt;&lt;Member Code="7579"&gt;&lt;Name LocaleIsoCode="en"&gt;75 to 79+&lt;/Name&gt;&lt;Name LocaleIsoCode="fr"&gt;75 à 79&lt;/Name&gt;&lt;/Member&gt;&lt;Member Code="8099"&gt;&lt;Name LocaleIsoCode="en"&gt;80+&lt;/Name&gt;&lt;Name LocaleIsoCode="fr"&gt;80+&lt;/Name&gt;&lt;/Member&gt;&lt;/Dimension&gt;&lt;Dimension Code="SERIES" CommonCode="LFS_SERIES" Display="labels"&gt;&lt;Name LocaleIsoCode="en"&gt;Series&lt;/Name&gt;&lt;Name LocaleIsoCode="fr"&gt;Series&lt;/Name&gt;&lt;Member Code="E"&gt;&lt;Name LocaleIsoCode="en"&gt;Employment&lt;/Name&gt;&lt;Name LocaleIsoCode="fr"&gt;Emploi&lt;/Name&gt;&lt;/Member&gt;&lt;Member Code="L"&gt;&lt;Name LocaleIsoCode="en"&gt;Labour Force&lt;/Name&gt;&lt;Name LocaleIsoCode="fr"&gt;Population active&lt;/Name&gt;&lt;/Member&gt;&lt;Member Code="P"&gt;&lt;Name LocaleIsoCode="en"&gt;Population&lt;/Name&gt;&lt;Name LocaleIsoCode="fr"&gt;Population&lt;/Name&gt;&lt;/Member&gt;&lt;Member Code="U" IsDisplayed="true"&gt;&lt;Name LocaleIsoCode="en"&gt;Unemployment&lt;/Name&gt;&lt;Name LocaleIsoCode="fr"&gt;Chômage&lt;/Name&gt;&lt;/Member&gt;&lt;/Dimension&gt;&lt;Dimension Code="FREQUENCY" CommonCode="FREQUENCY"&gt;&lt;Name LocaleIsoCode="en"&gt;Frequency&lt;/Name&gt;&lt;Name LocaleIsoCode="fr"&gt;Fréquence&lt;/Name&gt;&lt;Member Code="A"&gt;&lt;Name LocaleIsoCode="en"&gt;Annual&lt;/Name&gt;&lt;Name LocaleIsoCode="fr"&gt;Annuelle&lt;/Name&gt;&lt;/Member&gt;&lt;/Dimension&gt;&lt;WBOSInformations&gt;&lt;TimeDimension WebTreeWasUsed="false"&gt;&lt;StartCodes Annual="1990" /&gt;&lt;/TimeDimension&gt;&lt;/WBOSInformations&gt;&lt;Tabulation Axis="horizontal"&gt;&lt;Dimension Code="TIME" CommonCode="TIME" /&gt;&lt;/Tabulation&gt;&lt;Tabulation Axis="vertical"&gt;&lt;Dimension Code="COUNTRY" CommonCode="LFS_COUNTRY" /&gt;&lt;/Tabulation&gt;&lt;Tabulation Axis="page"&gt;&lt;Dimension Code="SERIES" CommonCode="LFS_SERIES" /&gt;&lt;Dimension Code="SEX" CommonCode="LFS_SEX" /&gt;&lt;Dimension Code="AGE" CommonCode="LFS_AGE" /&gt;&lt;Dimension Code="FREQUENCY" CommonCode="FREQUENCY" /&gt;&lt;Dimension xmlns="" Code="FAKEUNITDIM" /&gt;&lt;/Tabulation&gt;&lt;Formatting&gt;&lt;Labels LocaleIsoCode="en" /&gt;&lt;Power&gt;0&lt;/Power&gt;&lt;Decimals&gt;0&lt;/Decimals&gt;&lt;SkipEmptyLines&gt;false&lt;/SkipEmptyLines&gt;&lt;SkipEmptyCols&gt;false&lt;/SkipEmptyCols&gt;&lt;SkipLineHierarchy&gt;false&lt;/SkipLineHierarchy&gt;&lt;SkipColHierarchy&gt;false&lt;/SkipColHierarchy&gt;&lt;Page&gt;1&lt;/Page&gt;&lt;/Formatting&gt;&lt;Dimension Code="FAKEUNITDIM" xmlns=""&gt;&lt;Name LocaleIsoCode="en"&gt;Unit&lt;/Name&gt;&lt;Name LocaleIsoCode="fr"&gt;Unité&lt;/Name&gt;&lt;Member Code="FAKEUNITMEMBERCODE"&gt;&lt;Name LocaleIsoCode="en"&gt;Default Unit&lt;/Name&gt;&lt;Name LocaleIsoCode="fr"&gt;Unité par défaut&lt;/Name&gt;&lt;/Member&gt;&lt;/Dimension&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</si>
  <si>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Persons, Thousands</t>
  </si>
  <si>
    <t>Data extracted on 28 Nov 2016 09:03 UTC (GMT) from OECD.Stat</t>
  </si>
  <si>
    <t>Data extracted on 28 Nov 2016 09:08 UTC (GMT) from OECD.Stat</t>
  </si>
  <si>
    <t>&lt;?xml version="1.0"?&gt;&lt;WebTableParameter xmlns:xsd="http://www.w3.org/2001/XMLSchema" xmlns:xsi="http://www.w3.org/2001/XMLSchema-instance" xmlns=""&gt;&lt;DataTable Code="LFS_D" HasMetadata="true"&gt;&lt;Name LocaleIsoCode="en"&gt;LFS by sex and age&lt;/Name&gt;&lt;Name LocaleIsoCode="fr"&gt;Données sur la marché du travail par sexe et âge&lt;/Name&gt;&lt;Dimension Code="COUNTRY" CommonCode="LFS_COUNTRY" Display="labels"&gt;&lt;Name LocaleIsoCode="en"&gt;Country&lt;/Name&gt;&lt;Name LocaleIsoCode="fr"&gt;Pays&lt;/Name&gt;&lt;Member Code="AUS" HasMetadata="true" HasOnlyUnitMetadata="false"&gt;&lt;Name LocaleIsoCode="en"&gt;Australia&lt;/Name&gt;&lt;Name LocaleIsoCode="fr"&gt;Australie&lt;/Name&gt;&lt;/Member&gt;&lt;Member Code="AUT" HasMetadata="true" HasOnlyUnitMetadata="false"&gt;&lt;Name LocaleIsoCode="en"&gt;Austria&lt;/Name&gt;&lt;Name LocaleIsoCode="fr"&gt;Autriche&lt;/Name&gt;&lt;/Member&gt;&lt;Member Code="BEL" HasMetadata="true" HasOnlyUnitMetadata="false"&gt;&lt;Name LocaleIsoCode="en"&gt;Belgium&lt;/Name&gt;&lt;Name LocaleIsoCode="fr"&gt;Belgique&lt;/Name&gt;&lt;/Member&gt;&lt;Member Code="CAN" HasMetadata="true" HasOnlyUnitMetadata="false"&gt;&lt;Name LocaleIsoCode="en"&gt;Canada&lt;/Name&gt;&lt;Name LocaleIsoCode="fr"&gt;Canada&lt;/Name&gt;&lt;/Member&gt;&lt;Member Code="CHL" HasMetadata="true" HasOnlyUnitMetadata="false"&gt;&lt;Name LocaleIsoCode="en"&gt;Chile&lt;/Name&gt;&lt;Name LocaleIsoCode="fr"&gt;Chili&lt;/Name&gt;&lt;/Member&gt;&lt;Member Code="CZE" HasMetadata="true" HasOnlyUnitMetadata="false"&gt;&lt;Name LocaleIsoCode="en"&gt;Czech Republic&lt;/Name&gt;&lt;Name LocaleIsoCode="fr"&gt;République tchèque&lt;/Name&gt;&lt;/Member&gt;&lt;Member Code="DNK" HasMetadata="true" HasOnlyUnitMetadata="false"&gt;&lt;Name LocaleIsoCode="en"&gt;Denmark&lt;/Name&gt;&lt;Name LocaleIsoCode="fr"&gt;Danemark&lt;/Name&gt;&lt;/Member&gt;&lt;Member Code="EST" HasMetadata="true" HasOnlyUnitMetadata="false"&gt;&lt;Name LocaleIsoCode="en"&gt;Estonia&lt;/Name&gt;&lt;Name LocaleIsoCode="fr"&gt;Estonie&lt;/Name&gt;&lt;/Member&gt;&lt;Member Code="FIN" HasMetadata="true" HasOnlyUnitMetadata="false"&gt;&lt;Name LocaleIsoCode="en"&gt;Finland&lt;/Name&gt;&lt;Name LocaleIsoCode="fr"&gt;Finlande&lt;/Name&gt;&lt;/Member&gt;&lt;Member Code="FRA" HasMetadata="true" HasOnlyUnitMetadata="false"&gt;&lt;Name LocaleIsoCode="en"&gt;France&lt;/Name&gt;&lt;Name LocaleIsoCode="fr"&gt;France&lt;/Name&gt;&lt;/Member&gt;&lt;Member Code="DEU" HasMetadata="true" HasOnlyUnitMetadata="false"&gt;&lt;Name LocaleIsoCode="en"&gt;Germany&lt;/Name&gt;&lt;Name LocaleIsoCode="fr"&gt;Allemagne&lt;/Name&gt;&lt;/Member&gt;&lt;Member Code="GRC" HasMetadata="true" HasOnlyUnitMetadata="false"&gt;&lt;Name LocaleIsoCode="en"&gt;Greece&lt;/Name&gt;&lt;Name LocaleIsoCode="fr"&gt;Grèce&lt;/Name&gt;&lt;/Member&gt;&lt;Member Code="HUN" HasMetadata="true" HasOnlyUnitMetadata="false"&gt;&lt;Name LocaleIsoCode="en"&gt;Hungary&lt;/Name&gt;&lt;Name LocaleIsoCode="fr"&gt;Hongrie&lt;/Name&gt;&lt;/Member&gt;&lt;Member Code="ISL" HasMetadata="true" HasOnlyUnitMetadata="false"&gt;&lt;Name LocaleIsoCode="en"&gt;Iceland&lt;/Name&gt;&lt;Name LocaleIsoCode="fr"&gt;Islande&lt;/Name&gt;&lt;/Member&gt;&lt;Member Code="IRL" HasMetadata="true" HasOnlyUnitMetadata="false"&gt;&lt;Name LocaleIsoCode="en"&gt;Ireland&lt;/Name&gt;&lt;Name LocaleIsoCode="fr"&gt;Irlande&lt;/Name&gt;&lt;/Member&gt;&lt;Member Code="ISR" HasMetadata="true" HasOnlyUnitMetadata="false"&gt;&lt;Name LocaleIsoCode="en"&gt;Israel&lt;/Name&gt;&lt;Name LocaleIsoCode="fr"&gt;Israel&lt;/Name&gt;&lt;/Member&gt;&lt;Member Code="ITA" HasMetadata="true" HasOnlyUnitMetadata="false"&gt;&lt;Name LocaleIsoCode="en"&gt;Italy&lt;/Name&gt;&lt;Name LocaleIsoCode="fr"&gt;Italie&lt;/Name&gt;&lt;/Member&gt;&lt;Member Code="JPN" HasMetadata="true" HasOnlyUnitMetadata="false"&gt;&lt;Name LocaleIsoCode="en"&gt;Japan&lt;/Name&gt;&lt;Name LocaleIsoCode="fr"&gt;Japon&lt;/Name&gt;&lt;/Member&gt;&lt;Member Code="KOR" HasMetadata="true" HasOnlyUnitMetadata="false"&gt;&lt;Name LocaleIsoCode="en"&gt;Korea&lt;/Name&gt;&lt;Name LocaleIsoCode="fr"&gt;Corée&lt;/Name&gt;&lt;/Member&gt;&lt;Member Code="LVA" HasOnlyUnitMetadata="false"&gt;&lt;Name LocaleIsoCode="en"&gt;Latvia&lt;/Name&gt;&lt;Name LocaleIsoCode="fr"&gt;Lettonie&lt;/Name&gt;&lt;/Member&gt;&lt;Member Code="LUX" HasMetadata="true" HasOnlyUnitMetadata="false"&gt;&lt;Name LocaleIsoCode="en"&gt;Luxembourg&lt;/Name&gt;&lt;Name LocaleIsoCode="fr"&gt;Luxembourg&lt;/Name&gt;&lt;/Member&gt;&lt;Member Code="MEX" HasMetadata="true" HasOnlyUnitMetadata="false"&gt;&lt;Name LocaleIsoCode="en"&gt;Mexico&lt;/Name&gt;&lt;Name LocaleIsoCode="fr"&gt;Mexique&lt;/Name&gt;&lt;/Member&gt;&lt;Member Code="NLD" HasMetadata="true" HasOnlyUnitMetadata="false"&gt;&lt;Name LocaleIsoCode="en"&gt;Netherlands&lt;/Name&gt;&lt;Name LocaleIsoCode="fr"&gt;Pays Bas&lt;/Name&gt;&lt;/Member&gt;&lt;Member Code="NZL" HasMetadata="true" HasOnlyUnitMetadata="false"&gt;&lt;Name LocaleIsoCode="en"&gt;New Zealand&lt;/Name&gt;&lt;Name LocaleIsoCode="fr"&gt;Nouvelle-Zélande&lt;/Name&gt;&lt;/Member&gt;&lt;Member Code="NOR" HasMetadata="true" HasOnlyUnitMetadata="false"&gt;&lt;Name LocaleIsoCode="en"&gt;Norway&lt;/Name&gt;&lt;Name LocaleIsoCode="fr"&gt;Norvège&lt;/Name&gt;&lt;/Member&gt;&lt;Member Code="POL" HasMetadata="true" HasOnlyUnitMetadata="false"&gt;&lt;Name LocaleIsoCode="en"&gt;Poland&lt;/Name&gt;&lt;Name LocaleIsoCode="fr"&gt;Pologne&lt;/Name&gt;&lt;/Member&gt;&lt;Member Code="PRT" HasMetadata="true" HasOnlyUnitMetadata="false"&gt;&lt;Name LocaleIsoCode="en"&gt;Portugal&lt;/Name&gt;&lt;Name LocaleIsoCode="fr"&gt;Portugal&lt;/Name&gt;&lt;/Member&gt;&lt;Member Code="SVK" HasMetadata="true" HasOnlyUnitMetadata="false"&gt;&lt;Name LocaleIsoCode="en"&gt;Slovak Republic&lt;/Name&gt;&lt;Name LocaleIsoCode="fr"&gt;République slovaque&lt;/Name&gt;&lt;/Member&gt;&lt;Member Code="SVN" HasOnlyUnitMetadata="false"&gt;&lt;Name LocaleIsoCode="en"&gt;Slovenia&lt;/Name&gt;&lt;Name LocaleIsoCode="fr"&gt;Slovenie&lt;/Name&gt;&lt;/Member&gt;&lt;Member Code="ESP" HasMetadata="true" HasOnlyUnitMetadata="false"&gt;&lt;Name LocaleIsoCode="en"&gt;Spain&lt;/Name&gt;&lt;Name LocaleIsoCode="fr"&gt;Espagne&lt;/Name&gt;&lt;/Member&gt;&lt;Member Code="SWE" HasMetadata="true" HasOnlyUnitMetadata="false"&gt;&lt;Name LocaleIsoCode="en"&gt;Sweden&lt;/Name&gt;&lt;Name LocaleIsoCode="fr"&gt;Suède&lt;/Name&gt;&lt;/Member&gt;&lt;Member Code="CHE" HasMetadata="true" HasOnlyUnitMetadata="false"&gt;&lt;Name LocaleIsoCode="en"&gt;Switzerland&lt;/Name&gt;&lt;Name LocaleIsoCode="fr"&gt;Suisse&lt;/Name&gt;&lt;/Member&gt;&lt;Member Code="TUR" HasMetadata="true" HasOnlyUnitMetadata="false"&gt;&lt;Name LocaleIsoCode="en"&gt;Turkey&lt;/Name&gt;&lt;Name LocaleIsoCode="fr"&gt;Turquie&lt;/Name&gt;&lt;/Member&gt;&lt;Member Code="GBR" HasMetadata="true" HasOnlyUnitMetadata="false"&gt;&lt;Name LocaleIsoCode="en"&gt;United Kingdom&lt;/Name&gt;&lt;Name LocaleIsoCode="fr"&gt;Royaume-Uni&lt;/Name&gt;&lt;/Member&gt;&lt;Member Code="USA" HasMetadata="true" HasOnlyUnitMetadata="false"&gt;&lt;Name LocaleIsoCode="en"&gt;United States&lt;/Name&gt;&lt;Name LocaleIsoCode="fr"&gt;États-Unis&lt;/Name&gt;&lt;/Member&gt;&lt;Member Code="OECD" HasMetadata="true" HasOnlyUnitMetadata="false"&gt;&lt;Name LocaleIsoCode="en"&gt;OECD countries&lt;/Name&gt;&lt;Name LocaleIsoCode="fr"&gt;Pays OCDE&lt;/Name&gt;&lt;/Member&gt;&lt;Member Code="EU22" HasOnlyUnitMetadata="false"&gt;&lt;Name LocaleIsoCode="en"&gt;European Union 22&lt;/Name&gt;&lt;Name LocaleIsoCode="fr"&gt;Union Européenne 22&lt;/Name&gt;&lt;/Member&gt;&lt;Member Code="EU15" HasOnlyUnitMetadata="false"&gt;&lt;Name LocaleIsoCode="en"&gt;European Union 15&lt;/Name&gt;&lt;Name LocaleIsoCode="fr"&gt;Union Européenne 15&lt;/Name&gt;&lt;/Member&gt;&lt;Member Code="EU28" HasOnlyUnitMetadata="false"&gt;&lt;Name LocaleIsoCode="en"&gt;European Union 28&lt;/Name&gt;&lt;Name LocaleIsoCode="fr"&gt;Union Européenne 28&lt;/Name&gt;&lt;/Member&gt;&lt;/Dimension&gt;&lt;Dimension Code="TIME" CommonCode="TIME"&gt;&lt;Name LocaleIsoCode="en"&gt;Time&lt;/Name&gt;&lt;Name LocaleIsoCode="fr"&gt;Temps&lt;/Name&gt;&lt;Member Code="1990"&gt;&lt;Name LocaleIsoCode="en"&gt;1990&lt;/Name&gt;&lt;Name LocaleIsoCode="fr"&gt;1990&lt;/Name&gt;&lt;/Member&gt;&lt;Member Code="1991"&gt;&lt;Name LocaleIsoCode="en"&gt;1991&lt;/Name&gt;&lt;Name LocaleIsoCode="fr"&gt;1991&lt;/Name&gt;&lt;/Member&gt;&lt;Member Code="1992"&gt;&lt;Name LocaleIsoCode="en"&gt;1992&lt;/Name&gt;&lt;Name LocaleIsoCode="fr"&gt;1992&lt;/Name&gt;&lt;/Member&gt;&lt;Member Code="1993"&gt;&lt;Name LocaleIsoCode="en"&gt;1993&lt;/Name&gt;&lt;Name LocaleIsoCode="fr"&gt;1993&lt;/Name&gt;&lt;/Member&gt;&lt;Member Code="1994"&gt;&lt;Name LocaleIsoCode="en"&gt;1994&lt;/Name&gt;&lt;Name LocaleIsoCode="fr"&gt;1994&lt;/Name&gt;&lt;/Member&gt;&lt;Member Code="1995"&gt;&lt;Name LocaleIsoCode="en"&gt;1995&lt;/Name&gt;&lt;Name LocaleIsoCode="fr"&gt;1995&lt;/Name&gt;&lt;/Member&gt;&lt;Member Code="1996"&gt;&lt;Name LocaleIsoCode="en"&gt;1996&lt;/Name&gt;&lt;Name LocaleIsoCode="fr"&gt;1996&lt;/Name&gt;&lt;/Member&gt;&lt;Member Code="1997"&gt;&lt;Name LocaleIsoCode="en"&gt;1997&lt;/Name&gt;&lt;Name LocaleIsoCode="fr"&gt;1997&lt;/Name&gt;&lt;/Member&gt;&lt;Member Code="1998"&gt;&lt;Name LocaleIsoCode="en"&gt;1998&lt;/Name&gt;&lt;Name LocaleIsoCode="fr"&gt;1998&lt;/Name&gt;&lt;/Member&gt;&lt;Member Code="1999"&gt;&lt;Name LocaleIsoCode="en"&gt;1999&lt;/Name&gt;&lt;Name LocaleIsoCode="fr"&gt;1999&lt;/Name&gt;&lt;/Member&gt;&lt;Member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LocaleIsoCode="fr"&gt;2013&lt;/Name&gt;&lt;/Member&gt;&lt;Member Code="2014"&gt;&lt;Name LocaleIsoCode="en"&gt;2014&lt;/Name&gt;&lt;Name LocaleIsoCode="fr"&gt;2014&lt;/Name&gt;&lt;/Member&gt;&lt;Member Code="2015"&gt;&lt;Name LocaleIsoCode="en"&gt;2015&lt;/Name&gt;&lt;Name LocaleIsoCode="fr"&gt;2015&lt;/Name&gt;&lt;/Member&gt;&lt;/Dimension&gt;&lt;Dimension Code="SEX" CommonCode="LFS_SEX" Display="labels"&gt;&lt;Name LocaleIsoCode="en"&gt;Sex&lt;/Name&gt;&lt;Name LocaleIsoCode="fr"&gt;Sexe&lt;/Name&gt;&lt;Member Code="MEN"&gt;&lt;Name LocaleIsoCode="en"&gt;Men&lt;/Name&gt;&lt;Name LocaleIsoCode="fr"&gt;Hommes&lt;/Name&gt;&lt;/Member&gt;&lt;Member Code="WOMEN"&gt;&lt;Name LocaleIsoCode="en"&gt;Women&lt;/Name&gt;&lt;Name LocaleIsoCode="fr"&gt;Femmes&lt;/Name&gt;&lt;/Member&gt;&lt;Member Code="MW" IsDisplayed="true"&gt;&lt;Name LocaleIsoCode="en"&gt;All persons&lt;/Name&gt;&lt;Name LocaleIsoCode="fr"&gt;Ensemble des personnes&lt;/Name&gt;&lt;/Member&gt;&lt;/Dimension&gt;&lt;Dimension Code="AGE" CommonCode="LFS_AGE" Display="labels"&gt;&lt;Name LocaleIsoCode="en"&gt;Age&lt;/Name&gt;&lt;Name LocaleIsoCode="fr"&gt;Age&lt;/Name&gt;&lt;Member Code="1519"&gt;&lt;Name LocaleIsoCode="en"&gt;15 to 19&lt;/Name&gt;&lt;Name LocaleIsoCode="fr"&gt;15 à 19&lt;/Name&gt;&lt;/Member&gt;&lt;Member Code="1524"&gt;&lt;Name LocaleIsoCode="en"&gt;15 to 24&lt;/Name&gt;&lt;Name LocaleIsoCode="fr"&gt;15 à 24&lt;/Name&gt;&lt;/Member&gt;&lt;Member Code="1564" IsDisplayed="true"&gt;&lt;Name LocaleIsoCode="en"&gt;15 to 64&lt;/Name&gt;&lt;Name LocaleIsoCode="fr"&gt;15 à 64&lt;/Name&gt;&lt;/Member&gt;&lt;Member Code="2024"&gt;&lt;Name LocaleIsoCode="en"&gt;20 to 24&lt;/Name&gt;&lt;Name LocaleIsoCode="fr"&gt;20 à 24&lt;/Name&gt;&lt;/Member&gt;&lt;Member Code="2529"&gt;&lt;Name LocaleIsoCode="en"&gt;25 to 29&lt;/Name&gt;&lt;Name LocaleIsoCode="fr"&gt;25 à 29&lt;/Name&gt;&lt;/Member&gt;&lt;Member Code="2534"&gt;&lt;Name LocaleIsoCode="en"&gt;25 to 34&lt;/Name&gt;&lt;Name LocaleIsoCode="fr"&gt;25 à 34&lt;/Name&gt;&lt;/Member&gt;&lt;Member Code="2539"&gt;&lt;Name LocaleIsoCode="en"&gt;25 to 39&lt;/Name&gt;&lt;Name LocaleIsoCode="fr"&gt;25 à 39&lt;/Name&gt;&lt;/Member&gt;&lt;Member Code="2554"&gt;&lt;Name LocaleIsoCode="en"&gt;25 to 54&lt;/Name&gt;&lt;Name LocaleIsoCode="fr"&gt;25 à 54&lt;/Name&gt;&lt;/Member&gt;&lt;Member Code="2564"&gt;&lt;Name LocaleIsoCode="en"&gt;25 to 64&lt;/Name&gt;&lt;Name LocaleIsoCode="fr"&gt;25 à 64&lt;/Name&gt;&lt;/Member&gt;&lt;Member Code="3034"&gt;&lt;Name LocaleIsoCode="en"&gt;30 to 34&lt;/Name&gt;&lt;Name LocaleIsoCode="fr"&gt;30 à 34&lt;/Name&gt;&lt;/Member&gt;&lt;Member Code="3039"&gt;&lt;Name LocaleIsoCode="en"&gt;30 to 39&lt;/Name&gt;&lt;Name LocaleIsoCode="fr"&gt;30 à 39&lt;/Name&gt;&lt;/Member&gt;&lt;Member Code="3539"&gt;&lt;Name LocaleIsoCode="en"&gt;35 to 39&lt;/Name&gt;&lt;Name LocaleIsoCode="fr"&gt;35 à 39&lt;/Name&gt;&lt;/Member&gt;&lt;Member Code="3544"&gt;&lt;Name LocaleIsoCode="en"&gt;35 to 44&lt;/Name&gt;&lt;Name LocaleIsoCode="fr"&gt;35 à 44&lt;/Name&gt;&lt;/Member&gt;&lt;Member Code="4044"&gt;&lt;Name LocaleIsoCode="en"&gt;40 to 44&lt;/Name&gt;&lt;Name LocaleIsoCode="fr"&gt;40 à 44&lt;/Name&gt;&lt;/Member&gt;&lt;Member Code="4049"&gt;&lt;Name LocaleIsoCode="en"&gt;40 to 49&lt;/Name&gt;&lt;Name LocaleIsoCode="fr"&gt;40 à 49&lt;/Name&gt;&lt;/Member&gt;&lt;Member Code="4549"&gt;&lt;Name LocaleIsoCode="en"&gt;45 to 49&lt;/Name&gt;&lt;Name LocaleIsoCode="fr"&gt;45 à 49&lt;/Name&gt;&lt;/Member&gt;&lt;Member Code="4554"&gt;&lt;Name LocaleIsoCode="en"&gt;45 to 54&lt;/Name&gt;&lt;Name LocaleIsoCode="fr"&gt;45 à 54&lt;/Name&gt;&lt;/Member&gt;&lt;Member Code="5054"&gt;&lt;Name LocaleIsoCode="en"&gt;50 to 54&lt;/Name&gt;&lt;Name LocaleIsoCode="fr"&gt;50 à 54&lt;/Name&gt;&lt;/Member&gt;&lt;Member Code="5059"&gt;&lt;Name LocaleIsoCode="en"&gt;50 to 59&lt;/Name&gt;&lt;Name LocaleIsoCode="fr"&gt;50 à 59&lt;/Name&gt;&lt;/Member&gt;&lt;Member Code="5559"&gt;&lt;Name LocaleIsoCode="en"&gt;55 to 59&lt;/Name&gt;&lt;Name LocaleIsoCode="fr"&gt;55 à 59&lt;/Name&gt;&lt;/Member&gt;&lt;Member Code="5564"&gt;&lt;Name LocaleIsoCode="en"&gt;55 to 64&lt;/Name&gt;&lt;Name LocaleIsoCode="fr"&gt;55 à 64&lt;/Name&gt;&lt;/Member&gt;&lt;Member Code="6064"&gt;&lt;Name LocaleIsoCode="en"&gt;60 to 64&lt;/Name&gt;&lt;Name LocaleIsoCode="fr"&gt;60 à 64&lt;/Name&gt;&lt;/Member&gt;&lt;Member Code="6099"&gt;&lt;Name LocaleIsoCode="en"&gt;60+&lt;/Name&gt;&lt;Name LocaleIsoCode="fr"&gt;60+&lt;/Name&gt;&lt;/Member&gt;&lt;Member Code="6569"&gt;&lt;Name LocaleIsoCode="en"&gt;65 to 69&lt;/Name&gt;&lt;Name LocaleIsoCode="fr"&gt;65 à 69&lt;/Name&gt;&lt;/Member&gt;&lt;Member Code="6574"&gt;&lt;Name LocaleIsoCode="en"&gt;65 to 74&lt;/Name&gt;&lt;Name LocaleIsoCode="fr"&gt;65 à 74&lt;/Name&gt;&lt;/Member&gt;&lt;Member Code="6599"&gt;&lt;Name LocaleIsoCode="en"&gt;65+&lt;/Name&gt;&lt;Name LocaleIsoCode="fr"&gt;65+&lt;/Name&gt;&lt;/Member&gt;&lt;Member Code="7074"&gt;&lt;Name LocaleIsoCode="en"&gt;70 to 74&lt;/Name&gt;&lt;Name LocaleIsoCode="fr"&gt;70 à 74&lt;/Name&gt;&lt;/Member&gt;&lt;Member Code="7099"&gt;&lt;Name LocaleIsoCode="en"&gt;70+&lt;/Name&gt;&lt;Name LocaleIsoCode="fr"&gt;70+&lt;/Name&gt;&lt;/Member&gt;&lt;Member Code="7599"&gt;&lt;Name LocaleIsoCode="en"&gt;75+&lt;/Name&gt;&lt;Name LocaleIsoCode="fr"&gt;75+&lt;/Name&gt;&lt;/Member&gt;&lt;Member Code="900000"&gt;&lt;Name LocaleIsoCode="en"&gt;Total&lt;/Name&gt;&lt;Name LocaleIsoCode="fr"&gt;Total&lt;/Name&gt;&lt;/Member&gt;&lt;Member Code="990000"&gt;&lt;Name LocaleIsoCode="en"&gt;Unknown&lt;/Name&gt;&lt;Name LocaleIsoCode="fr"&gt;Inconnu&lt;/Name&gt;&lt;/Member&gt;&lt;Member Code="7579"&gt;&lt;Name LocaleIsoCode="en"&gt;75 to 79+&lt;/Name&gt;&lt;Name LocaleIsoCode="fr"&gt;75 à 79&lt;/Name&gt;&lt;/Member&gt;&lt;Member Code="8099"&gt;&lt;Name LocaleIsoCode="en"&gt;80+&lt;/Name&gt;&lt;Name LocaleIsoCode="fr"&gt;80+&lt;/Name&gt;&lt;/Member&gt;&lt;/Dimension&gt;&lt;Dimension Code="SERIES" CommonCode="LFS_SERIES" Display="labels"&gt;&lt;Name LocaleIsoCode="en"&gt;Series&lt;/Name&gt;&lt;Name LocaleIsoCode="fr"&gt;Series&lt;/Name&gt;&lt;Member Code="E"&gt;&lt;Name LocaleIsoCode="en"&gt;Employment&lt;/Name&gt;&lt;Name LocaleIsoCode="fr"&gt;Emploi&lt;/Name&gt;&lt;/Member&gt;&lt;Member Code="L"&gt;&lt;Name LocaleIsoCode="en"&gt;Labour Force&lt;/Name&gt;&lt;Name LocaleIsoCode="fr"&gt;Population active&lt;/Name&gt;&lt;/Member&gt;&lt;Member Code="P"&gt;&lt;Name LocaleIsoCode="en"&gt;Population&lt;/Name&gt;&lt;Name LocaleIsoCode="fr"&gt;Population&lt;/Name&gt;&lt;/Member&gt;&lt;Member Code="U" IsDisplayed="true"&gt;&lt;Name LocaleIsoCode="en"&gt;Unemployment&lt;/Name&gt;&lt;Name LocaleIsoCode="fr"&gt;Chômage&lt;/Name&gt;&lt;/Member&gt;&lt;/Dimension&gt;&lt;Dimension Code="FREQUENCY" CommonCode="FREQUENCY"&gt;&lt;Name LocaleIsoCode="en"&gt;Frequency&lt;/Name&gt;&lt;Name LocaleIsoCode="fr"&gt;Fréquence&lt;/Name&gt;&lt;Member Code="A"&gt;&lt;Name LocaleIsoCode="en"&gt;Annual&lt;/Name&gt;&lt;Name LocaleIsoCode="fr"&gt;Annuelle&lt;/Name&gt;&lt;/Member&gt;&lt;/Dimension&gt;&lt;WBOSInformations&gt;&lt;TimeDimension WebTreeWasUsed="false"&gt;&lt;StartCodes Annual="1990" /&gt;&lt;/TimeDimension&gt;&lt;/WBOSInformations&gt;&lt;Tabulation Axis="horizontal"&gt;&lt;Dimension Code="TIME" CommonCode="TIME" /&gt;&lt;/Tabulation&gt;&lt;Tabulation Axis="vertical"&gt;&lt;Dimension Code="COUNTRY" CommonCode="LFS_COUNTRY" /&gt;&lt;/Tabulation&gt;&lt;Tabulation Axis="page"&gt;&lt;Dimension Code="SERIES" CommonCode="LFS_SERIES" /&gt;&lt;Dimension Code="SEX" CommonCode="LFS_SEX" /&gt;&lt;Dimension Code="AGE" CommonCode="LFS_AGE" /&gt;&lt;Dimension Code="FREQUENCY" CommonCode="FREQUENCY" /&gt;&lt;Dimension xmlns="" Code="FAKEUNITDIM" /&gt;&lt;/Tabulation&gt;&lt;Formatting&gt;&lt;Labels LocaleIsoCode="en" /&gt;&lt;Power&gt;0&lt;/Power&gt;&lt;Decimals&gt;0&lt;/Decimals&gt;&lt;SkipEmptyLines&gt;false&lt;/SkipEmptyLines&gt;&lt;SkipEmptyCols&gt;false&lt;/SkipEmptyCols&gt;&lt;SkipLineHierarchy&gt;false&lt;/SkipLineHierarchy&gt;&lt;SkipColHierarchy&gt;false&lt;/SkipColHierarchy&gt;&lt;Page&gt;1&lt;/Page&gt;&lt;/Formatting&gt;&lt;Dimension Code="FAKEUNITDIM" xmlns=""&gt;&lt;Name LocaleIsoCode="en"&gt;Unit&lt;/Name&gt;&lt;Name LocaleIsoCode="fr"&gt;Unité&lt;/Name&gt;&lt;Member Code="FAKEUNITMEMBERCODE"&gt;&lt;Name LocaleIsoCode="en"&gt;Default Unit&lt;/Name&gt;&lt;Name LocaleIsoCode="fr"&gt;Unité par défaut&lt;/Name&gt;&lt;/Member&gt;&lt;/Dimension&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</si>
  <si>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&lt;?xml version="1.0"?&gt;&lt;WebTableParameter xmlns:xsd="http://www.w3.org/2001/XMLSchema" xmlns:xsi="http://www.w3.org/2001/XMLSchema-instance" xmlns=""&gt;&lt;DataTable Code="LFS_D" HasMetadata="true"&gt;&lt;Name LocaleIsoCode="en"&gt;LFS by sex and age&lt;/Name&gt;&lt;Name LocaleIsoCode="fr"&gt;Données sur la marché du travail par sexe et âge&lt;/Name&gt;&lt;Dimension Code="COUNTRY" CommonCode="LFS_COUNTRY" Display="labels"&gt;&lt;Name LocaleIsoCode="en"&gt;Country&lt;/Name&gt;&lt;Name LocaleIsoCode="fr"&gt;Pays&lt;/Name&gt;&lt;Member Code="AUS" HasMetadata="true" HasOnlyUnitMetadata="false"&gt;&lt;Name LocaleIsoCode="en"&gt;Australia&lt;/Name&gt;&lt;Name LocaleIsoCode="fr"&gt;Australie&lt;/Name&gt;&lt;/Member&gt;&lt;Member Code="AUT" HasMetadata="true" HasOnlyUnitMetadata="false"&gt;&lt;Name LocaleIsoCode="en"&gt;Austria&lt;/Name&gt;&lt;Name LocaleIsoCode="fr"&gt;Autriche&lt;/Name&gt;&lt;/Member&gt;&lt;Member Code="BEL" HasMetadata="true" HasOnlyUnitMetadata="false"&gt;&lt;Name LocaleIsoCode="en"&gt;Belgium&lt;/Name&gt;&lt;Name LocaleIsoCode="fr"&gt;Belgique&lt;/Name&gt;&lt;/Member&gt;&lt;Member Code="CAN" HasMetadata="true" HasOnlyUnitMetadata="false"&gt;&lt;Name LocaleIsoCode="en"&gt;Canada&lt;/Name&gt;&lt;Name LocaleIsoCode="fr"&gt;Canada&lt;/Name&gt;&lt;/Member&gt;&lt;Member Code="CHL" HasMetadata="true" HasOnlyUnitMetadata="false"&gt;&lt;Name LocaleIsoCode="en"&gt;Chile&lt;/Name&gt;&lt;Name LocaleIsoCode="fr"&gt;Chili&lt;/Name&gt;&lt;/Member&gt;&lt;Member Code="CZE" HasMetadata="true" HasOnlyUnitMetadata="false"&gt;&lt;Name LocaleIsoCode="en"&gt;Czech Republic&lt;/Name&gt;&lt;Name LocaleIsoCode="fr"&gt;République tchèque&lt;/Name&gt;&lt;/Member&gt;&lt;Member Code="DNK" HasMetadata="true" HasOnlyUnitMetadata="false"&gt;&lt;Name LocaleIsoCode="en"&gt;Denmark&lt;/Name&gt;&lt;Name LocaleIsoCode="fr"&gt;Danemark&lt;/Name&gt;&lt;/Member&gt;&lt;Member Code="EST" HasMetadata="true" HasOnlyUnitMetadata="false"&gt;&lt;Name LocaleIsoCode="en"&gt;Estonia&lt;/Name&gt;&lt;Name LocaleIsoCode="fr"&gt;Estonie&lt;/Name&gt;&lt;/Member&gt;&lt;Member Code="FIN" HasMetadata="true" HasOnlyUnitMetadata="false"&gt;&lt;Name LocaleIsoCode="en"&gt;Finland&lt;/Name&gt;&lt;Name LocaleIsoCode="fr"&gt;Finlande&lt;/Name&gt;&lt;/Member&gt;&lt;Member Code="FRA" HasMetadata="true" HasOnlyUnitMetadata="false"&gt;&lt;Name LocaleIsoCode="en"&gt;France&lt;/Name&gt;&lt;Name LocaleIsoCode="fr"&gt;France&lt;/Name&gt;&lt;/Member&gt;&lt;Member Code="DEU" HasMetadata="true" HasOnlyUnitMetadata="false"&gt;&lt;Name LocaleIsoCode="en"&gt;Germany&lt;/Name&gt;&lt;Name LocaleIsoCode="fr"&gt;Allemagne&lt;/Name&gt;&lt;/Member&gt;&lt;Member Code="GRC" HasMetadata="true" HasOnlyUnitMetadata="false"&gt;&lt;Name LocaleIsoCode="en"&gt;Greece&lt;/Name&gt;&lt;Name LocaleIsoCode="fr"&gt;Grèce&lt;/Name&gt;&lt;/Member&gt;&lt;Member Code="HUN" HasMetadata="true" HasOnlyUnitMetadata="false"&gt;&lt;Name LocaleIsoCode="en"&gt;Hungary&lt;/Name&gt;&lt;Name LocaleIsoCode="fr"&gt;Hongrie&lt;/Name&gt;&lt;/Member&gt;&lt;Member Code="ISL" HasMetadata="true" HasOnlyUnitMetadata="false"&gt;&lt;Name LocaleIsoCode="en"&gt;Iceland&lt;/Name&gt;&lt;Name LocaleIsoCode="fr"&gt;Islande&lt;/Name&gt;&lt;/Member&gt;&lt;Member Code="IRL" HasMetadata="true" HasOnlyUnitMetadata="false"&gt;&lt;Name LocaleIsoCode="en"&gt;Ireland&lt;/Name&gt;&lt;Name LocaleIsoCode="fr"&gt;Irlande&lt;/Name&gt;&lt;/Member&gt;&lt;Member Code="ISR" HasMetadata="true" HasOnlyUnitMetadata="false"&gt;&lt;Name LocaleIsoCode="en"&gt;Israel&lt;/Name&gt;&lt;Name LocaleIsoCode="fr"&gt;Israel&lt;/Name&gt;&lt;/Member&gt;&lt;Member Code="ITA" HasMetadata="true" HasOnlyUnitMetadata="false"&gt;&lt;Name LocaleIsoCode="en"&gt;Italy&lt;/Name&gt;&lt;Name LocaleIsoCode="fr"&gt;Italie&lt;/Name&gt;&lt;/Member&gt;&lt;Member Code="JPN" HasMetadata="true" HasOnlyUnitMetadata="false"&gt;&lt;Name LocaleIsoCode="en"&gt;Japan&lt;/Name&gt;&lt;Name LocaleIsoCode="fr"&gt;Japon&lt;/Name&gt;&lt;/Member&gt;&lt;Member Code="KOR" HasMetadata="true" HasOnlyUnitMetadata="false"&gt;&lt;Name LocaleIsoCode="en"&gt;Korea&lt;/Name&gt;&lt;Name LocaleIsoCode="fr"&gt;Corée&lt;/Name&gt;&lt;/Member&gt;&lt;Member Code="LVA" HasOnlyUnitMetadata="false"&gt;&lt;Name LocaleIsoCode="en"&gt;Latvia&lt;/Name&gt;&lt;Name LocaleIsoCode="fr"&gt;Lettonie&lt;/Name&gt;&lt;/Member&gt;&lt;Member Code="LUX" HasMetadata="true" HasOnlyUnitMetadata="false"&gt;&lt;Name LocaleIsoCode="en"&gt;Luxembourg&lt;/Name&gt;&lt;Name LocaleIsoCode="fr"&gt;Luxembourg&lt;/Name&gt;&lt;/Member&gt;&lt;Member Code="MEX" HasMetadata="true" HasOnlyUnitMetadata="false"&gt;&lt;Name LocaleIsoCode="en"&gt;Mexico&lt;/Name&gt;&lt;Name LocaleIsoCode="fr"&gt;Mexique&lt;/Name&gt;&lt;/Member&gt;&lt;Member Code="NLD" HasMetadata="true" HasOnlyUnitMetadata="false"&gt;&lt;Name LocaleIsoCode="en"&gt;Netherlands&lt;/Name&gt;&lt;Name LocaleIsoCode="fr"&gt;Pays Bas&lt;/Name&gt;&lt;/Member&gt;&lt;Member Code="NZL" HasMetadata="true" HasOnlyUnitMetadata="false"&gt;&lt;Name LocaleIsoCode="en"&gt;New Zealand&lt;/Name&gt;&lt;Name LocaleIsoCode="fr"&gt;Nouvelle-Zélande&lt;/Name&gt;&lt;/Member&gt;&lt;Member Code="NOR" HasMetadata="true" HasOnlyUnitMetadata="false"&gt;&lt;Name LocaleIsoCode="en"&gt;Norway&lt;/Name&gt;&lt;Name LocaleIsoCode="fr"&gt;Norvège&lt;/Name&gt;&lt;/Member&gt;&lt;Member Code="POL" HasMetadata="true" HasOnlyUnitMetadata="false"&gt;&lt;Name LocaleIsoCode="en"&gt;Poland&lt;/Name&gt;&lt;Name LocaleIsoCode="fr"&gt;Pologne&lt;/Name&gt;&lt;/Member&gt;&lt;Member Code="PRT" HasMetadata="true" HasOnlyUnitMetadata="false"&gt;&lt;Name LocaleIsoCode="en"&gt;Portugal&lt;/Name&gt;&lt;Name LocaleIsoCode="fr"&gt;Portugal&lt;/Name&gt;&lt;/Member&gt;&lt;Member Code="SVK" HasMetadata="true" HasOnlyUnitMetadata="false"&gt;&lt;Name LocaleIsoCode="en"&gt;Slovak Republic&lt;/Name&gt;&lt;Name LocaleIsoCode="fr"&gt;République slovaque&lt;/Name&gt;&lt;/Member&gt;&lt;Member Code="SVN" HasOnlyUnitMetadata="false"&gt;&lt;Name LocaleIsoCode="en"&gt;Slovenia&lt;/Name&gt;&lt;Name LocaleIsoCode="fr"&gt;Slovenie&lt;/Name&gt;&lt;/Member&gt;&lt;Member Code="ESP" HasMetadata="true" HasOnlyUnitMetadata="false"&gt;&lt;Name LocaleIsoCode="en"&gt;Spain&lt;/Name&gt;&lt;Name LocaleIsoCode="fr"&gt;Espagne&lt;/Name&gt;&lt;/Member&gt;&lt;Member Code="SWE" HasMetadata="true" HasOnlyUnitMetadata="false"&gt;&lt;Name LocaleIsoCode="en"&gt;Sweden&lt;/Name&gt;&lt;Name LocaleIsoCode="fr"&gt;Suède&lt;/Name&gt;&lt;/Member&gt;&lt;Member Code="CHE" HasMetadata="true" HasOnlyUnitMetadata="false"&gt;&lt;Name LocaleIsoCode="en"&gt;Switzerland&lt;/Name&gt;&lt;Name LocaleIsoCode="fr"&gt;Suisse&lt;/Name&gt;&lt;/Member&gt;&lt;Member Code="TUR" HasMetadata="true" HasOnlyUnitMetadata="false"&gt;&lt;Name LocaleIsoCode="en"&gt;Turkey&lt;/Name&gt;&lt;Name LocaleIsoCode="fr"&gt;Turquie&lt;/Name&gt;&lt;/Member&gt;&lt;Member Code="GBR" HasMetadata="true" HasOnlyUnitMetadata="false"&gt;&lt;Name LocaleIsoCode="en"&gt;United Kingdom&lt;/Name&gt;&lt;Name LocaleIsoCode="fr"&gt;Royaume-Uni&lt;/Name&gt;&lt;/Member&gt;&lt;Member Code="USA" HasMetadata="true" HasOnlyUnitMetadata="false"&gt;&lt;Name LocaleIsoCode="en"&gt;United States&lt;/Name&gt;&lt;Name LocaleIsoCode="fr"&gt;États-Unis&lt;/Name&gt;&lt;/Member&gt;&lt;Member Code="OECD" HasMetadata="true" HasOnlyUnitMetadata="false"&gt;&lt;Name LocaleIsoCode="en"&gt;OECD countries&lt;/Name&gt;&lt;Name LocaleIsoCode="fr"&gt;Pays OCDE&lt;/Name&gt;&lt;/Member&gt;&lt;Member Code="EU22" HasOnlyUnitMetadata="false"&gt;&lt;Name LocaleIsoCode="en"&gt;European Union 22&lt;/Name&gt;&lt;Name LocaleIsoCode="fr"&gt;Union Européenne 22&lt;/Name&gt;&lt;/Member&gt;&lt;Member Code="EU15" HasOnlyUnitMetadata="false"&gt;&lt;Name LocaleIsoCode="en"&gt;European Union 15&lt;/Name&gt;&lt;Name LocaleIsoCode="fr"&gt;Union Européenne 15&lt;/Name&gt;&lt;/Member&gt;&lt;Member Code="EU28" HasOnlyUnitMetadata="false"&gt;&lt;Name LocaleIsoCode="en"&gt;European Union 28&lt;/Name&gt;&lt;Name LocaleIsoCode="fr"&gt;Union Européenne 28&lt;/Name&gt;&lt;/Member&gt;&lt;/Dimension&gt;&lt;Dimension Code="TIME" CommonCode="TIME"&gt;&lt;Name LocaleIsoCode="en"&gt;Time&lt;/Name&gt;&lt;Name LocaleIsoCode="fr"&gt;Temps&lt;/Name&gt;&lt;Member Code="1990"&gt;&lt;Name LocaleIsoCode="en"&gt;1990&lt;/Name&gt;&lt;Name LocaleIsoCode="fr"&gt;1990&lt;/Name&gt;&lt;/Member&gt;&lt;Member Code="1991"&gt;&lt;Name LocaleIsoCode="en"&gt;1991&lt;/Name&gt;&lt;Name LocaleIsoCode="fr"&gt;1991&lt;/Name&gt;&lt;/Member&gt;&lt;Member Code="1992"&gt;&lt;Name LocaleIsoCode="en"&gt;1992&lt;/Name&gt;&lt;Name LocaleIsoCode="fr"&gt;1992&lt;/Name&gt;&lt;/Member&gt;&lt;Member Code="1993"&gt;&lt;Name LocaleIsoCode="en"&gt;1993&lt;/Name&gt;&lt;Name LocaleIsoCode="fr"&gt;1993&lt;/Name&gt;&lt;/Member&gt;&lt;Member Code="1994"&gt;&lt;Name LocaleIsoCode="en"&gt;1994&lt;/Name&gt;&lt;Name LocaleIsoCode="fr"&gt;1994&lt;/Name&gt;&lt;/Member&gt;&lt;Member Code="1995"&gt;&lt;Name LocaleIsoCode="en"&gt;1995&lt;/Name&gt;&lt;Name LocaleIsoCode="fr"&gt;1995&lt;/Name&gt;&lt;/Member&gt;&lt;Member Code="1996"&gt;&lt;Name LocaleIsoCode="en"&gt;1996&lt;/Name&gt;&lt;Name LocaleIsoCode="fr"&gt;1996&lt;/Name&gt;&lt;/Member&gt;&lt;Member Code="1997"&gt;&lt;Name LocaleIsoCode="en"&gt;1997&lt;/Name&gt;&lt;Name LocaleIsoCode="fr"&gt;1997&lt;/Name&gt;&lt;/Member&gt;&lt;Member Code="1998"&gt;&lt;Name LocaleIsoCode="en"&gt;1998&lt;/Name&gt;&lt;Name LocaleIsoCode="fr"&gt;1998&lt;/Name&gt;&lt;/Member&gt;&lt;Member Code="1999"&gt;&lt;Name LocaleIsoCode="en"&gt;1999&lt;/Name&gt;&lt;Name LocaleIsoCode="fr"&gt;1999&lt;/Name&gt;&lt;/Member&gt;&lt;Member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LocaleIsoCode="fr"&gt;2013&lt;/Name&gt;&lt;/Member&gt;&lt;Member Code="2014"&gt;&lt;Name LocaleIsoCode="en"&gt;2014&lt;/Name&gt;&lt;Name LocaleIsoCode="fr"&gt;2014&lt;/Name&gt;&lt;/Member&gt;&lt;Member Code="2015"&gt;&lt;Name LocaleIsoCode="en"&gt;2015&lt;/Name&gt;&lt;Name LocaleIsoCode="fr"&gt;2015&lt;/Name&gt;&lt;/Member&gt;&lt;/Dimension&gt;&lt;Dimension Code="SEX" CommonCode="LFS_SEX" Display="labels"&gt;&lt;Name LocaleIsoCode="en"&gt;Sex&lt;/Name&gt;&lt;Name LocaleIsoCode="fr"&gt;Sexe&lt;/Name&gt;&lt;Member Code="MEN"&gt;&lt;Name LocaleIsoCode="en"&gt;Men&lt;/Name&gt;&lt;Name LocaleIsoCode="fr"&gt;Hommes&lt;/Name&gt;&lt;/Member&gt;&lt;Member Code="WOMEN"&gt;&lt;Name LocaleIsoCode="en"&gt;Women&lt;/Name&gt;&lt;Name LocaleIsoCode="fr"&gt;Femmes&lt;/Name&gt;&lt;/Member&gt;&lt;Member Code="MW" IsDisplayed="true"&gt;&lt;Name LocaleIsoCode="en"&gt;All persons&lt;/Name&gt;&lt;Name LocaleIsoCode="fr"&gt;Ensemble des personnes&lt;/Name&gt;&lt;/Member&gt;&lt;/Dimension&gt;&lt;Dimension Code="AGE" CommonCode="LFS_AGE" Display="labels"&gt;&lt;Name LocaleIsoCode="en"&gt;Age&lt;/Name&gt;&lt;Name LocaleIsoCode="fr"&gt;Age&lt;/Name&gt;&lt;Member Code="1519"&gt;&lt;Name LocaleIsoCode="en"&gt;15 to 19&lt;/Name&gt;&lt;Name LocaleIsoCode="fr"&gt;15 à 19&lt;/Name&gt;&lt;/Member&gt;&lt;Member Code="1524" IsDisplayed="true"&gt;&lt;Name LocaleIsoCode="en"&gt;15 to 24&lt;/Name&gt;&lt;Name LocaleIsoCode="fr"&gt;15 à 24&lt;/Name&gt;&lt;/Member&gt;&lt;Member Code="1564"&gt;&lt;Name LocaleIsoCode="en"&gt;15 to 64&lt;/Name&gt;&lt;Name LocaleIsoCode="fr"&gt;15 à 64&lt;/Name&gt;&lt;/Member&gt;&lt;Member Code="2024"&gt;&lt;Name LocaleIsoCode="en"&gt;20 to 24&lt;/Name&gt;&lt;Name LocaleIsoCode="fr"&gt;20 à 24&lt;/Name&gt;&lt;/Member&gt;&lt;Member Code="2529"&gt;&lt;Name LocaleIsoCode="en"&gt;25 to 29&lt;/Name&gt;&lt;Name LocaleIsoCode="fr"&gt;25 à 29&lt;/Name&gt;&lt;/Member&gt;&lt;Member Code="2534"&gt;&lt;Name LocaleIsoCode="en"&gt;25 to 34&lt;/Name&gt;&lt;Name LocaleIsoCode="fr"&gt;25 à 34&lt;/Name&gt;&lt;/Member&gt;&lt;Member Code="2539"&gt;&lt;Name LocaleIsoCode="en"&gt;25 to 39&lt;/Name&gt;&lt;Name LocaleIsoCode="fr"&gt;25 à 39&lt;/Name&gt;&lt;/Member&gt;&lt;Member Code="2554"&gt;&lt;Name LocaleIsoCode="en"&gt;25 to 54&lt;/Name&gt;&lt;Name LocaleIsoCode="fr"&gt;25 à 54&lt;/Name&gt;&lt;/Member&gt;&lt;Member Code="2564"&gt;&lt;Name LocaleIsoCode="en"&gt;25 to 64&lt;/Name&gt;&lt;Name LocaleIsoCode="fr"&gt;25 à 64&lt;/Name&gt;&lt;/Member&gt;&lt;Member Code="3034"&gt;&lt;Name LocaleIsoCode="en"&gt;30 to 34&lt;/Name&gt;&lt;Name LocaleIsoCode="fr"&gt;30 à 34&lt;/Name&gt;&lt;/Member&gt;&lt;Member Code="3039"&gt;&lt;Name LocaleIsoCode="en"&gt;30 to 39&lt;/Name&gt;&lt;Name LocaleIsoCode="fr"&gt;30 à 39&lt;/Name&gt;&lt;/Member&gt;&lt;Member Code="3539"&gt;&lt;Name LocaleIsoCode="en"&gt;35 to 39&lt;/Name&gt;&lt;Name LocaleIsoCode="fr"&gt;35 à 39&lt;/Name&gt;&lt;/Member&gt;&lt;Member Code="3544"&gt;&lt;Name LocaleIsoCode="en"&gt;35 to 44&lt;/Name&gt;&lt;Name LocaleIsoCode="fr"&gt;35 à 44&lt;/Name&gt;&lt;/Member&gt;&lt;Member Code="4044"&gt;&lt;Name LocaleIsoCode="en"&gt;40 to 44&lt;/Name&gt;&lt;Name LocaleIsoCode="fr"&gt;40 à 44&lt;/Name&gt;&lt;/Member&gt;&lt;Member Code="4049"&gt;&lt;Name LocaleIsoCode="en"&gt;40 to 49&lt;/Name&gt;&lt;Name LocaleIsoCode="fr"&gt;40 à 49&lt;/Name&gt;&lt;/Member&gt;&lt;Member Code="4549"&gt;&lt;Name LocaleIsoCode="en"&gt;45 to 49&lt;/Name&gt;&lt;Name LocaleIsoCode="fr"&gt;45 à 49&lt;/Name&gt;&lt;/Member&gt;&lt;Member Code="4554"&gt;&lt;Name LocaleIsoCode="en"&gt;45 to 54&lt;/Name&gt;&lt;Name LocaleIsoCode="fr"&gt;45 à 54&lt;/Name&gt;&lt;/Member&gt;&lt;Member Code="5054"&gt;&lt;Name LocaleIsoCode="en"&gt;50 to 54&lt;/Name&gt;&lt;Name LocaleIsoCode="fr"&gt;50 à 54&lt;/Name&gt;&lt;/Member&gt;&lt;Member Code="5059"&gt;&lt;Name LocaleIsoCode="en"&gt;50 to 59&lt;/Name&gt;&lt;Name LocaleIsoCode="fr"&gt;50 à 59&lt;/Name&gt;&lt;/Member&gt;&lt;Member Code="5559"&gt;&lt;Name LocaleIsoCode="en"&gt;55 to 59&lt;/Name&gt;&lt;Name LocaleIsoCode="fr"&gt;55 à 59&lt;/Name&gt;&lt;/Member&gt;&lt;Member Code="5564"&gt;&lt;Name LocaleIsoCode="en"&gt;55 to 64&lt;/Name&gt;&lt;Name LocaleIsoCode="fr"&gt;55 à 64&lt;/Name&gt;&lt;/Member&gt;&lt;Member Code="6064"&gt;&lt;Name LocaleIsoCode="en"&gt;60 to 64&lt;/Name&gt;&lt;Name LocaleIsoCode="fr"&gt;60 à 64&lt;/Name&gt;&lt;/Member&gt;&lt;Member Code="6099"&gt;&lt;Name LocaleIsoCode="en"&gt;60+&lt;/Name&gt;&lt;Name LocaleIsoCode="fr"&gt;60+&lt;/Name&gt;&lt;/Member&gt;&lt;Member Code="6569"&gt;&lt;Name LocaleIsoCode="en"&gt;65 to 69&lt;/Name&gt;&lt;Name LocaleIsoCode="fr"&gt;65 à 69&lt;/Name&gt;&lt;/Member&gt;&lt;Member Code="6574"&gt;&lt;Name LocaleIsoCode="en"&gt;65 to 74&lt;/Name&gt;&lt;Name LocaleIsoCode="fr"&gt;65 à 74&lt;/Name&gt;&lt;/Member&gt;&lt;Member Code="6599"&gt;&lt;Name LocaleIsoCode="en"&gt;65+&lt;/Name&gt;&lt;Name LocaleIsoCode="fr"&gt;65+&lt;/Name&gt;&lt;/Member&gt;&lt;Member Code="7074"&gt;&lt;Name LocaleIsoCode="en"&gt;70 to 74&lt;/Name&gt;&lt;Name LocaleIsoCode="fr"&gt;70 à 74&lt;/Name&gt;&lt;/Member&gt;&lt;Member Code="7099"&gt;&lt;Name LocaleIsoCode="en"&gt;70+&lt;/Name&gt;&lt;Name LocaleIsoCode="fr"&gt;70+&lt;/Name&gt;&lt;/Member&gt;&lt;Member Code="7599"&gt;&lt;Name LocaleIsoCode="en"&gt;75+&lt;/Name&gt;&lt;Name LocaleIsoCode="fr"&gt;75+&lt;/Name&gt;&lt;/Member&gt;&lt;Member Code="900000"&gt;&lt;Name LocaleIsoCode="en"&gt;Total&lt;/Name&gt;&lt;Name LocaleIsoCode="fr"&gt;Total&lt;/Name&gt;&lt;/Member&gt;&lt;Member Code="990000"&gt;&lt;Name LocaleIsoCode="en"&gt;Unknown&lt;/Name&gt;&lt;Name LocaleIsoCode="fr"&gt;Inconnu&lt;/Name&gt;&lt;/Member&gt;&lt;Member Code="7579"&gt;&lt;Name LocaleIsoCode="en"&gt;75 to 79+&lt;/Name&gt;&lt;Name LocaleIsoCode="fr"&gt;75 à 79&lt;/Name&gt;&lt;/Member&gt;&lt;Member Code="8099"&gt;&lt;Name LocaleIsoCode="en"&gt;80+&lt;/Name&gt;&lt;Name LocaleIsoCode="fr"&gt;80+&lt;/Name&gt;&lt;/Member&gt;&lt;/Dimension&gt;&lt;Dimension Code="SERIES" CommonCode="LFS_SERIES" Display="labels"&gt;&lt;Name LocaleIsoCode="en"&gt;Series&lt;/Name&gt;&lt;Name LocaleIsoCode="fr"&gt;Series&lt;/Name&gt;&lt;Member Code="E"&gt;&lt;Name LocaleIsoCode="en"&gt;Employment&lt;/Name&gt;&lt;Name LocaleIsoCode="fr"&gt;Emploi&lt;/Name&gt;&lt;/Member&gt;&lt;Member Code="L" IsDisplayed="true"&gt;&lt;Name LocaleIsoCode="en"&gt;Labour Force&lt;/Name&gt;&lt;Name LocaleIsoCode="fr"&gt;Population active&lt;/Name&gt;&lt;/Member&gt;&lt;Member Code="P"&gt;&lt;Name LocaleIsoCode="en"&gt;Population&lt;/Name&gt;&lt;Name LocaleIsoCode="fr"&gt;Population&lt;/Name&gt;&lt;/Member&gt;&lt;Member Code="U"&gt;&lt;Name LocaleIsoCode="en"&gt;Unemployment&lt;/Name&gt;&lt;Name LocaleIsoCode="fr"&gt;Chômage&lt;/Name&gt;&lt;/Member&gt;&lt;/Dimension&gt;&lt;Dimension Code="FREQUENCY" CommonCode="FREQUENCY"&gt;&lt;Name LocaleIsoCode="en"&gt;Frequency&lt;/Name&gt;&lt;Name LocaleIsoCode="fr"&gt;Fréquence&lt;/Name&gt;&lt;Member Code="A"&gt;&lt;Name LocaleIsoCode="en"&gt;Annual&lt;/Name&gt;&lt;Name LocaleIsoCode="fr"&gt;Annuelle&lt;/Name&gt;&lt;/Member&gt;&lt;/Dimension&gt;&lt;WBOSInformations&gt;&lt;TimeDimension WebTreeWasUsed="false"&gt;&lt;StartCodes Annual="1990" /&gt;&lt;/TimeDimension&gt;&lt;/WBOSInformations&gt;&lt;Tabulation Axis="horizontal"&gt;&lt;Dimension Code="TIME" CommonCode="TIME" /&gt;&lt;/Tabulation&gt;&lt;Tabulation Axis="vertical"&gt;&lt;Dimension Code="COUNTRY" CommonCode="LFS_COUNTRY" /&gt;&lt;/Tabulation&gt;&lt;Tabulation Axis="page"&gt;&lt;Dimension Code="SERIES" CommonCode="LFS_SERIES" /&gt;&lt;Dimension Code="SEX" CommonCode="LFS_SEX" /&gt;&lt;Dimension Code="AGE" CommonCode="LFS_AGE" /&gt;&lt;Dimension Code="FREQUENCY" CommonCode="FREQUENCY" /&gt;&lt;Dimension xmlns="" Code="FAKEUNITDIM" /&gt;&lt;/Tabulation&gt;&lt;Formatting&gt;&lt;Labels LocaleIsoCode="en" /&gt;&lt;Power&gt;0&lt;/Power&gt;&lt;Decimals&gt;0&lt;/Decimals&gt;&lt;SkipEmptyLines&gt;false&lt;/SkipEmptyLines&gt;&lt;SkipEmptyCols&gt;false&lt;/SkipEmptyCols&gt;&lt;SkipLineHierarchy&gt;false&lt;/SkipLineHierarchy&gt;&lt;SkipColHierarchy&gt;false&lt;/SkipColHierarchy&gt;&lt;Page&gt;1&lt;/Page&gt;&lt;/Formatting&gt;&lt;Dimension Code="FAKEUNITDIM" xmlns=""&gt;&lt;Name LocaleIsoCode="en"&gt;Unit&lt;/Name&gt;&lt;Name LocaleIsoCode="fr"&gt;Unité&lt;/Name&gt;&lt;Member Code="FAKEUNITMEMBERCODE"&gt;&lt;Name LocaleIsoCode="en"&gt;Default Unit&lt;/Name&gt;&lt;Name LocaleIsoCode="fr"&gt;Unité par défaut&lt;/Name&gt;&lt;/Member&gt;&lt;/Dimension&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</si>
  <si>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&lt;?xml version="1.0"?&gt;&lt;WebTableParameter xmlns:xsd="http://www.w3.org/2001/XMLSchema" xmlns:xsi="http://www.w3.org/2001/XMLSchema-instance" xmlns=""&gt;&lt;DataTable Code="LFS_D" HasMetadata="true"&gt;&lt;Name LocaleIsoCode="en"&gt;LFS by sex and age&lt;/Name&gt;&lt;Name LocaleIsoCode="fr"&gt;Données sur la marché du travail par sexe et âge&lt;/Name&gt;&lt;Dimension Code="COUNTRY" CommonCode="LFS_COUNTRY" Display="labels"&gt;&lt;Name LocaleIsoCode="en"&gt;Country&lt;/Name&gt;&lt;Name LocaleIsoCode="fr"&gt;Pays&lt;/Name&gt;&lt;Member Code="AUS" HasMetadata="true" HasOnlyUnitMetadata="false"&gt;&lt;Name LocaleIsoCode="en"&gt;Australia&lt;/Name&gt;&lt;Name LocaleIsoCode="fr"&gt;Australie&lt;/Name&gt;&lt;/Member&gt;&lt;Member Code="AUT" HasMetadata="true" HasOnlyUnitMetadata="false"&gt;&lt;Name LocaleIsoCode="en"&gt;Austria&lt;/Name&gt;&lt;Name LocaleIsoCode="fr"&gt;Autriche&lt;/Name&gt;&lt;/Member&gt;&lt;Member Code="BEL" HasMetadata="true" HasOnlyUnitMetadata="false"&gt;&lt;Name LocaleIsoCode="en"&gt;Belgium&lt;/Name&gt;&lt;Name LocaleIsoCode="fr"&gt;Belgique&lt;/Name&gt;&lt;/Member&gt;&lt;Member Code="CAN" HasMetadata="true" HasOnlyUnitMetadata="false"&gt;&lt;Name LocaleIsoCode="en"&gt;Canada&lt;/Name&gt;&lt;Name LocaleIsoCode="fr"&gt;Canada&lt;/Name&gt;&lt;/Member&gt;&lt;Member Code="CHL" HasMetadata="true" HasOnlyUnitMetadata="false"&gt;&lt;Name LocaleIsoCode="en"&gt;Chile&lt;/Name&gt;&lt;Name LocaleIsoCode="fr"&gt;Chili&lt;/Name&gt;&lt;/Member&gt;&lt;Member Code="CZE" HasMetadata="true" HasOnlyUnitMetadata="false"&gt;&lt;Name LocaleIsoCode="en"&gt;Czech Republic&lt;/Name&gt;&lt;Name LocaleIsoCode="fr"&gt;République tchèque&lt;/Name&gt;&lt;/Member&gt;&lt;Member Code="DNK" HasMetadata="true" HasOnlyUnitMetadata="false"&gt;&lt;Name LocaleIsoCode="en"&gt;Denmark&lt;/Name&gt;&lt;Name LocaleIsoCode="fr"&gt;Danemark&lt;/Name&gt;&lt;/Member&gt;&lt;Member Code="EST" HasMetadata="true" HasOnlyUnitMetadata="false"&gt;&lt;Name LocaleIsoCode="en"&gt;Estonia&lt;/Name&gt;&lt;Name LocaleIsoCode="fr"&gt;Estonie&lt;/Name&gt;&lt;/Member&gt;&lt;Member Code="FIN" HasMetadata="true" HasOnlyUnitMetadata="false"&gt;&lt;Name LocaleIsoCode="en"&gt;Finland&lt;/Name&gt;&lt;Name LocaleIsoCode="fr"&gt;Finlande&lt;/Name&gt;&lt;/Member&gt;&lt;Member Code="FRA" HasMetadata="true" HasOnlyUnitMetadata="false"&gt;&lt;Name LocaleIsoCode="en"&gt;France&lt;/Name&gt;&lt;Name LocaleIsoCode="fr"&gt;France&lt;/Name&gt;&lt;/Member&gt;&lt;Member Code="DEU" HasMetadata="true" HasOnlyUnitMetadata="false"&gt;&lt;Name LocaleIsoCode="en"&gt;Germany&lt;/Name&gt;&lt;Name LocaleIsoCode="fr"&gt;Allemagne&lt;/Name&gt;&lt;/Member&gt;&lt;Member Code="GRC" HasMetadata="true" HasOnlyUnitMetadata="false"&gt;&lt;Name LocaleIsoCode="en"&gt;Greece&lt;/Name&gt;&lt;Name LocaleIsoCode="fr"&gt;Grèce&lt;/Name&gt;&lt;/Member&gt;&lt;Member Code="HUN" HasMetadata="true" HasOnlyUnitMetadata="false"&gt;&lt;Name LocaleIsoCode="en"&gt;Hungary&lt;/Name&gt;&lt;Name LocaleIsoCode="fr"&gt;Hongrie&lt;/Name&gt;&lt;/Member&gt;&lt;Member Code="ISL" HasMetadata="true" HasOnlyUnitMetadata="false"&gt;&lt;Name LocaleIsoCode="en"&gt;Iceland&lt;/Name&gt;&lt;Name LocaleIsoCode="fr"&gt;Islande&lt;/Name&gt;&lt;/Member&gt;&lt;Member Code="IRL" HasMetadata="true" HasOnlyUnitMetadata="false"&gt;&lt;Name LocaleIsoCode="en"&gt;Ireland&lt;/Name&gt;&lt;Name LocaleIsoCode="fr"&gt;Irlande&lt;/Name&gt;&lt;/Member&gt;&lt;Member Code="ISR" HasMetadata="true" HasOnlyUnitMetadata="false"&gt;&lt;Name LocaleIsoCode="en"&gt;Israel&lt;/Name&gt;&lt;Name LocaleIsoCode="fr"&gt;Israel&lt;/Name&gt;&lt;/Member&gt;&lt;Member Code="ITA" HasMetadata="true" HasOnlyUnitMetadata="false"&gt;&lt;Name LocaleIsoCode="en"&gt;Italy&lt;/Name&gt;&lt;Name LocaleIsoCode="fr"&gt;Italie&lt;/Name&gt;&lt;/Member&gt;&lt;Member Code="JPN" HasMetadata="true" HasOnlyUnitMetadata="false"&gt;&lt;Name LocaleIsoCode="en"&gt;Japan&lt;/Name&gt;&lt;Name LocaleIsoCode="fr"&gt;Japon&lt;/Name&gt;&lt;/Member&gt;&lt;Member Code="KOR" HasMetadata="true" HasOnlyUnitMetadata="false"&gt;&lt;Name LocaleIsoCode="en"&gt;Korea&lt;/Name&gt;&lt;Name LocaleIsoCode="fr"&gt;Corée&lt;/Name&gt;&lt;/Member&gt;&lt;Member Code="LVA" HasOnlyUnitMetadata="false"&gt;&lt;Name LocaleIsoCode="en"&gt;Latvia&lt;/Name&gt;&lt;Name LocaleIsoCode="fr"&gt;Lettonie&lt;/Name&gt;&lt;/Member&gt;&lt;Member Code="LUX" HasMetadata="true" HasOnlyUnitMetadata="false"&gt;&lt;Name LocaleIsoCode="en"&gt;Luxembourg&lt;/Name&gt;&lt;Name LocaleIsoCode="fr"&gt;Luxembourg&lt;/Name&gt;&lt;/Member&gt;&lt;Member Code="MEX" HasMetadata="true" HasOnlyUnitMetadata="false"&gt;&lt;Name LocaleIsoCode="en"&gt;Mexico&lt;/Name&gt;&lt;Name LocaleIsoCode="fr"&gt;Mexique&lt;/Name&gt;&lt;/Member&gt;&lt;Member Code="NLD" HasMetadata="true" HasOnlyUnitMetadata="false"&gt;&lt;Name LocaleIsoCode="en"&gt;Netherlands&lt;/Name&gt;&lt;Name LocaleIsoCode="fr"&gt;Pays Bas&lt;/Name&gt;&lt;/Member&gt;&lt;Member Code="NZL" HasMetadata="true" HasOnlyUnitMetadata="false"&gt;&lt;Name LocaleIsoCode="en"&gt;New Zealand&lt;/Name&gt;&lt;Name LocaleIsoCode="fr"&gt;Nouvelle-Zélande&lt;/Name&gt;&lt;/Member&gt;&lt;Member Code="NOR" HasMetadata="true" HasOnlyUnitMetadata="false"&gt;&lt;Name LocaleIsoCode="en"&gt;Norway&lt;/Name&gt;&lt;Name LocaleIsoCode="fr"&gt;Norvège&lt;/Name&gt;&lt;/Member&gt;&lt;Member Code="POL" HasMetadata="true" HasOnlyUnitMetadata="false"&gt;&lt;Name LocaleIsoCode="en"&gt;Poland&lt;/Name&gt;&lt;Name LocaleIsoCode="fr"&gt;Pologne&lt;/Name&gt;&lt;/Member&gt;&lt;Member Code="PRT" HasMetadata="true" HasOnlyUnitMetadata="false"&gt;&lt;Name LocaleIsoCode="en"&gt;Portugal&lt;/Name&gt;&lt;Name LocaleIsoCode="fr"&gt;Portugal&lt;/Name&gt;&lt;/Member&gt;&lt;Member Code="SVK" HasMetadata="true" HasOnlyUnitMetadata="false"&gt;&lt;Name LocaleIsoCode="en"&gt;Slovak Republic&lt;/Name&gt;&lt;Name LocaleIsoCode="fr"&gt;République slovaque&lt;/Name&gt;&lt;/Member&gt;&lt;Member Code="SVN" HasOnlyUnitMetadata="false"&gt;&lt;Name LocaleIsoCode="en"&gt;Slovenia&lt;/Name&gt;&lt;Name LocaleIsoCode="fr"&gt;Slovenie&lt;/Name&gt;&lt;/Member&gt;&lt;Member Code="ESP" HasMetadata="true" HasOnlyUnitMetadata="false"&gt;&lt;Name LocaleIsoCode="en"&gt;Spain&lt;/Name&gt;&lt;Name LocaleIsoCode="fr"&gt;Espagne&lt;/Name&gt;&lt;/Member&gt;&lt;Member Code="SWE" HasMetadata="true" HasOnlyUnitMetadata="false"&gt;&lt;Name LocaleIsoCode="en"&gt;Sweden&lt;/Name&gt;&lt;Name LocaleIsoCode="fr"&gt;Suède&lt;/Name&gt;&lt;/Member&gt;&lt;Member Code="CHE" HasMetadata="true" HasOnlyUnitMetadata="false"&gt;&lt;Name LocaleIsoCode="en"&gt;Switzerland&lt;/Name&gt;&lt;Name LocaleIsoCode="fr"&gt;Suisse&lt;/Name&gt;&lt;/Member&gt;&lt;Member Code="TUR" HasMetadata="true" HasOnlyUnitMetadata="false"&gt;&lt;Name LocaleIsoCode="en"&gt;Turkey&lt;/Name&gt;&lt;Name LocaleIsoCode="fr"&gt;Turquie&lt;/Name&gt;&lt;/Member&gt;&lt;Member Code="GBR" HasMetadata="true" HasOnlyUnitMetadata="false"&gt;&lt;Name LocaleIsoCode="en"&gt;United Kingdom&lt;/Name&gt;&lt;Name LocaleIsoCode="fr"&gt;Royaume-Uni&lt;/Name&gt;&lt;/Member&gt;&lt;Member Code="USA" HasMetadata="true" HasOnlyUnitMetadata="false"&gt;&lt;Name LocaleIsoCode="en"&gt;United States&lt;/Name&gt;&lt;Name LocaleIsoCode="fr"&gt;États-Unis&lt;/Name&gt;&lt;/Member&gt;&lt;Member Code="OECD" HasMetadata="true" HasOnlyUnitMetadata="false"&gt;&lt;Name LocaleIsoCode="en"&gt;OECD countries&lt;/Name&gt;&lt;Name LocaleIsoCode="fr"&gt;Pays OCDE&lt;/Name&gt;&lt;/Member&gt;&lt;Member Code="EU22" HasOnlyUnitMetadata="false"&gt;&lt;Name LocaleIsoCode="en"&gt;European Union 22&lt;/Name&gt;&lt;Name LocaleIsoCode="fr"&gt;Union Européenne 22&lt;/Name&gt;&lt;/Member&gt;&lt;Member Code="EU15" HasOnlyUnitMetadata="false"&gt;&lt;Name LocaleIsoCode="en"&gt;European Union 15&lt;/Name&gt;&lt;Name LocaleIsoCode="fr"&gt;Union Européenne 15&lt;/Name&gt;&lt;/Member&gt;&lt;Member Code="EU28" HasOnlyUnitMetadata="false"&gt;&lt;Name LocaleIsoCode="en"&gt;European Union 28&lt;/Name&gt;&lt;Name LocaleIsoCode="fr"&gt;Union Européenne 28&lt;/Name&gt;&lt;/Member&gt;&lt;/Dimension&gt;&lt;Dimension Code="TIME" CommonCode="TIME"&gt;&lt;Name LocaleIsoCode="en"&gt;Time&lt;/Name&gt;&lt;Name LocaleIsoCode="fr"&gt;Temps&lt;/Name&gt;&lt;Member Code="1990"&gt;&lt;Name LocaleIsoCode="en"&gt;1990&lt;/Name&gt;&lt;Name LocaleIsoCode="fr"&gt;1990&lt;/Name&gt;&lt;/Member&gt;&lt;Member Code="1991"&gt;&lt;Name LocaleIsoCode="en"&gt;1991&lt;/Name&gt;&lt;Name LocaleIsoCode="fr"&gt;1991&lt;/Name&gt;&lt;/Member&gt;&lt;Member Code="1992"&gt;&lt;Name LocaleIsoCode="en"&gt;1992&lt;/Name&gt;&lt;Name LocaleIsoCode="fr"&gt;1992&lt;/Name&gt;&lt;/Member&gt;&lt;Member Code="1993"&gt;&lt;Name LocaleIsoCode="en"&gt;1993&lt;/Name&gt;&lt;Name LocaleIsoCode="fr"&gt;1993&lt;/Name&gt;&lt;/Member&gt;&lt;Member Code="1994"&gt;&lt;Name LocaleIsoCode="en"&gt;1994&lt;/Name&gt;&lt;Name LocaleIsoCode="fr"&gt;1994&lt;/Name&gt;&lt;/Member&gt;&lt;Member Code="1995"&gt;&lt;Name LocaleIsoCode="en"&gt;1995&lt;/Name&gt;&lt;Name LocaleIsoCode="fr"&gt;1995&lt;/Name&gt;&lt;/Member&gt;&lt;Member Code="1996"&gt;&lt;Name LocaleIsoCode="en"&gt;1996&lt;/Name&gt;&lt;Name LocaleIsoCode="fr"&gt;1996&lt;/Name&gt;&lt;/Member&gt;&lt;Member Code="1997"&gt;&lt;Name LocaleIsoCode="en"&gt;1997&lt;/Name&gt;&lt;Name LocaleIsoCode="fr"&gt;1997&lt;/Name&gt;&lt;/Member&gt;&lt;Member Code="1998"&gt;&lt;Name LocaleIsoCode="en"&gt;1998&lt;/Name&gt;&lt;Name LocaleIsoCode="fr"&gt;1998&lt;/Name&gt;&lt;/Member&gt;&lt;Member Code="1999"&gt;&lt;Name LocaleIsoCode="en"&gt;1999&lt;/Name&gt;&lt;Name LocaleIsoCode="fr"&gt;1999&lt;/Name&gt;&lt;/Member&gt;&lt;Member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LocaleIsoCode="fr"&gt;2013&lt;/Name&gt;&lt;/Member&gt;&lt;Member Code="2014"&gt;&lt;Name LocaleIsoCode="en"&gt;2014&lt;/Name&gt;&lt;Name LocaleIsoCode="fr"&gt;2014&lt;/Name&gt;&lt;/Member&gt;&lt;Member Code="2015"&gt;&lt;Name LocaleIsoCode="en"&gt;2015&lt;/Name&gt;&lt;Name LocaleIsoCode="fr"&gt;2015&lt;/Name&gt;&lt;/Member&gt;&lt;/Dimension&gt;&lt;Dimension Code="SEX" CommonCode="LFS_SEX" Display="labels"&gt;&lt;Name LocaleIsoCode="en"&gt;Sex&lt;/Name&gt;&lt;Name LocaleIsoCode="fr"&gt;Sexe&lt;/Name&gt;&lt;Member Code="MEN"&gt;&lt;Name LocaleIsoCode="en"&gt;Men&lt;/Name&gt;&lt;Name LocaleIsoCode="fr"&gt;Hommes&lt;/Name&gt;&lt;/Member&gt;&lt;Member Code="WOMEN"&gt;&lt;Name LocaleIsoCode="en"&gt;Women&lt;/Name&gt;&lt;Name LocaleIsoCode="fr"&gt;Femmes&lt;/Name&gt;&lt;/Member&gt;&lt;Member Code="MW" IsDisplayed="true"&gt;&lt;Name LocaleIsoCode="en"&gt;All persons&lt;/Name&gt;&lt;Name LocaleIsoCode="fr"&gt;Ensemble des personnes&lt;/Name&gt;&lt;/Member&gt;&lt;/Dimension&gt;&lt;Dimension Code="AGE" CommonCode="LFS_AGE" Display="labels"&gt;&lt;Name LocaleIsoCode="en"&gt;Age&lt;/Name&gt;&lt;Name LocaleIsoCode="fr"&gt;Age&lt;/Name&gt;&lt;Member Code="1519"&gt;&lt;Name LocaleIsoCode="en"&gt;15 to 19&lt;/Name&gt;&lt;Name LocaleIsoCode="fr"&gt;15 à 19&lt;/Name&gt;&lt;/Member&gt;&lt;Member Code="1524"&gt;&lt;Name LocaleIsoCode="en"&gt;15 to 24&lt;/Name&gt;&lt;Name LocaleIsoCode="fr"&gt;15 à 24&lt;/Name&gt;&lt;/Member&gt;&lt;Member Code="1564"&gt;&lt;Name LocaleIsoCode="en"&gt;15 to 64&lt;/Name&gt;&lt;Name LocaleIsoCode="fr"&gt;15 à 64&lt;/Name&gt;&lt;/Member&gt;&lt;Member Code="2024"&gt;&lt;Name LocaleIsoCode="en"&gt;20 to 24&lt;/Name&gt;&lt;Name LocaleIsoCode="fr"&gt;20 à 24&lt;/Name&gt;&lt;/Member&gt;&lt;Member Code="2529" IsDisplayed="true"&gt;&lt;Name LocaleIsoCode="en"&gt;25 to 29&lt;/Name&gt;&lt;Name LocaleIsoCode="fr"&gt;25 à 29&lt;/Name&gt;&lt;/Member&gt;&lt;Member Code="2534"&gt;&lt;Name LocaleIsoCode="en"&gt;25 to 34&lt;/Name&gt;&lt;Name LocaleIsoCode="fr"&gt;25 à 34&lt;/Name&gt;&lt;/Member&gt;&lt;Member Code="2539"&gt;&lt;Name LocaleIsoCode="en"&gt;25 to 39&lt;/Name&gt;&lt;Name LocaleIsoCode="fr"&gt;25 à 39&lt;/Name&gt;&lt;/Member&gt;&lt;Member Code="2554"&gt;&lt;Name LocaleIsoCode="en"&gt;25 to 54&lt;/Name&gt;&lt;Name LocaleIsoCode="fr"&gt;25 à 54&lt;/Name&gt;&lt;/Member&gt;&lt;Member Code="2564"&gt;&lt;Name LocaleIsoCode="en"&gt;25 to 64&lt;/Name&gt;&lt;Name LocaleIsoCode="fr"&gt;25 à 64&lt;/Name&gt;&lt;/Member&gt;&lt;Member Code="3034"&gt;&lt;Name LocaleIsoCode="en"&gt;30 to 34&lt;/Name&gt;&lt;Name LocaleIsoCode="fr"&gt;30 à 34&lt;/Name&gt;&lt;/Member&gt;&lt;Member Code="3039"&gt;&lt;Name LocaleIsoCode="en"&gt;30 to 39&lt;/Name&gt;&lt;Name LocaleIsoCode="fr"&gt;30 à 39&lt;/Name&gt;&lt;/Member&gt;&lt;Member Code="3539"&gt;&lt;Name LocaleIsoCode="en"&gt;35 to 39&lt;/Name&gt;&lt;Name LocaleIsoCode="fr"&gt;35 à 39&lt;/Name&gt;&lt;/Member&gt;&lt;Member Code="3544"&gt;&lt;Name LocaleIsoCode="en"&gt;35 to 44&lt;/Name&gt;&lt;Name LocaleIsoCode="fr"&gt;35 à 44&lt;/Name&gt;&lt;/Member&gt;&lt;Member Code="4044"&gt;&lt;Name LocaleIsoCode="en"&gt;40 to 44&lt;/Name&gt;&lt;Name LocaleIsoCode="fr"&gt;40 à 44&lt;/Name&gt;&lt;/Member&gt;&lt;Member Code="4049"&gt;&lt;Name LocaleIsoCode="en"&gt;40 to 49&lt;/Name&gt;&lt;Name LocaleIsoCode="fr"&gt;40 à 49&lt;/Name&gt;&lt;/Member&gt;&lt;Member Code="4549"&gt;&lt;Name LocaleIsoCode="en"&gt;45 to 49&lt;/Name&gt;&lt;Name LocaleIsoCode="fr"&gt;45 à 49&lt;/Name&gt;&lt;/Member&gt;&lt;Member Code="4554"&gt;&lt;Name LocaleIsoCode="en"&gt;45 to 54&lt;/Name&gt;&lt;Name LocaleIsoCode="fr"&gt;45 à 54&lt;/Name&gt;&lt;/Member&gt;&lt;Member Code="5054"&gt;&lt;Name LocaleIsoCode="en"&gt;50 to 54&lt;/Name&gt;&lt;Name LocaleIsoCode="fr"&gt;50 à 54&lt;/Name&gt;&lt;/Member&gt;&lt;Member Code="5059"&gt;&lt;Name LocaleIsoCode="en"&gt;50 to 59&lt;/Name&gt;&lt;Name LocaleIsoCode="fr"&gt;50 à 59&lt;/Name&gt;&lt;/Member&gt;&lt;Member Code="5559"&gt;&lt;Name LocaleIsoCode="en"&gt;55 to 59&lt;/Name&gt;&lt;Name LocaleIsoCode="fr"&gt;55 à 59&lt;/Name&gt;&lt;/Member&gt;&lt;Member Code="5564"&gt;&lt;Name LocaleIsoCode="en"&gt;55 to 64&lt;/Name&gt;&lt;Name LocaleIsoCode="fr"&gt;55 à 64&lt;/Name&gt;&lt;/Member&gt;&lt;Member Code="6064"&gt;&lt;Name LocaleIsoCode="en"&gt;60 to 64&lt;/Name&gt;&lt;Name LocaleIsoCode="fr"&gt;60 à 64&lt;/Name&gt;&lt;/Member&gt;&lt;Member Code="6099"&gt;&lt;Name LocaleIsoCode="en"&gt;60+&lt;/Name&gt;&lt;Name LocaleIsoCode="fr"&gt;60+&lt;/Name&gt;&lt;/Member&gt;&lt;Member Code="6569"&gt;&lt;Name LocaleIsoCode="en"&gt;65 to 69&lt;/Name&gt;&lt;Name LocaleIsoCode="fr"&gt;65 à 69&lt;/Name&gt;&lt;/Member&gt;&lt;Member Code="6574"&gt;&lt;Name LocaleIsoCode="en"&gt;65 to 74&lt;/Name&gt;&lt;Name LocaleIsoCode="fr"&gt;65 à 74&lt;/Name&gt;&lt;/Member&gt;&lt;Member Code="6599"&gt;&lt;Name LocaleIsoCode="en"&gt;65+&lt;/Name&gt;&lt;Name LocaleIsoCode="fr"&gt;65+&lt;/Name&gt;&lt;/Member&gt;&lt;Member Code="7074"&gt;&lt;Name LocaleIsoCode="en"&gt;70 to 74&lt;/Name&gt;&lt;Name LocaleIsoCode="fr"&gt;70 à 74&lt;/Name&gt;&lt;/Member&gt;&lt;Member Code="7099"&gt;&lt;Name LocaleIsoCode="en"&gt;70+&lt;/Name&gt;&lt;Name LocaleIsoCode="fr"&gt;70+&lt;/Name&gt;&lt;/Member&gt;&lt;Member Code="7599"&gt;&lt;Name LocaleIsoCode="en"&gt;75+&lt;/Name&gt;&lt;Name LocaleIsoCode="fr"&gt;75+&lt;/Name&gt;&lt;/Member&gt;&lt;Member Code="900000"&gt;&lt;Name LocaleIsoCode="en"&gt;Total&lt;/Name&gt;&lt;Name LocaleIsoCode="fr"&gt;Total&lt;/Name&gt;&lt;/Member&gt;&lt;Member Code="990000"&gt;&lt;Name LocaleIsoCode="en"&gt;Unknown&lt;/Name&gt;&lt;Name LocaleIsoCode="fr"&gt;Inconnu&lt;/Name&gt;&lt;/Member&gt;&lt;Member Code="7579"&gt;&lt;Name LocaleIsoCode="en"&gt;75 to 79+&lt;/Name&gt;&lt;Name LocaleIsoCode="fr"&gt;75 à 79&lt;/Name&gt;&lt;/Member&gt;&lt;Member Code="8099"&gt;&lt;Name LocaleIsoCode="en"&gt;80+&lt;/Name&gt;&lt;Name LocaleIsoCode="fr"&gt;80+&lt;/Name&gt;&lt;/Member&gt;&lt;/Dimension&gt;&lt;Dimension Code="SERIES" CommonCode="LFS_SERIES" Display="labels"&gt;&lt;Name LocaleIsoCode="en"&gt;Series&lt;/Name&gt;&lt;Name LocaleIsoCode="fr"&gt;Series&lt;/Name&gt;&lt;Member Code="E"&gt;&lt;Name LocaleIsoCode="en"&gt;Employment&lt;/Name&gt;&lt;Name LocaleIsoCode="fr"&gt;Emploi&lt;/Name&gt;&lt;/Member&gt;&lt;Member Code="L" IsDisplayed="true"&gt;&lt;Name LocaleIsoCode="en"&gt;Labour Force&lt;/Name&gt;&lt;Name LocaleIsoCode="fr"&gt;Population active&lt;/Name&gt;&lt;/Member&gt;&lt;Member Code="P"&gt;&lt;Name LocaleIsoCode="en"&gt;Population&lt;/Name&gt;&lt;Name LocaleIsoCode="fr"&gt;Population&lt;/Name&gt;&lt;/Member&gt;&lt;Member Code="U"&gt;&lt;Name LocaleIsoCode="en"&gt;Unemployment&lt;/Name&gt;&lt;Name LocaleIsoCode="fr"&gt;Chômage&lt;/Name&gt;&lt;/Member&gt;&lt;/Dimension&gt;&lt;Dimension Code="FREQUENCY" CommonCode="FREQUENCY"&gt;&lt;Name LocaleIsoCode="en"&gt;Frequency&lt;/Name&gt;&lt;Name LocaleIsoCode="fr"&gt;Fréquence&lt;/Name&gt;&lt;Member Code="A"&gt;&lt;Name LocaleIsoCode="en"&gt;Annual&lt;/Name&gt;&lt;Name LocaleIsoCode="fr"&gt;Annuelle&lt;/Name&gt;&lt;/Member&gt;&lt;/Dimension&gt;&lt;WBOSInformations&gt;&lt;TimeDimension WebTreeWasUsed="false"&gt;&lt;StartCodes Annual="1990" /&gt;&lt;/TimeDimension&gt;&lt;/WBOSInformations&gt;&lt;Tabulation Axis="horizontal"&gt;&lt;Dimension Code="TIME" CommonCode="TIME" /&gt;&lt;/Tabulation&gt;&lt;Tabulation Axis="vertical"&gt;&lt;Dimension Code="COUNTRY" CommonCode="LFS_COUNTRY" /&gt;&lt;/Tabulation&gt;&lt;Tabulation Axis="page"&gt;&lt;Dimension Code="SERIES" CommonCode="LFS_SERIES" /&gt;&lt;Dimension Code="SEX" CommonCode="LFS_SEX" /&gt;&lt;Dimension Code="AGE" CommonCode="LFS_AGE" /&gt;&lt;Dimension Code="FREQUENCY" CommonCode="FREQUENCY" /&gt;&lt;Dimension xmlns="" Code="FAKEUNITDIM" /&gt;&lt;/Tabulation&gt;&lt;Formatting&gt;&lt;Labels LocaleIsoCode="en" /&gt;&lt;Power&gt;0&lt;/Power&gt;&lt;Decimals&gt;0&lt;/Decimals&gt;&lt;SkipEmptyLines&gt;false&lt;/SkipEmptyLines&gt;&lt;SkipEmptyCols&gt;false&lt;/SkipEmptyCols&gt;&lt;SkipLineHierarchy&gt;false&lt;/SkipLineHierarchy&gt;&lt;SkipColHierarchy&gt;false&lt;/SkipColHierarchy&gt;&lt;Page&gt;1&lt;/Page&gt;&lt;/Formatting&gt;&lt;Dimension Code="FAKEUNITDIM" xmlns=""&gt;&lt;Name LocaleIsoCode="en"&gt;Unit&lt;/Name&gt;&lt;Name LocaleIsoCode="fr"&gt;Unité&lt;/Name&gt;&lt;Member Code="FAKEUNITMEMBERCODE"&gt;&lt;Name LocaleIsoCode="en"&gt;Default Unit&lt;/Name&gt;&lt;Name LocaleIsoCode="fr"&gt;Unité par défaut&lt;/Name&gt;&lt;/Member&gt;&lt;/Dimension&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</si>
  <si>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&lt;?xml version="1.0"?&gt;&lt;WebTableParameter xmlns:xsd="http://www.w3.org/2001/XMLSchema" xmlns:xsi="http://www.w3.org/2001/XMLSchema-instance" xmlns=""&gt;&lt;DataTable Code="LFS_D" HasMetadata="true"&gt;&lt;Name LocaleIsoCode="en"&gt;LFS by sex and age&lt;/Name&gt;&lt;Name LocaleIsoCode="fr"&gt;Données sur la marché du travail par sexe et âge&lt;/Name&gt;&lt;Dimension Code="COUNTRY" CommonCode="LFS_COUNTRY" Display="labels"&gt;&lt;Name LocaleIsoCode="en"&gt;Country&lt;/Name&gt;&lt;Name LocaleIsoCode="fr"&gt;Pays&lt;/Name&gt;&lt;Member Code="AUS" HasMetadata="true" HasOnlyUnitMetadata="false"&gt;&lt;Name LocaleIsoCode="en"&gt;Australia&lt;/Name&gt;&lt;Name LocaleIsoCode="fr"&gt;Australie&lt;/Name&gt;&lt;/Member&gt;&lt;Member Code="AUT" HasMetadata="true" HasOnlyUnitMetadata="false"&gt;&lt;Name LocaleIsoCode="en"&gt;Austria&lt;/Name&gt;&lt;Name LocaleIsoCode="fr"&gt;Autriche&lt;/Name&gt;&lt;/Member&gt;&lt;Member Code="BEL" HasMetadata="true" HasOnlyUnitMetadata="false"&gt;&lt;Name LocaleIsoCode="en"&gt;Belgium&lt;/Name&gt;&lt;Name LocaleIsoCode="fr"&gt;Belgique&lt;/Name&gt;&lt;/Member&gt;&lt;Member Code="CAN" HasMetadata="true" HasOnlyUnitMetadata="false"&gt;&lt;Name LocaleIsoCode="en"&gt;Canada&lt;/Name&gt;&lt;Name LocaleIsoCode="fr"&gt;Canada&lt;/Name&gt;&lt;/Member&gt;&lt;Member Code="CHL" HasMetadata="true" HasOnlyUnitMetadata="false"&gt;&lt;Name LocaleIsoCode="en"&gt;Chile&lt;/Name&gt;&lt;Name LocaleIsoCode="fr"&gt;Chili&lt;/Name&gt;&lt;/Member&gt;&lt;Member Code="CZE" HasMetadata="true" HasOnlyUnitMetadata="false"&gt;&lt;Name LocaleIsoCode="en"&gt;Czech Republic&lt;/Name&gt;&lt;Name LocaleIsoCode="fr"&gt;République tchèque&lt;/Name&gt;&lt;/Member&gt;&lt;Member Code="DNK" HasMetadata="true" HasOnlyUnitMetadata="false"&gt;&lt;Name LocaleIsoCode="en"&gt;Denmark&lt;/Name&gt;&lt;Name LocaleIsoCode="fr"&gt;Danemark&lt;/Name&gt;&lt;/Member&gt;&lt;Member Code="EST" HasMetadata="true" HasOnlyUnitMetadata="false"&gt;&lt;Name LocaleIsoCode="en"&gt;Estonia&lt;/Name&gt;&lt;Name LocaleIsoCode="fr"&gt;Estonie&lt;/Name&gt;&lt;/Member&gt;&lt;Member Code="FIN" HasMetadata="true" HasOnlyUnitMetadata="false"&gt;&lt;Name LocaleIsoCode="en"&gt;Finland&lt;/Name&gt;&lt;Name LocaleIsoCode="fr"&gt;Finlande&lt;/Name&gt;&lt;/Member&gt;&lt;Member Code="FRA" HasMetadata="true" HasOnlyUnitMetadata="false"&gt;&lt;Name LocaleIsoCode="en"&gt;France&lt;/Name&gt;&lt;Name LocaleIsoCode="fr"&gt;France&lt;/Name&gt;&lt;/Member&gt;&lt;Member Code="DEU" HasMetadata="true" HasOnlyUnitMetadata="false"&gt;&lt;Name LocaleIsoCode="en"&gt;Germany&lt;/Name&gt;&lt;Name LocaleIsoCode="fr"&gt;Allemagne&lt;/Name&gt;&lt;/Member&gt;&lt;Member Code="GRC" HasMetadata="true" HasOnlyUnitMetadata="false"&gt;&lt;Name LocaleIsoCode="en"&gt;Greece&lt;/Name&gt;&lt;Name LocaleIsoCode="fr"&gt;Grèce&lt;/Name&gt;&lt;/Member&gt;&lt;Member Code="HUN" HasMetadata="true" HasOnlyUnitMetadata="false"&gt;&lt;Name LocaleIsoCode="en"&gt;Hungary&lt;/Name&gt;&lt;Name LocaleIsoCode="fr"&gt;Hongrie&lt;/Name&gt;&lt;/Member&gt;&lt;Member Code="ISL" HasMetadata="true" HasOnlyUnitMetadata="false"&gt;&lt;Name LocaleIsoCode="en"&gt;Iceland&lt;/Name&gt;&lt;Name LocaleIsoCode="fr"&gt;Islande&lt;/Name&gt;&lt;/Member&gt;&lt;Member Code="IRL" HasMetadata="true" HasOnlyUnitMetadata="false"&gt;&lt;Name LocaleIsoCode="en"&gt;Ireland&lt;/Name&gt;&lt;Name LocaleIsoCode="fr"&gt;Irlande&lt;/Name&gt;&lt;/Member&gt;&lt;Member Code="ISR" HasMetadata="true" HasOnlyUnitMetadata="false"&gt;&lt;Name LocaleIsoCode="en"&gt;Israel&lt;/Name&gt;&lt;Name LocaleIsoCode="fr"&gt;Israel&lt;/Name&gt;&lt;/Member&gt;&lt;Member Code="ITA" HasMetadata="true" HasOnlyUnitMetadata="false"&gt;&lt;Name LocaleIsoCode="en"&gt;Italy&lt;/Name&gt;&lt;Name LocaleIsoCode="fr"&gt;Italie&lt;/Name&gt;&lt;/Member&gt;&lt;Member Code="JPN" HasMetadata="true" HasOnlyUnitMetadata="false"&gt;&lt;Name LocaleIsoCode="en"&gt;Japan&lt;/Name&gt;&lt;Name LocaleIsoCode="fr"&gt;Japon&lt;/Name&gt;&lt;/Member&gt;&lt;Member Code="KOR" HasMetadata="true" HasOnlyUnitMetadata="false"&gt;&lt;Name LocaleIsoCode="en"&gt;Korea&lt;/Name&gt;&lt;Name LocaleIsoCode="fr"&gt;Corée&lt;/Name&gt;&lt;/Member&gt;&lt;Member Code="LVA" HasOnlyUnitMetadata="false"&gt;&lt;Name LocaleIsoCode="en"&gt;Latvia&lt;/Name&gt;&lt;Name LocaleIsoCode="fr"&gt;Lettonie&lt;/Name&gt;&lt;/Member&gt;&lt;Member Code="LUX" HasMetadata="true" HasOnlyUnitMetadata="false"&gt;&lt;Name LocaleIsoCode="en"&gt;Luxembourg&lt;/Name&gt;&lt;Name LocaleIsoCode="fr"&gt;Luxembourg&lt;/Name&gt;&lt;/Member&gt;&lt;Member Code="MEX" HasMetadata="true" HasOnlyUnitMetadata="false"&gt;&lt;Name LocaleIsoCode="en"&gt;Mexico&lt;/Name&gt;&lt;Name LocaleIsoCode="fr"&gt;Mexique&lt;/Name&gt;&lt;/Member&gt;&lt;Member Code="NLD" HasMetadata="true" HasOnlyUnitMetadata="false"&gt;&lt;Name LocaleIsoCode="en"&gt;Netherlands&lt;/Name&gt;&lt;Name LocaleIsoCode="fr"&gt;Pays Bas&lt;/Name&gt;&lt;/Member&gt;&lt;Member Code="NZL" HasMetadata="true" HasOnlyUnitMetadata="false"&gt;&lt;Name LocaleIsoCode="en"&gt;New Zealand&lt;/Name&gt;&lt;Name LocaleIsoCode="fr"&gt;Nouvelle-Zélande&lt;/Name&gt;&lt;/Member&gt;&lt;Member Code="NOR" HasMetadata="true" HasOnlyUnitMetadata="false"&gt;&lt;Name LocaleIsoCode="en"&gt;Norway&lt;/Name&gt;&lt;Name LocaleIsoCode="fr"&gt;Norvège&lt;/Name&gt;&lt;/Member&gt;&lt;Member Code="POL" HasMetadata="true" HasOnlyUnitMetadata="false"&gt;&lt;Name LocaleIsoCode="en"&gt;Poland&lt;/Name&gt;&lt;Name LocaleIsoCode="fr"&gt;Pologne&lt;/Name&gt;&lt;/Member&gt;&lt;Member Code="PRT" HasMetadata="true" HasOnlyUnitMetadata="false"&gt;&lt;Name LocaleIsoCode="en"&gt;Portugal&lt;/Name&gt;&lt;Name LocaleIsoCode="fr"&gt;Portugal&lt;/Name&gt;&lt;/Member&gt;&lt;Member Code="SVK" HasMetadata="true" HasOnlyUnitMetadata="false"&gt;&lt;Name LocaleIsoCode="en"&gt;Slovak Republic&lt;/Name&gt;&lt;Name LocaleIsoCode="fr"&gt;République slovaque&lt;/Name&gt;&lt;/Member&gt;&lt;Member Code="SVN" HasOnlyUnitMetadata="false"&gt;&lt;Name LocaleIsoCode="en"&gt;Slovenia&lt;/Name&gt;&lt;Name LocaleIsoCode="fr"&gt;Slovenie&lt;/Name&gt;&lt;/Member&gt;&lt;Member Code="ESP" HasMetadata="true" HasOnlyUnitMetadata="false"&gt;&lt;Name LocaleIsoCode="en"&gt;Spain&lt;/Name&gt;&lt;Name LocaleIsoCode="fr"&gt;Espagne&lt;/Name&gt;&lt;/Member&gt;&lt;Member Code="SWE" HasMetadata="true" HasOnlyUnitMetadata="false"&gt;&lt;Name LocaleIsoCode="en"&gt;Sweden&lt;/Name&gt;&lt;Name LocaleIsoCode="fr"&gt;Suède&lt;/Name&gt;&lt;/Member&gt;&lt;Member Code="CHE" HasMetadata="true" HasOnlyUnitMetadata="false"&gt;&lt;Name LocaleIsoCode="en"&gt;Switzerland&lt;/Name&gt;&lt;Name LocaleIsoCode="fr"&gt;Suisse&lt;/Name&gt;&lt;/Member&gt;&lt;Member Code="TUR" HasMetadata="true" HasOnlyUnitMetadata="false"&gt;&lt;Name LocaleIsoCode="en"&gt;Turkey&lt;/Name&gt;&lt;Name LocaleIsoCode="fr"&gt;Turquie&lt;/Name&gt;&lt;/Member&gt;&lt;Member Code="GBR" HasMetadata="true" HasOnlyUnitMetadata="false"&gt;&lt;Name LocaleIsoCode="en"&gt;United Kingdom&lt;/Name&gt;&lt;Name LocaleIsoCode="fr"&gt;Royaume-Uni&lt;/Name&gt;&lt;/Member&gt;&lt;Member Code="USA" HasMetadata="true" HasOnlyUnitMetadata="false"&gt;&lt;Name LocaleIsoCode="en"&gt;United States&lt;/Name&gt;&lt;Name LocaleIsoCode="fr"&gt;États-Unis&lt;/Name&gt;&lt;/Member&gt;&lt;Member Code="OECD" HasMetadata="true" HasOnlyUnitMetadata="false"&gt;&lt;Name LocaleIsoCode="en"&gt;OECD countries&lt;/Name&gt;&lt;Name LocaleIsoCode="fr"&gt;Pays OCDE&lt;/Name&gt;&lt;/Member&gt;&lt;Member Code="EU22" HasOnlyUnitMetadata="false"&gt;&lt;Name LocaleIsoCode="en"&gt;European Union 22&lt;/Name&gt;&lt;Name LocaleIsoCode="fr"&gt;Union Européenne 22&lt;/Name&gt;&lt;/Member&gt;&lt;Member Code="EU15" HasOnlyUnitMetadata="false"&gt;&lt;Name LocaleIsoCode="en"&gt;European Union 15&lt;/Name&gt;&lt;Name LocaleIsoCode="fr"&gt;Union Européenne 15&lt;/Name&gt;&lt;/Member&gt;&lt;Member Code="EU28" HasOnlyUnitMetadata="false"&gt;&lt;Name LocaleIsoCode="en"&gt;European Union 28&lt;/Name&gt;&lt;Name LocaleIsoCode="fr"&gt;Union Européenne 28&lt;/Name&gt;&lt;/Member&gt;&lt;/Dimension&gt;&lt;Dimension Code="TIME" CommonCode="TIME"&gt;&lt;Name LocaleIsoCode="en"&gt;Time&lt;/Name&gt;&lt;Name LocaleIsoCode="fr"&gt;Temps&lt;/Name&gt;&lt;Member Code="1990"&gt;&lt;Name LocaleIsoCode="en"&gt;1990&lt;/Name&gt;&lt;Name LocaleIsoCode="fr"&gt;1990&lt;/Name&gt;&lt;/Member&gt;&lt;Member Code="1991"&gt;&lt;Name LocaleIsoCode="en"&gt;1991&lt;/Name&gt;&lt;Name LocaleIsoCode="fr"&gt;1991&lt;/Name&gt;&lt;/Member&gt;&lt;Member Code="1992"&gt;&lt;Name LocaleIsoCode="en"&gt;1992&lt;/Name&gt;&lt;Name LocaleIsoCode="fr"&gt;1992&lt;/Name&gt;&lt;/Member&gt;&lt;Member Code="1993"&gt;&lt;Name LocaleIsoCode="en"&gt;1993&lt;/Name&gt;&lt;Name LocaleIsoCode="fr"&gt;1993&lt;/Name&gt;&lt;/Member&gt;&lt;Member Code="1994"&gt;&lt;Name LocaleIsoCode="en"&gt;1994&lt;/Name&gt;&lt;Name LocaleIsoCode="fr"&gt;1994&lt;/Name&gt;&lt;/Member&gt;&lt;Member Code="1995"&gt;&lt;Name LocaleIsoCode="en"&gt;1995&lt;/Name&gt;&lt;Name LocaleIsoCode="fr"&gt;1995&lt;/Name&gt;&lt;/Member&gt;&lt;Member Code="1996"&gt;&lt;Name LocaleIsoCode="en"&gt;1996&lt;/Name&gt;&lt;Name LocaleIsoCode="fr"&gt;1996&lt;/Name&gt;&lt;/Member&gt;&lt;Member Code="1997"&gt;&lt;Name LocaleIsoCode="en"&gt;1997&lt;/Name&gt;&lt;Name LocaleIsoCode="fr"&gt;1997&lt;/Name&gt;&lt;/Member&gt;&lt;Member Code="1998"&gt;&lt;Name LocaleIsoCode="en"&gt;1998&lt;/Name&gt;&lt;Name LocaleIsoCode="fr"&gt;1998&lt;/Name&gt;&lt;/Member&gt;&lt;Member Code="1999"&gt;&lt;Name LocaleIsoCode="en"&gt;1999&lt;/Name&gt;&lt;Name LocaleIsoCode="fr"&gt;1999&lt;/Name&gt;&lt;/Member&gt;&lt;Member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LocaleIsoCode="fr"&gt;2013&lt;/Name&gt;&lt;/Member&gt;&lt;Member Code="2014"&gt;&lt;Name LocaleIsoCode="en"&gt;2014&lt;/Name&gt;&lt;Name LocaleIsoCode="fr"&gt;2014&lt;/Name&gt;&lt;/Member&gt;&lt;Member Code="2015"&gt;&lt;Name LocaleIsoCode="en"&gt;2015&lt;/Name&gt;&lt;Name LocaleIsoCode="fr"&gt;2015&lt;/Name&gt;&lt;/Member&gt;&lt;/Dimension&gt;&lt;Dimension Code="SEX" CommonCode="LFS_SEX" Display="labels"&gt;&lt;Name LocaleIsoCode="en"&gt;Sex&lt;/Name&gt;&lt;Name LocaleIsoCode="fr"&gt;Sexe&lt;/Name&gt;&lt;Member Code="MEN"&gt;&lt;Name LocaleIsoCode="en"&gt;Men&lt;/Name&gt;&lt;Name LocaleIsoCode="fr"&gt;Hommes&lt;/Name&gt;&lt;/Member&gt;&lt;Member Code="WOMEN"&gt;&lt;Name LocaleIsoCode="en"&gt;Women&lt;/Name&gt;&lt;Name LocaleIsoCode="fr"&gt;Femmes&lt;/Name&gt;&lt;/Member&gt;&lt;Member Code="MW" IsDisplayed="true"&gt;&lt;Name LocaleIsoCode="en"&gt;All persons&lt;/Name&gt;&lt;Name LocaleIsoCode="fr"&gt;Ensemble des personnes&lt;/Name&gt;&lt;/Member&gt;&lt;/Dimension&gt;&lt;Dimension Code="AGE" CommonCode="LFS_AGE" Display="labels"&gt;&lt;Name LocaleIsoCode="en"&gt;Age&lt;/Name&gt;&lt;Name LocaleIsoCode="fr"&gt;Age&lt;/Name&gt;&lt;Member Code="1519"&gt;&lt;Name LocaleIsoCode="en"&gt;15 to 19&lt;/Name&gt;&lt;Name LocaleIsoCode="fr"&gt;15 à 19&lt;/Name&gt;&lt;/Member&gt;&lt;Member Code="1524"&gt;&lt;Name LocaleIsoCode="en"&gt;15 to 24&lt;/Name&gt;&lt;Name LocaleIsoCode="fr"&gt;15 à 24&lt;/Name&gt;&lt;/Member&gt;&lt;Member Code="1564" IsDisplayed="true"&gt;&lt;Name LocaleIsoCode="en"&gt;15 to 64&lt;/Name&gt;&lt;Name LocaleIsoCode="fr"&gt;15 à 64&lt;/Name&gt;&lt;/Member&gt;&lt;Member Code="2024"&gt;&lt;Name LocaleIsoCode="en"&gt;20 to 24&lt;/Name&gt;&lt;Name LocaleIsoCode="fr"&gt;20 à 24&lt;/Name&gt;&lt;/Member&gt;&lt;Member Code="2529"&gt;&lt;Name LocaleIsoCode="en"&gt;25 to 29&lt;/Name&gt;&lt;Name LocaleIsoCode="fr"&gt;25 à 29&lt;/Name&gt;&lt;/Member&gt;&lt;Member Code="2534"&gt;&lt;Name LocaleIsoCode="en"&gt;25 to 34&lt;/Name&gt;&lt;Name LocaleIsoCode="fr"&gt;25 à 34&lt;/Name&gt;&lt;/Member&gt;&lt;Member Code="2539"&gt;&lt;Name LocaleIsoCode="en"&gt;25 to 39&lt;/Name&gt;&lt;Name LocaleIsoCode="fr"&gt;25 à 39&lt;/Name&gt;&lt;/Member&gt;&lt;Member Code="2554"&gt;&lt;Name LocaleIsoCode="en"&gt;25 to 54&lt;/Name&gt;&lt;Name LocaleIsoCode="fr"&gt;25 à 54&lt;/Name&gt;&lt;/Member&gt;&lt;Member Code="2564"&gt;&lt;Name LocaleIsoCode="en"&gt;25 to 64&lt;/Name&gt;&lt;Name LocaleIsoCode="fr"&gt;25 à 64&lt;/Name&gt;&lt;/Member&gt;&lt;Member Code="3034"&gt;&lt;Name LocaleIsoCode="en"&gt;30 to 34&lt;/Name&gt;&lt;Name LocaleIsoCode="fr"&gt;30 à 34&lt;/Name&gt;&lt;/Member&gt;&lt;Member Code="3039"&gt;&lt;Name LocaleIsoCode="en"&gt;30 to 39&lt;/Name&gt;&lt;Name LocaleIsoCode="fr"&gt;30 à 39&lt;/Name&gt;&lt;/Member&gt;&lt;Member Code="3539"&gt;&lt;Name LocaleIsoCode="en"&gt;35 to 39&lt;/Name&gt;&lt;Name LocaleIsoCode="fr"&gt;35 à 39&lt;/Name&gt;&lt;/Member&gt;&lt;Member Code="3544"&gt;&lt;Name LocaleIsoCode="en"&gt;35 to 44&lt;/Name&gt;&lt;Name LocaleIsoCode="fr"&gt;35 à 44&lt;/Name&gt;&lt;/Member&gt;&lt;Member Code="4044"&gt;&lt;Name LocaleIsoCode="en"&gt;40 to 44&lt;/Name&gt;&lt;Name LocaleIsoCode="fr"&gt;40 à 44&lt;/Name&gt;&lt;/Member&gt;&lt;Member Code="4049"&gt;&lt;Name LocaleIsoCode="en"&gt;40 to 49&lt;/Name&gt;&lt;Name LocaleIsoCode="fr"&gt;40 à 49&lt;/Name&gt;&lt;/Member&gt;&lt;Member Code="4549"&gt;&lt;Name LocaleIsoCode="en"&gt;45 to 49&lt;/Name&gt;&lt;Name LocaleIsoCode="fr"&gt;45 à 49&lt;/Name&gt;&lt;/Member&gt;&lt;Member Code="4554"&gt;&lt;Name LocaleIsoCode="en"&gt;45 to 54&lt;/Name&gt;&lt;Name LocaleIsoCode="fr"&gt;45 à 54&lt;/Name&gt;&lt;/Member&gt;&lt;Member Code="5054"&gt;&lt;Name LocaleIsoCode="en"&gt;50 to 54&lt;/Name&gt;&lt;Name LocaleIsoCode="fr"&gt;50 à 54&lt;/Name&gt;&lt;/Member&gt;&lt;Member Code="5059"&gt;&lt;Name LocaleIsoCode="en"&gt;50 to 59&lt;/Name&gt;&lt;Name LocaleIsoCode="fr"&gt;50 à 59&lt;/Name&gt;&lt;/Member&gt;&lt;Member Code="5559"&gt;&lt;Name LocaleIsoCode="en"&gt;55 to 59&lt;/Name&gt;&lt;Name LocaleIsoCode="fr"&gt;55 à 59&lt;/Name&gt;&lt;/Member&gt;&lt;Member Code="5564"&gt;&lt;Name LocaleIsoCode="en"&gt;55 to 64&lt;/Name&gt;&lt;Name LocaleIsoCode="fr"&gt;55 à 64&lt;/Name&gt;&lt;/Member&gt;&lt;Member Code="6064"&gt;&lt;Name LocaleIsoCode="en"&gt;60 to 64&lt;/Name&gt;&lt;Name LocaleIsoCode="fr"&gt;60 à 64&lt;/Name&gt;&lt;/Member&gt;&lt;Member Code="6099"&gt;&lt;Name LocaleIsoCode="en"&gt;60+&lt;/Name&gt;&lt;Name LocaleIsoCode="fr"&gt;60+&lt;/Name&gt;&lt;/Member&gt;&lt;Member Code="6569"&gt;&lt;Name LocaleIsoCode="en"&gt;65 to 69&lt;/Name&gt;&lt;Name LocaleIsoCode="fr"&gt;65 à 69&lt;/Name&gt;&lt;/Member&gt;&lt;Member Code="6574"&gt;&lt;Name LocaleIsoCode="en"&gt;65 to 74&lt;/Name&gt;&lt;Name LocaleIsoCode="fr"&gt;65 à 74&lt;/Name&gt;&lt;/Member&gt;&lt;Member Code="6599"&gt;&lt;Name LocaleIsoCode="en"&gt;65+&lt;/Name&gt;&lt;Name LocaleIsoCode="fr"&gt;65+&lt;/Name&gt;&lt;/Member&gt;&lt;Member Code="7074"&gt;&lt;Name LocaleIsoCode="en"&gt;70 to 74&lt;/Name&gt;&lt;Name LocaleIsoCode="fr"&gt;70 à 74&lt;/Name&gt;&lt;/Member&gt;&lt;Member Code="7099"&gt;&lt;Name LocaleIsoCode="en"&gt;70+&lt;/Name&gt;&lt;Name LocaleIsoCode="fr"&gt;70+&lt;/Name&gt;&lt;/Member&gt;&lt;Member Code="7599"&gt;&lt;Name LocaleIsoCode="en"&gt;75+&lt;/Name&gt;&lt;Name LocaleIsoCode="fr"&gt;75+&lt;/Name&gt;&lt;/Member&gt;&lt;Member Code="900000"&gt;&lt;Name LocaleIsoCode="en"&gt;Total&lt;/Name&gt;&lt;Name LocaleIsoCode="fr"&gt;Total&lt;/Name&gt;&lt;/Member&gt;&lt;Member Code="990000"&gt;&lt;Name LocaleIsoCode="en"&gt;Unknown&lt;/Name&gt;&lt;Name LocaleIsoCode="fr"&gt;Inconnu&lt;/Name&gt;&lt;/Member&gt;&lt;Member Code="7579"&gt;&lt;Name LocaleIsoCode="en"&gt;75 to 79+&lt;/Name&gt;&lt;Name LocaleIsoCode="fr"&gt;75 à 79&lt;/Name&gt;&lt;/Member&gt;&lt;Member Code="8099"&gt;&lt;Name LocaleIsoCode="en"&gt;80+&lt;/Name&gt;&lt;Name LocaleIsoCode="fr"&gt;80+&lt;/Name&gt;&lt;/Member&gt;&lt;/Dimension&gt;&lt;Dimension Code="SERIES" CommonCode="LFS_SERIES" Display="labels"&gt;&lt;Name LocaleIsoCode="en"&gt;Series&lt;/Name&gt;&lt;Name LocaleIsoCode="fr"&gt;Series&lt;/Name&gt;&lt;Member Code="E"&gt;&lt;Name LocaleIsoCode="en"&gt;Employment&lt;/Name&gt;&lt;Name LocaleIsoCode="fr"&gt;Emploi&lt;/Name&gt;&lt;/Member&gt;&lt;Member Code="L" IsDisplayed="true"&gt;&lt;Name LocaleIsoCode="en"&gt;Labour Force&lt;/Name&gt;&lt;Name LocaleIsoCode="fr"&gt;Population active&lt;/Name&gt;&lt;/Member&gt;&lt;Member Code="P"&gt;&lt;Name LocaleIsoCode="en"&gt;Population&lt;/Name&gt;&lt;Name LocaleIsoCode="fr"&gt;Population&lt;/Name&gt;&lt;/Member&gt;&lt;Member Code="U"&gt;&lt;Name LocaleIsoCode="en"&gt;Unemployment&lt;/Name&gt;&lt;Name LocaleIsoCode="fr"&gt;Chômage&lt;/Name&gt;&lt;/Member&gt;&lt;/Dimension&gt;&lt;Dimension Code="FREQUENCY" CommonCode="FREQUENCY"&gt;&lt;Name LocaleIsoCode="en"&gt;Frequency&lt;/Name&gt;&lt;Name LocaleIsoCode="fr"&gt;Fréquence&lt;/Name&gt;&lt;Member Code="A"&gt;&lt;Name LocaleIsoCode="en"&gt;Annual&lt;/Name&gt;&lt;Name LocaleIsoCode="fr"&gt;Annuelle&lt;/Name&gt;&lt;/Member&gt;&lt;/Dimension&gt;&lt;WBOSInformations&gt;&lt;TimeDimension WebTreeWasUsed="false"&gt;&lt;StartCodes Annual="1990" /&gt;&lt;/TimeDimension&gt;&lt;/WBOSInformations&gt;&lt;Tabulation Axis="horizontal"&gt;&lt;Dimension Code="TIME" CommonCode="TIME" /&gt;&lt;/Tabulation&gt;&lt;Tabulation Axis="vertical"&gt;&lt;Dimension Code="COUNTRY" CommonCode="LFS_COUNTRY" /&gt;&lt;/Tabulation&gt;&lt;Tabulation Axis="page"&gt;&lt;Dimension Code="SERIES" CommonCode="LFS_SERIES" /&gt;&lt;Dimension Code="SEX" CommonCode="LFS_SEX" /&gt;&lt;Dimension Code="AGE" CommonCode="LFS_AGE" /&gt;&lt;Dimension Code="FREQUENCY" CommonCode="FREQUENCY" /&gt;&lt;Dimension xmlns="" Code="FAKEUNITDIM" /&gt;&lt;/Tabulation&gt;&lt;Formatting&gt;&lt;Labels LocaleIsoCode="en" /&gt;&lt;Power&gt;0&lt;/Power&gt;&lt;Decimals&gt;0&lt;/Decimals&gt;&lt;SkipEmptyLines&gt;false&lt;/SkipEmptyLines&gt;&lt;SkipEmptyCols&gt;false&lt;/SkipEmptyCols&gt;&lt;SkipLineHierarchy&gt;false&lt;/SkipLineHierarchy&gt;&lt;SkipColHierarchy&gt;false&lt;/SkipColHierarchy&gt;&lt;Page&gt;1&lt;/Page&gt;&lt;/Formatting&gt;&lt;Dimension Code="FAKEUNITDIM" xmlns=""&gt;&lt;Name LocaleIsoCode="en"&gt;Unit&lt;/Name&gt;&lt;Name LocaleIsoCode="fr"&gt;Unité&lt;/Name&gt;&lt;Member Code="FAKEUNITMEMBERCODE"&gt;&lt;Name LocaleIsoCode="en"&gt;Default Unit&lt;/Name&gt;&lt;Name LocaleIsoCode="fr"&gt;Unité par défaut&lt;/Name&gt;&lt;/Member&gt;&lt;/Dimension&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</si>
  <si>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50 to 54</t>
  </si>
  <si>
    <t>Data extracted on 28 Nov 2016 10:00 UTC (GMT) from OECD.Stat</t>
  </si>
  <si>
    <t>55 to 64</t>
  </si>
  <si>
    <t>Data extracted on 28 Nov 2016 09:51 UTC (GMT) from OECD.Stat</t>
  </si>
  <si>
    <t>Data extracted on 28 Nov 2016 09:59 UTC (GMT) from OECD.Stat</t>
  </si>
  <si>
    <t>Data extracted on 28 Nov 2016 09:52 UTC (GMT) from OECD.Stat</t>
  </si>
  <si>
    <t>&lt;?xml version="1.0"?&gt;&lt;WebTableParameter xmlns:xsd="http://www.w3.org/2001/XMLSchema" xmlns:xsi="http://www.w3.org/2001/XMLSchema-instance" xmlns=""&gt;&lt;DataTable Code="LFS_D" HasMetadata="true"&gt;&lt;Name LocaleIsoCode="en"&gt;LFS by sex and age&lt;/Name&gt;&lt;Name LocaleIsoCode="fr"&gt;Données sur la marché du travail par sexe et âge&lt;/Name&gt;&lt;Dimension Code="COUNTRY" CommonCode="LFS_COUNTRY" Display="labels"&gt;&lt;Name LocaleIsoCode="en"&gt;Country&lt;/Name&gt;&lt;Name LocaleIsoCode="fr"&gt;Pays&lt;/Name&gt;&lt;Member Code="AUS" HasMetadata="true" HasOnlyUnitMetadata="false"&gt;&lt;Name LocaleIsoCode="en"&gt;Australia&lt;/Name&gt;&lt;Name LocaleIsoCode="fr"&gt;Australie&lt;/Name&gt;&lt;/Member&gt;&lt;Member Code="AUT" HasMetadata="true" HasOnlyUnitMetadata="false"&gt;&lt;Name LocaleIsoCode="en"&gt;Austria&lt;/Name&gt;&lt;Name LocaleIsoCode="fr"&gt;Autriche&lt;/Name&gt;&lt;/Member&gt;&lt;Member Code="BEL" HasMetadata="true" HasOnlyUnitMetadata="false"&gt;&lt;Name LocaleIsoCode="en"&gt;Belgium&lt;/Name&gt;&lt;Name LocaleIsoCode="fr"&gt;Belgique&lt;/Name&gt;&lt;/Member&gt;&lt;Member Code="CAN" HasMetadata="true" HasOnlyUnitMetadata="false"&gt;&lt;Name LocaleIsoCode="en"&gt;Canada&lt;/Name&gt;&lt;Name LocaleIsoCode="fr"&gt;Canada&lt;/Name&gt;&lt;/Member&gt;&lt;Member Code="CHL" HasMetadata="true" HasOnlyUnitMetadata="false"&gt;&lt;Name LocaleIsoCode="en"&gt;Chile&lt;/Name&gt;&lt;Name LocaleIsoCode="fr"&gt;Chili&lt;/Name&gt;&lt;/Member&gt;&lt;Member Code="CZE" HasMetadata="true" HasOnlyUnitMetadata="false"&gt;&lt;Name LocaleIsoCode="en"&gt;Czech Republic&lt;/Name&gt;&lt;Name LocaleIsoCode="fr"&gt;République tchèque&lt;/Name&gt;&lt;/Member&gt;&lt;Member Code="DNK" HasMetadata="true" HasOnlyUnitMetadata="false"&gt;&lt;Name LocaleIsoCode="en"&gt;Denmark&lt;/Name&gt;&lt;Name LocaleIsoCode="fr"&gt;Danemark&lt;/Name&gt;&lt;/Member&gt;&lt;Member Code="EST" HasMetadata="true" HasOnlyUnitMetadata="false"&gt;&lt;Name LocaleIsoCode="en"&gt;Estonia&lt;/Name&gt;&lt;Name LocaleIsoCode="fr"&gt;Estonie&lt;/Name&gt;&lt;/Member&gt;&lt;Member Code="FIN" HasMetadata="true" HasOnlyUnitMetadata="false"&gt;&lt;Name LocaleIsoCode="en"&gt;Finland&lt;/Name&gt;&lt;Name LocaleIsoCode="fr"&gt;Finlande&lt;/Name&gt;&lt;/Member&gt;&lt;Member Code="FRA" HasMetadata="true" HasOnlyUnitMetadata="false"&gt;&lt;Name LocaleIsoCode="en"&gt;France&lt;/Name&gt;&lt;Name LocaleIsoCode="fr"&gt;France&lt;/Name&gt;&lt;/Member&gt;&lt;Member Code="DEU" HasMetadata="true" HasOnlyUnitMetadata="false"&gt;&lt;Name LocaleIsoCode="en"&gt;Germany&lt;/Name&gt;&lt;Name LocaleIsoCode="fr"&gt;Allemagne&lt;/Name&gt;&lt;/Member&gt;&lt;Member Code="GRC" HasMetadata="true" HasOnlyUnitMetadata="false"&gt;&lt;Name LocaleIsoCode="en"&gt;Greece&lt;/Name&gt;&lt;Name LocaleIsoCode="fr"&gt;Grèce&lt;/Name&gt;&lt;/Member&gt;&lt;Member Code="HUN" HasMetadata="true" HasOnlyUnitMetadata="false"&gt;&lt;Name LocaleIsoCode="en"&gt;Hungary&lt;/Name&gt;&lt;Name LocaleIsoCode="fr"&gt;Hongrie&lt;/Name&gt;&lt;/Member&gt;&lt;Member Code="ISL" HasMetadata="true" HasOnlyUnitMetadata="false"&gt;&lt;Name LocaleIsoCode="en"&gt;Iceland&lt;/Name&gt;&lt;Name LocaleIsoCode="fr"&gt;Islande&lt;/Name&gt;&lt;/Member&gt;&lt;Member Code="IRL" HasMetadata="true" HasOnlyUnitMetadata="false"&gt;&lt;Name LocaleIsoCode="en"&gt;Ireland&lt;/Name&gt;&lt;Name LocaleIsoCode="fr"&gt;Irlande&lt;/Name&gt;&lt;/Member&gt;&lt;Member Code="ISR" HasMetadata="true" HasOnlyUnitMetadata="false"&gt;&lt;Name LocaleIsoCode="en"&gt;Israel&lt;/Name&gt;&lt;Name LocaleIsoCode="fr"&gt;Israel&lt;/Name&gt;&lt;/Member&gt;&lt;Member Code="ITA" HasMetadata="true" HasOnlyUnitMetadata="false"&gt;&lt;Name LocaleIsoCode="en"&gt;Italy&lt;/Name&gt;&lt;Name LocaleIsoCode="fr"&gt;Italie&lt;/Name&gt;&lt;/Member&gt;&lt;Member Code="JPN" HasMetadata="true" HasOnlyUnitMetadata="false"&gt;&lt;Name LocaleIsoCode="en"&gt;Japan&lt;/Name&gt;&lt;Name LocaleIsoCode="fr"&gt;Japon&lt;/Name&gt;&lt;/Member&gt;&lt;Member Code="KOR" HasMetadata="true" HasOnlyUnitMetadata="false"&gt;&lt;Name LocaleIsoCode="en"&gt;Korea&lt;/Name&gt;&lt;Name LocaleIsoCode="fr"&gt;Corée&lt;/Name&gt;&lt;/Member&gt;&lt;Member Code="LVA" HasOnlyUnitMetadata="false"&gt;&lt;Name LocaleIsoCode="en"&gt;Latvia&lt;/Name&gt;&lt;Name LocaleIsoCode="fr"&gt;Lettonie&lt;/Name&gt;&lt;/Member&gt;&lt;Member Code="LUX" HasMetadata="true" HasOnlyUnitMetadata="false"&gt;&lt;Name LocaleIsoCode="en"&gt;Luxembourg&lt;/Name&gt;&lt;Name LocaleIsoCode="fr"&gt;Luxembourg&lt;/Name&gt;&lt;/Member&gt;&lt;Member Code="MEX" HasMetadata="true" HasOnlyUnitMetadata="false"&gt;&lt;Name LocaleIsoCode="en"&gt;Mexico&lt;/Name&gt;&lt;Name LocaleIsoCode="fr"&gt;Mexique&lt;/Name&gt;&lt;/Member&gt;&lt;Member Code="NLD" HasMetadata="true" HasOnlyUnitMetadata="false"&gt;&lt;Name LocaleIsoCode="en"&gt;Netherlands&lt;/Name&gt;&lt;Name LocaleIsoCode="fr"&gt;Pays Bas&lt;/Name&gt;&lt;/Member&gt;&lt;Member Code="NZL" HasMetadata="true" HasOnlyUnitMetadata="false"&gt;&lt;Name LocaleIsoCode="en"&gt;New Zealand&lt;/Name&gt;&lt;Name LocaleIsoCode="fr"&gt;Nouvelle-Zélande&lt;/Name&gt;&lt;/Member&gt;&lt;Member Code="NOR" HasMetadata="true" HasOnlyUnitMetadata="false"&gt;&lt;Name LocaleIsoCode="en"&gt;Norway&lt;/Name&gt;&lt;Name LocaleIsoCode="fr"&gt;Norvège&lt;/Name&gt;&lt;/Member&gt;&lt;Member Code="POL" HasMetadata="true" HasOnlyUnitMetadata="false"&gt;&lt;Name LocaleIsoCode="en"&gt;Poland&lt;/Name&gt;&lt;Name LocaleIsoCode="fr"&gt;Pologne&lt;/Name&gt;&lt;/Member&gt;&lt;Member Code="PRT" HasMetadata="true" HasOnlyUnitMetadata="false"&gt;&lt;Name LocaleIsoCode="en"&gt;Portugal&lt;/Name&gt;&lt;Name LocaleIsoCode="fr"&gt;Portugal&lt;/Name&gt;&lt;/Member&gt;&lt;Member Code="SVK" HasMetadata="true" HasOnlyUnitMetadata="false"&gt;&lt;Name LocaleIsoCode="en"&gt;Slovak Republic&lt;/Name&gt;&lt;Name LocaleIsoCode="fr"&gt;République slovaque&lt;/Name&gt;&lt;/Member&gt;&lt;Member Code="SVN" HasOnlyUnitMetadata="false"&gt;&lt;Name LocaleIsoCode="en"&gt;Slovenia&lt;/Name&gt;&lt;Name LocaleIsoCode="fr"&gt;Slovenie&lt;/Name&gt;&lt;/Member&gt;&lt;Member Code="ESP" HasMetadata="true" HasOnlyUnitMetadata="false"&gt;&lt;Name LocaleIsoCode="en"&gt;Spain&lt;/Name&gt;&lt;Name LocaleIsoCode="fr"&gt;Espagne&lt;/Name&gt;&lt;/Member&gt;&lt;Member Code="SWE" HasMetadata="true" HasOnlyUnitMetadata="false"&gt;&lt;Name LocaleIsoCode="en"&gt;Sweden&lt;/Name&gt;&lt;Name LocaleIsoCode="fr"&gt;Suède&lt;/Name&gt;&lt;/Member&gt;&lt;Member Code="CHE" HasMetadata="true" HasOnlyUnitMetadata="false"&gt;&lt;Name LocaleIsoCode="en"&gt;Switzerland&lt;/Name&gt;&lt;Name LocaleIsoCode="fr"&gt;Suisse&lt;/Name&gt;&lt;/Member&gt;&lt;Member Code="TUR" HasMetadata="true" HasOnlyUnitMetadata="false"&gt;&lt;Name LocaleIsoCode="en"&gt;Turkey&lt;/Name&gt;&lt;Name LocaleIsoCode="fr"&gt;Turquie&lt;/Name&gt;&lt;/Member&gt;&lt;Member Code="GBR" HasMetadata="true" HasOnlyUnitMetadata="false"&gt;&lt;Name LocaleIsoCode="en"&gt;United Kingdom&lt;/Name&gt;&lt;Name LocaleIsoCode="fr"&gt;Royaume-Uni&lt;/Name&gt;&lt;/Member&gt;&lt;Member Code="USA" HasMetadata="true" HasOnlyUnitMetadata="false"&gt;&lt;Name LocaleIsoCode="en"&gt;United States&lt;/Name&gt;&lt;Name LocaleIsoCode="fr"&gt;États-Unis&lt;/Name&gt;&lt;/Member&gt;&lt;Member Code="OECD" HasMetadata="true" HasOnlyUnitMetadata="false"&gt;&lt;Name LocaleIsoCode="en"&gt;OECD countries&lt;/Name&gt;&lt;Name LocaleIsoCode="fr"&gt;Pays OCDE&lt;/Name&gt;&lt;/Member&gt;&lt;Member Code="EU22" HasOnlyUnitMetadata="false"&gt;&lt;Name LocaleIsoCode="en"&gt;European Union 22&lt;/Name&gt;&lt;Name LocaleIsoCode="fr"&gt;Union Européenne 22&lt;/Name&gt;&lt;/Member&gt;&lt;Member Code="EU15" HasOnlyUnitMetadata="false"&gt;&lt;Name LocaleIsoCode="en"&gt;European Union 15&lt;/Name&gt;&lt;Name LocaleIsoCode="fr"&gt;Union Européenne 15&lt;/Name&gt;&lt;/Member&gt;&lt;Member Code="EU28" HasOnlyUnitMetadata="false"&gt;&lt;Name LocaleIsoCode="en"&gt;European Union 28&lt;/Name&gt;&lt;Name LocaleIsoCode="fr"&gt;Union Européenne 28&lt;/Name&gt;&lt;/Member&gt;&lt;/Dimension&gt;&lt;Dimension Code="TIME" CommonCode="TIME"&gt;&lt;Name LocaleIsoCode="en"&gt;Time&lt;/Name&gt;&lt;Name LocaleIsoCode="fr"&gt;Temps&lt;/Name&gt;&lt;Member Code="1990"&gt;&lt;Name LocaleIsoCode="en"&gt;1990&lt;/Name&gt;&lt;Name LocaleIsoCode="fr"&gt;1990&lt;/Name&gt;&lt;/Member&gt;&lt;Member Code="1991"&gt;&lt;Name LocaleIsoCode="en"&gt;1991&lt;/Name&gt;&lt;Name LocaleIsoCode="fr"&gt;1991&lt;/Name&gt;&lt;/Member&gt;&lt;Member Code="1992"&gt;&lt;Name LocaleIsoCode="en"&gt;1992&lt;/Name&gt;&lt;Name LocaleIsoCode="fr"&gt;1992&lt;/Name&gt;&lt;/Member&gt;&lt;Member Code="1993"&gt;&lt;Name LocaleIsoCode="en"&gt;1993&lt;/Name&gt;&lt;Name LocaleIsoCode="fr"&gt;1993&lt;/Name&gt;&lt;/Member&gt;&lt;Member Code="1994"&gt;&lt;Name LocaleIsoCode="en"&gt;1994&lt;/Name&gt;&lt;Name LocaleIsoCode="fr"&gt;1994&lt;/Name&gt;&lt;/Member&gt;&lt;Member Code="1995"&gt;&lt;Name LocaleIsoCode="en"&gt;1995&lt;/Name&gt;&lt;Name LocaleIsoCode="fr"&gt;1995&lt;/Name&gt;&lt;/Member&gt;&lt;Member Code="1996"&gt;&lt;Name LocaleIsoCode="en"&gt;1996&lt;/Name&gt;&lt;Name LocaleIsoCode="fr"&gt;1996&lt;/Name&gt;&lt;/Member&gt;&lt;Member Code="1997"&gt;&lt;Name LocaleIsoCode="en"&gt;1997&lt;/Name&gt;&lt;Name LocaleIsoCode="fr"&gt;1997&lt;/Name&gt;&lt;/Member&gt;&lt;Member Code="1998"&gt;&lt;Name LocaleIsoCode="en"&gt;1998&lt;/Name&gt;&lt;Name LocaleIsoCode="fr"&gt;1998&lt;/Name&gt;&lt;/Member&gt;&lt;Member Code="1999"&gt;&lt;Name LocaleIsoCode="en"&gt;1999&lt;/Name&gt;&lt;Name LocaleIsoCode="fr"&gt;1999&lt;/Name&gt;&lt;/Member&gt;&lt;Member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LocaleIsoCode="fr"&gt;2013&lt;/Name&gt;&lt;/Member&gt;&lt;Member Code="2014"&gt;&lt;Name LocaleIsoCode="en"&gt;2014&lt;/Name&gt;&lt;Name LocaleIsoCode="fr"&gt;2014&lt;/Name&gt;&lt;/Member&gt;&lt;Member Code="2015"&gt;&lt;Name LocaleIsoCode="en"&gt;2015&lt;/Name&gt;&lt;Name LocaleIsoCode="fr"&gt;2015&lt;/Name&gt;&lt;/Member&gt;&lt;/Dimension&gt;&lt;Dimension Code="SEX" CommonCode="LFS_SEX" Display="labels"&gt;&lt;Name LocaleIsoCode="en"&gt;Sex&lt;/Name&gt;&lt;Name LocaleIsoCode="fr"&gt;Sexe&lt;/Name&gt;&lt;Member Code="MEN"&gt;&lt;Name LocaleIsoCode="en"&gt;Men&lt;/Name&gt;&lt;Name LocaleIsoCode="fr"&gt;Hommes&lt;/Name&gt;&lt;/Member&gt;&lt;Member Code="WOMEN"&gt;&lt;Name LocaleIsoCode="en"&gt;Women&lt;/Name&gt;&lt;Name LocaleIsoCode="fr"&gt;Femmes&lt;/Name&gt;&lt;/Member&gt;&lt;Member Code="MW" IsDisplayed="true"&gt;&lt;Name LocaleIsoCode="en"&gt;All persons&lt;/Name&gt;&lt;Name LocaleIsoCode="fr"&gt;Ensemble des personnes&lt;/Name&gt;&lt;/Member&gt;&lt;/Dimension&gt;&lt;Dimension Code="AGE" CommonCode="LFS_AGE" Display="labels"&gt;&lt;Name LocaleIsoCode="en"&gt;Age&lt;/Name&gt;&lt;Name LocaleIsoCode="fr"&gt;Age&lt;/Name&gt;&lt;Member Code="1519"&gt;&lt;Name LocaleIsoCode="en"&gt;15 to 19&lt;/Name&gt;&lt;Name LocaleIsoCode="fr"&gt;15 à 19&lt;/Name&gt;&lt;/Member&gt;&lt;Member Code="1524"&gt;&lt;Name LocaleIsoCode="en"&gt;15 to 24&lt;/Name&gt;&lt;Name LocaleIsoCode="fr"&gt;15 à 24&lt;/Name&gt;&lt;/Member&gt;&lt;Member Code="1564"&gt;&lt;Name LocaleIsoCode="en"&gt;15 to 64&lt;/Name&gt;&lt;Name LocaleIsoCode="fr"&gt;15 à 64&lt;/Name&gt;&lt;/Member&gt;&lt;Member Code="2024"&gt;&lt;Name LocaleIsoCode="en"&gt;20 to 24&lt;/Name&gt;&lt;Name LocaleIsoCode="fr"&gt;20 à 24&lt;/Name&gt;&lt;/Member&gt;&lt;Member Code="2529"&gt;&lt;Name LocaleIsoCode="en"&gt;25 to 29&lt;/Name&gt;&lt;Name LocaleIsoCode="fr"&gt;25 à 29&lt;/Name&gt;&lt;/Member&gt;&lt;Member Code="2534"&gt;&lt;Name LocaleIsoCode="en"&gt;25 to 34&lt;/Name&gt;&lt;Name LocaleIsoCode="fr"&gt;25 à 34&lt;/Name&gt;&lt;/Member&gt;&lt;Member Code="2539"&gt;&lt;Name LocaleIsoCode="en"&gt;25 to 39&lt;/Name&gt;&lt;Name LocaleIsoCode="fr"&gt;25 à 39&lt;/Name&gt;&lt;/Member&gt;&lt;Member Code="2554"&gt;&lt;Name LocaleIsoCode="en"&gt;25 to 54&lt;/Name&gt;&lt;Name LocaleIsoCode="fr"&gt;25 à 54&lt;/Name&gt;&lt;/Member&gt;&lt;Member Code="2564"&gt;&lt;Name LocaleIsoCode="en"&gt;25 to 64&lt;/Name&gt;&lt;Name LocaleIsoCode="fr"&gt;25 à 64&lt;/Name&gt;&lt;/Member&gt;&lt;Member Code="3034"&gt;&lt;Name LocaleIsoCode="en"&gt;30 to 34&lt;/Name&gt;&lt;Name LocaleIsoCode="fr"&gt;30 à 34&lt;/Name&gt;&lt;/Member&gt;&lt;Member Code="3039"&gt;&lt;Name LocaleIsoCode="en"&gt;30 to 39&lt;/Name&gt;&lt;Name LocaleIsoCode="fr"&gt;30 à 39&lt;/Name&gt;&lt;/Member&gt;&lt;Member Code="3539"&gt;&lt;Name LocaleIsoCode="en"&gt;35 to 39&lt;/Name&gt;&lt;Name LocaleIsoCode="fr"&gt;35 à 39&lt;/Name&gt;&lt;/Member&gt;&lt;Member Code="3544"&gt;&lt;Name LocaleIsoCode="en"&gt;35 to 44&lt;/Name&gt;&lt;Name LocaleIsoCode="fr"&gt;35 à 44&lt;/Name&gt;&lt;/Member&gt;&lt;Member Code="4044"&gt;&lt;Name LocaleIsoCode="en"&gt;40 to 44&lt;/Name&gt;&lt;Name LocaleIsoCode="fr"&gt;40 à 44&lt;/Name&gt;&lt;/Member&gt;&lt;Member Code="4049"&gt;&lt;Name LocaleIsoCode="en"&gt;40 to 49&lt;/Name&gt;&lt;Name LocaleIsoCode="fr"&gt;40 à 49&lt;/Name&gt;&lt;/Member&gt;&lt;Member Code="4549"&gt;&lt;Name LocaleIsoCode="en"&gt;45 to 49&lt;/Name&gt;&lt;Name LocaleIsoCode="fr"&gt;45 à 49&lt;/Name&gt;&lt;/Member&gt;&lt;Member Code="4554"&gt;&lt;Name LocaleIsoCode="en"&gt;45 to 54&lt;/Name&gt;&lt;Name LocaleIsoCode="fr"&gt;45 à 54&lt;/Name&gt;&lt;/Member&gt;&lt;Member Code="5054"&gt;&lt;Name LocaleIsoCode="en"&gt;50 to 54&lt;/Name&gt;&lt;Name LocaleIsoCode="fr"&gt;50 à 54&lt;/Name&gt;&lt;/Member&gt;&lt;Member Code="5059"&gt;&lt;Name LocaleIsoCode="en"&gt;50 to 59&lt;/Name&gt;&lt;Name LocaleIsoCode="fr"&gt;50 à 59&lt;/Name&gt;&lt;/Member&gt;&lt;Member Code="5559"&gt;&lt;Name LocaleIsoCode="en"&gt;55 to 59&lt;/Name&gt;&lt;Name LocaleIsoCode="fr"&gt;55 à 59&lt;/Name&gt;&lt;/Member&gt;&lt;Member Code="5564" IsDisplayed="true"&gt;&lt;Name LocaleIsoCode="en"&gt;55 to 64&lt;/Name&gt;&lt;Name LocaleIsoCode="fr"&gt;55 à 64&lt;/Name&gt;&lt;/Member&gt;&lt;Member Code="6064"&gt;&lt;Name LocaleIsoCode="en"&gt;60 to 64&lt;/Name&gt;&lt;Name LocaleIsoCode="fr"&gt;60 à 64&lt;/Name&gt;&lt;/Member&gt;&lt;Member Code="6099"&gt;&lt;Name LocaleIsoCode="en"&gt;60+&lt;/Name&gt;&lt;Name LocaleIsoCode="fr"&gt;60+&lt;/Name&gt;&lt;/Member&gt;&lt;Member Code="6569"&gt;&lt;Name LocaleIsoCode="en"&gt;65 to 69&lt;/Name&gt;&lt;Name LocaleIsoCode="fr"&gt;65 à 69&lt;/Name&gt;&lt;/Member&gt;&lt;Member Code="6574"&gt;&lt;Name LocaleIsoCode="en"&gt;65 to 74&lt;/Name&gt;&lt;Name LocaleIsoCode="fr"&gt;65 à 74&lt;/Name&gt;&lt;/Member&gt;&lt;Member Code="6599"&gt;&lt;Name LocaleIsoCode="en"&gt;65+&lt;/Name&gt;&lt;Name LocaleIsoCode="fr"&gt;65+&lt;/Name&gt;&lt;/Member&gt;&lt;Member Code="7074"&gt;&lt;Name LocaleIsoCode="en"&gt;70 to 74&lt;/Name&gt;&lt;Name LocaleIsoCode="fr"&gt;70 à 74&lt;/Name&gt;&lt;/Member&gt;&lt;Member Code="7099"&gt;&lt;Name LocaleIsoCode="en"&gt;70+&lt;/Name&gt;&lt;Name LocaleIsoCode="fr"&gt;70+&lt;/Name&gt;&lt;/Member&gt;&lt;Member Code="7599"&gt;&lt;Name LocaleIsoCode="en"&gt;75+&lt;/Name&gt;&lt;Name LocaleIsoCode="fr"&gt;75+&lt;/Name&gt;&lt;/Member&gt;&lt;Member Code="900000"&gt;&lt;Name LocaleIsoCode="en"&gt;Total&lt;/Name&gt;&lt;Name LocaleIsoCode="fr"&gt;Total&lt;/Name&gt;&lt;/Member&gt;&lt;Member Code="990000"&gt;&lt;Name LocaleIsoCode="en"&gt;Unknown&lt;/Name&gt;&lt;Name LocaleIsoCode="fr"&gt;Inconnu&lt;/Name&gt;&lt;/Member&gt;&lt;Member Code="7579"&gt;&lt;Name LocaleIsoCode="en"&gt;75 to 79+&lt;/Name&gt;&lt;Name LocaleIsoCode="fr"&gt;75 à 79&lt;/Name&gt;&lt;/Member&gt;&lt;Member Code="8099"&gt;&lt;Name LocaleIsoCode="en"&gt;80+&lt;/Name&gt;&lt;Name LocaleIsoCode="fr"&gt;80+&lt;/Name&gt;&lt;/Member&gt;&lt;/Dimension&gt;&lt;Dimension Code="SERIES" CommonCode="LFS_SERIES" Display="labels"&gt;&lt;Name LocaleIsoCode="en"&gt;Series&lt;/Name&gt;&lt;Name LocaleIsoCode="fr"&gt;Series&lt;/Name&gt;&lt;Member Code="E"&gt;&lt;Name LocaleIsoCode="en"&gt;Employment&lt;/Name&gt;&lt;Name LocaleIsoCode="fr"&gt;Emploi&lt;/Name&gt;&lt;/Member&gt;&lt;Member Code="L" IsDisplayed="true"&gt;&lt;Name LocaleIsoCode="en"&gt;Labour Force&lt;/Name&gt;&lt;Name LocaleIsoCode="fr"&gt;Population active&lt;/Name&gt;&lt;/Member&gt;&lt;Member Code="P"&gt;&lt;Name LocaleIsoCode="en"&gt;Population&lt;/Name&gt;&lt;Name LocaleIsoCode="fr"&gt;Population&lt;/Name&gt;&lt;/Member&gt;&lt;Member Code="U"&gt;&lt;Name LocaleIsoCode="en"&gt;Unemployment&lt;/Name&gt;&lt;Name LocaleIsoCode="fr"&gt;Chômage&lt;/Name&gt;&lt;/Member&gt;&lt;/Dimension&gt;&lt;Dimension Code="FREQUENCY" CommonCode="FREQUENCY"&gt;&lt;Name LocaleIsoCode="en"&gt;Frequency&lt;/Name&gt;&lt;Name LocaleIsoCode="fr"&gt;Fréquence&lt;/Name&gt;&lt;Member Code="A"&gt;&lt;Name LocaleIsoCode="en"&gt;Annual&lt;/Name&gt;&lt;Name LocaleIsoCode="fr"&gt;Annuelle&lt;/Name&gt;&lt;/Member&gt;&lt;/Dimension&gt;&lt;WBOSInformations&gt;&lt;TimeDimension WebTreeWasUsed="false"&gt;&lt;StartCodes Annual="1990" /&gt;&lt;/TimeDimension&gt;&lt;/WBOSInformations&gt;&lt;Tabulation Axis="horizontal"&gt;&lt;Dimension Code="TIME" CommonCode="TIME" /&gt;&lt;/Tabulation&gt;&lt;Tabulation Axis="vertical"&gt;&lt;Dimension Code="COUNTRY" CommonCode="LFS_COUNTRY" /&gt;&lt;/Tabulation&gt;&lt;Tabulation Axis="page"&gt;&lt;Dimension Code="SERIES" CommonCode="LFS_SERIES" /&gt;&lt;Dimension Code="SEX" CommonCode="LFS_SEX" /&gt;&lt;Dimension Code="AGE" CommonCode="LFS_AGE" /&gt;&lt;Dimension Code="FREQUENCY" CommonCode="FREQUENCY" /&gt;&lt;Dimension xmlns="" Code="FAKEUNITDIM" /&gt;&lt;/Tabulation&gt;&lt;Formatting&gt;&lt;Labels LocaleIsoCode="en" /&gt;&lt;Power&gt;0&lt;/Power&gt;&lt;Decimals&gt;0&lt;/Decimals&gt;&lt;SkipEmptyLines&gt;false&lt;/SkipEmptyLines&gt;&lt;SkipEmptyCols&gt;false&lt;/SkipEmptyCols&gt;&lt;SkipLineHierarchy&gt;false&lt;/SkipLineHierarchy&gt;&lt;SkipColHierarchy&gt;false&lt;/SkipColHierarchy&gt;&lt;Page&gt;1&lt;/Page&gt;&lt;/Formatting&gt;&lt;Dimension Code="FAKEUNITDIM" xmlns=""&gt;&lt;Name LocaleIsoCode="en"&gt;Unit&lt;/Name&gt;&lt;Name LocaleIsoCode="fr"&gt;Unité&lt;/Name&gt;&lt;Member Code="FAKEUNITMEMBERCODE"&gt;&lt;Name LocaleIsoCode="en"&gt;Default Unit&lt;/Name&gt;&lt;Name LocaleIsoCode="fr"&gt;Unité par défaut&lt;/Name&gt;&lt;/Member&gt;&lt;/Dimension&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</si>
  <si>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(women employed 15-64/all employed 15-64)/(women labour force 15-64/ all labour force 15-64)</t>
  </si>
  <si>
    <t>Employment</t>
  </si>
  <si>
    <t>Data extracted on 28 Nov 2016 10:13 UTC (GMT) from OECD.Stat</t>
  </si>
  <si>
    <t>Data extracted on 28 Nov 2016 10:14 UTC (GMT) from OECD.Stat</t>
  </si>
  <si>
    <t>http://www.oecd.org/ctp/tax-policy/taxing-wages-tax-burden-trends-latest-year.htm</t>
  </si>
  <si>
    <t>Dataset: Taxing Wages - Comparative tables</t>
  </si>
  <si>
    <t>Data extracted on 19 Jan 2017 12:55 UTC (GMT) from OECD.Stat</t>
  </si>
  <si>
    <t>Data extracted on 19 Jan 2017 12:57 UTC (GMT) from OECD.Stat</t>
  </si>
  <si>
    <t>Data extracted on 19 Jan 2017 12:59 UTC (GMT) from OECD.Stat</t>
  </si>
  <si>
    <t>Employer SSC</t>
  </si>
  <si>
    <t>OECD (35.9%)</t>
  </si>
  <si>
    <t>Total Tax wedge</t>
  </si>
  <si>
    <r>
      <t>Average Effective Tax Rates for a transition into full-time work for persons without entitlement to unemployment insurance but entitled to social assistance if applicable</t>
    </r>
    <r>
      <rPr>
        <b/>
        <vertAlign val="superscript"/>
        <sz val="10"/>
        <rFont val="Arial"/>
        <family val="2"/>
      </rPr>
      <t>1</t>
    </r>
  </si>
  <si>
    <t>2014, different earnings levels</t>
  </si>
  <si>
    <t>33% of AW level</t>
  </si>
  <si>
    <t>50% of AW level</t>
  </si>
  <si>
    <t>67% of AW level</t>
  </si>
  <si>
    <t>100% of AW level</t>
  </si>
  <si>
    <t>150% of AW level</t>
  </si>
  <si>
    <t>No children</t>
  </si>
  <si>
    <t>2 children</t>
  </si>
  <si>
    <t>Single person</t>
  </si>
  <si>
    <t>One-earner married couple</t>
  </si>
  <si>
    <t>Two-earner married couple</t>
  </si>
  <si>
    <t>Lone parent</t>
  </si>
  <si>
    <t>Israel*</t>
  </si>
  <si>
    <t>Turkey**</t>
  </si>
  <si>
    <t>1.  Average effective tax rates measure the extent to which taxes and benefits reduce the financial gain of moving into work. The estimates here relate to the situation of a person who is not entitled to unemployment benefits (e.g. because they entitlements have expired). Instead, social assistance and other means-tested benefits are assumed to be available subject to relevant income conditions. Where receipt of such assistance is subject to activity tests (such as active job-search or being "available" for work), these requirements are assumed to be met in the out of work situation. Cash housing benefits are calculated assuming private market rent, plus other charges, amounting to 20% of the full-time wage for all family types. The percentage of AW relates to the earnings from full-time employment of the individual moving into work. For married couples the percentage of AW relates to one spouse only; the second spouse is assumed to be inactive with no earnings in a one-earner couple and to have full-time earnings equal to 67% of AW in a two-earner couple. Calculations for families with children assume two children aged 4 and 6.</t>
  </si>
  <si>
    <t>2. The calculations for EU and Eurozone include only those member countries in the corresponding year for which data is available.</t>
  </si>
  <si>
    <t>* The statistical data for Israel are supplied by and under the responsibility of the relevant Israeli authorities. The use of such data by the OECD is without prejudice to the status of the Golan Heights, East Jerusalem and Israeli settlements in the West Bank under the terms of international law.</t>
  </si>
  <si>
    <t>** AW value is not available. Calculations are based on APW.</t>
  </si>
  <si>
    <t>† Footnote by Turkey: The information in this document with reference to « Cyprus » relates to the southern part of the Island. There is no single authority representing both Turkish and Greek Cypriot people on the Island. Turkey recognizes the Turkish Republic of Northern Cyprus (TRNC). Until a lasting and equitable solution is found within the context of United Nations, Turkey shall preserve its position concerning the “Cyprus issue”.
† Footnote by all the European Union Member States of the OECD and the European Union: The Republic of Cyprus is recognized by all members of the United Nations with the exception of Turkey. The information in this document relates to the area under the effective control of the Government of the Republic of Cyprus.</t>
  </si>
  <si>
    <t xml:space="preserve">n/a: not available. </t>
  </si>
  <si>
    <t xml:space="preserve">For details of modeling assumptions see </t>
  </si>
  <si>
    <t>Methodology</t>
  </si>
  <si>
    <r>
      <t>Source:</t>
    </r>
    <r>
      <rPr>
        <sz val="9"/>
        <rFont val="Arial"/>
        <family val="2"/>
      </rPr>
      <t xml:space="preserve"> OECD, Tax-Benefit Models.</t>
    </r>
  </si>
  <si>
    <t>http://www.oecd.org/els/soc/benefits-and-wages.htm</t>
  </si>
  <si>
    <t xml:space="preserve">Last revised: </t>
  </si>
  <si>
    <t>Data extracted on 23 Jan 2017 10:20 UTC (GMT) from OECD.Stat</t>
  </si>
  <si>
    <t>TIME</t>
  </si>
  <si>
    <t>GEO/INDIC_HE</t>
  </si>
  <si>
    <t>Healthy life years in absolute value at birth - females</t>
  </si>
  <si>
    <t>Healthy life years in absolute value at birth - males</t>
  </si>
  <si>
    <t>Healthy Life Years (from 2004 onwards) [hlth_hlye]</t>
  </si>
  <si>
    <t>Moderná ekonomika</t>
  </si>
  <si>
    <t>Udržateľné a nízkouhlíkové hospodárstvo</t>
  </si>
  <si>
    <t>Health at a Glance: Europe 2016 - © OECD 2016</t>
  </si>
  <si>
    <t>Chapter 3</t>
  </si>
  <si>
    <t>Version PAC - Last updated: 28-Oct-2016</t>
  </si>
  <si>
    <t>Disclaimer: http://oe.cd/disclaimer</t>
  </si>
  <si>
    <t xml:space="preserve"> </t>
  </si>
  <si>
    <t>Good/Very good health</t>
  </si>
  <si>
    <t>Fair health</t>
  </si>
  <si>
    <t>Bad/Very bad health</t>
  </si>
  <si>
    <t>Slovak Rep.</t>
  </si>
  <si>
    <t>Czech Rep.</t>
  </si>
  <si>
    <t>Source: EU-Statistics on Income and Living Conditions survey; OECD Health Statistics 2016 for Turkey.</t>
  </si>
  <si>
    <t>3.22. Self-reported health status, 2014, population aged 16 and over</t>
  </si>
  <si>
    <t>Dataset: Non-Medical Determinants of Health</t>
  </si>
  <si>
    <t>Alcohol consumption</t>
  </si>
  <si>
    <t>Liters per capita (15+)</t>
  </si>
  <si>
    <t>Data extracted on 24 Jan 2017 11:30 UTC (GMT) from OECD.Stat</t>
  </si>
  <si>
    <t>E:</t>
  </si>
  <si>
    <t>Estimated value</t>
  </si>
  <si>
    <t>Tobacco consumption</t>
  </si>
  <si>
    <t>Data extracted on 24 Jan 2017 11:41 UTC (GMT) from OECD.Stat</t>
  </si>
  <si>
    <t>D:</t>
  </si>
  <si>
    <t>Difference in methodology</t>
  </si>
  <si>
    <t>Množstvo každodenných fajčiarov</t>
  </si>
  <si>
    <t>Dataset: Health expenditure and financing</t>
  </si>
  <si>
    <t>Current expenditure on health (all functions)</t>
  </si>
  <si>
    <t>Financing scheme</t>
  </si>
  <si>
    <t>Household out-of-pocket payment</t>
  </si>
  <si>
    <t>All providers</t>
  </si>
  <si>
    <t>Share of current expenditure on health</t>
  </si>
  <si>
    <t>Data extracted on 24 Jan 2017 12:07 UTC (GMT) from OECD.Stat</t>
  </si>
  <si>
    <t>All financing schemes</t>
  </si>
  <si>
    <t>Share of gross domestic product</t>
  </si>
  <si>
    <t>Data extracted on 24 Jan 2017 12:19 UTC (GMT) from OECD.Stat</t>
  </si>
  <si>
    <t>Active population by sex, age and citizenship (1 000) [lfsa_agan]</t>
  </si>
  <si>
    <t>Využitie pracovnej sily (labour utilization) 2015</t>
  </si>
  <si>
    <t xml:space="preserve">  Homicide rate</t>
  </si>
  <si>
    <t>ratio</t>
  </si>
  <si>
    <t>age- standardised rate per 100 000 population</t>
  </si>
  <si>
    <t>The reference year is 2013 with the exception of 2012 for Belgium, Brazil, Chile, Denmark, Estonia, Greece, Israel, Italy, Korea, Latvia, Mexico, Switzerland; 2011 for Australia, Canada, Francia, New Zealand, and the Russian federation; 2010 for Ireland, the Slovak Republic, Slovenia, the United States; 2009 for Iceland.</t>
  </si>
  <si>
    <t>Personnel in the criminal justice system by sex - number and rate for the relevant sex group [crim_just_job]</t>
  </si>
  <si>
    <t>ISCO08</t>
  </si>
  <si>
    <t>Police officers</t>
  </si>
  <si>
    <t>Northern Ireland (UK)</t>
  </si>
  <si>
    <t>EUR per tonne of oil equivalent</t>
  </si>
  <si>
    <t>18.01.2017</t>
  </si>
  <si>
    <t>25 Jan 2017 16:12:17 CET</t>
  </si>
  <si>
    <t>http://ec.europa.eu/eurostat/tgm/table.do?tab=table&amp;init=1&amp;plugin=1&amp;language=en&amp;pcode=tsdcc360</t>
  </si>
  <si>
    <t>tsdcc360</t>
  </si>
  <si>
    <t>Length of motorways and e-roads [road_if_motorwa]</t>
  </si>
  <si>
    <t>TRA_INFR</t>
  </si>
  <si>
    <t>Motorways</t>
  </si>
  <si>
    <t>Kilometre</t>
  </si>
  <si>
    <t>Gini (disposable income, post taxes and transfers)</t>
  </si>
  <si>
    <t>New income definition since 2012</t>
  </si>
  <si>
    <t>0-1 scale</t>
  </si>
  <si>
    <t>last</t>
  </si>
  <si>
    <t>OECD Regions at a Glance 2016 - © OECD 2016</t>
  </si>
  <si>
    <t>Chapter2</t>
  </si>
  <si>
    <t>Figure 2.17. Gini index of inequality of GDP per capita across TL3 regions, 2000 and 2013</t>
  </si>
  <si>
    <t>Version 1 - Last updated: 13-May-2016</t>
  </si>
  <si>
    <t>Zone</t>
  </si>
  <si>
    <t>Code</t>
  </si>
  <si>
    <t>Last year available</t>
  </si>
  <si>
    <t>First year available</t>
  </si>
  <si>
    <t xml:space="preserve"> 2000</t>
  </si>
  <si>
    <t>OECD31</t>
  </si>
  <si>
    <t>Notes: Data for period 2000-13. TL3 regions. Australia, Canada, Chile, Mexico, Turkey and the United States TL2 regions. Germany Non Official Grids regions. Brazil, China, Colombia, Indonesia, Russian Federation and South Africa TL2 regions. Regional GVA for Turkey. Regional GDP is not available for Iceland and Israel. For China, data for the Special Administrative Region of Hong Kong, the Special Administrative Region of Macau and Chinese Taipei are excluded. First available years: Japan and India 2001; Mexico 2003; China 2004. Last available year: Austria, Brazil, China, Colombia, Estonia, Finland, France, Germany, Hungary, Indonesia, Ireland, Italy, Japan, Latvia, Lithuania, Norway, Poland, Russian Federation, Spain, Sweden and Switzerland 2012.</t>
  </si>
  <si>
    <t>Source:</t>
  </si>
  <si>
    <t>OECD (2015), OECD Regional Statistics (database)</t>
  </si>
  <si>
    <t>http://www.oecd-ilibrary.org/governance/oecd-regions-at-a-glance-2016/gini-index-of-inequality-of-gdp-per-capita-across-tl3-regions-2000-and-2013_reg_glance-2016-graph45-en</t>
  </si>
  <si>
    <t>P50/P10  disposable income decile ratio</t>
  </si>
  <si>
    <t>Data extracted on 26 Jan 2017 13:06 UTC (GMT) from OECD.Stat</t>
  </si>
  <si>
    <t>P90/P50  disposable income decile ratio</t>
  </si>
  <si>
    <t>Data extracted on 26 Jan 2017 13:08 UTC (GMT) from OECD.Stat</t>
  </si>
  <si>
    <t>Government at a Glance 2015 - © OECD 2015</t>
  </si>
  <si>
    <t>Chapter 2. Public Finance and Economics</t>
  </si>
  <si>
    <t>Figure 2.28. General government expenditures as a percentage of GDP, 2007, 2009, 2013 and 2014</t>
  </si>
  <si>
    <t>Version 1 - Last updated: 06-Jul-2015</t>
  </si>
  <si>
    <t>2.28 General government expenditures as a percentage of GDP, 2007, 2009, 2013 and 2014</t>
  </si>
  <si>
    <t>Data for Turkey and are not included in the OECD average due to missing time-series.</t>
  </si>
  <si>
    <t>Colombia and Russia: 2012 rather than 2013</t>
  </si>
  <si>
    <t>OECD UWA</t>
  </si>
  <si>
    <t>ISL</t>
  </si>
  <si>
    <t>LUX</t>
  </si>
  <si>
    <t>OECD WA</t>
  </si>
  <si>
    <t>ISR</t>
  </si>
  <si>
    <t>European Union total</t>
  </si>
  <si>
    <t>OECD total</t>
  </si>
  <si>
    <t>Science</t>
  </si>
  <si>
    <t>Table I.2.3</t>
  </si>
  <si>
    <t>Mathematics</t>
  </si>
  <si>
    <t>Table I.4.3</t>
  </si>
  <si>
    <t>Reading</t>
  </si>
  <si>
    <t>Table I.5.3</t>
  </si>
  <si>
    <t>Education at a Glance 2016: OECD Indicators - © OECD 2016</t>
  </si>
  <si>
    <t>Indicator D3</t>
  </si>
  <si>
    <t>Indicator D3. How much are teachers paid?</t>
  </si>
  <si>
    <t>Version 1 - Last updated: 19-Jul-2016</t>
  </si>
  <si>
    <t>Table D3.1a.</t>
  </si>
  <si>
    <t>Teachers' statutory salaries, based on typical qualifications, at different points in teachers' careers (2014)</t>
  </si>
  <si>
    <t xml:space="preserve">Annual teachers' salaries, in public institutions, in equivalent USD converted using PPPs for private consumption </t>
  </si>
  <si>
    <t>Pre-primary</t>
  </si>
  <si>
    <t>Primary</t>
  </si>
  <si>
    <t>Lower secondary, general programmes</t>
  </si>
  <si>
    <t>Upper secondary, general programmes</t>
  </si>
  <si>
    <t>Starting salary</t>
  </si>
  <si>
    <t>Salary after 10 years of experience</t>
  </si>
  <si>
    <t>Salary after 15 years of experience</t>
  </si>
  <si>
    <t>Salary at top of scale</t>
  </si>
  <si>
    <t>England (UK)</t>
  </si>
  <si>
    <t>1, 2, 3</t>
  </si>
  <si>
    <t>Scotland (UK)</t>
  </si>
  <si>
    <t>EU22 average</t>
  </si>
  <si>
    <r>
      <rPr>
        <b/>
        <sz val="8"/>
        <rFont val="Arial"/>
        <family val="2"/>
      </rPr>
      <t>Note:</t>
    </r>
    <r>
      <rPr>
        <sz val="8"/>
        <rFont val="Arial"/>
        <family val="2"/>
      </rPr>
      <t xml:space="preserve"> The definition of teachers' typical qualification is based on a broad concept, including the typical ISCED level of attainment and other criteria. Please see Box D3.2 for further details.</t>
    </r>
  </si>
  <si>
    <t xml:space="preserve">1. Statutory salaries do not include the part of social security contributions and pension-scheme contributions paid by the employees. </t>
  </si>
  <si>
    <t>2. Statutory salaries include the part of social security contributions and pension-scheme contributions paid by the employers.</t>
  </si>
  <si>
    <t xml:space="preserve">3. Includes data on the majority, i.e. kindergarten teachers only for pre-primary education. </t>
  </si>
  <si>
    <t xml:space="preserve">4. Includes the average of fixed bonuses for overtime hours for lower and upper secondary teachers. </t>
  </si>
  <si>
    <t>5. Actual base salaries for 2013.</t>
  </si>
  <si>
    <t>6. Salaries after 11 years of experience for Columns 2, 6, 10 and 14.</t>
  </si>
  <si>
    <t>7. Actual base salaries.</t>
  </si>
  <si>
    <r>
      <rPr>
        <b/>
        <sz val="8"/>
        <rFont val="Arial"/>
        <family val="2"/>
      </rPr>
      <t>Source:</t>
    </r>
    <r>
      <rPr>
        <sz val="8"/>
        <rFont val="Arial"/>
        <family val="2"/>
      </rPr>
      <t xml:space="preserve"> OECD. See Annex 3 for notes (www.oecd.org/education/education-at-a-glance-19991487.htm).</t>
    </r>
  </si>
  <si>
    <t>Please refer to the Reader's Guide for information concerning symbols for missing data and abbreviations.</t>
  </si>
  <si>
    <t>StatLink</t>
  </si>
  <si>
    <t>Indicator B1</t>
  </si>
  <si>
    <t>Indicator B1. How much is spent per student?</t>
  </si>
  <si>
    <t xml:space="preserve">Table B1.1.                  </t>
  </si>
  <si>
    <t xml:space="preserve">Annual expenditure per student by educational institutions for all services (2013)   
                    </t>
  </si>
  <si>
    <t xml:space="preserve">In equivalent USD converted using PPPs for GDP, by level of education, based on full-time equivalents  </t>
  </si>
  <si>
    <t xml:space="preserve">Primary </t>
  </si>
  <si>
    <t xml:space="preserve">Secondary </t>
  </si>
  <si>
    <t xml:space="preserve">Post-secondary non-tertiary </t>
  </si>
  <si>
    <t xml:space="preserve">Tertiary </t>
  </si>
  <si>
    <t xml:space="preserve">Primary to tertiary </t>
  </si>
  <si>
    <t xml:space="preserve">Lower secondary </t>
  </si>
  <si>
    <t xml:space="preserve">Upper secondary </t>
  </si>
  <si>
    <t xml:space="preserve">All secondary </t>
  </si>
  <si>
    <t>Short-cycle tertiary</t>
  </si>
  <si>
    <t>Bachelor's, master's and doctorate degrees</t>
  </si>
  <si>
    <t xml:space="preserve">All tertiary </t>
  </si>
  <si>
    <t>General programmes</t>
  </si>
  <si>
    <t>Vocational programmes</t>
  </si>
  <si>
    <t>All programmes</t>
  </si>
  <si>
    <t>d</t>
  </si>
  <si>
    <t>x(5)</t>
  </si>
  <si>
    <t>1, 2</t>
  </si>
  <si>
    <t>x(1)</t>
  </si>
  <si>
    <t>a</t>
  </si>
  <si>
    <t>x(10)</t>
  </si>
  <si>
    <t>x(4)</t>
  </si>
  <si>
    <t>x(5,10)</t>
  </si>
  <si>
    <t>x(5 10)</t>
  </si>
  <si>
    <r>
      <rPr>
        <b/>
        <sz val="8"/>
        <rFont val="Arial"/>
        <family val="2"/>
      </rPr>
      <t>Notes:</t>
    </r>
    <r>
      <rPr>
        <sz val="8"/>
        <rFont val="Arial"/>
        <family val="2"/>
      </rPr>
      <t xml:space="preserve"> Data on early childhood education is available in Indicator C2.</t>
    </r>
  </si>
  <si>
    <t>Public expenditure figures presented here exclude undistributed programmes.</t>
  </si>
  <si>
    <t>1. Year of reference 2012.</t>
  </si>
  <si>
    <t>2. Public institutions only for tertiary level</t>
  </si>
  <si>
    <t>3. Year of reference 2014.</t>
  </si>
  <si>
    <t>4. Public institutions only.</t>
  </si>
  <si>
    <t>5. Public institutions only except in tertiary education; Primary to tertiary education excludes post-secondary non-tertiary education</t>
  </si>
  <si>
    <r>
      <rPr>
        <b/>
        <sz val="8"/>
        <rFont val="Arial"/>
        <family val="2"/>
      </rPr>
      <t>Sources:</t>
    </r>
    <r>
      <rPr>
        <sz val="8"/>
        <rFont val="Arial"/>
        <family val="2"/>
      </rPr>
      <t xml:space="preserve"> OECD. Argentina, China, Colombia, Costa Rica, India, Indonesia, Saudi Arabia and South Africa: UNESCO Institute for Statistics. Latvia, Lithuania: Eurostat. See Annex 3 for notes (www.oecd.org/education/education-at-a-glance-19991487.htm).</t>
    </r>
  </si>
  <si>
    <t>Indicator A3</t>
  </si>
  <si>
    <t>Indicator A3. How many young people are expected to complete tertiary education and what is their profile?</t>
  </si>
  <si>
    <t>Table A3.1.</t>
  </si>
  <si>
    <t>First-time graduation rates, by tertiary ISCED level (2014)</t>
  </si>
  <si>
    <t>Sum of age-specific graduation rates, by demographic group</t>
  </si>
  <si>
    <t>Short-cycle tertiary (2-3 years)</t>
  </si>
  <si>
    <t>Bachelor’s or equivalent</t>
  </si>
  <si>
    <t>Master’s or equivalent</t>
  </si>
  <si>
    <t>Doctorate or equivalent</t>
  </si>
  <si>
    <t>First-time tertiary</t>
  </si>
  <si>
    <t>Excluding international students</t>
  </si>
  <si>
    <t>Younger than 30</t>
  </si>
  <si>
    <t>Younger than 35</t>
  </si>
  <si>
    <t>1. Year of reference 2013.</t>
  </si>
  <si>
    <t xml:space="preserve">Sources: OECD. Argentina, China, Colombia, Costa Rica, India, Indonesia, Saudi Arabia, South Africa: UNESCO Institute for Statistics. Lithuania: Eurostat. See Annex 3 for notes (www.oecd.org/edu/education-at-a-glance-19991487.htm). </t>
  </si>
  <si>
    <t>Total R&amp;D personnel by sectors of performance, occupation and sex [rd_p_persocc]</t>
  </si>
  <si>
    <t>All sectors</t>
  </si>
  <si>
    <t>OCCUP</t>
  </si>
  <si>
    <t>Total R&amp;D personnel</t>
  </si>
  <si>
    <t>Full-time equivalent (FTE)</t>
  </si>
  <si>
    <t>Počet výskumníkov na 1000 obyv.</t>
  </si>
  <si>
    <t>Percentage of gross domestic product (GDP)</t>
  </si>
  <si>
    <t>Population by educational attainment level, sex and age (%) [edat_lfs_9903]</t>
  </si>
  <si>
    <t>Lower is better</t>
  </si>
  <si>
    <t>Higher is better</t>
  </si>
  <si>
    <t xml:space="preserve">Lower is better </t>
  </si>
  <si>
    <t>Ranking Criteria</t>
  </si>
  <si>
    <t>Best performance (Frontier)</t>
  </si>
  <si>
    <t>Worst Performance (95th percentile)</t>
  </si>
  <si>
    <t>DTF denominator (Max-Min)</t>
  </si>
  <si>
    <t>Dealing with Construction Permits</t>
  </si>
  <si>
    <t>Getting Electricity</t>
  </si>
  <si>
    <t>Ranking</t>
  </si>
  <si>
    <t>Procedures - Men (number)</t>
  </si>
  <si>
    <t>DTF</t>
  </si>
  <si>
    <t>Time - Men (days)</t>
  </si>
  <si>
    <t>Cost - Men (% of income per capita)</t>
  </si>
  <si>
    <t>Procedures - Women (number)</t>
  </si>
  <si>
    <t>Time - Women (days)</t>
  </si>
  <si>
    <t>Cost - Women (% of income per capita)</t>
  </si>
  <si>
    <t>Paid-in Min. Capital (% of income per capita)</t>
  </si>
  <si>
    <t>DTF Average</t>
  </si>
  <si>
    <t>DTF Average Rounded</t>
  </si>
  <si>
    <t>Ease of starting a business (DTF)</t>
  </si>
  <si>
    <t>Ease of Starting RANK</t>
  </si>
  <si>
    <t>Procedures (number)</t>
  </si>
  <si>
    <t>Time (days)</t>
  </si>
  <si>
    <t>Cost (% of warehouse value)</t>
  </si>
  <si>
    <t>Building quality control index (0-15)</t>
  </si>
  <si>
    <t>Ease of dealing with construction permits (DTF)</t>
  </si>
  <si>
    <t>Ease of Construction RANK</t>
  </si>
  <si>
    <t>Cost (% of income per capita)</t>
  </si>
  <si>
    <t>Reliability of supply and transparency of tariff index (0–8)</t>
  </si>
  <si>
    <t>Ease of getting electricity (DTF)</t>
  </si>
  <si>
    <t>Ease of getting electricity RANK</t>
  </si>
  <si>
    <t>Cost (% of property value)</t>
  </si>
  <si>
    <t>Quality of land administration index (0-30)</t>
  </si>
  <si>
    <t>Ease of registering property (DTF)</t>
  </si>
  <si>
    <t>Ease of Property RANK</t>
  </si>
  <si>
    <t>Credit information index</t>
  </si>
  <si>
    <t>Legal rights index</t>
  </si>
  <si>
    <t>Sum getting credit</t>
  </si>
  <si>
    <t>Ease of getting credit (DTF)</t>
  </si>
  <si>
    <t>Ease of Credit RANK</t>
  </si>
  <si>
    <t>Disclosure index (0-10)</t>
  </si>
  <si>
    <t>Director liability index (0-10)</t>
  </si>
  <si>
    <t>Shareholder suits index (0-10)</t>
  </si>
  <si>
    <t>Shareholder rights index (0-10)</t>
  </si>
  <si>
    <t>Ownership and control index (0-10)</t>
  </si>
  <si>
    <t>Corporate transparency index (0-10)</t>
  </si>
  <si>
    <t>Strength of minority investors protection index (0 -10)</t>
  </si>
  <si>
    <t>Strength of minority investors protection index (DTF)</t>
  </si>
  <si>
    <t>Ease of Protecting Minority Investors RANK</t>
  </si>
  <si>
    <t>Payments (number)</t>
  </si>
  <si>
    <t>Time (hours)</t>
  </si>
  <si>
    <t>Total tax rate (% of profit)</t>
  </si>
  <si>
    <t>Time to comply with VAT refund (hours)</t>
  </si>
  <si>
    <t>Time to obtain VAT refund (weeks)</t>
  </si>
  <si>
    <t>Time to comply with corporate income tax audit (hours)</t>
  </si>
  <si>
    <t>Time to complete a corporate income tax audit (weeks)</t>
  </si>
  <si>
    <t>Postfiling index (0-100)</t>
  </si>
  <si>
    <t>Ease of paying taxes (DTF)</t>
  </si>
  <si>
    <t>Ease of Taxes RANK</t>
  </si>
  <si>
    <t>Time to export: Border compliance (hours)</t>
  </si>
  <si>
    <t>Time to export: Documentary compliance (hours)</t>
  </si>
  <si>
    <t>Cost to export: Border compliance (US$)</t>
  </si>
  <si>
    <t>Cost to export: Documentary compliance (US$)</t>
  </si>
  <si>
    <t>Time to import: Border compliance (hours)</t>
  </si>
  <si>
    <t>Time to import: Documentary compliance (hours)</t>
  </si>
  <si>
    <t>Cost to import: Border compliance (US$)</t>
  </si>
  <si>
    <t>Cost to import: Documentary compliance (US$)</t>
  </si>
  <si>
    <t>Ease of trading across borders (DTF)</t>
  </si>
  <si>
    <t>Ease of Trading RANK</t>
  </si>
  <si>
    <t>Quality of judicial processes index (0-18)</t>
  </si>
  <si>
    <t>Cost (% of claim)</t>
  </si>
  <si>
    <t>Ease of enforcing contracts (DTF)</t>
  </si>
  <si>
    <t>Ease of Contracts RANK</t>
  </si>
  <si>
    <t>Recovery rate (cents on the dollar)</t>
  </si>
  <si>
    <t>Strength of insolvency framework index (0-16)</t>
  </si>
  <si>
    <t>Ease of resolving insolvency (DTF)</t>
  </si>
  <si>
    <t>Ease of Resolving Insolvency RANK</t>
  </si>
  <si>
    <t xml:space="preserve">Rank as of Current Data and Simulation </t>
  </si>
  <si>
    <t>Economy</t>
  </si>
  <si>
    <t>VAT filing frequency</t>
  </si>
  <si>
    <t>DTF 2</t>
  </si>
  <si>
    <t>DTF 5</t>
  </si>
  <si>
    <t>Parent Economies</t>
  </si>
  <si>
    <t>Child Cities</t>
  </si>
  <si>
    <t>N/A</t>
  </si>
  <si>
    <t>monthly</t>
  </si>
  <si>
    <t>bimonthly</t>
  </si>
  <si>
    <t>quarterly</t>
  </si>
  <si>
    <t>annually</t>
  </si>
  <si>
    <t>No VAT</t>
  </si>
  <si>
    <t>http://www.doingbusiness.org/data/distance-to-frontier</t>
  </si>
  <si>
    <t>June 2015 - June 2016</t>
  </si>
  <si>
    <t>https://ec.europa.eu/info/publications/debt-sustainability-monitor-2016_en</t>
  </si>
  <si>
    <t xml:space="preserve">Zdroj: Debt Sustainability Monitor 2016. </t>
  </si>
  <si>
    <t>HR</t>
  </si>
  <si>
    <t>str.65, Table 3.6.</t>
  </si>
  <si>
    <t>Initiall Budgetary Position (IBP)</t>
  </si>
  <si>
    <t>Dlhodobá fiškálna udržateľnosť (S2)</t>
  </si>
  <si>
    <t>EU countries</t>
  </si>
  <si>
    <t>Dlhodobá fiškálna udržateľnosť</t>
  </si>
  <si>
    <t>Rozdiel medzi štrukturálnym saldom a primárnym saldom stabilizujúcim dlh
Zdroj: Debt Sustainibility Monitor 2016</t>
  </si>
  <si>
    <t>Zdroj: Debt Sustainibility Monitor 2016</t>
  </si>
  <si>
    <t>Príjmové nerovnosti (Gini)</t>
  </si>
  <si>
    <t>Porovnávacia báza krajín</t>
  </si>
  <si>
    <t>World Bank, Doing Business</t>
  </si>
  <si>
    <t>Distance to Frontier, rok 2017</t>
  </si>
  <si>
    <t>http://appsso.eurostat.ec.europa.eu/nui/show.do?dataset=rd_e_gerdsc&amp;lang=en</t>
  </si>
  <si>
    <t>http://appsso.eurostat.ec.europa.eu/nui/show.do?dataset=edat_lfs_9903&amp;lang=en</t>
  </si>
  <si>
    <t>http://www.scimagojr.com/countryrank.php</t>
  </si>
  <si>
    <t>Researchers</t>
  </si>
  <si>
    <t xml:space="preserve">Germany </t>
  </si>
  <si>
    <t>citácie k 30.1.2017 - Scimago Journal &amp; Country Rank</t>
  </si>
  <si>
    <t>*od citácií neodčítavame self-citations</t>
  </si>
  <si>
    <t>EU (28 countries)</t>
  </si>
  <si>
    <t>Citácie</t>
  </si>
  <si>
    <t>*doplnená hodnota</t>
  </si>
  <si>
    <t>EÚ 28</t>
  </si>
  <si>
    <t>*normované na priemer EÚ v danom roku (citácie vedeckých prác sa rokmi akumulujú)</t>
  </si>
  <si>
    <t>dáta stiahnuté 30.1.2017</t>
  </si>
  <si>
    <t>http://appsso.eurostat.ec.europa.eu/nui/show.do?dataset=rd_p_persocc&amp;lang=en</t>
  </si>
  <si>
    <t>Eurostat; Scimago Journal &amp; Country Rank</t>
  </si>
  <si>
    <t>http://www.oecd.org/education/skills-beyond-school/education-at-a-glance-2016-indicators.htm</t>
  </si>
  <si>
    <t>Total R&amp;D personnel by sectors of performance, occupation and sex [rd_p_persocc]; Population and employment [nama_10_pe]</t>
  </si>
  <si>
    <t>http://appsso.eurostat.ec.europa.eu/nui/show.do?dataset=nama_10_pe&amp;lang=en</t>
  </si>
  <si>
    <t>Zdroj - názov tabuliek</t>
  </si>
  <si>
    <t>PISA 2015 Results (Volume I): Excellence and Equity in Education - © OECD 2016</t>
  </si>
  <si>
    <t>http://www.oecd-ilibrary.org/education/pisa-2015-results-volume-i_9789264266490-en</t>
  </si>
  <si>
    <t xml:space="preserve">Mean score and variation in mathematics performance </t>
  </si>
  <si>
    <t>Mean score and variation in reading performance</t>
  </si>
  <si>
    <t xml:space="preserve">Mean score and variation in science performance </t>
  </si>
  <si>
    <t>OECD - PISA 2015 Results (Volume I): Excellence and Equity in Education - © OECD 2016</t>
  </si>
  <si>
    <t>Table I.2.3, Table I.4.3, Table I.5.3</t>
  </si>
  <si>
    <t>OECD, Education at Glance 2016</t>
  </si>
  <si>
    <t>Indicator A3, Table A3.1.: First-time graduation rates, by tertiary ISCED level (2014)</t>
  </si>
  <si>
    <t xml:space="preserve">Table B1.1.: Annual expenditure per student by educational institutions for all services (2013) </t>
  </si>
  <si>
    <t>Table D3.1a.: Teachers' statutory salaries, based on typical qualifications, at different points in teachers' careers (2014)</t>
  </si>
  <si>
    <t>OECD - Education at Glance 2016</t>
  </si>
  <si>
    <t>http://stats.oecd.org/Index.aspx?DataSetCode=AWCOMP</t>
  </si>
  <si>
    <t>Taxing Wages - Comparative tables</t>
  </si>
  <si>
    <t>Average Tax Wedge single 67% average earnings no child</t>
  </si>
  <si>
    <t>http://stats.oecd.org/Index.aspx?DataSetCode=EPL_OV</t>
  </si>
  <si>
    <t>Strictness of employment protection – individual and collective dismissals (regular contracts)</t>
  </si>
  <si>
    <t>https://stats.oecd.org/Index.aspx?DataSetCode=LFS_SEXAGE_I_R#</t>
  </si>
  <si>
    <t>LFS by sex and age - indicators</t>
  </si>
  <si>
    <t>https://stats.oecd.org/Index.aspx?DataSetCode=DUR_I</t>
  </si>
  <si>
    <t>Incidence of unemployment by duration</t>
  </si>
  <si>
    <t>TaxWedge_2015</t>
  </si>
  <si>
    <t>Taking up a job: Participation tax rates for recipients of safety-net benefits, 2001-2014</t>
  </si>
  <si>
    <t>http://www.oecd.org/els/soc/InactivityTrap_EN.xlsx</t>
  </si>
  <si>
    <t>Taking up a job: Participation tax rates for recipients of safety-net benefits, 2001-2015</t>
  </si>
  <si>
    <t>Taking up a job: Participation tax rates for recipients of safety-net benefits, 2001-2016</t>
  </si>
  <si>
    <t>Taking up a job: Participation tax rates for recipients of safety-net benefits, 2001-2017</t>
  </si>
  <si>
    <t>Taking up a job: Participation tax rates for recipients of safety-net benefits, 2001-2018</t>
  </si>
  <si>
    <t>OECD - Benefits and Wages: Statistics</t>
  </si>
  <si>
    <t>http://stats.oecd.org/Index.aspx?DataSetCode=LMPEXP</t>
  </si>
  <si>
    <t>Public expenditure and participant stocks on LMP</t>
  </si>
  <si>
    <t>http://appsso.eurostat.ec.europa.eu/nui/show.do?dataset=lfsq_urgaed&amp;lang=en</t>
  </si>
  <si>
    <t>http://stats.oecd.org/Index.aspx?DataSetCode=LFS_D</t>
  </si>
  <si>
    <t>LFS by sex and age</t>
  </si>
  <si>
    <t>European Commission</t>
  </si>
  <si>
    <t>OECD - Health at a Glance: Europe 2016</t>
  </si>
  <si>
    <t>http://www.oecd-ilibrary.org/social-issues-migration-health/health-at-a-glance-europe-2016_9789264265592-en</t>
  </si>
  <si>
    <t>http://stats.oecd.org/Index.aspx?DataSetCode=SHA</t>
  </si>
  <si>
    <t>Health expenditure and financing</t>
  </si>
  <si>
    <t>Non-Medical Determinants of Health</t>
  </si>
  <si>
    <t>http://stats.oecd.org/Index.aspx?DataSetCode=HEALTH_LVNG</t>
  </si>
  <si>
    <t>http://ec.europa.eu/eurostat/en/web/products-datasets/-/ILC_LI02</t>
  </si>
  <si>
    <t>Personnel in the criminal justice system by sex - number and rate for the relevant sex group [crim_just_job]; Population and employment [nama_10_pe]</t>
  </si>
  <si>
    <t>http://appsso.eurostat.ec.europa.eu/nui/show.do?dataset=crim_just_job&amp;lang=en</t>
  </si>
  <si>
    <t>http://stats.oecd.org/Index.aspx?DataSetCode=BLI</t>
  </si>
  <si>
    <t>Better Life Index - Edition 2016</t>
  </si>
  <si>
    <t>Dataset: Better Life Index - Edition 2016</t>
  </si>
  <si>
    <t>http://appsso.eurostat.ec.europa.eu/nui/show.do?dataset=lfsa_agan&amp;lang=en</t>
  </si>
  <si>
    <t>http://appsso.eurostat.ec.europa.eu/nui/show.do?dataset=nama_10_gdp&amp;lang=en</t>
  </si>
  <si>
    <t>http://appsso.eurostat.ec.europa.eu/nui/show.do?dataset=tran_hv_psmod&amp;lang=en</t>
  </si>
  <si>
    <t>http://appsso.eurostat.ec.europa.eu/nui/show.do?dataset=road_eqs_carhab&amp;lang=en</t>
  </si>
  <si>
    <t>http://appsso.eurostat.ec.europa.eu/nui/show.do?dataset=road_if_motorwa&amp;lang=en</t>
  </si>
  <si>
    <t xml:space="preserve">Implicit tax rate on energy  [tsdcc360]
</t>
  </si>
  <si>
    <t>The P50/P10 ratio is the ratio of median income to the upper bound value of the first decile</t>
  </si>
  <si>
    <t>Income Distribution and Poverty, by country - INEQUALITY</t>
  </si>
  <si>
    <t>http://stats.oecd.org/Index.aspx?DataSetCode=IDD</t>
  </si>
  <si>
    <t>OECD - Regions at a Glance 2016</t>
  </si>
  <si>
    <t>OECD - Government at a Glance 2015</t>
  </si>
  <si>
    <t>http://www.oecd-ilibrary.org/governance/government-at-a-glance-2015_gov_glance-2015-en</t>
  </si>
  <si>
    <t>2013-2014</t>
  </si>
  <si>
    <t>Income Distribution and Poverty - Gini</t>
  </si>
  <si>
    <t>https://ec.europa.eu/taxation_customs/sites/taxation/files/2016-09_vat-gap-report_final.pdf</t>
  </si>
  <si>
    <t>IHS, Institute for Advanced Studies</t>
  </si>
  <si>
    <t>VAT GAP</t>
  </si>
  <si>
    <t>Table 2.1. VAT Gap Estimates, 2013-2014</t>
  </si>
  <si>
    <t>Study and Reports on the VAT Gap in the EU-28 Member States: 2016 Final Report; Table 2.1. VAT Gap Estimates, 2013-2014</t>
  </si>
  <si>
    <t>Priemerné vystavenie obyvateľstva časticiam PM2,5</t>
  </si>
  <si>
    <t>country</t>
  </si>
  <si>
    <t>PM25.2000</t>
  </si>
  <si>
    <t>PM25.2001</t>
  </si>
  <si>
    <t>PM25.2002</t>
  </si>
  <si>
    <t>PM25.2003</t>
  </si>
  <si>
    <t>PM25.2004</t>
  </si>
  <si>
    <t>PM25.2005</t>
  </si>
  <si>
    <t>PM25.2006</t>
  </si>
  <si>
    <t>PM25.2007</t>
  </si>
  <si>
    <t>PM25.2008</t>
  </si>
  <si>
    <t>PM25.2009</t>
  </si>
  <si>
    <t>PM25.2010</t>
  </si>
  <si>
    <t>PM25.2011</t>
  </si>
  <si>
    <t>PM25.2012</t>
  </si>
  <si>
    <t>PM25.2013</t>
  </si>
  <si>
    <t>PM25.2014</t>
  </si>
  <si>
    <t>South Korea</t>
  </si>
  <si>
    <t>Air Pollution - Average Exposure to PM2.5 - PM25</t>
  </si>
  <si>
    <t>Priemerné percento obyvateľstva, ktoré je vystavené prekročenej koncentrácii častíc PM2,5 – na úrovni 10 µg/m3, 15 µg/m3, 25 µg/m3 a 35 µg/m3</t>
  </si>
  <si>
    <t>Air Pollution - PM2.5 Exceedance - PM25EXBL</t>
  </si>
  <si>
    <t>Miera prekročenia znečistenia PM2,5</t>
  </si>
  <si>
    <t>http://appsso.eurostat.ec.europa.eu/nui/show.do?dataset=env_ac_exp1r2&amp;lang=en</t>
  </si>
  <si>
    <t>CEPAREMA</t>
  </si>
  <si>
    <t>Purchasing power parities (PPPs), price level indices and real expenditures for ESA 2010 aggregates [prc_ppp_ind]</t>
  </si>
  <si>
    <t>Real expenditure per capita (in PPS_EU28)</t>
  </si>
  <si>
    <t>AGGREG95</t>
  </si>
  <si>
    <t>Gross Domestic Product</t>
  </si>
  <si>
    <t>2010-2013 priemer</t>
  </si>
  <si>
    <t>Expenditures/HDP</t>
  </si>
  <si>
    <t>Environmental protection expenditure in Europe - detailed data (NACE Rev. 2) [env_ac_exp1r2]; GDP and main components (output, expenditure and income) [nama_10_gdp]</t>
  </si>
  <si>
    <t>2016</t>
  </si>
  <si>
    <t xml:space="preserve">  Feeling safe walking alone at night</t>
  </si>
  <si>
    <t>Feeling safe walking alone at night</t>
  </si>
  <si>
    <t>Percentage of people aged 15 and over.
The reference year is 2015 with the exception of 2013 for Iceland.</t>
  </si>
  <si>
    <t>http://appsso.eurostat.ec.europa.eu/nui/show.do?dataset=prc_ppp_ind&amp;lang=en</t>
  </si>
  <si>
    <t>Príjem a bohatstvo (HDP na hlavu PPS_EU28)</t>
  </si>
  <si>
    <t>www.transparency.org/cpi </t>
  </si>
  <si>
    <t>CPI2016</t>
  </si>
  <si>
    <t>OECD okrem Mexika (outlier)</t>
  </si>
  <si>
    <t>Mexiko vynechané zo vzorky ako outlier</t>
  </si>
  <si>
    <t>http://www.transparency.org/news/feature/corruption_perceptions_index_2016</t>
  </si>
  <si>
    <t>krajina</t>
  </si>
  <si>
    <t>IFP prepočty podľa vlastného modelu</t>
  </si>
  <si>
    <t>Vstupné dáta:</t>
  </si>
  <si>
    <t>http://appsso.eurostat.ec.europa.eu/nui/show.do?dataset=hlth_cd_apr&amp;lang=en</t>
  </si>
  <si>
    <t>Amenable and preventable deaths of residents [hlth_cd_apr]</t>
  </si>
  <si>
    <t>Amenable deaths</t>
  </si>
  <si>
    <t>Preventable deaths</t>
  </si>
  <si>
    <r>
      <t>A death can be considered as </t>
    </r>
    <r>
      <rPr>
        <b/>
        <sz val="9"/>
        <color rgb="FF333333"/>
        <rFont val="Arial"/>
        <family val="2"/>
        <charset val="238"/>
      </rPr>
      <t>amenable</t>
    </r>
    <r>
      <rPr>
        <sz val="9"/>
        <color rgb="FF333333"/>
        <rFont val="Arial"/>
        <family val="2"/>
        <charset val="238"/>
      </rPr>
      <t> if it could have been avoided through optimal </t>
    </r>
    <r>
      <rPr>
        <b/>
        <sz val="9"/>
        <color rgb="FF333333"/>
        <rFont val="Arial"/>
        <family val="2"/>
        <charset val="238"/>
      </rPr>
      <t>quality health care</t>
    </r>
    <r>
      <rPr>
        <sz val="9"/>
        <color rgb="FF333333"/>
        <rFont val="Arial"/>
        <family val="2"/>
        <charset val="238"/>
      </rPr>
      <t>. The concept of </t>
    </r>
    <r>
      <rPr>
        <b/>
        <sz val="9"/>
        <color rgb="FF333333"/>
        <rFont val="Arial"/>
        <family val="2"/>
        <charset val="238"/>
      </rPr>
      <t>preventable</t>
    </r>
    <r>
      <rPr>
        <sz val="9"/>
        <color rgb="FF333333"/>
        <rFont val="Arial"/>
        <family val="2"/>
        <charset val="238"/>
      </rPr>
      <t> deaths is broader and includes deaths which could have been avoided by </t>
    </r>
    <r>
      <rPr>
        <b/>
        <sz val="9"/>
        <color rgb="FF333333"/>
        <rFont val="Arial"/>
        <family val="2"/>
        <charset val="238"/>
      </rPr>
      <t>public health interventions</t>
    </r>
    <r>
      <rPr>
        <sz val="9"/>
        <color rgb="FF333333"/>
        <rFont val="Arial"/>
        <family val="2"/>
        <charset val="238"/>
      </rPr>
      <t> focusing on wider determinants of public health, such as behaviour and lifestyle factors, socioeconomic status and environmental factors.</t>
    </r>
  </si>
  <si>
    <t>http://ec.europa.eu/eurostat/statistics-explained/index.php/Amenable_and_preventable_deaths_statistics</t>
  </si>
  <si>
    <r>
      <t>avoidable mortality</t>
    </r>
    <r>
      <rPr>
        <sz val="9"/>
        <color rgb="FF333333"/>
        <rFont val="Arial"/>
        <family val="2"/>
        <charset val="238"/>
      </rPr>
      <t>: </t>
    </r>
    <r>
      <rPr>
        <b/>
        <sz val="9"/>
        <color rgb="FF333333"/>
        <rFont val="Arial"/>
        <family val="2"/>
        <charset val="238"/>
      </rPr>
      <t>amenable</t>
    </r>
    <r>
      <rPr>
        <sz val="9"/>
        <color rgb="FF333333"/>
        <rFont val="Arial"/>
        <family val="2"/>
        <charset val="238"/>
      </rPr>
      <t> and </t>
    </r>
    <r>
      <rPr>
        <b/>
        <sz val="9"/>
        <color rgb="FF333333"/>
        <rFont val="Arial"/>
        <family val="2"/>
        <charset val="238"/>
      </rPr>
      <t>preventable deaths</t>
    </r>
  </si>
  <si>
    <t>Rate</t>
  </si>
  <si>
    <t>Podiel tuhých palív na celkovej primárnej produkcii energie</t>
  </si>
  <si>
    <t>Energetická produktivita hospodárstva</t>
  </si>
  <si>
    <t>Trend v emisiách CO2 v sektore energetiky</t>
  </si>
  <si>
    <t>Dataset: Greenhouse gas emissions</t>
  </si>
  <si>
    <t>Pollutant</t>
  </si>
  <si>
    <t>Greenhouse gases</t>
  </si>
  <si>
    <t>Total GHG per unit of GDP</t>
  </si>
  <si>
    <t>Kilograms per 1 000 US dollars, Thousands</t>
  </si>
  <si>
    <t>https://stats.oecd.org/Index.aspx?DataSetCode=AIR_GHG</t>
  </si>
  <si>
    <t>Greenhouse Gas Emissions</t>
  </si>
  <si>
    <t>http://stats.oecd.org/Index.aspx?DataSetCode=GREEN_GROWTH</t>
  </si>
  <si>
    <t>Dataset: Green Growth Indicators</t>
  </si>
  <si>
    <t>Energy productivity,  GDP per unit of TPES</t>
  </si>
  <si>
    <t>US Dollar, 2010</t>
  </si>
  <si>
    <t>Green Growth Indicators</t>
  </si>
  <si>
    <t>Emisná náročnosť - celkové emisie skleníkových plynov v pomere k HDP</t>
  </si>
  <si>
    <t>Solid fuels</t>
  </si>
  <si>
    <t>All products</t>
  </si>
  <si>
    <t>1 000 tonnes of oil equivalent</t>
  </si>
  <si>
    <t>Primary production of energy by resource</t>
  </si>
  <si>
    <t>http://ec.europa.eu/eurostat/web/products-datasets/-/ten00076</t>
  </si>
  <si>
    <t>2002 -2012</t>
  </si>
  <si>
    <t>Trend 2002 -2012</t>
  </si>
  <si>
    <t>http://epi.yale.edu/downloads</t>
  </si>
  <si>
    <t>http://epi.yale.edu/sites/default/files/2016EPI_Raw_Data.xls</t>
  </si>
  <si>
    <t>2016 Environmental Performance Index</t>
  </si>
  <si>
    <t>PM25EXBL.2000</t>
  </si>
  <si>
    <t>PM25EXBL.2001</t>
  </si>
  <si>
    <t>PM25EXBL.2002</t>
  </si>
  <si>
    <t>PM25EXBL.2003</t>
  </si>
  <si>
    <t>PM25EXBL.2004</t>
  </si>
  <si>
    <t>PM25EXBL.2005</t>
  </si>
  <si>
    <t>PM25EXBL.2006</t>
  </si>
  <si>
    <t>PM25EXBL.2007</t>
  </si>
  <si>
    <t>PM25EXBL.2008</t>
  </si>
  <si>
    <t>PM25EXBL.2009</t>
  </si>
  <si>
    <t>PM25EXBL.2010</t>
  </si>
  <si>
    <t>PM25EXBL.2011</t>
  </si>
  <si>
    <t>PM25EXBL.2012</t>
  </si>
  <si>
    <t>PM25EXBL.2013</t>
  </si>
  <si>
    <t>PM25EXBL.2014</t>
  </si>
  <si>
    <t>2016 Environmental Performance index</t>
  </si>
  <si>
    <t>WASTECXN.1995</t>
  </si>
  <si>
    <t>WASTECXN.2000</t>
  </si>
  <si>
    <t>WASTECXN.2005</t>
  </si>
  <si>
    <t>WASTECXN.2010</t>
  </si>
  <si>
    <t>WASTECXN.2014</t>
  </si>
  <si>
    <t>NA</t>
  </si>
  <si>
    <t>WASTECXN - Wastewater</t>
  </si>
  <si>
    <t>The percentage of collected, generated, or produced wastewater that is treated, normalized by the population connected to centralized wastewater treatment facilities.</t>
  </si>
  <si>
    <t>Wastewater Treatment (WASTECXN)</t>
  </si>
  <si>
    <t>Trend in CO2 Emissions per kilowatt hour (kWh) of electricity produced, determined for most countries as a trend from 2002 to 2012.</t>
  </si>
  <si>
    <t>Trend in CO2 per KWH (CO2KWHd1.2016) - Trend in Carbon dioxide emissions (kg) per kilowatt hour electricity generated</t>
  </si>
  <si>
    <t>Trend in Carbon Intensity per kWh (CO2KWHd1)</t>
  </si>
  <si>
    <t>Air Pollution - PM2.5 Exceedance - [PM25EXBL]</t>
  </si>
  <si>
    <t>Air Pollution - Average Exposure to PM2.5 - [PM25]</t>
  </si>
  <si>
    <t>Regionálne príjmové disparity (HDP na hlavu)</t>
  </si>
  <si>
    <t>Innovation</t>
  </si>
  <si>
    <t xml:space="preserve">Základné školstvo </t>
  </si>
  <si>
    <t>Zdroj: Eurostat (edat_lfs_9903)</t>
  </si>
  <si>
    <t xml:space="preserve">Podiel počtu citácií v renomovaných medzinárodných časopisoch (Scimago Journal &amp; Country Rank) na počet výskumníkov v krajine (Eurostat). Ukazovateľ je vyjadrený relatívne k priemernej hodnote krajín Európskej únie. Zdroj: http://www.scimagojr.com/, Eurostat, výpočty IFP
</t>
  </si>
  <si>
    <t>Miera absolventov je odhadnutý podiel ľudí na vekovej kohorte, ktorý dokončí doktoranské štúdium počas svojho života. Zdroj: OECD (Education at a Glance 2016)</t>
  </si>
  <si>
    <t>Zdroj: Eurostat (rd_p_persocc)</t>
  </si>
  <si>
    <t>Zdroj: OECD (Education at Glance 2016)</t>
  </si>
  <si>
    <t>Medzinárodné štandardizované hodnotenie vedomostí a zručností pätnásťročných žiakov. Hodnotí žiakov v troch oblastiach: v matematike, čítaní a prírodných vedách. Index je aritmetickým priemerom hodnotení v jednotlivých oblastiach. Zdroj: OECD (PISA 2015)</t>
  </si>
  <si>
    <t>Najvyššie dosiahnuté platy učiteľov základných škôl v parite kúpnej sily, v dolároch. Zdroj: OECD (Education at Glance 2016)</t>
  </si>
  <si>
    <t>Ukazovateľ S2 predstavuje hodnotu, o ktorú sa musí trvale zmeniť primárne štrukturálne saldo, aby sa súčasná hodnota budúcich primárnych sáld rovnala súčasnej úrovni hrubého dlhu. Krajiny, v ktorých je indikátor S2 menší ako 2, sú označované ako nízko rizikové. Ak je hodnota indikátora medzi 2 a 6, krajina je stredne riziková. Ak je hodnota vyššia ako 6, krajina je označená ako vysoko riziková. Zdroj: Debt Sustainibility Monitor 2016</t>
  </si>
  <si>
    <t>Daňová medzera na DPH je definovaná ako rozdiel medzi potenciálnou DPH, ktorá mala byť vybraná ,ak by sa všetky ekonomické subjekty správali v súlade so zákonom a výkladom zákona v takej forme, ako bol prijímaný, a skutočne vybranou daňou. Zdroj: Study and Reports on the VAT Gap in the EU-28 Member States: 2016 Final Report</t>
  </si>
  <si>
    <t>Zdroj: OECD (Government at a Glance 2015)</t>
  </si>
  <si>
    <t>Gini index nerovností HDP na hlavu medzi regiónmi.                                                                Zdroj: OECD (Regions at a Glance 2016)</t>
  </si>
  <si>
    <t>Množstvo energie (v tonách ekvivalentu ropy), ktorú krajina potrebuje na vygenerovanie jednotky hrubého domáceho produktu (HDP). Zdroj: OECD</t>
  </si>
  <si>
    <t>Podiel tuhých palív na celkovej primárnej produkcii energie meraný v tisícoch ton ropného ekvivalentu. Zdroj: Eurostat</t>
  </si>
  <si>
    <t>Zmena v emisiách CO2 z výroby elektriny a tepla (v období od roku 2002 do roku 2012). Zdroj: Environmental Performance Index 2016</t>
  </si>
  <si>
    <t>Z dát Eurostatu bolo HDP na hlavu dekomponované na tri zložky:  demografiu (miera participácie), trh práce (miera zamestnanosti) a produktivitu práce nasledovne: Y/pop = Y/L (produktivita) * L/LF (miera zamestnanosti) * LF/pop (miera participácie)</t>
  </si>
  <si>
    <t>EPL je index OECD, ktorý meria striktnosť legislatívnej ochrany zamestnanosti vychádzajúcej zo Zákonníka práce v škále 0 (flexibilný) až 6 (rigidný zákonník práce). Zdroj: OECD</t>
  </si>
  <si>
    <t>Daňový klin je podiel daní a odvodov na celkových nákladoch práce pri rôznych úrovniach mzdy. Zdroj: OECD</t>
  </si>
  <si>
    <t>Relatívna nezamestnanosť starších (55 - 64)</t>
  </si>
  <si>
    <t>Relatívna nezamestnanosť mladých (15 - 29)</t>
  </si>
  <si>
    <t>Podiel mladých nezamestnaných  na všetkých nezamestnaných upravený o demografiu: (Unemployed 15-29/Unemployed 15-64)/(Labour force 15-29/Labour force 15-64).
Zdroj: IFP podľa OECD</t>
  </si>
  <si>
    <t>(Unemployed 55-64/Unemployed 15-64)/(Labour force 55-64/Labour force 15-64)</t>
  </si>
  <si>
    <t>Podiel nezamestnaných starších na všetkých nezamestnaných upravený o demografiu: (Unemployed 55-64/Unemployed 15-64)/(Labour force 55-64/Labour force 15-64).
Zdroj: IFP podľa OECD</t>
  </si>
  <si>
    <t>Percento populácie staršej ako 15 rokov, ktorá denne fajčí. Zdroj: OECD</t>
  </si>
  <si>
    <t>Indikátor je vypočítaný ako priemer počtu vrážd a pocitu bezpečia pri chôdzi v noci osamote. Zdroj: OECD</t>
  </si>
  <si>
    <t>Odvrátiteľná úmrtnosť - liečiteľné úmrtia</t>
  </si>
  <si>
    <t>Odvrátiteľná úmrtnosť -predchádzateľné úmrtia</t>
  </si>
  <si>
    <t>Odvrátiteľná úmrtnosť liečiteľné úmrtia</t>
  </si>
  <si>
    <t>Odvrátiteľná úmrtnosť - predchádzateľné úmrtia</t>
  </si>
  <si>
    <t>Za liečiteľné úmrtia sú považované také, ktorým sa dalo predísť kvalitnou zdravotnou starostlivosťou. Zdroj: Eurostat</t>
  </si>
  <si>
    <t>Koncept predchádzateľných úmrtí je širší a obsahuje úmrtia, ktorým by bolo možné predísť opatreniami v oblasti verejného zdravotníctva ovplyvňujúce správanie a životný štýl, sociálno-ekonomický status a podmienky životného prostredia. Zdroj: Eurostat</t>
  </si>
  <si>
    <t>http://appsso.eurostat.ec.europa.eu/nui/show.do?dataset=hlth_hlye&amp;lang=en</t>
  </si>
  <si>
    <t>Latvia (b)</t>
  </si>
  <si>
    <t>http://www.oecd.org/social/family/database.htm</t>
  </si>
  <si>
    <r>
      <t>Data for Chart PF3.2.A.</t>
    </r>
    <r>
      <rPr>
        <b/>
        <sz val="11"/>
        <rFont val="Arial Narrow"/>
        <family val="2"/>
      </rPr>
      <t xml:space="preserve"> Participation rates in childcare and pre-school services</t>
    </r>
    <r>
      <rPr>
        <b/>
        <vertAlign val="superscript"/>
        <sz val="11"/>
        <rFont val="Arial Narrow"/>
        <family val="2"/>
      </rPr>
      <t>a</t>
    </r>
    <r>
      <rPr>
        <b/>
        <sz val="11"/>
        <rFont val="Arial Narrow"/>
        <family val="2"/>
      </rPr>
      <t xml:space="preserve"> for 0-to-2-year-olds, 2006 and 2014 or latest available</t>
    </r>
    <r>
      <rPr>
        <b/>
        <vertAlign val="superscript"/>
        <sz val="11"/>
        <rFont val="Arial Narrow"/>
        <family val="2"/>
      </rPr>
      <t xml:space="preserve">b </t>
    </r>
  </si>
  <si>
    <t>Participation rate (%)</t>
  </si>
  <si>
    <t>Denmark (e)</t>
  </si>
  <si>
    <t>Iceland (e)</t>
  </si>
  <si>
    <t>Norway (e)</t>
  </si>
  <si>
    <t>Sweden (e)</t>
  </si>
  <si>
    <t>New Zealand (i)</t>
  </si>
  <si>
    <t>Korea (h)</t>
  </si>
  <si>
    <t>Germany (f)</t>
  </si>
  <si>
    <t>Australia (c)</t>
  </si>
  <si>
    <t>Japan (g)</t>
  </si>
  <si>
    <t>United States (j)</t>
  </si>
  <si>
    <t>Finland (e)</t>
  </si>
  <si>
    <t>Chile (d)</t>
  </si>
  <si>
    <r>
      <t>Data for Chart PF3.1.B.</t>
    </r>
    <r>
      <rPr>
        <b/>
        <sz val="11"/>
        <rFont val="Arial Narrow"/>
        <family val="2"/>
      </rPr>
      <t xml:space="preserve"> Public spending on early childhood education and care per child</t>
    </r>
  </si>
  <si>
    <r>
      <t>Public expenditure on childcare per child aged 0-2, public expenditure on pre-primary education per child aged 3-5, and total public expenditure on early childhood education and care per child aged 0-5, in USD PPP, 2013 and latest available</t>
    </r>
    <r>
      <rPr>
        <vertAlign val="superscript"/>
        <sz val="10"/>
        <rFont val="Arial Narrow"/>
        <family val="2"/>
      </rPr>
      <t>a</t>
    </r>
  </si>
  <si>
    <t>Total, per child aged 0-5</t>
  </si>
  <si>
    <t>Childcare, per child aged 0-2</t>
  </si>
  <si>
    <t>Pre-primary, per child aged 3-5</t>
  </si>
  <si>
    <t>Luxembourg (c)</t>
  </si>
  <si>
    <t>Denmark (c)</t>
  </si>
  <si>
    <t>Austria (c)</t>
  </si>
  <si>
    <t>Ireland (c)</t>
  </si>
  <si>
    <t>Slovenia (c)</t>
  </si>
  <si>
    <t>Czech Republic (c)</t>
  </si>
  <si>
    <t>Portugal (c)</t>
  </si>
  <si>
    <t>Poland (c)</t>
  </si>
  <si>
    <t>Estonia (c)</t>
  </si>
  <si>
    <r>
      <t xml:space="preserve">Data for Chart LMF1.2.C. </t>
    </r>
    <r>
      <rPr>
        <b/>
        <sz val="11"/>
        <rFont val="Arial Narrow"/>
        <family val="2"/>
      </rPr>
      <t>Maternal employment rates by age of youngest child, 2014 or latest available year</t>
    </r>
    <r>
      <rPr>
        <b/>
        <vertAlign val="superscript"/>
        <sz val="11"/>
        <rFont val="Arial Narrow"/>
        <family val="2"/>
      </rPr>
      <t>a</t>
    </r>
  </si>
  <si>
    <r>
      <t>Employment rates (%) for women (15-64 years old) with children (aged 0-14</t>
    </r>
    <r>
      <rPr>
        <vertAlign val="superscript"/>
        <sz val="10"/>
        <rFont val="Arial Narrow"/>
        <family val="2"/>
      </rPr>
      <t>b</t>
    </r>
    <r>
      <rPr>
        <sz val="10"/>
        <rFont val="Arial Narrow"/>
        <family val="2"/>
      </rPr>
      <t>) by age of the youngest child</t>
    </r>
    <r>
      <rPr>
        <vertAlign val="superscript"/>
        <sz val="10"/>
        <rFont val="Arial Narrow"/>
        <family val="2"/>
      </rPr>
      <t>c</t>
    </r>
  </si>
  <si>
    <t>Employment rate (%)</t>
  </si>
  <si>
    <t>Youngest child aged 0-14</t>
  </si>
  <si>
    <t>Youngest child aged 0-2</t>
  </si>
  <si>
    <t>Youngest child aged 3-5</t>
  </si>
  <si>
    <t>Youngest child aged 6-14</t>
  </si>
  <si>
    <t>Canada (c,d)</t>
  </si>
  <si>
    <t>Israel (d,h)</t>
  </si>
  <si>
    <t>United States (c,d)</t>
  </si>
  <si>
    <t>Japan (b,f)</t>
  </si>
  <si>
    <t>Mexico (e)</t>
  </si>
  <si>
    <t>Miera zamestnanosti žien s deťmi 0-2 roky</t>
  </si>
  <si>
    <t>Zaškolenosť  0-2 ročných detí v predškolských zariadeniach</t>
  </si>
  <si>
    <t>Výdavky na vzdelávanie v ranom veku a starostlivosť o dieťa 0-2 roky</t>
  </si>
  <si>
    <t>LMF1.2.C. Maternal employment rates by age of youngest child, 2014</t>
  </si>
  <si>
    <t xml:space="preserve">PF3.2.A. Participation rates in childcare and pre-school servicesa for 0-to-2-year-olds, 2006 and 2014 </t>
  </si>
  <si>
    <t>PF3.1.B. Public spending on early childhood education and care per child</t>
  </si>
  <si>
    <r>
      <t>Data for Chart PF3.2.E.</t>
    </r>
    <r>
      <rPr>
        <b/>
        <sz val="11"/>
        <rFont val="Arial Narrow"/>
        <family val="2"/>
      </rPr>
      <t xml:space="preserve"> Enrolment rates for 3-to-5-year-olds in pre-primary education or primary school</t>
    </r>
    <r>
      <rPr>
        <b/>
        <vertAlign val="superscript"/>
        <sz val="11"/>
        <rFont val="Arial Narrow"/>
        <family val="2"/>
      </rPr>
      <t>a</t>
    </r>
    <r>
      <rPr>
        <b/>
        <sz val="11"/>
        <rFont val="Arial Narrow"/>
        <family val="2"/>
      </rPr>
      <t>, 2014 or latest available</t>
    </r>
    <r>
      <rPr>
        <b/>
        <vertAlign val="superscript"/>
        <sz val="11"/>
        <rFont val="Arial Narrow"/>
        <family val="2"/>
      </rPr>
      <t xml:space="preserve">b </t>
    </r>
  </si>
  <si>
    <t>Israel (c)</t>
  </si>
  <si>
    <t>Zaškolenosť  3-5 ročných detí v predškolských alebo školských zariadeniach</t>
  </si>
  <si>
    <t>PF3.2.E. Enrolment rates for 3-to-5-year-olds in pre-primary education or primary school</t>
  </si>
  <si>
    <t>Transparency International, Eurobarometer</t>
  </si>
  <si>
    <t>http://appsso.eurostat.ec.europa.eu/nui/show.do?dataset=edat_lfse_14&amp;lang=en</t>
  </si>
  <si>
    <t>Osoby s predčasne ukončeným vzdelávaním a odbornou prípravou vo veku 18-24 rokov</t>
  </si>
  <si>
    <t>Early leavers from education and training by sex and labour status [edat_lfse_14]</t>
  </si>
  <si>
    <t>WSTATUS</t>
  </si>
  <si>
    <t>Population</t>
  </si>
  <si>
    <t>From 18 to 24 years</t>
  </si>
  <si>
    <t>http://ec.europa.eu/COMMFrontOffice/publicopinion/index.cfm/Survey/getSurveyDetail/instruments/FLASH/surveyKy/2084</t>
  </si>
  <si>
    <t>https://data.europa.eu/euodp/en/data/dataset/S2089_417_ENG</t>
  </si>
  <si>
    <t>http://open-data.europa.eu/en/data/dataset/S2084_428_ENG</t>
  </si>
  <si>
    <t xml:space="preserve">Q6 How widespread do you think the problem of corruption is in (OUR COUNTRY)? </t>
  </si>
  <si>
    <t xml:space="preserve">Q1.1 Do you consider the following to be a problem or not for your company when doing business in (OUR COUNTRY)? </t>
  </si>
  <si>
    <t>UE28
EU28</t>
  </si>
  <si>
    <t>EL</t>
  </si>
  <si>
    <t>CY</t>
  </si>
  <si>
    <t>A very serious problem</t>
  </si>
  <si>
    <t>A quite serious problem</t>
  </si>
  <si>
    <t>mozno:</t>
  </si>
  <si>
    <t>FL428 Volume A_xls</t>
  </si>
  <si>
    <t>Very widespread</t>
  </si>
  <si>
    <t>Fairly widespread</t>
  </si>
  <si>
    <t>Spolu</t>
  </si>
  <si>
    <t>priemer troch indikatorov</t>
  </si>
  <si>
    <t>Corrucption Perceptions Index; Businesses’ attitudes towards corruption in the EU</t>
  </si>
  <si>
    <t>2016;2015</t>
  </si>
  <si>
    <t>Unemployed 15-29/Labour force 15-29</t>
  </si>
  <si>
    <t>Dopravná infraštruktúra</t>
  </si>
  <si>
    <t>Dataset: Road injury accidents</t>
  </si>
  <si>
    <t>Number of fatalities (30 days)</t>
  </si>
  <si>
    <t>úmrtnosť na mil. obyvateľov</t>
  </si>
  <si>
    <t>Smrteľné nehody na cestách na mil. obyv.</t>
  </si>
  <si>
    <t>OECD, Eurostat</t>
  </si>
  <si>
    <t>https://stats.oecd.org/Index.aspx?DataSetCode=ITF_INV-MTN_DATA#</t>
  </si>
  <si>
    <t>Zdroje:</t>
  </si>
  <si>
    <t>NDS</t>
  </si>
  <si>
    <t>www.ndsas.sk</t>
  </si>
  <si>
    <t>Eurostat: Area by NUTS 3 region</t>
  </si>
  <si>
    <t>http://appsso.eurostat.ec.europa.eu/nui/show.do?dataset=demo_r_d3area&amp;lang=en</t>
  </si>
  <si>
    <t>celkovo</t>
  </si>
  <si>
    <t>sum</t>
  </si>
  <si>
    <t>spolu</t>
  </si>
  <si>
    <t>Dĺžka diaľnic k rozlohe (km/km²)</t>
  </si>
  <si>
    <t>Global Competitiveness Report 2016-2017</t>
  </si>
  <si>
    <t>Transport Infrastructure</t>
  </si>
  <si>
    <t>Dataset</t>
  </si>
  <si>
    <t>Global Competitiveness Index</t>
  </si>
  <si>
    <t>Edition</t>
  </si>
  <si>
    <t>2016-2017</t>
  </si>
  <si>
    <t>GLOBAL ID</t>
  </si>
  <si>
    <t>EOSQ056</t>
  </si>
  <si>
    <t>EOSQ057</t>
  </si>
  <si>
    <t>EOSQrailroad</t>
  </si>
  <si>
    <t>GCI.A.02.01</t>
  </si>
  <si>
    <t>Code GCR</t>
  </si>
  <si>
    <t>A.02.01</t>
  </si>
  <si>
    <t>Quality of overall infrastructure, 1-7 (best)</t>
  </si>
  <si>
    <t>Quality of roads, 1-7 (best)</t>
  </si>
  <si>
    <t>Quality of railroad infrastructure, 1-7 (best)</t>
  </si>
  <si>
    <t>A. Transport infrastructure</t>
  </si>
  <si>
    <t>http://reports.weforum.org/global-competitiveness-index/</t>
  </si>
  <si>
    <t>http://ec.europa.eu/transport/modes/rail/market/market_monitoring_en</t>
  </si>
  <si>
    <t>Fifth report on monitoring development of the rail market [COM(2016) 780]</t>
  </si>
  <si>
    <t>http://ec.europa.eu/transport/sites/transport/files/5th-rmms-report-figures.zip</t>
  </si>
  <si>
    <t>Report ref:</t>
  </si>
  <si>
    <t>Report chapter:</t>
  </si>
  <si>
    <t>Sources:</t>
  </si>
  <si>
    <t>Eurostat and Statistical pocketbook 2016</t>
  </si>
  <si>
    <t>Graph Notes:</t>
  </si>
  <si>
    <t>State</t>
  </si>
  <si>
    <t>Change since 2009</t>
  </si>
  <si>
    <t>EU</t>
  </si>
  <si>
    <t>NO</t>
  </si>
  <si>
    <t>Network utilisation rates (thousand train-km per line-km, 2014) and relative change since 2009</t>
  </si>
  <si>
    <t>Figure 29</t>
  </si>
  <si>
    <t>Eurostat and Statistical pocketbook 2016 (based on UIC, IRG annual market monitoring reports, national statistics and estimates</t>
  </si>
  <si>
    <t xml:space="preserve"> Member State</t>
  </si>
  <si>
    <t>Avg</t>
  </si>
  <si>
    <t>trains_5RMMS_Figures _Chap4_Sec1_4</t>
  </si>
  <si>
    <t>Network utilisation rates (thousand train-km per line-km, 2014)</t>
  </si>
  <si>
    <t>motorways per km^2</t>
  </si>
  <si>
    <t>area</t>
  </si>
  <si>
    <t>motorways/area</t>
  </si>
  <si>
    <t>Eurostat: Length of motorways 2014</t>
  </si>
  <si>
    <t>D4</t>
  </si>
  <si>
    <t>R7</t>
  </si>
  <si>
    <t>D1</t>
  </si>
  <si>
    <t>D2</t>
  </si>
  <si>
    <t>D3</t>
  </si>
  <si>
    <t>R1</t>
  </si>
  <si>
    <t>R2</t>
  </si>
  <si>
    <t>R3</t>
  </si>
  <si>
    <t>R4</t>
  </si>
  <si>
    <t>R5</t>
  </si>
  <si>
    <t>R6</t>
  </si>
  <si>
    <t>R8</t>
  </si>
  <si>
    <t>v prevádzke plný profil</t>
  </si>
  <si>
    <t>v prevádzke 1/2 profil</t>
  </si>
  <si>
    <t>vo výstavbe plný profil</t>
  </si>
  <si>
    <t>vo výstavbe 1/2 profil</t>
  </si>
  <si>
    <t>Dĺžka diaľnic k rozlohe (km/km²)</t>
  </si>
  <si>
    <t>EÚ15</t>
  </si>
  <si>
    <t>http://www3.weforum.org/docs/GCR2016-2017/06Othershareables/GCI_Dataset_2006-2016.xlsx</t>
  </si>
  <si>
    <t>Freight land transport modal split by Member State (2014) and change since 2009 (in percentage points)</t>
  </si>
  <si>
    <t>Figure 15</t>
  </si>
  <si>
    <t>Railways</t>
  </si>
  <si>
    <t>Roads</t>
  </si>
  <si>
    <t>Inland waterways</t>
  </si>
  <si>
    <t>since 2005</t>
  </si>
  <si>
    <t>Freight land transport modal split by Member State (2014)</t>
  </si>
  <si>
    <t>Vlakové km na km koľají</t>
  </si>
  <si>
    <t>Podiel železničnej nákladnej dopravy na celkovej nákladnej doprave</t>
  </si>
  <si>
    <t>Kvalita ciest</t>
  </si>
  <si>
    <t>Kvalita železničnej infraštruktúry</t>
  </si>
  <si>
    <t>Staff employed in infrastructure managers (2014, thousand)</t>
  </si>
  <si>
    <t>Figure 72</t>
  </si>
  <si>
    <t xml:space="preserve">RMMS. Data 2014 not available for EL, data 2011 not available for HR and EE. BE and IE: data 2013 for 2014. </t>
  </si>
  <si>
    <t>EE 2014: Estonian Railways, Edelaraudtee.  ES 2014: Adif + Adif AV. FR: RFF and SNCF. NL 2014: ProRail, Keyrail. NO 2011 and 2014: including temporary workers. SI 2014: SŽ-Infrastructure company.</t>
  </si>
  <si>
    <t>Variation (%)</t>
  </si>
  <si>
    <t>Length of national rail networks (2014) and relative change since 2009 (length of lines, thousand km)</t>
  </si>
  <si>
    <t>Figure 1</t>
  </si>
  <si>
    <t>Statistical pocketbook 2016 (based on UIC, IRG annual market monitoring reports, national statistics (BE, DE, FR) and Eurostat, DE 2009 - an estimate</t>
  </si>
  <si>
    <t>Length 2014</t>
  </si>
  <si>
    <t>Relative change since 2009</t>
  </si>
  <si>
    <t>zam na km tratí</t>
  </si>
  <si>
    <t>Length 2015</t>
  </si>
  <si>
    <t>Počet zamestnancov v správe železničnej infraštruktúry (ŽSR) na km tratí</t>
  </si>
  <si>
    <t>Staff employed in infrastructure managers (2014, thousand); Length of national rail networks (2014) (length of lines, thousand km)</t>
  </si>
  <si>
    <t xml:space="preserve">Zaškolenosť  3-5 ročných detí v predškolských alebo školských zariadeniach
Zdroj: OECD </t>
  </si>
  <si>
    <t>Zaškolenosť  0-2 ročných detí v predškolských zariadeniach
Zdroj: OECD</t>
  </si>
  <si>
    <t>Osoby s predčasne ukončeným vzdelávaním a odbornou prípravou vo veku 18-24 rokov
Zdroj: Eurostat</t>
  </si>
  <si>
    <t>Fifth report on monitoring development of the rail market [COM(2016) 780], Rail Market Monitoring (RMMS)</t>
  </si>
  <si>
    <t>Transport Safety, Road Injury Accidents; Population and employment [nama_10_pe]</t>
  </si>
  <si>
    <t>Zdroje: OECD: Transport Safety, Road Injury Accidents; Eurostat: Population and employment (nama_10_pe)</t>
  </si>
  <si>
    <t>Zdroje:Fifth report on monitoring development of the rail market, Rail Market Monitoring (RMMS), EK</t>
  </si>
  <si>
    <t>Zdroj: Global Competitiveness Report 2016-2017</t>
  </si>
  <si>
    <t>Doprava</t>
  </si>
  <si>
    <t>Transportation</t>
  </si>
  <si>
    <t>Príjem a bohatstvo 
(HDP na hlavu PPS)</t>
  </si>
  <si>
    <t>Vnímanie korupcie</t>
  </si>
  <si>
    <r>
      <t>-</t>
    </r>
    <r>
      <rPr>
        <sz val="7"/>
        <color theme="1"/>
        <rFont val="Arial Narrow"/>
        <family val="2"/>
        <charset val="238"/>
      </rPr>
      <t xml:space="preserve">          </t>
    </r>
    <r>
      <rPr>
        <sz val="11"/>
        <color theme="1"/>
        <rFont val="Arial Narrow"/>
        <family val="2"/>
        <charset val="238"/>
      </rPr>
      <t>očakávaná dĺžka života spolu</t>
    </r>
  </si>
  <si>
    <r>
      <t>-</t>
    </r>
    <r>
      <rPr>
        <sz val="7"/>
        <color theme="1"/>
        <rFont val="Arial Narrow"/>
        <family val="2"/>
        <charset val="238"/>
      </rPr>
      <t xml:space="preserve">          </t>
    </r>
    <r>
      <rPr>
        <sz val="11"/>
        <color theme="1"/>
        <rFont val="Arial Narrow"/>
        <family val="2"/>
        <charset val="238"/>
      </rPr>
      <t>očakávaná dĺžka života muži</t>
    </r>
  </si>
  <si>
    <r>
      <t>-</t>
    </r>
    <r>
      <rPr>
        <sz val="7"/>
        <color theme="1"/>
        <rFont val="Arial Narrow"/>
        <family val="2"/>
        <charset val="238"/>
      </rPr>
      <t xml:space="preserve">          </t>
    </r>
    <r>
      <rPr>
        <sz val="11"/>
        <color theme="1"/>
        <rFont val="Arial Narrow"/>
        <family val="2"/>
        <charset val="238"/>
      </rPr>
      <t>očakávaná dĺžka života ženy</t>
    </r>
  </si>
  <si>
    <r>
      <t>-</t>
    </r>
    <r>
      <rPr>
        <sz val="7"/>
        <color theme="1"/>
        <rFont val="Arial Narrow"/>
        <family val="2"/>
        <charset val="238"/>
      </rPr>
      <t xml:space="preserve">          </t>
    </r>
    <r>
      <rPr>
        <sz val="11"/>
        <color theme="1"/>
        <rFont val="Arial Narrow"/>
        <family val="2"/>
        <charset val="238"/>
      </rPr>
      <t>spotreba alkoholu</t>
    </r>
  </si>
  <si>
    <r>
      <t>-</t>
    </r>
    <r>
      <rPr>
        <sz val="7"/>
        <color theme="1"/>
        <rFont val="Arial Narrow"/>
        <family val="2"/>
        <charset val="238"/>
      </rPr>
      <t xml:space="preserve">          </t>
    </r>
    <r>
      <rPr>
        <sz val="11"/>
        <color theme="1"/>
        <rFont val="Arial Narrow"/>
        <family val="2"/>
        <charset val="238"/>
      </rPr>
      <t>gini (do 2011)</t>
    </r>
  </si>
  <si>
    <r>
      <t>-</t>
    </r>
    <r>
      <rPr>
        <sz val="7"/>
        <color theme="1"/>
        <rFont val="Arial Narrow"/>
        <family val="2"/>
        <charset val="238"/>
      </rPr>
      <t xml:space="preserve">          </t>
    </r>
    <r>
      <rPr>
        <sz val="11"/>
        <color theme="1"/>
        <rFont val="Arial Narrow"/>
        <family val="2"/>
        <charset val="238"/>
      </rPr>
      <t>gini (po 2011)</t>
    </r>
  </si>
  <si>
    <r>
      <t>-</t>
    </r>
    <r>
      <rPr>
        <sz val="7"/>
        <color theme="1"/>
        <rFont val="Arial Narrow"/>
        <family val="2"/>
        <charset val="238"/>
      </rPr>
      <t xml:space="preserve">          </t>
    </r>
    <r>
      <rPr>
        <sz val="11"/>
        <color theme="1"/>
        <rFont val="Arial Narrow"/>
        <family val="2"/>
        <charset val="238"/>
      </rPr>
      <t>vydavky na zdravotnictvo (celkove, per capita, bežné ceny, PPP)</t>
    </r>
  </si>
  <si>
    <t>Vzťah medzi socioekonomickým zázemím žiaka a jeho v skóre v prírodných vedách</t>
  </si>
  <si>
    <t>Table I.6.3a</t>
  </si>
  <si>
    <t>http://www.oecd-ilibrary.org/education/pisa-2015-results-volume-i/results-tables-socio-economic-status-student-performance-and-students-attitudes-towards-science_9789264266490-table124-en</t>
  </si>
  <si>
    <t>Annex B1</t>
  </si>
  <si>
    <t xml:space="preserve">Annex B1.6 Annex B1.6 Results (tables): Socio-economic status, student performance and students'attitudes towards science </t>
  </si>
  <si>
    <t>Version 1 - Last updated: 01-Dec-2016</t>
  </si>
  <si>
    <t>Socio-economic status and science performance</t>
  </si>
  <si>
    <t>Results based on students' self-reports</t>
  </si>
  <si>
    <t>Unadjusted science score</t>
  </si>
  <si>
    <r>
      <t>Science score adjusted by ESCS</t>
    </r>
    <r>
      <rPr>
        <b/>
        <vertAlign val="superscript"/>
        <sz val="10"/>
        <rFont val="Arial"/>
        <family val="2"/>
      </rPr>
      <t>1</t>
    </r>
  </si>
  <si>
    <t>Percentage of variance in student performance in science explained by ESCS 
(strength of the socio-economic gradient)</t>
  </si>
  <si>
    <t>Score-point difference in science associated with a one-unit increase in ESCS (slope of the socio-economic gradient)</t>
  </si>
  <si>
    <t>Performance in science, by socio-economic status</t>
  </si>
  <si>
    <t>Difference in science performance between students in the top quarter and students in the bottom quarter of ESCS</t>
  </si>
  <si>
    <t>Bottom quarter of ESCS</t>
  </si>
  <si>
    <t>Second quarter of ESCS</t>
  </si>
  <si>
    <t>Third quarter of ESCS</t>
  </si>
  <si>
    <t>Top quarter of ESCS</t>
  </si>
  <si>
    <t>Mean score</t>
  </si>
  <si>
    <t>S.E.</t>
  </si>
  <si>
    <t>%</t>
  </si>
  <si>
    <t>Score dif.</t>
  </si>
  <si>
    <t>Partners</t>
  </si>
  <si>
    <t>Algeria</t>
  </si>
  <si>
    <t>B-S-J-G (China)</t>
  </si>
  <si>
    <t>CABA (Argentina)</t>
  </si>
  <si>
    <r>
      <t>Cyprus</t>
    </r>
    <r>
      <rPr>
        <vertAlign val="superscript"/>
        <sz val="10"/>
        <rFont val="Arial"/>
        <family val="2"/>
      </rPr>
      <t>2,3</t>
    </r>
  </si>
  <si>
    <t>Dominican Republic</t>
  </si>
  <si>
    <t>FYROM</t>
  </si>
  <si>
    <t>Georgia</t>
  </si>
  <si>
    <t>Hong Kong (China)</t>
  </si>
  <si>
    <t>Kosovo</t>
  </si>
  <si>
    <t>Lebanon</t>
  </si>
  <si>
    <t>Macao (China)</t>
  </si>
  <si>
    <t>Moldova</t>
  </si>
  <si>
    <t>Trinidad and Tobago</t>
  </si>
  <si>
    <t>Argentina*</t>
  </si>
  <si>
    <t>Kazakhstan*</t>
  </si>
  <si>
    <t>Malaysia*</t>
  </si>
  <si>
    <t>1. ESCS refers to the PISA index of economic, social and cultural status.</t>
  </si>
  <si>
    <t>2. Footnote by Turkey: The information in this document with reference to « Cyprus » relates to the southern part of the Island. There is no single authority representing both Turkish and Greek Cypriot people on the Island. Turkey recognises the Turkish Republic of Northern Cyprus (TRNC). Until a lasting and equitable solution is found within the context of the United Nations, Turkey shall preserve its position concerning the “Cyprus issue”.
3. Footnote by all the European Union Member States of the OECD and the European Union: The Republic of Cyprus is recognised by all members of the United Nations with the exception of Turkey. The information in this document relates to the area under the effective control of the Government of the Republic of Cyprus.</t>
  </si>
  <si>
    <t>Note: Values that are statistically significant are indicated in bold (see Annex A3).</t>
  </si>
  <si>
    <t>*Argentina, Kazakhstan and Malaysia: Coverage is too small to ensure comparability (see Annex A4).</t>
  </si>
  <si>
    <t>Miera recyklácie komunálneho odpadu</t>
  </si>
  <si>
    <t>Produkcia odpadov na obyvateľa</t>
  </si>
  <si>
    <t>Miera skládkovania</t>
  </si>
  <si>
    <t xml:space="preserve">Recycling rate of municipal waste </t>
  </si>
  <si>
    <t>Environmentálna udržateľnosť</t>
  </si>
  <si>
    <t>Podiel recyklovaného množstva komunálneho odpadu k celkovému vzniknutému množstvu komunálneho odpadu   Zdroj: Eurostat (t2020_rt120)</t>
  </si>
  <si>
    <t>Podiel vyprodukovaných odpadov na obyvateľa.  Zdroj: Eurostat (env_wasgen)</t>
  </si>
  <si>
    <t>Priemerné percento obyvateľstva, ktoré je vystavené prekročenej koncentrácii častíc PM2,5 – na úrovni 10 µg/m3, 15 µg/m3, 25 µg/m3 a 35 µg/m3 .
Zdroj: Environmental Performance Index 2016</t>
  </si>
  <si>
    <t>Vzťah medzi socioekonomickým zázemím žiaka a jeho v skóre v prírodných vedách PISA. Zdroj: OECD (PISA 2015)</t>
  </si>
  <si>
    <t>Vzťah medzi socioekonomickým zázemím žiaka a jeho v skóre v PISA</t>
  </si>
  <si>
    <t>Vplyv socioekonomického zázemia na výsledky žiaka v PISA</t>
  </si>
  <si>
    <t>http://ec.europa.eu/economy_finance/publications/european_economy/2015/ee3_en.htm</t>
  </si>
  <si>
    <t>Benefit ratio, Ageing Report 2015</t>
  </si>
  <si>
    <t>Table III.1.81: Benefit ratio (Public pensions)</t>
  </si>
  <si>
    <t>Ch 13-60</t>
  </si>
  <si>
    <t>EU28</t>
  </si>
  <si>
    <t>EA</t>
  </si>
  <si>
    <t>The benefit ratio is the average benefit of public pension or public and private pensions, respectively, as a share of the economy-wide average wage (gross wages and salaries in relation to employees) (Commission services, EPC).</t>
  </si>
  <si>
    <t>Adekvátnosť penzií</t>
  </si>
  <si>
    <t>Area by NUTS 3 region [demo_r_d3area]</t>
  </si>
  <si>
    <t>Square kilometre</t>
  </si>
  <si>
    <t>LANDUSE</t>
  </si>
  <si>
    <t>Total area</t>
  </si>
  <si>
    <t>Région de Bruxelles-Capitale / Brussels Hoofdstedelijk Gewest</t>
  </si>
  <si>
    <t>Arr. de Bruxelles-Capitale / Arr. van Brussel-Hoofdstad</t>
  </si>
  <si>
    <t>Vlaams Gewest</t>
  </si>
  <si>
    <t>Prov. Antwerpen</t>
  </si>
  <si>
    <t>Arr. Antwerpen</t>
  </si>
  <si>
    <t>Arr. Mechelen</t>
  </si>
  <si>
    <t>Arr. Turnhout</t>
  </si>
  <si>
    <t>Prov. Limburg (BE)</t>
  </si>
  <si>
    <t>Arr. Hasselt</t>
  </si>
  <si>
    <t>Arr. Maaseik</t>
  </si>
  <si>
    <t>Arr. Tongeren</t>
  </si>
  <si>
    <t>Prov. Oost-Vlaanderen</t>
  </si>
  <si>
    <t>Arr. Aalst</t>
  </si>
  <si>
    <t>Arr. Dendermonde</t>
  </si>
  <si>
    <t>Arr. Eeklo</t>
  </si>
  <si>
    <t>Arr. Gent</t>
  </si>
  <si>
    <t>Arr. Oudenaarde</t>
  </si>
  <si>
    <t>Arr. Sint-Niklaas</t>
  </si>
  <si>
    <t>Prov. Vlaams-Brabant</t>
  </si>
  <si>
    <t>Arr. Halle-Vilvoorde</t>
  </si>
  <si>
    <t>Arr. Leuven</t>
  </si>
  <si>
    <t>Prov. West-Vlaanderen</t>
  </si>
  <si>
    <t>Arr. Brugge</t>
  </si>
  <si>
    <t>Arr. Diksmuide</t>
  </si>
  <si>
    <t>Arr. Ieper</t>
  </si>
  <si>
    <t>Arr. Kortrijk</t>
  </si>
  <si>
    <t>Arr. Oostende</t>
  </si>
  <si>
    <t>Arr. Roeselare</t>
  </si>
  <si>
    <t>Arr. Tielt</t>
  </si>
  <si>
    <t>Arr. Veurne</t>
  </si>
  <si>
    <t>Région wallonne</t>
  </si>
  <si>
    <t>Prov. Brabant Wallon</t>
  </si>
  <si>
    <t>Arr. Nivelles</t>
  </si>
  <si>
    <t>Prov. Hainaut</t>
  </si>
  <si>
    <t>Arr. Ath</t>
  </si>
  <si>
    <t>Arr. Charleroi</t>
  </si>
  <si>
    <t>Arr. Mons</t>
  </si>
  <si>
    <t>Arr. Mouscron</t>
  </si>
  <si>
    <t>Arr. Soignies</t>
  </si>
  <si>
    <t>Arr. Thuin</t>
  </si>
  <si>
    <t>Arr. Tournai</t>
  </si>
  <si>
    <t>Prov. Liège</t>
  </si>
  <si>
    <t>Arr. Huy</t>
  </si>
  <si>
    <t>Arr. Liège</t>
  </si>
  <si>
    <t>Arr. Waremme</t>
  </si>
  <si>
    <t>Arr. Verviers - communes francophones</t>
  </si>
  <si>
    <t>Bezirk Verviers - Deutschsprachige Gemeinschaft</t>
  </si>
  <si>
    <t>Prov. Luxembourg (BE)</t>
  </si>
  <si>
    <t>Arr. Arlon</t>
  </si>
  <si>
    <t>Arr. Bastogne</t>
  </si>
  <si>
    <t>Arr. Marche-en-Famenne</t>
  </si>
  <si>
    <t>Arr. Neufchâteau</t>
  </si>
  <si>
    <t>Arr. Virton</t>
  </si>
  <si>
    <t>Prov. Namur</t>
  </si>
  <si>
    <t>Arr. Dinant</t>
  </si>
  <si>
    <t>Arr. Namur</t>
  </si>
  <si>
    <t>Arr. Philippeville</t>
  </si>
  <si>
    <t>Severna i yugoiztochna Bulgaria</t>
  </si>
  <si>
    <t>Severozapaden</t>
  </si>
  <si>
    <t>Vidin</t>
  </si>
  <si>
    <t>Montana</t>
  </si>
  <si>
    <t>Vratsa</t>
  </si>
  <si>
    <t>Pleven</t>
  </si>
  <si>
    <t>Lovech</t>
  </si>
  <si>
    <t>Severen tsentralen</t>
  </si>
  <si>
    <t>Veliko Tarnovo</t>
  </si>
  <si>
    <t>Gabrovo</t>
  </si>
  <si>
    <t>Ruse</t>
  </si>
  <si>
    <t>Razgrad</t>
  </si>
  <si>
    <t>Silistra</t>
  </si>
  <si>
    <t>Severoiztochen</t>
  </si>
  <si>
    <t>Varna</t>
  </si>
  <si>
    <t>Dobrich</t>
  </si>
  <si>
    <t>Shumen</t>
  </si>
  <si>
    <t>Targovishte</t>
  </si>
  <si>
    <t>Yugoiztochen</t>
  </si>
  <si>
    <t>Burgas</t>
  </si>
  <si>
    <t>Sliven</t>
  </si>
  <si>
    <t>Yambol</t>
  </si>
  <si>
    <t>Stara Zagora</t>
  </si>
  <si>
    <t>Yugozapadna i yuzhna tsentralna Bulgaria</t>
  </si>
  <si>
    <t>Yugozapaden</t>
  </si>
  <si>
    <t>Sofia (stolitsa)</t>
  </si>
  <si>
    <t>Sofia</t>
  </si>
  <si>
    <t>Blagoevgrad</t>
  </si>
  <si>
    <t>Pernik</t>
  </si>
  <si>
    <t>Kyustendil</t>
  </si>
  <si>
    <t>Yuzhen tsentralen</t>
  </si>
  <si>
    <t>Plovdiv</t>
  </si>
  <si>
    <t>Haskovo</t>
  </si>
  <si>
    <t>Pazardzhik</t>
  </si>
  <si>
    <t>Smolyan</t>
  </si>
  <si>
    <t>Kardzhali</t>
  </si>
  <si>
    <t>Ceská republika</t>
  </si>
  <si>
    <t>Praha</t>
  </si>
  <si>
    <t>Hlavní mesto Praha</t>
  </si>
  <si>
    <t>Strední Cechy</t>
  </si>
  <si>
    <t>Stredoceský kraj</t>
  </si>
  <si>
    <t>Jihozápad</t>
  </si>
  <si>
    <t>Jihocecký kraj</t>
  </si>
  <si>
    <t>Plzenský kraj</t>
  </si>
  <si>
    <t>Severozápad</t>
  </si>
  <si>
    <t>Karlovarský kraj</t>
  </si>
  <si>
    <t>Ústecký kraj</t>
  </si>
  <si>
    <t>Severovýchod</t>
  </si>
  <si>
    <t>Liberecký kraj</t>
  </si>
  <si>
    <t>Královéhradecký kraj</t>
  </si>
  <si>
    <t>Pardubický kraj</t>
  </si>
  <si>
    <t>Jihovýchod</t>
  </si>
  <si>
    <t>Kraj Vysocina</t>
  </si>
  <si>
    <t>Jihomoravský kraj</t>
  </si>
  <si>
    <t>Strední Morava</t>
  </si>
  <si>
    <t>Olomoucký kraj</t>
  </si>
  <si>
    <t>Zlínský kraj</t>
  </si>
  <si>
    <t>Moravskoslezsko</t>
  </si>
  <si>
    <t>Moravskoslezský kraj</t>
  </si>
  <si>
    <t>Danmark</t>
  </si>
  <si>
    <t>Hovedstaden</t>
  </si>
  <si>
    <t>Byen København</t>
  </si>
  <si>
    <t>Københavns omegn</t>
  </si>
  <si>
    <t>Nordsjælland</t>
  </si>
  <si>
    <t>Bornholm</t>
  </si>
  <si>
    <t>Sjælland</t>
  </si>
  <si>
    <t>Østsjælland</t>
  </si>
  <si>
    <t>Vest- og Sydsjælland</t>
  </si>
  <si>
    <t>Syddanmark</t>
  </si>
  <si>
    <t>Fyn</t>
  </si>
  <si>
    <t>Sydjylland</t>
  </si>
  <si>
    <t>Midtjylland</t>
  </si>
  <si>
    <t>Vestjylland</t>
  </si>
  <si>
    <t>Østjylland</t>
  </si>
  <si>
    <t>Nordjylland</t>
  </si>
  <si>
    <t>Baden-Württemberg</t>
  </si>
  <si>
    <t>Stuttgart</t>
  </si>
  <si>
    <t>Stuttgart, Stadtkreis</t>
  </si>
  <si>
    <t>Böblingen</t>
  </si>
  <si>
    <t>Esslingen</t>
  </si>
  <si>
    <t>Göppingen</t>
  </si>
  <si>
    <t>Ludwigsburg</t>
  </si>
  <si>
    <t>Rems-Murr-Kreis</t>
  </si>
  <si>
    <t>Heilbronn, Stadtkreis</t>
  </si>
  <si>
    <t>Heilbronn, Landkreis</t>
  </si>
  <si>
    <t>Hohenlohekreis</t>
  </si>
  <si>
    <t>Schwäbisch Hall</t>
  </si>
  <si>
    <t>Main-Tauber-Kreis</t>
  </si>
  <si>
    <t>Heidenheim</t>
  </si>
  <si>
    <t>Ostalbkreis</t>
  </si>
  <si>
    <t>Karlsruhe</t>
  </si>
  <si>
    <t>Baden-Baden, Stadtkreis</t>
  </si>
  <si>
    <t>Karlsruhe, Stadtkreis</t>
  </si>
  <si>
    <t>Karlsruhe, Landkreis</t>
  </si>
  <si>
    <t>Rastatt</t>
  </si>
  <si>
    <t>Heidelberg, Stadtkreis</t>
  </si>
  <si>
    <t>Mannheim, Stadtkreis</t>
  </si>
  <si>
    <t>Neckar-Odenwald-Kreis</t>
  </si>
  <si>
    <t>Rhein-Neckar-Kreis</t>
  </si>
  <si>
    <t>Pforzheim, Stadtkreis</t>
  </si>
  <si>
    <t>Calw</t>
  </si>
  <si>
    <t>Enzkreis</t>
  </si>
  <si>
    <t>Freudenstadt</t>
  </si>
  <si>
    <t>Freiburg</t>
  </si>
  <si>
    <t>Freiburg im Breisgau, Stadtkreis</t>
  </si>
  <si>
    <t>Breisgau-Hochschwarzwald</t>
  </si>
  <si>
    <t>Emmendingen</t>
  </si>
  <si>
    <t>Ortenaukreis</t>
  </si>
  <si>
    <t>Rottweil</t>
  </si>
  <si>
    <t>Schwarzwald-Baar-Kreis</t>
  </si>
  <si>
    <t>Tuttlingen</t>
  </si>
  <si>
    <t>Konstanz</t>
  </si>
  <si>
    <t>Lörrach</t>
  </si>
  <si>
    <t>Waldshut</t>
  </si>
  <si>
    <t>Tübingen</t>
  </si>
  <si>
    <t>Reutlingen</t>
  </si>
  <si>
    <t>Tübingen, Landkreis</t>
  </si>
  <si>
    <t>Zollernalbkreis</t>
  </si>
  <si>
    <t>Ulm, Stadtkreis</t>
  </si>
  <si>
    <t>Alb-Donau-Kreis</t>
  </si>
  <si>
    <t>Biberach</t>
  </si>
  <si>
    <t>Bodenseekreis</t>
  </si>
  <si>
    <t>Ravensburg</t>
  </si>
  <si>
    <t>Sigmaringen</t>
  </si>
  <si>
    <t>Bayern</t>
  </si>
  <si>
    <t>Oberbayern</t>
  </si>
  <si>
    <t>Ingolstadt, Kreisfreie Stadt</t>
  </si>
  <si>
    <t>München, Kreisfreie Stadt</t>
  </si>
  <si>
    <t>Rosenheim, Kreisfreie Stadt</t>
  </si>
  <si>
    <t>Altötting</t>
  </si>
  <si>
    <t>Berchtesgadener Land</t>
  </si>
  <si>
    <t>Bad Tölz-Wolfratshausen</t>
  </si>
  <si>
    <t>Dachau</t>
  </si>
  <si>
    <t>Ebersberg</t>
  </si>
  <si>
    <t>Eichstätt</t>
  </si>
  <si>
    <t>Erding</t>
  </si>
  <si>
    <t>Freising</t>
  </si>
  <si>
    <t>Fürstenfeldbruck</t>
  </si>
  <si>
    <t>Garmisch-Partenkirchen</t>
  </si>
  <si>
    <t>Landsberg am Lech</t>
  </si>
  <si>
    <t>Miesbach</t>
  </si>
  <si>
    <t>Mühldorf am Inn</t>
  </si>
  <si>
    <t>München, Landkreis</t>
  </si>
  <si>
    <t>Neuburg-Schrobenhausen</t>
  </si>
  <si>
    <t>Pfaffenhofen an der Ilm</t>
  </si>
  <si>
    <t>Rosenheim, Landkreis</t>
  </si>
  <si>
    <t>Starnberg</t>
  </si>
  <si>
    <t>Traunstein</t>
  </si>
  <si>
    <t>Weilheim-Schongau</t>
  </si>
  <si>
    <t>Niederbayern</t>
  </si>
  <si>
    <t>Landshut, Kreisfreie Stadt</t>
  </si>
  <si>
    <t>Passau, Kreisfreie Stadt</t>
  </si>
  <si>
    <t>Straubing, Kreisfreie Stadt</t>
  </si>
  <si>
    <t>Deggendorf</t>
  </si>
  <si>
    <t>Freyung-Grafenau</t>
  </si>
  <si>
    <t>Kelheim</t>
  </si>
  <si>
    <t>Landshut, Landkreis</t>
  </si>
  <si>
    <t>Passau, Landkreis</t>
  </si>
  <si>
    <t>Regen</t>
  </si>
  <si>
    <t>Rottal-Inn</t>
  </si>
  <si>
    <t>Straubing-Bogen</t>
  </si>
  <si>
    <t>Dingolfing-Landau</t>
  </si>
  <si>
    <t>Oberpfalz</t>
  </si>
  <si>
    <t>Amberg, Kreisfreie Stadt</t>
  </si>
  <si>
    <t>Regensburg, Kreisfreie Stadt</t>
  </si>
  <si>
    <t>Weiden in der Oberpfalz, Kreisfreie Stadt</t>
  </si>
  <si>
    <t>Amberg-Sulzbach</t>
  </si>
  <si>
    <t>Cham</t>
  </si>
  <si>
    <t>Neumarkt in der Oberpfalz</t>
  </si>
  <si>
    <t>Neustadt an der Waldnaab</t>
  </si>
  <si>
    <t>Regensburg, Landkreis</t>
  </si>
  <si>
    <t>Schwandorf</t>
  </si>
  <si>
    <t>Tirschenreuth</t>
  </si>
  <si>
    <t>Oberfranken</t>
  </si>
  <si>
    <t>Bamberg, Kreisfreie Stadt</t>
  </si>
  <si>
    <t>Bayreuth, Kreisfreie Stadt</t>
  </si>
  <si>
    <t>Coburg, Kreisfreie Stadt</t>
  </si>
  <si>
    <t>Hof, Kreisfreie Stadt</t>
  </si>
  <si>
    <t>Bamberg, Landkreis</t>
  </si>
  <si>
    <t>Bayreuth, Landkreis</t>
  </si>
  <si>
    <t>Coburg, Landkreis</t>
  </si>
  <si>
    <t>Forchheim</t>
  </si>
  <si>
    <t>Hof, Landkreis</t>
  </si>
  <si>
    <t>Kronach</t>
  </si>
  <si>
    <t>Kulmbach</t>
  </si>
  <si>
    <t>Lichtenfels</t>
  </si>
  <si>
    <t>Wunsiedel im Fichtelgebirge</t>
  </si>
  <si>
    <t>Mittelfranken</t>
  </si>
  <si>
    <t>Ansbach, Kreisfreie Stadt</t>
  </si>
  <si>
    <t>Erlangen, Kreisfreie Stadt</t>
  </si>
  <si>
    <t>Fürth, Kreisfreie Stadt</t>
  </si>
  <si>
    <t>Nürnberg, Kreisfreie Stadt</t>
  </si>
  <si>
    <t>Schwabach, Kreisfreie Stadt</t>
  </si>
  <si>
    <t>Ansbach, Landkreis</t>
  </si>
  <si>
    <t>Erlangen-Höchstadt</t>
  </si>
  <si>
    <t>Fürth, Landkreis</t>
  </si>
  <si>
    <t>Nürnberger Land</t>
  </si>
  <si>
    <t>Neustadt an der Aisch-Bad Windsheim</t>
  </si>
  <si>
    <t>Roth</t>
  </si>
  <si>
    <t>Weißenburg-Gunzenhausen</t>
  </si>
  <si>
    <t>Unterfranken</t>
  </si>
  <si>
    <t>Aschaffenburg, Kreisfreie Stadt</t>
  </si>
  <si>
    <t>Schweinfurt, Kreisfreie Stadt</t>
  </si>
  <si>
    <t>Würzburg, Kreisfreie Stadt</t>
  </si>
  <si>
    <t>Aschaffenburg, Landkreis</t>
  </si>
  <si>
    <t>Bad Kissingen</t>
  </si>
  <si>
    <t>Rhön-Grabfeld</t>
  </si>
  <si>
    <t>Haßberge</t>
  </si>
  <si>
    <t>Kitzingen</t>
  </si>
  <si>
    <t>Miltenberg</t>
  </si>
  <si>
    <t>Main-Spessart</t>
  </si>
  <si>
    <t>Schweinfurt, Landkreis</t>
  </si>
  <si>
    <t>Würzburg, Landkreis</t>
  </si>
  <si>
    <t>Schwaben</t>
  </si>
  <si>
    <t>Augsburg, Kreisfreie Stadt</t>
  </si>
  <si>
    <t>Kaufbeuren, Kreisfreie Stadt</t>
  </si>
  <si>
    <t>Kempten (Allgäu), Kreisfreie Stadt</t>
  </si>
  <si>
    <t>Memmingen, Kreisfreie Stadt</t>
  </si>
  <si>
    <t>Aichach-Friedberg</t>
  </si>
  <si>
    <t>Augsburg, Landkreis</t>
  </si>
  <si>
    <t>Dillingen an der Donau</t>
  </si>
  <si>
    <t>Günzburg</t>
  </si>
  <si>
    <t>Neu-Ulm</t>
  </si>
  <si>
    <t>Lindau (Bodensee)</t>
  </si>
  <si>
    <t>Ostallgäu</t>
  </si>
  <si>
    <t>Unterallgäu</t>
  </si>
  <si>
    <t>Donau-Ries</t>
  </si>
  <si>
    <t>Oberallgäu</t>
  </si>
  <si>
    <t>Berlin</t>
  </si>
  <si>
    <t>Brandenburg</t>
  </si>
  <si>
    <t>Brandenburg an der Havel, Kreisfreie Stadt</t>
  </si>
  <si>
    <t>Cottbus, Kreisfreie Stadt</t>
  </si>
  <si>
    <t>Frankfurt (Oder), Kreisfreie Stadt</t>
  </si>
  <si>
    <t>Potsdam, Kreisfreie Stadt</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</si>
  <si>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</si>
  <si>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</si>
  <si>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</si>
  <si>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</si>
  <si>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</si>
  <si>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</si>
  <si>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</si>
  <si>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</si>
  <si>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</si>
  <si>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</si>
  <si>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</si>
  <si>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</si>
  <si>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</si>
  <si>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</si>
  <si>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Bremen</t>
  </si>
  <si>
    <t>Bremen, Kreisfreie Stadt</t>
  </si>
  <si>
    <t>Bremerhaven, Kreisfreie Stadt</t>
  </si>
  <si>
    <t>Hamburg</t>
  </si>
  <si>
    <t>Hessen</t>
  </si>
  <si>
    <t>Darmstadt</t>
  </si>
  <si>
    <t>Darmstadt, Kreisfreie Stadt</t>
  </si>
  <si>
    <t>Frankfurt am Main, Kreisfreie Stadt</t>
  </si>
  <si>
    <t>Offenbach am Main, Kreisfreie Stadt</t>
  </si>
  <si>
    <t>Wiesbaden, Kreisfreie Stadt</t>
  </si>
  <si>
    <t>Bergstraße</t>
  </si>
  <si>
    <t>Darmstadt-Dieburg</t>
  </si>
  <si>
    <t>Groß-Gerau</t>
  </si>
  <si>
    <t>Hochtaunuskreis</t>
  </si>
  <si>
    <t>Main-Kinzig-Kreis</t>
  </si>
  <si>
    <t>Main-Taunus-Kreis</t>
  </si>
  <si>
    <t>Odenwaldkreis</t>
  </si>
  <si>
    <t>Offenbach, Landkreis</t>
  </si>
  <si>
    <t>Rheingau-Taunus-Kreis</t>
  </si>
  <si>
    <t>Wetteraukreis</t>
  </si>
  <si>
    <t>Gießen</t>
  </si>
  <si>
    <t>Gießen, Landkreis</t>
  </si>
  <si>
    <t>Lahn-Dill-Kreis</t>
  </si>
  <si>
    <t>Limburg-Weilburg</t>
  </si>
  <si>
    <t>Marburg-Biedenkopf</t>
  </si>
  <si>
    <t>Vogelsbergkreis</t>
  </si>
  <si>
    <t>Kassel</t>
  </si>
  <si>
    <t>Kassel, Kreisfreie Stadt</t>
  </si>
  <si>
    <t>Fulda</t>
  </si>
  <si>
    <t>Hersfeld-Rotenburg</t>
  </si>
  <si>
    <t>Kassel, Landkreis</t>
  </si>
  <si>
    <t>Schwalm-Eder-Kreis</t>
  </si>
  <si>
    <t>Waldeck-Frankenberg</t>
  </si>
  <si>
    <t>Werra-Meißner-Kreis</t>
  </si>
  <si>
    <t>Mecklenburg-Vorpommern</t>
  </si>
  <si>
    <t>Greifswald, Kreisfreie Stadt (NUTS 2010)</t>
  </si>
  <si>
    <t>Neubrandenburg, Kreisfreie Stadt (NUTS 2010)</t>
  </si>
  <si>
    <t>Rostock, Kreisfreie Stadt</t>
  </si>
  <si>
    <t>Schwerin, Kreisfreie Stadt</t>
  </si>
  <si>
    <t>Stralsund, Kreisfreie Stadt (NUTS 2010)</t>
  </si>
  <si>
    <t>Wismar, Kreisfreie Stadt (NUTS 2010)</t>
  </si>
  <si>
    <t>Bad Doberan (NUTS 2010)</t>
  </si>
  <si>
    <t>Demmin (NUTS 2010)</t>
  </si>
  <si>
    <t>Güstrow (NUTS 2010)</t>
  </si>
  <si>
    <t>Ludwigslust (NUTS 2010)</t>
  </si>
  <si>
    <t>Mecklenburg-Strelitz (NUTS 2010)</t>
  </si>
  <si>
    <t>Müritz (NUTS 2010)</t>
  </si>
  <si>
    <t>Nordvorpommern (NUTS 2010)</t>
  </si>
  <si>
    <t>Nordwestmecklenburg (NUTS 2010)</t>
  </si>
  <si>
    <t>Ostvorpommern (NUTS 2010)</t>
  </si>
  <si>
    <t>Parchim (NUTS 2010)</t>
  </si>
  <si>
    <t>Rügen (NUTS 2010)</t>
  </si>
  <si>
    <t>Uecker-Randow (NUTS 2010)</t>
  </si>
  <si>
    <t>Mecklenburgische Seenplatte</t>
  </si>
  <si>
    <t>Landkreis Rostock</t>
  </si>
  <si>
    <t>Vorpommern-Rügen</t>
  </si>
  <si>
    <t>Nordwestmecklenburg</t>
  </si>
  <si>
    <t>Vorpommern-Greifswald</t>
  </si>
  <si>
    <t>Ludwigslust-Parchim</t>
  </si>
  <si>
    <t>Niedersachsen</t>
  </si>
  <si>
    <t>Braunschweig</t>
  </si>
  <si>
    <t>Braunschweig, Kreisfreie Stadt</t>
  </si>
  <si>
    <t>Salzgitter, Kreisfreie Stadt</t>
  </si>
  <si>
    <t>Wolfsburg, Kreisfreie Stadt</t>
  </si>
  <si>
    <t>Gifhorn</t>
  </si>
  <si>
    <t>Göttingen</t>
  </si>
  <si>
    <t>Goslar</t>
  </si>
  <si>
    <t>Helmstedt</t>
  </si>
  <si>
    <t>Northeim</t>
  </si>
  <si>
    <t>Osterode am Harz</t>
  </si>
  <si>
    <t>Peine</t>
  </si>
  <si>
    <t>Wolfenbüttel</t>
  </si>
  <si>
    <t>Hannover</t>
  </si>
  <si>
    <t>Diepholz</t>
  </si>
  <si>
    <t>Hameln-Pyrmont</t>
  </si>
  <si>
    <t>Hildesheim</t>
  </si>
  <si>
    <t>Holzminden</t>
  </si>
  <si>
    <t>Nienburg (Weser)</t>
  </si>
  <si>
    <t>Schaumburg</t>
  </si>
  <si>
    <t>Region Hannover</t>
  </si>
  <si>
    <t>Lüneburg</t>
  </si>
  <si>
    <t>Celle</t>
  </si>
  <si>
    <t>Cuxhaven</t>
  </si>
  <si>
    <t>Harburg</t>
  </si>
  <si>
    <t>Lüchow-Dannenberg</t>
  </si>
  <si>
    <t>Lüneburg, Landkreis</t>
  </si>
  <si>
    <t>Osterholz</t>
  </si>
  <si>
    <t>Rotenburg (Wümme)</t>
  </si>
  <si>
    <t>Heidekreis</t>
  </si>
  <si>
    <t>Stade</t>
  </si>
  <si>
    <t>Uelzen</t>
  </si>
  <si>
    <t>Verden</t>
  </si>
  <si>
    <t>Weser-Ems</t>
  </si>
  <si>
    <t>Delmenhorst, Kreisfreie Stadt</t>
  </si>
  <si>
    <t>Emden, Kreisfreie Stadt</t>
  </si>
  <si>
    <t>Oldenburg (Oldenburg), Kreisfreie Stadt</t>
  </si>
  <si>
    <t>Osnabrück, Kreisfreie Stadt</t>
  </si>
  <si>
    <t>Wilhelmshaven, Kreisfreie Stadt</t>
  </si>
  <si>
    <t>Ammerland</t>
  </si>
  <si>
    <t>Aurich</t>
  </si>
  <si>
    <t>Cloppenburg</t>
  </si>
  <si>
    <t>Emsland</t>
  </si>
  <si>
    <t>Friesland (DE)</t>
  </si>
  <si>
    <t>Grafschaft Bentheim</t>
  </si>
  <si>
    <t>Leer</t>
  </si>
  <si>
    <t>Oldenburg, Landkreis</t>
  </si>
  <si>
    <t>Osnabrück, Landkreis</t>
  </si>
  <si>
    <t>Vechta</t>
  </si>
  <si>
    <t>Wesermarsch</t>
  </si>
  <si>
    <t>Wittmund</t>
  </si>
  <si>
    <t>Nordrhein-Westfalen</t>
  </si>
  <si>
    <t>Düsseldorf</t>
  </si>
  <si>
    <t>Düsseldorf, Kreisfreie Stadt</t>
  </si>
  <si>
    <t>Duisburg, Kreisfreie Stadt</t>
  </si>
  <si>
    <t>Essen, Kreisfreie Stadt</t>
  </si>
  <si>
    <t>Krefeld, Kreisfreie Stadt</t>
  </si>
  <si>
    <t>Mönchengladbach, Kreisfreie Stadt</t>
  </si>
  <si>
    <t>Mülheim an der Ruhr, Kreisfreie Stadt</t>
  </si>
  <si>
    <t>Oberhausen, Kreisfreie Stadt</t>
  </si>
  <si>
    <t>Remscheid, Kreisfreie Stadt</t>
  </si>
  <si>
    <t>Solingen, Kreisfreie Stadt</t>
  </si>
  <si>
    <t>Wuppertal, Kreisfreie Stadt</t>
  </si>
  <si>
    <t>Kleve</t>
  </si>
  <si>
    <t>Mettmann</t>
  </si>
  <si>
    <t>Rhein-Kreis Neuss</t>
  </si>
  <si>
    <t>Viersen</t>
  </si>
  <si>
    <t>Wesel</t>
  </si>
  <si>
    <t>Köln</t>
  </si>
  <si>
    <t>Bonn, Kreisfreie Stadt</t>
  </si>
  <si>
    <t>Köln, Kreisfreie Stadt</t>
  </si>
  <si>
    <t>Leverkusen, Kreisfreie Stadt</t>
  </si>
  <si>
    <t>Düren</t>
  </si>
  <si>
    <t>Rhein-Erft-Kreis</t>
  </si>
  <si>
    <t>Euskirchen</t>
  </si>
  <si>
    <t>Heinsberg</t>
  </si>
  <si>
    <t>Oberbergischer Kreis</t>
  </si>
  <si>
    <t>Rheinisch-Bergischer Kreis</t>
  </si>
  <si>
    <t>Rhein-Sieg-Kreis</t>
  </si>
  <si>
    <t>Städteregion Aachen</t>
  </si>
  <si>
    <t>Münster</t>
  </si>
  <si>
    <t>Bottrop, Kreisfreie Stadt</t>
  </si>
  <si>
    <t>Gelsenkirchen, Kreisfreie Stadt</t>
  </si>
  <si>
    <t>Münster, Kreisfreie Stadt</t>
  </si>
  <si>
    <t>Borken</t>
  </si>
  <si>
    <t>Coesfeld</t>
  </si>
  <si>
    <t>Recklinghausen</t>
  </si>
  <si>
    <t>Steinfurt</t>
  </si>
  <si>
    <t>Warendorf</t>
  </si>
  <si>
    <t>Detmold</t>
  </si>
  <si>
    <t>Bielefeld, Kreisfreie Stadt</t>
  </si>
  <si>
    <t>Gütersloh</t>
  </si>
  <si>
    <t>Herford</t>
  </si>
  <si>
    <t>Höxter</t>
  </si>
  <si>
    <t>Lippe</t>
  </si>
  <si>
    <t>Minden-Lübbecke</t>
  </si>
  <si>
    <t>Paderborn</t>
  </si>
  <si>
    <t>Arnsberg</t>
  </si>
  <si>
    <t>Bochum, Kreisfreie Stadt</t>
  </si>
  <si>
    <t>Dortmund, Kreisfreie Stadt</t>
  </si>
  <si>
    <t>Hagen, Kreisfreie Stadt</t>
  </si>
  <si>
    <t>Hamm, Kreisfreie Stadt</t>
  </si>
  <si>
    <t>Herne, Kreisfreie Stadt</t>
  </si>
  <si>
    <t>Ennepe-Ruhr-Kreis</t>
  </si>
  <si>
    <t>Hochsauerlandkreis</t>
  </si>
  <si>
    <t>Märkischer Kreis</t>
  </si>
  <si>
    <t>Olpe</t>
  </si>
  <si>
    <t>Siegen-Wittgenstein</t>
  </si>
  <si>
    <t>Soest</t>
  </si>
  <si>
    <t>Unna</t>
  </si>
  <si>
    <t>Rheinland-Pfalz</t>
  </si>
  <si>
    <t>Koblenz</t>
  </si>
  <si>
    <t>Koblenz, Kreisfreie Stadt</t>
  </si>
  <si>
    <t>Ahrweiler</t>
  </si>
  <si>
    <t>Altenkirchen (Westerwald)</t>
  </si>
  <si>
    <t>Bad Kreuznach</t>
  </si>
  <si>
    <t>Birkenfeld</t>
  </si>
  <si>
    <t>Cochem-Zell</t>
  </si>
  <si>
    <t>Mayen-Koblenz</t>
  </si>
  <si>
    <t>Neuwied</t>
  </si>
  <si>
    <t>Rhein-Hunsrück-Kreis</t>
  </si>
  <si>
    <t>Rhein-Lahn-Kreis</t>
  </si>
  <si>
    <t>Westerwaldkreis</t>
  </si>
  <si>
    <t>Trier</t>
  </si>
  <si>
    <t>Trier, Kreisfreie Stadt</t>
  </si>
  <si>
    <t>Bernkastel-Wittlich</t>
  </si>
  <si>
    <t>Eifelkreis Bitburg-Prüm</t>
  </si>
  <si>
    <t>Vulkaneifel</t>
  </si>
  <si>
    <t>Trier-Saarburg</t>
  </si>
  <si>
    <t>Rheinhessen-Pfalz</t>
  </si>
  <si>
    <t>Frankenthal (Pfalz), Kreisfreie Stadt</t>
  </si>
  <si>
    <t>Kaiserslautern, Kreisfreie Stadt</t>
  </si>
  <si>
    <t>Landau in der Pfalz, Kreisfreie Stadt</t>
  </si>
  <si>
    <t>Ludwigshafen am Rhein, Kreisfreie Stadt</t>
  </si>
  <si>
    <t>Mainz, Kreisfreie Stadt</t>
  </si>
  <si>
    <t>Neustadt an der Weinstraße, Kreisfreie Stadt</t>
  </si>
  <si>
    <t>Pirmasens, Kreisfreie Stadt</t>
  </si>
  <si>
    <t>Speyer, Kreisfreie Stadt</t>
  </si>
  <si>
    <t>Worms, Kreisfreie Stadt</t>
  </si>
  <si>
    <t>Zweibrücken, Kreisfreie Stadt</t>
  </si>
  <si>
    <t>Alzey-Worms</t>
  </si>
  <si>
    <t>Bad Dürkheim</t>
  </si>
  <si>
    <t>Donnersbergkreis</t>
  </si>
  <si>
    <t>Germersheim</t>
  </si>
  <si>
    <t>Kaiserslautern, Landkreis</t>
  </si>
  <si>
    <t>Kusel</t>
  </si>
  <si>
    <t>Südliche Weinstraße</t>
  </si>
  <si>
    <t>Rhein-Pfalz-Kreis</t>
  </si>
  <si>
    <t>Mainz-Bingen</t>
  </si>
  <si>
    <t>Südwestpfalz</t>
  </si>
  <si>
    <t>Saarland</t>
  </si>
  <si>
    <t>Regionalverband Saarbrücken</t>
  </si>
  <si>
    <t>Merzig-Wadern</t>
  </si>
  <si>
    <t>Neunkirchen</t>
  </si>
  <si>
    <t>Saarlouis</t>
  </si>
  <si>
    <t>Saarpfalz-Kreis</t>
  </si>
  <si>
    <t>St. Wendel</t>
  </si>
  <si>
    <t>Sachsen</t>
  </si>
  <si>
    <t>Dresden</t>
  </si>
  <si>
    <t>Dresden, Kreisfreie Stadt</t>
  </si>
  <si>
    <t>Bautzen</t>
  </si>
  <si>
    <t>Görlitz</t>
  </si>
  <si>
    <t>Meißen</t>
  </si>
  <si>
    <t>Sächsische Schweiz-Osterzgebirge</t>
  </si>
  <si>
    <t>Chemnitz</t>
  </si>
  <si>
    <t>Chemnitz, Kreisfreie Stadt</t>
  </si>
  <si>
    <t>Erzgebirgskreis</t>
  </si>
  <si>
    <t>Mittelsachsen</t>
  </si>
  <si>
    <t>Vogtlandkreis</t>
  </si>
  <si>
    <t>Zwickau</t>
  </si>
  <si>
    <t>Leipzig</t>
  </si>
  <si>
    <t>Leipzig, Kreisfreie Stadt</t>
  </si>
  <si>
    <t>Nordsachsen</t>
  </si>
  <si>
    <t>Sachsen-Anhalt</t>
  </si>
  <si>
    <t>Dessau-Roßlau, Kreisfreie Stadt</t>
  </si>
  <si>
    <t>Halle (Saale), Kreisfreie Stadt</t>
  </si>
  <si>
    <t>Magdeburg, Kreisfreie Stadt</t>
  </si>
  <si>
    <t>Altmarkkreis Salzwedel</t>
  </si>
  <si>
    <t>Anhalt-Bitterfeld</t>
  </si>
  <si>
    <t>Jerichower Land</t>
  </si>
  <si>
    <t>Börde</t>
  </si>
  <si>
    <t>Burgenlandkreis (DE)</t>
  </si>
  <si>
    <t>Harz</t>
  </si>
  <si>
    <t>Mansfeld-Südharz</t>
  </si>
  <si>
    <t>Saalekreis</t>
  </si>
  <si>
    <t>Salzlandkreis</t>
  </si>
  <si>
    <t>Stendal</t>
  </si>
  <si>
    <t>Wittenberg</t>
  </si>
  <si>
    <t>Schleswig-Holstein</t>
  </si>
  <si>
    <t>Flensburg, Kreisfreie Stadt</t>
  </si>
  <si>
    <t>Kiel, Kreisfreie Stadt</t>
  </si>
  <si>
    <t>Lübeck, Kreisfreie Stadt</t>
  </si>
  <si>
    <t>Neumünster, Kreisfreie Stadt</t>
  </si>
  <si>
    <t>Dithmarschen</t>
  </si>
  <si>
    <t>Herzogtum Lauenburg</t>
  </si>
  <si>
    <t>Nordfriesland</t>
  </si>
  <si>
    <t>Ostholstein</t>
  </si>
  <si>
    <t>Pinneberg</t>
  </si>
  <si>
    <t>Plön</t>
  </si>
  <si>
    <t>Rendsburg-Eckernförde</t>
  </si>
  <si>
    <t>Schleswig-Flensburg</t>
  </si>
  <si>
    <t>Segeberg</t>
  </si>
  <si>
    <t>Steinburg</t>
  </si>
  <si>
    <t>Stormarn</t>
  </si>
  <si>
    <t>Thüringen</t>
  </si>
  <si>
    <t>Erfurt, Kreisfreie Stadt</t>
  </si>
  <si>
    <t>Gera, Kreisfreie Stadt</t>
  </si>
  <si>
    <t>Jena, Kreisfreie Stadt</t>
  </si>
  <si>
    <t>Suhl, Kreisfreie Stadt</t>
  </si>
  <si>
    <t>Weimar, Kreisfreie Stadt</t>
  </si>
  <si>
    <t>Eichsfeld</t>
  </si>
  <si>
    <t>Nordhausen</t>
  </si>
  <si>
    <t>Unstrut-Hainich-Kreis</t>
  </si>
  <si>
    <t>Kyffhäuserkreis</t>
  </si>
  <si>
    <t>Schmalkalden-Meiningen</t>
  </si>
  <si>
    <t>Gotha</t>
  </si>
  <si>
    <t>Sömmerda</t>
  </si>
  <si>
    <t>Hildburghausen</t>
  </si>
  <si>
    <t>Ilm-Kreis</t>
  </si>
  <si>
    <t>Weimarer Land</t>
  </si>
  <si>
    <t>Sonneberg</t>
  </si>
  <si>
    <t>Saalfeld-Rudolstadt</t>
  </si>
  <si>
    <t>Saale-Holzland-Kreis</t>
  </si>
  <si>
    <t>Saale-Orla-Kreis</t>
  </si>
  <si>
    <t>Greiz</t>
  </si>
  <si>
    <t>Altenburger Land</t>
  </si>
  <si>
    <t>Eisenach, Kreisfreie Stadt</t>
  </si>
  <si>
    <t>Wartburgkreis</t>
  </si>
  <si>
    <t>Eesti</t>
  </si>
  <si>
    <t>Põhja-Eesti</t>
  </si>
  <si>
    <t>Lääne-Eesti</t>
  </si>
  <si>
    <t>Kesk-Eesti</t>
  </si>
  <si>
    <t>Kirde-Eesti</t>
  </si>
  <si>
    <t>Lõuna-Eesti</t>
  </si>
  <si>
    <t>Éire/Ireland</t>
  </si>
  <si>
    <t>Border, Midland and Western</t>
  </si>
  <si>
    <t>Border</t>
  </si>
  <si>
    <t>Midland</t>
  </si>
  <si>
    <t>West</t>
  </si>
  <si>
    <t>Southern and Eastern</t>
  </si>
  <si>
    <t>Dublin</t>
  </si>
  <si>
    <t>Mid-East</t>
  </si>
  <si>
    <t>Mid-West</t>
  </si>
  <si>
    <t>South-East (IE)</t>
  </si>
  <si>
    <t>South-West (IE)</t>
  </si>
  <si>
    <t>Voreia Ellada</t>
  </si>
  <si>
    <t>Anatoliki Makedonia, Thraki</t>
  </si>
  <si>
    <t>Evros</t>
  </si>
  <si>
    <t>Xanthi</t>
  </si>
  <si>
    <t>Rodopi</t>
  </si>
  <si>
    <t>Drama</t>
  </si>
  <si>
    <t>Thasos, Kavala</t>
  </si>
  <si>
    <t>Kentriki Makedonia</t>
  </si>
  <si>
    <t>Imathia</t>
  </si>
  <si>
    <t>Thessaloniki</t>
  </si>
  <si>
    <t>Kilkis</t>
  </si>
  <si>
    <t>Pella</t>
  </si>
  <si>
    <t>Pieria</t>
  </si>
  <si>
    <t>Serres</t>
  </si>
  <si>
    <t>Chalkidiki</t>
  </si>
  <si>
    <t>Dytiki Makedonia</t>
  </si>
  <si>
    <t>Grevena, Kozani</t>
  </si>
  <si>
    <t>Kastoria</t>
  </si>
  <si>
    <t>Florina</t>
  </si>
  <si>
    <t>Ipeiros</t>
  </si>
  <si>
    <t>Arta, Preveza</t>
  </si>
  <si>
    <t>Thesprotia</t>
  </si>
  <si>
    <t>Ioannina</t>
  </si>
  <si>
    <t>Voreia Ellada (NUTS 2010)</t>
  </si>
  <si>
    <t>Anatoliki Makedonia, Thraki (NUTS 2010)</t>
  </si>
  <si>
    <t>Evros (NUTS 2010)</t>
  </si>
  <si>
    <t>Xanthi (NUTS 2010)</t>
  </si>
  <si>
    <t>Rodopi (NUTS 2010)</t>
  </si>
  <si>
    <t>Drama (NUTS 2010)</t>
  </si>
  <si>
    <t>Kavala (NUTS 2010)</t>
  </si>
  <si>
    <t>Kentriki Makedonia (NUTS 2010)</t>
  </si>
  <si>
    <t>Imathia (NUTS 2010)</t>
  </si>
  <si>
    <t>Thessaloniki (NUTS 2010)</t>
  </si>
  <si>
    <t>Kilkis (NUTS 2010)</t>
  </si>
  <si>
    <t>Pella (NUTS 2010)</t>
  </si>
  <si>
    <t>Pieria (NUTS 2010)</t>
  </si>
  <si>
    <t>Serres (NUTS 2010)</t>
  </si>
  <si>
    <t>Chalkidiki (NUTS 2010)</t>
  </si>
  <si>
    <t>Dytiki Makedonia (NUTS 2010)</t>
  </si>
  <si>
    <t>Grevena (NUTS 2010)</t>
  </si>
  <si>
    <t>Kastoria (NUTS 2010)</t>
  </si>
  <si>
    <t>Kozani (NUTS 2010)</t>
  </si>
  <si>
    <t>Florina (NUTS 2010)</t>
  </si>
  <si>
    <t>Thessalia (NUTS 2010)</t>
  </si>
  <si>
    <t>Karditsa (NUTS 2010)</t>
  </si>
  <si>
    <t>Larisa (NUTS 2010)</t>
  </si>
  <si>
    <t>Magnisia (NUTS 2010)</t>
  </si>
  <si>
    <t>Trikala (NUTS 2010)</t>
  </si>
  <si>
    <t>Kentriki Ellada</t>
  </si>
  <si>
    <t>Thessalia</t>
  </si>
  <si>
    <t>Karditsa, Trikala</t>
  </si>
  <si>
    <t>Larisa</t>
  </si>
  <si>
    <t>Magnisia</t>
  </si>
  <si>
    <t>Ionia Nisia</t>
  </si>
  <si>
    <t>Zakynthos</t>
  </si>
  <si>
    <t>Kerkyra</t>
  </si>
  <si>
    <t>Ithaki, Kefallinia</t>
  </si>
  <si>
    <t>Lefkada</t>
  </si>
  <si>
    <t>Dytiki Ellada</t>
  </si>
  <si>
    <t>Aitoloakarnania</t>
  </si>
  <si>
    <t>Achaia</t>
  </si>
  <si>
    <t>Ileia</t>
  </si>
  <si>
    <t>Sterea Ellada</t>
  </si>
  <si>
    <t>Voiotia</t>
  </si>
  <si>
    <t>Evvoia</t>
  </si>
  <si>
    <t>Evrytania</t>
  </si>
  <si>
    <t>Fthiotida</t>
  </si>
  <si>
    <t>Fokida</t>
  </si>
  <si>
    <t>Peloponnisos</t>
  </si>
  <si>
    <t>Argolida, Arkadia</t>
  </si>
  <si>
    <t>Korinthia</t>
  </si>
  <si>
    <t>Lakonia, Messinia</t>
  </si>
  <si>
    <t>Kentriki Ellada (NUTS 2010)</t>
  </si>
  <si>
    <t>Ipeiros (NUTS 2010)</t>
  </si>
  <si>
    <t>Arta (NUTS 2010)</t>
  </si>
  <si>
    <t>Thesprotia (NUTS 2010)</t>
  </si>
  <si>
    <t>Ioannina (NUTS 2010)</t>
  </si>
  <si>
    <t>Preveza (NUTS 2010)</t>
  </si>
  <si>
    <t>Ionia Nisia (NUTS 2010)</t>
  </si>
  <si>
    <t>Zakynthos (NUTS 2010)</t>
  </si>
  <si>
    <t>Kerkyra (NUTS 2010)</t>
  </si>
  <si>
    <t>Kefallinia (NUTS 2010)</t>
  </si>
  <si>
    <t>Lefkada (NUTS 2010)</t>
  </si>
  <si>
    <t>Dytiki Ellada (NUTS 2010)</t>
  </si>
  <si>
    <t>Aitoloakarnania (NUTS 2010)</t>
  </si>
  <si>
    <t>Achaia (NUTS 2010)</t>
  </si>
  <si>
    <t>Ileia (NUTS 2010)</t>
  </si>
  <si>
    <t>Sterea Ellada (NUTS 2010)</t>
  </si>
  <si>
    <t>Voiotia (NUTS 2010)</t>
  </si>
  <si>
    <t>Evvoia (NUTS 2010)</t>
  </si>
  <si>
    <t>Evrytania (NUTS 2010)</t>
  </si>
  <si>
    <t>Fthiotida (NUTS 2010)</t>
  </si>
  <si>
    <t>Fokida (NUTS 2010)</t>
  </si>
  <si>
    <t>Peloponnisos (NUTS 2010)</t>
  </si>
  <si>
    <t>Argolida (NUTS 2010)</t>
  </si>
  <si>
    <t>Arkadia (NUTS 2010)</t>
  </si>
  <si>
    <t>Korinthia (NUTS 2010)</t>
  </si>
  <si>
    <t>Lakonia (NUTS 2010)</t>
  </si>
  <si>
    <t>Messinia (NUTS 2010)</t>
  </si>
  <si>
    <t>Attiki</t>
  </si>
  <si>
    <t>Attiki (NUTS 2010)</t>
  </si>
  <si>
    <t>Voreios Tomeas Athinon</t>
  </si>
  <si>
    <t>Dytikos Tomeas Athinon</t>
  </si>
  <si>
    <t>Kentrikos Tomeas Athinon</t>
  </si>
  <si>
    <t>Notios Tomeas Athinon</t>
  </si>
  <si>
    <t>Anatoliki Attiki</t>
  </si>
  <si>
    <t>Dytiki Attiki</t>
  </si>
  <si>
    <t>Peiraias, Nisoi</t>
  </si>
  <si>
    <t>Nisia Aigaiou, Kriti</t>
  </si>
  <si>
    <t>Voreio Aigaio</t>
  </si>
  <si>
    <t>Lesvos, Limnos</t>
  </si>
  <si>
    <t>Ikaria, Samos</t>
  </si>
  <si>
    <t>Chios</t>
  </si>
  <si>
    <t>Notio Aigaio</t>
  </si>
  <si>
    <t>Kalymnos, Karpathos, Kos, Rodos</t>
  </si>
  <si>
    <t>Andros, Thira, Kea, Milos, Mykonos, Naxos, Paros, Syros, Tinos</t>
  </si>
  <si>
    <t>Kriti</t>
  </si>
  <si>
    <t>Irakleio</t>
  </si>
  <si>
    <t>Lasithi</t>
  </si>
  <si>
    <t>Rethymni</t>
  </si>
  <si>
    <t>Chania</t>
  </si>
  <si>
    <t>Noroeste (ES)</t>
  </si>
  <si>
    <t>Galicia</t>
  </si>
  <si>
    <t>A Coruña</t>
  </si>
  <si>
    <t>Lugo</t>
  </si>
  <si>
    <t>Ourense</t>
  </si>
  <si>
    <t>Pontevedra</t>
  </si>
  <si>
    <t>Principado de Asturias</t>
  </si>
  <si>
    <t>Asturias</t>
  </si>
  <si>
    <t>Cantabria</t>
  </si>
  <si>
    <t>Noreste (ES)</t>
  </si>
  <si>
    <t>País Vasco</t>
  </si>
  <si>
    <t>Araba/Álava</t>
  </si>
  <si>
    <t>Gipuzkoa</t>
  </si>
  <si>
    <t>Bizkaia</t>
  </si>
  <si>
    <t>Comunidad Foral de Navarra</t>
  </si>
  <si>
    <t>Navarra</t>
  </si>
  <si>
    <t>La Rioja</t>
  </si>
  <si>
    <t>Aragón</t>
  </si>
  <si>
    <t>Huesca</t>
  </si>
  <si>
    <t>Teruel</t>
  </si>
  <si>
    <t>Zaragoza</t>
  </si>
  <si>
    <t>Comunidad de Madrid</t>
  </si>
  <si>
    <t>Madrid</t>
  </si>
  <si>
    <t>Centro (ES)</t>
  </si>
  <si>
    <t>Castilla y León</t>
  </si>
  <si>
    <t>Ávila</t>
  </si>
  <si>
    <t>Burgos</t>
  </si>
  <si>
    <t>León</t>
  </si>
  <si>
    <t>Palencia</t>
  </si>
  <si>
    <t>Salamanca</t>
  </si>
  <si>
    <t>Segovia</t>
  </si>
  <si>
    <t>Soria</t>
  </si>
  <si>
    <t>Valladolid</t>
  </si>
  <si>
    <t>Zamora</t>
  </si>
  <si>
    <t>Castilla-la Mancha</t>
  </si>
  <si>
    <t>Albacete</t>
  </si>
  <si>
    <t>Ciudad Real</t>
  </si>
  <si>
    <t>Cuenca</t>
  </si>
  <si>
    <t>Guadalajara</t>
  </si>
  <si>
    <t>Toledo</t>
  </si>
  <si>
    <t>Extremadura</t>
  </si>
  <si>
    <t>Badajoz</t>
  </si>
  <si>
    <t>Cáceres</t>
  </si>
  <si>
    <t>Este (ES)</t>
  </si>
  <si>
    <t>Cataluña</t>
  </si>
  <si>
    <t>Barcelona</t>
  </si>
  <si>
    <t>Girona</t>
  </si>
  <si>
    <t>Lleida</t>
  </si>
  <si>
    <t>Tarragona</t>
  </si>
  <si>
    <t>Comunidad Valenciana</t>
  </si>
  <si>
    <t>Alicante / Alacant</t>
  </si>
  <si>
    <t>Castellón / Castelló</t>
  </si>
  <si>
    <t>Valencia / València</t>
  </si>
  <si>
    <t>Illes Balears</t>
  </si>
  <si>
    <t>Eivissa, Formentera</t>
  </si>
  <si>
    <t>Mallorca</t>
  </si>
  <si>
    <t>Menorca</t>
  </si>
  <si>
    <t>Sur (ES)</t>
  </si>
  <si>
    <t>Andalucía</t>
  </si>
  <si>
    <t>Almería</t>
  </si>
  <si>
    <t>Cádiz</t>
  </si>
  <si>
    <t>Córdoba</t>
  </si>
  <si>
    <t>Granada</t>
  </si>
  <si>
    <t>Huelva</t>
  </si>
  <si>
    <t>Jaén</t>
  </si>
  <si>
    <t>Málaga</t>
  </si>
  <si>
    <t>Sevilla</t>
  </si>
  <si>
    <t>Región de Murcia</t>
  </si>
  <si>
    <t>Murcia</t>
  </si>
  <si>
    <t>Ciudad Autónoma de Ceuta (ES)</t>
  </si>
  <si>
    <t>Ceuta (ES)</t>
  </si>
  <si>
    <t>Ciudad Autónoma de Melilla (ES)</t>
  </si>
  <si>
    <t>Melilla (ES)</t>
  </si>
  <si>
    <t>Canarias (ES)</t>
  </si>
  <si>
    <t>El Hierro</t>
  </si>
  <si>
    <t>Fuerteventura</t>
  </si>
  <si>
    <t>Gran Canaria</t>
  </si>
  <si>
    <t>La Gomera</t>
  </si>
  <si>
    <t>La Palma</t>
  </si>
  <si>
    <t>Lanzarote</t>
  </si>
  <si>
    <t>Tenerife</t>
  </si>
  <si>
    <t>Île de France</t>
  </si>
  <si>
    <t>Paris</t>
  </si>
  <si>
    <t>Seine-et-Marne</t>
  </si>
  <si>
    <t>Yvelines</t>
  </si>
  <si>
    <t>Essonne</t>
  </si>
  <si>
    <t>Hauts-de-Seine</t>
  </si>
  <si>
    <t>Seine-Saint-Denis</t>
  </si>
  <si>
    <t>Val-de-Marne</t>
  </si>
  <si>
    <t>Val-d'Oise</t>
  </si>
  <si>
    <t>Bassin Parisien</t>
  </si>
  <si>
    <t>Champagne-Ardenne</t>
  </si>
  <si>
    <t>Ardennes</t>
  </si>
  <si>
    <t>Aube</t>
  </si>
  <si>
    <t>Marne</t>
  </si>
  <si>
    <t>Haute-Marne</t>
  </si>
  <si>
    <t>Picardie</t>
  </si>
  <si>
    <t>Aisne</t>
  </si>
  <si>
    <t>Oise</t>
  </si>
  <si>
    <t>Somme</t>
  </si>
  <si>
    <t>Haute-Normandie</t>
  </si>
  <si>
    <t>Eure</t>
  </si>
  <si>
    <t>Seine-Maritime</t>
  </si>
  <si>
    <t>Centre (FR)</t>
  </si>
  <si>
    <t>Cher</t>
  </si>
  <si>
    <t>Eure-et-Loir</t>
  </si>
  <si>
    <t>Indre</t>
  </si>
  <si>
    <t>Indre-et-Loire</t>
  </si>
  <si>
    <t>Loir-et-Cher</t>
  </si>
  <si>
    <t>Loiret</t>
  </si>
  <si>
    <t>Basse-Normandie</t>
  </si>
  <si>
    <t>Calvados</t>
  </si>
  <si>
    <t>Manche</t>
  </si>
  <si>
    <t>Orne</t>
  </si>
  <si>
    <t>Bourgogne</t>
  </si>
  <si>
    <t>Côte-d'Or</t>
  </si>
  <si>
    <t>Nièvre</t>
  </si>
  <si>
    <t>Saône-et-Loire</t>
  </si>
  <si>
    <t>Yonne</t>
  </si>
  <si>
    <t>Nord - Pas-de-Calais</t>
  </si>
  <si>
    <t>Nord (FR)</t>
  </si>
  <si>
    <t>Pas-de-Calais</t>
  </si>
  <si>
    <t>Est (FR)</t>
  </si>
  <si>
    <t>Lorraine</t>
  </si>
  <si>
    <t>Meurthe-et-Moselle</t>
  </si>
  <si>
    <t>Meuse</t>
  </si>
  <si>
    <t>Moselle</t>
  </si>
  <si>
    <t>Vosges</t>
  </si>
  <si>
    <t>Alsace</t>
  </si>
  <si>
    <t>Bas-Rhin</t>
  </si>
  <si>
    <t>Haut-Rhin</t>
  </si>
  <si>
    <t>Franche-Comté</t>
  </si>
  <si>
    <t>Doubs</t>
  </si>
  <si>
    <t>Jura</t>
  </si>
  <si>
    <t>Haute-Saône</t>
  </si>
  <si>
    <t>Territoire de Belfort</t>
  </si>
  <si>
    <t>Ouest (FR)</t>
  </si>
  <si>
    <t>Pays de la Loire</t>
  </si>
  <si>
    <t>Loire-Atlantique</t>
  </si>
  <si>
    <t>Maine-et-Loire</t>
  </si>
  <si>
    <t>Mayenne</t>
  </si>
  <si>
    <t>Sarthe</t>
  </si>
  <si>
    <t>Vendée</t>
  </si>
  <si>
    <t>Bretagne</t>
  </si>
  <si>
    <t>Côtes-d'Armor</t>
  </si>
  <si>
    <t>Finistère</t>
  </si>
  <si>
    <t>Ille-et-Vilaine</t>
  </si>
  <si>
    <t>Morbihan</t>
  </si>
  <si>
    <t>Poitou-Charentes</t>
  </si>
  <si>
    <t>Charente</t>
  </si>
  <si>
    <t>Charente-Maritime</t>
  </si>
  <si>
    <t>Deux-Sèvres</t>
  </si>
  <si>
    <t>Vienne</t>
  </si>
  <si>
    <t>Sud-Ouest (FR)</t>
  </si>
  <si>
    <t>Aquitaine</t>
  </si>
  <si>
    <t>Dordogne</t>
  </si>
  <si>
    <t>Gironde</t>
  </si>
  <si>
    <t>Landes</t>
  </si>
  <si>
    <t>Lot-et-Garonne</t>
  </si>
  <si>
    <t>Pyrénées-Atlantiques</t>
  </si>
  <si>
    <t>Midi-Pyrénées</t>
  </si>
  <si>
    <t>Ariège</t>
  </si>
  <si>
    <t>Aveyron</t>
  </si>
  <si>
    <t>Haute-Garonne</t>
  </si>
  <si>
    <t>Gers</t>
  </si>
  <si>
    <t>Lot</t>
  </si>
  <si>
    <t>Hautes-Pyrénées</t>
  </si>
  <si>
    <t>Tarn</t>
  </si>
  <si>
    <t>Tarn-et-Garonne</t>
  </si>
  <si>
    <t>Limousin</t>
  </si>
  <si>
    <t>Corrèze</t>
  </si>
  <si>
    <t>Creuse</t>
  </si>
  <si>
    <t>Haute-Vienne</t>
  </si>
  <si>
    <t>Centre-Est (FR)</t>
  </si>
  <si>
    <t>Rhône-Alpes</t>
  </si>
  <si>
    <t>Ain</t>
  </si>
  <si>
    <t>Ardèche</t>
  </si>
  <si>
    <t>Drôme</t>
  </si>
  <si>
    <t>Isère</t>
  </si>
  <si>
    <t>Loire</t>
  </si>
  <si>
    <t>Rhône</t>
  </si>
  <si>
    <t>Savoie</t>
  </si>
  <si>
    <t>Haute-Savoie</t>
  </si>
  <si>
    <t>Auvergne</t>
  </si>
  <si>
    <t>Allier</t>
  </si>
  <si>
    <t>Cantal</t>
  </si>
  <si>
    <t>Haute-Loire</t>
  </si>
  <si>
    <t>Puy-de-Dôme</t>
  </si>
  <si>
    <t>Méditerranée</t>
  </si>
  <si>
    <t>Languedoc-Roussillon</t>
  </si>
  <si>
    <t>Aude</t>
  </si>
  <si>
    <t>Gard</t>
  </si>
  <si>
    <t>Hérault</t>
  </si>
  <si>
    <t>Lozère</t>
  </si>
  <si>
    <t>Pyrénées-Orientales</t>
  </si>
  <si>
    <t>Provence-Alpes-Côte d'Azur</t>
  </si>
  <si>
    <t>Alpes-de-Haute-Provence</t>
  </si>
  <si>
    <t>Hautes-Alpes</t>
  </si>
  <si>
    <t>Alpes-Maritimes</t>
  </si>
  <si>
    <t>Bouches-du-Rhône</t>
  </si>
  <si>
    <t>Var</t>
  </si>
  <si>
    <t>Vaucluse</t>
  </si>
  <si>
    <t>Corse</t>
  </si>
  <si>
    <t>Corse-du-Sud</t>
  </si>
  <si>
    <t>Haute-Corse</t>
  </si>
  <si>
    <t>Guadeloupe</t>
  </si>
  <si>
    <t>Martinique</t>
  </si>
  <si>
    <t>Guyane</t>
  </si>
  <si>
    <t>La Réunion</t>
  </si>
  <si>
    <t>Mayotte</t>
  </si>
  <si>
    <t>Départements d'outre-mer (NUTS 2010)</t>
  </si>
  <si>
    <t>Guadeloupe (NUTS 2010)</t>
  </si>
  <si>
    <t>Martinique (NUTS 2010)</t>
  </si>
  <si>
    <t>Guyane (NUTS 2010)</t>
  </si>
  <si>
    <t>Réunion (NUTS 2010)</t>
  </si>
  <si>
    <t>Hrvatska</t>
  </si>
  <si>
    <t>Jadranska Hrvatska</t>
  </si>
  <si>
    <t>Primorsko-goranska zupanija</t>
  </si>
  <si>
    <t>Licko-senjska zupanija</t>
  </si>
  <si>
    <t>Zadarska zupanija</t>
  </si>
  <si>
    <t>Sibensko-kninska zupanija</t>
  </si>
  <si>
    <t>Splitsko-dalmatinska zupanija</t>
  </si>
  <si>
    <t>Istarska zupanija</t>
  </si>
  <si>
    <t>Dubrovacko-neretvanska zupanija</t>
  </si>
  <si>
    <t>Kontinentalna Hrvatska</t>
  </si>
  <si>
    <t>Grad Zagreb</t>
  </si>
  <si>
    <t>Zagrebacka zupanija</t>
  </si>
  <si>
    <t>Krapinsko-zagorska zupanija</t>
  </si>
  <si>
    <t>Varazdinska zupanija</t>
  </si>
  <si>
    <t>Koprivnicko-krizevacka zupanija</t>
  </si>
  <si>
    <t>Medimurska zupanija</t>
  </si>
  <si>
    <t>Bjelovarsko-bilogorska zupanija</t>
  </si>
  <si>
    <t>Viroviticko-podravska zupanija</t>
  </si>
  <si>
    <t>Pozesko-slavonska zupanija</t>
  </si>
  <si>
    <t>Brodsko-posavska zupanija</t>
  </si>
  <si>
    <t>Osjecko-baranjska zupanija</t>
  </si>
  <si>
    <t>Vukovarsko-srijemska zupanija</t>
  </si>
  <si>
    <t>Karlovacka zupanija</t>
  </si>
  <si>
    <t>Sisacko-moslavacka zupanija</t>
  </si>
  <si>
    <t>Nord-Ovest</t>
  </si>
  <si>
    <t>Piemonte</t>
  </si>
  <si>
    <t>Torino</t>
  </si>
  <si>
    <t>Vercelli</t>
  </si>
  <si>
    <t>Biella</t>
  </si>
  <si>
    <t>Verbano-Cusio-Ossola</t>
  </si>
  <si>
    <t>Novara</t>
  </si>
  <si>
    <t>Cuneo</t>
  </si>
  <si>
    <t>Asti</t>
  </si>
  <si>
    <t>Alessandria</t>
  </si>
  <si>
    <t>Valle d'Aosta/Vallée d'Aoste</t>
  </si>
  <si>
    <t>Liguria</t>
  </si>
  <si>
    <t>Imperia</t>
  </si>
  <si>
    <t>Savona</t>
  </si>
  <si>
    <t>Genova</t>
  </si>
  <si>
    <t>La Spezia</t>
  </si>
  <si>
    <t>Lombardia</t>
  </si>
  <si>
    <t>Varese</t>
  </si>
  <si>
    <t>Como</t>
  </si>
  <si>
    <t>Lecco</t>
  </si>
  <si>
    <t>Sondrio</t>
  </si>
  <si>
    <t>Bergamo</t>
  </si>
  <si>
    <t>Brescia</t>
  </si>
  <si>
    <t>Pavia</t>
  </si>
  <si>
    <t>Lodi</t>
  </si>
  <si>
    <t>Cremona</t>
  </si>
  <si>
    <t>Mantova</t>
  </si>
  <si>
    <t>Milano</t>
  </si>
  <si>
    <t>Monza e della Brianza</t>
  </si>
  <si>
    <t>Nord-Est</t>
  </si>
  <si>
    <t>Provincia Autonoma di Bolzano/Bozen</t>
  </si>
  <si>
    <t>Bolzano-Bozen</t>
  </si>
  <si>
    <t>Provincia Autonoma di Trento</t>
  </si>
  <si>
    <t>Trento</t>
  </si>
  <si>
    <t>Veneto</t>
  </si>
  <si>
    <t>Verona</t>
  </si>
  <si>
    <t>Vicenza</t>
  </si>
  <si>
    <t>Belluno</t>
  </si>
  <si>
    <t>Treviso</t>
  </si>
  <si>
    <t>Venezia</t>
  </si>
  <si>
    <t>Padova</t>
  </si>
  <si>
    <t>Rovigo</t>
  </si>
  <si>
    <t>Friuli-Venezia Giulia</t>
  </si>
  <si>
    <t>Pordenone</t>
  </si>
  <si>
    <t>Udine</t>
  </si>
  <si>
    <t>Gorizia</t>
  </si>
  <si>
    <t>Trieste</t>
  </si>
  <si>
    <t>Emilia-Romagna</t>
  </si>
  <si>
    <t>Piacenza</t>
  </si>
  <si>
    <t>Parma</t>
  </si>
  <si>
    <t>Reggio nell'Emilia</t>
  </si>
  <si>
    <t>Modena</t>
  </si>
  <si>
    <t>Bologna</t>
  </si>
  <si>
    <t>Ferrara</t>
  </si>
  <si>
    <t>Ravenna</t>
  </si>
  <si>
    <t>Forlì-Cesena</t>
  </si>
  <si>
    <t>Rimini</t>
  </si>
  <si>
    <t>Centro (IT)</t>
  </si>
  <si>
    <t>Toscana</t>
  </si>
  <si>
    <t>Massa-Carrara</t>
  </si>
  <si>
    <t>Lucca</t>
  </si>
  <si>
    <t>Pistoia</t>
  </si>
  <si>
    <t>Firenze</t>
  </si>
  <si>
    <t>Prato</t>
  </si>
  <si>
    <t>Livorno</t>
  </si>
  <si>
    <t>Pisa</t>
  </si>
  <si>
    <t>Arezzo</t>
  </si>
  <si>
    <t>Siena</t>
  </si>
  <si>
    <t>Grosseto</t>
  </si>
  <si>
    <t>Umbria</t>
  </si>
  <si>
    <t>Perugia</t>
  </si>
  <si>
    <t>Terni</t>
  </si>
  <si>
    <t>Marche</t>
  </si>
  <si>
    <t>Pesaro e Urbino</t>
  </si>
  <si>
    <t>Ancona</t>
  </si>
  <si>
    <t>Macerata</t>
  </si>
  <si>
    <t>Ascoli Piceno</t>
  </si>
  <si>
    <t>Fermo</t>
  </si>
  <si>
    <t>Lazio</t>
  </si>
  <si>
    <t>Viterbo</t>
  </si>
  <si>
    <t>Rieti</t>
  </si>
  <si>
    <t>Roma</t>
  </si>
  <si>
    <t>Latina</t>
  </si>
  <si>
    <t>Frosinone</t>
  </si>
  <si>
    <t>Sud</t>
  </si>
  <si>
    <t>Abruzzo</t>
  </si>
  <si>
    <t>L'Aquila</t>
  </si>
  <si>
    <t>Teramo</t>
  </si>
  <si>
    <t>Pescara</t>
  </si>
  <si>
    <t>Chieti</t>
  </si>
  <si>
    <t>Molise</t>
  </si>
  <si>
    <t>Isernia</t>
  </si>
  <si>
    <t>Campobasso</t>
  </si>
  <si>
    <t>Campania</t>
  </si>
  <si>
    <t>Caserta</t>
  </si>
  <si>
    <t>Benevento</t>
  </si>
  <si>
    <t>Napoli</t>
  </si>
  <si>
    <t>Avellino</t>
  </si>
  <si>
    <t>Salerno</t>
  </si>
  <si>
    <t>Puglia</t>
  </si>
  <si>
    <t>Taranto</t>
  </si>
  <si>
    <t>Brindisi</t>
  </si>
  <si>
    <t>Lecce</t>
  </si>
  <si>
    <t>Foggia</t>
  </si>
  <si>
    <t>Bari</t>
  </si>
  <si>
    <t>Barletta-Andria-Trani</t>
  </si>
  <si>
    <t>Basilicata</t>
  </si>
  <si>
    <t>Potenza</t>
  </si>
  <si>
    <t>Matera</t>
  </si>
  <si>
    <t>Calabria</t>
  </si>
  <si>
    <t>Cosenza</t>
  </si>
  <si>
    <t>Crotone</t>
  </si>
  <si>
    <t>Catanzaro</t>
  </si>
  <si>
    <t>Vibo Valentia</t>
  </si>
  <si>
    <t>Reggio di Calabria</t>
  </si>
  <si>
    <t>Isole</t>
  </si>
  <si>
    <t>Sicilia</t>
  </si>
  <si>
    <t>Trapani</t>
  </si>
  <si>
    <t>Palermo</t>
  </si>
  <si>
    <t>Messina</t>
  </si>
  <si>
    <t>Agrigento</t>
  </si>
  <si>
    <t>Caltanissetta</t>
  </si>
  <si>
    <t>Enna</t>
  </si>
  <si>
    <t>Catania</t>
  </si>
  <si>
    <t>Ragusa</t>
  </si>
  <si>
    <t>Siracusa</t>
  </si>
  <si>
    <t>Sardegna</t>
  </si>
  <si>
    <t>Sassari</t>
  </si>
  <si>
    <t>Nuoro</t>
  </si>
  <si>
    <t>Cagliari</t>
  </si>
  <si>
    <t>Oristano</t>
  </si>
  <si>
    <t>Olbia-Tempio</t>
  </si>
  <si>
    <t>Ogliastra</t>
  </si>
  <si>
    <t>Medio Campidano</t>
  </si>
  <si>
    <t>Carbonia-Iglesias</t>
  </si>
  <si>
    <t>Kypros</t>
  </si>
  <si>
    <t>Latvija</t>
  </si>
  <si>
    <t>Kurzeme</t>
  </si>
  <si>
    <t>Latgale</t>
  </si>
  <si>
    <t>Riga</t>
  </si>
  <si>
    <t>Pieriga</t>
  </si>
  <si>
    <t>Vidzeme</t>
  </si>
  <si>
    <t>Zemgale</t>
  </si>
  <si>
    <t>Lietuva</t>
  </si>
  <si>
    <t>Alytaus apskritis</t>
  </si>
  <si>
    <t>Kauno apskritis</t>
  </si>
  <si>
    <t>Klaipedos apskritis</t>
  </si>
  <si>
    <t>Marijampoles apskritis</t>
  </si>
  <si>
    <t>Panevezio apskritis</t>
  </si>
  <si>
    <t>Siauliu apskritis</t>
  </si>
  <si>
    <t>Taurages apskritis</t>
  </si>
  <si>
    <t>Telsiu apskritis</t>
  </si>
  <si>
    <t>Utenos apskritis</t>
  </si>
  <si>
    <t>Vilniaus apskritis</t>
  </si>
  <si>
    <t>Közép-Magyarország</t>
  </si>
  <si>
    <t>Budapest</t>
  </si>
  <si>
    <t>Pest</t>
  </si>
  <si>
    <t>Dunántúl</t>
  </si>
  <si>
    <t>Közép-Dunántúl</t>
  </si>
  <si>
    <t>Fejér</t>
  </si>
  <si>
    <t>Komárom-Esztergom</t>
  </si>
  <si>
    <t>Veszprém</t>
  </si>
  <si>
    <t>Nyugat-Dunántúl</t>
  </si>
  <si>
    <t>Gyor-Moson-Sopron</t>
  </si>
  <si>
    <t>Vas</t>
  </si>
  <si>
    <t>Zala</t>
  </si>
  <si>
    <t>Dél-Dunántúl</t>
  </si>
  <si>
    <t>Baranya</t>
  </si>
  <si>
    <t>Somogy</t>
  </si>
  <si>
    <t>Tolna</t>
  </si>
  <si>
    <t>Alföld és Észak</t>
  </si>
  <si>
    <t>Észak-Magyarország</t>
  </si>
  <si>
    <t>Borsod-Abaúj-Zemplén</t>
  </si>
  <si>
    <t>Heves</t>
  </si>
  <si>
    <t>Nógrád</t>
  </si>
  <si>
    <t>Észak-Alföld</t>
  </si>
  <si>
    <t>Hajdú-Bihar</t>
  </si>
  <si>
    <t>Jász-Nagykun-Szolnok</t>
  </si>
  <si>
    <t>Szabolcs-Szatmár-Bereg</t>
  </si>
  <si>
    <t>Dél-Alföld</t>
  </si>
  <si>
    <t>Bács-Kiskun</t>
  </si>
  <si>
    <t>Békés</t>
  </si>
  <si>
    <t>Csongrád</t>
  </si>
  <si>
    <t>Gozo and Comino / Ghawdex u Kemmuna</t>
  </si>
  <si>
    <t>Noord-Nederland</t>
  </si>
  <si>
    <t>Groningen</t>
  </si>
  <si>
    <t>Oost-Groningen</t>
  </si>
  <si>
    <t>Delfzijl en omgeving</t>
  </si>
  <si>
    <t>Overig Groningen</t>
  </si>
  <si>
    <t>Friesland (NL)</t>
  </si>
  <si>
    <t>Noord-Friesland</t>
  </si>
  <si>
    <t>Zuidwest-Friesland</t>
  </si>
  <si>
    <t>Zuidoost-Friesland</t>
  </si>
  <si>
    <t>Drenthe</t>
  </si>
  <si>
    <t>Noord-Drenthe</t>
  </si>
  <si>
    <t>Zuidoost-Drenthe</t>
  </si>
  <si>
    <t>Zuidwest-Drenthe</t>
  </si>
  <si>
    <t>Oost-Nederland</t>
  </si>
  <si>
    <t>Overijssel</t>
  </si>
  <si>
    <t>Noord-Overijssel</t>
  </si>
  <si>
    <t>Zuidwest-Overijssel</t>
  </si>
  <si>
    <t>Twente</t>
  </si>
  <si>
    <t>Gelderland</t>
  </si>
  <si>
    <t>Veluwe</t>
  </si>
  <si>
    <t>Zuidwest-Gelderland</t>
  </si>
  <si>
    <t>Achterhoek</t>
  </si>
  <si>
    <t>Arnhem/Nijmegen</t>
  </si>
  <si>
    <t>Flevoland</t>
  </si>
  <si>
    <t>West-Nederland</t>
  </si>
  <si>
    <t>Utrecht</t>
  </si>
  <si>
    <t>Noord-Holland</t>
  </si>
  <si>
    <t>Kop van Noord-Holland</t>
  </si>
  <si>
    <t>Alkmaar en omgeving</t>
  </si>
  <si>
    <t>IJmond</t>
  </si>
  <si>
    <t>Agglomeratie Haarlem</t>
  </si>
  <si>
    <t>Zaanstreek</t>
  </si>
  <si>
    <t>Groot-Amsterdam</t>
  </si>
  <si>
    <t>Het Gooi en Vechtstreek</t>
  </si>
  <si>
    <t>Zuid-Holland</t>
  </si>
  <si>
    <t>Agglomeratie 's-Gravenhage</t>
  </si>
  <si>
    <t>Delft en Westland</t>
  </si>
  <si>
    <t>Agglomeratie Leiden en Bollenstreek</t>
  </si>
  <si>
    <t>Oost-Zuid-Holland</t>
  </si>
  <si>
    <t>Groot-Rijnmond</t>
  </si>
  <si>
    <t>Zuidoost-Zuid-Holland</t>
  </si>
  <si>
    <t>Zeeland</t>
  </si>
  <si>
    <t>Zeeuwsch-Vlaanderen</t>
  </si>
  <si>
    <t>Overig Zeeland</t>
  </si>
  <si>
    <t>Zuid-Nederland</t>
  </si>
  <si>
    <t>Noord-Brabant</t>
  </si>
  <si>
    <t>West-Noord-Brabant</t>
  </si>
  <si>
    <t>Midden-Noord-Brabant</t>
  </si>
  <si>
    <t>Noordoost-Noord-Brabant</t>
  </si>
  <si>
    <t>Zuidoost-Noord-Brabant</t>
  </si>
  <si>
    <t>Limburg (NL)</t>
  </si>
  <si>
    <t>Noord-Limburg</t>
  </si>
  <si>
    <t>Midden-Limburg</t>
  </si>
  <si>
    <t>Zuid-Limburg</t>
  </si>
  <si>
    <t>Ostösterreich</t>
  </si>
  <si>
    <t>Burgenland (AT)</t>
  </si>
  <si>
    <t>Mittelburgenland</t>
  </si>
  <si>
    <t>Nordburgenland</t>
  </si>
  <si>
    <t>Südburgenland</t>
  </si>
  <si>
    <t>Niederösterreich</t>
  </si>
  <si>
    <t>Mostviertel-Eisenwurzen</t>
  </si>
  <si>
    <t>Niederösterreich-Süd</t>
  </si>
  <si>
    <t>Sankt Pölten</t>
  </si>
  <si>
    <t>Waldviertel</t>
  </si>
  <si>
    <t>Weinviertel</t>
  </si>
  <si>
    <t>Wiener Umland/Nordteil</t>
  </si>
  <si>
    <t>Wiener Umland/Südteil</t>
  </si>
  <si>
    <t>Wien</t>
  </si>
  <si>
    <t>Südösterreich</t>
  </si>
  <si>
    <t>Kärnten</t>
  </si>
  <si>
    <t>Klagenfurt-Villach</t>
  </si>
  <si>
    <t>Oberkärnten</t>
  </si>
  <si>
    <t>Unterkärnten</t>
  </si>
  <si>
    <t>Steiermark</t>
  </si>
  <si>
    <t>Graz</t>
  </si>
  <si>
    <t>Liezen</t>
  </si>
  <si>
    <t>Östliche Obersteiermark</t>
  </si>
  <si>
    <t>Oststeiermark</t>
  </si>
  <si>
    <t>West- und Südsteiermark</t>
  </si>
  <si>
    <t>Westliche Obersteiermark</t>
  </si>
  <si>
    <t>Westösterreich</t>
  </si>
  <si>
    <t>Oberösterreich</t>
  </si>
  <si>
    <t>Innviertel</t>
  </si>
  <si>
    <t>Linz-Wels</t>
  </si>
  <si>
    <t>Mühlviertel</t>
  </si>
  <si>
    <t>Steyr-Kirchdorf</t>
  </si>
  <si>
    <t>Traunviertel</t>
  </si>
  <si>
    <t>Salzburg</t>
  </si>
  <si>
    <t>Lungau</t>
  </si>
  <si>
    <t>Pinzgau-Pongau</t>
  </si>
  <si>
    <t>Salzburg und Umgebung</t>
  </si>
  <si>
    <t>Tirol</t>
  </si>
  <si>
    <t>Außerfern</t>
  </si>
  <si>
    <t>Innsbruck</t>
  </si>
  <si>
    <t>Osttirol</t>
  </si>
  <si>
    <t>Tiroler Oberland</t>
  </si>
  <si>
    <t>Tiroler Unterland</t>
  </si>
  <si>
    <t>Vorarlberg</t>
  </si>
  <si>
    <t>Bludenz-Bregenzer Wald</t>
  </si>
  <si>
    <t>Rheintal-Bodenseegebiet</t>
  </si>
  <si>
    <t>Region Centralny</t>
  </si>
  <si>
    <t>Lódzkie</t>
  </si>
  <si>
    <t>Miasto Lódz</t>
  </si>
  <si>
    <t>Lódzki</t>
  </si>
  <si>
    <t>Piotrkowski</t>
  </si>
  <si>
    <t>Sieradzki</t>
  </si>
  <si>
    <t>Skierniewicki</t>
  </si>
  <si>
    <t>Mazowieckie</t>
  </si>
  <si>
    <t>Ciechanowsko-plocki (NUTS 2010)</t>
  </si>
  <si>
    <t>Ostrolecko-siedlecki (NUTS 2010)</t>
  </si>
  <si>
    <t>Miasto Warszawa</t>
  </si>
  <si>
    <t>Radomski</t>
  </si>
  <si>
    <t>Warszawski wschodni</t>
  </si>
  <si>
    <t>Warszawski zachodni</t>
  </si>
  <si>
    <t>Ciechanowski</t>
  </si>
  <si>
    <t>Plocki</t>
  </si>
  <si>
    <t>Ostrolecki</t>
  </si>
  <si>
    <t>Siedlecki</t>
  </si>
  <si>
    <t>Region Poludniowy</t>
  </si>
  <si>
    <t>Malopolskie</t>
  </si>
  <si>
    <t>Miasto Kraków</t>
  </si>
  <si>
    <t>Krakowski</t>
  </si>
  <si>
    <t>Nowosadecki (NUTS 2010)</t>
  </si>
  <si>
    <t>Oswiecimski (NUTS 2010)</t>
  </si>
  <si>
    <t>Tarnowski</t>
  </si>
  <si>
    <t>Nowosadecki</t>
  </si>
  <si>
    <t>Nowotarski</t>
  </si>
  <si>
    <t>Oswiecimski</t>
  </si>
  <si>
    <t>Slaskie</t>
  </si>
  <si>
    <t>Czestochowski</t>
  </si>
  <si>
    <t>Bielski</t>
  </si>
  <si>
    <t>Rybnicki</t>
  </si>
  <si>
    <t>Bytomski</t>
  </si>
  <si>
    <t>Gliwicki</t>
  </si>
  <si>
    <t>Katowicki</t>
  </si>
  <si>
    <t>Sosnowiecki</t>
  </si>
  <si>
    <t>Tyski</t>
  </si>
  <si>
    <t>Region Wschodni</t>
  </si>
  <si>
    <t>Lubelskie</t>
  </si>
  <si>
    <t>Bialski</t>
  </si>
  <si>
    <t>Chelmsko-zamojski</t>
  </si>
  <si>
    <t>Lubelski</t>
  </si>
  <si>
    <t>Pulawski</t>
  </si>
  <si>
    <t>Podkarpackie</t>
  </si>
  <si>
    <t>Krosnienski</t>
  </si>
  <si>
    <t>Przemyski</t>
  </si>
  <si>
    <t>Rzeszowski</t>
  </si>
  <si>
    <t>Tarnobrzeski</t>
  </si>
  <si>
    <t>Swietokrzyskie</t>
  </si>
  <si>
    <t>Kielecki</t>
  </si>
  <si>
    <t>Sandomiersko-jedrzejowski</t>
  </si>
  <si>
    <t>Podlaskie</t>
  </si>
  <si>
    <t>Bialostocki</t>
  </si>
  <si>
    <t>Lomzynski</t>
  </si>
  <si>
    <t>Suwalski</t>
  </si>
  <si>
    <t>Region Pólnocno-Zachodni</t>
  </si>
  <si>
    <t>Wielkopolskie</t>
  </si>
  <si>
    <t>Pilski</t>
  </si>
  <si>
    <t>Koninski</t>
  </si>
  <si>
    <t>Miasto Poznan</t>
  </si>
  <si>
    <t>Kaliski</t>
  </si>
  <si>
    <t>Leszczynski</t>
  </si>
  <si>
    <t>Poznanski</t>
  </si>
  <si>
    <t>Zachodniopomorskie</t>
  </si>
  <si>
    <t>Koszalinski (NUTS 2010)</t>
  </si>
  <si>
    <t>Stargardzki (NUTS 2010)</t>
  </si>
  <si>
    <t>Miasto Szczecin</t>
  </si>
  <si>
    <t>Szczecinski (NUTS 2010)</t>
  </si>
  <si>
    <t>Koszalinski</t>
  </si>
  <si>
    <t>Szczecinecko-pyrzycki</t>
  </si>
  <si>
    <t>Szczecinski</t>
  </si>
  <si>
    <t>Lubuskie</t>
  </si>
  <si>
    <t>Gorzowski</t>
  </si>
  <si>
    <t>Zielonogórski</t>
  </si>
  <si>
    <t>Region Poludniowo-Zachodni</t>
  </si>
  <si>
    <t>Dolnoslaskie</t>
  </si>
  <si>
    <t>Miasto Wroclaw</t>
  </si>
  <si>
    <t>Jeleniogórski</t>
  </si>
  <si>
    <t>Legnicko-Glogowski</t>
  </si>
  <si>
    <t>Walbrzyski</t>
  </si>
  <si>
    <t>Wroclawski</t>
  </si>
  <si>
    <t>Opolskie</t>
  </si>
  <si>
    <t>Nyski (NUTS 2010)</t>
  </si>
  <si>
    <t>Opolski (NUTS 2010)</t>
  </si>
  <si>
    <t>Nyski</t>
  </si>
  <si>
    <t>Opolski</t>
  </si>
  <si>
    <t>Region Pólnocny</t>
  </si>
  <si>
    <t>Kujawsko-Pomorskie</t>
  </si>
  <si>
    <t>Bydgosko-Torunski</t>
  </si>
  <si>
    <t>Grudziadzki (NUTS 2010)</t>
  </si>
  <si>
    <t>Wloclawski (NUTS 2010)</t>
  </si>
  <si>
    <t>Grudziadzki</t>
  </si>
  <si>
    <t>Inowroclawski</t>
  </si>
  <si>
    <t>Swiecki</t>
  </si>
  <si>
    <t>Wloclawski</t>
  </si>
  <si>
    <t>Warminsko-Mazurskie</t>
  </si>
  <si>
    <t>Elblaski</t>
  </si>
  <si>
    <t>Olsztynski</t>
  </si>
  <si>
    <t>Elcki</t>
  </si>
  <si>
    <t>Pomorskie</t>
  </si>
  <si>
    <t>Slupski (NUTS 2010)</t>
  </si>
  <si>
    <t>Trojmiejski</t>
  </si>
  <si>
    <t>Gdanski</t>
  </si>
  <si>
    <t>Starogardzki (NUTS 2010)</t>
  </si>
  <si>
    <t>Slupski</t>
  </si>
  <si>
    <t>Chojnicki</t>
  </si>
  <si>
    <t>Starogardzki</t>
  </si>
  <si>
    <t>Continente</t>
  </si>
  <si>
    <t>Norte</t>
  </si>
  <si>
    <t>Alto Minho</t>
  </si>
  <si>
    <t>Cávado</t>
  </si>
  <si>
    <t>Ave (NUTS 2010)</t>
  </si>
  <si>
    <t>Grande Porto (NUTS 2010)</t>
  </si>
  <si>
    <t>Tâmega (NUTS 2010)</t>
  </si>
  <si>
    <t>Entre Douro e Vouga (NUTS 2010)</t>
  </si>
  <si>
    <t>Douro (NUTS 2010)</t>
  </si>
  <si>
    <t>Alto Trás-os-Montes (NUTS 2010)</t>
  </si>
  <si>
    <t>Ave</t>
  </si>
  <si>
    <t>Área Metropolitana do Porto</t>
  </si>
  <si>
    <t>Alto Tâmega</t>
  </si>
  <si>
    <t>Tâmega e Sousa</t>
  </si>
  <si>
    <t>Douro</t>
  </si>
  <si>
    <t>Terras de Trás-os-Montes</t>
  </si>
  <si>
    <t>Algarve</t>
  </si>
  <si>
    <t>Centro (PT)</t>
  </si>
  <si>
    <t>Baixo Vouga (NUTS 2010)</t>
  </si>
  <si>
    <t>Baixo Mondego (NUTS 2010)</t>
  </si>
  <si>
    <t>Pinhal Litoral (NUTS 2010)</t>
  </si>
  <si>
    <t>Pinhal Interior Norte (NUTS 2010)</t>
  </si>
  <si>
    <t>Dão-Lafões (NUTS 2010)</t>
  </si>
  <si>
    <t>Pinhal Interior Sul (NUTS 2010)</t>
  </si>
  <si>
    <t>Serra da Estrela (NUTS 2010)</t>
  </si>
  <si>
    <t>Beira Interior Norte (NUTS 2010)</t>
  </si>
  <si>
    <t>Beira Interior Sul (NUTS 2010)</t>
  </si>
  <si>
    <t>Cova da Beira (NUTS 2010)</t>
  </si>
  <si>
    <t>Oeste</t>
  </si>
  <si>
    <t>Médio Tejo (NUTS 2010)</t>
  </si>
  <si>
    <t>Região de Aveiro</t>
  </si>
  <si>
    <t>Região de Coimbra</t>
  </si>
  <si>
    <t>Região de Leiria</t>
  </si>
  <si>
    <t>Viseu Dão Lafões</t>
  </si>
  <si>
    <t>Beira Baixa</t>
  </si>
  <si>
    <t>Médio Tejo</t>
  </si>
  <si>
    <t>Beiras e Serra da Estrela</t>
  </si>
  <si>
    <t>Área Metropolitana de Lisboa</t>
  </si>
  <si>
    <t>Grande Lisboa (NUTS 2010)</t>
  </si>
  <si>
    <t>Península de Setúbal (NUTS 2010)</t>
  </si>
  <si>
    <t>Alentejo</t>
  </si>
  <si>
    <t>Alentejo Litoral</t>
  </si>
  <si>
    <t>Alto Alentejo (NUTS 2010)</t>
  </si>
  <si>
    <t>Alentejo Central (NUTS 2010)</t>
  </si>
  <si>
    <t>Baixo Alentejo</t>
  </si>
  <si>
    <t>Lezíria do Tejo</t>
  </si>
  <si>
    <t>Alto Alentejo</t>
  </si>
  <si>
    <t>Alentejo Central</t>
  </si>
  <si>
    <t>Região Autónoma dos Açores (PT)</t>
  </si>
  <si>
    <t>Região Autónoma da Madeira (PT)</t>
  </si>
  <si>
    <t>Macroregiunea unu</t>
  </si>
  <si>
    <t>Nord-Vest</t>
  </si>
  <si>
    <t>Bihor</t>
  </si>
  <si>
    <t>Bistrita-Nasaud</t>
  </si>
  <si>
    <t>Cluj</t>
  </si>
  <si>
    <t>Maramures</t>
  </si>
  <si>
    <t>Satu Mare</t>
  </si>
  <si>
    <t>Salaj</t>
  </si>
  <si>
    <t>Centru</t>
  </si>
  <si>
    <t>Alba</t>
  </si>
  <si>
    <t>Brasov</t>
  </si>
  <si>
    <t>Covasna</t>
  </si>
  <si>
    <t>Harghita</t>
  </si>
  <si>
    <t>Mures</t>
  </si>
  <si>
    <t>Sibiu</t>
  </si>
  <si>
    <t>Macroregiunea doi</t>
  </si>
  <si>
    <t>Bacau</t>
  </si>
  <si>
    <t>Botosani</t>
  </si>
  <si>
    <t>Iasi</t>
  </si>
  <si>
    <t>Neamt</t>
  </si>
  <si>
    <t>Suceava</t>
  </si>
  <si>
    <t>Vaslui</t>
  </si>
  <si>
    <t>Sud-Est</t>
  </si>
  <si>
    <t>Braila</t>
  </si>
  <si>
    <t>Buzau</t>
  </si>
  <si>
    <t>Constanta</t>
  </si>
  <si>
    <t>Galati</t>
  </si>
  <si>
    <t>Tulcea</t>
  </si>
  <si>
    <t>Vrancea</t>
  </si>
  <si>
    <t>Macroregiunea trei</t>
  </si>
  <si>
    <t>Sud - Muntenia</t>
  </si>
  <si>
    <t>Arges</t>
  </si>
  <si>
    <t>Calarasi</t>
  </si>
  <si>
    <t>Dâmbovita</t>
  </si>
  <si>
    <t>Giurgiu</t>
  </si>
  <si>
    <t>Ialomita</t>
  </si>
  <si>
    <t>Prahova</t>
  </si>
  <si>
    <t>Teleorman</t>
  </si>
  <si>
    <t>Bucuresti - Ilfov</t>
  </si>
  <si>
    <t>Bucuresti</t>
  </si>
  <si>
    <t>Ilfov</t>
  </si>
  <si>
    <t>Macroregiunea patru</t>
  </si>
  <si>
    <t>Sud-Vest Oltenia</t>
  </si>
  <si>
    <t>Dolj</t>
  </si>
  <si>
    <t>Gorj</t>
  </si>
  <si>
    <t>Mehedinti</t>
  </si>
  <si>
    <t>Olt</t>
  </si>
  <si>
    <t>Vâlcea</t>
  </si>
  <si>
    <t>Vest</t>
  </si>
  <si>
    <t>Arad</t>
  </si>
  <si>
    <t>Caras-Severin</t>
  </si>
  <si>
    <t>Hunedoara</t>
  </si>
  <si>
    <t>Timis</t>
  </si>
  <si>
    <t>Slovenija</t>
  </si>
  <si>
    <t>Pomurska</t>
  </si>
  <si>
    <t>Podravska</t>
  </si>
  <si>
    <t>Koroska</t>
  </si>
  <si>
    <t>Jugovzhodna Slovenija</t>
  </si>
  <si>
    <t>Primorsko-notranjska</t>
  </si>
  <si>
    <t>Vzhodna Slovenija (NUTS 2010)</t>
  </si>
  <si>
    <t>Pomurska (NUTS 2010)</t>
  </si>
  <si>
    <t>Podravska (NUTS 2010)</t>
  </si>
  <si>
    <t>Koroska (NUTS 2010)</t>
  </si>
  <si>
    <t>Savinjska (NUTS 2010)</t>
  </si>
  <si>
    <t>Zasavska (NUTS 2010)</t>
  </si>
  <si>
    <t>Spodnjeposavska (NUTS 2010)</t>
  </si>
  <si>
    <t>Jugovzhodna Slovenija (NUTS 2010)</t>
  </si>
  <si>
    <t>Notranjsko-kraska (NUTS 2010)</t>
  </si>
  <si>
    <t>Gorenjska</t>
  </si>
  <si>
    <t>Goriska</t>
  </si>
  <si>
    <t>Obalno-kraska</t>
  </si>
  <si>
    <t>Zahodna Slovenija (NUTS 2010)</t>
  </si>
  <si>
    <t>Osrednjeslovenska (NUTS 2010)</t>
  </si>
  <si>
    <t>Gorenjska (NUTS 2010)</t>
  </si>
  <si>
    <t>Goriska (NUTS 2010)</t>
  </si>
  <si>
    <t>Obalno-kraska (NUTS 2010)</t>
  </si>
  <si>
    <t>Slovensko</t>
  </si>
  <si>
    <t>Bratislavský kraj</t>
  </si>
  <si>
    <t>Západné Slovensko</t>
  </si>
  <si>
    <t>Trnavský kraj</t>
  </si>
  <si>
    <t>Trenciansky kraj</t>
  </si>
  <si>
    <t>Nitriansky kraj</t>
  </si>
  <si>
    <t>Stredné Slovensko</t>
  </si>
  <si>
    <t>Zilinský kraj</t>
  </si>
  <si>
    <t>Banskobystrický kraj</t>
  </si>
  <si>
    <t>Východné Slovensko</t>
  </si>
  <si>
    <t>Presovský kraj</t>
  </si>
  <si>
    <t>Kosický kraj</t>
  </si>
  <si>
    <t>Manner-Suomi</t>
  </si>
  <si>
    <t>Länsi-Suomi</t>
  </si>
  <si>
    <t>Keski-Suomi</t>
  </si>
  <si>
    <t>Etelä-Pohjanmaa</t>
  </si>
  <si>
    <t>Pohjanmaa</t>
  </si>
  <si>
    <t>Satakunta</t>
  </si>
  <si>
    <t>Pirkanmaa</t>
  </si>
  <si>
    <t>Helsinki-Uusimaa</t>
  </si>
  <si>
    <t>Etelä-Suomi</t>
  </si>
  <si>
    <t>Varsinais-Suomi</t>
  </si>
  <si>
    <t>Kanta-Häme</t>
  </si>
  <si>
    <t>Päijät-Häme</t>
  </si>
  <si>
    <t>Kymenlaakso</t>
  </si>
  <si>
    <t>Etelä-Karjala</t>
  </si>
  <si>
    <t>Pohjois- ja Itä-Suomi</t>
  </si>
  <si>
    <t>Etelä-Savo</t>
  </si>
  <si>
    <t>Pohjois-Savo</t>
  </si>
  <si>
    <t>Pohjois-Karjala</t>
  </si>
  <si>
    <t>Kainuu</t>
  </si>
  <si>
    <t>Keski-Pohjanmaa</t>
  </si>
  <si>
    <t>Pohjois-Pohjanmaa</t>
  </si>
  <si>
    <t>Lappi</t>
  </si>
  <si>
    <t>Åland</t>
  </si>
  <si>
    <t>Östra Sverige</t>
  </si>
  <si>
    <t>Stockholm</t>
  </si>
  <si>
    <t>Stockholms län</t>
  </si>
  <si>
    <t>Östra Mellansverige</t>
  </si>
  <si>
    <t>Uppsala län</t>
  </si>
  <si>
    <t>Södermanlands län</t>
  </si>
  <si>
    <t>Östergötlands län</t>
  </si>
  <si>
    <t>Örebro län</t>
  </si>
  <si>
    <t>Västmanlands län</t>
  </si>
  <si>
    <t>Södra Sverige</t>
  </si>
  <si>
    <t>Småland med öarna</t>
  </si>
  <si>
    <t>Jönköpings län</t>
  </si>
  <si>
    <t>Kronobergs län</t>
  </si>
  <si>
    <t>Kalmar län</t>
  </si>
  <si>
    <t>Gotlands län</t>
  </si>
  <si>
    <t>Sydsverige</t>
  </si>
  <si>
    <t>Blekinge län</t>
  </si>
  <si>
    <t>Skåne län</t>
  </si>
  <si>
    <t>Västsverige</t>
  </si>
  <si>
    <t>Hallands län</t>
  </si>
  <si>
    <t>Västra Götalands län</t>
  </si>
  <si>
    <t>Norra Sverige</t>
  </si>
  <si>
    <t>Norra Mellansverige</t>
  </si>
  <si>
    <t>Värmlands län</t>
  </si>
  <si>
    <t>Dalarnas län</t>
  </si>
  <si>
    <t>Gävleborgs län</t>
  </si>
  <si>
    <t>Mellersta Norrland</t>
  </si>
  <si>
    <t>Västernorrlands län</t>
  </si>
  <si>
    <t>Jämtlands län</t>
  </si>
  <si>
    <t>Övre Norrland</t>
  </si>
  <si>
    <t>Västerbottens län</t>
  </si>
  <si>
    <t>Norrbottens län</t>
  </si>
  <si>
    <t>North East (UK)</t>
  </si>
  <si>
    <t>Tees Valley and Durham</t>
  </si>
  <si>
    <t>Hartlepool and Stockton-on-Tees</t>
  </si>
  <si>
    <t>South Teesside</t>
  </si>
  <si>
    <t>Darlington</t>
  </si>
  <si>
    <t>Durham CC</t>
  </si>
  <si>
    <t>Northumberland and Tyne and Wear</t>
  </si>
  <si>
    <t>Northumberland</t>
  </si>
  <si>
    <t>Tyneside</t>
  </si>
  <si>
    <t>Sunderland</t>
  </si>
  <si>
    <t>North West (UK)</t>
  </si>
  <si>
    <t>Cumbria</t>
  </si>
  <si>
    <t>West Cumbria</t>
  </si>
  <si>
    <t>East Cumbria</t>
  </si>
  <si>
    <t>Greater Manchester</t>
  </si>
  <si>
    <t>Greater Manchester South (NUTS 2010)</t>
  </si>
  <si>
    <t>Greater Manchester North (NUTS 2010)</t>
  </si>
  <si>
    <t>Lancashire</t>
  </si>
  <si>
    <t>Blackburn with Darwen</t>
  </si>
  <si>
    <t>Blackpool</t>
  </si>
  <si>
    <t>Lancashire CC (NUTS 2010)</t>
  </si>
  <si>
    <t>Cheshire</t>
  </si>
  <si>
    <t>Warrington</t>
  </si>
  <si>
    <t>Cheshire East</t>
  </si>
  <si>
    <t>Cheshire West and Chester</t>
  </si>
  <si>
    <t>Merseyside</t>
  </si>
  <si>
    <t>East Merseyside</t>
  </si>
  <si>
    <t>Liverpool</t>
  </si>
  <si>
    <t>Sefton</t>
  </si>
  <si>
    <t>Wirral</t>
  </si>
  <si>
    <t>Yorkshire and The Humber</t>
  </si>
  <si>
    <t>East Yorkshire and Northern Lincolnshire</t>
  </si>
  <si>
    <t>Kingston upon Hull, City of</t>
  </si>
  <si>
    <t>East Riding of Yorkshire</t>
  </si>
  <si>
    <t>North and North East Lincolnshire</t>
  </si>
  <si>
    <t>North Yorkshire</t>
  </si>
  <si>
    <t>York</t>
  </si>
  <si>
    <t>North Yorkshire CC</t>
  </si>
  <si>
    <t>South Yorkshire</t>
  </si>
  <si>
    <t>Barnsley, Doncaster and Rotherham</t>
  </si>
  <si>
    <t>Sheffield</t>
  </si>
  <si>
    <t>West Yorkshire</t>
  </si>
  <si>
    <t>Bradford</t>
  </si>
  <si>
    <t>Leeds</t>
  </si>
  <si>
    <t>Calderdale and Kirklees</t>
  </si>
  <si>
    <t>Wakefield</t>
  </si>
  <si>
    <t>East Midlands (UK)</t>
  </si>
  <si>
    <t>Derbyshire and Nottinghamshire</t>
  </si>
  <si>
    <t>Derby</t>
  </si>
  <si>
    <t>East Derbyshire</t>
  </si>
  <si>
    <t>South and West Derbyshire</t>
  </si>
  <si>
    <t>Nottingham</t>
  </si>
  <si>
    <t>North Nottinghamshire</t>
  </si>
  <si>
    <t>South Nottinghamshire</t>
  </si>
  <si>
    <t>Leicestershire, Rutland and Northamptonshire</t>
  </si>
  <si>
    <t>Leicester</t>
  </si>
  <si>
    <t>Leicestershire CC and Rutland</t>
  </si>
  <si>
    <t>West Northamptonshire</t>
  </si>
  <si>
    <t>North Northamptonshire</t>
  </si>
  <si>
    <t>Lincolnshire</t>
  </si>
  <si>
    <t>West Midlands (UK)</t>
  </si>
  <si>
    <t>Herefordshire, Worcestershire and Warwickshire</t>
  </si>
  <si>
    <t>Herefordshire, County of</t>
  </si>
  <si>
    <t>Worcestershire</t>
  </si>
  <si>
    <t>Warwickshire</t>
  </si>
  <si>
    <t>Shropshire and Staffordshire</t>
  </si>
  <si>
    <t>Telford and Wrekin</t>
  </si>
  <si>
    <t>Shropshire CC</t>
  </si>
  <si>
    <t>Stoke-on-Trent</t>
  </si>
  <si>
    <t>Staffordshire CC</t>
  </si>
  <si>
    <t>West Midlands</t>
  </si>
  <si>
    <t>Birmingham</t>
  </si>
  <si>
    <t>Solihull</t>
  </si>
  <si>
    <t>Coventry</t>
  </si>
  <si>
    <t>Dudley</t>
  </si>
  <si>
    <t>Sandwell</t>
  </si>
  <si>
    <t>Walsall</t>
  </si>
  <si>
    <t>Wolverhampton</t>
  </si>
  <si>
    <t>East of England</t>
  </si>
  <si>
    <t>East Anglia</t>
  </si>
  <si>
    <t>Peterborough</t>
  </si>
  <si>
    <t>Cambridgeshire CC</t>
  </si>
  <si>
    <t>Norfolk (NUTS 2010)</t>
  </si>
  <si>
    <t>Suffolk</t>
  </si>
  <si>
    <t>Bedfordshire and Hertfordshire</t>
  </si>
  <si>
    <t>Luton</t>
  </si>
  <si>
    <t>Hertfordshire</t>
  </si>
  <si>
    <t>Bedford</t>
  </si>
  <si>
    <t>Central Bedfordshire</t>
  </si>
  <si>
    <t>Essex</t>
  </si>
  <si>
    <t>Southend-on-Sea</t>
  </si>
  <si>
    <t>Thurrock</t>
  </si>
  <si>
    <t>Essex CC (NUTS 2010)</t>
  </si>
  <si>
    <t>London</t>
  </si>
  <si>
    <t>Inner London (NUTS 2010)</t>
  </si>
  <si>
    <t>Inner London - West (NUTS 2010)</t>
  </si>
  <si>
    <t>Inner London - East (NUTS 2010)</t>
  </si>
  <si>
    <t>Outer London (NUTS 2010)</t>
  </si>
  <si>
    <t>Outer London - East and North East (NUTS 2010)</t>
  </si>
  <si>
    <t>Outer London - South (NUTS 2010)</t>
  </si>
  <si>
    <t>Outer London - West and North West (NUTS 2010)</t>
  </si>
  <si>
    <t>South East (UK)</t>
  </si>
  <si>
    <t>Berkshire, Buckinghamshire and Oxfordshire</t>
  </si>
  <si>
    <t>Berkshire</t>
  </si>
  <si>
    <t>Milton Keynes</t>
  </si>
  <si>
    <t>Buckinghamshire CC</t>
  </si>
  <si>
    <t>Oxfordshire</t>
  </si>
  <si>
    <t>Surrey, East and West Sussex</t>
  </si>
  <si>
    <t>Brighton and Hove</t>
  </si>
  <si>
    <t>East Sussex CC</t>
  </si>
  <si>
    <t>Surrey (NUTS 2010)</t>
  </si>
  <si>
    <t>West Sussex (NUTS 2010)</t>
  </si>
  <si>
    <t>Hampshire and Isle of Wight</t>
  </si>
  <si>
    <t>Portsmouth</t>
  </si>
  <si>
    <t>Southampton</t>
  </si>
  <si>
    <t>Hampshire CC (NUTS 2010)</t>
  </si>
  <si>
    <t>Isle of Wight</t>
  </si>
  <si>
    <t>Kent</t>
  </si>
  <si>
    <t>Medway</t>
  </si>
  <si>
    <t>Kent CC (NUTS 2010)</t>
  </si>
  <si>
    <t>South West (UK)</t>
  </si>
  <si>
    <t>Gloucestershire, Wiltshire and Bristol/Bath area</t>
  </si>
  <si>
    <t>Bristol, City of</t>
  </si>
  <si>
    <t>Bath and North East Somerset, North Somerset and South Gloucestershire</t>
  </si>
  <si>
    <t>Gloucestershire</t>
  </si>
  <si>
    <t>Swindon</t>
  </si>
  <si>
    <t>Wiltshire CC</t>
  </si>
  <si>
    <t>Dorset and Somerset</t>
  </si>
  <si>
    <t>Bournemouth and Poole</t>
  </si>
  <si>
    <t>Dorset CC</t>
  </si>
  <si>
    <t>Somerset</t>
  </si>
  <si>
    <t>Cornwall and Isles of Scilly</t>
  </si>
  <si>
    <t>Devon</t>
  </si>
  <si>
    <t>Plymouth</t>
  </si>
  <si>
    <t>Torbay</t>
  </si>
  <si>
    <t>Devon CC</t>
  </si>
  <si>
    <t>Wales</t>
  </si>
  <si>
    <t>West Wales and The Valleys</t>
  </si>
  <si>
    <t>Isle of Anglesey</t>
  </si>
  <si>
    <t>Gwynedd</t>
  </si>
  <si>
    <t>Conwy and Denbighshire</t>
  </si>
  <si>
    <t>South West Wales</t>
  </si>
  <si>
    <t>Central Valleys</t>
  </si>
  <si>
    <t>Gwent Valleys</t>
  </si>
  <si>
    <t>Bridgend and Neath Port Talbot</t>
  </si>
  <si>
    <t>Swansea</t>
  </si>
  <si>
    <t>East Wales</t>
  </si>
  <si>
    <t>Monmouthshire and Newport</t>
  </si>
  <si>
    <t>Cardiff and Vale of Glamorgan</t>
  </si>
  <si>
    <t>Flintshire and Wrexham</t>
  </si>
  <si>
    <t>Powys</t>
  </si>
  <si>
    <t>Eastern Scotland</t>
  </si>
  <si>
    <t>Angus and Dundee City</t>
  </si>
  <si>
    <t>Clackmannanshire and Fife</t>
  </si>
  <si>
    <t>East Lothian and Midlothian</t>
  </si>
  <si>
    <t>Scottish Borders</t>
  </si>
  <si>
    <t>Edinburgh, City of</t>
  </si>
  <si>
    <t>Falkirk</t>
  </si>
  <si>
    <t>Perth &amp; Kinross and Stirling</t>
  </si>
  <si>
    <t>West Lothian</t>
  </si>
  <si>
    <t>South Western Scotland</t>
  </si>
  <si>
    <t>East Dunbartonshire, West Dunbartonshire and Helensburgh &amp; Lomond</t>
  </si>
  <si>
    <t>Dumfries &amp; Galloway</t>
  </si>
  <si>
    <t>East Ayrshire and North Ayrshire mainland</t>
  </si>
  <si>
    <t>Glasgow City</t>
  </si>
  <si>
    <t>Inverclyde, East Renfrewshire and Renfrewshire</t>
  </si>
  <si>
    <t>North Lanarkshire</t>
  </si>
  <si>
    <t>South Ayrshire</t>
  </si>
  <si>
    <t>South Lanarkshire</t>
  </si>
  <si>
    <t>North Eastern Scotland</t>
  </si>
  <si>
    <t>Aberdeen City and Aberdeenshire</t>
  </si>
  <si>
    <t>Highlands and Islands</t>
  </si>
  <si>
    <t>Caithness &amp; Sutherland and Ross &amp; Cromarty</t>
  </si>
  <si>
    <t>Inverness &amp; Nairn and Moray, Badenoch &amp; Strathspey</t>
  </si>
  <si>
    <t>Lochaber, Skye &amp; Lochalsh, Arran &amp; Cumbrae and Argyll &amp; Bute</t>
  </si>
  <si>
    <t>Eilean Siar (Western Isles)</t>
  </si>
  <si>
    <t>Orkney Islands</t>
  </si>
  <si>
    <t>Shetland Islands</t>
  </si>
  <si>
    <t>Belfast</t>
  </si>
  <si>
    <t>Outer Belfast</t>
  </si>
  <si>
    <t>East of Northern Ireland (UK)</t>
  </si>
  <si>
    <t>North of Northern Ireland (UK)</t>
  </si>
  <si>
    <t>West and South of Northern Ireland (UK)</t>
  </si>
  <si>
    <t>Ísland</t>
  </si>
  <si>
    <t>Höfudborgarsvædi</t>
  </si>
  <si>
    <t>Landsbyggd</t>
  </si>
  <si>
    <t>Norge</t>
  </si>
  <si>
    <t>Oslo og Akershus</t>
  </si>
  <si>
    <t>Oslo</t>
  </si>
  <si>
    <t>Akershus</t>
  </si>
  <si>
    <t>Hedmark og Oppland</t>
  </si>
  <si>
    <t>Hedmark</t>
  </si>
  <si>
    <t>Oppland</t>
  </si>
  <si>
    <t>Sør-Østlandet</t>
  </si>
  <si>
    <t>Østfold</t>
  </si>
  <si>
    <t>Buskerud</t>
  </si>
  <si>
    <t>Vestfold</t>
  </si>
  <si>
    <t>Telemark</t>
  </si>
  <si>
    <t>Agder og Rogaland</t>
  </si>
  <si>
    <t>Aust-Agder</t>
  </si>
  <si>
    <t>Vest-Agder</t>
  </si>
  <si>
    <t>Rogaland</t>
  </si>
  <si>
    <t>Vestlandet</t>
  </si>
  <si>
    <t>Hordaland</t>
  </si>
  <si>
    <t>Sogn og Fjordane</t>
  </si>
  <si>
    <t>Møre og Romsdal</t>
  </si>
  <si>
    <t>Trøndelag</t>
  </si>
  <si>
    <t>Sør-Trøndelag</t>
  </si>
  <si>
    <t>Nord-Trøndelag</t>
  </si>
  <si>
    <t>Nord-Norge</t>
  </si>
  <si>
    <t>Nordland</t>
  </si>
  <si>
    <t>Troms</t>
  </si>
  <si>
    <t>Finnmark</t>
  </si>
  <si>
    <t>Schweiz/Suisse/Svizzera</t>
  </si>
  <si>
    <t>Région lémanique</t>
  </si>
  <si>
    <t>Vaud</t>
  </si>
  <si>
    <t>Valais</t>
  </si>
  <si>
    <t>Genève</t>
  </si>
  <si>
    <t>Espace Mittelland</t>
  </si>
  <si>
    <t>Bern</t>
  </si>
  <si>
    <t>Solothurn</t>
  </si>
  <si>
    <t>Neuchâtel</t>
  </si>
  <si>
    <t>Nordwestschweiz</t>
  </si>
  <si>
    <t>Basel-Stadt</t>
  </si>
  <si>
    <t>Basel-Landschaft</t>
  </si>
  <si>
    <t>Aargau</t>
  </si>
  <si>
    <t>Zürich</t>
  </si>
  <si>
    <t>Ostschweiz</t>
  </si>
  <si>
    <t>Glarus</t>
  </si>
  <si>
    <t>Schaffhausen</t>
  </si>
  <si>
    <t>Appenzell Ausserrhoden</t>
  </si>
  <si>
    <t>Appenzell Innerrhoden</t>
  </si>
  <si>
    <t>St. Gallen</t>
  </si>
  <si>
    <t>Graubünden</t>
  </si>
  <si>
    <t>Thurgau</t>
  </si>
  <si>
    <t>Zentralschweiz</t>
  </si>
  <si>
    <t>Luzern</t>
  </si>
  <si>
    <t>Uri</t>
  </si>
  <si>
    <t>Schwyz</t>
  </si>
  <si>
    <t>Obwalden</t>
  </si>
  <si>
    <t>Nidwalden</t>
  </si>
  <si>
    <t>Zug</t>
  </si>
  <si>
    <t>Ticino</t>
  </si>
  <si>
    <t>Crna Gora</t>
  </si>
  <si>
    <t>Poranesna jugoslovenska Republika Makedonija</t>
  </si>
  <si>
    <t>Vardarski</t>
  </si>
  <si>
    <t>Istocen</t>
  </si>
  <si>
    <t>Jugozapaden</t>
  </si>
  <si>
    <t>Jugoistocen</t>
  </si>
  <si>
    <t>Pelagoniski</t>
  </si>
  <si>
    <t>Poloski</t>
  </si>
  <si>
    <t>Severoistocen</t>
  </si>
  <si>
    <t>Skopski</t>
  </si>
  <si>
    <t>Shqipëria</t>
  </si>
  <si>
    <t>Istanbul</t>
  </si>
  <si>
    <t>Bati Marmara</t>
  </si>
  <si>
    <t>Tekirdag, Edirne, Kirklareli</t>
  </si>
  <si>
    <t>Tekirdag</t>
  </si>
  <si>
    <t>Edirne</t>
  </si>
  <si>
    <t>Kirklareli</t>
  </si>
  <si>
    <t>Balikesir, Çanakkale</t>
  </si>
  <si>
    <t>Balikesir</t>
  </si>
  <si>
    <t>Çanakkale</t>
  </si>
  <si>
    <t>Ege</t>
  </si>
  <si>
    <t>Izmir</t>
  </si>
  <si>
    <t>Aydin, Denizli, Mugla</t>
  </si>
  <si>
    <t>Aydin</t>
  </si>
  <si>
    <t>Denizli</t>
  </si>
  <si>
    <t>Mugla</t>
  </si>
  <si>
    <t>Manisa, Afyonkarahisar, Kütahya, Usak</t>
  </si>
  <si>
    <t>Manisa</t>
  </si>
  <si>
    <t>Afyonkarahisar</t>
  </si>
  <si>
    <t>Kütahya</t>
  </si>
  <si>
    <t>Usak</t>
  </si>
  <si>
    <t>Dogu Marmara</t>
  </si>
  <si>
    <t>Bursa, Eskisehir, Bilecik</t>
  </si>
  <si>
    <t>Bursa</t>
  </si>
  <si>
    <t>Eskisehir</t>
  </si>
  <si>
    <t>Bilecik</t>
  </si>
  <si>
    <t>Kocaeli, Sakarya, Düzce, Bolu, Yalova</t>
  </si>
  <si>
    <t>Kocaeli</t>
  </si>
  <si>
    <t>Sakarya</t>
  </si>
  <si>
    <t>Düzce</t>
  </si>
  <si>
    <t>Bolu</t>
  </si>
  <si>
    <t>Yalova</t>
  </si>
  <si>
    <t>Bati Anadolu</t>
  </si>
  <si>
    <t>Ankara</t>
  </si>
  <si>
    <t>Konya, Karaman</t>
  </si>
  <si>
    <t>Konya</t>
  </si>
  <si>
    <t>Karaman</t>
  </si>
  <si>
    <t>Akdeniz</t>
  </si>
  <si>
    <t>Antalya, Isparta, Burdur</t>
  </si>
  <si>
    <t>Antalya</t>
  </si>
  <si>
    <t>Isparta</t>
  </si>
  <si>
    <t>Burdur</t>
  </si>
  <si>
    <t>Adana, Mersin</t>
  </si>
  <si>
    <t>Adana</t>
  </si>
  <si>
    <t>Mersin</t>
  </si>
  <si>
    <t>Hatay, Kahramanmaras, Osmaniye</t>
  </si>
  <si>
    <t>Hatay</t>
  </si>
  <si>
    <t>Kahramanmaras</t>
  </si>
  <si>
    <t>Osmaniye</t>
  </si>
  <si>
    <t>Orta Anadolu</t>
  </si>
  <si>
    <t>Kirikkale, Aksaray, Nigde, Nevsehir, Kirsehir</t>
  </si>
  <si>
    <t>Kirikkale</t>
  </si>
  <si>
    <t>Aksaray</t>
  </si>
  <si>
    <t>Nigde</t>
  </si>
  <si>
    <t>Nevsehir</t>
  </si>
  <si>
    <t>Kirsehir</t>
  </si>
  <si>
    <t>Kayseri, Sivas, Yozgat</t>
  </si>
  <si>
    <t>Kayseri</t>
  </si>
  <si>
    <t>Sivas</t>
  </si>
  <si>
    <t>Yozgat</t>
  </si>
  <si>
    <t>Bati Karadeniz</t>
  </si>
  <si>
    <t>Zonguldak, Karabük, Bartin</t>
  </si>
  <si>
    <t>Zonguldak</t>
  </si>
  <si>
    <t>Karabük</t>
  </si>
  <si>
    <t>Bartin</t>
  </si>
  <si>
    <t>Kastamonu, Çankiri, Sinop</t>
  </si>
  <si>
    <t>Kastamonu</t>
  </si>
  <si>
    <t>Çankiri</t>
  </si>
  <si>
    <t>Sinop</t>
  </si>
  <si>
    <t>Samsun, Tokat, Çorum, Amasya</t>
  </si>
  <si>
    <t>Samsun</t>
  </si>
  <si>
    <t>Tokat</t>
  </si>
  <si>
    <t>Çorum</t>
  </si>
  <si>
    <t>Amasya</t>
  </si>
  <si>
    <t>Dogu Karadeniz</t>
  </si>
  <si>
    <t>Trabzon, Ordu, Giresun, Rize, Artvin, Gümüshane</t>
  </si>
  <si>
    <t>Trabzon</t>
  </si>
  <si>
    <t>Ordu</t>
  </si>
  <si>
    <t>Giresun</t>
  </si>
  <si>
    <t>Rize</t>
  </si>
  <si>
    <t>Artvin</t>
  </si>
  <si>
    <t>Gümüshane</t>
  </si>
  <si>
    <t>Kuzeydogu Anadolu</t>
  </si>
  <si>
    <t>Erzurum, Erzincan, Bayburt</t>
  </si>
  <si>
    <t>Erzurum</t>
  </si>
  <si>
    <t>Erzincan</t>
  </si>
  <si>
    <t>Bayburt</t>
  </si>
  <si>
    <t>Agri, Kars, Igdir, Ardahan</t>
  </si>
  <si>
    <t>Agri</t>
  </si>
  <si>
    <t>Kars</t>
  </si>
  <si>
    <t>Igdir</t>
  </si>
  <si>
    <t>Ardahan</t>
  </si>
  <si>
    <t>Ortadogu Anadolu</t>
  </si>
  <si>
    <t>Malatya, Elazig, Bingöl, Tunceli</t>
  </si>
  <si>
    <t>Malatya</t>
  </si>
  <si>
    <t>Elazig</t>
  </si>
  <si>
    <t>Bingöl</t>
  </si>
  <si>
    <t>Tunceli</t>
  </si>
  <si>
    <t>Van, Mus, Bitlis, Hakkari</t>
  </si>
  <si>
    <t>Van</t>
  </si>
  <si>
    <t>Mus</t>
  </si>
  <si>
    <t>Bitlis</t>
  </si>
  <si>
    <t>Hakkari</t>
  </si>
  <si>
    <t>Güneydogu Anadolu</t>
  </si>
  <si>
    <t>Gaziantep, Adiyaman, Kilis</t>
  </si>
  <si>
    <t>Gaziantep</t>
  </si>
  <si>
    <t>Adiyaman</t>
  </si>
  <si>
    <t>Kilis</t>
  </si>
  <si>
    <t>Sanliurfa, Diyarbakir</t>
  </si>
  <si>
    <t>Sanliurfa</t>
  </si>
  <si>
    <t>Diyarbakir</t>
  </si>
  <si>
    <t>Mardin, Batman, Sirnak, Siirt</t>
  </si>
  <si>
    <t>Mardin</t>
  </si>
  <si>
    <t>Batman</t>
  </si>
  <si>
    <t>Sirnak</t>
  </si>
  <si>
    <t>Siirt</t>
  </si>
  <si>
    <t>Length of motorways and e-roads [road_if_motorwa]; Area by NUTS 3 region [demo_r_d3area]</t>
  </si>
  <si>
    <t>verejná doprava</t>
  </si>
  <si>
    <t>Debt Sustainability Monitor 2016, Table 3.6.</t>
  </si>
  <si>
    <t>The 2015 Ageing Report</t>
  </si>
  <si>
    <t>All NACE activities plus households</t>
  </si>
  <si>
    <t>Landfill rate of waste excluding major mineral wastes</t>
  </si>
  <si>
    <t>Hazardous and non-hazardous - Total</t>
  </si>
  <si>
    <t xml:space="preserve">:=not available c=confidential </t>
  </si>
  <si>
    <t>15.03.2017</t>
  </si>
  <si>
    <t>20 Mar 2017 10:54:17 CET</t>
  </si>
  <si>
    <t>http://ec.europa.eu/eurostat/tgm/table.do?tab=table&amp;init=1&amp;plugin=1&amp;language=en&amp;pcode=t2020_rt110</t>
  </si>
  <si>
    <t>The indicator is defined as the volume of waste landfilled (directly or indirectly) in a country per year divided by the volume of the waste treated in the same year. Waste taken into account excludes major mineral wastes, dredging spoils and contaminated soils. This exclusion enhances comparability across countries, as mineral waste accounts for high quantities in some countries due to economic activities such as mining and construction. One exception, however, is that the indicator explicitly includes combustion wastes and solidified, stabilised and vitrified wastes, despite them being completely or partly mineral.  The indicator is derived from the two-yearly reporting of the countries according to the Waste Statistics Regulation. It covers landfilling of hazardous (hz) and non-hazardous (nh) waste from all economic sectors and from households, including waste from waste treatment (secondary waste).  Landfilling is defined by disposal codes D1, D5, D12 and labeled _x0018_deposit onto or into land_x0019_ (summarized as code DSP_D in the database). The indicator is based on data compiled according to Annex I of the Waste Statistics Regulation (Regulation 2150/2002/EC) and the statistical waste nomenclature EWC-Stat set out in Annex III.</t>
  </si>
  <si>
    <t>t2020_rt110</t>
  </si>
  <si>
    <t>Landfill rate of waste excluding major mineral wastes [t2020_rt110]</t>
  </si>
  <si>
    <t>06.03.2017</t>
  </si>
  <si>
    <t>09 Mar 2017 15:54:34 CET</t>
  </si>
  <si>
    <t>http://ec.europa.eu/eurostat/tgm/table.do?tab=table&amp;init=1&amp;plugin=1&amp;language=en&amp;pcode=t2020_rt120</t>
  </si>
  <si>
    <t>The recycling rate is the tonnage recycled from municipal waste divided by the total municipal waste arising. Recycling includes material recycling, composting and anaerobic digestion. Municipal waste consists to a large extent of waste generated by households, but may also include similar wastes generated by small businesses and public institutions and collected by the municipality; this latter part of municipal waste may vary from municipality to municipality and from country to country, depending on the local waste management system. For areas not covered by a municipal waste collection scheme the amount of waste generated is estimated. The Member states report each year the amount recycled and the total municipal waste generated to Eurostat. (i) _x000D__x000D_More information can be found &lt;a href="http://ec.europa.eu/eurostat/statistics-explained/index.php/Municipal_waste_statistics"&gt;here&lt;/a&gt;.</t>
  </si>
  <si>
    <t>t2020_rt120</t>
  </si>
  <si>
    <t>Recycling rate of municipal waste [t2020_rt120]</t>
  </si>
  <si>
    <t>Tonne</t>
  </si>
  <si>
    <t>HAZARD</t>
  </si>
  <si>
    <t>GEO/WASTE</t>
  </si>
  <si>
    <t>Generation of waste by waste category, hazardousness and NACE Rev. 2 activity  [env_wasgen]</t>
  </si>
  <si>
    <t>Generation of waste by waste category, hazardousness and NACE Rev. 2 activity  [env_wasgen]; Population and employment [nama_10_pe]</t>
  </si>
  <si>
    <t>http://appsso.eurostat.ec.europa.eu/nui/show.do?dataset=env_wasgen&amp;lang=en</t>
  </si>
  <si>
    <t>Zdroje - weblinky</t>
  </si>
  <si>
    <r>
      <t>Dĺžka diaľnic k rozlohe (km/km</t>
    </r>
    <r>
      <rPr>
        <b/>
        <sz val="10"/>
        <rFont val="Arial Narrow"/>
        <family val="2"/>
        <charset val="238"/>
      </rPr>
      <t>²)</t>
    </r>
  </si>
  <si>
    <r>
      <t xml:space="preserve">Source: </t>
    </r>
    <r>
      <rPr>
        <i/>
        <sz val="10"/>
        <rFont val="Arial Narrow"/>
        <family val="2"/>
        <charset val="238"/>
      </rPr>
      <t>OECD National Accounts Statistics</t>
    </r>
    <r>
      <rPr>
        <sz val="10"/>
        <rFont val="Arial Narrow"/>
        <family val="2"/>
        <charset val="238"/>
      </rPr>
      <t xml:space="preserve"> (database). Data for the other major economies of Brazil, India, Indonesia and Ukraine are from the</t>
    </r>
    <r>
      <rPr>
        <i/>
        <sz val="10"/>
        <rFont val="Arial Narrow"/>
        <family val="2"/>
        <charset val="238"/>
      </rPr>
      <t xml:space="preserve"> IMF Economic Outlook</t>
    </r>
    <r>
      <rPr>
        <sz val="10"/>
        <rFont val="Arial Narrow"/>
        <family val="2"/>
        <charset val="238"/>
      </rPr>
      <t xml:space="preserve"> (April 2015).</t>
    </r>
  </si>
  <si>
    <t>štandardná odchýlka</t>
  </si>
  <si>
    <t>Slovensko normalizovaný rozdiel</t>
  </si>
  <si>
    <t>citácie na výskumníka</t>
  </si>
  <si>
    <t>citácie na krajinu</t>
  </si>
  <si>
    <t>normované citácie na výskumníka*</t>
  </si>
  <si>
    <t>Ťah</t>
  </si>
  <si>
    <t>NDS feb 2017 km</t>
  </si>
  <si>
    <t>Slovensko feb 2016 v prevádzke</t>
  </si>
  <si>
    <t>Health Care</t>
  </si>
  <si>
    <t>Health &amp; Long-term Care</t>
  </si>
  <si>
    <t>Long-term Care</t>
  </si>
  <si>
    <t>Indikátor je vypočítaný ako priemer indikátora "Dĺžka diaľnic k rozlohe"  a "Vlakové km na km koľají" (využívanie železničnej siete).
Zdroje: Eurostat; Fifth report on monitoring development of the rail market, Rail Market Monitoring (RMMS), EK</t>
  </si>
  <si>
    <t>Pomer priemernej penzie (súčtu všetkých druhov penzií z verejných zdrojov) a priemernej mzdy v hospodárstve. Zdroj: The 2015 Ageing Report</t>
  </si>
  <si>
    <r>
      <t xml:space="preserve">Tento indikátor je vypočítaný ako aritmetický priemer miery skládkovania odpadu, priemerného vystavenia obyvateľstva prachovým časticiam PM2,5 , percenta separovanej vody, </t>
    </r>
    <r>
      <rPr>
        <i/>
        <sz val="9"/>
        <rFont val="Arial Narrow"/>
        <family val="2"/>
        <charset val="238"/>
      </rPr>
      <t>celkových emisií skleníkových plynov v pomere k HDP a implicitného zdanenia energií</t>
    </r>
    <r>
      <rPr>
        <i/>
        <sz val="9"/>
        <color theme="1"/>
        <rFont val="Arial Narrow"/>
        <family val="2"/>
        <charset val="238"/>
      </rPr>
      <t xml:space="preserve">  
Zdroje: Environmental Performance Index 2016, Eurostat, OECD</t>
    </r>
  </si>
  <si>
    <t>Aritmetický priemer ročných výdavkov vlády na odpadové vody v rokoch 2010 až 2013 (env_ac_exp1r2) k priemernému HDP (nama_10_gdp) v tom istom období HDP.
Zdroj: Eurostat</t>
  </si>
  <si>
    <t>Priemerné ročné výdavky na odpadové vody / HDP (2010 - 2013)</t>
  </si>
  <si>
    <t>vlastné prepočty IFP, detaily v hárku 11_health_eff</t>
  </si>
  <si>
    <t>Efektivita zdravotníctva (rozdiel v predpovedanej dĺžke života od skutočnej podľa modelu IFP)</t>
  </si>
  <si>
    <t>priemer indikátorov "Index vnímania korupcie (CPI)" a  "Businesses’ attitudes towards corruption in the EU".
Zdroje: Transparency International; Eurobarometer</t>
  </si>
  <si>
    <t>Environmental Sustaintability</t>
  </si>
  <si>
    <t>Generation of waste/obyv.</t>
  </si>
  <si>
    <t>Primary production of energy - solid fuels/all products</t>
  </si>
  <si>
    <r>
      <rPr>
        <b/>
        <sz val="12"/>
        <rFont val="Arial Narrow"/>
        <family val="2"/>
        <charset val="238"/>
      </rPr>
      <t>3.22. Self-reported health status, 2014 (or nearest year)</t>
    </r>
  </si>
  <si>
    <t>počet policajtov na 1000 obyv. 2014</t>
  </si>
  <si>
    <t>Eurobarometer 2015 Businesses’ attitudes towards corruption in the EU</t>
  </si>
</sst>
</file>

<file path=xl/styles.xml><?xml version="1.0" encoding="utf-8"?>
<styleSheet xmlns="http://schemas.openxmlformats.org/spreadsheetml/2006/main" xmlns:mc="http://schemas.openxmlformats.org/markup-compatibility/2006" xmlns:x14ac="http://schemas.microsoft.com/office/spreadsheetml/2009/9/ac" mc:Ignorable="x14ac">
  <numFmts count="53">
    <numFmt numFmtId="43" formatCode="_-* #,##0.00\ _€_-;\-* #,##0.00\ _€_-;_-* &quot;-&quot;??\ _€_-;_-@_-"/>
    <numFmt numFmtId="164" formatCode="#,##0.0"/>
    <numFmt numFmtId="165" formatCode="0.0"/>
    <numFmt numFmtId="166" formatCode="0.000"/>
    <numFmt numFmtId="167" formatCode="_(* #,##0_);_(* \(#,##0\);_(* &quot;-&quot;_);_(@_)"/>
    <numFmt numFmtId="168" formatCode="_(* #,##0.00_);_(* \(#,##0.00\);_(* &quot;-&quot;??_);_(@_)"/>
    <numFmt numFmtId="169" formatCode="_-* #,##0.00\ _F_-;\-* #,##0.00\ _F_-;_-* &quot;-&quot;??\ _F_-;_-@_-"/>
    <numFmt numFmtId="170" formatCode="_-* #,##0\ _K_è_-;\-* #,##0\ _K_è_-;_-* &quot;-&quot;\ _K_è_-;_-@_-"/>
    <numFmt numFmtId="171" formatCode="_-* #,##0.00\ _K_è_-;\-* #,##0.00\ _K_è_-;_-* &quot;-&quot;??\ _K_è_-;_-@_-"/>
    <numFmt numFmtId="172" formatCode="_-* #,##0.00\ &quot;Kè&quot;_-;\-* #,##0.00\ &quot;Kè&quot;_-;_-* &quot;-&quot;??\ &quot;Kè&quot;_-;_-@_-"/>
    <numFmt numFmtId="173" formatCode="General_)"/>
    <numFmt numFmtId="174" formatCode="_-* #,##0.00\ _k_r_-;\-* #,##0.00\ _k_r_-;_-* &quot;-&quot;??\ _k_r_-;_-@_-"/>
    <numFmt numFmtId="175" formatCode="_(&quot;$&quot;* #,##0_);_(&quot;$&quot;* \(#,##0\);_(&quot;$&quot;* &quot;-&quot;_);_(@_)"/>
    <numFmt numFmtId="176" formatCode="_(&quot;$&quot;* #,##0.00_);_(&quot;$&quot;* \(#,##0.00\);_(&quot;$&quot;* &quot;-&quot;??_);_(@_)"/>
    <numFmt numFmtId="177" formatCode="_ * #,##0.00_ ;_ * \-#,##0.00_ ;_ * &quot;-&quot;??_ ;_ @_ "/>
    <numFmt numFmtId="178" formatCode="###\ ##0"/>
    <numFmt numFmtId="179" formatCode="\(0\)"/>
    <numFmt numFmtId="180" formatCode="0\ \ ;@\ \ \ \ "/>
    <numFmt numFmtId="181" formatCode="0.0\ \ ;@\ \ \ \ "/>
    <numFmt numFmtId="182" formatCode="&quot;£&quot;#,##0.00;\-&quot;£&quot;#,##0.00"/>
    <numFmt numFmtId="183" formatCode="#,##0.000"/>
    <numFmt numFmtId="184" formatCode="#,##0.00%;[Red]\(#,##0.00%\)"/>
    <numFmt numFmtId="185" formatCode="&quot;$&quot;#,##0\ ;\(&quot;$&quot;#,##0\)"/>
    <numFmt numFmtId="186" formatCode="&quot;$&quot;#,##0_);\(&quot;$&quot;#,##0.0\)"/>
    <numFmt numFmtId="187" formatCode="0.00_)"/>
    <numFmt numFmtId="188" formatCode="###.##0"/>
    <numFmt numFmtId="189" formatCode="_(* #,##0_);_(* \(#,##0\);_(* &quot;-&quot;??_);_(@_)"/>
    <numFmt numFmtId="190" formatCode="_(* #,##0.0_);_(* \(#,##0.0\);_(* &quot;-&quot;??_);_(@_)"/>
    <numFmt numFmtId="191" formatCode="_(* #,##0.000_);_(* \(#,##0.000\);_(* &quot;-&quot;??_);_(@_)"/>
    <numFmt numFmtId="192" formatCode="#,##0.0_ ;\-#,##0.0\ "/>
    <numFmt numFmtId="193" formatCode="#,##0.000_ ;\-#,##0.000\ "/>
    <numFmt numFmtId="194" formatCode="#,##0_ ;\-#,##0\ "/>
    <numFmt numFmtId="195" formatCode="0.0000"/>
    <numFmt numFmtId="196" formatCode="#,##0.00_ ;\-#,##0.00\ "/>
    <numFmt numFmtId="197" formatCode="_-* #,##0_-;\-* #,##0_-;_-* &quot;-&quot;_-;_-@_-"/>
    <numFmt numFmtId="198" formatCode="_-* #,##0.00_-;\-* #,##0.00_-;_-* &quot;-&quot;??_-;_-@_-"/>
    <numFmt numFmtId="199" formatCode="_-&quot;$&quot;* #,##0_-;\-&quot;$&quot;* #,##0_-;_-&quot;$&quot;* &quot;-&quot;_-;_-@_-"/>
    <numFmt numFmtId="200" formatCode="_-&quot;$&quot;* #,##0.00_-;\-&quot;$&quot;* #,##0.00_-;_-&quot;$&quot;* &quot;-&quot;??_-;_-@_-"/>
    <numFmt numFmtId="201" formatCode="_-* #,##0.00\ [$€]_-;\-* #,##0.00\ [$€]_-;_-* &quot;-&quot;??\ [$€]_-;_-@_-"/>
    <numFmt numFmtId="202" formatCode="[=0]0\ \ ;[&lt;0.5]\ &quot;n  &quot;;0\ \ ;@\ \ "/>
    <numFmt numFmtId="203" formatCode="0.00000"/>
    <numFmt numFmtId="204" formatCode="_(* #,##0.00000_);_(* \(#,##0.00000\);_(* &quot;-&quot;??_);_(@_)"/>
    <numFmt numFmtId="205" formatCode="_(* #,##0.0000_);_(* \(#,##0.0000\);_(* &quot;-&quot;??_);_(@_)"/>
    <numFmt numFmtId="206" formatCode="_-* #,##0.000\ _€_-;\-* #,##0.000\ _€_-;_-* &quot;-&quot;??\ _€_-;_-@_-"/>
    <numFmt numFmtId="207" formatCode="_-* #,##0\ _€_-;\-* #,##0\ _€_-;_-* &quot;-&quot;??\ _€_-;_-@_-"/>
    <numFmt numFmtId="208" formatCode="\(0.0\)"/>
    <numFmt numFmtId="209" formatCode="\(0.00\)"/>
    <numFmt numFmtId="210" formatCode="#,##0.0,_)"/>
    <numFmt numFmtId="211" formatCode="&quot;On&quot;;&quot;On&quot;;&quot;Off&quot;"/>
    <numFmt numFmtId="212" formatCode="\(#\)"/>
    <numFmt numFmtId="213" formatCode="0.0%"/>
    <numFmt numFmtId="214" formatCode="#\ ##0,"/>
    <numFmt numFmtId="215" formatCode="#,##0.000;#,##0.000"/>
  </numFmts>
  <fonts count="270">
    <font>
      <sz val="11"/>
      <color theme="1"/>
      <name val="Arial Narrow"/>
      <family val="2"/>
      <charset val="238"/>
    </font>
    <font>
      <sz val="11"/>
      <color theme="1"/>
      <name val="Calibri"/>
      <family val="2"/>
      <charset val="238"/>
      <scheme val="minor"/>
    </font>
    <font>
      <sz val="11"/>
      <color theme="1"/>
      <name val="Calibri"/>
      <family val="2"/>
      <charset val="238"/>
      <scheme val="minor"/>
    </font>
    <font>
      <b/>
      <sz val="11"/>
      <color theme="1"/>
      <name val="Arial Narrow"/>
      <family val="2"/>
      <charset val="238"/>
    </font>
    <font>
      <sz val="10"/>
      <color theme="1"/>
      <name val="Arial Narrow"/>
      <family val="2"/>
      <charset val="238"/>
    </font>
    <font>
      <sz val="9"/>
      <color theme="1"/>
      <name val="Arial Narrow"/>
      <family val="2"/>
      <charset val="238"/>
    </font>
    <font>
      <u/>
      <sz val="11"/>
      <color theme="10"/>
      <name val="Arial Narrow"/>
      <family val="2"/>
      <charset val="238"/>
    </font>
    <font>
      <sz val="11"/>
      <color theme="1"/>
      <name val="Arial Narrow"/>
      <family val="2"/>
      <charset val="238"/>
    </font>
    <font>
      <b/>
      <sz val="18"/>
      <color theme="3"/>
      <name val="Cambria"/>
      <family val="2"/>
      <charset val="238"/>
      <scheme val="major"/>
    </font>
    <font>
      <b/>
      <sz val="15"/>
      <color theme="3"/>
      <name val="Arial Narrow"/>
      <family val="2"/>
      <charset val="238"/>
    </font>
    <font>
      <b/>
      <sz val="13"/>
      <color theme="3"/>
      <name val="Arial Narrow"/>
      <family val="2"/>
      <charset val="238"/>
    </font>
    <font>
      <b/>
      <sz val="11"/>
      <color theme="3"/>
      <name val="Arial Narrow"/>
      <family val="2"/>
      <charset val="238"/>
    </font>
    <font>
      <sz val="11"/>
      <color rgb="FF006100"/>
      <name val="Arial Narrow"/>
      <family val="2"/>
      <charset val="238"/>
    </font>
    <font>
      <sz val="11"/>
      <color rgb="FF9C0006"/>
      <name val="Arial Narrow"/>
      <family val="2"/>
      <charset val="238"/>
    </font>
    <font>
      <sz val="11"/>
      <color rgb="FF9C6500"/>
      <name val="Arial Narrow"/>
      <family val="2"/>
      <charset val="238"/>
    </font>
    <font>
      <sz val="11"/>
      <color rgb="FF3F3F76"/>
      <name val="Arial Narrow"/>
      <family val="2"/>
      <charset val="238"/>
    </font>
    <font>
      <b/>
      <sz val="11"/>
      <color rgb="FF3F3F3F"/>
      <name val="Arial Narrow"/>
      <family val="2"/>
      <charset val="238"/>
    </font>
    <font>
      <b/>
      <sz val="11"/>
      <color rgb="FFFA7D00"/>
      <name val="Arial Narrow"/>
      <family val="2"/>
      <charset val="238"/>
    </font>
    <font>
      <sz val="11"/>
      <color rgb="FFFA7D00"/>
      <name val="Arial Narrow"/>
      <family val="2"/>
      <charset val="238"/>
    </font>
    <font>
      <b/>
      <sz val="11"/>
      <color theme="0"/>
      <name val="Arial Narrow"/>
      <family val="2"/>
      <charset val="238"/>
    </font>
    <font>
      <sz val="11"/>
      <color rgb="FFFF0000"/>
      <name val="Arial Narrow"/>
      <family val="2"/>
      <charset val="238"/>
    </font>
    <font>
      <i/>
      <sz val="11"/>
      <color rgb="FF7F7F7F"/>
      <name val="Arial Narrow"/>
      <family val="2"/>
      <charset val="238"/>
    </font>
    <font>
      <sz val="11"/>
      <color theme="0"/>
      <name val="Arial Narrow"/>
      <family val="2"/>
      <charset val="238"/>
    </font>
    <font>
      <sz val="8"/>
      <name val="Verdana"/>
      <family val="2"/>
    </font>
    <font>
      <sz val="8"/>
      <name val="Arial"/>
      <family val="2"/>
    </font>
    <font>
      <sz val="11"/>
      <name val="Arial Narrow"/>
      <family val="2"/>
      <charset val="238"/>
    </font>
    <font>
      <sz val="10"/>
      <name val="Arial"/>
      <family val="2"/>
    </font>
    <font>
      <sz val="9"/>
      <name val="Arial"/>
      <family val="2"/>
    </font>
    <font>
      <sz val="11"/>
      <color theme="1"/>
      <name val="Calibri"/>
      <family val="2"/>
      <charset val="238"/>
      <scheme val="minor"/>
    </font>
    <font>
      <sz val="10"/>
      <name val="Arial"/>
      <family val="2"/>
      <charset val="238"/>
    </font>
    <font>
      <u/>
      <sz val="8"/>
      <name val="Verdana"/>
      <family val="2"/>
    </font>
    <font>
      <u/>
      <sz val="8"/>
      <color indexed="9"/>
      <name val="Verdana"/>
      <family val="2"/>
    </font>
    <font>
      <sz val="10"/>
      <name val="Arial"/>
      <family val="2"/>
    </font>
    <font>
      <sz val="8"/>
      <color indexed="9"/>
      <name val="Verdana"/>
      <family val="2"/>
    </font>
    <font>
      <b/>
      <sz val="8"/>
      <color indexed="9"/>
      <name val="Verdana"/>
      <family val="2"/>
    </font>
    <font>
      <b/>
      <sz val="8"/>
      <name val="Verdana"/>
      <family val="2"/>
    </font>
    <font>
      <b/>
      <sz val="9"/>
      <color indexed="10"/>
      <name val="Courier New"/>
      <family val="3"/>
    </font>
    <font>
      <b/>
      <sz val="9"/>
      <name val="Courier New"/>
      <family val="3"/>
    </font>
    <font>
      <b/>
      <sz val="8"/>
      <name val="Arial"/>
      <family val="2"/>
    </font>
    <font>
      <sz val="10"/>
      <color theme="1"/>
      <name val="Arial"/>
      <family val="2"/>
    </font>
    <font>
      <sz val="10"/>
      <color rgb="FF9C0006"/>
      <name val="Arial"/>
      <family val="2"/>
    </font>
    <font>
      <sz val="8"/>
      <color theme="1"/>
      <name val="Arial"/>
      <family val="2"/>
    </font>
    <font>
      <sz val="10"/>
      <name val="Times New Roman"/>
      <family val="1"/>
    </font>
    <font>
      <b/>
      <sz val="10"/>
      <name val="Arial"/>
      <family val="2"/>
    </font>
    <font>
      <sz val="8"/>
      <color indexed="8"/>
      <name val="Arial"/>
      <family val="2"/>
    </font>
    <font>
      <sz val="10"/>
      <color indexed="8"/>
      <name val="Arial"/>
      <family val="2"/>
    </font>
    <font>
      <sz val="10"/>
      <color indexed="9"/>
      <name val="Arial"/>
      <family val="2"/>
    </font>
    <font>
      <sz val="10"/>
      <color indexed="20"/>
      <name val="Arial"/>
      <family val="2"/>
    </font>
    <font>
      <b/>
      <sz val="8"/>
      <color indexed="8"/>
      <name val="MS Sans Serif"/>
      <family val="2"/>
    </font>
    <font>
      <sz val="11"/>
      <name val="µ¸¿ò"/>
      <charset val="129"/>
    </font>
    <font>
      <b/>
      <sz val="10"/>
      <color indexed="52"/>
      <name val="Arial"/>
      <family val="2"/>
    </font>
    <font>
      <b/>
      <sz val="10"/>
      <color indexed="9"/>
      <name val="Arial"/>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name val="Times"/>
      <family val="1"/>
    </font>
    <font>
      <sz val="10"/>
      <color indexed="8"/>
      <name val="MS Sans Serif"/>
      <family val="2"/>
    </font>
    <font>
      <b/>
      <sz val="12"/>
      <color indexed="12"/>
      <name val="Bookman"/>
      <family val="1"/>
    </font>
    <font>
      <b/>
      <i/>
      <u/>
      <sz val="10"/>
      <color indexed="10"/>
      <name val="Bookman"/>
      <family val="1"/>
    </font>
    <font>
      <sz val="10"/>
      <name val="Arial CE"/>
      <charset val="238"/>
    </font>
    <font>
      <sz val="8.5"/>
      <color indexed="8"/>
      <name val="MS Sans Serif"/>
      <family val="2"/>
    </font>
    <font>
      <i/>
      <sz val="10"/>
      <color indexed="23"/>
      <name val="Arial"/>
      <family val="2"/>
    </font>
    <font>
      <sz val="10"/>
      <color indexed="8"/>
      <name val="Arial"/>
      <family val="2"/>
      <charset val="238"/>
    </font>
    <font>
      <sz val="10"/>
      <color indexed="17"/>
      <name val="Arial"/>
      <family val="2"/>
    </font>
    <font>
      <b/>
      <sz val="10"/>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10"/>
      <color indexed="36"/>
      <name val="Arial"/>
      <family val="2"/>
    </font>
    <font>
      <u/>
      <sz val="8.5"/>
      <color theme="10"/>
      <name val="Arial"/>
      <family val="2"/>
    </font>
    <font>
      <u/>
      <sz val="7.5"/>
      <color indexed="12"/>
      <name val="Courier"/>
      <family val="3"/>
    </font>
    <font>
      <sz val="10"/>
      <color indexed="62"/>
      <name val="Arial"/>
      <family val="2"/>
    </font>
    <font>
      <b/>
      <sz val="8.5"/>
      <color indexed="8"/>
      <name val="MS Sans Serif"/>
      <family val="2"/>
    </font>
    <font>
      <sz val="8"/>
      <name val="Arial"/>
      <family val="2"/>
      <charset val="238"/>
    </font>
    <font>
      <sz val="10"/>
      <color indexed="52"/>
      <name val="Arial"/>
      <family val="2"/>
    </font>
    <font>
      <sz val="11"/>
      <color theme="1"/>
      <name val="Calibri"/>
      <family val="2"/>
      <scheme val="minor"/>
    </font>
    <font>
      <sz val="10"/>
      <name val="MS Sans Serif"/>
      <family val="2"/>
    </font>
    <font>
      <sz val="11"/>
      <color indexed="8"/>
      <name val="Calibri"/>
      <family val="2"/>
    </font>
    <font>
      <sz val="10"/>
      <name val="Helvetica"/>
      <family val="2"/>
    </font>
    <font>
      <sz val="10"/>
      <name val="Courier"/>
      <family val="3"/>
    </font>
    <font>
      <sz val="11"/>
      <color theme="1"/>
      <name val="Czcionka tekstu podstawowego"/>
      <family val="2"/>
    </font>
    <font>
      <b/>
      <sz val="10"/>
      <color indexed="63"/>
      <name val="Arial"/>
      <family val="2"/>
    </font>
    <font>
      <sz val="11"/>
      <color indexed="8"/>
      <name val="Calibri"/>
      <family val="2"/>
      <charset val="238"/>
    </font>
    <font>
      <b/>
      <u/>
      <sz val="10"/>
      <color indexed="8"/>
      <name val="MS Sans Serif"/>
      <family val="2"/>
    </font>
    <font>
      <sz val="7.5"/>
      <color indexed="8"/>
      <name val="MS Sans Serif"/>
      <family val="2"/>
    </font>
    <font>
      <b/>
      <sz val="14"/>
      <name val="Helv"/>
    </font>
    <font>
      <b/>
      <sz val="12"/>
      <name val="Helv"/>
    </font>
    <font>
      <b/>
      <sz val="18"/>
      <color indexed="56"/>
      <name val="Cambria"/>
      <family val="2"/>
    </font>
    <font>
      <b/>
      <sz val="10"/>
      <color indexed="8"/>
      <name val="Arial"/>
      <family val="2"/>
    </font>
    <font>
      <sz val="11"/>
      <color indexed="8"/>
      <name val="Czcionka tekstu podstawowego"/>
      <family val="2"/>
    </font>
    <font>
      <sz val="10"/>
      <color indexed="10"/>
      <name val="Arial"/>
      <family val="2"/>
    </font>
    <font>
      <u/>
      <sz val="10"/>
      <color theme="10"/>
      <name val="Arial"/>
      <family val="2"/>
    </font>
    <font>
      <sz val="10"/>
      <color rgb="FF000000"/>
      <name val="Arial"/>
      <family val="2"/>
      <charset val="238"/>
    </font>
    <font>
      <sz val="11"/>
      <name val="Arial"/>
      <family val="2"/>
    </font>
    <font>
      <b/>
      <u/>
      <sz val="9"/>
      <color indexed="18"/>
      <name val="Verdana"/>
      <family val="2"/>
    </font>
    <font>
      <sz val="11"/>
      <name val="Arial"/>
      <family val="2"/>
    </font>
    <font>
      <u/>
      <sz val="8"/>
      <name val="Arial"/>
      <family val="2"/>
    </font>
    <font>
      <sz val="8"/>
      <name val="Courier"/>
      <family val="3"/>
    </font>
    <font>
      <sz val="8"/>
      <name val="Courier"/>
      <family val="3"/>
    </font>
    <font>
      <i/>
      <sz val="8"/>
      <name val="Arial"/>
      <family val="2"/>
    </font>
    <font>
      <b/>
      <i/>
      <sz val="8"/>
      <name val="Arial"/>
      <family val="2"/>
    </font>
    <font>
      <sz val="11"/>
      <name val="Calibri"/>
      <family val="2"/>
    </font>
    <font>
      <u/>
      <sz val="8"/>
      <color theme="10"/>
      <name val="Courier"/>
      <family val="3"/>
    </font>
    <font>
      <sz val="9"/>
      <color indexed="81"/>
      <name val="Segoe UI"/>
      <family val="2"/>
      <charset val="238"/>
    </font>
    <font>
      <sz val="10"/>
      <name val="Helv"/>
    </font>
    <font>
      <i/>
      <sz val="10"/>
      <color rgb="FF000000"/>
      <name val="Arial"/>
      <family val="2"/>
      <charset val="238"/>
    </font>
    <font>
      <sz val="11"/>
      <name val="Arial"/>
      <family val="2"/>
      <charset val="238"/>
    </font>
    <font>
      <b/>
      <sz val="9"/>
      <name val="Arial"/>
      <family val="2"/>
    </font>
    <font>
      <sz val="8"/>
      <color rgb="FF495D8E"/>
      <name val="Arial"/>
      <family val="2"/>
      <charset val="238"/>
    </font>
    <font>
      <sz val="9"/>
      <color theme="1"/>
      <name val="NeueHaasGroteskDisp W02 Lt"/>
      <family val="2"/>
      <charset val="238"/>
    </font>
    <font>
      <sz val="9"/>
      <name val="NeueHaasGroteskDisp W02 Lt"/>
      <family val="2"/>
      <charset val="238"/>
    </font>
    <font>
      <b/>
      <sz val="10"/>
      <color rgb="FF2C9ADC"/>
      <name val="NeueHaasGroteskDisp W02 Lt"/>
      <family val="2"/>
      <charset val="238"/>
    </font>
    <font>
      <b/>
      <sz val="10"/>
      <color rgb="FF2C9ADC"/>
      <name val="Arial Narrow"/>
      <family val="2"/>
      <charset val="238"/>
    </font>
    <font>
      <sz val="10"/>
      <name val="Arial"/>
      <family val="2"/>
      <charset val="238"/>
    </font>
    <font>
      <sz val="9"/>
      <color indexed="9"/>
      <name val="Times"/>
      <family val="1"/>
    </font>
    <font>
      <sz val="9"/>
      <color indexed="8"/>
      <name val="Times"/>
      <family val="1"/>
    </font>
    <font>
      <sz val="9"/>
      <name val="Times New Roman"/>
      <family val="1"/>
    </font>
    <font>
      <b/>
      <sz val="12"/>
      <name val="Arial"/>
      <family val="2"/>
    </font>
    <font>
      <b/>
      <i/>
      <sz val="16"/>
      <name val="Helv"/>
    </font>
    <font>
      <sz val="10"/>
      <color indexed="8"/>
      <name val="Times"/>
      <family val="1"/>
    </font>
    <font>
      <i/>
      <sz val="8"/>
      <name val="Tms Rmn"/>
    </font>
    <font>
      <b/>
      <sz val="8"/>
      <name val="Tms Rmn"/>
    </font>
    <font>
      <sz val="10"/>
      <name val="Times"/>
      <family val="1"/>
    </font>
    <font>
      <i/>
      <sz val="9"/>
      <color theme="1"/>
      <name val="Arial Narrow"/>
      <family val="2"/>
      <charset val="238"/>
    </font>
    <font>
      <i/>
      <sz val="10"/>
      <color theme="1"/>
      <name val="Arial Narrow"/>
      <family val="2"/>
      <charset val="238"/>
    </font>
    <font>
      <b/>
      <sz val="9"/>
      <color theme="1"/>
      <name val="Arial Narrow"/>
      <family val="2"/>
      <charset val="238"/>
    </font>
    <font>
      <b/>
      <u/>
      <sz val="11"/>
      <color theme="10"/>
      <name val="Arial Narrow"/>
      <family val="2"/>
      <charset val="238"/>
    </font>
    <font>
      <b/>
      <sz val="10"/>
      <color theme="1"/>
      <name val="Arial Narrow"/>
      <family val="2"/>
      <charset val="238"/>
    </font>
    <font>
      <b/>
      <sz val="10"/>
      <name val="Arial Narrow"/>
      <family val="2"/>
      <charset val="238"/>
    </font>
    <font>
      <b/>
      <sz val="8"/>
      <name val="Arial"/>
      <family val="2"/>
      <charset val="238"/>
    </font>
    <font>
      <sz val="8"/>
      <color indexed="9"/>
      <name val="Verdana"/>
      <family val="2"/>
      <charset val="238"/>
    </font>
    <font>
      <b/>
      <u/>
      <sz val="8"/>
      <name val="Verdana"/>
      <family val="2"/>
    </font>
    <font>
      <b/>
      <sz val="11"/>
      <color theme="1"/>
      <name val="Calibri"/>
      <family val="2"/>
      <charset val="238"/>
      <scheme val="minor"/>
    </font>
    <font>
      <b/>
      <sz val="8"/>
      <name val="Verdana"/>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b/>
      <sz val="8"/>
      <color theme="1"/>
      <name val="Calibri"/>
      <family val="2"/>
    </font>
    <font>
      <sz val="8"/>
      <color theme="1"/>
      <name val="Calibri"/>
      <family val="2"/>
    </font>
    <font>
      <b/>
      <vertAlign val="superscript"/>
      <sz val="10"/>
      <name val="Arial"/>
      <family val="2"/>
    </font>
    <font>
      <b/>
      <sz val="9"/>
      <color indexed="10"/>
      <name val="Arial"/>
      <family val="2"/>
    </font>
    <font>
      <i/>
      <sz val="9"/>
      <name val="Arial"/>
      <family val="2"/>
    </font>
    <font>
      <u/>
      <sz val="9"/>
      <color indexed="12"/>
      <name val="Arial"/>
      <family val="2"/>
    </font>
    <font>
      <sz val="11"/>
      <color theme="1" tint="0.34998626667073579"/>
      <name val="Arial Narrow"/>
      <family val="2"/>
      <charset val="238"/>
    </font>
    <font>
      <sz val="10"/>
      <color rgb="FF010000"/>
      <name val="Arial"/>
      <family val="2"/>
    </font>
    <font>
      <sz val="8"/>
      <color rgb="FFFF0000"/>
      <name val="Arial"/>
      <family val="2"/>
    </font>
    <font>
      <u/>
      <sz val="10"/>
      <color indexed="12"/>
      <name val="MS Sans Serif"/>
      <family val="2"/>
    </font>
    <font>
      <sz val="11"/>
      <color indexed="8"/>
      <name val="ＭＳ Ｐゴシック"/>
      <family val="3"/>
      <charset val="128"/>
    </font>
    <font>
      <sz val="11"/>
      <color indexed="9"/>
      <name val="Calibri"/>
      <family val="2"/>
    </font>
    <font>
      <sz val="11"/>
      <color indexed="9"/>
      <name val="ＭＳ Ｐゴシック"/>
      <family val="3"/>
      <charset val="128"/>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0"/>
      <color indexed="10"/>
      <name val="Arial"/>
      <family val="2"/>
    </font>
    <font>
      <sz val="11"/>
      <color indexed="10"/>
      <name val="Calibri"/>
      <family val="2"/>
    </font>
    <font>
      <sz val="10"/>
      <color indexed="19"/>
      <name val="Arial"/>
      <family val="2"/>
    </font>
    <font>
      <b/>
      <sz val="18"/>
      <color indexed="62"/>
      <name val="Cambria"/>
      <family val="2"/>
    </font>
    <font>
      <b/>
      <sz val="15"/>
      <color indexed="62"/>
      <name val="Arial"/>
      <family val="2"/>
    </font>
    <font>
      <b/>
      <sz val="13"/>
      <color indexed="62"/>
      <name val="Arial"/>
      <family val="2"/>
    </font>
    <font>
      <b/>
      <sz val="11"/>
      <color indexed="62"/>
      <name val="Arial"/>
      <family val="2"/>
    </font>
    <font>
      <b/>
      <sz val="11"/>
      <color indexed="63"/>
      <name val="Calibri"/>
      <family val="2"/>
    </font>
    <font>
      <b/>
      <sz val="11"/>
      <color indexed="8"/>
      <name val="Calibri"/>
      <family val="2"/>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7.5"/>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b/>
      <sz val="11"/>
      <name val="Arial Narrow"/>
      <family val="2"/>
      <charset val="238"/>
    </font>
    <font>
      <sz val="10"/>
      <name val="Helv"/>
      <family val="2"/>
    </font>
    <font>
      <sz val="8"/>
      <color theme="0"/>
      <name val="Arial"/>
      <family val="2"/>
    </font>
    <font>
      <b/>
      <sz val="9"/>
      <color indexed="81"/>
      <name val="Tahoma"/>
      <family val="2"/>
    </font>
    <font>
      <sz val="9"/>
      <color indexed="81"/>
      <name val="Tahoma"/>
      <family val="2"/>
    </font>
    <font>
      <sz val="10"/>
      <name val="Arial Narrow"/>
      <family val="2"/>
      <charset val="238"/>
    </font>
    <font>
      <b/>
      <u/>
      <sz val="11"/>
      <name val="Arial Narrow"/>
      <family val="2"/>
      <charset val="238"/>
    </font>
    <font>
      <u/>
      <sz val="11"/>
      <name val="Arial Narrow"/>
      <family val="2"/>
      <charset val="238"/>
    </font>
    <font>
      <b/>
      <sz val="10"/>
      <name val="Arial"/>
      <family val="2"/>
      <charset val="238"/>
    </font>
    <font>
      <b/>
      <sz val="10"/>
      <color theme="1"/>
      <name val="Arial"/>
      <family val="2"/>
    </font>
    <font>
      <sz val="9"/>
      <color rgb="FF333333"/>
      <name val="Arial"/>
      <family val="2"/>
      <charset val="238"/>
    </font>
    <font>
      <b/>
      <sz val="9"/>
      <color rgb="FF333333"/>
      <name val="Arial"/>
      <family val="2"/>
      <charset val="238"/>
    </font>
    <font>
      <sz val="12"/>
      <color theme="1"/>
      <name val="Calibri"/>
      <family val="2"/>
      <scheme val="minor"/>
    </font>
    <font>
      <sz val="11"/>
      <color theme="1"/>
      <name val="NeueHaasGroteskText W02"/>
      <family val="2"/>
      <charset val="238"/>
    </font>
    <font>
      <sz val="11"/>
      <name val="Arial Narrow"/>
      <family val="2"/>
    </font>
    <font>
      <b/>
      <sz val="11"/>
      <name val="Arial Narrow"/>
      <family val="2"/>
    </font>
    <font>
      <sz val="10"/>
      <name val="Arial Narrow"/>
      <family val="2"/>
    </font>
    <font>
      <vertAlign val="superscript"/>
      <sz val="10"/>
      <name val="Arial Narrow"/>
      <family val="2"/>
    </font>
    <font>
      <sz val="10"/>
      <color indexed="8"/>
      <name val="Arial Narrow"/>
      <family val="2"/>
    </font>
    <font>
      <sz val="10"/>
      <color theme="1"/>
      <name val="Arial Narrow"/>
      <family val="2"/>
    </font>
    <font>
      <sz val="7"/>
      <name val="Arial"/>
      <family val="2"/>
    </font>
    <font>
      <sz val="10"/>
      <name val="Arial CE"/>
    </font>
    <font>
      <sz val="11"/>
      <name val="ＭＳ Ｐゴシック"/>
      <family val="3"/>
      <charset val="128"/>
    </font>
    <font>
      <b/>
      <vertAlign val="superscript"/>
      <sz val="11"/>
      <name val="Arial Narrow"/>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sz val="11"/>
      <name val="돋움"/>
      <family val="3"/>
      <charset val="129"/>
    </font>
    <font>
      <b/>
      <sz val="9"/>
      <color indexed="9"/>
      <name val="Arial"/>
      <family val="2"/>
    </font>
    <font>
      <sz val="10"/>
      <color indexed="56"/>
      <name val="Arial"/>
      <family val="2"/>
    </font>
    <font>
      <i/>
      <sz val="11"/>
      <color theme="1"/>
      <name val="Calibri"/>
      <family val="2"/>
      <scheme val="minor"/>
    </font>
    <font>
      <sz val="11"/>
      <color rgb="FF000000"/>
      <name val="Calibri"/>
      <family val="2"/>
      <scheme val="minor"/>
    </font>
    <font>
      <sz val="11"/>
      <name val="Calibri"/>
      <family val="2"/>
      <scheme val="minor"/>
    </font>
    <font>
      <sz val="7"/>
      <color theme="1"/>
      <name val="Arial Narrow"/>
      <family val="2"/>
      <charset val="238"/>
    </font>
    <font>
      <sz val="10"/>
      <color rgb="FF000000"/>
      <name val="Times New Roman"/>
      <family val="1"/>
      <charset val="238"/>
    </font>
    <font>
      <b/>
      <sz val="10"/>
      <color rgb="FF000000"/>
      <name val="Arial Narrow"/>
      <family val="2"/>
      <charset val="238"/>
    </font>
    <font>
      <i/>
      <sz val="10"/>
      <name val="Arial"/>
      <family val="2"/>
    </font>
    <font>
      <vertAlign val="superscript"/>
      <sz val="10"/>
      <name val="Arial"/>
      <family val="2"/>
    </font>
    <font>
      <sz val="10"/>
      <color rgb="FF000000"/>
      <name val="Arial"/>
      <family val="2"/>
    </font>
    <font>
      <i/>
      <sz val="9"/>
      <name val="Arial Narrow"/>
      <family val="2"/>
      <charset val="238"/>
    </font>
    <font>
      <sz val="11"/>
      <color rgb="FF000000"/>
      <name val="Arial Narrow"/>
      <family val="2"/>
      <charset val="238"/>
    </font>
    <font>
      <u/>
      <sz val="10"/>
      <color theme="10"/>
      <name val="Arial Narrow"/>
      <family val="2"/>
      <charset val="238"/>
    </font>
    <font>
      <sz val="10"/>
      <color rgb="FFFF0000"/>
      <name val="Arial Narrow"/>
      <family val="2"/>
      <charset val="238"/>
    </font>
    <font>
      <i/>
      <sz val="10"/>
      <name val="Arial Narrow"/>
      <family val="2"/>
      <charset val="238"/>
    </font>
    <font>
      <sz val="11"/>
      <color indexed="8"/>
      <name val="Arial Narrow"/>
      <family val="2"/>
      <charset val="238"/>
    </font>
    <font>
      <b/>
      <sz val="12"/>
      <color theme="1"/>
      <name val="Arial Narrow"/>
      <family val="2"/>
      <charset val="238"/>
    </font>
    <font>
      <b/>
      <sz val="12"/>
      <name val="Arial Narrow"/>
      <family val="2"/>
      <charset val="238"/>
    </font>
  </fonts>
  <fills count="9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4D8ED"/>
        <bgColor indexed="64"/>
      </patternFill>
    </fill>
    <fill>
      <patternFill patternType="solid">
        <fgColor rgb="FF00A1E3"/>
        <bgColor indexed="64"/>
      </patternFill>
    </fill>
    <fill>
      <patternFill patternType="solid">
        <fgColor theme="0"/>
        <bgColor indexed="64"/>
      </patternFill>
    </fill>
    <fill>
      <patternFill patternType="solid">
        <fgColor rgb="FF00B0F0"/>
        <bgColor indexed="64"/>
      </patternFill>
    </fill>
    <fill>
      <patternFill patternType="solid">
        <fgColor indexed="44"/>
        <bgColor indexed="64"/>
      </patternFill>
    </fill>
    <fill>
      <patternFill patternType="solid">
        <fgColor rgb="FFF0F8FF"/>
        <bgColor indexed="64"/>
      </patternFill>
    </fill>
    <fill>
      <patternFill patternType="solid">
        <fgColor rgb="FF2973BD"/>
        <bgColor indexed="64"/>
      </patternFill>
    </fill>
    <fill>
      <patternFill patternType="mediumGray">
        <fgColor rgb="FFC0C0C0"/>
        <bgColor rgb="FFFFFFFF"/>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44"/>
        <bgColor indexed="8"/>
      </patternFill>
    </fill>
    <fill>
      <patternFill patternType="solid">
        <fgColor indexed="22"/>
      </patternFill>
    </fill>
    <fill>
      <patternFill patternType="solid">
        <fgColor indexed="55"/>
      </patternFill>
    </fill>
    <fill>
      <patternFill patternType="solid">
        <fgColor indexed="10"/>
        <bgColor indexed="8"/>
      </patternFill>
    </fill>
    <fill>
      <patternFill patternType="solid">
        <fgColor indexed="22"/>
        <bgColor indexed="64"/>
      </patternFill>
    </fill>
    <fill>
      <patternFill patternType="solid">
        <fgColor indexed="22"/>
        <bgColor indexed="10"/>
      </patternFill>
    </fill>
    <fill>
      <patternFill patternType="solid">
        <fgColor indexed="10"/>
        <bgColor indexed="64"/>
      </patternFill>
    </fill>
    <fill>
      <patternFill patternType="solid">
        <fgColor indexed="22"/>
        <bgColor indexed="8"/>
      </patternFill>
    </fill>
    <fill>
      <patternFill patternType="solid">
        <fgColor indexed="26"/>
      </patternFill>
    </fill>
    <fill>
      <patternFill patternType="solid">
        <fgColor indexed="44"/>
        <bgColor indexed="10"/>
      </patternFill>
    </fill>
    <fill>
      <patternFill patternType="solid">
        <fgColor theme="3" tint="0.79998168889431442"/>
        <bgColor indexed="64"/>
      </patternFill>
    </fill>
    <fill>
      <patternFill patternType="solid">
        <fgColor rgb="FFFFFF00"/>
        <bgColor indexed="64"/>
      </patternFill>
    </fill>
    <fill>
      <patternFill patternType="solid">
        <fgColor rgb="FFDBE5F1"/>
        <bgColor indexed="64"/>
      </patternFill>
    </fill>
    <fill>
      <patternFill patternType="solid">
        <fgColor rgb="FFC0C0C0"/>
        <bgColor indexed="64"/>
      </patternFill>
    </fill>
    <fill>
      <patternFill patternType="solid">
        <fgColor rgb="FF92D050"/>
        <bgColor indexed="64"/>
      </patternFill>
    </fill>
    <fill>
      <patternFill patternType="solid">
        <fgColor indexed="43"/>
      </patternFill>
    </fill>
    <fill>
      <patternFill patternType="solid">
        <fgColor indexed="56"/>
      </patternFill>
    </fill>
    <fill>
      <patternFill patternType="solid">
        <fgColor indexed="54"/>
      </patternFill>
    </fill>
    <fill>
      <patternFill patternType="solid">
        <fgColor indexed="9"/>
      </patternFill>
    </fill>
    <fill>
      <patternFill patternType="solid">
        <fgColor rgb="FFFFFFCC"/>
        <bgColor indexed="64"/>
      </patternFill>
    </fill>
    <fill>
      <patternFill patternType="solid">
        <fgColor theme="2"/>
        <bgColor indexed="64"/>
      </patternFill>
    </fill>
    <fill>
      <patternFill patternType="solid">
        <fgColor rgb="FFD1F3FF"/>
        <bgColor indexed="64"/>
      </patternFill>
    </fill>
    <fill>
      <patternFill patternType="solid">
        <fgColor indexed="6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tint="0.39997558519241921"/>
        <bgColor theme="4" tint="0.79998168889431442"/>
      </patternFill>
    </fill>
    <fill>
      <patternFill patternType="solid">
        <fgColor rgb="FF0070C0"/>
        <bgColor theme="4" tint="0.79998168889431442"/>
      </patternFill>
    </fill>
    <fill>
      <patternFill patternType="solid">
        <fgColor rgb="FF2C9ADC"/>
        <bgColor indexed="64"/>
      </patternFill>
    </fill>
    <fill>
      <patternFill patternType="solid">
        <fgColor rgb="FFA3E7FF"/>
        <bgColor indexed="64"/>
      </patternFill>
    </fill>
    <fill>
      <patternFill patternType="solid">
        <fgColor rgb="FFA3E7FF"/>
        <bgColor theme="4" tint="0.79998168889431442"/>
      </patternFill>
    </fill>
    <fill>
      <patternFill patternType="mediumGray">
        <fgColor rgb="FFC0C0C0"/>
        <bgColor rgb="FFA3E7FF"/>
      </patternFill>
    </fill>
  </fills>
  <borders count="1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right/>
      <top style="thin">
        <color rgb="FFC0C0C0"/>
      </top>
      <bottom style="thin">
        <color rgb="FFC0C0C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ck">
        <color indexed="63"/>
      </top>
      <bottom/>
      <diagonal/>
    </border>
    <border>
      <left/>
      <right/>
      <top style="thin">
        <color indexed="62"/>
      </top>
      <bottom style="double">
        <color indexed="62"/>
      </bottom>
      <diagonal/>
    </border>
    <border>
      <left style="thin">
        <color rgb="FFC0C0C0"/>
      </left>
      <right style="thin">
        <color rgb="FFC0C0C0"/>
      </right>
      <top/>
      <bottom/>
      <diagonal/>
    </border>
    <border>
      <left style="thin">
        <color rgb="FFC0C0C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rgb="FFC0C0C0"/>
      </left>
      <right style="thin">
        <color rgb="FFC0C0C0"/>
      </right>
      <top style="thin">
        <color rgb="FFC0C0C0"/>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dotted">
        <color indexed="64"/>
      </top>
      <bottom style="thin">
        <color indexed="64"/>
      </bottom>
      <diagonal/>
    </border>
    <border>
      <left/>
      <right/>
      <top style="dotted">
        <color indexed="64"/>
      </top>
      <bottom/>
      <diagonal/>
    </border>
    <border>
      <left style="thin">
        <color indexed="8"/>
      </left>
      <right style="thin">
        <color indexed="8"/>
      </right>
      <top style="thin">
        <color indexed="8"/>
      </top>
      <bottom/>
      <diagonal/>
    </border>
    <border>
      <left style="dotted">
        <color indexed="64"/>
      </left>
      <right style="dotted">
        <color indexed="64"/>
      </right>
      <top style="dotted">
        <color indexed="64"/>
      </top>
      <bottom style="dotted">
        <color indexed="64"/>
      </bottom>
      <diagonal/>
    </border>
    <border>
      <left/>
      <right/>
      <top/>
      <bottom style="thick">
        <color theme="3"/>
      </bottom>
      <diagonal/>
    </border>
    <border>
      <left/>
      <right style="thin">
        <color theme="0"/>
      </right>
      <top style="thin">
        <color theme="0"/>
      </top>
      <bottom style="thin">
        <color theme="4" tint="0.39997558519241921"/>
      </bottom>
      <diagonal/>
    </border>
    <border>
      <left/>
      <right style="thin">
        <color theme="0"/>
      </right>
      <top style="thin">
        <color theme="4" tint="0.39997558519241921"/>
      </top>
      <bottom style="thin">
        <color theme="4" tint="0.39997558519241921"/>
      </bottom>
      <diagonal/>
    </border>
    <border>
      <left style="thin">
        <color theme="0"/>
      </left>
      <right/>
      <top style="thin">
        <color theme="0"/>
      </top>
      <bottom style="thin">
        <color theme="4" tint="0.39997558519241921"/>
      </bottom>
      <diagonal/>
    </border>
    <border>
      <left style="thin">
        <color theme="0"/>
      </left>
      <right/>
      <top style="thin">
        <color theme="4" tint="0.39997558519241921"/>
      </top>
      <bottom style="thin">
        <color theme="4" tint="0.39997558519241921"/>
      </bottom>
      <diagonal/>
    </border>
    <border>
      <left style="thin">
        <color theme="0"/>
      </left>
      <right/>
      <top style="thin">
        <color theme="4" tint="0.39997558519241921"/>
      </top>
      <bottom style="thin">
        <color theme="0"/>
      </bottom>
      <diagonal/>
    </border>
    <border>
      <left/>
      <right style="thin">
        <color theme="0"/>
      </right>
      <top style="thin">
        <color theme="4" tint="0.39997558519241921"/>
      </top>
      <bottom style="thin">
        <color theme="0"/>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theme="0" tint="-0.249977111117893"/>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theme="0" tint="-0.249977111117893"/>
      </right>
      <top/>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style="medium">
        <color indexed="64"/>
      </left>
      <right style="thin">
        <color indexed="64"/>
      </right>
      <top/>
      <bottom style="thin">
        <color indexed="64"/>
      </bottom>
      <diagonal/>
    </border>
    <border>
      <left/>
      <right style="thin">
        <color theme="0" tint="-0.249977111117893"/>
      </right>
      <top style="thin">
        <color indexed="64"/>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style="medium">
        <color indexed="64"/>
      </right>
      <top style="thin">
        <color indexed="64"/>
      </top>
      <bottom style="thin">
        <color indexed="64"/>
      </bottom>
      <diagonal/>
    </border>
    <border>
      <left style="thin">
        <color indexed="22"/>
      </left>
      <right/>
      <top style="thin">
        <color indexed="64"/>
      </top>
      <bottom/>
      <diagonal/>
    </border>
    <border>
      <left/>
      <right style="thin">
        <color indexed="22"/>
      </right>
      <top style="thin">
        <color indexed="64"/>
      </top>
      <bottom/>
      <diagonal/>
    </border>
    <border>
      <left/>
      <right style="medium">
        <color indexed="64"/>
      </right>
      <top style="thin">
        <color indexed="64"/>
      </top>
      <bottom/>
      <diagonal/>
    </border>
    <border>
      <left style="thin">
        <color indexed="22"/>
      </left>
      <right/>
      <top/>
      <bottom/>
      <diagonal/>
    </border>
    <border>
      <left/>
      <right style="thin">
        <color indexed="22"/>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22"/>
      </left>
      <right/>
      <top/>
      <bottom style="medium">
        <color indexed="64"/>
      </bottom>
      <diagonal/>
    </border>
    <border>
      <left/>
      <right style="thin">
        <color indexed="22"/>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2744">
    <xf numFmtId="0" fontId="0" fillId="0" borderId="0"/>
    <xf numFmtId="0" fontId="6" fillId="0" borderId="0" applyNumberFormat="0" applyFill="0" applyBorder="0" applyAlignment="0" applyProtection="0"/>
    <xf numFmtId="0" fontId="8" fillId="0" borderId="0" applyNumberFormat="0" applyFill="0" applyBorder="0" applyAlignment="0" applyProtection="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10" applyNumberFormat="0" applyAlignment="0" applyProtection="0"/>
    <xf numFmtId="0" fontId="16" fillId="6" borderId="11" applyNumberFormat="0" applyAlignment="0" applyProtection="0"/>
    <xf numFmtId="0" fontId="17" fillId="6" borderId="10" applyNumberFormat="0" applyAlignment="0" applyProtection="0"/>
    <xf numFmtId="0" fontId="18" fillId="0" borderId="12" applyNumberFormat="0" applyFill="0" applyAlignment="0" applyProtection="0"/>
    <xf numFmtId="0" fontId="19" fillId="7" borderId="13" applyNumberFormat="0" applyAlignment="0" applyProtection="0"/>
    <xf numFmtId="0" fontId="20" fillId="0" borderId="0" applyNumberFormat="0" applyFill="0" applyBorder="0" applyAlignment="0" applyProtection="0"/>
    <xf numFmtId="0" fontId="7" fillId="8" borderId="14" applyNumberFormat="0" applyFont="0" applyAlignment="0" applyProtection="0"/>
    <xf numFmtId="0" fontId="21" fillId="0" borderId="0" applyNumberFormat="0" applyFill="0" applyBorder="0" applyAlignment="0" applyProtection="0"/>
    <xf numFmtId="0" fontId="3" fillId="0" borderId="15" applyNumberFormat="0" applyFill="0" applyAlignment="0" applyProtection="0"/>
    <xf numFmtId="0" fontId="2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2" fillId="32" borderId="0" applyNumberFormat="0" applyBorder="0" applyAlignment="0" applyProtection="0"/>
    <xf numFmtId="0" fontId="26" fillId="0" borderId="0"/>
    <xf numFmtId="0" fontId="29" fillId="0" borderId="0"/>
    <xf numFmtId="0" fontId="29" fillId="0" borderId="0"/>
    <xf numFmtId="0" fontId="39" fillId="0" borderId="0"/>
    <xf numFmtId="168" fontId="39" fillId="0" borderId="0" applyFont="0" applyFill="0" applyBorder="0" applyAlignment="0" applyProtection="0"/>
    <xf numFmtId="0" fontId="42" fillId="0" borderId="0"/>
    <xf numFmtId="0" fontId="41" fillId="0" borderId="0"/>
    <xf numFmtId="43" fontId="26" fillId="0" borderId="0" applyFont="0" applyFill="0" applyBorder="0" applyAlignment="0" applyProtection="0"/>
    <xf numFmtId="0" fontId="39" fillId="0" borderId="0"/>
    <xf numFmtId="0" fontId="26" fillId="0" borderId="0"/>
    <xf numFmtId="168" fontId="44" fillId="0" borderId="0" applyFont="0" applyFill="0" applyBorder="0" applyAlignment="0" applyProtection="0"/>
    <xf numFmtId="0" fontId="26" fillId="0" borderId="0"/>
    <xf numFmtId="0" fontId="39"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45" fillId="45" borderId="0" applyNumberFormat="0" applyBorder="0" applyAlignment="0" applyProtection="0"/>
    <xf numFmtId="0" fontId="45" fillId="48" borderId="0" applyNumberFormat="0" applyBorder="0" applyAlignment="0" applyProtection="0"/>
    <xf numFmtId="0" fontId="45" fillId="51" borderId="0" applyNumberFormat="0" applyBorder="0" applyAlignment="0" applyProtection="0"/>
    <xf numFmtId="0" fontId="46" fillId="52"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46" fillId="53" borderId="0" applyNumberFormat="0" applyBorder="0" applyAlignment="0" applyProtection="0"/>
    <xf numFmtId="0" fontId="46" fillId="54" borderId="0" applyNumberFormat="0" applyBorder="0" applyAlignment="0" applyProtection="0"/>
    <xf numFmtId="0" fontId="46" fillId="55" borderId="0" applyNumberFormat="0" applyBorder="0" applyAlignment="0" applyProtection="0"/>
    <xf numFmtId="0" fontId="46" fillId="56" borderId="0" applyNumberFormat="0" applyBorder="0" applyAlignment="0" applyProtection="0"/>
    <xf numFmtId="0" fontId="46" fillId="57" borderId="0" applyNumberFormat="0" applyBorder="0" applyAlignment="0" applyProtection="0"/>
    <xf numFmtId="0" fontId="46" fillId="58" borderId="0" applyNumberFormat="0" applyBorder="0" applyAlignment="0" applyProtection="0"/>
    <xf numFmtId="0" fontId="46" fillId="53" borderId="0" applyNumberFormat="0" applyBorder="0" applyAlignment="0" applyProtection="0"/>
    <xf numFmtId="0" fontId="46" fillId="54" borderId="0" applyNumberFormat="0" applyBorder="0" applyAlignment="0" applyProtection="0"/>
    <xf numFmtId="0" fontId="46" fillId="59" borderId="0" applyNumberFormat="0" applyBorder="0" applyAlignment="0" applyProtection="0"/>
    <xf numFmtId="0" fontId="47" fillId="43" borderId="0" applyNumberFormat="0" applyBorder="0" applyAlignment="0" applyProtection="0"/>
    <xf numFmtId="0" fontId="40" fillId="3" borderId="0" applyNumberFormat="0" applyBorder="0" applyAlignment="0" applyProtection="0"/>
    <xf numFmtId="0" fontId="24" fillId="60" borderId="31"/>
    <xf numFmtId="0" fontId="48" fillId="61" borderId="32">
      <alignment horizontal="right" vertical="top" wrapText="1"/>
    </xf>
    <xf numFmtId="0" fontId="49" fillId="0" borderId="0"/>
    <xf numFmtId="0" fontId="50" fillId="62" borderId="33" applyNumberFormat="0" applyAlignment="0" applyProtection="0"/>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51" fillId="63" borderId="34" applyNumberFormat="0" applyAlignment="0" applyProtection="0"/>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2" fillId="64" borderId="35">
      <alignment horizontal="left" vertical="top" wrapText="1"/>
    </xf>
    <xf numFmtId="0" fontId="53" fillId="65" borderId="0">
      <alignment horizontal="center"/>
    </xf>
    <xf numFmtId="0" fontId="54" fillId="65" borderId="0">
      <alignment horizontal="center" vertical="center"/>
    </xf>
    <xf numFmtId="0" fontId="26" fillId="66" borderId="0">
      <alignment horizontal="center" wrapText="1"/>
    </xf>
    <xf numFmtId="0" fontId="26" fillId="66" borderId="0">
      <alignment horizontal="center" wrapText="1"/>
    </xf>
    <xf numFmtId="0" fontId="55" fillId="65" borderId="0">
      <alignment horizontal="center"/>
    </xf>
    <xf numFmtId="168"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4" fillId="0" borderId="0" applyFont="0" applyFill="0" applyBorder="0" applyAlignment="0" applyProtection="0"/>
    <xf numFmtId="0" fontId="56" fillId="0" borderId="0">
      <alignment horizontal="right" vertical="top"/>
    </xf>
    <xf numFmtId="0" fontId="57" fillId="41" borderId="31" applyBorder="0">
      <protection locked="0"/>
    </xf>
    <xf numFmtId="167" fontId="42" fillId="0" borderId="0" applyFont="0" applyFill="0" applyBorder="0" applyAlignment="0" applyProtection="0"/>
    <xf numFmtId="168" fontId="42" fillId="0" borderId="0" applyFont="0" applyFill="0" applyBorder="0" applyAlignment="0" applyProtection="0"/>
    <xf numFmtId="0" fontId="58" fillId="0" borderId="0">
      <alignment horizontal="centerContinuous"/>
    </xf>
    <xf numFmtId="0" fontId="58" fillId="0" borderId="0" applyAlignment="0">
      <alignment horizontal="centerContinuous"/>
    </xf>
    <xf numFmtId="0" fontId="59" fillId="0" borderId="0" applyAlignment="0">
      <alignment horizontal="centerContinuous"/>
    </xf>
    <xf numFmtId="170" fontId="60" fillId="0" borderId="0" applyFont="0" applyFill="0" applyBorder="0" applyAlignment="0" applyProtection="0"/>
    <xf numFmtId="171" fontId="60" fillId="0" borderId="0" applyFont="0" applyFill="0" applyBorder="0" applyAlignment="0" applyProtection="0"/>
    <xf numFmtId="0" fontId="61" fillId="41" borderId="31">
      <protection locked="0"/>
    </xf>
    <xf numFmtId="0" fontId="26" fillId="41" borderId="2"/>
    <xf numFmtId="0" fontId="26" fillId="41" borderId="2"/>
    <xf numFmtId="0" fontId="26" fillId="41" borderId="2"/>
    <xf numFmtId="0" fontId="26" fillId="41" borderId="2"/>
    <xf numFmtId="0" fontId="26" fillId="41" borderId="2"/>
    <xf numFmtId="0" fontId="26" fillId="41" borderId="2"/>
    <xf numFmtId="0" fontId="26" fillId="41" borderId="2"/>
    <xf numFmtId="0" fontId="26" fillId="41" borderId="2"/>
    <xf numFmtId="0" fontId="26" fillId="41" borderId="2"/>
    <xf numFmtId="0" fontId="26" fillId="41" borderId="2"/>
    <xf numFmtId="0" fontId="26" fillId="41" borderId="2"/>
    <xf numFmtId="0" fontId="26" fillId="65" borderId="0"/>
    <xf numFmtId="0" fontId="62" fillId="0" borderId="0" applyNumberFormat="0" applyFill="0" applyBorder="0" applyAlignment="0" applyProtection="0"/>
    <xf numFmtId="0" fontId="44" fillId="65" borderId="2">
      <alignment horizontal="left"/>
    </xf>
    <xf numFmtId="0" fontId="44" fillId="65" borderId="2">
      <alignment horizontal="left"/>
    </xf>
    <xf numFmtId="0" fontId="44" fillId="65" borderId="2">
      <alignment horizontal="left"/>
    </xf>
    <xf numFmtId="0" fontId="44" fillId="65" borderId="2">
      <alignment horizontal="left"/>
    </xf>
    <xf numFmtId="0" fontId="44" fillId="65" borderId="2">
      <alignment horizontal="left"/>
    </xf>
    <xf numFmtId="0" fontId="44" fillId="65" borderId="2">
      <alignment horizontal="left"/>
    </xf>
    <xf numFmtId="0" fontId="44" fillId="65" borderId="2">
      <alignment horizontal="left"/>
    </xf>
    <xf numFmtId="0" fontId="44" fillId="65" borderId="2">
      <alignment horizontal="left"/>
    </xf>
    <xf numFmtId="0" fontId="44" fillId="65" borderId="2">
      <alignment horizontal="left"/>
    </xf>
    <xf numFmtId="0" fontId="44" fillId="65" borderId="2">
      <alignment horizontal="left"/>
    </xf>
    <xf numFmtId="0" fontId="44" fillId="65" borderId="2">
      <alignment horizontal="left"/>
    </xf>
    <xf numFmtId="0" fontId="45" fillId="65" borderId="0">
      <alignment horizontal="left"/>
    </xf>
    <xf numFmtId="0" fontId="63" fillId="65" borderId="0">
      <alignment horizontal="left"/>
    </xf>
    <xf numFmtId="0" fontId="45" fillId="65" borderId="0">
      <alignment horizontal="left"/>
    </xf>
    <xf numFmtId="0" fontId="64" fillId="44" borderId="0" applyNumberFormat="0" applyBorder="0" applyAlignment="0" applyProtection="0"/>
    <xf numFmtId="0" fontId="48" fillId="68" borderId="0">
      <alignment horizontal="right" vertical="top" textRotation="90" wrapText="1"/>
    </xf>
    <xf numFmtId="0" fontId="48" fillId="68" borderId="0">
      <alignment horizontal="right" vertical="top" textRotation="90" wrapText="1"/>
    </xf>
    <xf numFmtId="0" fontId="48" fillId="68" borderId="0">
      <alignment horizontal="right" vertical="top" wrapText="1"/>
    </xf>
    <xf numFmtId="0" fontId="48" fillId="68" borderId="0">
      <alignment horizontal="right" vertical="top" textRotation="90" wrapText="1"/>
    </xf>
    <xf numFmtId="0" fontId="66" fillId="0" borderId="36" applyNumberFormat="0" applyFill="0" applyAlignment="0" applyProtection="0"/>
    <xf numFmtId="0" fontId="67" fillId="0" borderId="37" applyNumberFormat="0" applyFill="0" applyAlignment="0" applyProtection="0"/>
    <xf numFmtId="0" fontId="68" fillId="0" borderId="38" applyNumberFormat="0" applyFill="0" applyAlignment="0" applyProtection="0"/>
    <xf numFmtId="0" fontId="68" fillId="0" borderId="0" applyNumberFormat="0" applyFill="0" applyBorder="0" applyAlignment="0" applyProtection="0"/>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47" borderId="33" applyNumberFormat="0" applyAlignment="0" applyProtection="0"/>
    <xf numFmtId="0" fontId="43" fillId="66" borderId="0">
      <alignment horizontal="center"/>
    </xf>
    <xf numFmtId="0" fontId="26" fillId="65" borderId="2">
      <alignment horizontal="centerContinuous" wrapText="1"/>
    </xf>
    <xf numFmtId="0" fontId="26" fillId="65" borderId="2">
      <alignment horizontal="centerContinuous" wrapText="1"/>
    </xf>
    <xf numFmtId="0" fontId="26" fillId="65" borderId="2">
      <alignment horizontal="centerContinuous" wrapText="1"/>
    </xf>
    <xf numFmtId="0" fontId="26" fillId="65" borderId="2">
      <alignment horizontal="centerContinuous" wrapText="1"/>
    </xf>
    <xf numFmtId="0" fontId="26" fillId="65" borderId="2">
      <alignment horizontal="centerContinuous" wrapText="1"/>
    </xf>
    <xf numFmtId="0" fontId="26" fillId="65" borderId="2">
      <alignment horizontal="centerContinuous" wrapText="1"/>
    </xf>
    <xf numFmtId="0" fontId="26" fillId="65" borderId="2">
      <alignment horizontal="centerContinuous" wrapText="1"/>
    </xf>
    <xf numFmtId="0" fontId="26" fillId="65" borderId="2">
      <alignment horizontal="centerContinuous" wrapText="1"/>
    </xf>
    <xf numFmtId="0" fontId="26" fillId="65" borderId="2">
      <alignment horizontal="centerContinuous" wrapText="1"/>
    </xf>
    <xf numFmtId="0" fontId="26" fillId="65" borderId="2">
      <alignment horizontal="centerContinuous" wrapText="1"/>
    </xf>
    <xf numFmtId="0" fontId="26" fillId="65" borderId="2">
      <alignment horizontal="centerContinuous" wrapText="1"/>
    </xf>
    <xf numFmtId="0" fontId="74" fillId="67" borderId="0">
      <alignment horizontal="center" wrapText="1"/>
    </xf>
    <xf numFmtId="0" fontId="26" fillId="65" borderId="2">
      <alignment horizontal="centerContinuous" wrapText="1"/>
    </xf>
    <xf numFmtId="43" fontId="26" fillId="0" borderId="0" applyFont="0" applyFill="0" applyBorder="0" applyAlignment="0" applyProtection="0"/>
    <xf numFmtId="0" fontId="24"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75"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30">
      <alignment wrapText="1"/>
    </xf>
    <xf numFmtId="0" fontId="24" fillId="65" borderId="22"/>
    <xf numFmtId="0" fontId="75" fillId="65" borderId="22"/>
    <xf numFmtId="0" fontId="24" fillId="65" borderId="22"/>
    <xf numFmtId="0" fontId="75" fillId="65" borderId="1"/>
    <xf numFmtId="0" fontId="24" fillId="65" borderId="19">
      <alignment horizontal="center"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52" fillId="64" borderId="39">
      <alignment horizontal="left" vertical="top" wrapText="1"/>
    </xf>
    <xf numFmtId="0" fontId="76" fillId="0" borderId="40" applyNumberFormat="0" applyFill="0" applyAlignment="0" applyProtection="0"/>
    <xf numFmtId="0" fontId="26" fillId="0" borderId="0" applyFont="0" applyFill="0" applyBorder="0" applyAlignment="0" applyProtection="0"/>
    <xf numFmtId="172" fontId="60"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77" fillId="0" borderId="0"/>
    <xf numFmtId="0" fontId="41" fillId="0" borderId="0"/>
    <xf numFmtId="0" fontId="39" fillId="0" borderId="0"/>
    <xf numFmtId="0" fontId="39" fillId="0" borderId="0"/>
    <xf numFmtId="0" fontId="39" fillId="0" borderId="0"/>
    <xf numFmtId="0" fontId="39" fillId="0" borderId="0"/>
    <xf numFmtId="0" fontId="78" fillId="0" borderId="0"/>
    <xf numFmtId="0" fontId="41" fillId="0" borderId="0"/>
    <xf numFmtId="0" fontId="39" fillId="0" borderId="0"/>
    <xf numFmtId="0" fontId="39" fillId="0" borderId="0"/>
    <xf numFmtId="0" fontId="39" fillId="0" borderId="0"/>
    <xf numFmtId="0" fontId="39" fillId="0" borderId="0"/>
    <xf numFmtId="0" fontId="39" fillId="0" borderId="0"/>
    <xf numFmtId="0" fontId="26" fillId="0" borderId="0"/>
    <xf numFmtId="0" fontId="26" fillId="0" borderId="0"/>
    <xf numFmtId="0" fontId="39" fillId="0" borderId="0"/>
    <xf numFmtId="0" fontId="39" fillId="0" borderId="0"/>
    <xf numFmtId="0" fontId="39" fillId="0" borderId="0"/>
    <xf numFmtId="0" fontId="26" fillId="0" borderId="0" applyNumberFormat="0" applyFill="0" applyBorder="0" applyAlignment="0" applyProtection="0"/>
    <xf numFmtId="0" fontId="77" fillId="0" borderId="0"/>
    <xf numFmtId="0" fontId="77" fillId="0" borderId="0"/>
    <xf numFmtId="0" fontId="79" fillId="0" borderId="0"/>
    <xf numFmtId="0" fontId="80" fillId="0" borderId="0"/>
    <xf numFmtId="0" fontId="26" fillId="0" borderId="0"/>
    <xf numFmtId="0" fontId="26" fillId="0" borderId="0"/>
    <xf numFmtId="0" fontId="26" fillId="0" borderId="0"/>
    <xf numFmtId="0" fontId="26" fillId="0" borderId="0"/>
    <xf numFmtId="0" fontId="39" fillId="0" borderId="0"/>
    <xf numFmtId="0" fontId="80" fillId="0" borderId="0"/>
    <xf numFmtId="0" fontId="80" fillId="0" borderId="0"/>
    <xf numFmtId="0" fontId="80" fillId="0" borderId="0"/>
    <xf numFmtId="0" fontId="39" fillId="0" borderId="0"/>
    <xf numFmtId="0" fontId="26" fillId="0" borderId="0"/>
    <xf numFmtId="0" fontId="39" fillId="0" borderId="0"/>
    <xf numFmtId="0" fontId="26" fillId="0" borderId="0"/>
    <xf numFmtId="0" fontId="39" fillId="0" borderId="0"/>
    <xf numFmtId="0" fontId="80" fillId="0" borderId="0"/>
    <xf numFmtId="0" fontId="80" fillId="0" borderId="0"/>
    <xf numFmtId="0" fontId="26" fillId="0" borderId="0"/>
    <xf numFmtId="0" fontId="26" fillId="0" borderId="0"/>
    <xf numFmtId="0" fontId="39" fillId="0" borderId="0"/>
    <xf numFmtId="0" fontId="39" fillId="0" borderId="0"/>
    <xf numFmtId="0" fontId="39" fillId="0" borderId="0"/>
    <xf numFmtId="0" fontId="26" fillId="0" borderId="0"/>
    <xf numFmtId="0" fontId="26" fillId="0" borderId="0"/>
    <xf numFmtId="0" fontId="26" fillId="0" borderId="0"/>
    <xf numFmtId="0" fontId="41" fillId="0" borderId="0"/>
    <xf numFmtId="0" fontId="39" fillId="0" borderId="0"/>
    <xf numFmtId="0" fontId="26" fillId="0" borderId="0"/>
    <xf numFmtId="0" fontId="39" fillId="0" borderId="0"/>
    <xf numFmtId="0" fontId="39" fillId="0" borderId="0"/>
    <xf numFmtId="0" fontId="26" fillId="0" borderId="0"/>
    <xf numFmtId="0" fontId="41" fillId="0" borderId="0"/>
    <xf numFmtId="0" fontId="44" fillId="0" borderId="0"/>
    <xf numFmtId="0" fontId="41" fillId="0" borderId="0"/>
    <xf numFmtId="0" fontId="39" fillId="0" borderId="0"/>
    <xf numFmtId="0" fontId="39" fillId="0" borderId="0"/>
    <xf numFmtId="0" fontId="26" fillId="0" borderId="0"/>
    <xf numFmtId="0" fontId="26" fillId="0" borderId="0"/>
    <xf numFmtId="0" fontId="26" fillId="0" borderId="0"/>
    <xf numFmtId="0" fontId="39" fillId="0" borderId="0"/>
    <xf numFmtId="0" fontId="39" fillId="0" borderId="0"/>
    <xf numFmtId="0" fontId="39" fillId="0" borderId="0"/>
    <xf numFmtId="0" fontId="78" fillId="0" borderId="0"/>
    <xf numFmtId="0" fontId="26" fillId="0" borderId="0"/>
    <xf numFmtId="0" fontId="78" fillId="0" borderId="0"/>
    <xf numFmtId="0" fontId="77" fillId="0" borderId="0"/>
    <xf numFmtId="0" fontId="39" fillId="0" borderId="0"/>
    <xf numFmtId="0" fontId="39" fillId="0" borderId="0"/>
    <xf numFmtId="0" fontId="39" fillId="0" borderId="0"/>
    <xf numFmtId="0" fontId="79" fillId="0" borderId="0"/>
    <xf numFmtId="0" fontId="26" fillId="0" borderId="0"/>
    <xf numFmtId="0" fontId="26" fillId="0" borderId="0"/>
    <xf numFmtId="0" fontId="42" fillId="0" borderId="0"/>
    <xf numFmtId="0" fontId="39" fillId="0" borderId="0"/>
    <xf numFmtId="0" fontId="39" fillId="0" borderId="0"/>
    <xf numFmtId="0" fontId="39" fillId="0" borderId="0"/>
    <xf numFmtId="0" fontId="26" fillId="0" borderId="0"/>
    <xf numFmtId="0" fontId="39" fillId="0" borderId="0"/>
    <xf numFmtId="0" fontId="39" fillId="0" borderId="0"/>
    <xf numFmtId="0" fontId="39" fillId="0" borderId="0"/>
    <xf numFmtId="0" fontId="39" fillId="0" borderId="0"/>
    <xf numFmtId="0" fontId="26" fillId="0" borderId="0"/>
    <xf numFmtId="0" fontId="26" fillId="0" borderId="0"/>
    <xf numFmtId="0" fontId="45" fillId="0" borderId="0"/>
    <xf numFmtId="0" fontId="39" fillId="0" borderId="0"/>
    <xf numFmtId="0" fontId="39" fillId="0" borderId="0"/>
    <xf numFmtId="0" fontId="39" fillId="0" borderId="0"/>
    <xf numFmtId="0" fontId="39" fillId="0" borderId="0"/>
    <xf numFmtId="0" fontId="26" fillId="0" borderId="0"/>
    <xf numFmtId="0" fontId="45" fillId="0" borderId="0"/>
    <xf numFmtId="0" fontId="42" fillId="0" borderId="0"/>
    <xf numFmtId="0" fontId="4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5" fillId="0" borderId="0"/>
    <xf numFmtId="0" fontId="39" fillId="0" borderId="0"/>
    <xf numFmtId="0" fontId="39" fillId="0" borderId="0"/>
    <xf numFmtId="0" fontId="39" fillId="0" borderId="0"/>
    <xf numFmtId="0" fontId="39" fillId="0" borderId="0"/>
    <xf numFmtId="0" fontId="28" fillId="0" borderId="0"/>
    <xf numFmtId="0" fontId="45" fillId="0" borderId="0"/>
    <xf numFmtId="0" fontId="39" fillId="0" borderId="0"/>
    <xf numFmtId="0" fontId="39" fillId="0" borderId="0"/>
    <xf numFmtId="0" fontId="78" fillId="0" borderId="0"/>
    <xf numFmtId="0" fontId="41" fillId="0" borderId="0"/>
    <xf numFmtId="0" fontId="26" fillId="0" borderId="0"/>
    <xf numFmtId="0" fontId="26" fillId="0" borderId="0"/>
    <xf numFmtId="0" fontId="39" fillId="0" borderId="0"/>
    <xf numFmtId="0" fontId="39" fillId="0" borderId="0"/>
    <xf numFmtId="0" fontId="39" fillId="0" borderId="0"/>
    <xf numFmtId="0" fontId="26" fillId="0" borderId="0"/>
    <xf numFmtId="0" fontId="26" fillId="0" borderId="0"/>
    <xf numFmtId="0" fontId="26" fillId="0" borderId="0"/>
    <xf numFmtId="173" fontId="81" fillId="0" borderId="0"/>
    <xf numFmtId="0" fontId="28" fillId="0" borderId="0"/>
    <xf numFmtId="0" fontId="82" fillId="0" borderId="0"/>
    <xf numFmtId="0" fontId="28" fillId="0" borderId="0"/>
    <xf numFmtId="0" fontId="82" fillId="0" borderId="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8" fillId="0" borderId="0"/>
    <xf numFmtId="0" fontId="82" fillId="0" borderId="0"/>
    <xf numFmtId="0" fontId="82" fillId="0" borderId="0"/>
    <xf numFmtId="0" fontId="82" fillId="0" borderId="0"/>
    <xf numFmtId="0" fontId="28" fillId="0" borderId="0"/>
    <xf numFmtId="0" fontId="28" fillId="0" borderId="0"/>
    <xf numFmtId="0" fontId="28" fillId="0" borderId="0"/>
    <xf numFmtId="0" fontId="82" fillId="0" borderId="0"/>
    <xf numFmtId="0" fontId="45" fillId="69" borderId="41" applyNumberFormat="0" applyFont="0" applyAlignment="0" applyProtection="0"/>
    <xf numFmtId="0" fontId="83" fillId="62" borderId="42" applyNumberFormat="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79" fillId="0" borderId="0" applyFont="0" applyFill="0" applyBorder="0" applyAlignment="0" applyProtection="0"/>
    <xf numFmtId="9" fontId="77" fillId="0" borderId="0" applyFont="0" applyFill="0" applyBorder="0" applyAlignment="0" applyProtection="0"/>
    <xf numFmtId="9" fontId="44" fillId="0" borderId="0" applyFont="0" applyFill="0" applyBorder="0" applyAlignment="0" applyProtection="0"/>
    <xf numFmtId="9" fontId="26" fillId="0" borderId="0" applyFont="0" applyFill="0" applyBorder="0" applyAlignment="0" applyProtection="0"/>
    <xf numFmtId="9" fontId="79"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6"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79"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26" fillId="0" borderId="0" applyNumberFormat="0" applyFont="0" applyFill="0" applyBorder="0" applyAlignment="0" applyProtection="0"/>
    <xf numFmtId="0" fontId="24" fillId="65" borderId="2"/>
    <xf numFmtId="0" fontId="24" fillId="65" borderId="2"/>
    <xf numFmtId="0" fontId="24" fillId="65" borderId="2"/>
    <xf numFmtId="0" fontId="24" fillId="65" borderId="2"/>
    <xf numFmtId="0" fontId="24" fillId="65" borderId="2"/>
    <xf numFmtId="0" fontId="24" fillId="65" borderId="2"/>
    <xf numFmtId="0" fontId="24" fillId="65" borderId="2"/>
    <xf numFmtId="0" fontId="24" fillId="65" borderId="2"/>
    <xf numFmtId="0" fontId="24" fillId="65" borderId="2"/>
    <xf numFmtId="0" fontId="24" fillId="65" borderId="2"/>
    <xf numFmtId="0" fontId="24" fillId="65" borderId="2"/>
    <xf numFmtId="0" fontId="54" fillId="65" borderId="0">
      <alignment horizontal="right"/>
    </xf>
    <xf numFmtId="0" fontId="85" fillId="67" borderId="0">
      <alignment horizontal="center"/>
    </xf>
    <xf numFmtId="0" fontId="52" fillId="68" borderId="2">
      <alignment horizontal="left" vertical="top" wrapText="1"/>
    </xf>
    <xf numFmtId="0" fontId="52" fillId="68" borderId="2">
      <alignment horizontal="left" vertical="top" wrapText="1"/>
    </xf>
    <xf numFmtId="0" fontId="52" fillId="68" borderId="2">
      <alignment horizontal="left" vertical="top" wrapText="1"/>
    </xf>
    <xf numFmtId="0" fontId="52" fillId="68" borderId="2">
      <alignment horizontal="left" vertical="top" wrapText="1"/>
    </xf>
    <xf numFmtId="0" fontId="52" fillId="68" borderId="2">
      <alignment horizontal="left" vertical="top" wrapText="1"/>
    </xf>
    <xf numFmtId="0" fontId="52" fillId="68" borderId="2">
      <alignment horizontal="left" vertical="top" wrapText="1"/>
    </xf>
    <xf numFmtId="0" fontId="52" fillId="68" borderId="2">
      <alignment horizontal="left" vertical="top" wrapText="1"/>
    </xf>
    <xf numFmtId="0" fontId="52" fillId="68" borderId="2">
      <alignment horizontal="left" vertical="top" wrapText="1"/>
    </xf>
    <xf numFmtId="0" fontId="52" fillId="68" borderId="2">
      <alignment horizontal="left" vertical="top" wrapText="1"/>
    </xf>
    <xf numFmtId="0" fontId="52" fillId="68" borderId="2">
      <alignment horizontal="left" vertical="top" wrapText="1"/>
    </xf>
    <xf numFmtId="0" fontId="52" fillId="68" borderId="2">
      <alignment horizontal="left" vertical="top" wrapText="1"/>
    </xf>
    <xf numFmtId="0" fontId="74" fillId="66" borderId="0"/>
    <xf numFmtId="0" fontId="86" fillId="68" borderId="29">
      <alignment horizontal="left" vertical="top" wrapText="1"/>
    </xf>
    <xf numFmtId="0" fontId="86" fillId="68" borderId="29">
      <alignment horizontal="left" vertical="top" wrapText="1"/>
    </xf>
    <xf numFmtId="0" fontId="86" fillId="68" borderId="29">
      <alignment horizontal="left" vertical="top" wrapText="1"/>
    </xf>
    <xf numFmtId="0" fontId="86" fillId="68" borderId="29">
      <alignment horizontal="left" vertical="top" wrapText="1"/>
    </xf>
    <xf numFmtId="0" fontId="86" fillId="68" borderId="29">
      <alignment horizontal="left" vertical="top" wrapText="1"/>
    </xf>
    <xf numFmtId="0" fontId="86" fillId="68" borderId="29">
      <alignment horizontal="left" vertical="top" wrapText="1"/>
    </xf>
    <xf numFmtId="0" fontId="86" fillId="68" borderId="29">
      <alignment horizontal="left" vertical="top" wrapText="1"/>
    </xf>
    <xf numFmtId="0" fontId="86" fillId="68" borderId="29">
      <alignment horizontal="left" vertical="top" wrapText="1"/>
    </xf>
    <xf numFmtId="0" fontId="86" fillId="68" borderId="29">
      <alignment horizontal="left" vertical="top" wrapText="1"/>
    </xf>
    <xf numFmtId="0" fontId="86" fillId="68" borderId="29">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8">
      <alignment horizontal="left" vertical="top" wrapText="1"/>
    </xf>
    <xf numFmtId="0" fontId="52" fillId="68" borderId="29">
      <alignment horizontal="left" vertical="top"/>
    </xf>
    <xf numFmtId="0" fontId="52" fillId="68" borderId="29">
      <alignment horizontal="left" vertical="top"/>
    </xf>
    <xf numFmtId="0" fontId="52" fillId="68" borderId="29">
      <alignment horizontal="left" vertical="top"/>
    </xf>
    <xf numFmtId="0" fontId="52" fillId="68" borderId="29">
      <alignment horizontal="left" vertical="top"/>
    </xf>
    <xf numFmtId="0" fontId="52" fillId="68" borderId="29">
      <alignment horizontal="left" vertical="top"/>
    </xf>
    <xf numFmtId="0" fontId="52" fillId="68" borderId="29">
      <alignment horizontal="left" vertical="top"/>
    </xf>
    <xf numFmtId="0" fontId="52" fillId="68" borderId="29">
      <alignment horizontal="left" vertical="top"/>
    </xf>
    <xf numFmtId="0" fontId="52" fillId="68" borderId="29">
      <alignment horizontal="left" vertical="top"/>
    </xf>
    <xf numFmtId="0" fontId="52" fillId="68" borderId="29">
      <alignment horizontal="left" vertical="top"/>
    </xf>
    <xf numFmtId="0" fontId="52" fillId="68" borderId="29">
      <alignment horizontal="left" vertical="top"/>
    </xf>
    <xf numFmtId="0" fontId="24" fillId="0" borderId="0"/>
    <xf numFmtId="0" fontId="42" fillId="0" borderId="0"/>
    <xf numFmtId="0" fontId="65" fillId="70" borderId="0">
      <alignment horizontal="left"/>
    </xf>
    <xf numFmtId="0" fontId="74" fillId="70" borderId="0">
      <alignment horizontal="left" wrapText="1"/>
    </xf>
    <xf numFmtId="0" fontId="65" fillId="70" borderId="0">
      <alignment horizontal="left"/>
    </xf>
    <xf numFmtId="0" fontId="87" fillId="0" borderId="43"/>
    <xf numFmtId="0" fontId="88" fillId="0" borderId="0"/>
    <xf numFmtId="0" fontId="53" fillId="65" borderId="0">
      <alignment horizontal="center"/>
    </xf>
    <xf numFmtId="0" fontId="89" fillId="0" borderId="0" applyNumberFormat="0" applyFill="0" applyBorder="0" applyAlignment="0" applyProtection="0"/>
    <xf numFmtId="0" fontId="38" fillId="65" borderId="0"/>
    <xf numFmtId="0" fontId="65" fillId="70" borderId="0">
      <alignment horizontal="left"/>
    </xf>
    <xf numFmtId="0" fontId="90" fillId="0" borderId="44" applyNumberFormat="0" applyFill="0" applyAlignment="0" applyProtection="0"/>
    <xf numFmtId="167" fontId="42" fillId="0" borderId="0" applyFont="0" applyFill="0" applyBorder="0" applyAlignment="0" applyProtection="0"/>
    <xf numFmtId="174" fontId="80" fillId="0" borderId="0" applyFont="0" applyFill="0" applyBorder="0" applyAlignment="0" applyProtection="0"/>
    <xf numFmtId="168" fontId="45" fillId="0" borderId="0" applyFont="0" applyFill="0" applyBorder="0" applyAlignment="0" applyProtection="0"/>
    <xf numFmtId="168" fontId="42" fillId="0" borderId="0" applyFont="0" applyFill="0" applyBorder="0" applyAlignment="0" applyProtection="0"/>
    <xf numFmtId="0" fontId="91" fillId="8" borderId="14" applyNumberFormat="0" applyFont="0" applyAlignment="0" applyProtection="0"/>
    <xf numFmtId="175" fontId="42" fillId="0" borderId="0" applyFont="0" applyFill="0" applyBorder="0" applyAlignment="0" applyProtection="0"/>
    <xf numFmtId="176" fontId="42" fillId="0" borderId="0" applyFont="0" applyFill="0" applyBorder="0" applyAlignment="0" applyProtection="0"/>
    <xf numFmtId="175" fontId="42" fillId="0" borderId="0" applyFont="0" applyFill="0" applyBorder="0" applyAlignment="0" applyProtection="0"/>
    <xf numFmtId="176" fontId="42" fillId="0" borderId="0" applyFont="0" applyFill="0" applyBorder="0" applyAlignment="0" applyProtection="0"/>
    <xf numFmtId="0" fontId="92" fillId="0" borderId="0" applyNumberFormat="0" applyFill="0" applyBorder="0" applyAlignment="0" applyProtection="0"/>
    <xf numFmtId="0" fontId="26" fillId="0" borderId="0"/>
    <xf numFmtId="0" fontId="93" fillId="0" borderId="0" applyNumberFormat="0" applyFill="0" applyBorder="0" applyAlignment="0" applyProtection="0">
      <alignment vertical="top"/>
      <protection locked="0"/>
    </xf>
    <xf numFmtId="9" fontId="39" fillId="0" borderId="0" applyFont="0" applyFill="0" applyBorder="0" applyAlignment="0" applyProtection="0"/>
    <xf numFmtId="0" fontId="93" fillId="0" borderId="0" applyNumberFormat="0" applyFill="0" applyBorder="0" applyAlignment="0" applyProtection="0"/>
    <xf numFmtId="0" fontId="39" fillId="0" borderId="0"/>
    <xf numFmtId="0" fontId="26" fillId="0" borderId="0"/>
    <xf numFmtId="168" fontId="39"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41" fillId="0" borderId="0" applyFont="0" applyFill="0" applyBorder="0" applyAlignment="0" applyProtection="0"/>
    <xf numFmtId="0" fontId="39" fillId="8" borderId="14" applyNumberFormat="0" applyFont="0" applyAlignment="0" applyProtection="0"/>
    <xf numFmtId="0" fontId="39" fillId="8" borderId="14" applyNumberFormat="0" applyFont="0" applyAlignment="0" applyProtection="0"/>
    <xf numFmtId="0" fontId="39" fillId="8" borderId="14" applyNumberFormat="0" applyFont="0" applyAlignment="0" applyProtection="0"/>
    <xf numFmtId="0" fontId="39" fillId="8" borderId="14" applyNumberFormat="0" applyFont="0" applyAlignment="0" applyProtection="0"/>
    <xf numFmtId="0" fontId="39" fillId="8" borderId="14" applyNumberFormat="0" applyFont="0" applyAlignment="0" applyProtection="0"/>
    <xf numFmtId="0" fontId="39" fillId="8" borderId="14" applyNumberFormat="0" applyFont="0" applyAlignment="0" applyProtection="0"/>
    <xf numFmtId="0" fontId="39" fillId="8" borderId="14" applyNumberFormat="0" applyFont="0" applyAlignment="0" applyProtection="0"/>
    <xf numFmtId="0" fontId="39" fillId="8" borderId="14" applyNumberFormat="0" applyFont="0" applyAlignment="0" applyProtection="0"/>
    <xf numFmtId="0" fontId="26" fillId="0" borderId="0"/>
    <xf numFmtId="0" fontId="41" fillId="0" borderId="0"/>
    <xf numFmtId="0" fontId="39" fillId="0" borderId="0"/>
    <xf numFmtId="9" fontId="41"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8" fillId="0" borderId="0" applyFont="0" applyFill="0" applyBorder="0" applyAlignment="0" applyProtection="0"/>
    <xf numFmtId="9" fontId="41"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8" fillId="0" borderId="0" applyFont="0" applyFill="0" applyBorder="0" applyAlignment="0" applyProtection="0"/>
    <xf numFmtId="9" fontId="4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68" fontId="39" fillId="0" borderId="0" applyFont="0" applyFill="0" applyBorder="0" applyAlignment="0" applyProtection="0"/>
    <xf numFmtId="0" fontId="82" fillId="8" borderId="14" applyNumberFormat="0" applyFont="0" applyAlignment="0" applyProtection="0"/>
    <xf numFmtId="0" fontId="39" fillId="0" borderId="0"/>
    <xf numFmtId="168" fontId="39" fillId="0" borderId="0" applyFont="0" applyFill="0" applyBorder="0" applyAlignment="0" applyProtection="0"/>
    <xf numFmtId="9" fontId="39" fillId="0" borderId="0" applyFont="0" applyFill="0" applyBorder="0" applyAlignment="0" applyProtection="0"/>
    <xf numFmtId="0" fontId="39" fillId="0" borderId="0"/>
    <xf numFmtId="0" fontId="95" fillId="0" borderId="0"/>
    <xf numFmtId="0" fontId="32" fillId="0" borderId="0"/>
    <xf numFmtId="0" fontId="39" fillId="0" borderId="0"/>
    <xf numFmtId="0" fontId="26" fillId="0" borderId="0"/>
    <xf numFmtId="0" fontId="27" fillId="0" borderId="0"/>
    <xf numFmtId="0" fontId="27" fillId="0" borderId="0"/>
    <xf numFmtId="0" fontId="27" fillId="0" borderId="0"/>
    <xf numFmtId="0" fontId="6" fillId="0" borderId="0" applyNumberFormat="0" applyFill="0" applyBorder="0" applyAlignment="0" applyProtection="0"/>
    <xf numFmtId="0" fontId="26" fillId="0" borderId="0"/>
    <xf numFmtId="0" fontId="29" fillId="0" borderId="0"/>
    <xf numFmtId="0" fontId="41" fillId="0" borderId="0"/>
    <xf numFmtId="0" fontId="39" fillId="0" borderId="0"/>
    <xf numFmtId="0" fontId="97" fillId="0" borderId="0"/>
    <xf numFmtId="0" fontId="26" fillId="0" borderId="0"/>
    <xf numFmtId="0" fontId="93" fillId="0" borderId="0" applyNumberFormat="0" applyFill="0" applyBorder="0" applyAlignment="0" applyProtection="0"/>
    <xf numFmtId="0" fontId="26" fillId="0" borderId="0"/>
    <xf numFmtId="0" fontId="99" fillId="0" borderId="0"/>
    <xf numFmtId="168" fontId="39" fillId="0" borderId="0" applyFont="0" applyFill="0" applyBorder="0" applyAlignment="0" applyProtection="0"/>
    <xf numFmtId="174" fontId="80" fillId="0" borderId="0" applyFont="0" applyFill="0" applyBorder="0" applyAlignment="0" applyProtection="0"/>
    <xf numFmtId="168" fontId="42" fillId="0" borderId="0" applyFont="0" applyFill="0" applyBorder="0" applyAlignment="0" applyProtection="0"/>
    <xf numFmtId="177" fontId="26" fillId="0" borderId="0" applyFont="0" applyFill="0" applyBorder="0" applyAlignment="0" applyProtection="0"/>
    <xf numFmtId="0" fontId="45" fillId="65" borderId="0">
      <alignment horizontal="left"/>
    </xf>
    <xf numFmtId="0" fontId="104" fillId="0" borderId="0" applyNumberFormat="0" applyFill="0" applyBorder="0" applyAlignment="0" applyProtection="0"/>
    <xf numFmtId="0" fontId="43" fillId="66" borderId="0">
      <alignment horizontal="center"/>
    </xf>
    <xf numFmtId="0" fontId="24" fillId="65" borderId="30">
      <alignment wrapText="1"/>
    </xf>
    <xf numFmtId="0" fontId="24" fillId="65" borderId="30">
      <alignment wrapText="1"/>
    </xf>
    <xf numFmtId="0" fontId="24" fillId="65" borderId="1"/>
    <xf numFmtId="0" fontId="100" fillId="0" borderId="0"/>
    <xf numFmtId="0" fontId="10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80" fillId="0" borderId="0"/>
    <xf numFmtId="0" fontId="100" fillId="0" borderId="0"/>
    <xf numFmtId="0" fontId="100" fillId="0" borderId="0"/>
    <xf numFmtId="0" fontId="26" fillId="0" borderId="0"/>
    <xf numFmtId="0" fontId="26" fillId="0" borderId="0"/>
    <xf numFmtId="0" fontId="26" fillId="0" borderId="0"/>
    <xf numFmtId="0" fontId="26"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80" fillId="0" borderId="0"/>
    <xf numFmtId="0" fontId="42"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9"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0" fontId="26" fillId="65" borderId="0"/>
    <xf numFmtId="0" fontId="26" fillId="0" borderId="0" applyNumberFormat="0" applyFill="0" applyBorder="0" applyAlignment="0" applyProtection="0"/>
    <xf numFmtId="0" fontId="26" fillId="0" borderId="0"/>
    <xf numFmtId="0" fontId="26" fillId="0" borderId="0"/>
    <xf numFmtId="0" fontId="106" fillId="0" borderId="0"/>
    <xf numFmtId="0" fontId="42" fillId="0" borderId="0"/>
    <xf numFmtId="0" fontId="26" fillId="0" borderId="0"/>
    <xf numFmtId="0" fontId="42" fillId="0" borderId="0"/>
    <xf numFmtId="0" fontId="57" fillId="0" borderId="0" applyNumberFormat="0" applyFont="0" applyFill="0" applyBorder="0" applyAlignment="0" applyProtection="0"/>
    <xf numFmtId="0" fontId="26" fillId="0" borderId="0" applyNumberFormat="0" applyFill="0" applyBorder="0" applyProtection="0">
      <alignment vertical="center" wrapText="1"/>
    </xf>
    <xf numFmtId="0" fontId="115" fillId="0" borderId="0"/>
    <xf numFmtId="0" fontId="39" fillId="10" borderId="0" applyNumberFormat="0" applyBorder="0" applyAlignment="0" applyProtection="0"/>
    <xf numFmtId="0" fontId="45" fillId="42" borderId="0" applyNumberFormat="0" applyBorder="0" applyAlignment="0" applyProtection="0"/>
    <xf numFmtId="0" fontId="39" fillId="14" borderId="0" applyNumberFormat="0" applyBorder="0" applyAlignment="0" applyProtection="0"/>
    <xf numFmtId="0" fontId="45" fillId="43" borderId="0" applyNumberFormat="0" applyBorder="0" applyAlignment="0" applyProtection="0"/>
    <xf numFmtId="0" fontId="39" fillId="18" borderId="0" applyNumberFormat="0" applyBorder="0" applyAlignment="0" applyProtection="0"/>
    <xf numFmtId="0" fontId="45" fillId="44" borderId="0" applyNumberFormat="0" applyBorder="0" applyAlignment="0" applyProtection="0"/>
    <xf numFmtId="0" fontId="39" fillId="22" borderId="0" applyNumberFormat="0" applyBorder="0" applyAlignment="0" applyProtection="0"/>
    <xf numFmtId="0" fontId="45" fillId="45" borderId="0" applyNumberFormat="0" applyBorder="0" applyAlignment="0" applyProtection="0"/>
    <xf numFmtId="0" fontId="26" fillId="0" borderId="0"/>
    <xf numFmtId="0" fontId="39" fillId="26" borderId="0" applyNumberFormat="0" applyBorder="0" applyAlignment="0" applyProtection="0"/>
    <xf numFmtId="0" fontId="45" fillId="46" borderId="0" applyNumberFormat="0" applyBorder="0" applyAlignment="0" applyProtection="0"/>
    <xf numFmtId="0" fontId="39" fillId="30" borderId="0" applyNumberFormat="0" applyBorder="0" applyAlignment="0" applyProtection="0"/>
    <xf numFmtId="0" fontId="45" fillId="47" borderId="0" applyNumberFormat="0" applyBorder="0" applyAlignment="0" applyProtection="0"/>
    <xf numFmtId="0" fontId="39" fillId="11" borderId="0" applyNumberFormat="0" applyBorder="0" applyAlignment="0" applyProtection="0"/>
    <xf numFmtId="0" fontId="45" fillId="48" borderId="0" applyNumberFormat="0" applyBorder="0" applyAlignment="0" applyProtection="0"/>
    <xf numFmtId="0" fontId="39" fillId="15" borderId="0" applyNumberFormat="0" applyBorder="0" applyAlignment="0" applyProtection="0"/>
    <xf numFmtId="0" fontId="45" fillId="49" borderId="0" applyNumberFormat="0" applyBorder="0" applyAlignment="0" applyProtection="0"/>
    <xf numFmtId="0" fontId="39" fillId="19" borderId="0" applyNumberFormat="0" applyBorder="0" applyAlignment="0" applyProtection="0"/>
    <xf numFmtId="0" fontId="45" fillId="50" borderId="0" applyNumberFormat="0" applyBorder="0" applyAlignment="0" applyProtection="0"/>
    <xf numFmtId="0" fontId="39" fillId="23" borderId="0" applyNumberFormat="0" applyBorder="0" applyAlignment="0" applyProtection="0"/>
    <xf numFmtId="0" fontId="45" fillId="45" borderId="0" applyNumberFormat="0" applyBorder="0" applyAlignment="0" applyProtection="0"/>
    <xf numFmtId="0" fontId="39" fillId="27" borderId="0" applyNumberFormat="0" applyBorder="0" applyAlignment="0" applyProtection="0"/>
    <xf numFmtId="0" fontId="45" fillId="48" borderId="0" applyNumberFormat="0" applyBorder="0" applyAlignment="0" applyProtection="0"/>
    <xf numFmtId="0" fontId="39" fillId="31" borderId="0" applyNumberFormat="0" applyBorder="0" applyAlignment="0" applyProtection="0"/>
    <xf numFmtId="0" fontId="45" fillId="51" borderId="0" applyNumberFormat="0" applyBorder="0" applyAlignment="0" applyProtection="0"/>
    <xf numFmtId="0" fontId="42" fillId="0" borderId="30">
      <alignment horizontal="center" vertical="center"/>
    </xf>
    <xf numFmtId="173" fontId="116" fillId="0" borderId="0">
      <alignment vertical="top"/>
    </xf>
    <xf numFmtId="0" fontId="26" fillId="74" borderId="0">
      <alignment horizontal="center" wrapText="1"/>
    </xf>
    <xf numFmtId="0" fontId="26" fillId="66" borderId="0">
      <alignment horizontal="center" wrapText="1"/>
    </xf>
    <xf numFmtId="0" fontId="26" fillId="66" borderId="0">
      <alignment horizontal="center" wrapText="1"/>
    </xf>
    <xf numFmtId="182" fontId="42" fillId="0" borderId="0" applyFont="0" applyFill="0" applyBorder="0" applyProtection="0">
      <alignment horizontal="right" vertical="top"/>
    </xf>
    <xf numFmtId="1" fontId="117" fillId="0" borderId="0">
      <alignment vertical="top"/>
    </xf>
    <xf numFmtId="3" fontId="117" fillId="0" borderId="0" applyFill="0" applyBorder="0">
      <alignment horizontal="right" vertical="top"/>
    </xf>
    <xf numFmtId="183" fontId="117" fillId="0" borderId="0" applyFill="0" applyBorder="0">
      <alignment horizontal="right" vertical="top"/>
    </xf>
    <xf numFmtId="3" fontId="117" fillId="0" borderId="0" applyFill="0" applyBorder="0">
      <alignment horizontal="right" vertical="top"/>
    </xf>
    <xf numFmtId="164" fontId="116" fillId="0" borderId="0" applyFont="0" applyFill="0" applyBorder="0">
      <alignment horizontal="right" vertical="top"/>
    </xf>
    <xf numFmtId="184" fontId="118" fillId="0" borderId="0" applyFont="0" applyFill="0" applyBorder="0" applyAlignment="0" applyProtection="0">
      <alignment horizontal="right" vertical="top"/>
    </xf>
    <xf numFmtId="183" fontId="117" fillId="0" borderId="0">
      <alignment horizontal="right" vertical="top"/>
    </xf>
    <xf numFmtId="3" fontId="26" fillId="0" borderId="0" applyFont="0" applyFill="0" applyBorder="0" applyAlignment="0" applyProtection="0"/>
    <xf numFmtId="185" fontId="26" fillId="0" borderId="0" applyFont="0" applyFill="0" applyBorder="0" applyAlignment="0" applyProtection="0"/>
    <xf numFmtId="0" fontId="26" fillId="0" borderId="0" applyFont="0" applyFill="0" applyBorder="0" applyAlignment="0" applyProtection="0"/>
    <xf numFmtId="165" fontId="42" fillId="0" borderId="0" applyBorder="0"/>
    <xf numFmtId="165" fontId="42" fillId="0" borderId="21"/>
    <xf numFmtId="2" fontId="26" fillId="0" borderId="0" applyFont="0" applyFill="0" applyBorder="0" applyAlignment="0" applyProtection="0"/>
    <xf numFmtId="0" fontId="26" fillId="0" borderId="0"/>
    <xf numFmtId="38" fontId="24" fillId="65" borderId="0" applyNumberFormat="0" applyBorder="0" applyAlignment="0" applyProtection="0"/>
    <xf numFmtId="0" fontId="26" fillId="0" borderId="0"/>
    <xf numFmtId="0" fontId="119" fillId="0" borderId="52" applyNumberFormat="0" applyAlignment="0" applyProtection="0">
      <alignment horizontal="left" vertical="center"/>
    </xf>
    <xf numFmtId="0" fontId="119" fillId="0" borderId="30">
      <alignment horizontal="left" vertical="center"/>
    </xf>
    <xf numFmtId="186" fontId="118" fillId="0" borderId="0">
      <protection locked="0"/>
    </xf>
    <xf numFmtId="186" fontId="118" fillId="0" borderId="0">
      <protection locked="0"/>
    </xf>
    <xf numFmtId="0" fontId="45" fillId="69" borderId="41" applyNumberFormat="0" applyFont="0" applyAlignment="0" applyProtection="0"/>
    <xf numFmtId="0" fontId="45" fillId="69" borderId="41" applyNumberFormat="0" applyFont="0" applyAlignment="0" applyProtection="0"/>
    <xf numFmtId="10" fontId="24" fillId="41" borderId="2" applyNumberFormat="0" applyBorder="0" applyAlignment="0" applyProtection="0"/>
    <xf numFmtId="0" fontId="39" fillId="0" borderId="0"/>
    <xf numFmtId="0" fontId="45" fillId="0" borderId="0"/>
    <xf numFmtId="0" fontId="39" fillId="0" borderId="0"/>
    <xf numFmtId="0" fontId="45" fillId="0" borderId="0"/>
    <xf numFmtId="187" fontId="120" fillId="0" borderId="0"/>
    <xf numFmtId="0" fontId="26" fillId="0" borderId="0"/>
    <xf numFmtId="0" fontId="39" fillId="0" borderId="0"/>
    <xf numFmtId="0" fontId="45" fillId="0" borderId="0"/>
    <xf numFmtId="0" fontId="44" fillId="0" borderId="0"/>
    <xf numFmtId="0" fontId="26" fillId="0" borderId="0"/>
    <xf numFmtId="0" fontId="39" fillId="0" borderId="0"/>
    <xf numFmtId="0" fontId="39" fillId="0" borderId="0"/>
    <xf numFmtId="0" fontId="45" fillId="0" borderId="0"/>
    <xf numFmtId="0" fontId="39" fillId="0" borderId="0"/>
    <xf numFmtId="0" fontId="39" fillId="0" borderId="0"/>
    <xf numFmtId="0" fontId="45" fillId="0" borderId="0"/>
    <xf numFmtId="0" fontId="39" fillId="0" borderId="0"/>
    <xf numFmtId="0" fontId="39" fillId="0" borderId="0"/>
    <xf numFmtId="0" fontId="39" fillId="0" borderId="0"/>
    <xf numFmtId="0" fontId="45" fillId="0" borderId="0"/>
    <xf numFmtId="0" fontId="39" fillId="0" borderId="0"/>
    <xf numFmtId="0" fontId="39" fillId="0" borderId="0"/>
    <xf numFmtId="0" fontId="39" fillId="0" borderId="0"/>
    <xf numFmtId="0" fontId="45" fillId="0" borderId="0"/>
    <xf numFmtId="0" fontId="26" fillId="0" borderId="0"/>
    <xf numFmtId="0" fontId="39" fillId="0" borderId="0"/>
    <xf numFmtId="0" fontId="39" fillId="0" borderId="0"/>
    <xf numFmtId="0" fontId="39" fillId="0" borderId="0"/>
    <xf numFmtId="0" fontId="45" fillId="0" borderId="0"/>
    <xf numFmtId="0" fontId="39" fillId="0" borderId="0"/>
    <xf numFmtId="0" fontId="39" fillId="0" borderId="0"/>
    <xf numFmtId="0" fontId="39" fillId="0" borderId="0"/>
    <xf numFmtId="0" fontId="45" fillId="0" borderId="0"/>
    <xf numFmtId="0" fontId="39" fillId="0" borderId="0"/>
    <xf numFmtId="0" fontId="39" fillId="0" borderId="0"/>
    <xf numFmtId="0" fontId="39" fillId="0" borderId="0"/>
    <xf numFmtId="0" fontId="45" fillId="0" borderId="0"/>
    <xf numFmtId="0" fontId="26" fillId="0" borderId="0"/>
    <xf numFmtId="0" fontId="26" fillId="0" borderId="0"/>
    <xf numFmtId="0" fontId="39" fillId="0" borderId="0"/>
    <xf numFmtId="0" fontId="45" fillId="0" borderId="0"/>
    <xf numFmtId="0" fontId="39" fillId="0" borderId="0"/>
    <xf numFmtId="0" fontId="45" fillId="0" borderId="0"/>
    <xf numFmtId="0" fontId="26" fillId="0" borderId="0"/>
    <xf numFmtId="0" fontId="26" fillId="0" borderId="0"/>
    <xf numFmtId="0" fontId="39" fillId="0" borderId="0"/>
    <xf numFmtId="0" fontId="39" fillId="0" borderId="0"/>
    <xf numFmtId="0" fontId="39" fillId="0" borderId="0"/>
    <xf numFmtId="0" fontId="39" fillId="0" borderId="0"/>
    <xf numFmtId="0" fontId="45" fillId="0" borderId="0"/>
    <xf numFmtId="0" fontId="39" fillId="0" borderId="0"/>
    <xf numFmtId="0" fontId="39" fillId="0" borderId="0"/>
    <xf numFmtId="0" fontId="39" fillId="0" borderId="0"/>
    <xf numFmtId="0" fontId="45" fillId="0" borderId="0"/>
    <xf numFmtId="0" fontId="39" fillId="0" borderId="0"/>
    <xf numFmtId="0" fontId="39" fillId="0" borderId="0"/>
    <xf numFmtId="0" fontId="39" fillId="0" borderId="0"/>
    <xf numFmtId="0" fontId="45" fillId="0" borderId="0"/>
    <xf numFmtId="0" fontId="39" fillId="0" borderId="0"/>
    <xf numFmtId="0" fontId="39" fillId="0" borderId="0"/>
    <xf numFmtId="0" fontId="45" fillId="0" borderId="0"/>
    <xf numFmtId="0" fontId="39" fillId="0" borderId="0"/>
    <xf numFmtId="0" fontId="39" fillId="0" borderId="0"/>
    <xf numFmtId="0" fontId="99" fillId="0" borderId="0"/>
    <xf numFmtId="0" fontId="39" fillId="0" borderId="0"/>
    <xf numFmtId="0" fontId="39" fillId="0" borderId="0"/>
    <xf numFmtId="0" fontId="39" fillId="0" borderId="0"/>
    <xf numFmtId="0" fontId="45" fillId="0" borderId="0"/>
    <xf numFmtId="0" fontId="39" fillId="0" borderId="0"/>
    <xf numFmtId="0" fontId="45" fillId="0" borderId="0"/>
    <xf numFmtId="0" fontId="39" fillId="0" borderId="0"/>
    <xf numFmtId="0" fontId="39" fillId="0" borderId="0"/>
    <xf numFmtId="0" fontId="39" fillId="0" borderId="0"/>
    <xf numFmtId="0" fontId="45" fillId="0" borderId="0"/>
    <xf numFmtId="0" fontId="39" fillId="0" borderId="0"/>
    <xf numFmtId="0" fontId="45" fillId="0" borderId="0"/>
    <xf numFmtId="0" fontId="39" fillId="0" borderId="0"/>
    <xf numFmtId="0" fontId="39" fillId="0" borderId="0"/>
    <xf numFmtId="0" fontId="39" fillId="0" borderId="0"/>
    <xf numFmtId="0" fontId="45" fillId="0" borderId="0"/>
    <xf numFmtId="0" fontId="39" fillId="0" borderId="0"/>
    <xf numFmtId="0" fontId="45" fillId="0" borderId="0"/>
    <xf numFmtId="0" fontId="26" fillId="0" borderId="0"/>
    <xf numFmtId="0" fontId="39" fillId="0" borderId="0"/>
    <xf numFmtId="0" fontId="45" fillId="0" borderId="0"/>
    <xf numFmtId="0" fontId="99" fillId="0" borderId="0"/>
    <xf numFmtId="0" fontId="99" fillId="0" borderId="0"/>
    <xf numFmtId="0" fontId="99" fillId="0" borderId="0"/>
    <xf numFmtId="0" fontId="57" fillId="0" borderId="0" applyNumberFormat="0" applyFont="0" applyFill="0" applyBorder="0" applyAlignment="0" applyProtection="0"/>
    <xf numFmtId="1" fontId="116" fillId="0" borderId="0">
      <alignment vertical="top" wrapText="1"/>
    </xf>
    <xf numFmtId="1" fontId="121" fillId="0" borderId="0" applyFill="0" applyBorder="0" applyProtection="0"/>
    <xf numFmtId="1" fontId="118" fillId="0" borderId="0" applyFont="0" applyFill="0" applyBorder="0" applyProtection="0">
      <alignment vertical="center"/>
    </xf>
    <xf numFmtId="1" fontId="56" fillId="0" borderId="0">
      <alignment horizontal="right" vertical="top"/>
    </xf>
    <xf numFmtId="0" fontId="91" fillId="0" borderId="0"/>
    <xf numFmtId="0" fontId="84"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1" fontId="117" fillId="0" borderId="0" applyNumberFormat="0" applyFill="0" applyBorder="0">
      <alignment vertical="top"/>
    </xf>
    <xf numFmtId="0" fontId="118" fillId="0" borderId="0">
      <alignment horizontal="left"/>
    </xf>
    <xf numFmtId="10" fontId="26"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52" fillId="68" borderId="28">
      <alignment horizontal="left" vertical="top" wrapText="1"/>
    </xf>
    <xf numFmtId="0" fontId="52" fillId="68" borderId="29">
      <alignment horizontal="left" vertical="top"/>
    </xf>
    <xf numFmtId="0" fontId="42" fillId="0" borderId="1">
      <alignment horizontal="center" vertical="center"/>
    </xf>
    <xf numFmtId="0" fontId="122" fillId="0" borderId="0"/>
    <xf numFmtId="49" fontId="117" fillId="0" borderId="0" applyFill="0" applyBorder="0" applyAlignment="0" applyProtection="0">
      <alignment vertical="top"/>
    </xf>
    <xf numFmtId="0" fontId="123" fillId="0" borderId="0"/>
    <xf numFmtId="1" fontId="124" fillId="0" borderId="0">
      <alignment vertical="top" wrapText="1"/>
    </xf>
    <xf numFmtId="0" fontId="26" fillId="0" borderId="0"/>
    <xf numFmtId="0" fontId="26" fillId="0" borderId="0"/>
    <xf numFmtId="43" fontId="7" fillId="0" borderId="0" applyFont="0" applyFill="0" applyBorder="0" applyAlignment="0" applyProtection="0"/>
    <xf numFmtId="0" fontId="81" fillId="0" borderId="0"/>
    <xf numFmtId="9" fontId="7" fillId="0" borderId="0" applyFont="0" applyFill="0" applyBorder="0" applyAlignment="0" applyProtection="0"/>
    <xf numFmtId="0" fontId="2" fillId="0" borderId="0"/>
    <xf numFmtId="0" fontId="29" fillId="0" borderId="0"/>
    <xf numFmtId="0" fontId="136" fillId="0" borderId="0" applyNumberFormat="0" applyFill="0" applyBorder="0" applyAlignment="0" applyProtection="0"/>
    <xf numFmtId="0" fontId="137" fillId="0" borderId="7" applyNumberFormat="0" applyFill="0" applyAlignment="0" applyProtection="0"/>
    <xf numFmtId="0" fontId="138" fillId="0" borderId="8" applyNumberFormat="0" applyFill="0" applyAlignment="0" applyProtection="0"/>
    <xf numFmtId="0" fontId="139" fillId="0" borderId="9" applyNumberFormat="0" applyFill="0" applyAlignment="0" applyProtection="0"/>
    <xf numFmtId="0" fontId="139" fillId="0" borderId="0" applyNumberFormat="0" applyFill="0" applyBorder="0" applyAlignment="0" applyProtection="0"/>
    <xf numFmtId="0" fontId="140" fillId="2" borderId="0" applyNumberFormat="0" applyBorder="0" applyAlignment="0" applyProtection="0"/>
    <xf numFmtId="0" fontId="141" fillId="3" borderId="0" applyNumberFormat="0" applyBorder="0" applyAlignment="0" applyProtection="0"/>
    <xf numFmtId="0" fontId="142" fillId="4" borderId="0" applyNumberFormat="0" applyBorder="0" applyAlignment="0" applyProtection="0"/>
    <xf numFmtId="0" fontId="143" fillId="5" borderId="10" applyNumberFormat="0" applyAlignment="0" applyProtection="0"/>
    <xf numFmtId="0" fontId="144" fillId="6" borderId="11" applyNumberFormat="0" applyAlignment="0" applyProtection="0"/>
    <xf numFmtId="0" fontId="145" fillId="6" borderId="10" applyNumberFormat="0" applyAlignment="0" applyProtection="0"/>
    <xf numFmtId="0" fontId="146" fillId="0" borderId="12" applyNumberFormat="0" applyFill="0" applyAlignment="0" applyProtection="0"/>
    <xf numFmtId="0" fontId="147" fillId="7" borderId="13" applyNumberFormat="0" applyAlignment="0" applyProtection="0"/>
    <xf numFmtId="0" fontId="148" fillId="0" borderId="0" applyNumberFormat="0" applyFill="0" applyBorder="0" applyAlignment="0" applyProtection="0"/>
    <xf numFmtId="0" fontId="2" fillId="8" borderId="14" applyNumberFormat="0" applyFont="0" applyAlignment="0" applyProtection="0"/>
    <xf numFmtId="0" fontId="149" fillId="0" borderId="0" applyNumberFormat="0" applyFill="0" applyBorder="0" applyAlignment="0" applyProtection="0"/>
    <xf numFmtId="0" fontId="134" fillId="0" borderId="15" applyNumberFormat="0" applyFill="0" applyAlignment="0" applyProtection="0"/>
    <xf numFmtId="0" fontId="15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50" fillId="12" borderId="0" applyNumberFormat="0" applyBorder="0" applyAlignment="0" applyProtection="0"/>
    <xf numFmtId="0" fontId="15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50" fillId="16" borderId="0" applyNumberFormat="0" applyBorder="0" applyAlignment="0" applyProtection="0"/>
    <xf numFmtId="0" fontId="1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50" fillId="20" borderId="0" applyNumberFormat="0" applyBorder="0" applyAlignment="0" applyProtection="0"/>
    <xf numFmtId="0" fontId="1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50" fillId="24" borderId="0" applyNumberFormat="0" applyBorder="0" applyAlignment="0" applyProtection="0"/>
    <xf numFmtId="0" fontId="1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50" fillId="28" borderId="0" applyNumberFormat="0" applyBorder="0" applyAlignment="0" applyProtection="0"/>
    <xf numFmtId="0" fontId="1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50" fillId="32" borderId="0" applyNumberFormat="0" applyBorder="0" applyAlignment="0" applyProtection="0"/>
    <xf numFmtId="0" fontId="108" fillId="0" borderId="0"/>
    <xf numFmtId="0" fontId="39" fillId="0" borderId="0"/>
    <xf numFmtId="0" fontId="45" fillId="48" borderId="0" applyNumberFormat="0" applyBorder="0" applyAlignment="0" applyProtection="0"/>
    <xf numFmtId="0" fontId="45" fillId="49" borderId="0" applyNumberFormat="0" applyBorder="0" applyAlignment="0" applyProtection="0"/>
    <xf numFmtId="0" fontId="45" fillId="69" borderId="0" applyNumberFormat="0" applyBorder="0" applyAlignment="0" applyProtection="0"/>
    <xf numFmtId="0" fontId="45" fillId="47" borderId="0" applyNumberFormat="0" applyBorder="0" applyAlignment="0" applyProtection="0"/>
    <xf numFmtId="0" fontId="45" fillId="46" borderId="0" applyNumberFormat="0" applyBorder="0" applyAlignment="0" applyProtection="0"/>
    <xf numFmtId="0" fontId="45" fillId="69" borderId="0" applyNumberFormat="0" applyBorder="0" applyAlignment="0" applyProtection="0"/>
    <xf numFmtId="0" fontId="77" fillId="10" borderId="0" applyNumberFormat="0" applyBorder="0" applyAlignment="0" applyProtection="0"/>
    <xf numFmtId="0" fontId="79" fillId="48" borderId="0" applyNumberFormat="0" applyBorder="0" applyAlignment="0" applyProtection="0"/>
    <xf numFmtId="0" fontId="79" fillId="48" borderId="0" applyNumberFormat="0" applyBorder="0" applyAlignment="0" applyProtection="0"/>
    <xf numFmtId="0" fontId="79" fillId="48" borderId="0" applyNumberFormat="0" applyBorder="0" applyAlignment="0" applyProtection="0"/>
    <xf numFmtId="0" fontId="77" fillId="14" borderId="0" applyNumberFormat="0" applyBorder="0" applyAlignment="0" applyProtection="0"/>
    <xf numFmtId="0" fontId="79" fillId="49" borderId="0" applyNumberFormat="0" applyBorder="0" applyAlignment="0" applyProtection="0"/>
    <xf numFmtId="0" fontId="79" fillId="49" borderId="0" applyNumberFormat="0" applyBorder="0" applyAlignment="0" applyProtection="0"/>
    <xf numFmtId="0" fontId="79" fillId="49" borderId="0" applyNumberFormat="0" applyBorder="0" applyAlignment="0" applyProtection="0"/>
    <xf numFmtId="0" fontId="77" fillId="18" borderId="0" applyNumberFormat="0" applyBorder="0" applyAlignment="0" applyProtection="0"/>
    <xf numFmtId="0" fontId="79" fillId="69" borderId="0" applyNumberFormat="0" applyBorder="0" applyAlignment="0" applyProtection="0"/>
    <xf numFmtId="0" fontId="79" fillId="69" borderId="0" applyNumberFormat="0" applyBorder="0" applyAlignment="0" applyProtection="0"/>
    <xf numFmtId="0" fontId="79" fillId="69" borderId="0" applyNumberFormat="0" applyBorder="0" applyAlignment="0" applyProtection="0"/>
    <xf numFmtId="0" fontId="77" fillId="22" borderId="0" applyNumberFormat="0" applyBorder="0" applyAlignment="0" applyProtection="0"/>
    <xf numFmtId="0" fontId="79" fillId="47" borderId="0" applyNumberFormat="0" applyBorder="0" applyAlignment="0" applyProtection="0"/>
    <xf numFmtId="0" fontId="79" fillId="47" borderId="0" applyNumberFormat="0" applyBorder="0" applyAlignment="0" applyProtection="0"/>
    <xf numFmtId="0" fontId="79" fillId="47" borderId="0" applyNumberFormat="0" applyBorder="0" applyAlignment="0" applyProtection="0"/>
    <xf numFmtId="0" fontId="77" fillId="2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7" fillId="30" borderId="0" applyNumberFormat="0" applyBorder="0" applyAlignment="0" applyProtection="0"/>
    <xf numFmtId="0" fontId="79" fillId="69" borderId="0" applyNumberFormat="0" applyBorder="0" applyAlignment="0" applyProtection="0"/>
    <xf numFmtId="0" fontId="79" fillId="69" borderId="0" applyNumberFormat="0" applyBorder="0" applyAlignment="0" applyProtection="0"/>
    <xf numFmtId="0" fontId="79" fillId="69" borderId="0" applyNumberFormat="0" applyBorder="0" applyAlignment="0" applyProtection="0"/>
    <xf numFmtId="0" fontId="161" fillId="48" borderId="0" applyNumberFormat="0" applyBorder="0" applyAlignment="0" applyProtection="0"/>
    <xf numFmtId="0" fontId="161" fillId="49" borderId="0" applyNumberFormat="0" applyBorder="0" applyAlignment="0" applyProtection="0"/>
    <xf numFmtId="0" fontId="161" fillId="69" borderId="0" applyNumberFormat="0" applyBorder="0" applyAlignment="0" applyProtection="0"/>
    <xf numFmtId="0" fontId="161" fillId="47" borderId="0" applyNumberFormat="0" applyBorder="0" applyAlignment="0" applyProtection="0"/>
    <xf numFmtId="0" fontId="161" fillId="46" borderId="0" applyNumberFormat="0" applyBorder="0" applyAlignment="0" applyProtection="0"/>
    <xf numFmtId="0" fontId="161" fillId="69" borderId="0" applyNumberFormat="0" applyBorder="0" applyAlignment="0" applyProtection="0"/>
    <xf numFmtId="0" fontId="45" fillId="46" borderId="0" applyNumberFormat="0" applyBorder="0" applyAlignment="0" applyProtection="0"/>
    <xf numFmtId="0" fontId="45" fillId="49" borderId="0" applyNumberFormat="0" applyBorder="0" applyAlignment="0" applyProtection="0"/>
    <xf numFmtId="0" fontId="45" fillId="76" borderId="0" applyNumberFormat="0" applyBorder="0" applyAlignment="0" applyProtection="0"/>
    <xf numFmtId="0" fontId="45" fillId="43" borderId="0" applyNumberFormat="0" applyBorder="0" applyAlignment="0" applyProtection="0"/>
    <xf numFmtId="0" fontId="45" fillId="46" borderId="0" applyNumberFormat="0" applyBorder="0" applyAlignment="0" applyProtection="0"/>
    <xf numFmtId="0" fontId="45" fillId="69" borderId="0" applyNumberFormat="0" applyBorder="0" applyAlignment="0" applyProtection="0"/>
    <xf numFmtId="0" fontId="77" fillId="11"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7" fillId="15" borderId="0" applyNumberFormat="0" applyBorder="0" applyAlignment="0" applyProtection="0"/>
    <xf numFmtId="0" fontId="79" fillId="49" borderId="0" applyNumberFormat="0" applyBorder="0" applyAlignment="0" applyProtection="0"/>
    <xf numFmtId="0" fontId="79" fillId="49" borderId="0" applyNumberFormat="0" applyBorder="0" applyAlignment="0" applyProtection="0"/>
    <xf numFmtId="0" fontId="79" fillId="49" borderId="0" applyNumberFormat="0" applyBorder="0" applyAlignment="0" applyProtection="0"/>
    <xf numFmtId="0" fontId="77" fillId="19" borderId="0" applyNumberFormat="0" applyBorder="0" applyAlignment="0" applyProtection="0"/>
    <xf numFmtId="0" fontId="79" fillId="76" borderId="0" applyNumberFormat="0" applyBorder="0" applyAlignment="0" applyProtection="0"/>
    <xf numFmtId="0" fontId="79" fillId="76" borderId="0" applyNumberFormat="0" applyBorder="0" applyAlignment="0" applyProtection="0"/>
    <xf numFmtId="0" fontId="79" fillId="76" borderId="0" applyNumberFormat="0" applyBorder="0" applyAlignment="0" applyProtection="0"/>
    <xf numFmtId="0" fontId="77" fillId="2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7" fillId="27"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7" fillId="31" borderId="0" applyNumberFormat="0" applyBorder="0" applyAlignment="0" applyProtection="0"/>
    <xf numFmtId="0" fontId="79" fillId="69" borderId="0" applyNumberFormat="0" applyBorder="0" applyAlignment="0" applyProtection="0"/>
    <xf numFmtId="0" fontId="79" fillId="69" borderId="0" applyNumberFormat="0" applyBorder="0" applyAlignment="0" applyProtection="0"/>
    <xf numFmtId="0" fontId="79" fillId="69" borderId="0" applyNumberFormat="0" applyBorder="0" applyAlignment="0" applyProtection="0"/>
    <xf numFmtId="0" fontId="161" fillId="46" borderId="0" applyNumberFormat="0" applyBorder="0" applyAlignment="0" applyProtection="0"/>
    <xf numFmtId="0" fontId="161" fillId="49" borderId="0" applyNumberFormat="0" applyBorder="0" applyAlignment="0" applyProtection="0"/>
    <xf numFmtId="0" fontId="161" fillId="76" borderId="0" applyNumberFormat="0" applyBorder="0" applyAlignment="0" applyProtection="0"/>
    <xf numFmtId="0" fontId="161" fillId="43" borderId="0" applyNumberFormat="0" applyBorder="0" applyAlignment="0" applyProtection="0"/>
    <xf numFmtId="0" fontId="161" fillId="46" borderId="0" applyNumberFormat="0" applyBorder="0" applyAlignment="0" applyProtection="0"/>
    <xf numFmtId="0" fontId="161" fillId="69" borderId="0" applyNumberFormat="0" applyBorder="0" applyAlignment="0" applyProtection="0"/>
    <xf numFmtId="0" fontId="46" fillId="46" borderId="0" applyNumberFormat="0" applyBorder="0" applyAlignment="0" applyProtection="0"/>
    <xf numFmtId="0" fontId="46" fillId="59" borderId="0" applyNumberFormat="0" applyBorder="0" applyAlignment="0" applyProtection="0"/>
    <xf numFmtId="0" fontId="46" fillId="51" borderId="0" applyNumberFormat="0" applyBorder="0" applyAlignment="0" applyProtection="0"/>
    <xf numFmtId="0" fontId="46" fillId="43" borderId="0" applyNumberFormat="0" applyBorder="0" applyAlignment="0" applyProtection="0"/>
    <xf numFmtId="0" fontId="46" fillId="46" borderId="0" applyNumberFormat="0" applyBorder="0" applyAlignment="0" applyProtection="0"/>
    <xf numFmtId="0" fontId="46" fillId="49" borderId="0" applyNumberFormat="0" applyBorder="0" applyAlignment="0" applyProtection="0"/>
    <xf numFmtId="0" fontId="196" fillId="12" borderId="0" applyNumberFormat="0" applyBorder="0" applyAlignment="0" applyProtection="0"/>
    <xf numFmtId="0" fontId="162" fillId="46" borderId="0" applyNumberFormat="0" applyBorder="0" applyAlignment="0" applyProtection="0"/>
    <xf numFmtId="0" fontId="162" fillId="46" borderId="0" applyNumberFormat="0" applyBorder="0" applyAlignment="0" applyProtection="0"/>
    <xf numFmtId="0" fontId="162" fillId="46" borderId="0" applyNumberFormat="0" applyBorder="0" applyAlignment="0" applyProtection="0"/>
    <xf numFmtId="0" fontId="196" fillId="16" borderId="0" applyNumberFormat="0" applyBorder="0" applyAlignment="0" applyProtection="0"/>
    <xf numFmtId="0" fontId="162" fillId="59" borderId="0" applyNumberFormat="0" applyBorder="0" applyAlignment="0" applyProtection="0"/>
    <xf numFmtId="0" fontId="162" fillId="59" borderId="0" applyNumberFormat="0" applyBorder="0" applyAlignment="0" applyProtection="0"/>
    <xf numFmtId="0" fontId="162" fillId="59" borderId="0" applyNumberFormat="0" applyBorder="0" applyAlignment="0" applyProtection="0"/>
    <xf numFmtId="0" fontId="196" fillId="20" borderId="0" applyNumberFormat="0" applyBorder="0" applyAlignment="0" applyProtection="0"/>
    <xf numFmtId="0" fontId="162" fillId="51" borderId="0" applyNumberFormat="0" applyBorder="0" applyAlignment="0" applyProtection="0"/>
    <xf numFmtId="0" fontId="162" fillId="51" borderId="0" applyNumberFormat="0" applyBorder="0" applyAlignment="0" applyProtection="0"/>
    <xf numFmtId="0" fontId="162" fillId="51" borderId="0" applyNumberFormat="0" applyBorder="0" applyAlignment="0" applyProtection="0"/>
    <xf numFmtId="0" fontId="196" fillId="24" borderId="0" applyNumberFormat="0" applyBorder="0" applyAlignment="0" applyProtection="0"/>
    <xf numFmtId="0" fontId="162" fillId="43" borderId="0" applyNumberFormat="0" applyBorder="0" applyAlignment="0" applyProtection="0"/>
    <xf numFmtId="0" fontId="162" fillId="43" borderId="0" applyNumberFormat="0" applyBorder="0" applyAlignment="0" applyProtection="0"/>
    <xf numFmtId="0" fontId="162" fillId="43" borderId="0" applyNumberFormat="0" applyBorder="0" applyAlignment="0" applyProtection="0"/>
    <xf numFmtId="0" fontId="196" fillId="28" borderId="0" applyNumberFormat="0" applyBorder="0" applyAlignment="0" applyProtection="0"/>
    <xf numFmtId="0" fontId="162" fillId="46" borderId="0" applyNumberFormat="0" applyBorder="0" applyAlignment="0" applyProtection="0"/>
    <xf numFmtId="0" fontId="162" fillId="46" borderId="0" applyNumberFormat="0" applyBorder="0" applyAlignment="0" applyProtection="0"/>
    <xf numFmtId="0" fontId="162" fillId="46" borderId="0" applyNumberFormat="0" applyBorder="0" applyAlignment="0" applyProtection="0"/>
    <xf numFmtId="0" fontId="196" fillId="32" borderId="0" applyNumberFormat="0" applyBorder="0" applyAlignment="0" applyProtection="0"/>
    <xf numFmtId="0" fontId="162" fillId="49" borderId="0" applyNumberFormat="0" applyBorder="0" applyAlignment="0" applyProtection="0"/>
    <xf numFmtId="0" fontId="162" fillId="49" borderId="0" applyNumberFormat="0" applyBorder="0" applyAlignment="0" applyProtection="0"/>
    <xf numFmtId="0" fontId="162" fillId="49" borderId="0" applyNumberFormat="0" applyBorder="0" applyAlignment="0" applyProtection="0"/>
    <xf numFmtId="0" fontId="163" fillId="46" borderId="0" applyNumberFormat="0" applyBorder="0" applyAlignment="0" applyProtection="0"/>
    <xf numFmtId="0" fontId="163" fillId="59" borderId="0" applyNumberFormat="0" applyBorder="0" applyAlignment="0" applyProtection="0"/>
    <xf numFmtId="0" fontId="163" fillId="51" borderId="0" applyNumberFormat="0" applyBorder="0" applyAlignment="0" applyProtection="0"/>
    <xf numFmtId="0" fontId="163" fillId="43" borderId="0" applyNumberFormat="0" applyBorder="0" applyAlignment="0" applyProtection="0"/>
    <xf numFmtId="0" fontId="163" fillId="46" borderId="0" applyNumberFormat="0" applyBorder="0" applyAlignment="0" applyProtection="0"/>
    <xf numFmtId="0" fontId="163" fillId="49" borderId="0" applyNumberFormat="0" applyBorder="0" applyAlignment="0" applyProtection="0"/>
    <xf numFmtId="0" fontId="196" fillId="9" borderId="0" applyNumberFormat="0" applyBorder="0" applyAlignment="0" applyProtection="0"/>
    <xf numFmtId="0" fontId="162" fillId="77" borderId="0" applyNumberFormat="0" applyBorder="0" applyAlignment="0" applyProtection="0"/>
    <xf numFmtId="0" fontId="162" fillId="77" borderId="0" applyNumberFormat="0" applyBorder="0" applyAlignment="0" applyProtection="0"/>
    <xf numFmtId="0" fontId="162" fillId="77" borderId="0" applyNumberFormat="0" applyBorder="0" applyAlignment="0" applyProtection="0"/>
    <xf numFmtId="0" fontId="196" fillId="13" borderId="0" applyNumberFormat="0" applyBorder="0" applyAlignment="0" applyProtection="0"/>
    <xf numFmtId="0" fontId="162" fillId="59" borderId="0" applyNumberFormat="0" applyBorder="0" applyAlignment="0" applyProtection="0"/>
    <xf numFmtId="0" fontId="162" fillId="59" borderId="0" applyNumberFormat="0" applyBorder="0" applyAlignment="0" applyProtection="0"/>
    <xf numFmtId="0" fontId="162" fillId="59" borderId="0" applyNumberFormat="0" applyBorder="0" applyAlignment="0" applyProtection="0"/>
    <xf numFmtId="0" fontId="196" fillId="17" borderId="0" applyNumberFormat="0" applyBorder="0" applyAlignment="0" applyProtection="0"/>
    <xf numFmtId="0" fontId="162" fillId="51" borderId="0" applyNumberFormat="0" applyBorder="0" applyAlignment="0" applyProtection="0"/>
    <xf numFmtId="0" fontId="162" fillId="51" borderId="0" applyNumberFormat="0" applyBorder="0" applyAlignment="0" applyProtection="0"/>
    <xf numFmtId="0" fontId="162" fillId="51" borderId="0" applyNumberFormat="0" applyBorder="0" applyAlignment="0" applyProtection="0"/>
    <xf numFmtId="0" fontId="196" fillId="21" borderId="0" applyNumberFormat="0" applyBorder="0" applyAlignment="0" applyProtection="0"/>
    <xf numFmtId="0" fontId="162" fillId="78" borderId="0" applyNumberFormat="0" applyBorder="0" applyAlignment="0" applyProtection="0"/>
    <xf numFmtId="0" fontId="162" fillId="78" borderId="0" applyNumberFormat="0" applyBorder="0" applyAlignment="0" applyProtection="0"/>
    <xf numFmtId="0" fontId="162" fillId="78" borderId="0" applyNumberFormat="0" applyBorder="0" applyAlignment="0" applyProtection="0"/>
    <xf numFmtId="0" fontId="196" fillId="25" borderId="0" applyNumberFormat="0" applyBorder="0" applyAlignment="0" applyProtection="0"/>
    <xf numFmtId="0" fontId="162" fillId="54" borderId="0" applyNumberFormat="0" applyBorder="0" applyAlignment="0" applyProtection="0"/>
    <xf numFmtId="0" fontId="162" fillId="54" borderId="0" applyNumberFormat="0" applyBorder="0" applyAlignment="0" applyProtection="0"/>
    <xf numFmtId="0" fontId="162" fillId="54" borderId="0" applyNumberFormat="0" applyBorder="0" applyAlignment="0" applyProtection="0"/>
    <xf numFmtId="0" fontId="196" fillId="29" borderId="0" applyNumberFormat="0" applyBorder="0" applyAlignment="0" applyProtection="0"/>
    <xf numFmtId="0" fontId="162" fillId="57" borderId="0" applyNumberFormat="0" applyBorder="0" applyAlignment="0" applyProtection="0"/>
    <xf numFmtId="0" fontId="162" fillId="57" borderId="0" applyNumberFormat="0" applyBorder="0" applyAlignment="0" applyProtection="0"/>
    <xf numFmtId="0" fontId="162" fillId="57" borderId="0" applyNumberFormat="0" applyBorder="0" applyAlignment="0" applyProtection="0"/>
    <xf numFmtId="0" fontId="46" fillId="77" borderId="0" applyNumberFormat="0" applyBorder="0" applyAlignment="0" applyProtection="0"/>
    <xf numFmtId="0" fontId="46" fillId="59" borderId="0" applyNumberFormat="0" applyBorder="0" applyAlignment="0" applyProtection="0"/>
    <xf numFmtId="0" fontId="46" fillId="51" borderId="0" applyNumberFormat="0" applyBorder="0" applyAlignment="0" applyProtection="0"/>
    <xf numFmtId="0" fontId="46" fillId="78" borderId="0" applyNumberFormat="0" applyBorder="0" applyAlignment="0" applyProtection="0"/>
    <xf numFmtId="0" fontId="46" fillId="54" borderId="0" applyNumberFormat="0" applyBorder="0" applyAlignment="0" applyProtection="0"/>
    <xf numFmtId="0" fontId="46" fillId="57" borderId="0" applyNumberFormat="0" applyBorder="0" applyAlignment="0" applyProtection="0"/>
    <xf numFmtId="0" fontId="197" fillId="3" borderId="0" applyNumberFormat="0" applyBorder="0" applyAlignment="0" applyProtection="0"/>
    <xf numFmtId="0" fontId="164" fillId="45" borderId="0" applyNumberFormat="0" applyBorder="0" applyAlignment="0" applyProtection="0"/>
    <xf numFmtId="0" fontId="164" fillId="45" borderId="0" applyNumberFormat="0" applyBorder="0" applyAlignment="0" applyProtection="0"/>
    <xf numFmtId="0" fontId="164" fillId="45" borderId="0" applyNumberFormat="0" applyBorder="0" applyAlignment="0" applyProtection="0"/>
    <xf numFmtId="0" fontId="198" fillId="6" borderId="10" applyNumberFormat="0" applyAlignment="0" applyProtection="0"/>
    <xf numFmtId="0" fontId="165" fillId="79" borderId="33" applyNumberFormat="0" applyAlignment="0" applyProtection="0"/>
    <xf numFmtId="0" fontId="165" fillId="79" borderId="33" applyNumberFormat="0" applyAlignment="0" applyProtection="0"/>
    <xf numFmtId="0" fontId="165" fillId="79" borderId="33" applyNumberFormat="0" applyAlignment="0" applyProtection="0"/>
    <xf numFmtId="0" fontId="199" fillId="7" borderId="13" applyNumberFormat="0" applyAlignment="0" applyProtection="0"/>
    <xf numFmtId="0" fontId="166" fillId="63" borderId="34" applyNumberFormat="0" applyAlignment="0" applyProtection="0"/>
    <xf numFmtId="0" fontId="166" fillId="63" borderId="34" applyNumberFormat="0" applyAlignment="0" applyProtection="0"/>
    <xf numFmtId="0" fontId="166" fillId="63" borderId="34" applyNumberFormat="0" applyAlignment="0" applyProtection="0"/>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0" fontId="26" fillId="66" borderId="0">
      <alignment horizontal="center" wrapText="1"/>
    </xf>
    <xf numFmtId="43" fontId="39" fillId="0" borderId="0" applyFont="0" applyFill="0" applyBorder="0" applyAlignment="0" applyProtection="0"/>
    <xf numFmtId="43" fontId="26" fillId="0" borderId="0" applyFont="0" applyFill="0" applyBorder="0" applyAlignment="0" applyProtection="0"/>
    <xf numFmtId="43" fontId="4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77" fontId="26" fillId="0" borderId="0" applyFont="0" applyFill="0" applyBorder="0" applyAlignment="0" applyProtection="0"/>
    <xf numFmtId="201" fontId="81" fillId="0" borderId="0" applyFont="0" applyFill="0" applyBorder="0" applyAlignment="0" applyProtection="0"/>
    <xf numFmtId="0" fontId="200"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63"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45" fillId="65" borderId="0">
      <alignment horizontal="left"/>
    </xf>
    <xf numFmtId="0" fontId="201" fillId="2" borderId="0" applyNumberFormat="0" applyBorder="0" applyAlignment="0" applyProtection="0"/>
    <xf numFmtId="0" fontId="168" fillId="46" borderId="0" applyNumberFormat="0" applyBorder="0" applyAlignment="0" applyProtection="0"/>
    <xf numFmtId="0" fontId="168" fillId="46" borderId="0" applyNumberFormat="0" applyBorder="0" applyAlignment="0" applyProtection="0"/>
    <xf numFmtId="0" fontId="168" fillId="46" borderId="0" applyNumberFormat="0" applyBorder="0" applyAlignment="0" applyProtection="0"/>
    <xf numFmtId="0" fontId="202" fillId="0" borderId="7" applyNumberFormat="0" applyFill="0" applyAlignment="0" applyProtection="0"/>
    <xf numFmtId="0" fontId="169" fillId="0" borderId="63" applyNumberFormat="0" applyFill="0" applyAlignment="0" applyProtection="0"/>
    <xf numFmtId="0" fontId="169" fillId="0" borderId="63" applyNumberFormat="0" applyFill="0" applyAlignment="0" applyProtection="0"/>
    <xf numFmtId="0" fontId="169" fillId="0" borderId="63" applyNumberFormat="0" applyFill="0" applyAlignment="0" applyProtection="0"/>
    <xf numFmtId="0" fontId="203" fillId="0" borderId="8" applyNumberFormat="0" applyFill="0" applyAlignment="0" applyProtection="0"/>
    <xf numFmtId="0" fontId="170" fillId="0" borderId="64" applyNumberFormat="0" applyFill="0" applyAlignment="0" applyProtection="0"/>
    <xf numFmtId="0" fontId="170" fillId="0" borderId="64" applyNumberFormat="0" applyFill="0" applyAlignment="0" applyProtection="0"/>
    <xf numFmtId="0" fontId="170" fillId="0" borderId="64" applyNumberFormat="0" applyFill="0" applyAlignment="0" applyProtection="0"/>
    <xf numFmtId="0" fontId="204" fillId="0" borderId="9" applyNumberFormat="0" applyFill="0" applyAlignment="0" applyProtection="0"/>
    <xf numFmtId="0" fontId="171" fillId="0" borderId="65" applyNumberFormat="0" applyFill="0" applyAlignment="0" applyProtection="0"/>
    <xf numFmtId="0" fontId="171" fillId="0" borderId="65" applyNumberFormat="0" applyFill="0" applyAlignment="0" applyProtection="0"/>
    <xf numFmtId="0" fontId="171" fillId="0" borderId="65" applyNumberFormat="0" applyFill="0" applyAlignment="0" applyProtection="0"/>
    <xf numFmtId="0" fontId="204"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26" fillId="0" borderId="0"/>
    <xf numFmtId="0" fontId="81" fillId="69" borderId="41" applyNumberFormat="0" applyFont="0" applyAlignment="0" applyProtection="0"/>
    <xf numFmtId="0" fontId="47" fillId="45" borderId="0" applyNumberFormat="0" applyBorder="0" applyAlignment="0" applyProtection="0"/>
    <xf numFmtId="0" fontId="69" fillId="0" borderId="0" applyNumberFormat="0" applyFill="0" applyBorder="0" applyAlignment="0" applyProtection="0">
      <alignment vertical="top"/>
      <protection locked="0"/>
    </xf>
    <xf numFmtId="0" fontId="160" fillId="0" borderId="0" applyNumberFormat="0" applyFill="0" applyBorder="0" applyAlignment="0" applyProtection="0"/>
    <xf numFmtId="0" fontId="93"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93" fillId="0" borderId="0" applyNumberFormat="0" applyFill="0" applyBorder="0" applyAlignment="0" applyProtection="0"/>
    <xf numFmtId="0" fontId="64" fillId="46" borderId="0" applyNumberFormat="0" applyBorder="0" applyAlignment="0" applyProtection="0"/>
    <xf numFmtId="0" fontId="206" fillId="5" borderId="10" applyNumberFormat="0" applyAlignment="0" applyProtection="0"/>
    <xf numFmtId="0" fontId="172" fillId="76" borderId="33" applyNumberFormat="0" applyAlignment="0" applyProtection="0"/>
    <xf numFmtId="0" fontId="172" fillId="76" borderId="33" applyNumberFormat="0" applyAlignment="0" applyProtection="0"/>
    <xf numFmtId="0" fontId="172" fillId="76" borderId="33" applyNumberFormat="0" applyAlignment="0" applyProtection="0"/>
    <xf numFmtId="0" fontId="173" fillId="79" borderId="33" applyNumberFormat="0" applyAlignment="0" applyProtection="0"/>
    <xf numFmtId="0" fontId="24" fillId="65" borderId="30">
      <alignment wrapText="1"/>
    </xf>
    <xf numFmtId="0" fontId="24" fillId="65" borderId="30">
      <alignment wrapText="1"/>
    </xf>
    <xf numFmtId="0" fontId="24" fillId="65" borderId="30">
      <alignment wrapText="1"/>
    </xf>
    <xf numFmtId="0" fontId="24" fillId="65" borderId="22"/>
    <xf numFmtId="0" fontId="24" fillId="65" borderId="22"/>
    <xf numFmtId="0" fontId="75" fillId="65" borderId="22"/>
    <xf numFmtId="0" fontId="24" fillId="65" borderId="22"/>
    <xf numFmtId="0" fontId="75" fillId="65" borderId="1"/>
    <xf numFmtId="0" fontId="24" fillId="65" borderId="1"/>
    <xf numFmtId="0" fontId="24" fillId="65" borderId="1"/>
    <xf numFmtId="0" fontId="75" fillId="65" borderId="1"/>
    <xf numFmtId="0" fontId="24" fillId="65" borderId="1"/>
    <xf numFmtId="0" fontId="24" fillId="65" borderId="1"/>
    <xf numFmtId="0" fontId="207" fillId="0" borderId="12" applyNumberFormat="0" applyFill="0" applyAlignment="0" applyProtection="0"/>
    <xf numFmtId="0" fontId="174" fillId="0" borderId="66" applyNumberFormat="0" applyFill="0" applyAlignment="0" applyProtection="0"/>
    <xf numFmtId="0" fontId="174" fillId="0" borderId="66" applyNumberFormat="0" applyFill="0" applyAlignment="0" applyProtection="0"/>
    <xf numFmtId="0" fontId="174" fillId="0" borderId="66" applyNumberFormat="0" applyFill="0" applyAlignment="0" applyProtection="0"/>
    <xf numFmtId="0" fontId="92" fillId="0" borderId="66" applyNumberFormat="0" applyFill="0" applyAlignment="0" applyProtection="0"/>
    <xf numFmtId="197" fontId="26" fillId="0" borderId="0" applyFont="0" applyFill="0" applyBorder="0" applyAlignment="0" applyProtection="0"/>
    <xf numFmtId="198" fontId="26" fillId="0" borderId="0" applyFont="0" applyFill="0" applyBorder="0" applyAlignment="0" applyProtection="0"/>
    <xf numFmtId="199" fontId="26" fillId="0" borderId="0" applyFont="0" applyFill="0" applyBorder="0" applyAlignment="0" applyProtection="0"/>
    <xf numFmtId="200" fontId="26" fillId="0" borderId="0" applyFont="0" applyFill="0" applyBorder="0" applyAlignment="0" applyProtection="0"/>
    <xf numFmtId="0" fontId="175" fillId="76" borderId="0" applyNumberFormat="0" applyBorder="0" applyAlignment="0" applyProtection="0"/>
    <xf numFmtId="0" fontId="208" fillId="4"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8" fillId="0" borderId="0"/>
    <xf numFmtId="0" fontId="77" fillId="0" borderId="0"/>
    <xf numFmtId="0" fontId="77" fillId="0" borderId="0"/>
    <xf numFmtId="0" fontId="39" fillId="0" borderId="0"/>
    <xf numFmtId="0" fontId="26" fillId="0" borderId="0"/>
    <xf numFmtId="0" fontId="39" fillId="0" borderId="0"/>
    <xf numFmtId="0" fontId="39" fillId="0" borderId="0"/>
    <xf numFmtId="0" fontId="39" fillId="0" borderId="0"/>
    <xf numFmtId="0" fontId="39" fillId="0" borderId="0"/>
    <xf numFmtId="0" fontId="39" fillId="0" borderId="0"/>
    <xf numFmtId="0" fontId="26" fillId="0" borderId="0"/>
    <xf numFmtId="0" fontId="77" fillId="0" borderId="0"/>
    <xf numFmtId="0" fontId="26" fillId="0" borderId="0" applyNumberFormat="0" applyFill="0" applyBorder="0" applyAlignment="0" applyProtection="0"/>
    <xf numFmtId="0" fontId="26" fillId="0" borderId="0"/>
    <xf numFmtId="0" fontId="99" fillId="0" borderId="0"/>
    <xf numFmtId="0" fontId="26" fillId="0" borderId="0"/>
    <xf numFmtId="0" fontId="26" fillId="0" borderId="0"/>
    <xf numFmtId="0" fontId="39" fillId="0" borderId="0"/>
    <xf numFmtId="0" fontId="39" fillId="0" borderId="0"/>
    <xf numFmtId="0" fontId="39" fillId="0" borderId="0"/>
    <xf numFmtId="0" fontId="39" fillId="0" borderId="0"/>
    <xf numFmtId="0" fontId="39" fillId="0" borderId="0"/>
    <xf numFmtId="0" fontId="45" fillId="0" borderId="0"/>
    <xf numFmtId="0" fontId="26" fillId="0" borderId="0"/>
    <xf numFmtId="0" fontId="26"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78" fillId="0" borderId="0"/>
    <xf numFmtId="0" fontId="78" fillId="0" borderId="0"/>
    <xf numFmtId="0" fontId="39" fillId="0" borderId="0"/>
    <xf numFmtId="0" fontId="39" fillId="0" borderId="0"/>
    <xf numFmtId="0" fontId="39" fillId="0" borderId="0"/>
    <xf numFmtId="0" fontId="80" fillId="0" borderId="0"/>
    <xf numFmtId="0" fontId="39" fillId="0" borderId="0"/>
    <xf numFmtId="0" fontId="39" fillId="0" borderId="0"/>
    <xf numFmtId="0" fontId="39" fillId="0" borderId="0"/>
    <xf numFmtId="0" fontId="39" fillId="0" borderId="0"/>
    <xf numFmtId="0" fontId="45" fillId="0" borderId="0"/>
    <xf numFmtId="0" fontId="3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6" fillId="0" borderId="0"/>
    <xf numFmtId="0" fontId="26" fillId="0" borderId="0"/>
    <xf numFmtId="0" fontId="3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9" fillId="0" borderId="0"/>
    <xf numFmtId="0" fontId="7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8" fillId="0" borderId="0"/>
    <xf numFmtId="0" fontId="78" fillId="0" borderId="0"/>
    <xf numFmtId="0" fontId="78" fillId="0" borderId="0"/>
    <xf numFmtId="0" fontId="78" fillId="0" borderId="0"/>
    <xf numFmtId="0" fontId="78" fillId="0" borderId="0"/>
    <xf numFmtId="0" fontId="78" fillId="0" borderId="0"/>
    <xf numFmtId="0" fontId="99"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77"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81"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81"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81"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8" borderId="14" applyNumberFormat="0" applyFont="0" applyAlignment="0" applyProtection="0"/>
    <xf numFmtId="0" fontId="45" fillId="69" borderId="41" applyNumberFormat="0" applyFont="0" applyAlignment="0" applyProtection="0"/>
    <xf numFmtId="0" fontId="176" fillId="0" borderId="0" applyNumberFormat="0" applyFill="0" applyBorder="0" applyAlignment="0" applyProtection="0"/>
    <xf numFmtId="0" fontId="177" fillId="0" borderId="63" applyNumberFormat="0" applyFill="0" applyAlignment="0" applyProtection="0"/>
    <xf numFmtId="0" fontId="178" fillId="0" borderId="64" applyNumberFormat="0" applyFill="0" applyAlignment="0" applyProtection="0"/>
    <xf numFmtId="0" fontId="179" fillId="0" borderId="65" applyNumberFormat="0" applyFill="0" applyAlignment="0" applyProtection="0"/>
    <xf numFmtId="0" fontId="179" fillId="0" borderId="0" applyNumberFormat="0" applyFill="0" applyBorder="0" applyAlignment="0" applyProtection="0"/>
    <xf numFmtId="0" fontId="209" fillId="6" borderId="11" applyNumberFormat="0" applyAlignment="0" applyProtection="0"/>
    <xf numFmtId="0" fontId="180" fillId="79" borderId="42" applyNumberFormat="0" applyAlignment="0" applyProtection="0"/>
    <xf numFmtId="0" fontId="180" fillId="79" borderId="42" applyNumberFormat="0" applyAlignment="0" applyProtection="0"/>
    <xf numFmtId="0" fontId="180" fillId="79" borderId="42"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9" fontId="26" fillId="0" borderId="0" applyFont="0" applyFill="0" applyBorder="0" applyAlignment="0" applyProtection="0"/>
    <xf numFmtId="9" fontId="77" fillId="0" borderId="0" applyFont="0" applyFill="0" applyBorder="0" applyAlignment="0" applyProtection="0"/>
    <xf numFmtId="9" fontId="26" fillId="0" borderId="0" applyFont="0" applyFill="0" applyBorder="0" applyAlignment="0" applyProtection="0"/>
    <xf numFmtId="9" fontId="39" fillId="0" borderId="0" applyFont="0" applyFill="0" applyBorder="0" applyAlignment="0" applyProtection="0"/>
    <xf numFmtId="0" fontId="62" fillId="0" borderId="0" applyNumberFormat="0" applyFill="0" applyBorder="0" applyAlignment="0" applyProtection="0"/>
    <xf numFmtId="0" fontId="73" fillId="76" borderId="33" applyNumberFormat="0" applyAlignment="0" applyProtection="0"/>
    <xf numFmtId="0" fontId="51" fillId="63" borderId="34" applyNumberFormat="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210" fillId="0" borderId="15" applyNumberFormat="0" applyFill="0" applyAlignment="0" applyProtection="0"/>
    <xf numFmtId="0" fontId="181" fillId="0" borderId="67" applyNumberFormat="0" applyFill="0" applyAlignment="0" applyProtection="0"/>
    <xf numFmtId="0" fontId="181" fillId="0" borderId="67" applyNumberFormat="0" applyFill="0" applyAlignment="0" applyProtection="0"/>
    <xf numFmtId="0" fontId="181" fillId="0" borderId="67" applyNumberFormat="0" applyFill="0" applyAlignment="0" applyProtection="0"/>
    <xf numFmtId="0" fontId="83" fillId="79" borderId="42" applyNumberFormat="0" applyAlignment="0" applyProtection="0"/>
    <xf numFmtId="0" fontId="92" fillId="0" borderId="0" applyNumberFormat="0" applyFill="0" applyBorder="0" applyAlignment="0" applyProtection="0"/>
    <xf numFmtId="0" fontId="211"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63" fillId="77" borderId="0" applyNumberFormat="0" applyBorder="0" applyAlignment="0" applyProtection="0"/>
    <xf numFmtId="0" fontId="163" fillId="59" borderId="0" applyNumberFormat="0" applyBorder="0" applyAlignment="0" applyProtection="0"/>
    <xf numFmtId="0" fontId="163" fillId="51" borderId="0" applyNumberFormat="0" applyBorder="0" applyAlignment="0" applyProtection="0"/>
    <xf numFmtId="0" fontId="163" fillId="78" borderId="0" applyNumberFormat="0" applyBorder="0" applyAlignment="0" applyProtection="0"/>
    <xf numFmtId="0" fontId="163" fillId="54" borderId="0" applyNumberFormat="0" applyBorder="0" applyAlignment="0" applyProtection="0"/>
    <xf numFmtId="0" fontId="163" fillId="57" borderId="0" applyNumberFormat="0" applyBorder="0" applyAlignment="0" applyProtection="0"/>
    <xf numFmtId="0" fontId="182" fillId="0" borderId="0" applyNumberFormat="0" applyFill="0" applyBorder="0" applyAlignment="0" applyProtection="0"/>
    <xf numFmtId="0" fontId="183" fillId="63" borderId="34" applyNumberFormat="0" applyAlignment="0" applyProtection="0"/>
    <xf numFmtId="0" fontId="184" fillId="76" borderId="0" applyNumberFormat="0" applyBorder="0" applyAlignment="0" applyProtection="0"/>
    <xf numFmtId="0" fontId="81" fillId="69" borderId="41" applyNumberFormat="0" applyFont="0" applyAlignment="0" applyProtection="0"/>
    <xf numFmtId="0" fontId="185" fillId="0" borderId="66" applyNumberFormat="0" applyFill="0" applyAlignment="0" applyProtection="0"/>
    <xf numFmtId="0" fontId="186" fillId="76" borderId="33" applyNumberFormat="0" applyAlignment="0" applyProtection="0"/>
    <xf numFmtId="0" fontId="187" fillId="79" borderId="42" applyNumberFormat="0" applyAlignment="0" applyProtection="0"/>
    <xf numFmtId="0" fontId="188" fillId="45" borderId="0" applyNumberFormat="0" applyBorder="0" applyAlignment="0" applyProtection="0"/>
    <xf numFmtId="0" fontId="189" fillId="46" borderId="0" applyNumberFormat="0" applyBorder="0" applyAlignment="0" applyProtection="0"/>
    <xf numFmtId="0" fontId="190" fillId="0" borderId="63" applyNumberFormat="0" applyFill="0" applyAlignment="0" applyProtection="0"/>
    <xf numFmtId="0" fontId="191" fillId="0" borderId="64" applyNumberFormat="0" applyFill="0" applyAlignment="0" applyProtection="0"/>
    <xf numFmtId="0" fontId="192" fillId="0" borderId="65" applyNumberFormat="0" applyFill="0" applyAlignment="0" applyProtection="0"/>
    <xf numFmtId="0" fontId="192" fillId="0" borderId="0" applyNumberFormat="0" applyFill="0" applyBorder="0" applyAlignment="0" applyProtection="0"/>
    <xf numFmtId="0" fontId="193" fillId="79" borderId="33" applyNumberFormat="0" applyAlignment="0" applyProtection="0"/>
    <xf numFmtId="0" fontId="194" fillId="0" borderId="0" applyNumberFormat="0" applyFill="0" applyBorder="0" applyAlignment="0" applyProtection="0"/>
    <xf numFmtId="0" fontId="185" fillId="0" borderId="0" applyNumberFormat="0" applyFill="0" applyBorder="0" applyAlignment="0" applyProtection="0"/>
    <xf numFmtId="0" fontId="195" fillId="0" borderId="67" applyNumberFormat="0" applyFill="0" applyAlignment="0" applyProtection="0"/>
    <xf numFmtId="0" fontId="57" fillId="0" borderId="0" applyNumberFormat="0" applyFont="0" applyFill="0" applyBorder="0" applyAlignment="0" applyProtection="0"/>
    <xf numFmtId="0" fontId="213" fillId="0" borderId="0"/>
    <xf numFmtId="0" fontId="26" fillId="0" borderId="0"/>
    <xf numFmtId="0" fontId="93" fillId="0" borderId="0" applyNumberFormat="0" applyFill="0" applyBorder="0">
      <protection locked="0"/>
    </xf>
    <xf numFmtId="168" fontId="77" fillId="0" borderId="0" applyFont="0" applyFill="0" applyBorder="0" applyAlignment="0" applyProtection="0"/>
    <xf numFmtId="0" fontId="77" fillId="0" borderId="0"/>
    <xf numFmtId="0" fontId="26" fillId="0" borderId="0"/>
    <xf numFmtId="0" fontId="26" fillId="0" borderId="0" applyNumberFormat="0" applyFill="0" applyBorder="0" applyAlignment="0" applyProtection="0"/>
    <xf numFmtId="0" fontId="26" fillId="0" borderId="0" applyNumberFormat="0" applyFill="0" applyBorder="0" applyAlignment="0" applyProtection="0"/>
    <xf numFmtId="0" fontId="224" fillId="0" borderId="0"/>
    <xf numFmtId="0" fontId="45" fillId="0" borderId="0"/>
    <xf numFmtId="0" fontId="69" fillId="0" borderId="0" applyNumberFormat="0" applyFill="0" applyBorder="0" applyAlignment="0" applyProtection="0"/>
    <xf numFmtId="0" fontId="26" fillId="0" borderId="0"/>
    <xf numFmtId="177" fontId="26" fillId="0" borderId="0" applyFont="0" applyFill="0" applyBorder="0" applyAlignment="0" applyProtection="0"/>
    <xf numFmtId="0" fontId="69" fillId="0" borderId="0" applyNumberFormat="0" applyFill="0" applyBorder="0" applyAlignment="0" applyProtection="0">
      <alignment vertical="top"/>
      <protection locked="0"/>
    </xf>
    <xf numFmtId="210" fontId="232" fillId="0" borderId="0" applyFill="0" applyBorder="0" applyProtection="0"/>
    <xf numFmtId="0" fontId="233" fillId="0" borderId="0"/>
    <xf numFmtId="0" fontId="24" fillId="0" borderId="0"/>
    <xf numFmtId="2" fontId="42" fillId="0" borderId="0" applyBorder="0">
      <alignment horizontal="right"/>
    </xf>
    <xf numFmtId="211" fontId="42" fillId="0" borderId="0" applyNumberFormat="0" applyBorder="0" applyAlignment="0"/>
    <xf numFmtId="0" fontId="234" fillId="0" borderId="0">
      <alignment vertical="center"/>
    </xf>
    <xf numFmtId="0" fontId="26" fillId="0" borderId="0" applyBorder="0">
      <protection locked="0"/>
    </xf>
    <xf numFmtId="0" fontId="236" fillId="0" borderId="0" applyNumberFormat="0" applyFill="0" applyBorder="0" applyAlignment="0" applyProtection="0"/>
    <xf numFmtId="0" fontId="237" fillId="0" borderId="7" applyNumberFormat="0" applyFill="0" applyAlignment="0" applyProtection="0"/>
    <xf numFmtId="0" fontId="238" fillId="0" borderId="8" applyNumberFormat="0" applyFill="0" applyAlignment="0" applyProtection="0"/>
    <xf numFmtId="0" fontId="239" fillId="0" borderId="9" applyNumberFormat="0" applyFill="0" applyAlignment="0" applyProtection="0"/>
    <xf numFmtId="0" fontId="239" fillId="0" borderId="0" applyNumberFormat="0" applyFill="0" applyBorder="0" applyAlignment="0" applyProtection="0"/>
    <xf numFmtId="0" fontId="240" fillId="2" borderId="0" applyNumberFormat="0" applyBorder="0" applyAlignment="0" applyProtection="0"/>
    <xf numFmtId="0" fontId="40" fillId="3" borderId="0" applyNumberFormat="0" applyBorder="0" applyAlignment="0" applyProtection="0"/>
    <xf numFmtId="0" fontId="241" fillId="4" borderId="0" applyNumberFormat="0" applyBorder="0" applyAlignment="0" applyProtection="0"/>
    <xf numFmtId="0" fontId="242" fillId="5" borderId="10" applyNumberFormat="0" applyAlignment="0" applyProtection="0"/>
    <xf numFmtId="0" fontId="243" fillId="6" borderId="11" applyNumberFormat="0" applyAlignment="0" applyProtection="0"/>
    <xf numFmtId="0" fontId="244" fillId="6" borderId="10" applyNumberFormat="0" applyAlignment="0" applyProtection="0"/>
    <xf numFmtId="0" fontId="245" fillId="0" borderId="12" applyNumberFormat="0" applyFill="0" applyAlignment="0" applyProtection="0"/>
    <xf numFmtId="0" fontId="246" fillId="7" borderId="13" applyNumberFormat="0" applyAlignment="0" applyProtection="0"/>
    <xf numFmtId="0" fontId="247" fillId="0" borderId="0" applyNumberFormat="0" applyFill="0" applyBorder="0" applyAlignment="0" applyProtection="0"/>
    <xf numFmtId="0" fontId="248" fillId="0" borderId="0" applyNumberFormat="0" applyFill="0" applyBorder="0" applyAlignment="0" applyProtection="0"/>
    <xf numFmtId="0" fontId="221" fillId="0" borderId="15" applyNumberFormat="0" applyFill="0" applyAlignment="0" applyProtection="0"/>
    <xf numFmtId="0" fontId="24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249" fillId="12" borderId="0" applyNumberFormat="0" applyBorder="0" applyAlignment="0" applyProtection="0"/>
    <xf numFmtId="0" fontId="249" fillId="13"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249" fillId="16" borderId="0" applyNumberFormat="0" applyBorder="0" applyAlignment="0" applyProtection="0"/>
    <xf numFmtId="0" fontId="24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249" fillId="20" borderId="0" applyNumberFormat="0" applyBorder="0" applyAlignment="0" applyProtection="0"/>
    <xf numFmtId="0" fontId="249" fillId="21"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249" fillId="24" borderId="0" applyNumberFormat="0" applyBorder="0" applyAlignment="0" applyProtection="0"/>
    <xf numFmtId="0" fontId="249" fillId="25" borderId="0" applyNumberFormat="0" applyBorder="0" applyAlignment="0" applyProtection="0"/>
    <xf numFmtId="0" fontId="39" fillId="26" borderId="0" applyNumberFormat="0" applyBorder="0" applyAlignment="0" applyProtection="0"/>
    <xf numFmtId="0" fontId="39" fillId="27" borderId="0" applyNumberFormat="0" applyBorder="0" applyAlignment="0" applyProtection="0"/>
    <xf numFmtId="0" fontId="249" fillId="28" borderId="0" applyNumberFormat="0" applyBorder="0" applyAlignment="0" applyProtection="0"/>
    <xf numFmtId="0" fontId="24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249" fillId="32" borderId="0" applyNumberFormat="0" applyBorder="0" applyAlignment="0" applyProtection="0"/>
    <xf numFmtId="212" fontId="250" fillId="0" borderId="0" applyFont="0" applyFill="0" applyBorder="0" applyAlignment="0" applyProtection="0">
      <alignment vertical="center"/>
    </xf>
    <xf numFmtId="198" fontId="26" fillId="0" borderId="0" applyFont="0" applyFill="0" applyBorder="0" applyAlignment="0" applyProtection="0"/>
    <xf numFmtId="0" fontId="251" fillId="83" borderId="0">
      <alignment horizontal="centerContinuous" vertical="center" wrapText="1"/>
    </xf>
    <xf numFmtId="0" fontId="24" fillId="0" borderId="0">
      <alignment horizontal="left" vertical="top" wrapText="1"/>
    </xf>
    <xf numFmtId="0" fontId="93" fillId="0" borderId="0" applyNumberFormat="0" applyFill="0" applyBorder="0" applyAlignment="0" applyProtection="0">
      <alignment vertical="top"/>
      <protection locked="0"/>
    </xf>
    <xf numFmtId="0" fontId="252" fillId="0" borderId="0" applyNumberFormat="0" applyFill="0" applyBorder="0" applyAlignment="0" applyProtection="0"/>
    <xf numFmtId="0" fontId="109" fillId="37" borderId="86" applyNumberFormat="0" applyBorder="0">
      <alignment horizontal="center" vertical="center" wrapText="1"/>
    </xf>
    <xf numFmtId="0" fontId="26" fillId="0" borderId="0" applyNumberFormat="0" applyAlignment="0"/>
    <xf numFmtId="0" fontId="81" fillId="0" borderId="0"/>
    <xf numFmtId="0" fontId="250" fillId="0" borderId="0">
      <alignment vertical="center"/>
    </xf>
    <xf numFmtId="0" fontId="39" fillId="8" borderId="14" applyNumberFormat="0" applyFont="0" applyAlignment="0" applyProtection="0"/>
    <xf numFmtId="0" fontId="27" fillId="0" borderId="87" applyNumberFormat="0" applyAlignment="0">
      <alignment horizontal="left" wrapText="1" indent="1"/>
    </xf>
    <xf numFmtId="43" fontId="45" fillId="0" borderId="0" applyFont="0" applyFill="0" applyBorder="0" applyAlignment="0" applyProtection="0"/>
    <xf numFmtId="0" fontId="69" fillId="0" borderId="0" applyNumberFormat="0" applyFill="0" applyBorder="0" applyAlignment="0" applyProtection="0">
      <alignment vertical="top"/>
      <protection locked="0"/>
    </xf>
    <xf numFmtId="0" fontId="26" fillId="0" borderId="0"/>
    <xf numFmtId="0" fontId="81" fillId="0" borderId="0"/>
    <xf numFmtId="0" fontId="45" fillId="0" borderId="0"/>
    <xf numFmtId="9" fontId="77" fillId="0" borderId="0" applyFont="0" applyFill="0" applyBorder="0" applyAlignment="0" applyProtection="0"/>
    <xf numFmtId="0" fontId="257" fillId="0" borderId="0"/>
    <xf numFmtId="0" fontId="26" fillId="0" borderId="0"/>
    <xf numFmtId="0" fontId="26" fillId="41" borderId="0"/>
    <xf numFmtId="0" fontId="26" fillId="41" borderId="0"/>
    <xf numFmtId="0" fontId="29" fillId="0" borderId="0"/>
    <xf numFmtId="0" fontId="108" fillId="0" borderId="0"/>
  </cellStyleXfs>
  <cellXfs count="1181">
    <xf numFmtId="0" fontId="0" fillId="0" borderId="0" xfId="0"/>
    <xf numFmtId="0" fontId="0" fillId="0" borderId="0" xfId="0" applyFont="1"/>
    <xf numFmtId="0" fontId="0" fillId="0" borderId="0" xfId="0" applyAlignment="1">
      <alignment horizontal="left"/>
    </xf>
    <xf numFmtId="0" fontId="0" fillId="0" borderId="0" xfId="0" applyFill="1" applyBorder="1"/>
    <xf numFmtId="0" fontId="23" fillId="33" borderId="16" xfId="0" applyFont="1" applyFill="1" applyBorder="1" applyAlignment="1">
      <alignment vertical="top" wrapText="1"/>
    </xf>
    <xf numFmtId="0" fontId="6" fillId="0" borderId="0" xfId="1"/>
    <xf numFmtId="0" fontId="31" fillId="34" borderId="16" xfId="0" applyFont="1" applyFill="1" applyBorder="1" applyAlignment="1">
      <alignment horizontal="center" vertical="top" wrapText="1"/>
    </xf>
    <xf numFmtId="0" fontId="0" fillId="0" borderId="0" xfId="0" applyAlignment="1">
      <alignment horizontal="center"/>
    </xf>
    <xf numFmtId="0" fontId="0" fillId="0" borderId="0" xfId="0" applyBorder="1" applyAlignment="1">
      <alignment horizontal="right"/>
    </xf>
    <xf numFmtId="0" fontId="36" fillId="40" borderId="16" xfId="0" applyFont="1" applyFill="1" applyBorder="1" applyAlignment="1">
      <alignment horizontal="center"/>
    </xf>
    <xf numFmtId="0" fontId="24" fillId="0" borderId="16" xfId="0" applyNumberFormat="1" applyFont="1" applyBorder="1" applyAlignment="1">
      <alignment horizontal="right"/>
    </xf>
    <xf numFmtId="0" fontId="24" fillId="38" borderId="16" xfId="0" applyNumberFormat="1" applyFont="1" applyFill="1" applyBorder="1" applyAlignment="1">
      <alignment horizontal="right"/>
    </xf>
    <xf numFmtId="0" fontId="30" fillId="33" borderId="16" xfId="0" applyFont="1" applyFill="1" applyBorder="1" applyAlignment="1">
      <alignment vertical="top" wrapText="1"/>
    </xf>
    <xf numFmtId="0" fontId="34" fillId="34" borderId="23" xfId="0" applyFont="1" applyFill="1" applyBorder="1" applyAlignment="1">
      <alignment horizontal="right" vertical="center" wrapText="1"/>
    </xf>
    <xf numFmtId="165" fontId="0" fillId="0" borderId="0" xfId="0" applyNumberFormat="1"/>
    <xf numFmtId="166" fontId="0" fillId="0" borderId="0" xfId="0" applyNumberFormat="1"/>
    <xf numFmtId="0" fontId="33" fillId="34" borderId="16" xfId="0" applyFont="1" applyFill="1" applyBorder="1" applyAlignment="1">
      <alignment horizontal="center" vertical="top" wrapText="1"/>
    </xf>
    <xf numFmtId="0" fontId="35" fillId="33" borderId="16" xfId="0" applyFont="1" applyFill="1" applyBorder="1" applyAlignment="1">
      <alignment wrapText="1"/>
    </xf>
    <xf numFmtId="0" fontId="23" fillId="33" borderId="0" xfId="0" applyFont="1" applyFill="1" applyBorder="1" applyAlignment="1">
      <alignment vertical="top" wrapText="1"/>
    </xf>
    <xf numFmtId="0" fontId="33" fillId="34" borderId="16" xfId="727" applyFont="1" applyFill="1" applyBorder="1" applyAlignment="1">
      <alignment horizontal="center" vertical="top" wrapText="1"/>
    </xf>
    <xf numFmtId="0" fontId="35" fillId="33" borderId="16" xfId="727" applyFont="1" applyFill="1" applyBorder="1" applyAlignment="1">
      <alignment wrapText="1"/>
    </xf>
    <xf numFmtId="0" fontId="36" fillId="40" borderId="16" xfId="727" applyFont="1" applyFill="1" applyBorder="1" applyAlignment="1">
      <alignment horizontal="center"/>
    </xf>
    <xf numFmtId="0" fontId="23" fillId="33" borderId="16" xfId="727" applyFont="1" applyFill="1" applyBorder="1" applyAlignment="1">
      <alignment vertical="top" wrapText="1"/>
    </xf>
    <xf numFmtId="0" fontId="24" fillId="0" borderId="16" xfId="727" applyNumberFormat="1" applyFont="1" applyBorder="1" applyAlignment="1">
      <alignment horizontal="right"/>
    </xf>
    <xf numFmtId="0" fontId="24" fillId="38" borderId="16" xfId="727" applyNumberFormat="1" applyFont="1" applyFill="1" applyBorder="1" applyAlignment="1">
      <alignment horizontal="right"/>
    </xf>
    <xf numFmtId="0" fontId="96" fillId="0" borderId="16" xfId="727" applyFont="1" applyBorder="1" applyAlignment="1">
      <alignment horizontal="left"/>
    </xf>
    <xf numFmtId="0" fontId="23" fillId="0" borderId="0" xfId="0" applyFont="1" applyAlignment="1">
      <alignment horizontal="left"/>
    </xf>
    <xf numFmtId="0" fontId="30" fillId="0" borderId="0" xfId="0" applyFont="1" applyAlignment="1">
      <alignment horizontal="left"/>
    </xf>
    <xf numFmtId="0" fontId="0" fillId="0" borderId="0" xfId="0"/>
    <xf numFmtId="2" fontId="0" fillId="0" borderId="0" xfId="0" applyNumberFormat="1"/>
    <xf numFmtId="2" fontId="5" fillId="0" borderId="0" xfId="0" applyNumberFormat="1" applyFont="1" applyBorder="1" applyAlignment="1">
      <alignment horizontal="right" vertical="center" wrapText="1"/>
    </xf>
    <xf numFmtId="0" fontId="35" fillId="0" borderId="0" xfId="0" applyFont="1" applyAlignment="1">
      <alignment horizontal="left"/>
    </xf>
    <xf numFmtId="0" fontId="107" fillId="0" borderId="0" xfId="0" applyFont="1"/>
    <xf numFmtId="181" fontId="24" fillId="35" borderId="22" xfId="792" applyNumberFormat="1" applyFont="1" applyFill="1" applyBorder="1" applyAlignment="1" applyProtection="1">
      <alignment horizontal="left"/>
    </xf>
    <xf numFmtId="1" fontId="0" fillId="0" borderId="0" xfId="0" applyNumberFormat="1"/>
    <xf numFmtId="0" fontId="0" fillId="0" borderId="0" xfId="0" applyFill="1"/>
    <xf numFmtId="0" fontId="4" fillId="0" borderId="0" xfId="0" applyFont="1" applyAlignment="1">
      <alignment horizontal="left" vertical="center"/>
    </xf>
    <xf numFmtId="0" fontId="33" fillId="34" borderId="45" xfId="0" applyFont="1" applyFill="1" applyBorder="1" applyAlignment="1">
      <alignment horizontal="center" vertical="top" wrapText="1"/>
    </xf>
    <xf numFmtId="0" fontId="111" fillId="0" borderId="0" xfId="0" applyFont="1" applyFill="1" applyBorder="1" applyAlignment="1">
      <alignment horizontal="left" vertical="center" wrapText="1"/>
    </xf>
    <xf numFmtId="0" fontId="113" fillId="0" borderId="1" xfId="0" applyFont="1" applyBorder="1" applyAlignment="1">
      <alignment vertical="center"/>
    </xf>
    <xf numFmtId="0" fontId="112" fillId="0" borderId="0" xfId="0" applyFont="1" applyFill="1" applyBorder="1" applyAlignment="1">
      <alignment horizontal="left" vertical="center" wrapText="1"/>
    </xf>
    <xf numFmtId="2" fontId="111" fillId="0" borderId="0" xfId="0" applyNumberFormat="1" applyFont="1" applyBorder="1"/>
    <xf numFmtId="0" fontId="4" fillId="0" borderId="0" xfId="0" applyFont="1" applyFill="1" applyBorder="1" applyAlignment="1">
      <alignment horizontal="right" vertical="center" wrapText="1"/>
    </xf>
    <xf numFmtId="2" fontId="111" fillId="0" borderId="0" xfId="0" applyNumberFormat="1" applyFont="1" applyBorder="1" applyAlignment="1">
      <alignment horizontal="center" vertical="center" wrapText="1"/>
    </xf>
    <xf numFmtId="2" fontId="111" fillId="0" borderId="1" xfId="0" applyNumberFormat="1" applyFont="1" applyBorder="1" applyAlignment="1">
      <alignment horizontal="center" vertical="center" wrapText="1"/>
    </xf>
    <xf numFmtId="0" fontId="113" fillId="0" borderId="1" xfId="0" applyFont="1" applyBorder="1" applyAlignment="1">
      <alignment horizontal="center" vertical="center" wrapText="1"/>
    </xf>
    <xf numFmtId="2" fontId="112" fillId="0" borderId="0" xfId="0" applyNumberFormat="1" applyFont="1" applyBorder="1" applyAlignment="1">
      <alignment horizontal="center" vertical="center" wrapText="1"/>
    </xf>
    <xf numFmtId="2" fontId="111" fillId="0" borderId="4" xfId="0" applyNumberFormat="1" applyFont="1" applyBorder="1" applyAlignment="1">
      <alignment horizontal="center" vertical="center" wrapText="1"/>
    </xf>
    <xf numFmtId="2" fontId="111" fillId="0" borderId="0" xfId="0" applyNumberFormat="1" applyFont="1" applyFill="1" applyBorder="1" applyAlignment="1">
      <alignment horizontal="center" vertical="center" wrapText="1"/>
    </xf>
    <xf numFmtId="4" fontId="111" fillId="0" borderId="0" xfId="0" applyNumberFormat="1" applyFont="1" applyFill="1" applyBorder="1" applyAlignment="1">
      <alignment horizontal="center" vertical="center" wrapText="1"/>
    </xf>
    <xf numFmtId="2" fontId="112" fillId="0" borderId="0" xfId="0" applyNumberFormat="1" applyFont="1" applyFill="1" applyBorder="1" applyAlignment="1">
      <alignment horizontal="center" vertical="center" wrapText="1"/>
    </xf>
    <xf numFmtId="2" fontId="112" fillId="0" borderId="51" xfId="0" applyNumberFormat="1" applyFont="1" applyBorder="1" applyAlignment="1">
      <alignment horizontal="center" vertical="center" wrapText="1"/>
    </xf>
    <xf numFmtId="0" fontId="0" fillId="0" borderId="0" xfId="0" applyFill="1" applyBorder="1" applyAlignment="1">
      <alignment horizontal="center"/>
    </xf>
    <xf numFmtId="0" fontId="6" fillId="0" borderId="0" xfId="1" applyAlignment="1">
      <alignment horizontal="center"/>
    </xf>
    <xf numFmtId="0" fontId="25" fillId="0" borderId="0" xfId="1" applyFont="1" applyFill="1" applyAlignment="1">
      <alignment horizontal="center"/>
    </xf>
    <xf numFmtId="0" fontId="3" fillId="0" borderId="1" xfId="0" applyFont="1" applyBorder="1" applyAlignment="1">
      <alignment horizontal="center" vertical="center" wrapText="1"/>
    </xf>
    <xf numFmtId="0" fontId="111" fillId="0" borderId="0" xfId="0" applyFont="1" applyBorder="1" applyAlignment="1">
      <alignment vertical="center"/>
    </xf>
    <xf numFmtId="0" fontId="125" fillId="0" borderId="54" xfId="0" applyFont="1" applyBorder="1" applyAlignment="1">
      <alignment horizontal="left" vertical="center" wrapText="1"/>
    </xf>
    <xf numFmtId="0" fontId="126" fillId="0" borderId="0" xfId="0" applyFont="1" applyAlignment="1">
      <alignment horizontal="left" vertical="center" wrapText="1"/>
    </xf>
    <xf numFmtId="0" fontId="127" fillId="0" borderId="54" xfId="0" applyFont="1" applyBorder="1" applyAlignment="1">
      <alignment vertical="center" wrapText="1"/>
    </xf>
    <xf numFmtId="0" fontId="0" fillId="0" borderId="0" xfId="0" applyBorder="1" applyAlignment="1">
      <alignment horizontal="center"/>
    </xf>
    <xf numFmtId="0" fontId="111" fillId="0" borderId="0" xfId="0" applyFont="1" applyBorder="1" applyAlignment="1">
      <alignment horizontal="left" vertical="center"/>
    </xf>
    <xf numFmtId="0" fontId="111" fillId="0" borderId="51" xfId="0" applyFont="1" applyBorder="1" applyAlignment="1">
      <alignment horizontal="left" vertical="center"/>
    </xf>
    <xf numFmtId="0" fontId="111" fillId="0" borderId="51" xfId="0" applyFont="1" applyFill="1" applyBorder="1" applyAlignment="1">
      <alignment horizontal="left" vertical="center" wrapText="1"/>
    </xf>
    <xf numFmtId="0" fontId="127" fillId="0" borderId="51" xfId="0" applyFont="1" applyBorder="1" applyAlignment="1">
      <alignment vertical="center" wrapText="1"/>
    </xf>
    <xf numFmtId="0" fontId="125" fillId="0" borderId="51" xfId="0" applyFont="1" applyBorder="1" applyAlignment="1">
      <alignment horizontal="left" vertical="center" wrapText="1"/>
    </xf>
    <xf numFmtId="0" fontId="96" fillId="0" borderId="16" xfId="976" applyFont="1" applyBorder="1" applyAlignment="1">
      <alignment horizontal="left" wrapText="1"/>
    </xf>
    <xf numFmtId="0" fontId="2" fillId="0" borderId="0" xfId="976"/>
    <xf numFmtId="0" fontId="34" fillId="39" borderId="23" xfId="976" applyFont="1" applyFill="1" applyBorder="1" applyAlignment="1">
      <alignment horizontal="right" vertical="top" wrapText="1"/>
    </xf>
    <xf numFmtId="0" fontId="34" fillId="39" borderId="24" xfId="976" applyFont="1" applyFill="1" applyBorder="1" applyAlignment="1">
      <alignment vertical="top" wrapText="1"/>
    </xf>
    <xf numFmtId="0" fontId="34" fillId="34" borderId="23" xfId="976" applyFont="1" applyFill="1" applyBorder="1" applyAlignment="1">
      <alignment horizontal="right" vertical="center" wrapText="1"/>
    </xf>
    <xf numFmtId="0" fontId="34" fillId="34" borderId="24" xfId="976" applyFont="1" applyFill="1" applyBorder="1" applyAlignment="1">
      <alignment vertical="center" wrapText="1"/>
    </xf>
    <xf numFmtId="0" fontId="33" fillId="34" borderId="16" xfId="976" applyFont="1" applyFill="1" applyBorder="1" applyAlignment="1">
      <alignment horizontal="center" vertical="top" wrapText="1"/>
    </xf>
    <xf numFmtId="0" fontId="35" fillId="33" borderId="16" xfId="976" applyFont="1" applyFill="1" applyBorder="1" applyAlignment="1">
      <alignment wrapText="1"/>
    </xf>
    <xf numFmtId="0" fontId="36" fillId="40" borderId="16" xfId="976" applyFont="1" applyFill="1" applyBorder="1" applyAlignment="1">
      <alignment horizontal="center"/>
    </xf>
    <xf numFmtId="0" fontId="23" fillId="33" borderId="16" xfId="976" applyFont="1" applyFill="1" applyBorder="1" applyAlignment="1">
      <alignment vertical="top" wrapText="1"/>
    </xf>
    <xf numFmtId="192" fontId="24" fillId="0" borderId="16" xfId="976" applyNumberFormat="1" applyFont="1" applyBorder="1" applyAlignment="1">
      <alignment horizontal="right"/>
    </xf>
    <xf numFmtId="192" fontId="24" fillId="38" borderId="16" xfId="976" applyNumberFormat="1" applyFont="1" applyFill="1" applyBorder="1" applyAlignment="1">
      <alignment horizontal="right"/>
    </xf>
    <xf numFmtId="0" fontId="127" fillId="0" borderId="0" xfId="976" applyFont="1"/>
    <xf numFmtId="193" fontId="131" fillId="0" borderId="0" xfId="976" applyNumberFormat="1" applyFont="1" applyFill="1" applyBorder="1" applyAlignment="1">
      <alignment horizontal="right"/>
    </xf>
    <xf numFmtId="193" fontId="131" fillId="75" borderId="0" xfId="976" applyNumberFormat="1" applyFont="1" applyFill="1" applyBorder="1" applyAlignment="1">
      <alignment horizontal="right"/>
    </xf>
    <xf numFmtId="0" fontId="34" fillId="39" borderId="27" xfId="976" applyFont="1" applyFill="1" applyBorder="1" applyAlignment="1">
      <alignment vertical="top" wrapText="1"/>
    </xf>
    <xf numFmtId="0" fontId="33" fillId="39" borderId="27" xfId="976" applyFont="1" applyFill="1" applyBorder="1" applyAlignment="1">
      <alignment vertical="top" wrapText="1"/>
    </xf>
    <xf numFmtId="0" fontId="33" fillId="39" borderId="24" xfId="976" applyFont="1" applyFill="1" applyBorder="1" applyAlignment="1">
      <alignment vertical="top" wrapText="1"/>
    </xf>
    <xf numFmtId="0" fontId="34" fillId="39" borderId="24" xfId="976" applyFont="1" applyFill="1" applyBorder="1" applyAlignment="1">
      <alignment horizontal="right" vertical="top" wrapText="1"/>
    </xf>
    <xf numFmtId="0" fontId="30" fillId="33" borderId="16" xfId="976" applyFont="1" applyFill="1" applyBorder="1" applyAlignment="1">
      <alignment vertical="top" wrapText="1"/>
    </xf>
    <xf numFmtId="0" fontId="30" fillId="33" borderId="55" xfId="976" applyFont="1" applyFill="1" applyBorder="1" applyAlignment="1">
      <alignment vertical="top" wrapText="1"/>
    </xf>
    <xf numFmtId="0" fontId="36" fillId="40" borderId="55" xfId="976" applyFont="1" applyFill="1" applyBorder="1" applyAlignment="1">
      <alignment horizontal="center"/>
    </xf>
    <xf numFmtId="192" fontId="24" fillId="38" borderId="55" xfId="976" applyNumberFormat="1" applyFont="1" applyFill="1" applyBorder="1" applyAlignment="1">
      <alignment horizontal="right"/>
    </xf>
    <xf numFmtId="0" fontId="2" fillId="0" borderId="1" xfId="976" applyBorder="1"/>
    <xf numFmtId="0" fontId="23" fillId="33" borderId="26" xfId="976" applyFont="1" applyFill="1" applyBorder="1" applyAlignment="1">
      <alignment vertical="top" wrapText="1"/>
    </xf>
    <xf numFmtId="0" fontId="36" fillId="40" borderId="26" xfId="976" applyFont="1" applyFill="1" applyBorder="1" applyAlignment="1">
      <alignment horizontal="center"/>
    </xf>
    <xf numFmtId="192" fontId="24" fillId="0" borderId="26" xfId="976" applyNumberFormat="1" applyFont="1" applyBorder="1" applyAlignment="1">
      <alignment horizontal="right"/>
    </xf>
    <xf numFmtId="0" fontId="130" fillId="0" borderId="0" xfId="976" applyFont="1" applyFill="1" applyBorder="1" applyAlignment="1">
      <alignment vertical="top" wrapText="1"/>
    </xf>
    <xf numFmtId="0" fontId="24" fillId="0" borderId="16" xfId="976" applyFont="1" applyBorder="1"/>
    <xf numFmtId="193" fontId="24" fillId="0" borderId="16" xfId="976" applyNumberFormat="1" applyFont="1" applyBorder="1" applyAlignment="1">
      <alignment horizontal="right"/>
    </xf>
    <xf numFmtId="193" fontId="24" fillId="0" borderId="55" xfId="976" applyNumberFormat="1" applyFont="1" applyBorder="1" applyAlignment="1">
      <alignment horizontal="right"/>
    </xf>
    <xf numFmtId="0" fontId="133" fillId="33" borderId="26" xfId="976" applyFont="1" applyFill="1" applyBorder="1" applyAlignment="1">
      <alignment vertical="top" wrapText="1"/>
    </xf>
    <xf numFmtId="193" fontId="38" fillId="0" borderId="26" xfId="976" applyNumberFormat="1" applyFont="1" applyBorder="1" applyAlignment="1">
      <alignment horizontal="right"/>
    </xf>
    <xf numFmtId="193" fontId="38" fillId="0" borderId="16" xfId="976" applyNumberFormat="1" applyFont="1" applyBorder="1" applyAlignment="1">
      <alignment horizontal="right"/>
    </xf>
    <xf numFmtId="0" fontId="134" fillId="0" borderId="0" xfId="976" applyFont="1"/>
    <xf numFmtId="0" fontId="135" fillId="0" borderId="45" xfId="976" applyFont="1" applyFill="1" applyBorder="1" applyAlignment="1">
      <alignment vertical="top" wrapText="1"/>
    </xf>
    <xf numFmtId="194" fontId="24" fillId="0" borderId="16" xfId="976" applyNumberFormat="1" applyFont="1" applyBorder="1" applyAlignment="1">
      <alignment horizontal="right"/>
    </xf>
    <xf numFmtId="194" fontId="98" fillId="0" borderId="16" xfId="976" applyNumberFormat="1" applyFont="1" applyBorder="1" applyAlignment="1">
      <alignment horizontal="right"/>
    </xf>
    <xf numFmtId="194" fontId="24" fillId="38" borderId="16" xfId="976" applyNumberFormat="1" applyFont="1" applyFill="1" applyBorder="1" applyAlignment="1">
      <alignment horizontal="right"/>
    </xf>
    <xf numFmtId="194" fontId="98" fillId="38" borderId="16" xfId="976" applyNumberFormat="1" applyFont="1" applyFill="1" applyBorder="1" applyAlignment="1">
      <alignment horizontal="right"/>
    </xf>
    <xf numFmtId="0" fontId="30" fillId="0" borderId="0" xfId="976" applyFont="1" applyAlignment="1">
      <alignment horizontal="left"/>
    </xf>
    <xf numFmtId="193" fontId="24" fillId="0" borderId="26" xfId="976" applyNumberFormat="1" applyFont="1" applyBorder="1" applyAlignment="1">
      <alignment horizontal="right"/>
    </xf>
    <xf numFmtId="2" fontId="0" fillId="0" borderId="0" xfId="0" applyNumberFormat="1" applyProtection="1">
      <protection locked="0"/>
    </xf>
    <xf numFmtId="0" fontId="0" fillId="0" borderId="0" xfId="0" applyFill="1" applyBorder="1" applyAlignment="1">
      <alignment horizontal="left"/>
    </xf>
    <xf numFmtId="0" fontId="29" fillId="0" borderId="0" xfId="977"/>
    <xf numFmtId="0" fontId="33" fillId="34" borderId="16" xfId="977" applyFont="1" applyFill="1" applyBorder="1" applyAlignment="1">
      <alignment horizontal="center" vertical="top" wrapText="1"/>
    </xf>
    <xf numFmtId="0" fontId="35" fillId="33" borderId="16" xfId="977" applyFont="1" applyFill="1" applyBorder="1" applyAlignment="1">
      <alignment wrapText="1"/>
    </xf>
    <xf numFmtId="0" fontId="36" fillId="40" borderId="16" xfId="977" applyFont="1" applyFill="1" applyBorder="1" applyAlignment="1">
      <alignment horizontal="center"/>
    </xf>
    <xf numFmtId="0" fontId="23" fillId="33" borderId="16" xfId="977" applyFont="1" applyFill="1" applyBorder="1" applyAlignment="1">
      <alignment vertical="top" wrapText="1"/>
    </xf>
    <xf numFmtId="196" fontId="24" fillId="0" borderId="16" xfId="977" applyNumberFormat="1" applyFont="1" applyBorder="1" applyAlignment="1">
      <alignment horizontal="right"/>
    </xf>
    <xf numFmtId="196" fontId="24" fillId="38" borderId="16" xfId="977" applyNumberFormat="1" applyFont="1" applyFill="1" applyBorder="1" applyAlignment="1">
      <alignment horizontal="right"/>
    </xf>
    <xf numFmtId="0" fontId="30" fillId="33" borderId="16" xfId="977" applyFont="1" applyFill="1" applyBorder="1" applyAlignment="1">
      <alignment vertical="top" wrapText="1"/>
    </xf>
    <xf numFmtId="0" fontId="30" fillId="0" borderId="0" xfId="977" applyFont="1" applyAlignment="1">
      <alignment horizontal="left"/>
    </xf>
    <xf numFmtId="0" fontId="96" fillId="0" borderId="16" xfId="977" applyFont="1" applyBorder="1" applyAlignment="1">
      <alignment horizontal="left"/>
    </xf>
    <xf numFmtId="165" fontId="152" fillId="0" borderId="50" xfId="0" applyNumberFormat="1" applyFont="1" applyBorder="1" applyAlignment="1">
      <alignment horizontal="left" vertical="center"/>
    </xf>
    <xf numFmtId="165" fontId="152" fillId="73" borderId="48" xfId="0" applyNumberFormat="1" applyFont="1" applyFill="1" applyBorder="1" applyAlignment="1">
      <alignment horizontal="left" vertical="center"/>
    </xf>
    <xf numFmtId="0" fontId="151" fillId="0" borderId="48" xfId="0" applyFont="1" applyBorder="1" applyAlignment="1">
      <alignment horizontal="centerContinuous" vertical="center" wrapText="1"/>
    </xf>
    <xf numFmtId="165" fontId="152" fillId="73" borderId="47" xfId="0" applyNumberFormat="1" applyFont="1" applyFill="1" applyBorder="1" applyAlignment="1">
      <alignment horizontal="left" vertical="center"/>
    </xf>
    <xf numFmtId="165" fontId="152" fillId="73" borderId="59" xfId="0" applyNumberFormat="1" applyFont="1" applyFill="1" applyBorder="1" applyAlignment="1">
      <alignment horizontal="left" vertical="center"/>
    </xf>
    <xf numFmtId="0" fontId="152" fillId="73" borderId="58" xfId="0" applyNumberFormat="1" applyFont="1" applyFill="1" applyBorder="1" applyAlignment="1">
      <alignment horizontal="left" vertical="center"/>
    </xf>
    <xf numFmtId="165" fontId="152" fillId="73" borderId="60" xfId="0" applyNumberFormat="1" applyFont="1" applyFill="1" applyBorder="1" applyAlignment="1">
      <alignment horizontal="left" vertical="center"/>
    </xf>
    <xf numFmtId="0" fontId="151" fillId="0" borderId="0" xfId="0" applyFont="1" applyFill="1" applyBorder="1" applyAlignment="1">
      <alignment horizontal="centerContinuous" vertical="center" wrapText="1"/>
    </xf>
    <xf numFmtId="0" fontId="151" fillId="0" borderId="47" xfId="0" applyFont="1" applyBorder="1" applyAlignment="1">
      <alignment horizontal="centerContinuous" vertical="center" wrapText="1"/>
    </xf>
    <xf numFmtId="0" fontId="152" fillId="73" borderId="57" xfId="0" applyNumberFormat="1" applyFont="1" applyFill="1" applyBorder="1" applyAlignment="1">
      <alignment horizontal="left" vertical="center"/>
    </xf>
    <xf numFmtId="0" fontId="152" fillId="73" borderId="56" xfId="0" applyNumberFormat="1" applyFont="1" applyFill="1" applyBorder="1" applyAlignment="1">
      <alignment horizontal="left" vertical="center"/>
    </xf>
    <xf numFmtId="196" fontId="129" fillId="0" borderId="0" xfId="0" applyNumberFormat="1" applyFont="1"/>
    <xf numFmtId="165" fontId="152" fillId="0" borderId="49" xfId="0" applyNumberFormat="1" applyFont="1" applyBorder="1" applyAlignment="1">
      <alignment horizontal="left" vertical="center"/>
    </xf>
    <xf numFmtId="165" fontId="152" fillId="73" borderId="49" xfId="0" applyNumberFormat="1" applyFont="1" applyFill="1" applyBorder="1" applyAlignment="1">
      <alignment horizontal="left" vertical="center"/>
    </xf>
    <xf numFmtId="0" fontId="152" fillId="0" borderId="57" xfId="0" applyNumberFormat="1" applyFont="1" applyBorder="1" applyAlignment="1">
      <alignment horizontal="left" vertical="center"/>
    </xf>
    <xf numFmtId="0" fontId="151" fillId="0" borderId="56" xfId="0" applyFont="1" applyBorder="1" applyAlignment="1">
      <alignment horizontal="centerContinuous" vertical="center" wrapText="1"/>
    </xf>
    <xf numFmtId="165" fontId="152" fillId="73" borderId="50" xfId="0" applyNumberFormat="1" applyFont="1" applyFill="1" applyBorder="1" applyAlignment="1">
      <alignment horizontal="left" vertical="center"/>
    </xf>
    <xf numFmtId="0" fontId="29" fillId="0" borderId="0" xfId="977"/>
    <xf numFmtId="0" fontId="24" fillId="0" borderId="16" xfId="977" applyFont="1" applyBorder="1"/>
    <xf numFmtId="0" fontId="33" fillId="34" borderId="16" xfId="977" applyFont="1" applyFill="1" applyBorder="1" applyAlignment="1">
      <alignment horizontal="center" vertical="top" wrapText="1"/>
    </xf>
    <xf numFmtId="0" fontId="35" fillId="33" borderId="16" xfId="977" applyFont="1" applyFill="1" applyBorder="1" applyAlignment="1">
      <alignment wrapText="1"/>
    </xf>
    <xf numFmtId="0" fontId="36" fillId="40" borderId="16" xfId="977" applyFont="1" applyFill="1" applyBorder="1" applyAlignment="1">
      <alignment horizontal="center"/>
    </xf>
    <xf numFmtId="0" fontId="23" fillId="33" borderId="16" xfId="977" applyFont="1" applyFill="1" applyBorder="1" applyAlignment="1">
      <alignment vertical="top" wrapText="1"/>
    </xf>
    <xf numFmtId="196" fontId="24" fillId="0" borderId="16" xfId="977" applyNumberFormat="1" applyFont="1" applyBorder="1" applyAlignment="1">
      <alignment horizontal="right"/>
    </xf>
    <xf numFmtId="196" fontId="24" fillId="38" borderId="16" xfId="977" applyNumberFormat="1" applyFont="1" applyFill="1" applyBorder="1" applyAlignment="1">
      <alignment horizontal="right"/>
    </xf>
    <xf numFmtId="0" fontId="30" fillId="33" borderId="16" xfId="977" applyFont="1" applyFill="1" applyBorder="1" applyAlignment="1">
      <alignment vertical="top" wrapText="1"/>
    </xf>
    <xf numFmtId="0" fontId="30" fillId="0" borderId="0" xfId="977" applyFont="1" applyAlignment="1">
      <alignment horizontal="left"/>
    </xf>
    <xf numFmtId="0" fontId="29" fillId="0" borderId="0" xfId="977"/>
    <xf numFmtId="0" fontId="33" fillId="34" borderId="16" xfId="977" applyFont="1" applyFill="1" applyBorder="1" applyAlignment="1">
      <alignment horizontal="center" vertical="top" wrapText="1"/>
    </xf>
    <xf numFmtId="0" fontId="35" fillId="33" borderId="16" xfId="977" applyFont="1" applyFill="1" applyBorder="1" applyAlignment="1">
      <alignment wrapText="1"/>
    </xf>
    <xf numFmtId="0" fontId="36" fillId="40" borderId="16" xfId="977" applyFont="1" applyFill="1" applyBorder="1" applyAlignment="1">
      <alignment horizontal="center"/>
    </xf>
    <xf numFmtId="0" fontId="23" fillId="33" borderId="16" xfId="977" applyFont="1" applyFill="1" applyBorder="1" applyAlignment="1">
      <alignment vertical="top" wrapText="1"/>
    </xf>
    <xf numFmtId="196" fontId="24" fillId="0" borderId="16" xfId="977" applyNumberFormat="1" applyFont="1" applyBorder="1" applyAlignment="1">
      <alignment horizontal="right"/>
    </xf>
    <xf numFmtId="196" fontId="24" fillId="38" borderId="16" xfId="977" applyNumberFormat="1" applyFont="1" applyFill="1" applyBorder="1" applyAlignment="1">
      <alignment horizontal="right"/>
    </xf>
    <xf numFmtId="0" fontId="30" fillId="33" borderId="16" xfId="977" applyFont="1" applyFill="1" applyBorder="1" applyAlignment="1">
      <alignment vertical="top" wrapText="1"/>
    </xf>
    <xf numFmtId="0" fontId="30" fillId="0" borderId="0" xfId="977" applyFont="1" applyAlignment="1">
      <alignment horizontal="left"/>
    </xf>
    <xf numFmtId="0" fontId="29" fillId="0" borderId="0" xfId="977"/>
    <xf numFmtId="0" fontId="33" fillId="34" borderId="16" xfId="977" applyFont="1" applyFill="1" applyBorder="1" applyAlignment="1">
      <alignment horizontal="center" vertical="top" wrapText="1"/>
    </xf>
    <xf numFmtId="0" fontId="35" fillId="33" borderId="16" xfId="977" applyFont="1" applyFill="1" applyBorder="1" applyAlignment="1">
      <alignment wrapText="1"/>
    </xf>
    <xf numFmtId="0" fontId="36" fillId="40" borderId="16" xfId="977" applyFont="1" applyFill="1" applyBorder="1" applyAlignment="1">
      <alignment horizontal="center"/>
    </xf>
    <xf numFmtId="0" fontId="23" fillId="33" borderId="16" xfId="977" applyFont="1" applyFill="1" applyBorder="1" applyAlignment="1">
      <alignment vertical="top" wrapText="1"/>
    </xf>
    <xf numFmtId="196" fontId="24" fillId="0" borderId="16" xfId="977" applyNumberFormat="1" applyFont="1" applyBorder="1" applyAlignment="1">
      <alignment horizontal="right"/>
    </xf>
    <xf numFmtId="196" fontId="24" fillId="38" borderId="16" xfId="977" applyNumberFormat="1" applyFont="1" applyFill="1" applyBorder="1" applyAlignment="1">
      <alignment horizontal="right"/>
    </xf>
    <xf numFmtId="0" fontId="30" fillId="33" borderId="16" xfId="977" applyFont="1" applyFill="1" applyBorder="1" applyAlignment="1">
      <alignment vertical="top" wrapText="1"/>
    </xf>
    <xf numFmtId="0" fontId="30" fillId="0" borderId="0" xfId="977" applyFont="1" applyAlignment="1">
      <alignment horizontal="left"/>
    </xf>
    <xf numFmtId="0" fontId="27" fillId="35" borderId="0" xfId="729" applyFont="1" applyFill="1"/>
    <xf numFmtId="0" fontId="154" fillId="35" borderId="0" xfId="729" applyFont="1" applyFill="1"/>
    <xf numFmtId="14" fontId="155" fillId="35" borderId="17" xfId="729" applyNumberFormat="1" applyFont="1" applyFill="1" applyBorder="1" applyAlignment="1">
      <alignment horizontal="left"/>
    </xf>
    <xf numFmtId="14" fontId="155" fillId="35" borderId="21" xfId="729" applyNumberFormat="1" applyFont="1" applyFill="1" applyBorder="1" applyAlignment="1">
      <alignment horizontal="left"/>
    </xf>
    <xf numFmtId="0" fontId="109" fillId="35" borderId="20" xfId="729" applyFont="1" applyFill="1" applyBorder="1"/>
    <xf numFmtId="0" fontId="27" fillId="35" borderId="29" xfId="729" applyFont="1" applyFill="1" applyBorder="1" applyAlignment="1">
      <alignment horizontal="center" vertical="center" wrapText="1"/>
    </xf>
    <xf numFmtId="0" fontId="27" fillId="35" borderId="30" xfId="729" applyFont="1" applyFill="1" applyBorder="1" applyAlignment="1">
      <alignment horizontal="center" vertical="center" wrapText="1"/>
    </xf>
    <xf numFmtId="0" fontId="27" fillId="35" borderId="28" xfId="729" applyFont="1" applyFill="1" applyBorder="1" applyAlignment="1">
      <alignment horizontal="center" vertical="center" wrapText="1"/>
    </xf>
    <xf numFmtId="0" fontId="27" fillId="35" borderId="21" xfId="729" applyFont="1" applyFill="1" applyBorder="1"/>
    <xf numFmtId="0" fontId="27" fillId="35" borderId="0" xfId="729" applyFont="1" applyFill="1" applyBorder="1"/>
    <xf numFmtId="0" fontId="27" fillId="35" borderId="3" xfId="729" applyFont="1" applyFill="1" applyBorder="1"/>
    <xf numFmtId="0" fontId="27" fillId="35" borderId="5" xfId="729" applyFont="1" applyFill="1" applyBorder="1"/>
    <xf numFmtId="0" fontId="27" fillId="35" borderId="21" xfId="729" applyFont="1" applyFill="1" applyBorder="1" applyAlignment="1">
      <alignment vertical="top"/>
    </xf>
    <xf numFmtId="1" fontId="27" fillId="35" borderId="21" xfId="729" applyNumberFormat="1" applyFont="1" applyFill="1" applyBorder="1" applyAlignment="1">
      <alignment horizontal="right" vertical="top" indent="1"/>
    </xf>
    <xf numFmtId="1" fontId="27" fillId="35" borderId="0" xfId="729" applyNumberFormat="1" applyFont="1" applyFill="1" applyBorder="1" applyAlignment="1">
      <alignment horizontal="right" vertical="top" indent="1"/>
    </xf>
    <xf numFmtId="1" fontId="27" fillId="35" borderId="3" xfId="729" applyNumberFormat="1" applyFont="1" applyFill="1" applyBorder="1" applyAlignment="1">
      <alignment horizontal="right" vertical="top" indent="1"/>
    </xf>
    <xf numFmtId="0" fontId="27" fillId="35" borderId="20" xfId="729" applyFont="1" applyFill="1" applyBorder="1" applyAlignment="1">
      <alignment vertical="top"/>
    </xf>
    <xf numFmtId="1" fontId="27" fillId="35" borderId="20" xfId="729" applyNumberFormat="1" applyFont="1" applyFill="1" applyBorder="1" applyAlignment="1">
      <alignment horizontal="right" vertical="top" indent="1"/>
    </xf>
    <xf numFmtId="1" fontId="27" fillId="35" borderId="1" xfId="729" applyNumberFormat="1" applyFont="1" applyFill="1" applyBorder="1" applyAlignment="1">
      <alignment horizontal="right" vertical="top" indent="1"/>
    </xf>
    <xf numFmtId="1" fontId="27" fillId="35" borderId="6" xfId="729" applyNumberFormat="1" applyFont="1" applyFill="1" applyBorder="1" applyAlignment="1">
      <alignment horizontal="right" vertical="top" indent="1"/>
    </xf>
    <xf numFmtId="0" fontId="109" fillId="35" borderId="0" xfId="729" applyFont="1" applyFill="1"/>
    <xf numFmtId="0" fontId="27" fillId="35" borderId="0" xfId="729" applyFont="1" applyFill="1" applyAlignment="1">
      <alignment horizontal="left"/>
    </xf>
    <xf numFmtId="0" fontId="27" fillId="35" borderId="0" xfId="731" applyFont="1" applyFill="1" applyBorder="1" applyAlignment="1">
      <alignment horizontal="left" wrapText="1"/>
    </xf>
    <xf numFmtId="0" fontId="27" fillId="35" borderId="0" xfId="0" applyFont="1" applyFill="1"/>
    <xf numFmtId="0" fontId="156" fillId="35" borderId="0" xfId="1" applyFont="1" applyFill="1" applyBorder="1" applyAlignment="1" applyProtection="1">
      <alignment horizontal="left" vertical="top"/>
    </xf>
    <xf numFmtId="0" fontId="156" fillId="35" borderId="0" xfId="1" applyFont="1" applyFill="1" applyBorder="1" applyAlignment="1" applyProtection="1">
      <alignment horizontal="center" vertical="top"/>
    </xf>
    <xf numFmtId="0" fontId="6" fillId="35" borderId="0" xfId="1" applyFill="1" applyBorder="1" applyAlignment="1" applyProtection="1">
      <alignment vertical="top"/>
    </xf>
    <xf numFmtId="1" fontId="27" fillId="35" borderId="0" xfId="729" applyNumberFormat="1" applyFont="1" applyFill="1"/>
    <xf numFmtId="0" fontId="27" fillId="35" borderId="0" xfId="731" applyFill="1"/>
    <xf numFmtId="0" fontId="155" fillId="35" borderId="0" xfId="0" applyFont="1" applyFill="1"/>
    <xf numFmtId="0" fontId="156" fillId="35" borderId="0" xfId="1" applyFont="1" applyFill="1" applyBorder="1" applyAlignment="1" applyProtection="1">
      <alignment vertical="top"/>
    </xf>
    <xf numFmtId="0" fontId="109" fillId="35" borderId="29" xfId="729" applyFont="1" applyFill="1" applyBorder="1" applyAlignment="1">
      <alignment vertical="top"/>
    </xf>
    <xf numFmtId="1" fontId="27" fillId="35" borderId="29" xfId="729" applyNumberFormat="1" applyFont="1" applyFill="1" applyBorder="1" applyAlignment="1">
      <alignment horizontal="right" vertical="top" indent="1"/>
    </xf>
    <xf numFmtId="1" fontId="27" fillId="35" borderId="30" xfId="729" applyNumberFormat="1" applyFont="1" applyFill="1" applyBorder="1" applyAlignment="1">
      <alignment horizontal="right" vertical="top" indent="1"/>
    </xf>
    <xf numFmtId="1" fontId="27" fillId="35" borderId="28" xfId="729" applyNumberFormat="1" applyFont="1" applyFill="1" applyBorder="1" applyAlignment="1">
      <alignment horizontal="right" vertical="top" indent="1"/>
    </xf>
    <xf numFmtId="196" fontId="24" fillId="0" borderId="16" xfId="0" applyNumberFormat="1" applyFont="1" applyBorder="1" applyAlignment="1">
      <alignment horizontal="right"/>
    </xf>
    <xf numFmtId="196" fontId="24" fillId="38" borderId="16" xfId="0" applyNumberFormat="1" applyFont="1" applyFill="1" applyBorder="1" applyAlignment="1">
      <alignment horizontal="right"/>
    </xf>
    <xf numFmtId="196" fontId="98" fillId="38" borderId="16" xfId="0" applyNumberFormat="1" applyFont="1" applyFill="1" applyBorder="1" applyAlignment="1">
      <alignment horizontal="right"/>
    </xf>
    <xf numFmtId="0" fontId="96" fillId="0" borderId="16" xfId="0" applyFont="1" applyBorder="1" applyAlignment="1">
      <alignment horizontal="left"/>
    </xf>
    <xf numFmtId="0" fontId="96" fillId="0" borderId="16" xfId="976" applyFont="1" applyBorder="1" applyAlignment="1">
      <alignment horizontal="left"/>
    </xf>
    <xf numFmtId="0" fontId="0" fillId="0" borderId="0" xfId="0" applyAlignment="1"/>
    <xf numFmtId="0" fontId="0" fillId="36" borderId="0" xfId="0" applyFill="1" applyBorder="1" applyAlignment="1">
      <alignment vertical="center"/>
    </xf>
    <xf numFmtId="0" fontId="0" fillId="0" borderId="0" xfId="0" applyBorder="1" applyAlignment="1"/>
    <xf numFmtId="0" fontId="0" fillId="0" borderId="0" xfId="0" applyFill="1" applyBorder="1" applyAlignment="1"/>
    <xf numFmtId="0" fontId="128" fillId="0" borderId="0" xfId="1" applyFont="1" applyBorder="1" applyAlignment="1"/>
    <xf numFmtId="0" fontId="2" fillId="0" borderId="0" xfId="976" applyAlignment="1">
      <alignment horizontal="left"/>
    </xf>
    <xf numFmtId="0" fontId="158" fillId="0" borderId="0" xfId="0" applyFont="1" applyFill="1" applyAlignment="1"/>
    <xf numFmtId="0" fontId="0" fillId="72" borderId="0" xfId="0" applyFill="1"/>
    <xf numFmtId="192" fontId="24" fillId="0" borderId="16" xfId="0" applyNumberFormat="1" applyFont="1" applyBorder="1" applyAlignment="1">
      <alignment horizontal="right"/>
    </xf>
    <xf numFmtId="192" fontId="24" fillId="38" borderId="16" xfId="0" applyNumberFormat="1" applyFont="1" applyFill="1" applyBorder="1" applyAlignment="1">
      <alignment horizontal="right"/>
    </xf>
    <xf numFmtId="192" fontId="98" fillId="0" borderId="16" xfId="0" applyNumberFormat="1" applyFont="1" applyBorder="1" applyAlignment="1">
      <alignment horizontal="right"/>
    </xf>
    <xf numFmtId="192" fontId="98" fillId="38" borderId="16" xfId="0" applyNumberFormat="1" applyFont="1" applyFill="1" applyBorder="1" applyAlignment="1">
      <alignment horizontal="right"/>
    </xf>
    <xf numFmtId="2" fontId="25" fillId="0" borderId="0" xfId="0" applyNumberFormat="1" applyFont="1" applyProtection="1">
      <protection locked="0"/>
    </xf>
    <xf numFmtId="2" fontId="25" fillId="0" borderId="0" xfId="0" applyNumberFormat="1" applyFont="1" applyFill="1" applyProtection="1">
      <protection locked="0"/>
    </xf>
    <xf numFmtId="0" fontId="37" fillId="40" borderId="16" xfId="0" applyFont="1" applyFill="1" applyBorder="1" applyAlignment="1">
      <alignment horizontal="center"/>
    </xf>
    <xf numFmtId="0" fontId="110" fillId="0" borderId="0" xfId="0" applyFont="1" applyAlignment="1">
      <alignment wrapText="1"/>
    </xf>
    <xf numFmtId="0" fontId="36" fillId="40" borderId="0" xfId="0" applyFont="1" applyFill="1" applyBorder="1" applyAlignment="1">
      <alignment horizontal="center"/>
    </xf>
    <xf numFmtId="0" fontId="24" fillId="0" borderId="0" xfId="0" applyNumberFormat="1" applyFont="1" applyBorder="1" applyAlignment="1">
      <alignment horizontal="right"/>
    </xf>
    <xf numFmtId="0" fontId="159" fillId="0" borderId="16" xfId="0" applyNumberFormat="1" applyFont="1" applyBorder="1" applyAlignment="1">
      <alignment horizontal="right"/>
    </xf>
    <xf numFmtId="0" fontId="159" fillId="38" borderId="16" xfId="0" applyNumberFormat="1" applyFont="1" applyFill="1" applyBorder="1" applyAlignment="1">
      <alignment horizontal="right"/>
    </xf>
    <xf numFmtId="0" fontId="102" fillId="0" borderId="0" xfId="0" applyFont="1" applyFill="1"/>
    <xf numFmtId="0" fontId="26" fillId="0" borderId="0" xfId="0" applyFont="1" applyFill="1"/>
    <xf numFmtId="0" fontId="26" fillId="41" borderId="0" xfId="0" applyFont="1" applyFill="1"/>
    <xf numFmtId="0" fontId="101" fillId="0" borderId="0" xfId="0" applyFont="1" applyFill="1" applyAlignment="1"/>
    <xf numFmtId="0" fontId="24" fillId="0" borderId="0" xfId="454" applyFont="1" applyFill="1" applyAlignment="1">
      <alignment horizontal="left"/>
    </xf>
    <xf numFmtId="0" fontId="24" fillId="0" borderId="0" xfId="1257" applyFont="1" applyFill="1" applyBorder="1" applyAlignment="1">
      <alignment vertical="center"/>
    </xf>
    <xf numFmtId="0" fontId="24" fillId="41" borderId="0" xfId="1257" applyFont="1" applyFill="1" applyBorder="1" applyAlignment="1">
      <alignment vertical="center"/>
    </xf>
    <xf numFmtId="0" fontId="101" fillId="41" borderId="0" xfId="938" applyFont="1" applyFill="1" applyBorder="1" applyAlignment="1">
      <alignment horizontal="left" vertical="top"/>
    </xf>
    <xf numFmtId="0" fontId="24" fillId="0" borderId="0" xfId="938" applyFont="1" applyFill="1" applyBorder="1" applyAlignment="1">
      <alignment horizontal="left"/>
    </xf>
    <xf numFmtId="0" fontId="101" fillId="0" borderId="0" xfId="1257" applyFont="1" applyFill="1" applyBorder="1" applyAlignment="1">
      <alignment vertical="center"/>
    </xf>
    <xf numFmtId="0" fontId="101" fillId="41" borderId="0" xfId="1257" applyFont="1" applyFill="1" applyBorder="1" applyAlignment="1">
      <alignment vertical="center"/>
    </xf>
    <xf numFmtId="0" fontId="24" fillId="0" borderId="0" xfId="1257" applyFont="1" applyFill="1" applyBorder="1" applyAlignment="1"/>
    <xf numFmtId="0" fontId="101" fillId="0" borderId="0" xfId="938" applyFont="1" applyFill="1" applyBorder="1" applyAlignment="1">
      <alignment horizontal="left" vertical="top"/>
    </xf>
    <xf numFmtId="0" fontId="24" fillId="35" borderId="0" xfId="1257" applyFont="1" applyFill="1" applyBorder="1" applyAlignment="1">
      <alignment vertical="center" wrapText="1"/>
    </xf>
    <xf numFmtId="0" fontId="24" fillId="0" borderId="70" xfId="938" applyFont="1" applyFill="1" applyBorder="1" applyAlignment="1">
      <alignment horizontal="left"/>
    </xf>
    <xf numFmtId="0" fontId="101" fillId="0" borderId="0" xfId="938" applyFont="1" applyFill="1" applyAlignment="1">
      <alignment horizontal="left" vertical="top"/>
    </xf>
    <xf numFmtId="178" fontId="24" fillId="35" borderId="73" xfId="0" applyNumberFormat="1" applyFont="1" applyFill="1" applyBorder="1" applyAlignment="1">
      <alignment horizontal="left" vertical="center"/>
    </xf>
    <xf numFmtId="178" fontId="24" fillId="35" borderId="0" xfId="0" applyNumberFormat="1" applyFont="1" applyFill="1" applyBorder="1" applyAlignment="1">
      <alignment horizontal="left" vertical="center"/>
    </xf>
    <xf numFmtId="178" fontId="24" fillId="35" borderId="21" xfId="0" applyNumberFormat="1" applyFont="1" applyFill="1" applyBorder="1" applyAlignment="1">
      <alignment horizontal="right" vertical="center"/>
    </xf>
    <xf numFmtId="0" fontId="24" fillId="35" borderId="21" xfId="0" applyFont="1" applyFill="1" applyBorder="1" applyAlignment="1">
      <alignment horizontal="left"/>
    </xf>
    <xf numFmtId="0" fontId="24" fillId="35" borderId="22" xfId="0" applyFont="1" applyFill="1" applyBorder="1"/>
    <xf numFmtId="0" fontId="38" fillId="35" borderId="69" xfId="1325" applyFont="1" applyFill="1" applyBorder="1" applyAlignment="1">
      <alignment horizontal="left"/>
    </xf>
    <xf numFmtId="0" fontId="99" fillId="0" borderId="0" xfId="0" applyFont="1" applyFill="1" applyAlignment="1">
      <alignment vertical="center"/>
    </xf>
    <xf numFmtId="0" fontId="101" fillId="0" borderId="0" xfId="938" applyFont="1" applyFill="1" applyAlignment="1">
      <alignment vertical="top"/>
    </xf>
    <xf numFmtId="0" fontId="99" fillId="0" borderId="0" xfId="0" applyFont="1" applyFill="1"/>
    <xf numFmtId="0" fontId="38" fillId="0" borderId="0" xfId="938" applyFont="1" applyFill="1" applyAlignment="1">
      <alignment vertical="top"/>
    </xf>
    <xf numFmtId="1" fontId="3" fillId="0" borderId="0" xfId="0" applyNumberFormat="1" applyFont="1"/>
    <xf numFmtId="0" fontId="3" fillId="0" borderId="0" xfId="0" applyFont="1"/>
    <xf numFmtId="0" fontId="103" fillId="0" borderId="0" xfId="0" applyFont="1" applyFill="1" applyAlignment="1">
      <alignment vertical="center"/>
    </xf>
    <xf numFmtId="0" fontId="38" fillId="0" borderId="0" xfId="2658" applyFont="1" applyFill="1" applyAlignment="1" applyProtection="1">
      <alignment horizontal="left"/>
    </xf>
    <xf numFmtId="1" fontId="0" fillId="0" borderId="0" xfId="0" applyNumberFormat="1" applyFill="1" applyAlignment="1">
      <alignment horizontal="center"/>
    </xf>
    <xf numFmtId="0" fontId="0" fillId="0" borderId="0" xfId="0" applyAlignment="1">
      <alignment horizontal="right" vertical="center" wrapText="1"/>
    </xf>
    <xf numFmtId="0" fontId="101" fillId="0" borderId="0" xfId="2658" applyFont="1" applyFill="1" applyAlignment="1" applyProtection="1">
      <alignment horizontal="left"/>
    </xf>
    <xf numFmtId="1" fontId="0" fillId="0" borderId="0" xfId="0" applyNumberFormat="1" applyAlignment="1">
      <alignment horizontal="center"/>
    </xf>
    <xf numFmtId="0" fontId="24" fillId="0" borderId="0" xfId="2658" applyFont="1" applyFill="1" applyBorder="1" applyAlignment="1" applyProtection="1">
      <alignment horizontal="left"/>
    </xf>
    <xf numFmtId="1" fontId="24" fillId="0" borderId="0" xfId="796" applyNumberFormat="1" applyFont="1" applyFill="1" applyBorder="1" applyAlignment="1">
      <alignment horizontal="center" vertical="center" textRotation="180"/>
    </xf>
    <xf numFmtId="0" fontId="24" fillId="0" borderId="0" xfId="2658" applyFont="1" applyFill="1" applyBorder="1" applyAlignment="1">
      <alignment horizontal="center" vertical="center"/>
    </xf>
    <xf numFmtId="1" fontId="24" fillId="35" borderId="18" xfId="792" applyNumberFormat="1" applyFont="1" applyFill="1" applyBorder="1" applyAlignment="1" applyProtection="1">
      <alignment horizontal="center"/>
    </xf>
    <xf numFmtId="1" fontId="24" fillId="35" borderId="72" xfId="792" applyNumberFormat="1" applyFont="1" applyFill="1" applyBorder="1" applyAlignment="1" applyProtection="1">
      <alignment horizontal="left"/>
    </xf>
    <xf numFmtId="1" fontId="24" fillId="35" borderId="70" xfId="792" applyNumberFormat="1" applyFont="1" applyFill="1" applyBorder="1" applyAlignment="1" applyProtection="1">
      <alignment horizontal="center"/>
    </xf>
    <xf numFmtId="1" fontId="24" fillId="35" borderId="70" xfId="792" applyNumberFormat="1" applyFont="1" applyFill="1" applyBorder="1" applyAlignment="1" applyProtection="1">
      <alignment horizontal="left"/>
    </xf>
    <xf numFmtId="1" fontId="24" fillId="35" borderId="70" xfId="792" applyNumberFormat="1" applyFont="1" applyFill="1" applyBorder="1" applyAlignment="1" applyProtection="1">
      <alignment horizontal="right" vertical="center" wrapText="1"/>
    </xf>
    <xf numFmtId="181" fontId="24" fillId="35" borderId="22" xfId="794" applyNumberFormat="1" applyFont="1" applyFill="1" applyBorder="1" applyAlignment="1" applyProtection="1">
      <alignment horizontal="left"/>
    </xf>
    <xf numFmtId="1" fontId="24" fillId="35" borderId="21" xfId="794" applyNumberFormat="1" applyFont="1" applyFill="1" applyBorder="1" applyAlignment="1" applyProtection="1">
      <alignment horizontal="center" vertical="center"/>
    </xf>
    <xf numFmtId="3" fontId="41" fillId="35" borderId="21" xfId="792" applyNumberFormat="1" applyFont="1" applyFill="1" applyBorder="1" applyAlignment="1" applyProtection="1">
      <alignment horizontal="right"/>
    </xf>
    <xf numFmtId="3" fontId="41" fillId="35" borderId="73" xfId="794" applyNumberFormat="1" applyFont="1" applyFill="1" applyBorder="1" applyAlignment="1" applyProtection="1">
      <alignment horizontal="left"/>
    </xf>
    <xf numFmtId="3" fontId="41" fillId="35" borderId="73" xfId="792" applyNumberFormat="1" applyFont="1" applyFill="1" applyBorder="1" applyAlignment="1" applyProtection="1">
      <alignment horizontal="left"/>
    </xf>
    <xf numFmtId="3" fontId="41" fillId="35" borderId="0" xfId="794" applyNumberFormat="1" applyFont="1" applyFill="1" applyBorder="1" applyAlignment="1" applyProtection="1">
      <alignment horizontal="right"/>
    </xf>
    <xf numFmtId="3" fontId="41" fillId="35" borderId="0" xfId="794" applyNumberFormat="1" applyFont="1" applyFill="1" applyBorder="1" applyAlignment="1" applyProtection="1">
      <alignment horizontal="left"/>
    </xf>
    <xf numFmtId="3" fontId="41" fillId="35" borderId="21" xfId="794" applyNumberFormat="1" applyFont="1" applyFill="1" applyBorder="1" applyAlignment="1" applyProtection="1">
      <alignment horizontal="right"/>
    </xf>
    <xf numFmtId="3" fontId="41" fillId="35" borderId="0" xfId="792" applyNumberFormat="1" applyFont="1" applyFill="1" applyBorder="1" applyAlignment="1" applyProtection="1">
      <alignment horizontal="right"/>
    </xf>
    <xf numFmtId="3" fontId="41" fillId="35" borderId="0" xfId="792" applyNumberFormat="1" applyFont="1" applyFill="1" applyBorder="1" applyAlignment="1" applyProtection="1">
      <alignment horizontal="left"/>
    </xf>
    <xf numFmtId="3" fontId="41" fillId="35" borderId="0" xfId="794" applyNumberFormat="1" applyFont="1" applyFill="1" applyBorder="1" applyAlignment="1" applyProtection="1">
      <alignment horizontal="right" vertical="center" wrapText="1"/>
    </xf>
    <xf numFmtId="3" fontId="41" fillId="35" borderId="21" xfId="792" applyNumberFormat="1" applyFont="1" applyFill="1" applyBorder="1" applyAlignment="1">
      <alignment horizontal="right"/>
    </xf>
    <xf numFmtId="3" fontId="41" fillId="35" borderId="73" xfId="792" applyNumberFormat="1" applyFont="1" applyFill="1" applyBorder="1" applyAlignment="1">
      <alignment horizontal="left"/>
    </xf>
    <xf numFmtId="1" fontId="24" fillId="35" borderId="21" xfId="48" applyNumberFormat="1" applyFont="1" applyFill="1" applyBorder="1" applyAlignment="1">
      <alignment horizontal="center" vertical="center"/>
    </xf>
    <xf numFmtId="165" fontId="38" fillId="35" borderId="22" xfId="795" applyNumberFormat="1" applyFont="1" applyFill="1" applyBorder="1" applyAlignment="1">
      <alignment horizontal="left"/>
    </xf>
    <xf numFmtId="1" fontId="24" fillId="35" borderId="0" xfId="792" applyNumberFormat="1" applyFont="1" applyFill="1" applyBorder="1" applyAlignment="1" applyProtection="1">
      <alignment horizontal="center" vertical="center"/>
    </xf>
    <xf numFmtId="3" fontId="24" fillId="35" borderId="21" xfId="792" applyNumberFormat="1" applyFont="1" applyFill="1" applyBorder="1" applyAlignment="1" applyProtection="1">
      <alignment horizontal="center"/>
    </xf>
    <xf numFmtId="3" fontId="24" fillId="35" borderId="73" xfId="792" applyNumberFormat="1" applyFont="1" applyFill="1" applyBorder="1" applyAlignment="1" applyProtection="1">
      <alignment horizontal="left"/>
    </xf>
    <xf numFmtId="3" fontId="24" fillId="35" borderId="0" xfId="792" applyNumberFormat="1" applyFont="1" applyFill="1" applyBorder="1" applyAlignment="1" applyProtection="1">
      <alignment horizontal="center"/>
    </xf>
    <xf numFmtId="3" fontId="24" fillId="35" borderId="0" xfId="792" applyNumberFormat="1" applyFont="1" applyFill="1" applyBorder="1" applyAlignment="1" applyProtection="1">
      <alignment horizontal="left"/>
    </xf>
    <xf numFmtId="3" fontId="24" fillId="35" borderId="0" xfId="792" applyNumberFormat="1" applyFont="1" applyFill="1" applyBorder="1" applyAlignment="1" applyProtection="1">
      <alignment horizontal="right" vertical="center" wrapText="1"/>
    </xf>
    <xf numFmtId="1" fontId="24" fillId="0" borderId="0" xfId="792" applyNumberFormat="1" applyFont="1" applyFill="1" applyBorder="1" applyAlignment="1" applyProtection="1">
      <alignment horizontal="right"/>
    </xf>
    <xf numFmtId="1" fontId="24" fillId="0" borderId="0" xfId="792" applyNumberFormat="1" applyFont="1" applyFill="1" applyBorder="1" applyAlignment="1" applyProtection="1">
      <alignment horizontal="left"/>
    </xf>
    <xf numFmtId="0" fontId="24" fillId="0" borderId="0" xfId="2659" applyFont="1" applyFill="1" applyBorder="1" applyAlignment="1">
      <alignment horizontal="left"/>
    </xf>
    <xf numFmtId="49" fontId="24" fillId="0" borderId="0" xfId="794" applyNumberFormat="1" applyFont="1" applyFill="1" applyBorder="1" applyAlignment="1" applyProtection="1">
      <alignment horizontal="right" vertical="center"/>
    </xf>
    <xf numFmtId="1" fontId="0" fillId="0" borderId="0" xfId="0" applyNumberFormat="1" applyFill="1" applyBorder="1" applyAlignment="1">
      <alignment horizontal="center"/>
    </xf>
    <xf numFmtId="0" fontId="0" fillId="0" borderId="0" xfId="0" applyFill="1" applyAlignment="1"/>
    <xf numFmtId="0" fontId="0" fillId="0" borderId="0" xfId="0" applyFill="1" applyAlignment="1">
      <alignment horizontal="left"/>
    </xf>
    <xf numFmtId="0" fontId="0" fillId="0" borderId="0" xfId="0" applyFill="1" applyAlignment="1">
      <alignment horizontal="right" wrapText="1"/>
    </xf>
    <xf numFmtId="0" fontId="24" fillId="0" borderId="0" xfId="0" applyFont="1" applyFill="1" applyBorder="1" applyAlignment="1"/>
    <xf numFmtId="0" fontId="24" fillId="0" borderId="0" xfId="0" applyFont="1" applyFill="1" applyAlignment="1">
      <alignment wrapText="1"/>
    </xf>
    <xf numFmtId="0" fontId="24" fillId="0" borderId="0" xfId="0" applyFont="1" applyFill="1" applyBorder="1" applyAlignment="1">
      <alignment horizontal="left"/>
    </xf>
    <xf numFmtId="0" fontId="24" fillId="0" borderId="0" xfId="2660" applyNumberFormat="1" applyFont="1" applyFill="1" applyBorder="1" applyAlignment="1">
      <alignment vertical="top"/>
    </xf>
    <xf numFmtId="0" fontId="0" fillId="0" borderId="0" xfId="0" applyFill="1" applyAlignment="1">
      <alignment horizontal="right" vertical="center" wrapText="1"/>
    </xf>
    <xf numFmtId="0" fontId="101" fillId="0" borderId="0" xfId="0" applyFont="1" applyFill="1" applyBorder="1" applyAlignment="1"/>
    <xf numFmtId="0" fontId="102" fillId="0" borderId="0" xfId="0" applyFont="1" applyFill="1" applyBorder="1" applyAlignment="1"/>
    <xf numFmtId="0" fontId="0" fillId="0" borderId="0" xfId="0" applyFill="1" applyAlignment="1">
      <alignment horizontal="center"/>
    </xf>
    <xf numFmtId="0" fontId="0" fillId="0" borderId="0" xfId="0" applyAlignment="1">
      <alignment horizontal="center" vertical="center" wrapText="1"/>
    </xf>
    <xf numFmtId="0" fontId="41" fillId="0" borderId="0" xfId="0" applyFont="1"/>
    <xf numFmtId="0" fontId="24" fillId="0" borderId="0" xfId="2658" applyFont="1" applyFill="1" applyBorder="1" applyAlignment="1"/>
    <xf numFmtId="0" fontId="24" fillId="0" borderId="0" xfId="796" applyFont="1" applyFill="1" applyBorder="1" applyAlignment="1">
      <alignment horizontal="center" vertical="center" textRotation="180"/>
    </xf>
    <xf numFmtId="0" fontId="24" fillId="0" borderId="0" xfId="2658" applyFont="1" applyFill="1" applyBorder="1" applyAlignment="1">
      <alignment vertical="center"/>
    </xf>
    <xf numFmtId="0" fontId="24" fillId="0" borderId="0" xfId="793" applyFont="1" applyFill="1" applyBorder="1" applyAlignment="1">
      <alignment vertical="center"/>
    </xf>
    <xf numFmtId="179" fontId="24" fillId="0" borderId="0" xfId="2658" applyNumberFormat="1" applyFont="1" applyFill="1" applyBorder="1" applyAlignment="1">
      <alignment vertical="center"/>
    </xf>
    <xf numFmtId="179" fontId="24" fillId="0" borderId="0" xfId="793" applyNumberFormat="1" applyFont="1" applyFill="1" applyBorder="1" applyAlignment="1">
      <alignment vertical="center"/>
    </xf>
    <xf numFmtId="165" fontId="38" fillId="0" borderId="69" xfId="795" applyNumberFormat="1" applyFont="1" applyFill="1" applyBorder="1" applyAlignment="1">
      <alignment horizontal="left"/>
    </xf>
    <xf numFmtId="1" fontId="24" fillId="0" borderId="70" xfId="2659" applyNumberFormat="1" applyFont="1" applyFill="1" applyBorder="1" applyAlignment="1" applyProtection="1">
      <alignment horizontal="center" vertical="center"/>
    </xf>
    <xf numFmtId="1" fontId="24" fillId="35" borderId="71" xfId="2659" applyNumberFormat="1" applyFont="1" applyFill="1" applyBorder="1" applyAlignment="1" applyProtection="1">
      <alignment horizontal="center"/>
    </xf>
    <xf numFmtId="1" fontId="24" fillId="35" borderId="72" xfId="2659" applyNumberFormat="1" applyFont="1" applyFill="1" applyBorder="1" applyAlignment="1" applyProtection="1">
      <alignment horizontal="left"/>
    </xf>
    <xf numFmtId="1" fontId="24" fillId="35" borderId="70" xfId="2659" applyNumberFormat="1" applyFont="1" applyFill="1" applyBorder="1" applyAlignment="1" applyProtection="1">
      <alignment horizontal="center"/>
    </xf>
    <xf numFmtId="1" fontId="24" fillId="35" borderId="70" xfId="2659" applyNumberFormat="1" applyFont="1" applyFill="1" applyBorder="1" applyAlignment="1" applyProtection="1">
      <alignment horizontal="left"/>
    </xf>
    <xf numFmtId="1" fontId="24" fillId="35" borderId="70" xfId="2659" applyNumberFormat="1" applyFont="1" applyFill="1" applyBorder="1" applyAlignment="1" applyProtection="1">
      <alignment horizontal="center" vertical="center" wrapText="1"/>
    </xf>
    <xf numFmtId="1" fontId="24" fillId="0" borderId="0" xfId="2659" applyNumberFormat="1" applyFont="1" applyFill="1" applyBorder="1" applyAlignment="1" applyProtection="1">
      <alignment horizontal="center"/>
    </xf>
    <xf numFmtId="1" fontId="24" fillId="0" borderId="0" xfId="2659" applyNumberFormat="1" applyFont="1" applyFill="1" applyBorder="1" applyAlignment="1" applyProtection="1">
      <alignment horizontal="left"/>
    </xf>
    <xf numFmtId="1" fontId="41" fillId="0" borderId="0" xfId="794" applyNumberFormat="1" applyFont="1" applyFill="1" applyBorder="1" applyAlignment="1" applyProtection="1">
      <alignment horizontal="right"/>
    </xf>
    <xf numFmtId="1" fontId="41" fillId="0" borderId="0" xfId="794" applyNumberFormat="1" applyFont="1" applyFill="1" applyBorder="1" applyAlignment="1" applyProtection="1">
      <alignment horizontal="left"/>
    </xf>
    <xf numFmtId="181" fontId="24" fillId="35" borderId="75" xfId="794" applyNumberFormat="1" applyFont="1" applyFill="1" applyBorder="1" applyAlignment="1" applyProtection="1">
      <alignment horizontal="left"/>
    </xf>
    <xf numFmtId="181" fontId="24" fillId="35" borderId="74" xfId="794" applyNumberFormat="1" applyFont="1" applyFill="1" applyBorder="1" applyAlignment="1" applyProtection="1">
      <alignment horizontal="center" vertical="center"/>
    </xf>
    <xf numFmtId="1" fontId="41" fillId="35" borderId="74" xfId="2659" applyNumberFormat="1" applyFont="1" applyFill="1" applyBorder="1" applyAlignment="1" applyProtection="1">
      <alignment horizontal="right"/>
    </xf>
    <xf numFmtId="1" fontId="41" fillId="35" borderId="73" xfId="794" applyNumberFormat="1" applyFont="1" applyFill="1" applyBorder="1" applyAlignment="1" applyProtection="1">
      <alignment horizontal="left"/>
    </xf>
    <xf numFmtId="1" fontId="41" fillId="35" borderId="0" xfId="794" applyNumberFormat="1" applyFont="1" applyFill="1" applyBorder="1" applyAlignment="1" applyProtection="1">
      <alignment horizontal="right"/>
    </xf>
    <xf numFmtId="1" fontId="41" fillId="35" borderId="0" xfId="794" applyNumberFormat="1" applyFont="1" applyFill="1" applyBorder="1" applyAlignment="1" applyProtection="1">
      <alignment horizontal="left"/>
    </xf>
    <xf numFmtId="1" fontId="41" fillId="35" borderId="73" xfId="2659" applyNumberFormat="1" applyFont="1" applyFill="1" applyBorder="1" applyAlignment="1" applyProtection="1">
      <alignment horizontal="left"/>
    </xf>
    <xf numFmtId="1" fontId="41" fillId="35" borderId="0" xfId="2659" applyNumberFormat="1" applyFont="1" applyFill="1" applyBorder="1" applyAlignment="1" applyProtection="1">
      <alignment horizontal="right"/>
    </xf>
    <xf numFmtId="1" fontId="41" fillId="35" borderId="0" xfId="2659" applyNumberFormat="1" applyFont="1" applyFill="1" applyBorder="1" applyAlignment="1" applyProtection="1">
      <alignment horizontal="left"/>
    </xf>
    <xf numFmtId="1" fontId="41" fillId="35" borderId="0" xfId="794" applyNumberFormat="1" applyFont="1" applyFill="1" applyBorder="1" applyAlignment="1" applyProtection="1">
      <alignment horizontal="right" vertical="center" wrapText="1"/>
    </xf>
    <xf numFmtId="165" fontId="41" fillId="35" borderId="74" xfId="2659" applyNumberFormat="1" applyFont="1" applyFill="1" applyBorder="1" applyAlignment="1" applyProtection="1">
      <alignment horizontal="right"/>
    </xf>
    <xf numFmtId="165" fontId="41" fillId="35" borderId="73" xfId="794" applyNumberFormat="1" applyFont="1" applyFill="1" applyBorder="1" applyAlignment="1" applyProtection="1">
      <alignment horizontal="left"/>
    </xf>
    <xf numFmtId="165" fontId="41" fillId="35" borderId="0" xfId="794" applyNumberFormat="1" applyFont="1" applyFill="1" applyBorder="1" applyAlignment="1" applyProtection="1">
      <alignment horizontal="right"/>
    </xf>
    <xf numFmtId="165" fontId="41" fillId="35" borderId="0" xfId="794" applyNumberFormat="1" applyFont="1" applyFill="1" applyBorder="1" applyAlignment="1" applyProtection="1">
      <alignment horizontal="left"/>
    </xf>
    <xf numFmtId="1" fontId="41" fillId="0" borderId="0" xfId="2659" applyNumberFormat="1" applyFont="1" applyFill="1" applyBorder="1" applyAlignment="1" applyProtection="1">
      <alignment horizontal="right"/>
    </xf>
    <xf numFmtId="180" fontId="24" fillId="35" borderId="74" xfId="794" applyNumberFormat="1" applyFont="1" applyFill="1" applyBorder="1" applyAlignment="1" applyProtection="1">
      <alignment horizontal="center" vertical="center"/>
    </xf>
    <xf numFmtId="1" fontId="41" fillId="35" borderId="74" xfId="794" applyNumberFormat="1" applyFont="1" applyFill="1" applyBorder="1" applyAlignment="1" applyProtection="1">
      <alignment horizontal="right"/>
    </xf>
    <xf numFmtId="165" fontId="41" fillId="35" borderId="74" xfId="794" applyNumberFormat="1" applyFont="1" applyFill="1" applyBorder="1" applyAlignment="1" applyProtection="1">
      <alignment horizontal="right"/>
    </xf>
    <xf numFmtId="189" fontId="41" fillId="0" borderId="0" xfId="743" applyNumberFormat="1" applyFont="1"/>
    <xf numFmtId="190" fontId="41" fillId="0" borderId="0" xfId="743" applyNumberFormat="1" applyFont="1"/>
    <xf numFmtId="1" fontId="24" fillId="0" borderId="0" xfId="794" applyNumberFormat="1" applyFont="1" applyFill="1" applyBorder="1" applyAlignment="1" applyProtection="1">
      <alignment horizontal="left"/>
    </xf>
    <xf numFmtId="165" fontId="38" fillId="0" borderId="75" xfId="795" applyNumberFormat="1" applyFont="1" applyFill="1" applyBorder="1" applyAlignment="1">
      <alignment horizontal="left"/>
    </xf>
    <xf numFmtId="1" fontId="24" fillId="0" borderId="0" xfId="2659" applyNumberFormat="1" applyFont="1" applyFill="1" applyBorder="1" applyAlignment="1" applyProtection="1">
      <alignment horizontal="center" vertical="center"/>
    </xf>
    <xf numFmtId="202" fontId="214" fillId="35" borderId="74" xfId="2659" applyNumberFormat="1" applyFont="1" applyFill="1" applyBorder="1" applyAlignment="1" applyProtection="1">
      <alignment horizontal="center"/>
    </xf>
    <xf numFmtId="202" fontId="214" fillId="35" borderId="73" xfId="2659" applyNumberFormat="1" applyFont="1" applyFill="1" applyBorder="1" applyAlignment="1" applyProtection="1">
      <alignment horizontal="left"/>
    </xf>
    <xf numFmtId="202" fontId="214" fillId="35" borderId="0" xfId="2659" applyNumberFormat="1" applyFont="1" applyFill="1" applyBorder="1" applyAlignment="1" applyProtection="1">
      <alignment horizontal="center"/>
    </xf>
    <xf numFmtId="202" fontId="214" fillId="35" borderId="0" xfId="2659" applyNumberFormat="1" applyFont="1" applyFill="1" applyBorder="1" applyAlignment="1" applyProtection="1">
      <alignment horizontal="left"/>
    </xf>
    <xf numFmtId="202" fontId="214" fillId="35" borderId="0" xfId="2659" applyNumberFormat="1" applyFont="1" applyFill="1" applyBorder="1" applyAlignment="1" applyProtection="1">
      <alignment horizontal="right" vertical="center" wrapText="1"/>
    </xf>
    <xf numFmtId="165" fontId="214" fillId="35" borderId="74" xfId="2659" applyNumberFormat="1" applyFont="1" applyFill="1" applyBorder="1" applyAlignment="1" applyProtection="1">
      <alignment horizontal="center"/>
    </xf>
    <xf numFmtId="165" fontId="214" fillId="35" borderId="73" xfId="2659" applyNumberFormat="1" applyFont="1" applyFill="1" applyBorder="1" applyAlignment="1" applyProtection="1">
      <alignment horizontal="left"/>
    </xf>
    <xf numFmtId="165" fontId="214" fillId="35" borderId="0" xfId="2659" applyNumberFormat="1" applyFont="1" applyFill="1" applyBorder="1" applyAlignment="1" applyProtection="1">
      <alignment horizontal="center"/>
    </xf>
    <xf numFmtId="165" fontId="214" fillId="35" borderId="0" xfId="2659" applyNumberFormat="1" applyFont="1" applyFill="1" applyBorder="1" applyAlignment="1" applyProtection="1">
      <alignment horizontal="left"/>
    </xf>
    <xf numFmtId="202" fontId="214" fillId="0" borderId="0" xfId="2659" applyNumberFormat="1" applyFont="1" applyFill="1" applyBorder="1" applyAlignment="1" applyProtection="1">
      <alignment horizontal="center"/>
    </xf>
    <xf numFmtId="202" fontId="214" fillId="0" borderId="0" xfId="2659" applyNumberFormat="1" applyFont="1" applyFill="1" applyBorder="1" applyAlignment="1" applyProtection="1">
      <alignment horizontal="left"/>
    </xf>
    <xf numFmtId="1" fontId="24" fillId="0" borderId="0" xfId="2659" applyNumberFormat="1" applyFont="1" applyFill="1" applyBorder="1" applyAlignment="1" applyProtection="1">
      <alignment horizontal="right"/>
    </xf>
    <xf numFmtId="0" fontId="41" fillId="0" borderId="0" xfId="0" applyNumberFormat="1" applyFont="1" applyFill="1" applyBorder="1"/>
    <xf numFmtId="0" fontId="24" fillId="0" borderId="0" xfId="0" applyFont="1" applyFill="1" applyAlignment="1">
      <alignment vertical="top"/>
    </xf>
    <xf numFmtId="0" fontId="101" fillId="35" borderId="0" xfId="0" applyFont="1" applyFill="1" applyAlignment="1"/>
    <xf numFmtId="0" fontId="24" fillId="0" borderId="0" xfId="0" applyFont="1" applyFill="1" applyAlignment="1">
      <alignment horizontal="center" vertical="top"/>
    </xf>
    <xf numFmtId="165" fontId="130" fillId="0" borderId="0" xfId="976" applyNumberFormat="1" applyFont="1" applyFill="1" applyBorder="1" applyAlignment="1">
      <alignment vertical="top" wrapText="1"/>
    </xf>
    <xf numFmtId="166" fontId="130" fillId="0" borderId="0" xfId="976" applyNumberFormat="1" applyFont="1" applyFill="1" applyBorder="1" applyAlignment="1">
      <alignment vertical="top" wrapText="1"/>
    </xf>
    <xf numFmtId="0" fontId="125" fillId="0" borderId="0" xfId="0" applyFont="1" applyBorder="1" applyAlignment="1">
      <alignment horizontal="left" vertical="center" wrapText="1"/>
    </xf>
    <xf numFmtId="0" fontId="0" fillId="0" borderId="0" xfId="0" applyAlignment="1">
      <alignment horizontal="center"/>
    </xf>
    <xf numFmtId="0" fontId="33" fillId="39" borderId="23" xfId="0" applyFont="1" applyFill="1" applyBorder="1" applyAlignment="1">
      <alignment vertical="top" wrapText="1"/>
    </xf>
    <xf numFmtId="0" fontId="33" fillId="39" borderId="27" xfId="0" applyFont="1" applyFill="1" applyBorder="1" applyAlignment="1">
      <alignment vertical="top" wrapText="1"/>
    </xf>
    <xf numFmtId="0" fontId="33" fillId="39" borderId="24" xfId="0" applyFont="1" applyFill="1" applyBorder="1" applyAlignment="1">
      <alignment vertical="top" wrapText="1"/>
    </xf>
    <xf numFmtId="206" fontId="130" fillId="0" borderId="0" xfId="973" applyNumberFormat="1" applyFont="1" applyFill="1" applyBorder="1" applyAlignment="1">
      <alignment vertical="top" wrapText="1"/>
    </xf>
    <xf numFmtId="0" fontId="6" fillId="0" borderId="0" xfId="1" applyAlignment="1">
      <alignment vertical="center"/>
    </xf>
    <xf numFmtId="0" fontId="212" fillId="0" borderId="1" xfId="0" applyFont="1" applyBorder="1"/>
    <xf numFmtId="0" fontId="219" fillId="0" borderId="0" xfId="1" applyFont="1"/>
    <xf numFmtId="0" fontId="219" fillId="0" borderId="0" xfId="1" applyFont="1" applyFill="1" applyBorder="1" applyAlignment="1">
      <alignment horizontal="left" vertical="center" wrapText="1"/>
    </xf>
    <xf numFmtId="0" fontId="218" fillId="0" borderId="0" xfId="1" applyFont="1" applyBorder="1"/>
    <xf numFmtId="0" fontId="25" fillId="0" borderId="0" xfId="0" applyFont="1"/>
    <xf numFmtId="0" fontId="0" fillId="0" borderId="0" xfId="0" applyFont="1" applyFill="1"/>
    <xf numFmtId="0" fontId="3" fillId="0" borderId="0" xfId="0" applyFont="1" applyFill="1"/>
    <xf numFmtId="0" fontId="25" fillId="0" borderId="23" xfId="0" applyFont="1" applyFill="1" applyBorder="1" applyAlignment="1">
      <alignment vertical="top" wrapText="1"/>
    </xf>
    <xf numFmtId="0" fontId="25" fillId="0" borderId="0" xfId="0" applyNumberFormat="1" applyFont="1" applyFill="1" applyBorder="1" applyAlignment="1"/>
    <xf numFmtId="0" fontId="25" fillId="0" borderId="46" xfId="0" applyFont="1" applyFill="1" applyBorder="1" applyAlignment="1">
      <alignment vertical="top" wrapText="1"/>
    </xf>
    <xf numFmtId="0" fontId="113" fillId="0" borderId="0" xfId="0" applyFont="1" applyBorder="1" applyAlignment="1">
      <alignment horizontal="center" vertical="center" wrapText="1"/>
    </xf>
    <xf numFmtId="2" fontId="111" fillId="0" borderId="0" xfId="0" applyNumberFormat="1" applyFont="1" applyBorder="1" applyAlignment="1">
      <alignment horizontal="center"/>
    </xf>
    <xf numFmtId="0" fontId="114" fillId="0" borderId="0" xfId="0" applyFont="1" applyBorder="1" applyAlignment="1">
      <alignment horizontal="left" vertical="center"/>
    </xf>
    <xf numFmtId="0" fontId="114" fillId="0" borderId="0" xfId="0" applyFont="1" applyBorder="1" applyAlignment="1">
      <alignment horizontal="left" vertical="center" wrapText="1"/>
    </xf>
    <xf numFmtId="0" fontId="127" fillId="0" borderId="54" xfId="0" applyFont="1" applyBorder="1" applyAlignment="1">
      <alignment vertical="center"/>
    </xf>
    <xf numFmtId="0" fontId="127" fillId="0" borderId="84" xfId="0" applyFont="1" applyBorder="1" applyAlignment="1">
      <alignment vertical="center" wrapText="1"/>
    </xf>
    <xf numFmtId="0" fontId="127" fillId="0" borderId="0" xfId="0" applyFont="1" applyBorder="1" applyAlignment="1">
      <alignment vertical="center" wrapText="1"/>
    </xf>
    <xf numFmtId="0" fontId="125" fillId="0" borderId="84" xfId="0" applyFont="1" applyBorder="1" applyAlignment="1">
      <alignment horizontal="left" vertical="center" wrapText="1"/>
    </xf>
    <xf numFmtId="0" fontId="125" fillId="0" borderId="0" xfId="0" applyFont="1" applyFill="1" applyBorder="1" applyAlignment="1">
      <alignment horizontal="left" vertical="center" wrapText="1"/>
    </xf>
    <xf numFmtId="0" fontId="127" fillId="0" borderId="0" xfId="0" applyFont="1" applyBorder="1" applyAlignment="1">
      <alignment horizontal="left" vertical="center" wrapText="1"/>
    </xf>
    <xf numFmtId="0" fontId="127" fillId="0" borderId="85" xfId="0" applyFont="1" applyBorder="1" applyAlignment="1">
      <alignment horizontal="left" vertical="center"/>
    </xf>
    <xf numFmtId="0" fontId="125" fillId="0" borderId="85" xfId="0" applyFont="1" applyBorder="1" applyAlignment="1">
      <alignment horizontal="left" vertical="center" wrapText="1"/>
    </xf>
    <xf numFmtId="207" fontId="0" fillId="0" borderId="0" xfId="973" applyNumberFormat="1" applyFont="1"/>
    <xf numFmtId="0" fontId="129" fillId="0" borderId="0" xfId="0" applyFont="1"/>
    <xf numFmtId="0" fontId="3" fillId="0" borderId="0" xfId="0" applyFont="1" applyFill="1" applyBorder="1" applyAlignment="1">
      <alignment vertical="center" wrapText="1"/>
    </xf>
    <xf numFmtId="0" fontId="3" fillId="0" borderId="1" xfId="0" applyFont="1" applyFill="1" applyBorder="1" applyAlignment="1">
      <alignment horizontal="left" vertical="center" wrapText="1"/>
    </xf>
    <xf numFmtId="0" fontId="94" fillId="0" borderId="0" xfId="0" applyFont="1" applyAlignment="1">
      <alignment horizontal="left" wrapText="1"/>
    </xf>
    <xf numFmtId="0" fontId="3" fillId="0" borderId="1" xfId="0" applyFont="1" applyBorder="1" applyAlignment="1">
      <alignment horizontal="left" vertical="center" wrapText="1"/>
    </xf>
    <xf numFmtId="0" fontId="0" fillId="0" borderId="0" xfId="0" applyBorder="1" applyAlignment="1">
      <alignment horizontal="left"/>
    </xf>
    <xf numFmtId="0" fontId="25" fillId="0" borderId="0" xfId="1" applyFont="1" applyFill="1" applyAlignment="1">
      <alignment horizontal="left"/>
    </xf>
    <xf numFmtId="0" fontId="93" fillId="41" borderId="0" xfId="740" applyFill="1" applyAlignment="1"/>
    <xf numFmtId="0" fontId="0" fillId="0" borderId="0" xfId="0" applyFill="1" applyBorder="1" applyAlignment="1">
      <alignment vertical="center"/>
    </xf>
    <xf numFmtId="0" fontId="129" fillId="0" borderId="0" xfId="0" applyFont="1" applyFill="1"/>
    <xf numFmtId="0" fontId="0" fillId="0" borderId="0" xfId="0" applyAlignment="1">
      <alignment horizontal="center" wrapText="1"/>
    </xf>
    <xf numFmtId="0" fontId="34" fillId="39" borderId="23" xfId="0" applyFont="1" applyFill="1" applyBorder="1" applyAlignment="1">
      <alignment horizontal="left" vertical="top"/>
    </xf>
    <xf numFmtId="0" fontId="34" fillId="34" borderId="23" xfId="727" applyFont="1" applyFill="1" applyBorder="1" applyAlignment="1">
      <alignment vertical="center" wrapText="1"/>
    </xf>
    <xf numFmtId="0" fontId="24" fillId="0" borderId="0" xfId="0" applyNumberFormat="1" applyFont="1" applyFill="1" applyBorder="1" applyAlignment="1">
      <alignment horizontal="right"/>
    </xf>
    <xf numFmtId="0" fontId="23" fillId="0" borderId="0" xfId="0" applyFont="1" applyFill="1" applyBorder="1" applyAlignment="1">
      <alignment vertical="top" wrapText="1"/>
    </xf>
    <xf numFmtId="0" fontId="0" fillId="0" borderId="0" xfId="0" applyAlignment="1">
      <alignment horizontal="center"/>
    </xf>
    <xf numFmtId="0" fontId="35" fillId="33" borderId="23" xfId="0" applyFont="1" applyFill="1" applyBorder="1" applyAlignment="1">
      <alignment wrapText="1"/>
    </xf>
    <xf numFmtId="0" fontId="23" fillId="33" borderId="23" xfId="0" applyFont="1" applyFill="1" applyBorder="1" applyAlignment="1">
      <alignment vertical="top" wrapText="1"/>
    </xf>
    <xf numFmtId="0" fontId="30" fillId="33" borderId="23" xfId="0" applyFont="1" applyFill="1" applyBorder="1" applyAlignment="1">
      <alignment vertical="top" wrapText="1"/>
    </xf>
    <xf numFmtId="43" fontId="0" fillId="0" borderId="0" xfId="973" applyFont="1"/>
    <xf numFmtId="0" fontId="5"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207" fontId="130" fillId="0" borderId="0" xfId="973" applyNumberFormat="1" applyFont="1" applyFill="1" applyBorder="1" applyAlignment="1">
      <alignment vertical="top" wrapText="1"/>
    </xf>
    <xf numFmtId="0" fontId="24" fillId="0" borderId="16" xfId="0" applyFont="1" applyBorder="1"/>
    <xf numFmtId="207" fontId="0" fillId="0" borderId="0" xfId="0" applyNumberFormat="1"/>
    <xf numFmtId="0" fontId="0" fillId="0" borderId="0" xfId="0" applyAlignment="1">
      <alignment horizontal="center"/>
    </xf>
    <xf numFmtId="2" fontId="111" fillId="0" borderId="0" xfId="0" applyNumberFormat="1" applyFont="1" applyBorder="1" applyAlignment="1">
      <alignment horizontal="center" vertical="center"/>
    </xf>
    <xf numFmtId="2" fontId="112" fillId="0" borderId="51" xfId="0" applyNumberFormat="1" applyFont="1" applyBorder="1" applyAlignment="1">
      <alignment horizontal="left" vertical="center" wrapText="1"/>
    </xf>
    <xf numFmtId="0" fontId="127" fillId="0" borderId="1" xfId="0" applyFont="1" applyBorder="1" applyAlignment="1">
      <alignment vertical="center" wrapText="1"/>
    </xf>
    <xf numFmtId="0" fontId="125" fillId="0" borderId="84" xfId="0" applyFont="1" applyFill="1" applyBorder="1" applyAlignment="1">
      <alignment horizontal="left" vertical="center" wrapText="1"/>
    </xf>
    <xf numFmtId="0" fontId="5" fillId="0" borderId="1" xfId="0" applyFont="1" applyBorder="1" applyAlignment="1">
      <alignment vertical="center"/>
    </xf>
    <xf numFmtId="0" fontId="3" fillId="0" borderId="1" xfId="0" applyFont="1" applyFill="1" applyBorder="1" applyAlignment="1">
      <alignment horizontal="center" vertical="center" wrapText="1"/>
    </xf>
    <xf numFmtId="2" fontId="157" fillId="0" borderId="0" xfId="0" applyNumberFormat="1" applyFont="1" applyFill="1" applyProtection="1">
      <protection locked="0"/>
    </xf>
    <xf numFmtId="2" fontId="3" fillId="0" borderId="0" xfId="0" applyNumberFormat="1" applyFont="1" applyAlignment="1" applyProtection="1">
      <alignment horizontal="center" vertical="center"/>
      <protection locked="0"/>
    </xf>
    <xf numFmtId="0" fontId="127" fillId="82" borderId="53" xfId="0" applyFont="1" applyFill="1" applyBorder="1" applyAlignment="1">
      <alignment vertical="center" wrapText="1"/>
    </xf>
    <xf numFmtId="0" fontId="125" fillId="82" borderId="70" xfId="0" applyFont="1" applyFill="1" applyBorder="1" applyAlignment="1">
      <alignment horizontal="left" vertical="center" wrapText="1"/>
    </xf>
    <xf numFmtId="0" fontId="125" fillId="82" borderId="53" xfId="0" applyFont="1" applyFill="1" applyBorder="1" applyAlignment="1">
      <alignment horizontal="left" vertical="center" wrapText="1"/>
    </xf>
    <xf numFmtId="0" fontId="127" fillId="82" borderId="53" xfId="0" applyFont="1" applyFill="1" applyBorder="1" applyAlignment="1">
      <alignment horizontal="left" vertical="center"/>
    </xf>
    <xf numFmtId="0" fontId="127" fillId="82" borderId="53" xfId="0" applyFont="1" applyFill="1" applyBorder="1" applyAlignment="1">
      <alignment horizontal="left" vertical="center" wrapText="1"/>
    </xf>
    <xf numFmtId="0" fontId="0" fillId="0" borderId="0" xfId="0" applyAlignment="1">
      <alignment horizontal="justify" vertical="center"/>
    </xf>
    <xf numFmtId="0" fontId="225" fillId="0" borderId="0" xfId="0" applyFont="1" applyAlignment="1">
      <alignment horizontal="justify" vertical="center"/>
    </xf>
    <xf numFmtId="0" fontId="0" fillId="0" borderId="0" xfId="0" applyAlignment="1">
      <alignment horizontal="center"/>
    </xf>
    <xf numFmtId="0" fontId="0" fillId="0" borderId="0" xfId="0" applyAlignment="1">
      <alignment horizontal="center"/>
    </xf>
    <xf numFmtId="0" fontId="231" fillId="35" borderId="1" xfId="43" applyFont="1" applyFill="1" applyBorder="1"/>
    <xf numFmtId="0" fontId="231" fillId="35" borderId="1" xfId="658" applyFont="1" applyFill="1" applyBorder="1" applyAlignment="1">
      <alignment horizontal="center" vertical="top" wrapText="1"/>
    </xf>
    <xf numFmtId="0" fontId="230" fillId="35" borderId="1" xfId="43" applyFont="1" applyFill="1" applyBorder="1"/>
    <xf numFmtId="0" fontId="0" fillId="0" borderId="0" xfId="0" applyAlignment="1">
      <alignment horizontal="center"/>
    </xf>
    <xf numFmtId="0" fontId="1" fillId="0" borderId="0" xfId="976" applyFont="1"/>
    <xf numFmtId="9" fontId="24" fillId="0" borderId="16" xfId="975" applyFont="1" applyBorder="1" applyAlignment="1">
      <alignment horizontal="right"/>
    </xf>
    <xf numFmtId="0" fontId="125" fillId="0" borderId="0" xfId="0" applyFont="1" applyBorder="1" applyAlignment="1">
      <alignment horizontal="left" vertical="center" wrapText="1"/>
    </xf>
    <xf numFmtId="0" fontId="0" fillId="0" borderId="0" xfId="0" applyAlignment="1">
      <alignment horizontal="center"/>
    </xf>
    <xf numFmtId="0" fontId="6" fillId="0" borderId="0" xfId="1" applyFill="1" applyBorder="1" applyAlignment="1">
      <alignment horizontal="left" vertical="center" wrapText="1"/>
    </xf>
    <xf numFmtId="0" fontId="210" fillId="0" borderId="0" xfId="2663" applyFont="1"/>
    <xf numFmtId="0" fontId="77" fillId="0" borderId="0" xfId="2663" applyFont="1"/>
    <xf numFmtId="0" fontId="253" fillId="0" borderId="0" xfId="2663" applyFont="1"/>
    <xf numFmtId="49" fontId="77" fillId="0" borderId="0" xfId="2663" applyNumberFormat="1" applyFont="1"/>
    <xf numFmtId="0" fontId="253" fillId="0" borderId="88" xfId="2663" applyFont="1" applyFill="1" applyBorder="1"/>
    <xf numFmtId="0" fontId="77" fillId="0" borderId="88" xfId="2663" applyFont="1" applyFill="1" applyBorder="1"/>
    <xf numFmtId="0" fontId="199" fillId="84" borderId="89" xfId="2736" applyNumberFormat="1" applyFont="1" applyFill="1" applyBorder="1" applyAlignment="1">
      <alignment horizontal="left" vertical="top" wrapText="1"/>
    </xf>
    <xf numFmtId="0" fontId="77" fillId="0" borderId="0" xfId="2663"/>
    <xf numFmtId="0" fontId="77" fillId="0" borderId="0" xfId="2663" applyFont="1" applyFill="1"/>
    <xf numFmtId="165" fontId="254" fillId="85" borderId="90" xfId="2736" applyNumberFormat="1" applyFont="1" applyFill="1" applyBorder="1" applyAlignment="1"/>
    <xf numFmtId="165" fontId="254" fillId="0" borderId="90" xfId="2736" applyNumberFormat="1" applyFont="1" applyBorder="1" applyAlignment="1"/>
    <xf numFmtId="165" fontId="196" fillId="86" borderId="90" xfId="2736" applyNumberFormat="1" applyFont="1" applyFill="1" applyBorder="1" applyAlignment="1"/>
    <xf numFmtId="213" fontId="254" fillId="85" borderId="90" xfId="2737" applyNumberFormat="1" applyFont="1" applyFill="1" applyBorder="1" applyAlignment="1"/>
    <xf numFmtId="213" fontId="254" fillId="0" borderId="90" xfId="2737" applyNumberFormat="1" applyFont="1" applyBorder="1" applyAlignment="1"/>
    <xf numFmtId="165" fontId="254" fillId="85" borderId="90" xfId="2736" applyNumberFormat="1" applyFont="1" applyFill="1" applyBorder="1" applyAlignment="1">
      <alignment horizontal="right"/>
    </xf>
    <xf numFmtId="213" fontId="254" fillId="0" borderId="90" xfId="2737" applyNumberFormat="1" applyFont="1" applyBorder="1" applyAlignment="1">
      <alignment horizontal="right"/>
    </xf>
    <xf numFmtId="165" fontId="254" fillId="0" borderId="90" xfId="2736" applyNumberFormat="1" applyFont="1" applyBorder="1" applyAlignment="1">
      <alignment horizontal="right"/>
    </xf>
    <xf numFmtId="213" fontId="254" fillId="85" borderId="90" xfId="2737" applyNumberFormat="1" applyFont="1" applyFill="1" applyBorder="1" applyAlignment="1">
      <alignment horizontal="right"/>
    </xf>
    <xf numFmtId="165" fontId="196" fillId="87" borderId="90" xfId="2736" applyNumberFormat="1" applyFont="1" applyFill="1" applyBorder="1" applyAlignment="1"/>
    <xf numFmtId="165" fontId="196" fillId="87" borderId="90" xfId="2736" applyNumberFormat="1" applyFont="1" applyFill="1" applyBorder="1" applyAlignment="1">
      <alignment horizontal="right"/>
    </xf>
    <xf numFmtId="213" fontId="196" fillId="87" borderId="90" xfId="2737" applyNumberFormat="1" applyFont="1" applyFill="1" applyBorder="1" applyAlignment="1">
      <alignment horizontal="right"/>
    </xf>
    <xf numFmtId="0" fontId="210" fillId="0" borderId="0" xfId="0" applyFont="1"/>
    <xf numFmtId="0" fontId="253" fillId="0" borderId="0" xfId="0" applyFont="1"/>
    <xf numFmtId="49" fontId="0" fillId="0" borderId="0" xfId="0" applyNumberFormat="1" applyFont="1"/>
    <xf numFmtId="0" fontId="253" fillId="0" borderId="88" xfId="0" applyFont="1" applyFill="1" applyBorder="1"/>
    <xf numFmtId="0" fontId="0" fillId="0" borderId="88" xfId="0" applyFont="1" applyFill="1" applyBorder="1"/>
    <xf numFmtId="0" fontId="199" fillId="84" borderId="91" xfId="0" applyFont="1" applyFill="1" applyBorder="1"/>
    <xf numFmtId="0" fontId="199" fillId="84" borderId="89" xfId="2736" applyNumberFormat="1" applyFont="1" applyFill="1" applyBorder="1" applyAlignment="1">
      <alignment horizontal="left" wrapText="1"/>
    </xf>
    <xf numFmtId="0" fontId="0" fillId="85" borderId="92" xfId="0" applyFont="1" applyFill="1" applyBorder="1" applyAlignment="1">
      <alignment horizontal="left"/>
    </xf>
    <xf numFmtId="0" fontId="0" fillId="0" borderId="92" xfId="0" applyFont="1" applyBorder="1" applyAlignment="1">
      <alignment horizontal="left"/>
    </xf>
    <xf numFmtId="213" fontId="0" fillId="0" borderId="90" xfId="2737" applyNumberFormat="1" applyFont="1" applyBorder="1"/>
    <xf numFmtId="213" fontId="0" fillId="85" borderId="90" xfId="2737" applyNumberFormat="1" applyFont="1" applyFill="1" applyBorder="1"/>
    <xf numFmtId="0" fontId="196" fillId="86" borderId="92" xfId="0" applyFont="1" applyFill="1" applyBorder="1" applyAlignment="1">
      <alignment horizontal="left"/>
    </xf>
    <xf numFmtId="213" fontId="196" fillId="86" borderId="90" xfId="2737" applyNumberFormat="1" applyFont="1" applyFill="1" applyBorder="1" applyAlignment="1"/>
    <xf numFmtId="213" fontId="255" fillId="85" borderId="90" xfId="2737" applyNumberFormat="1" applyFont="1" applyFill="1" applyBorder="1"/>
    <xf numFmtId="213" fontId="255" fillId="0" borderId="90" xfId="2737" applyNumberFormat="1" applyFont="1" applyBorder="1"/>
    <xf numFmtId="0" fontId="0" fillId="85" borderId="93" xfId="0" applyFont="1" applyFill="1" applyBorder="1" applyAlignment="1">
      <alignment horizontal="left"/>
    </xf>
    <xf numFmtId="213" fontId="0" fillId="85" borderId="94" xfId="2737" applyNumberFormat="1" applyFont="1" applyFill="1" applyBorder="1"/>
    <xf numFmtId="0" fontId="125" fillId="0" borderId="1" xfId="0" applyFont="1" applyBorder="1" applyAlignment="1">
      <alignment vertical="center" wrapText="1"/>
    </xf>
    <xf numFmtId="1" fontId="199" fillId="84" borderId="95" xfId="0" applyNumberFormat="1" applyFont="1" applyFill="1" applyBorder="1" applyAlignment="1">
      <alignment wrapText="1"/>
    </xf>
    <xf numFmtId="0" fontId="0" fillId="85" borderId="96" xfId="0" applyFont="1" applyFill="1" applyBorder="1"/>
    <xf numFmtId="1" fontId="0" fillId="85" borderId="95" xfId="0" applyNumberFormat="1" applyFont="1" applyFill="1" applyBorder="1"/>
    <xf numFmtId="9" fontId="0" fillId="85" borderId="97" xfId="2737" applyNumberFormat="1" applyFont="1" applyFill="1" applyBorder="1"/>
    <xf numFmtId="0" fontId="0" fillId="0" borderId="96" xfId="0" applyFont="1" applyBorder="1"/>
    <xf numFmtId="1" fontId="0" fillId="0" borderId="95" xfId="0" applyNumberFormat="1" applyFont="1" applyBorder="1"/>
    <xf numFmtId="9" fontId="0" fillId="0" borderId="97" xfId="2737" applyNumberFormat="1" applyFont="1" applyBorder="1"/>
    <xf numFmtId="0" fontId="196" fillId="0" borderId="0" xfId="0" applyFont="1" applyFill="1" applyBorder="1"/>
    <xf numFmtId="0" fontId="196" fillId="0" borderId="0" xfId="2736" quotePrefix="1" applyFont="1" applyFill="1" applyBorder="1" applyAlignment="1">
      <alignment horizontal="left" wrapText="1"/>
    </xf>
    <xf numFmtId="0" fontId="0" fillId="0" borderId="0" xfId="0" applyFont="1" applyFill="1" applyAlignment="1">
      <alignment horizontal="left"/>
    </xf>
    <xf numFmtId="1" fontId="254" fillId="0" borderId="0" xfId="2736" applyNumberFormat="1" applyFont="1" applyFill="1" applyBorder="1"/>
    <xf numFmtId="1" fontId="0" fillId="0" borderId="0" xfId="0" applyNumberFormat="1" applyFont="1" applyFill="1"/>
    <xf numFmtId="0" fontId="0" fillId="0" borderId="0" xfId="0" applyFont="1" applyAlignment="1">
      <alignment horizontal="left"/>
    </xf>
    <xf numFmtId="1" fontId="0" fillId="0" borderId="0" xfId="0" applyNumberFormat="1" applyFont="1"/>
    <xf numFmtId="214" fontId="0" fillId="0" borderId="0" xfId="973" applyNumberFormat="1" applyFont="1"/>
    <xf numFmtId="0" fontId="0" fillId="0" borderId="98" xfId="0" applyFont="1" applyBorder="1"/>
    <xf numFmtId="0" fontId="6" fillId="0" borderId="0" xfId="1" applyFill="1"/>
    <xf numFmtId="0" fontId="127" fillId="0" borderId="85" xfId="0" applyFont="1" applyBorder="1" applyAlignment="1">
      <alignment vertical="center" wrapText="1"/>
    </xf>
    <xf numFmtId="0" fontId="111" fillId="0" borderId="1" xfId="0" applyFont="1" applyBorder="1" applyAlignment="1">
      <alignment horizontal="left" vertical="center"/>
    </xf>
    <xf numFmtId="2" fontId="6" fillId="0" borderId="0" xfId="1" applyNumberFormat="1"/>
    <xf numFmtId="0" fontId="6" fillId="0" borderId="0" xfId="1" applyFill="1" applyBorder="1" applyAlignment="1">
      <alignment horizontal="left" vertical="center"/>
    </xf>
    <xf numFmtId="0" fontId="0" fillId="0" borderId="0" xfId="0" applyAlignment="1">
      <alignment horizontal="center"/>
    </xf>
    <xf numFmtId="0" fontId="111" fillId="0" borderId="4" xfId="0" applyFont="1" applyBorder="1" applyAlignment="1">
      <alignment horizontal="left" vertical="center" wrapText="1"/>
    </xf>
    <xf numFmtId="0" fontId="111" fillId="0" borderId="0" xfId="0" applyFont="1" applyBorder="1" applyAlignment="1">
      <alignment horizontal="left" vertical="center" wrapText="1"/>
    </xf>
    <xf numFmtId="0" fontId="111" fillId="0" borderId="51" xfId="0" applyFont="1" applyBorder="1" applyAlignment="1">
      <alignment horizontal="left" vertical="center" wrapText="1"/>
    </xf>
    <xf numFmtId="0" fontId="111" fillId="0" borderId="4" xfId="0" applyFont="1" applyBorder="1" applyAlignment="1">
      <alignment vertical="center" wrapText="1"/>
    </xf>
    <xf numFmtId="0" fontId="111" fillId="0" borderId="0" xfId="0" applyFont="1" applyBorder="1" applyAlignment="1">
      <alignment vertical="center" wrapText="1"/>
    </xf>
    <xf numFmtId="0" fontId="111" fillId="0" borderId="1" xfId="0" applyFont="1" applyBorder="1" applyAlignment="1">
      <alignment horizontal="left" vertical="center" wrapText="1"/>
    </xf>
    <xf numFmtId="0" fontId="0" fillId="0" borderId="0" xfId="0" applyAlignment="1">
      <alignment horizontal="center"/>
    </xf>
    <xf numFmtId="0" fontId="0" fillId="0" borderId="0" xfId="0" applyFont="1" applyAlignment="1">
      <alignment horizontal="left" vertical="center" indent="7"/>
    </xf>
    <xf numFmtId="0" fontId="158" fillId="41" borderId="0" xfId="1020" applyFont="1" applyFill="1" applyAlignment="1"/>
    <xf numFmtId="0" fontId="26" fillId="0" borderId="0" xfId="2739" applyFont="1" applyAlignment="1">
      <alignment horizontal="left"/>
    </xf>
    <xf numFmtId="0" fontId="26" fillId="0" borderId="0" xfId="2739" applyFont="1"/>
    <xf numFmtId="0" fontId="26" fillId="0" borderId="0" xfId="2740" applyFont="1" applyFill="1"/>
    <xf numFmtId="0" fontId="247" fillId="0" borderId="0" xfId="2739" applyFont="1"/>
    <xf numFmtId="0" fontId="39" fillId="0" borderId="0" xfId="1020"/>
    <xf numFmtId="0" fontId="43" fillId="0" borderId="0" xfId="2740" applyFont="1" applyFill="1" applyAlignment="1">
      <alignment horizontal="left"/>
    </xf>
    <xf numFmtId="0" fontId="247" fillId="0" borderId="0" xfId="2740" applyFont="1" applyFill="1"/>
    <xf numFmtId="0" fontId="259" fillId="0" borderId="0" xfId="2740" applyFont="1" applyFill="1" applyAlignment="1">
      <alignment horizontal="left"/>
    </xf>
    <xf numFmtId="0" fontId="43" fillId="0" borderId="61" xfId="2740" applyFont="1" applyFill="1" applyBorder="1" applyAlignment="1">
      <alignment horizontal="left" vertical="center"/>
    </xf>
    <xf numFmtId="0" fontId="43" fillId="0" borderId="4" xfId="2740" applyFont="1" applyFill="1" applyBorder="1" applyAlignment="1">
      <alignment horizontal="left" vertical="center"/>
    </xf>
    <xf numFmtId="209" fontId="26" fillId="0" borderId="5" xfId="2740" applyNumberFormat="1" applyFont="1" applyFill="1" applyBorder="1" applyAlignment="1">
      <alignment horizontal="center"/>
    </xf>
    <xf numFmtId="165" fontId="26" fillId="0" borderId="18" xfId="2740" applyNumberFormat="1" applyFont="1" applyFill="1" applyBorder="1" applyAlignment="1">
      <alignment horizontal="center"/>
    </xf>
    <xf numFmtId="1" fontId="26" fillId="0" borderId="4" xfId="2740" applyNumberFormat="1" applyFont="1" applyFill="1" applyBorder="1" applyAlignment="1">
      <alignment horizontal="center"/>
    </xf>
    <xf numFmtId="208" fontId="26" fillId="0" borderId="4" xfId="2740" applyNumberFormat="1" applyFont="1" applyFill="1" applyBorder="1" applyAlignment="1">
      <alignment horizontal="center"/>
    </xf>
    <xf numFmtId="1" fontId="26" fillId="0" borderId="113" xfId="2740" applyNumberFormat="1" applyFont="1" applyFill="1" applyBorder="1" applyAlignment="1">
      <alignment horizontal="center"/>
    </xf>
    <xf numFmtId="208" fontId="26" fillId="0" borderId="114" xfId="2740" applyNumberFormat="1" applyFont="1" applyFill="1" applyBorder="1" applyAlignment="1">
      <alignment horizontal="center"/>
    </xf>
    <xf numFmtId="208" fontId="26" fillId="0" borderId="5" xfId="2740" applyNumberFormat="1" applyFont="1" applyFill="1" applyBorder="1" applyAlignment="1">
      <alignment horizontal="center"/>
    </xf>
    <xf numFmtId="208" fontId="26" fillId="0" borderId="115" xfId="2740" applyNumberFormat="1" applyFont="1" applyFill="1" applyBorder="1" applyAlignment="1">
      <alignment horizontal="center"/>
    </xf>
    <xf numFmtId="0" fontId="39" fillId="0" borderId="0" xfId="1020" applyAlignment="1"/>
    <xf numFmtId="0" fontId="26" fillId="0" borderId="62" xfId="2739" applyFont="1" applyFill="1" applyBorder="1" applyAlignment="1">
      <alignment horizontal="left"/>
    </xf>
    <xf numFmtId="1" fontId="26" fillId="0" borderId="74" xfId="2740" applyNumberFormat="1" applyFont="1" applyFill="1" applyBorder="1" applyAlignment="1" applyProtection="1">
      <alignment horizontal="right"/>
      <protection locked="0"/>
    </xf>
    <xf numFmtId="208" fontId="26" fillId="0" borderId="0" xfId="2740" applyNumberFormat="1" applyFont="1" applyFill="1" applyBorder="1" applyAlignment="1" applyProtection="1">
      <alignment horizontal="right"/>
      <protection locked="0"/>
    </xf>
    <xf numFmtId="1" fontId="26" fillId="0" borderId="116" xfId="2740" applyNumberFormat="1" applyFont="1" applyFill="1" applyBorder="1" applyAlignment="1" applyProtection="1">
      <alignment horizontal="right"/>
      <protection locked="0"/>
    </xf>
    <xf numFmtId="208" fontId="26" fillId="0" borderId="117" xfId="2740" applyNumberFormat="1" applyFont="1" applyFill="1" applyBorder="1" applyAlignment="1" applyProtection="1">
      <alignment horizontal="right"/>
      <protection locked="0"/>
    </xf>
    <xf numFmtId="165" fontId="26" fillId="0" borderId="0" xfId="1320" quotePrefix="1" applyNumberFormat="1" applyFont="1" applyBorder="1" applyAlignment="1">
      <alignment horizontal="right"/>
    </xf>
    <xf numFmtId="208" fontId="26" fillId="0" borderId="73" xfId="501" quotePrefix="1" applyNumberFormat="1" applyFont="1" applyBorder="1" applyAlignment="1">
      <alignment horizontal="right"/>
    </xf>
    <xf numFmtId="1" fontId="26" fillId="0" borderId="74" xfId="1320" quotePrefix="1" applyNumberFormat="1" applyFont="1" applyBorder="1" applyAlignment="1">
      <alignment horizontal="right"/>
    </xf>
    <xf numFmtId="1" fontId="26" fillId="0" borderId="0" xfId="2740" applyNumberFormat="1" applyFont="1" applyFill="1" applyBorder="1" applyAlignment="1" applyProtection="1">
      <alignment horizontal="right"/>
      <protection locked="0"/>
    </xf>
    <xf numFmtId="208" fontId="26" fillId="0" borderId="118" xfId="2740" applyNumberFormat="1" applyFont="1" applyFill="1" applyBorder="1" applyAlignment="1" applyProtection="1">
      <alignment horizontal="right"/>
      <protection locked="0"/>
    </xf>
    <xf numFmtId="208" fontId="26" fillId="0" borderId="80" xfId="2740" applyNumberFormat="1" applyFont="1" applyFill="1" applyBorder="1" applyAlignment="1" applyProtection="1">
      <alignment horizontal="right"/>
      <protection locked="0"/>
    </xf>
    <xf numFmtId="1" fontId="39" fillId="0" borderId="0" xfId="1020" applyNumberFormat="1"/>
    <xf numFmtId="0" fontId="26" fillId="0" borderId="62" xfId="2739" applyFont="1" applyFill="1" applyBorder="1"/>
    <xf numFmtId="1" fontId="26" fillId="0" borderId="21" xfId="2740" applyNumberFormat="1" applyFont="1" applyFill="1" applyBorder="1" applyAlignment="1" applyProtection="1">
      <alignment horizontal="right"/>
      <protection locked="0"/>
    </xf>
    <xf numFmtId="208" fontId="26" fillId="0" borderId="118" xfId="501" quotePrefix="1" applyNumberFormat="1" applyFont="1" applyBorder="1" applyAlignment="1">
      <alignment horizontal="right"/>
    </xf>
    <xf numFmtId="1" fontId="26" fillId="0" borderId="21" xfId="1320" quotePrefix="1" applyNumberFormat="1" applyFont="1" applyBorder="1" applyAlignment="1">
      <alignment horizontal="right"/>
    </xf>
    <xf numFmtId="208" fontId="26" fillId="0" borderId="105" xfId="2740" applyNumberFormat="1" applyFont="1" applyFill="1" applyBorder="1" applyAlignment="1" applyProtection="1">
      <alignment horizontal="right"/>
      <protection locked="0"/>
    </xf>
    <xf numFmtId="0" fontId="26" fillId="0" borderId="0" xfId="1020" applyFont="1"/>
    <xf numFmtId="166" fontId="247" fillId="0" borderId="0" xfId="1020" applyNumberFormat="1" applyFont="1"/>
    <xf numFmtId="0" fontId="43" fillId="0" borderId="62" xfId="2739" applyFont="1" applyFill="1" applyBorder="1"/>
    <xf numFmtId="165" fontId="26" fillId="0" borderId="0" xfId="400" quotePrefix="1" applyNumberFormat="1" applyFont="1" applyBorder="1" applyAlignment="1">
      <alignment horizontal="right"/>
    </xf>
    <xf numFmtId="1" fontId="26" fillId="0" borderId="21" xfId="400" quotePrefix="1" applyNumberFormat="1" applyFont="1" applyBorder="1" applyAlignment="1">
      <alignment horizontal="right"/>
    </xf>
    <xf numFmtId="0" fontId="39" fillId="0" borderId="0" xfId="1020" applyBorder="1"/>
    <xf numFmtId="0" fontId="26" fillId="0" borderId="119" xfId="2739" applyFont="1" applyFill="1" applyBorder="1"/>
    <xf numFmtId="1" fontId="26" fillId="0" borderId="120" xfId="2740" applyNumberFormat="1" applyFont="1" applyFill="1" applyBorder="1" applyAlignment="1" applyProtection="1">
      <alignment horizontal="right"/>
      <protection locked="0"/>
    </xf>
    <xf numFmtId="208" fontId="26" fillId="0" borderId="121" xfId="2740" applyNumberFormat="1" applyFont="1" applyFill="1" applyBorder="1" applyAlignment="1" applyProtection="1">
      <alignment horizontal="right"/>
      <protection locked="0"/>
    </xf>
    <xf numFmtId="1" fontId="26" fillId="0" borderId="122" xfId="2740" applyNumberFormat="1" applyFont="1" applyFill="1" applyBorder="1" applyAlignment="1" applyProtection="1">
      <alignment horizontal="right"/>
      <protection locked="0"/>
    </xf>
    <xf numFmtId="208" fontId="26" fillId="0" borderId="123" xfId="2740" applyNumberFormat="1" applyFont="1" applyFill="1" applyBorder="1" applyAlignment="1" applyProtection="1">
      <alignment horizontal="right"/>
      <protection locked="0"/>
    </xf>
    <xf numFmtId="165" fontId="26" fillId="0" borderId="121" xfId="1320" quotePrefix="1" applyNumberFormat="1" applyFont="1" applyBorder="1" applyAlignment="1">
      <alignment horizontal="right"/>
    </xf>
    <xf numFmtId="208" fontId="26" fillId="0" borderId="124" xfId="501" quotePrefix="1" applyNumberFormat="1" applyFont="1" applyBorder="1" applyAlignment="1">
      <alignment horizontal="right"/>
    </xf>
    <xf numFmtId="1" fontId="26" fillId="0" borderId="120" xfId="1320" quotePrefix="1" applyNumberFormat="1" applyFont="1" applyBorder="1" applyAlignment="1">
      <alignment horizontal="right"/>
    </xf>
    <xf numFmtId="1" fontId="26" fillId="0" borderId="121" xfId="2740" applyNumberFormat="1" applyFont="1" applyFill="1" applyBorder="1" applyAlignment="1" applyProtection="1">
      <alignment horizontal="right"/>
      <protection locked="0"/>
    </xf>
    <xf numFmtId="208" fontId="26" fillId="0" borderId="124" xfId="2740" applyNumberFormat="1" applyFont="1" applyFill="1" applyBorder="1" applyAlignment="1" applyProtection="1">
      <alignment horizontal="right"/>
      <protection locked="0"/>
    </xf>
    <xf numFmtId="208" fontId="26" fillId="0" borderId="125" xfId="2740" applyNumberFormat="1" applyFont="1" applyFill="1" applyBorder="1" applyAlignment="1" applyProtection="1">
      <alignment horizontal="right"/>
      <protection locked="0"/>
    </xf>
    <xf numFmtId="0" fontId="26" fillId="0" borderId="0" xfId="2739" applyFont="1" applyFill="1" applyBorder="1" applyAlignment="1">
      <alignment horizontal="left"/>
    </xf>
    <xf numFmtId="2" fontId="26" fillId="0" borderId="0" xfId="1320" quotePrefix="1" applyNumberFormat="1" applyFont="1" applyBorder="1" applyAlignment="1">
      <alignment horizontal="right"/>
    </xf>
    <xf numFmtId="209" fontId="26" fillId="0" borderId="0" xfId="501" quotePrefix="1" applyNumberFormat="1" applyFont="1" applyBorder="1" applyAlignment="1">
      <alignment horizontal="right"/>
    </xf>
    <xf numFmtId="0" fontId="26" fillId="0" borderId="0" xfId="2740" applyFont="1" applyFill="1" applyAlignment="1">
      <alignment horizontal="left"/>
    </xf>
    <xf numFmtId="0" fontId="26" fillId="0" borderId="0" xfId="2739" applyFont="1" applyBorder="1" applyAlignment="1">
      <alignment horizontal="left"/>
    </xf>
    <xf numFmtId="0" fontId="26" fillId="0" borderId="0" xfId="2740" applyFont="1" applyFill="1" applyAlignment="1"/>
    <xf numFmtId="0" fontId="261" fillId="0" borderId="0" xfId="1020" applyFont="1" applyAlignment="1">
      <alignment wrapText="1"/>
    </xf>
    <xf numFmtId="0" fontId="39" fillId="0" borderId="0" xfId="1020" applyFont="1" applyAlignment="1">
      <alignment vertical="center"/>
    </xf>
    <xf numFmtId="0" fontId="111" fillId="0" borderId="1" xfId="0" applyFont="1" applyFill="1" applyBorder="1" applyAlignment="1">
      <alignment horizontal="left" vertical="center" wrapText="1"/>
    </xf>
    <xf numFmtId="4" fontId="111" fillId="0" borderId="1" xfId="0" applyNumberFormat="1" applyFont="1" applyFill="1" applyBorder="1" applyAlignment="1">
      <alignment horizontal="center" vertical="center" wrapText="1"/>
    </xf>
    <xf numFmtId="0" fontId="0" fillId="0" borderId="0" xfId="0" applyAlignment="1">
      <alignment horizontal="center"/>
    </xf>
    <xf numFmtId="0" fontId="263" fillId="36" borderId="0" xfId="0" applyFont="1" applyFill="1" applyBorder="1" applyAlignment="1">
      <alignment vertical="center"/>
    </xf>
    <xf numFmtId="0" fontId="212" fillId="88" borderId="0" xfId="0" applyFont="1" applyFill="1" applyBorder="1"/>
    <xf numFmtId="0" fontId="218" fillId="89" borderId="0" xfId="1" applyFont="1" applyFill="1"/>
    <xf numFmtId="0" fontId="212" fillId="89" borderId="0" xfId="1" applyFont="1" applyFill="1" applyBorder="1"/>
    <xf numFmtId="0" fontId="6" fillId="82" borderId="0" xfId="1" applyFill="1"/>
    <xf numFmtId="0" fontId="218" fillId="89" borderId="0" xfId="1" applyFont="1" applyFill="1" applyBorder="1"/>
    <xf numFmtId="0" fontId="3" fillId="89" borderId="0" xfId="0" applyFont="1" applyFill="1"/>
    <xf numFmtId="2" fontId="0" fillId="89" borderId="0" xfId="0" applyNumberFormat="1" applyFill="1" applyProtection="1">
      <protection locked="0"/>
    </xf>
    <xf numFmtId="2" fontId="0" fillId="82" borderId="0" xfId="0" applyNumberFormat="1" applyFill="1" applyProtection="1">
      <protection locked="0"/>
    </xf>
    <xf numFmtId="0" fontId="0" fillId="0" borderId="0" xfId="0" applyAlignment="1">
      <alignment horizontal="center"/>
    </xf>
    <xf numFmtId="0" fontId="228" fillId="35" borderId="0" xfId="43" applyFont="1" applyFill="1" applyBorder="1" applyAlignment="1">
      <alignment horizontal="center" vertical="top" wrapText="1"/>
    </xf>
    <xf numFmtId="165" fontId="231" fillId="0" borderId="0" xfId="43" applyNumberFormat="1" applyFont="1" applyFill="1" applyAlignment="1">
      <alignment horizontal="center"/>
    </xf>
    <xf numFmtId="0" fontId="6" fillId="0" borderId="0" xfId="1" applyFont="1" applyAlignment="1">
      <alignment vertical="center"/>
    </xf>
    <xf numFmtId="0" fontId="93" fillId="0" borderId="0" xfId="2661" applyFill="1">
      <protection locked="0"/>
    </xf>
    <xf numFmtId="0" fontId="158" fillId="0" borderId="0" xfId="0" applyFont="1" applyFill="1" applyAlignment="1">
      <alignment horizontal="center"/>
    </xf>
    <xf numFmtId="0" fontId="158" fillId="0" borderId="0" xfId="0" applyFont="1" applyFill="1" applyAlignment="1">
      <alignment horizontal="left"/>
    </xf>
    <xf numFmtId="0" fontId="158" fillId="0" borderId="0" xfId="0" applyFont="1" applyFill="1" applyAlignment="1">
      <alignment horizontal="center" vertical="center"/>
    </xf>
    <xf numFmtId="0" fontId="6" fillId="0" borderId="0" xfId="1" applyFill="1" applyAlignment="1" applyProtection="1"/>
    <xf numFmtId="0" fontId="103" fillId="0" borderId="0" xfId="0" applyFont="1" applyFill="1"/>
    <xf numFmtId="0" fontId="101" fillId="0" borderId="0" xfId="938" applyFont="1" applyFill="1" applyAlignment="1">
      <alignment horizontal="left" vertical="center"/>
    </xf>
    <xf numFmtId="0" fontId="24" fillId="0" borderId="0" xfId="938" applyFont="1" applyFill="1" applyAlignment="1">
      <alignment horizontal="left" vertical="center" wrapText="1"/>
    </xf>
    <xf numFmtId="0" fontId="6" fillId="0" borderId="0" xfId="1" applyFill="1" applyProtection="1">
      <protection locked="0"/>
    </xf>
    <xf numFmtId="1" fontId="158" fillId="0" borderId="0" xfId="0" applyNumberFormat="1" applyFont="1" applyFill="1" applyAlignment="1">
      <alignment horizontal="center"/>
    </xf>
    <xf numFmtId="0" fontId="158" fillId="0" borderId="0" xfId="0" applyFont="1" applyFill="1" applyAlignment="1">
      <alignment horizontal="right" vertical="center"/>
    </xf>
    <xf numFmtId="1" fontId="26" fillId="89" borderId="21" xfId="2740" applyNumberFormat="1" applyFont="1" applyFill="1" applyBorder="1" applyAlignment="1" applyProtection="1">
      <alignment horizontal="right"/>
      <protection locked="0"/>
    </xf>
    <xf numFmtId="208" fontId="26" fillId="89" borderId="0" xfId="2740" applyNumberFormat="1" applyFont="1" applyFill="1" applyBorder="1" applyAlignment="1" applyProtection="1">
      <alignment horizontal="right"/>
      <protection locked="0"/>
    </xf>
    <xf numFmtId="1" fontId="26" fillId="89" borderId="116" xfId="2740" applyNumberFormat="1" applyFont="1" applyFill="1" applyBorder="1" applyAlignment="1" applyProtection="1">
      <alignment horizontal="right"/>
      <protection locked="0"/>
    </xf>
    <xf numFmtId="208" fontId="26" fillId="89" borderId="117" xfId="2740" applyNumberFormat="1" applyFont="1" applyFill="1" applyBorder="1" applyAlignment="1" applyProtection="1">
      <alignment horizontal="right"/>
      <protection locked="0"/>
    </xf>
    <xf numFmtId="165" fontId="26" fillId="89" borderId="0" xfId="1320" quotePrefix="1" applyNumberFormat="1" applyFont="1" applyFill="1" applyBorder="1" applyAlignment="1">
      <alignment horizontal="right"/>
    </xf>
    <xf numFmtId="208" fontId="26" fillId="89" borderId="118" xfId="501" quotePrefix="1" applyNumberFormat="1" applyFont="1" applyFill="1" applyBorder="1" applyAlignment="1">
      <alignment horizontal="right"/>
    </xf>
    <xf numFmtId="1" fontId="26" fillId="89" borderId="21" xfId="1320" quotePrefix="1" applyNumberFormat="1" applyFont="1" applyFill="1" applyBorder="1" applyAlignment="1">
      <alignment horizontal="right"/>
    </xf>
    <xf numFmtId="1" fontId="26" fillId="89" borderId="0" xfId="2740" applyNumberFormat="1" applyFont="1" applyFill="1" applyBorder="1" applyAlignment="1" applyProtection="1">
      <alignment horizontal="right"/>
      <protection locked="0"/>
    </xf>
    <xf numFmtId="208" fontId="26" fillId="89" borderId="118" xfId="2740" applyNumberFormat="1" applyFont="1" applyFill="1" applyBorder="1" applyAlignment="1" applyProtection="1">
      <alignment horizontal="right"/>
      <protection locked="0"/>
    </xf>
    <xf numFmtId="208" fontId="26" fillId="89" borderId="80" xfId="2740" applyNumberFormat="1" applyFont="1" applyFill="1" applyBorder="1" applyAlignment="1" applyProtection="1">
      <alignment horizontal="right"/>
      <protection locked="0"/>
    </xf>
    <xf numFmtId="165" fontId="26" fillId="82" borderId="0" xfId="1320" quotePrefix="1" applyNumberFormat="1" applyFont="1" applyFill="1" applyBorder="1" applyAlignment="1">
      <alignment horizontal="right"/>
    </xf>
    <xf numFmtId="0" fontId="4" fillId="0" borderId="0" xfId="0" applyFont="1" applyFill="1"/>
    <xf numFmtId="0" fontId="4" fillId="0" borderId="0" xfId="2742" applyFont="1" applyFill="1"/>
    <xf numFmtId="2" fontId="0" fillId="88" borderId="0" xfId="0" applyNumberFormat="1" applyFill="1" applyProtection="1">
      <protection locked="0"/>
    </xf>
    <xf numFmtId="2" fontId="0" fillId="0" borderId="0" xfId="0" applyNumberFormat="1" applyFill="1" applyProtection="1">
      <protection locked="0"/>
    </xf>
    <xf numFmtId="2" fontId="3" fillId="88" borderId="0" xfId="0" applyNumberFormat="1" applyFont="1" applyFill="1" applyProtection="1">
      <protection locked="0"/>
    </xf>
    <xf numFmtId="0" fontId="3" fillId="88" borderId="0" xfId="0" applyFont="1" applyFill="1" applyBorder="1" applyAlignment="1">
      <alignment horizontal="center" vertical="center" wrapText="1"/>
    </xf>
    <xf numFmtId="0" fontId="3" fillId="88" borderId="0" xfId="0" applyFont="1" applyFill="1" applyBorder="1" applyAlignment="1">
      <alignment horizontal="left" vertical="center" wrapText="1"/>
    </xf>
    <xf numFmtId="0" fontId="0" fillId="88" borderId="0" xfId="0" applyFill="1" applyBorder="1" applyAlignment="1">
      <alignment horizontal="center"/>
    </xf>
    <xf numFmtId="0" fontId="0" fillId="88" borderId="0" xfId="0" applyFill="1" applyAlignment="1">
      <alignment horizontal="center"/>
    </xf>
    <xf numFmtId="0" fontId="6" fillId="88" borderId="0" xfId="1" applyFill="1" applyAlignment="1">
      <alignment horizontal="center"/>
    </xf>
    <xf numFmtId="0" fontId="0" fillId="88" borderId="0" xfId="0" applyFill="1" applyAlignment="1">
      <alignment horizontal="left"/>
    </xf>
    <xf numFmtId="0" fontId="0" fillId="88" borderId="0" xfId="0" applyFill="1"/>
    <xf numFmtId="0" fontId="94" fillId="88" borderId="0" xfId="0" applyFont="1" applyFill="1" applyAlignment="1">
      <alignment horizontal="left" wrapText="1"/>
    </xf>
    <xf numFmtId="0" fontId="0" fillId="82" borderId="0" xfId="0" applyFill="1" applyBorder="1" applyAlignment="1">
      <alignment horizontal="left"/>
    </xf>
    <xf numFmtId="0" fontId="0" fillId="82" borderId="0" xfId="0" applyFill="1" applyAlignment="1">
      <alignment horizontal="left"/>
    </xf>
    <xf numFmtId="0" fontId="0" fillId="89" borderId="0" xfId="0" applyFill="1" applyBorder="1" applyAlignment="1">
      <alignment horizontal="center"/>
    </xf>
    <xf numFmtId="0" fontId="0" fillId="89" borderId="0" xfId="0" applyFill="1" applyBorder="1" applyAlignment="1">
      <alignment horizontal="left"/>
    </xf>
    <xf numFmtId="0" fontId="0" fillId="89" borderId="0" xfId="0" applyFill="1" applyAlignment="1">
      <alignment horizontal="left"/>
    </xf>
    <xf numFmtId="0" fontId="0" fillId="89" borderId="0" xfId="0" applyFill="1" applyAlignment="1">
      <alignment horizontal="center"/>
    </xf>
    <xf numFmtId="0" fontId="0" fillId="89" borderId="0" xfId="0" applyFill="1"/>
    <xf numFmtId="2" fontId="157" fillId="89" borderId="0" xfId="0" applyNumberFormat="1" applyFont="1" applyFill="1" applyProtection="1">
      <protection locked="0"/>
    </xf>
    <xf numFmtId="0" fontId="0" fillId="82" borderId="0" xfId="0" applyFill="1" applyAlignment="1">
      <alignment horizontal="center"/>
    </xf>
    <xf numFmtId="0" fontId="0" fillId="82" borderId="0" xfId="0" applyFill="1"/>
    <xf numFmtId="0" fontId="0" fillId="82" borderId="0" xfId="0" applyFill="1" applyBorder="1" applyAlignment="1">
      <alignment vertical="center"/>
    </xf>
    <xf numFmtId="0" fontId="0" fillId="88" borderId="0" xfId="0" applyFill="1" applyBorder="1" applyAlignment="1"/>
    <xf numFmtId="0" fontId="4" fillId="0" borderId="0" xfId="0" applyFont="1"/>
    <xf numFmtId="0" fontId="217" fillId="0" borderId="0" xfId="0" applyFont="1" applyAlignment="1"/>
    <xf numFmtId="2" fontId="4" fillId="0" borderId="0" xfId="0" applyNumberFormat="1" applyFont="1"/>
    <xf numFmtId="166" fontId="4" fillId="0" borderId="0" xfId="0" applyNumberFormat="1" applyFont="1"/>
    <xf numFmtId="178" fontId="102" fillId="0" borderId="0" xfId="0" applyNumberFormat="1" applyFont="1" applyFill="1" applyBorder="1" applyAlignment="1">
      <alignment horizontal="right" vertical="center"/>
    </xf>
    <xf numFmtId="0" fontId="130" fillId="0" borderId="0" xfId="0" applyFont="1"/>
    <xf numFmtId="193" fontId="130" fillId="0" borderId="0" xfId="976" applyNumberFormat="1" applyFont="1" applyFill="1" applyBorder="1" applyAlignment="1">
      <alignment horizontal="right"/>
    </xf>
    <xf numFmtId="0" fontId="264" fillId="0" borderId="0" xfId="1" applyFont="1" applyAlignment="1"/>
    <xf numFmtId="165" fontId="4" fillId="0" borderId="0" xfId="0" applyNumberFormat="1" applyFont="1"/>
    <xf numFmtId="0" fontId="130" fillId="0" borderId="0" xfId="43" applyFont="1"/>
    <xf numFmtId="2" fontId="217" fillId="0" borderId="0" xfId="0" applyNumberFormat="1" applyFont="1"/>
    <xf numFmtId="0" fontId="217" fillId="0" borderId="0" xfId="43" applyFont="1"/>
    <xf numFmtId="2" fontId="217" fillId="0" borderId="0" xfId="43" applyNumberFormat="1" applyFont="1" applyFill="1"/>
    <xf numFmtId="165" fontId="265" fillId="0" borderId="0" xfId="0" applyNumberFormat="1" applyFont="1"/>
    <xf numFmtId="165" fontId="265" fillId="0" borderId="0" xfId="0" applyNumberFormat="1" applyFont="1" applyBorder="1"/>
    <xf numFmtId="165" fontId="265" fillId="0" borderId="0" xfId="0" applyNumberFormat="1" applyFont="1" applyFill="1"/>
    <xf numFmtId="0" fontId="129" fillId="0" borderId="0" xfId="0" applyFont="1" applyFill="1" applyAlignment="1"/>
    <xf numFmtId="206" fontId="212" fillId="0" borderId="0" xfId="973" applyNumberFormat="1" applyFont="1" applyFill="1" applyBorder="1" applyAlignment="1">
      <alignment vertical="top" wrapText="1"/>
    </xf>
    <xf numFmtId="0" fontId="231" fillId="0" borderId="0" xfId="43" applyFont="1" applyFill="1"/>
    <xf numFmtId="1" fontId="231" fillId="0" borderId="0" xfId="43" applyNumberFormat="1" applyFont="1" applyFill="1" applyAlignment="1">
      <alignment horizontal="center"/>
    </xf>
    <xf numFmtId="0" fontId="231" fillId="0" borderId="0" xfId="43" applyFont="1" applyFill="1" applyBorder="1"/>
    <xf numFmtId="165" fontId="231" fillId="0" borderId="0" xfId="43" applyNumberFormat="1" applyFont="1" applyFill="1" applyBorder="1" applyAlignment="1">
      <alignment horizontal="center"/>
    </xf>
    <xf numFmtId="0" fontId="231" fillId="0" borderId="1" xfId="43" applyFont="1" applyFill="1" applyBorder="1"/>
    <xf numFmtId="165" fontId="231" fillId="0" borderId="1" xfId="43" applyNumberFormat="1" applyFont="1" applyFill="1" applyBorder="1" applyAlignment="1">
      <alignment horizontal="center"/>
    </xf>
    <xf numFmtId="1" fontId="231" fillId="0" borderId="1" xfId="43" applyNumberFormat="1" applyFont="1" applyFill="1" applyBorder="1" applyAlignment="1">
      <alignment horizontal="center"/>
    </xf>
    <xf numFmtId="0" fontId="130" fillId="88" borderId="0" xfId="976" applyFont="1" applyFill="1" applyBorder="1" applyAlignment="1">
      <alignment vertical="top" wrapText="1"/>
    </xf>
    <xf numFmtId="206" fontId="130" fillId="88" borderId="0" xfId="973" applyNumberFormat="1" applyFont="1" applyFill="1" applyBorder="1" applyAlignment="1">
      <alignment vertical="top" wrapText="1"/>
    </xf>
    <xf numFmtId="0" fontId="129" fillId="88" borderId="0" xfId="0" applyFont="1" applyFill="1"/>
    <xf numFmtId="0" fontId="0" fillId="89" borderId="0" xfId="0" applyFont="1" applyFill="1"/>
    <xf numFmtId="166" fontId="3" fillId="0" borderId="0" xfId="0" applyNumberFormat="1" applyFont="1"/>
    <xf numFmtId="0" fontId="3" fillId="88" borderId="0" xfId="0" applyFont="1" applyFill="1"/>
    <xf numFmtId="166" fontId="3" fillId="88" borderId="0" xfId="0" applyNumberFormat="1" applyFont="1" applyFill="1"/>
    <xf numFmtId="168" fontId="7" fillId="0" borderId="0" xfId="2662" applyFont="1" applyBorder="1" applyAlignment="1">
      <alignment vertical="center"/>
    </xf>
    <xf numFmtId="166" fontId="7" fillId="0" borderId="0" xfId="2663" applyNumberFormat="1" applyFont="1" applyFill="1" applyBorder="1" applyAlignment="1" applyProtection="1">
      <alignment vertical="center"/>
    </xf>
    <xf numFmtId="189" fontId="7" fillId="0" borderId="0" xfId="2662" applyNumberFormat="1" applyFont="1" applyBorder="1" applyAlignment="1">
      <alignment vertical="center"/>
    </xf>
    <xf numFmtId="189" fontId="7" fillId="0" borderId="0" xfId="2662" applyNumberFormat="1" applyFont="1" applyFill="1" applyBorder="1" applyAlignment="1">
      <alignment vertical="center"/>
    </xf>
    <xf numFmtId="168" fontId="7" fillId="0" borderId="0" xfId="2662" applyFont="1" applyFill="1" applyBorder="1" applyAlignment="1">
      <alignment vertical="center"/>
    </xf>
    <xf numFmtId="190" fontId="7" fillId="0" borderId="0" xfId="2662" applyNumberFormat="1" applyFont="1" applyBorder="1" applyAlignment="1">
      <alignment vertical="center"/>
    </xf>
    <xf numFmtId="168" fontId="25" fillId="0" borderId="0" xfId="2662" applyFont="1" applyBorder="1" applyAlignment="1">
      <alignment vertical="center"/>
    </xf>
    <xf numFmtId="195" fontId="7" fillId="0" borderId="0" xfId="2662" applyNumberFormat="1" applyFont="1" applyFill="1" applyBorder="1" applyAlignment="1" applyProtection="1">
      <alignment vertical="center"/>
    </xf>
    <xf numFmtId="203" fontId="7" fillId="0" borderId="0" xfId="2663" applyNumberFormat="1" applyFont="1" applyFill="1" applyBorder="1" applyAlignment="1" applyProtection="1">
      <alignment vertical="center"/>
    </xf>
    <xf numFmtId="203" fontId="7" fillId="0" borderId="0" xfId="2662" applyNumberFormat="1" applyFont="1" applyFill="1" applyBorder="1" applyAlignment="1" applyProtection="1">
      <alignment vertical="center"/>
    </xf>
    <xf numFmtId="195" fontId="7" fillId="0" borderId="0" xfId="2663" applyNumberFormat="1" applyFont="1" applyFill="1" applyBorder="1" applyAlignment="1" applyProtection="1">
      <alignment vertical="center"/>
    </xf>
    <xf numFmtId="191" fontId="7" fillId="0" borderId="0" xfId="2662" applyNumberFormat="1" applyFont="1" applyBorder="1" applyAlignment="1">
      <alignment vertical="center"/>
    </xf>
    <xf numFmtId="0" fontId="212" fillId="0" borderId="0" xfId="658" applyNumberFormat="1" applyFont="1" applyFill="1" applyBorder="1" applyAlignment="1">
      <alignment vertical="center"/>
    </xf>
    <xf numFmtId="0" fontId="25" fillId="0" borderId="0" xfId="658" applyNumberFormat="1" applyFont="1" applyFill="1" applyBorder="1" applyAlignment="1">
      <alignment vertical="center"/>
    </xf>
    <xf numFmtId="189" fontId="267" fillId="0" borderId="0" xfId="2662" applyNumberFormat="1" applyFont="1" applyFill="1" applyBorder="1" applyAlignment="1">
      <alignment vertical="center"/>
    </xf>
    <xf numFmtId="189" fontId="267" fillId="0" borderId="0" xfId="2662" applyNumberFormat="1" applyFont="1" applyBorder="1" applyAlignment="1">
      <alignment vertical="center"/>
    </xf>
    <xf numFmtId="168" fontId="267" fillId="0" borderId="0" xfId="2662" applyFont="1" applyBorder="1" applyAlignment="1">
      <alignment vertical="center"/>
    </xf>
    <xf numFmtId="168" fontId="212" fillId="36" borderId="0" xfId="2662" applyFont="1" applyFill="1" applyBorder="1" applyAlignment="1">
      <alignment horizontal="center" vertical="center"/>
    </xf>
    <xf numFmtId="168" fontId="212" fillId="0" borderId="126" xfId="2662" applyFont="1" applyFill="1" applyBorder="1" applyAlignment="1">
      <alignment horizontal="center" vertical="center" wrapText="1"/>
    </xf>
    <xf numFmtId="168" fontId="25" fillId="0" borderId="0" xfId="2662" applyFont="1" applyFill="1" applyBorder="1" applyAlignment="1">
      <alignment vertical="center"/>
    </xf>
    <xf numFmtId="0" fontId="25" fillId="0" borderId="127" xfId="2662" applyNumberFormat="1" applyFont="1" applyFill="1" applyBorder="1" applyAlignment="1">
      <alignment vertical="top"/>
    </xf>
    <xf numFmtId="0" fontId="25" fillId="0" borderId="79" xfId="2662" applyNumberFormat="1" applyFont="1" applyFill="1" applyBorder="1" applyAlignment="1">
      <alignment horizontal="center" vertical="top" wrapText="1"/>
    </xf>
    <xf numFmtId="0" fontId="25" fillId="0" borderId="0" xfId="2662" applyNumberFormat="1" applyFont="1" applyFill="1" applyBorder="1" applyAlignment="1">
      <alignment horizontal="center" vertical="top" wrapText="1"/>
    </xf>
    <xf numFmtId="0" fontId="25" fillId="0" borderId="80" xfId="2662" applyNumberFormat="1" applyFont="1" applyFill="1" applyBorder="1" applyAlignment="1">
      <alignment horizontal="center" vertical="top" wrapText="1"/>
    </xf>
    <xf numFmtId="0" fontId="25" fillId="0" borderId="79" xfId="658" applyNumberFormat="1" applyFont="1" applyFill="1" applyBorder="1" applyAlignment="1">
      <alignment horizontal="center" vertical="top" wrapText="1"/>
    </xf>
    <xf numFmtId="0" fontId="25" fillId="0" borderId="0" xfId="658" applyNumberFormat="1" applyFont="1" applyFill="1" applyBorder="1" applyAlignment="1">
      <alignment horizontal="center" vertical="top" wrapText="1"/>
    </xf>
    <xf numFmtId="0" fontId="25" fillId="0" borderId="0" xfId="163" applyNumberFormat="1" applyFont="1" applyFill="1" applyBorder="1" applyAlignment="1">
      <alignment horizontal="center" vertical="top" wrapText="1"/>
    </xf>
    <xf numFmtId="0" fontId="25" fillId="0" borderId="0" xfId="974" applyNumberFormat="1" applyFont="1" applyFill="1" applyBorder="1" applyAlignment="1">
      <alignment horizontal="center" vertical="top" wrapText="1"/>
    </xf>
    <xf numFmtId="0" fontId="25" fillId="0" borderId="80" xfId="974" applyNumberFormat="1" applyFont="1" applyFill="1" applyBorder="1" applyAlignment="1">
      <alignment horizontal="center" vertical="top" wrapText="1"/>
    </xf>
    <xf numFmtId="0" fontId="25" fillId="0" borderId="0" xfId="2662" applyNumberFormat="1" applyFont="1" applyFill="1" applyBorder="1" applyAlignment="1">
      <alignment vertical="top"/>
    </xf>
    <xf numFmtId="168" fontId="25" fillId="0" borderId="128" xfId="2662" applyFont="1" applyFill="1" applyBorder="1" applyAlignment="1">
      <alignment horizontal="center" vertical="top" wrapText="1"/>
    </xf>
    <xf numFmtId="0" fontId="25" fillId="0" borderId="81" xfId="2662" applyNumberFormat="1" applyFont="1" applyFill="1" applyBorder="1" applyAlignment="1">
      <alignment horizontal="center" vertical="top" wrapText="1"/>
    </xf>
    <xf numFmtId="0" fontId="25" fillId="0" borderId="82" xfId="2662" applyNumberFormat="1" applyFont="1" applyFill="1" applyBorder="1" applyAlignment="1">
      <alignment horizontal="center" vertical="top" wrapText="1"/>
    </xf>
    <xf numFmtId="0" fontId="25" fillId="0" borderId="83" xfId="2662" applyNumberFormat="1" applyFont="1" applyFill="1" applyBorder="1" applyAlignment="1">
      <alignment horizontal="center" vertical="top" wrapText="1"/>
    </xf>
    <xf numFmtId="0" fontId="25" fillId="0" borderId="81" xfId="658" applyNumberFormat="1" applyFont="1" applyFill="1" applyBorder="1" applyAlignment="1">
      <alignment horizontal="center" vertical="top" wrapText="1"/>
    </xf>
    <xf numFmtId="0" fontId="25" fillId="0" borderId="82" xfId="658" applyNumberFormat="1" applyFont="1" applyFill="1" applyBorder="1" applyAlignment="1">
      <alignment horizontal="center" vertical="top" wrapText="1"/>
    </xf>
    <xf numFmtId="0" fontId="25" fillId="0" borderId="82" xfId="163" applyNumberFormat="1" applyFont="1" applyFill="1" applyBorder="1" applyAlignment="1">
      <alignment horizontal="center" vertical="top" wrapText="1"/>
    </xf>
    <xf numFmtId="0" fontId="25" fillId="0" borderId="82" xfId="974" applyNumberFormat="1" applyFont="1" applyFill="1" applyBorder="1" applyAlignment="1">
      <alignment horizontal="center" vertical="top" wrapText="1"/>
    </xf>
    <xf numFmtId="0" fontId="25" fillId="0" borderId="83" xfId="974" applyNumberFormat="1" applyFont="1" applyFill="1" applyBorder="1" applyAlignment="1">
      <alignment horizontal="center" vertical="top" wrapText="1"/>
    </xf>
    <xf numFmtId="168" fontId="25" fillId="0" borderId="0" xfId="2662" applyFont="1" applyFill="1" applyBorder="1" applyAlignment="1">
      <alignment vertical="top"/>
    </xf>
    <xf numFmtId="189" fontId="25" fillId="0" borderId="81" xfId="2662" applyNumberFormat="1" applyFont="1" applyFill="1" applyBorder="1" applyAlignment="1">
      <alignment horizontal="center" vertical="top" wrapText="1"/>
    </xf>
    <xf numFmtId="191" fontId="25" fillId="0" borderId="82" xfId="2662" applyNumberFormat="1" applyFont="1" applyFill="1" applyBorder="1" applyAlignment="1">
      <alignment horizontal="center" vertical="top" wrapText="1"/>
    </xf>
    <xf numFmtId="191" fontId="25" fillId="0" borderId="83" xfId="2662" applyNumberFormat="1" applyFont="1" applyFill="1" applyBorder="1" applyAlignment="1">
      <alignment horizontal="center" vertical="top" wrapText="1"/>
    </xf>
    <xf numFmtId="0" fontId="25" fillId="0" borderId="0" xfId="658" applyNumberFormat="1" applyFont="1" applyBorder="1" applyAlignment="1">
      <alignment horizontal="right" vertical="center"/>
    </xf>
    <xf numFmtId="203" fontId="25" fillId="0" borderId="0" xfId="658" applyNumberFormat="1" applyFont="1" applyBorder="1" applyAlignment="1">
      <alignment horizontal="right" vertical="center"/>
    </xf>
    <xf numFmtId="165" fontId="25" fillId="0" borderId="0" xfId="658" applyNumberFormat="1" applyFont="1" applyBorder="1" applyAlignment="1">
      <alignment horizontal="right" vertical="center"/>
    </xf>
    <xf numFmtId="2" fontId="25" fillId="0" borderId="0" xfId="658" applyNumberFormat="1" applyFont="1" applyFill="1" applyBorder="1" applyAlignment="1">
      <alignment horizontal="right" vertical="center"/>
    </xf>
    <xf numFmtId="2" fontId="25" fillId="82" borderId="0" xfId="2662" applyNumberFormat="1" applyFont="1" applyFill="1" applyBorder="1" applyAlignment="1">
      <alignment horizontal="right" vertical="center"/>
    </xf>
    <xf numFmtId="189" fontId="25" fillId="0" borderId="0" xfId="2662" applyNumberFormat="1" applyFont="1" applyFill="1" applyBorder="1" applyAlignment="1">
      <alignment horizontal="right" vertical="center"/>
    </xf>
    <xf numFmtId="0" fontId="25" fillId="0" borderId="0" xfId="2662" applyNumberFormat="1" applyFont="1" applyFill="1" applyBorder="1" applyAlignment="1">
      <alignment horizontal="right" vertical="center"/>
    </xf>
    <xf numFmtId="165" fontId="25" fillId="0" borderId="0" xfId="2662" applyNumberFormat="1" applyFont="1" applyFill="1" applyBorder="1" applyAlignment="1">
      <alignment horizontal="right" vertical="center"/>
    </xf>
    <xf numFmtId="168" fontId="25" fillId="82" borderId="0" xfId="2662" applyFont="1" applyFill="1" applyBorder="1" applyAlignment="1">
      <alignment horizontal="right" vertical="center"/>
    </xf>
    <xf numFmtId="203" fontId="25" fillId="0" borderId="0" xfId="658" applyNumberFormat="1" applyFont="1" applyFill="1" applyBorder="1" applyAlignment="1">
      <alignment horizontal="right" vertical="center"/>
    </xf>
    <xf numFmtId="2" fontId="25" fillId="0" borderId="0" xfId="658" applyNumberFormat="1" applyFont="1" applyBorder="1" applyAlignment="1">
      <alignment horizontal="right" vertical="center"/>
    </xf>
    <xf numFmtId="0" fontId="25" fillId="0" borderId="0" xfId="2663" applyNumberFormat="1" applyFont="1" applyFill="1" applyBorder="1" applyAlignment="1">
      <alignment horizontal="right" vertical="center"/>
    </xf>
    <xf numFmtId="203" fontId="25" fillId="0" borderId="0" xfId="2663" applyNumberFormat="1" applyFont="1" applyFill="1" applyBorder="1" applyAlignment="1" applyProtection="1">
      <alignment horizontal="right" vertical="center"/>
    </xf>
    <xf numFmtId="203" fontId="25" fillId="0" borderId="0" xfId="2662" applyNumberFormat="1" applyFont="1" applyFill="1" applyBorder="1" applyAlignment="1">
      <alignment horizontal="right" vertical="center"/>
    </xf>
    <xf numFmtId="2" fontId="25" fillId="0" borderId="0" xfId="2662" applyNumberFormat="1" applyFont="1" applyFill="1" applyBorder="1" applyAlignment="1">
      <alignment horizontal="right" vertical="center"/>
    </xf>
    <xf numFmtId="1" fontId="25" fillId="0" borderId="0" xfId="658" applyNumberFormat="1" applyFont="1" applyBorder="1" applyAlignment="1">
      <alignment horizontal="right" vertical="center"/>
    </xf>
    <xf numFmtId="1" fontId="25" fillId="0" borderId="0" xfId="658" applyNumberFormat="1" applyFont="1" applyFill="1" applyBorder="1" applyAlignment="1">
      <alignment horizontal="right" vertical="center"/>
    </xf>
    <xf numFmtId="190" fontId="25" fillId="0" borderId="0" xfId="2662" applyNumberFormat="1" applyFont="1" applyFill="1" applyBorder="1" applyAlignment="1">
      <alignment horizontal="right" vertical="center"/>
    </xf>
    <xf numFmtId="204" fontId="25" fillId="0" borderId="0" xfId="163" applyNumberFormat="1" applyFont="1" applyFill="1" applyBorder="1" applyAlignment="1">
      <alignment horizontal="right" vertical="center"/>
    </xf>
    <xf numFmtId="205" fontId="25" fillId="0" borderId="0" xfId="163" applyNumberFormat="1" applyFont="1" applyFill="1" applyBorder="1" applyAlignment="1">
      <alignment horizontal="right" vertical="center"/>
    </xf>
    <xf numFmtId="168" fontId="25" fillId="0" borderId="0" xfId="2662" applyFont="1" applyBorder="1" applyAlignment="1">
      <alignment horizontal="right" vertical="center"/>
    </xf>
    <xf numFmtId="168" fontId="25" fillId="82" borderId="0" xfId="2662" applyNumberFormat="1" applyFont="1" applyFill="1" applyBorder="1" applyAlignment="1">
      <alignment horizontal="right" vertical="center"/>
    </xf>
    <xf numFmtId="168" fontId="25" fillId="80" borderId="0" xfId="2662" applyNumberFormat="1" applyFont="1" applyFill="1" applyBorder="1" applyAlignment="1">
      <alignment vertical="center"/>
    </xf>
    <xf numFmtId="204" fontId="25" fillId="81" borderId="0" xfId="2662" applyNumberFormat="1" applyFont="1" applyFill="1" applyBorder="1" applyAlignment="1">
      <alignment vertical="center"/>
    </xf>
    <xf numFmtId="167" fontId="25" fillId="0" borderId="0" xfId="2662" applyNumberFormat="1" applyFont="1" applyBorder="1" applyAlignment="1">
      <alignment vertical="center"/>
    </xf>
    <xf numFmtId="0" fontId="25" fillId="0" borderId="0" xfId="2663" applyFont="1" applyFill="1" applyBorder="1" applyAlignment="1">
      <alignment vertical="center"/>
    </xf>
    <xf numFmtId="0" fontId="25" fillId="0" borderId="0" xfId="658" applyNumberFormat="1" applyFont="1" applyFill="1" applyBorder="1" applyAlignment="1">
      <alignment horizontal="right" vertical="center"/>
    </xf>
    <xf numFmtId="165" fontId="25" fillId="0" borderId="0" xfId="658" applyNumberFormat="1" applyFont="1" applyFill="1" applyBorder="1" applyAlignment="1">
      <alignment horizontal="right" vertical="center"/>
    </xf>
    <xf numFmtId="203" fontId="25" fillId="0" borderId="0" xfId="0" applyNumberFormat="1" applyFont="1" applyFill="1" applyBorder="1" applyAlignment="1" applyProtection="1">
      <alignment horizontal="right" vertical="center"/>
    </xf>
    <xf numFmtId="168" fontId="25" fillId="0" borderId="0" xfId="2662" applyFont="1" applyFill="1" applyBorder="1" applyAlignment="1">
      <alignment horizontal="right" vertical="center"/>
    </xf>
    <xf numFmtId="168" fontId="25" fillId="0" borderId="0" xfId="2662" applyNumberFormat="1" applyFont="1" applyFill="1" applyBorder="1" applyAlignment="1">
      <alignment vertical="center"/>
    </xf>
    <xf numFmtId="205" fontId="25" fillId="0" borderId="0" xfId="2662" applyNumberFormat="1" applyFont="1" applyFill="1" applyBorder="1" applyAlignment="1">
      <alignment vertical="center"/>
    </xf>
    <xf numFmtId="167" fontId="25" fillId="0" borderId="0" xfId="2662" applyNumberFormat="1" applyFont="1" applyFill="1" applyBorder="1" applyAlignment="1">
      <alignment vertical="center"/>
    </xf>
    <xf numFmtId="0" fontId="25" fillId="0" borderId="0" xfId="0" applyFont="1" applyFill="1" applyBorder="1" applyAlignment="1">
      <alignment vertical="center"/>
    </xf>
    <xf numFmtId="168" fontId="25" fillId="89" borderId="0" xfId="2662" applyFont="1" applyFill="1" applyBorder="1" applyAlignment="1">
      <alignment vertical="center"/>
    </xf>
    <xf numFmtId="0" fontId="25" fillId="89" borderId="0" xfId="658" applyNumberFormat="1" applyFont="1" applyFill="1" applyBorder="1" applyAlignment="1">
      <alignment horizontal="right" vertical="center"/>
    </xf>
    <xf numFmtId="203" fontId="25" fillId="89" borderId="0" xfId="658" applyNumberFormat="1" applyFont="1" applyFill="1" applyBorder="1" applyAlignment="1">
      <alignment horizontal="right" vertical="center"/>
    </xf>
    <xf numFmtId="165" fontId="25" fillId="89" borderId="0" xfId="658" applyNumberFormat="1" applyFont="1" applyFill="1" applyBorder="1" applyAlignment="1">
      <alignment horizontal="right" vertical="center"/>
    </xf>
    <xf numFmtId="2" fontId="25" fillId="89" borderId="0" xfId="658" applyNumberFormat="1" applyFont="1" applyFill="1" applyBorder="1" applyAlignment="1">
      <alignment horizontal="right" vertical="center"/>
    </xf>
    <xf numFmtId="2" fontId="25" fillId="89" borderId="0" xfId="2662" applyNumberFormat="1" applyFont="1" applyFill="1" applyBorder="1" applyAlignment="1">
      <alignment horizontal="right" vertical="center"/>
    </xf>
    <xf numFmtId="189" fontId="25" fillId="89" borderId="0" xfId="2662" applyNumberFormat="1" applyFont="1" applyFill="1" applyBorder="1" applyAlignment="1">
      <alignment horizontal="right" vertical="center"/>
    </xf>
    <xf numFmtId="0" fontId="25" fillId="89" borderId="0" xfId="2662" applyNumberFormat="1" applyFont="1" applyFill="1" applyBorder="1" applyAlignment="1">
      <alignment horizontal="right" vertical="center"/>
    </xf>
    <xf numFmtId="165" fontId="25" fillId="89" borderId="0" xfId="2662" applyNumberFormat="1" applyFont="1" applyFill="1" applyBorder="1" applyAlignment="1">
      <alignment horizontal="right" vertical="center"/>
    </xf>
    <xf numFmtId="168" fontId="25" fillId="89" borderId="0" xfId="2662" applyFont="1" applyFill="1" applyBorder="1" applyAlignment="1">
      <alignment horizontal="right" vertical="center"/>
    </xf>
    <xf numFmtId="0" fontId="25" fillId="89" borderId="0" xfId="2663" applyNumberFormat="1" applyFont="1" applyFill="1" applyBorder="1" applyAlignment="1">
      <alignment horizontal="right" vertical="center"/>
    </xf>
    <xf numFmtId="203" fontId="25" fillId="89" borderId="0" xfId="2663" applyNumberFormat="1" applyFont="1" applyFill="1" applyBorder="1" applyAlignment="1" applyProtection="1">
      <alignment horizontal="right" vertical="center"/>
    </xf>
    <xf numFmtId="203" fontId="25" fillId="89" borderId="0" xfId="2662" applyNumberFormat="1" applyFont="1" applyFill="1" applyBorder="1" applyAlignment="1">
      <alignment horizontal="right" vertical="center"/>
    </xf>
    <xf numFmtId="1" fontId="25" fillId="89" borderId="0" xfId="658" applyNumberFormat="1" applyFont="1" applyFill="1" applyBorder="1" applyAlignment="1">
      <alignment horizontal="right" vertical="center"/>
    </xf>
    <xf numFmtId="190" fontId="25" fillId="89" borderId="0" xfId="2662" applyNumberFormat="1" applyFont="1" applyFill="1" applyBorder="1" applyAlignment="1">
      <alignment horizontal="right" vertical="center"/>
    </xf>
    <xf numFmtId="204" fontId="25" fillId="89" borderId="0" xfId="163" applyNumberFormat="1" applyFont="1" applyFill="1" applyBorder="1" applyAlignment="1">
      <alignment horizontal="right" vertical="center"/>
    </xf>
    <xf numFmtId="205" fontId="25" fillId="89" borderId="0" xfId="163" applyNumberFormat="1" applyFont="1" applyFill="1" applyBorder="1" applyAlignment="1">
      <alignment horizontal="right" vertical="center"/>
    </xf>
    <xf numFmtId="168" fontId="25" fillId="89" borderId="0" xfId="2662" applyNumberFormat="1" applyFont="1" applyFill="1" applyBorder="1" applyAlignment="1">
      <alignment horizontal="right" vertical="center"/>
    </xf>
    <xf numFmtId="204" fontId="25" fillId="0" borderId="0" xfId="2662" applyNumberFormat="1" applyFont="1" applyFill="1" applyBorder="1" applyAlignment="1">
      <alignment vertical="center"/>
    </xf>
    <xf numFmtId="168" fontId="7" fillId="0" borderId="0" xfId="2662" applyFont="1" applyBorder="1" applyAlignment="1">
      <alignment horizontal="right" vertical="center"/>
    </xf>
    <xf numFmtId="167" fontId="7" fillId="0" borderId="0" xfId="2662" applyNumberFormat="1" applyFont="1" applyBorder="1" applyAlignment="1">
      <alignment vertical="center"/>
    </xf>
    <xf numFmtId="168" fontId="7" fillId="0" borderId="0" xfId="2662" applyFont="1" applyFill="1" applyBorder="1" applyAlignment="1">
      <alignment horizontal="right" vertical="center"/>
    </xf>
    <xf numFmtId="189" fontId="7" fillId="0" borderId="0" xfId="2662" applyNumberFormat="1" applyFont="1" applyFill="1" applyBorder="1" applyAlignment="1">
      <alignment horizontal="right" vertical="center"/>
    </xf>
    <xf numFmtId="167" fontId="7" fillId="0" borderId="0" xfId="2662" applyNumberFormat="1" applyFont="1" applyFill="1" applyBorder="1" applyAlignment="1">
      <alignment vertical="center"/>
    </xf>
    <xf numFmtId="206" fontId="212" fillId="82" borderId="0" xfId="973" applyNumberFormat="1" applyFont="1" applyFill="1" applyBorder="1" applyAlignment="1">
      <alignment vertical="top" wrapText="1"/>
    </xf>
    <xf numFmtId="206" fontId="212" fillId="88" borderId="0" xfId="973" applyNumberFormat="1" applyFont="1" applyFill="1" applyBorder="1" applyAlignment="1">
      <alignment vertical="top" wrapText="1"/>
    </xf>
    <xf numFmtId="191" fontId="7" fillId="0" borderId="0" xfId="2662" applyNumberFormat="1" applyFont="1" applyFill="1" applyBorder="1" applyAlignment="1">
      <alignment vertical="center"/>
    </xf>
    <xf numFmtId="0" fontId="25" fillId="0" borderId="0" xfId="2662" applyNumberFormat="1" applyFont="1" applyFill="1" applyBorder="1" applyAlignment="1">
      <alignment vertical="center"/>
    </xf>
    <xf numFmtId="195" fontId="25" fillId="0" borderId="0" xfId="2662" applyNumberFormat="1" applyFont="1" applyFill="1" applyBorder="1" applyAlignment="1">
      <alignment horizontal="center" vertical="center"/>
    </xf>
    <xf numFmtId="190" fontId="7" fillId="0" borderId="0" xfId="2662" applyNumberFormat="1" applyFont="1" applyFill="1" applyBorder="1" applyAlignment="1">
      <alignment vertical="center"/>
    </xf>
    <xf numFmtId="168" fontId="7" fillId="0" borderId="0" xfId="2662" applyNumberFormat="1" applyFont="1" applyBorder="1" applyAlignment="1">
      <alignment vertical="center"/>
    </xf>
    <xf numFmtId="0" fontId="20" fillId="0" borderId="0" xfId="0" applyFont="1"/>
    <xf numFmtId="166" fontId="0" fillId="89" borderId="0" xfId="0" applyNumberFormat="1" applyFill="1"/>
    <xf numFmtId="195" fontId="130" fillId="88" borderId="0" xfId="976" applyNumberFormat="1" applyFont="1" applyFill="1" applyBorder="1" applyAlignment="1">
      <alignment vertical="top" wrapText="1"/>
    </xf>
    <xf numFmtId="166" fontId="130" fillId="88" borderId="0" xfId="976" applyNumberFormat="1" applyFont="1" applyFill="1" applyBorder="1" applyAlignment="1">
      <alignment vertical="top" wrapText="1"/>
    </xf>
    <xf numFmtId="181" fontId="24" fillId="89" borderId="75" xfId="794" applyNumberFormat="1" applyFont="1" applyFill="1" applyBorder="1" applyAlignment="1" applyProtection="1">
      <alignment horizontal="left"/>
    </xf>
    <xf numFmtId="180" fontId="24" fillId="89" borderId="74" xfId="794" applyNumberFormat="1" applyFont="1" applyFill="1" applyBorder="1" applyAlignment="1" applyProtection="1">
      <alignment horizontal="center" vertical="center"/>
    </xf>
    <xf numFmtId="1" fontId="41" fillId="89" borderId="74" xfId="794" applyNumberFormat="1" applyFont="1" applyFill="1" applyBorder="1" applyAlignment="1" applyProtection="1">
      <alignment horizontal="right"/>
    </xf>
    <xf numFmtId="1" fontId="41" fillId="89" borderId="73" xfId="794" applyNumberFormat="1" applyFont="1" applyFill="1" applyBorder="1" applyAlignment="1" applyProtection="1">
      <alignment horizontal="left"/>
    </xf>
    <xf numFmtId="1" fontId="41" fillId="89" borderId="0" xfId="794" applyNumberFormat="1" applyFont="1" applyFill="1" applyBorder="1" applyAlignment="1" applyProtection="1">
      <alignment horizontal="right"/>
    </xf>
    <xf numFmtId="1" fontId="41" fillId="89" borderId="0" xfId="794" applyNumberFormat="1" applyFont="1" applyFill="1" applyBorder="1" applyAlignment="1" applyProtection="1">
      <alignment horizontal="left"/>
    </xf>
    <xf numFmtId="1" fontId="41" fillId="89" borderId="0" xfId="794" applyNumberFormat="1" applyFont="1" applyFill="1" applyBorder="1" applyAlignment="1" applyProtection="1">
      <alignment horizontal="right" vertical="center" wrapText="1"/>
    </xf>
    <xf numFmtId="165" fontId="41" fillId="89" borderId="74" xfId="794" applyNumberFormat="1" applyFont="1" applyFill="1" applyBorder="1" applyAlignment="1" applyProtection="1">
      <alignment horizontal="right"/>
    </xf>
    <xf numFmtId="165" fontId="41" fillId="89" borderId="73" xfId="794" applyNumberFormat="1" applyFont="1" applyFill="1" applyBorder="1" applyAlignment="1" applyProtection="1">
      <alignment horizontal="left"/>
    </xf>
    <xf numFmtId="165" fontId="41" fillId="89" borderId="0" xfId="794" applyNumberFormat="1" applyFont="1" applyFill="1" applyBorder="1" applyAlignment="1" applyProtection="1">
      <alignment horizontal="right"/>
    </xf>
    <xf numFmtId="165" fontId="41" fillId="89" borderId="0" xfId="794" applyNumberFormat="1" applyFont="1" applyFill="1" applyBorder="1" applyAlignment="1" applyProtection="1">
      <alignment horizontal="left"/>
    </xf>
    <xf numFmtId="1" fontId="24" fillId="82" borderId="71" xfId="2659" applyNumberFormat="1" applyFont="1" applyFill="1" applyBorder="1" applyAlignment="1" applyProtection="1">
      <alignment horizontal="center"/>
    </xf>
    <xf numFmtId="1" fontId="24" fillId="82" borderId="72" xfId="2659" applyNumberFormat="1" applyFont="1" applyFill="1" applyBorder="1" applyAlignment="1" applyProtection="1">
      <alignment horizontal="left"/>
    </xf>
    <xf numFmtId="165" fontId="41" fillId="82" borderId="74" xfId="794" applyNumberFormat="1" applyFont="1" applyFill="1" applyBorder="1" applyAlignment="1" applyProtection="1">
      <alignment horizontal="right"/>
    </xf>
    <xf numFmtId="165" fontId="41" fillId="82" borderId="73" xfId="794" applyNumberFormat="1" applyFont="1" applyFill="1" applyBorder="1" applyAlignment="1" applyProtection="1">
      <alignment horizontal="left"/>
    </xf>
    <xf numFmtId="165" fontId="41" fillId="82" borderId="74" xfId="2659" applyNumberFormat="1" applyFont="1" applyFill="1" applyBorder="1" applyAlignment="1" applyProtection="1">
      <alignment horizontal="right"/>
    </xf>
    <xf numFmtId="165" fontId="214" fillId="82" borderId="74" xfId="2659" applyNumberFormat="1" applyFont="1" applyFill="1" applyBorder="1" applyAlignment="1" applyProtection="1">
      <alignment horizontal="center"/>
    </xf>
    <xf numFmtId="165" fontId="214" fillId="82" borderId="73" xfId="2659" applyNumberFormat="1" applyFont="1" applyFill="1" applyBorder="1" applyAlignment="1" applyProtection="1">
      <alignment horizontal="left"/>
    </xf>
    <xf numFmtId="165" fontId="0" fillId="89" borderId="0" xfId="0" applyNumberFormat="1" applyFill="1"/>
    <xf numFmtId="1" fontId="0" fillId="89" borderId="0" xfId="0" applyNumberFormat="1" applyFill="1"/>
    <xf numFmtId="166" fontId="258" fillId="82" borderId="0" xfId="2738" applyNumberFormat="1" applyFont="1" applyFill="1" applyBorder="1" applyAlignment="1">
      <alignment horizontal="right" vertical="top"/>
    </xf>
    <xf numFmtId="166" fontId="258" fillId="88" borderId="0" xfId="2738" applyNumberFormat="1" applyFont="1" applyFill="1" applyBorder="1" applyAlignment="1">
      <alignment horizontal="right" vertical="top"/>
    </xf>
    <xf numFmtId="0" fontId="26" fillId="89" borderId="62" xfId="2739" applyFont="1" applyFill="1" applyBorder="1" applyAlignment="1">
      <alignment horizontal="left"/>
    </xf>
    <xf numFmtId="165" fontId="26" fillId="82" borderId="4" xfId="2740" applyNumberFormat="1" applyFont="1" applyFill="1" applyBorder="1" applyAlignment="1">
      <alignment horizontal="center"/>
    </xf>
    <xf numFmtId="215" fontId="258" fillId="82" borderId="0" xfId="2738" applyNumberFormat="1" applyFont="1" applyFill="1" applyBorder="1" applyAlignment="1">
      <alignment horizontal="right" vertical="top"/>
    </xf>
    <xf numFmtId="0" fontId="43" fillId="0" borderId="99" xfId="2740" applyFont="1" applyFill="1" applyBorder="1" applyAlignment="1">
      <alignment horizontal="left" vertical="top"/>
    </xf>
    <xf numFmtId="0" fontId="43" fillId="0" borderId="62" xfId="2740" applyFont="1" applyFill="1" applyBorder="1" applyAlignment="1">
      <alignment horizontal="left" vertical="center"/>
    </xf>
    <xf numFmtId="0" fontId="26" fillId="0" borderId="108" xfId="2740" applyFont="1" applyFill="1" applyBorder="1" applyAlignment="1">
      <alignment horizontal="right" vertical="center"/>
    </xf>
    <xf numFmtId="1" fontId="26" fillId="0" borderId="29" xfId="2740" applyNumberFormat="1" applyFont="1" applyFill="1" applyBorder="1" applyAlignment="1">
      <alignment horizontal="center" wrapText="1"/>
    </xf>
    <xf numFmtId="208" fontId="26" fillId="0" borderId="109" xfId="2740" applyNumberFormat="1" applyFont="1" applyFill="1" applyBorder="1" applyAlignment="1">
      <alignment horizontal="center" wrapText="1"/>
    </xf>
    <xf numFmtId="1" fontId="26" fillId="0" borderId="30" xfId="2740" applyNumberFormat="1" applyFont="1" applyFill="1" applyBorder="1" applyAlignment="1">
      <alignment horizontal="center" wrapText="1"/>
    </xf>
    <xf numFmtId="165" fontId="26" fillId="0" borderId="30" xfId="2740" applyNumberFormat="1" applyFont="1" applyFill="1" applyBorder="1" applyAlignment="1">
      <alignment horizontal="center" wrapText="1"/>
    </xf>
    <xf numFmtId="209" fontId="26" fillId="0" borderId="28" xfId="2740" applyNumberFormat="1" applyFont="1" applyFill="1" applyBorder="1" applyAlignment="1">
      <alignment horizontal="center" wrapText="1"/>
    </xf>
    <xf numFmtId="165" fontId="26" fillId="0" borderId="29" xfId="2740" applyNumberFormat="1" applyFont="1" applyFill="1" applyBorder="1" applyAlignment="1">
      <alignment horizontal="center" wrapText="1"/>
    </xf>
    <xf numFmtId="1" fontId="26" fillId="0" borderId="1" xfId="2740" applyNumberFormat="1" applyFont="1" applyFill="1" applyBorder="1" applyAlignment="1">
      <alignment horizontal="center" wrapText="1"/>
    </xf>
    <xf numFmtId="208" fontId="26" fillId="0" borderId="1" xfId="2740" applyNumberFormat="1" applyFont="1" applyFill="1" applyBorder="1" applyAlignment="1">
      <alignment horizontal="center" wrapText="1"/>
    </xf>
    <xf numFmtId="1" fontId="26" fillId="0" borderId="106" xfId="2740" applyNumberFormat="1" applyFont="1" applyFill="1" applyBorder="1" applyAlignment="1">
      <alignment horizontal="center" wrapText="1"/>
    </xf>
    <xf numFmtId="208" fontId="26" fillId="0" borderId="107" xfId="2740" applyNumberFormat="1" applyFont="1" applyFill="1" applyBorder="1" applyAlignment="1">
      <alignment horizontal="center" wrapText="1"/>
    </xf>
    <xf numFmtId="1" fontId="26" fillId="0" borderId="110" xfId="2740" applyNumberFormat="1" applyFont="1" applyFill="1" applyBorder="1" applyAlignment="1">
      <alignment horizontal="center" wrapText="1"/>
    </xf>
    <xf numFmtId="208" fontId="26" fillId="0" borderId="111" xfId="2740" applyNumberFormat="1" applyFont="1" applyFill="1" applyBorder="1" applyAlignment="1">
      <alignment horizontal="center" wrapText="1"/>
    </xf>
    <xf numFmtId="208" fontId="26" fillId="0" borderId="6" xfId="2740" applyNumberFormat="1" applyFont="1" applyFill="1" applyBorder="1" applyAlignment="1">
      <alignment horizontal="center" wrapText="1"/>
    </xf>
    <xf numFmtId="209" fontId="26" fillId="0" borderId="112" xfId="2740" applyNumberFormat="1" applyFont="1" applyFill="1" applyBorder="1" applyAlignment="1">
      <alignment horizontal="center" wrapText="1"/>
    </xf>
    <xf numFmtId="0" fontId="38" fillId="35" borderId="75" xfId="48" applyFont="1" applyFill="1" applyBorder="1" applyAlignment="1">
      <alignment horizontal="left"/>
    </xf>
    <xf numFmtId="0" fontId="38" fillId="35" borderId="74" xfId="48" applyFont="1" applyFill="1" applyBorder="1" applyAlignment="1">
      <alignment horizontal="center" vertical="center"/>
    </xf>
    <xf numFmtId="1" fontId="24" fillId="35" borderId="74" xfId="2659" applyNumberFormat="1" applyFont="1" applyFill="1" applyBorder="1" applyAlignment="1" applyProtection="1">
      <alignment horizontal="right"/>
    </xf>
    <xf numFmtId="1" fontId="24" fillId="35" borderId="73" xfId="2659" applyNumberFormat="1" applyFont="1" applyFill="1" applyBorder="1" applyAlignment="1" applyProtection="1">
      <alignment horizontal="left"/>
    </xf>
    <xf numFmtId="165" fontId="24" fillId="35" borderId="74" xfId="2659" applyNumberFormat="1" applyFont="1" applyFill="1" applyBorder="1" applyAlignment="1" applyProtection="1">
      <alignment horizontal="right"/>
    </xf>
    <xf numFmtId="165" fontId="24" fillId="35" borderId="73" xfId="2659" applyNumberFormat="1" applyFont="1" applyFill="1" applyBorder="1" applyAlignment="1" applyProtection="1">
      <alignment horizontal="left"/>
    </xf>
    <xf numFmtId="49" fontId="24" fillId="82" borderId="71" xfId="938" applyNumberFormat="1" applyFont="1" applyFill="1" applyBorder="1" applyAlignment="1">
      <alignment horizontal="right" vertical="center"/>
    </xf>
    <xf numFmtId="49" fontId="24" fillId="82" borderId="70" xfId="938" applyNumberFormat="1" applyFont="1" applyFill="1" applyBorder="1" applyAlignment="1">
      <alignment horizontal="left" vertical="center"/>
    </xf>
    <xf numFmtId="178" fontId="24" fillId="82" borderId="21" xfId="0" applyNumberFormat="1" applyFont="1" applyFill="1" applyBorder="1" applyAlignment="1">
      <alignment horizontal="right" vertical="center"/>
    </xf>
    <xf numFmtId="178" fontId="24" fillId="82" borderId="0" xfId="0" applyNumberFormat="1" applyFont="1" applyFill="1" applyBorder="1" applyAlignment="1">
      <alignment horizontal="left" vertical="center"/>
    </xf>
    <xf numFmtId="0" fontId="24" fillId="35" borderId="17" xfId="938" applyFont="1" applyFill="1" applyBorder="1"/>
    <xf numFmtId="0" fontId="101" fillId="35" borderId="22" xfId="938" applyFont="1" applyFill="1" applyBorder="1" applyAlignment="1">
      <alignment vertical="top"/>
    </xf>
    <xf numFmtId="0" fontId="101" fillId="35" borderId="19" xfId="938" applyFont="1" applyFill="1" applyBorder="1" applyAlignment="1">
      <alignment vertical="center"/>
    </xf>
    <xf numFmtId="0" fontId="101" fillId="35" borderId="68" xfId="938" applyFont="1" applyFill="1" applyBorder="1" applyAlignment="1">
      <alignment horizontal="left" vertical="top"/>
    </xf>
    <xf numFmtId="49" fontId="24" fillId="35" borderId="68" xfId="938" applyNumberFormat="1" applyFont="1" applyFill="1" applyBorder="1" applyAlignment="1">
      <alignment horizontal="right" vertical="center"/>
    </xf>
    <xf numFmtId="49" fontId="24" fillId="35" borderId="70" xfId="938" applyNumberFormat="1" applyFont="1" applyFill="1" applyBorder="1" applyAlignment="1">
      <alignment horizontal="left" vertical="center"/>
    </xf>
    <xf numFmtId="49" fontId="24" fillId="35" borderId="71" xfId="938" applyNumberFormat="1" applyFont="1" applyFill="1" applyBorder="1" applyAlignment="1">
      <alignment horizontal="right" vertical="center"/>
    </xf>
    <xf numFmtId="49" fontId="24" fillId="35" borderId="72" xfId="938" applyNumberFormat="1" applyFont="1" applyFill="1" applyBorder="1" applyAlignment="1">
      <alignment horizontal="left" vertical="center"/>
    </xf>
    <xf numFmtId="178" fontId="102" fillId="35" borderId="73" xfId="0" applyNumberFormat="1" applyFont="1" applyFill="1" applyBorder="1" applyAlignment="1">
      <alignment horizontal="left" vertical="center"/>
    </xf>
    <xf numFmtId="0" fontId="24" fillId="89" borderId="22" xfId="0" applyFont="1" applyFill="1" applyBorder="1"/>
    <xf numFmtId="0" fontId="24" fillId="89" borderId="21" xfId="0" applyFont="1" applyFill="1" applyBorder="1" applyAlignment="1">
      <alignment horizontal="left"/>
    </xf>
    <xf numFmtId="178" fontId="24" fillId="89" borderId="21" xfId="0" applyNumberFormat="1" applyFont="1" applyFill="1" applyBorder="1" applyAlignment="1">
      <alignment horizontal="right" vertical="center"/>
    </xf>
    <xf numFmtId="178" fontId="24" fillId="89" borderId="0" xfId="0" applyNumberFormat="1" applyFont="1" applyFill="1" applyBorder="1" applyAlignment="1">
      <alignment horizontal="left" vertical="center"/>
    </xf>
    <xf numFmtId="178" fontId="24" fillId="89" borderId="73" xfId="0" applyNumberFormat="1" applyFont="1" applyFill="1" applyBorder="1" applyAlignment="1">
      <alignment horizontal="left" vertical="center"/>
    </xf>
    <xf numFmtId="0" fontId="24" fillId="0" borderId="0" xfId="1257" applyFont="1" applyFill="1" applyBorder="1" applyAlignment="1">
      <alignment vertical="center" wrapText="1"/>
    </xf>
    <xf numFmtId="188" fontId="102" fillId="88" borderId="0" xfId="0" applyNumberFormat="1" applyFont="1" applyFill="1" applyBorder="1" applyAlignment="1">
      <alignment horizontal="right" vertical="center"/>
    </xf>
    <xf numFmtId="178" fontId="131" fillId="0" borderId="0" xfId="0" applyNumberFormat="1" applyFont="1" applyFill="1" applyBorder="1" applyAlignment="1">
      <alignment horizontal="right" vertical="center"/>
    </xf>
    <xf numFmtId="178" fontId="131" fillId="82" borderId="0" xfId="0" applyNumberFormat="1" applyFont="1" applyFill="1" applyBorder="1" applyAlignment="1">
      <alignment horizontal="right" vertical="center"/>
    </xf>
    <xf numFmtId="188" fontId="131" fillId="88" borderId="0" xfId="0" applyNumberFormat="1" applyFont="1" applyFill="1" applyBorder="1" applyAlignment="1">
      <alignment horizontal="right" vertical="center"/>
    </xf>
    <xf numFmtId="0" fontId="24" fillId="35" borderId="75" xfId="794" applyNumberFormat="1" applyFont="1" applyFill="1" applyBorder="1" applyAlignment="1" applyProtection="1">
      <alignment horizontal="left"/>
    </xf>
    <xf numFmtId="165" fontId="38" fillId="35" borderId="75" xfId="795" applyNumberFormat="1" applyFont="1" applyFill="1" applyBorder="1" applyAlignment="1">
      <alignment horizontal="left"/>
    </xf>
    <xf numFmtId="1" fontId="24" fillId="35" borderId="0" xfId="2659" applyNumberFormat="1" applyFont="1" applyFill="1" applyBorder="1" applyAlignment="1" applyProtection="1">
      <alignment horizontal="center" vertical="center"/>
    </xf>
    <xf numFmtId="165" fontId="24" fillId="82" borderId="74" xfId="2659" applyNumberFormat="1" applyFont="1" applyFill="1" applyBorder="1" applyAlignment="1" applyProtection="1">
      <alignment horizontal="right"/>
    </xf>
    <xf numFmtId="165" fontId="24" fillId="82" borderId="73" xfId="2659" applyNumberFormat="1" applyFont="1" applyFill="1" applyBorder="1" applyAlignment="1" applyProtection="1">
      <alignment horizontal="left"/>
    </xf>
    <xf numFmtId="0" fontId="220" fillId="0" borderId="62" xfId="2739" applyFont="1" applyFill="1" applyBorder="1"/>
    <xf numFmtId="1" fontId="220" fillId="0" borderId="21" xfId="2740" applyNumberFormat="1" applyFont="1" applyFill="1" applyBorder="1" applyAlignment="1" applyProtection="1">
      <alignment horizontal="right"/>
      <protection locked="0"/>
    </xf>
    <xf numFmtId="208" fontId="220" fillId="0" borderId="0" xfId="2740" applyNumberFormat="1" applyFont="1" applyFill="1" applyBorder="1" applyAlignment="1" applyProtection="1">
      <alignment horizontal="right"/>
      <protection locked="0"/>
    </xf>
    <xf numFmtId="1" fontId="220" fillId="0" borderId="116" xfId="2740" applyNumberFormat="1" applyFont="1" applyFill="1" applyBorder="1" applyAlignment="1" applyProtection="1">
      <alignment horizontal="right"/>
      <protection locked="0"/>
    </xf>
    <xf numFmtId="208" fontId="220" fillId="0" borderId="117" xfId="2740" applyNumberFormat="1" applyFont="1" applyFill="1" applyBorder="1" applyAlignment="1" applyProtection="1">
      <alignment horizontal="right"/>
      <protection locked="0"/>
    </xf>
    <xf numFmtId="165" fontId="220" fillId="82" borderId="0" xfId="1320" quotePrefix="1" applyNumberFormat="1" applyFont="1" applyFill="1" applyBorder="1" applyAlignment="1">
      <alignment horizontal="right"/>
    </xf>
    <xf numFmtId="208" fontId="220" fillId="0" borderId="118" xfId="501" quotePrefix="1" applyNumberFormat="1" applyFont="1" applyFill="1" applyBorder="1" applyAlignment="1">
      <alignment horizontal="right"/>
    </xf>
    <xf numFmtId="1" fontId="220" fillId="0" borderId="21" xfId="1320" quotePrefix="1" applyNumberFormat="1" applyFont="1" applyFill="1" applyBorder="1" applyAlignment="1">
      <alignment horizontal="right"/>
    </xf>
    <xf numFmtId="1" fontId="220" fillId="0" borderId="0" xfId="2740" applyNumberFormat="1" applyFont="1" applyFill="1" applyBorder="1" applyAlignment="1" applyProtection="1">
      <alignment horizontal="right"/>
      <protection locked="0"/>
    </xf>
    <xf numFmtId="208" fontId="220" fillId="0" borderId="118" xfId="2740" applyNumberFormat="1" applyFont="1" applyFill="1" applyBorder="1" applyAlignment="1" applyProtection="1">
      <alignment horizontal="right"/>
      <protection locked="0"/>
    </xf>
    <xf numFmtId="208" fontId="220" fillId="0" borderId="80" xfId="2740" applyNumberFormat="1" applyFont="1" applyFill="1" applyBorder="1" applyAlignment="1" applyProtection="1">
      <alignment horizontal="right"/>
      <protection locked="0"/>
    </xf>
    <xf numFmtId="0" fontId="131" fillId="35" borderId="22" xfId="0" applyFont="1" applyFill="1" applyBorder="1"/>
    <xf numFmtId="0" fontId="131" fillId="35" borderId="21" xfId="0" applyFont="1" applyFill="1" applyBorder="1" applyAlignment="1">
      <alignment horizontal="left"/>
    </xf>
    <xf numFmtId="178" fontId="131" fillId="35" borderId="21" xfId="0" applyNumberFormat="1" applyFont="1" applyFill="1" applyBorder="1" applyAlignment="1">
      <alignment horizontal="right" vertical="center"/>
    </xf>
    <xf numFmtId="178" fontId="131" fillId="35" borderId="0" xfId="0" applyNumberFormat="1" applyFont="1" applyFill="1" applyBorder="1" applyAlignment="1">
      <alignment horizontal="left" vertical="center"/>
    </xf>
    <xf numFmtId="178" fontId="131" fillId="82" borderId="21" xfId="0" applyNumberFormat="1" applyFont="1" applyFill="1" applyBorder="1" applyAlignment="1">
      <alignment horizontal="right" vertical="center"/>
    </xf>
    <xf numFmtId="178" fontId="131" fillId="82" borderId="0" xfId="0" applyNumberFormat="1" applyFont="1" applyFill="1" applyBorder="1" applyAlignment="1">
      <alignment horizontal="left" vertical="center"/>
    </xf>
    <xf numFmtId="1" fontId="24" fillId="82" borderId="18" xfId="792" applyNumberFormat="1" applyFont="1" applyFill="1" applyBorder="1" applyAlignment="1" applyProtection="1">
      <alignment horizontal="center"/>
    </xf>
    <xf numFmtId="1" fontId="24" fillId="82" borderId="72" xfId="792" applyNumberFormat="1" applyFont="1" applyFill="1" applyBorder="1" applyAlignment="1" applyProtection="1">
      <alignment horizontal="left"/>
    </xf>
    <xf numFmtId="3" fontId="41" fillId="82" borderId="21" xfId="792" applyNumberFormat="1" applyFont="1" applyFill="1" applyBorder="1" applyAlignment="1" applyProtection="1">
      <alignment horizontal="right"/>
    </xf>
    <xf numFmtId="3" fontId="41" fillId="82" borderId="73" xfId="794" applyNumberFormat="1" applyFont="1" applyFill="1" applyBorder="1" applyAlignment="1" applyProtection="1">
      <alignment horizontal="left"/>
    </xf>
    <xf numFmtId="3" fontId="41" fillId="82" borderId="21" xfId="792" applyNumberFormat="1" applyFont="1" applyFill="1" applyBorder="1" applyAlignment="1">
      <alignment horizontal="right"/>
    </xf>
    <xf numFmtId="3" fontId="41" fillId="82" borderId="73" xfId="792" applyNumberFormat="1" applyFont="1" applyFill="1" applyBorder="1" applyAlignment="1">
      <alignment horizontal="left"/>
    </xf>
    <xf numFmtId="3" fontId="24" fillId="82" borderId="21" xfId="792" applyNumberFormat="1" applyFont="1" applyFill="1" applyBorder="1" applyAlignment="1" applyProtection="1">
      <alignment horizontal="center"/>
    </xf>
    <xf numFmtId="3" fontId="24" fillId="82" borderId="73" xfId="792" applyNumberFormat="1" applyFont="1" applyFill="1" applyBorder="1" applyAlignment="1" applyProtection="1">
      <alignment horizontal="left"/>
    </xf>
    <xf numFmtId="3" fontId="24" fillId="82" borderId="21" xfId="792" applyNumberFormat="1" applyFont="1" applyFill="1" applyBorder="1" applyAlignment="1">
      <alignment horizontal="right"/>
    </xf>
    <xf numFmtId="3" fontId="24" fillId="82" borderId="73" xfId="792" applyNumberFormat="1" applyFont="1" applyFill="1" applyBorder="1" applyAlignment="1">
      <alignment horizontal="left"/>
    </xf>
    <xf numFmtId="165" fontId="24" fillId="82" borderId="73" xfId="792" applyNumberFormat="1" applyFont="1" applyFill="1" applyBorder="1" applyAlignment="1">
      <alignment horizontal="left"/>
    </xf>
    <xf numFmtId="165" fontId="38" fillId="35" borderId="17" xfId="795" applyNumberFormat="1" applyFont="1" applyFill="1" applyBorder="1" applyAlignment="1">
      <alignment horizontal="left"/>
    </xf>
    <xf numFmtId="1" fontId="24" fillId="35" borderId="70" xfId="792" applyNumberFormat="1" applyFont="1" applyFill="1" applyBorder="1" applyAlignment="1" applyProtection="1">
      <alignment horizontal="center" vertical="center"/>
    </xf>
    <xf numFmtId="0" fontId="24" fillId="35" borderId="22" xfId="794" applyNumberFormat="1" applyFont="1" applyFill="1" applyBorder="1" applyAlignment="1" applyProtection="1">
      <alignment horizontal="left"/>
    </xf>
    <xf numFmtId="1" fontId="24" fillId="35" borderId="21" xfId="792" applyNumberFormat="1" applyFont="1" applyFill="1" applyBorder="1" applyAlignment="1" applyProtection="1">
      <alignment horizontal="center" vertical="center"/>
    </xf>
    <xf numFmtId="0" fontId="38" fillId="35" borderId="22" xfId="48" applyFont="1" applyFill="1" applyBorder="1" applyAlignment="1">
      <alignment horizontal="left"/>
    </xf>
    <xf numFmtId="1" fontId="38" fillId="35" borderId="21" xfId="48" applyNumberFormat="1" applyFont="1" applyFill="1" applyBorder="1" applyAlignment="1">
      <alignment horizontal="center" vertical="center"/>
    </xf>
    <xf numFmtId="3" fontId="24" fillId="35" borderId="21" xfId="792" applyNumberFormat="1" applyFont="1" applyFill="1" applyBorder="1" applyAlignment="1">
      <alignment horizontal="right"/>
    </xf>
    <xf numFmtId="3" fontId="24" fillId="35" borderId="73" xfId="792" applyNumberFormat="1" applyFont="1" applyFill="1" applyBorder="1" applyAlignment="1">
      <alignment horizontal="left"/>
    </xf>
    <xf numFmtId="165" fontId="24" fillId="35" borderId="73" xfId="792" applyNumberFormat="1" applyFont="1" applyFill="1" applyBorder="1" applyAlignment="1">
      <alignment horizontal="left"/>
    </xf>
    <xf numFmtId="181" fontId="24" fillId="89" borderId="22" xfId="792" applyNumberFormat="1" applyFont="1" applyFill="1" applyBorder="1" applyAlignment="1" applyProtection="1">
      <alignment horizontal="left"/>
    </xf>
    <xf numFmtId="1" fontId="24" fillId="89" borderId="21" xfId="48" applyNumberFormat="1" applyFont="1" applyFill="1" applyBorder="1" applyAlignment="1">
      <alignment horizontal="center" vertical="center"/>
    </xf>
    <xf numFmtId="3" fontId="41" fillId="89" borderId="21" xfId="792" applyNumberFormat="1" applyFont="1" applyFill="1" applyBorder="1" applyAlignment="1">
      <alignment horizontal="right"/>
    </xf>
    <xf numFmtId="3" fontId="41" fillId="89" borderId="73" xfId="792" applyNumberFormat="1" applyFont="1" applyFill="1" applyBorder="1" applyAlignment="1">
      <alignment horizontal="left"/>
    </xf>
    <xf numFmtId="1" fontId="38" fillId="35" borderId="0" xfId="48" applyNumberFormat="1" applyFont="1" applyFill="1" applyBorder="1" applyAlignment="1">
      <alignment horizontal="center" vertical="center"/>
    </xf>
    <xf numFmtId="178" fontId="38" fillId="82" borderId="0" xfId="0" applyNumberFormat="1" applyFont="1" applyFill="1" applyBorder="1" applyAlignment="1">
      <alignment horizontal="right" vertical="center"/>
    </xf>
    <xf numFmtId="178" fontId="38" fillId="0" borderId="0" xfId="0" applyNumberFormat="1" applyFont="1" applyFill="1" applyBorder="1" applyAlignment="1">
      <alignment horizontal="right" vertical="center"/>
    </xf>
    <xf numFmtId="1" fontId="24" fillId="88" borderId="0" xfId="792" applyNumberFormat="1" applyFont="1" applyFill="1" applyBorder="1" applyAlignment="1" applyProtection="1">
      <alignment horizontal="center" vertical="center"/>
    </xf>
    <xf numFmtId="207" fontId="3" fillId="0" borderId="0" xfId="973" applyNumberFormat="1" applyFont="1"/>
    <xf numFmtId="0" fontId="0" fillId="90" borderId="96" xfId="0" applyFont="1" applyFill="1" applyBorder="1"/>
    <xf numFmtId="1" fontId="0" fillId="90" borderId="95" xfId="0" applyNumberFormat="1" applyFont="1" applyFill="1" applyBorder="1"/>
    <xf numFmtId="9" fontId="0" fillId="90" borderId="97" xfId="2737" applyNumberFormat="1" applyFont="1" applyFill="1" applyBorder="1"/>
    <xf numFmtId="0" fontId="0" fillId="89" borderId="0" xfId="0" applyFont="1" applyFill="1" applyAlignment="1">
      <alignment horizontal="left"/>
    </xf>
    <xf numFmtId="1" fontId="0" fillId="89" borderId="0" xfId="0" applyNumberFormat="1" applyFont="1" applyFill="1"/>
    <xf numFmtId="165" fontId="254" fillId="89" borderId="90" xfId="2736" applyNumberFormat="1" applyFont="1" applyFill="1" applyBorder="1" applyAlignment="1"/>
    <xf numFmtId="165" fontId="254" fillId="89" borderId="90" xfId="2736" applyNumberFormat="1" applyFont="1" applyFill="1" applyBorder="1" applyAlignment="1">
      <alignment horizontal="right"/>
    </xf>
    <xf numFmtId="165" fontId="129" fillId="0" borderId="0" xfId="2663" applyNumberFormat="1" applyFont="1"/>
    <xf numFmtId="166" fontId="129" fillId="0" borderId="0" xfId="2663" applyNumberFormat="1" applyFont="1"/>
    <xf numFmtId="166" fontId="129" fillId="88" borderId="0" xfId="2663" applyNumberFormat="1" applyFont="1" applyFill="1"/>
    <xf numFmtId="0" fontId="0" fillId="0" borderId="0" xfId="0" applyFont="1" applyFill="1" applyProtection="1"/>
    <xf numFmtId="0" fontId="0" fillId="0" borderId="0" xfId="0" applyFont="1" applyProtection="1"/>
    <xf numFmtId="0" fontId="0" fillId="0" borderId="0" xfId="0" applyFont="1" applyFill="1" applyAlignment="1" applyProtection="1">
      <alignment horizontal="left"/>
    </xf>
    <xf numFmtId="0" fontId="3" fillId="0" borderId="0" xfId="0" applyFont="1" applyFill="1" applyAlignment="1" applyProtection="1">
      <alignment wrapText="1"/>
    </xf>
    <xf numFmtId="2" fontId="0" fillId="0" borderId="0" xfId="0" applyNumberFormat="1" applyFont="1" applyFill="1" applyProtection="1"/>
    <xf numFmtId="206" fontId="3" fillId="88" borderId="0" xfId="0" applyNumberFormat="1" applyFont="1" applyFill="1" applyProtection="1"/>
    <xf numFmtId="0" fontId="0" fillId="71" borderId="0" xfId="0" applyFont="1" applyFill="1" applyProtection="1"/>
    <xf numFmtId="0" fontId="3" fillId="0" borderId="0" xfId="0" applyFont="1" applyFill="1" applyProtection="1"/>
    <xf numFmtId="0" fontId="0" fillId="89" borderId="0" xfId="0" applyFont="1" applyFill="1" applyProtection="1"/>
    <xf numFmtId="2" fontId="0" fillId="89" borderId="0" xfId="0" applyNumberFormat="1" applyFont="1" applyFill="1" applyProtection="1"/>
    <xf numFmtId="193" fontId="131" fillId="88" borderId="0" xfId="976" applyNumberFormat="1" applyFont="1" applyFill="1" applyBorder="1" applyAlignment="1">
      <alignment horizontal="right"/>
    </xf>
    <xf numFmtId="193" fontId="130" fillId="88" borderId="0" xfId="976" applyNumberFormat="1" applyFont="1" applyFill="1" applyBorder="1" applyAlignment="1">
      <alignment horizontal="right"/>
    </xf>
    <xf numFmtId="0" fontId="23" fillId="89" borderId="16" xfId="0" applyFont="1" applyFill="1" applyBorder="1" applyAlignment="1">
      <alignment vertical="top" wrapText="1"/>
    </xf>
    <xf numFmtId="0" fontId="36" fillId="91" borderId="16" xfId="0" applyFont="1" applyFill="1" applyBorder="1" applyAlignment="1">
      <alignment horizontal="center"/>
    </xf>
    <xf numFmtId="0" fontId="24" fillId="89" borderId="16" xfId="0" applyNumberFormat="1" applyFont="1" applyFill="1" applyBorder="1" applyAlignment="1">
      <alignment horizontal="right"/>
    </xf>
    <xf numFmtId="2" fontId="0" fillId="89" borderId="0" xfId="0" applyNumberFormat="1" applyFill="1"/>
    <xf numFmtId="0" fontId="38" fillId="0" borderId="0" xfId="49" applyFont="1" applyFill="1"/>
    <xf numFmtId="0" fontId="212" fillId="0" borderId="0" xfId="49" applyFont="1" applyFill="1"/>
    <xf numFmtId="0" fontId="25" fillId="0" borderId="0" xfId="49" applyFont="1" applyFill="1"/>
    <xf numFmtId="165" fontId="25" fillId="0" borderId="0" xfId="49" applyNumberFormat="1" applyFont="1" applyFill="1" applyAlignment="1">
      <alignment horizontal="center"/>
    </xf>
    <xf numFmtId="165" fontId="25" fillId="82" borderId="0" xfId="49" applyNumberFormat="1" applyFont="1" applyFill="1" applyAlignment="1">
      <alignment horizontal="center"/>
    </xf>
    <xf numFmtId="165" fontId="25" fillId="89" borderId="0" xfId="49" applyNumberFormat="1" applyFont="1" applyFill="1" applyAlignment="1">
      <alignment horizontal="center"/>
    </xf>
    <xf numFmtId="165" fontId="25" fillId="0" borderId="30" xfId="49" applyNumberFormat="1" applyFont="1" applyFill="1" applyBorder="1" applyAlignment="1">
      <alignment horizontal="center"/>
    </xf>
    <xf numFmtId="165" fontId="25" fillId="82" borderId="30" xfId="49" applyNumberFormat="1" applyFont="1" applyFill="1" applyBorder="1" applyAlignment="1">
      <alignment horizontal="center"/>
    </xf>
    <xf numFmtId="165" fontId="25" fillId="0" borderId="70" xfId="49" applyNumberFormat="1" applyFont="1" applyFill="1" applyBorder="1" applyAlignment="1">
      <alignment horizontal="center"/>
    </xf>
    <xf numFmtId="165" fontId="25" fillId="82" borderId="70" xfId="49" applyNumberFormat="1" applyFont="1" applyFill="1" applyBorder="1" applyAlignment="1">
      <alignment horizontal="center"/>
    </xf>
    <xf numFmtId="165" fontId="25" fillId="0" borderId="1" xfId="49" applyNumberFormat="1" applyFont="1" applyFill="1" applyBorder="1" applyAlignment="1">
      <alignment horizontal="center"/>
    </xf>
    <xf numFmtId="165" fontId="25" fillId="82" borderId="1" xfId="49" applyNumberFormat="1" applyFont="1" applyFill="1" applyBorder="1" applyAlignment="1">
      <alignment horizontal="center"/>
    </xf>
    <xf numFmtId="165" fontId="7" fillId="0" borderId="0" xfId="0" applyNumberFormat="1" applyFont="1" applyFill="1"/>
    <xf numFmtId="165" fontId="7" fillId="82" borderId="0" xfId="0" applyNumberFormat="1" applyFont="1" applyFill="1"/>
    <xf numFmtId="166" fontId="7" fillId="82" borderId="0" xfId="0" applyNumberFormat="1" applyFont="1" applyFill="1"/>
    <xf numFmtId="166" fontId="7" fillId="0" borderId="0" xfId="0" applyNumberFormat="1" applyFont="1" applyFill="1"/>
    <xf numFmtId="0" fontId="212" fillId="0" borderId="30" xfId="49" applyFont="1" applyFill="1" applyBorder="1"/>
    <xf numFmtId="0" fontId="212" fillId="0" borderId="30" xfId="49" applyNumberFormat="1" applyFont="1" applyFill="1" applyBorder="1" applyAlignment="1">
      <alignment horizontal="center"/>
    </xf>
    <xf numFmtId="0" fontId="212" fillId="0" borderId="30" xfId="49" applyFont="1" applyFill="1" applyBorder="1" applyAlignment="1">
      <alignment horizontal="center"/>
    </xf>
    <xf numFmtId="2" fontId="3" fillId="0" borderId="0" xfId="0" applyNumberFormat="1" applyFont="1"/>
    <xf numFmtId="165" fontId="3" fillId="0" borderId="0" xfId="0" applyNumberFormat="1" applyFont="1"/>
    <xf numFmtId="0" fontId="0" fillId="0" borderId="0" xfId="0" applyFont="1" applyAlignment="1"/>
    <xf numFmtId="0" fontId="0" fillId="0" borderId="0" xfId="2742" applyFont="1" applyFill="1"/>
    <xf numFmtId="195" fontId="3" fillId="0" borderId="0" xfId="0" applyNumberFormat="1" applyFont="1"/>
    <xf numFmtId="165" fontId="0" fillId="82" borderId="0" xfId="0" applyNumberFormat="1" applyFill="1"/>
    <xf numFmtId="0" fontId="23" fillId="89" borderId="23" xfId="0" applyFont="1" applyFill="1" applyBorder="1" applyAlignment="1">
      <alignment vertical="top" wrapText="1"/>
    </xf>
    <xf numFmtId="196" fontId="24" fillId="89" borderId="16" xfId="0" applyNumberFormat="1" applyFont="1" applyFill="1" applyBorder="1" applyAlignment="1">
      <alignment horizontal="right"/>
    </xf>
    <xf numFmtId="166" fontId="3" fillId="0" borderId="0" xfId="0" applyNumberFormat="1" applyFont="1" applyFill="1"/>
    <xf numFmtId="43" fontId="0" fillId="89" borderId="0" xfId="973" applyFont="1" applyFill="1"/>
    <xf numFmtId="207" fontId="0" fillId="89" borderId="0" xfId="973" applyNumberFormat="1" applyFont="1" applyFill="1"/>
    <xf numFmtId="192" fontId="24" fillId="89" borderId="16" xfId="976" applyNumberFormat="1" applyFont="1" applyFill="1" applyBorder="1" applyAlignment="1">
      <alignment horizontal="right"/>
    </xf>
    <xf numFmtId="0" fontId="2" fillId="0" borderId="0" xfId="976" applyFill="1"/>
    <xf numFmtId="0" fontId="30" fillId="89" borderId="16" xfId="976" applyFont="1" applyFill="1" applyBorder="1" applyAlignment="1">
      <alignment vertical="top" wrapText="1"/>
    </xf>
    <xf numFmtId="0" fontId="36" fillId="89" borderId="16" xfId="976" applyFont="1" applyFill="1" applyBorder="1" applyAlignment="1">
      <alignment horizontal="center"/>
    </xf>
    <xf numFmtId="0" fontId="23" fillId="89" borderId="16" xfId="976" applyFont="1" applyFill="1" applyBorder="1" applyAlignment="1">
      <alignment vertical="top" wrapText="1"/>
    </xf>
    <xf numFmtId="0" fontId="36" fillId="91" borderId="16" xfId="976" applyFont="1" applyFill="1" applyBorder="1" applyAlignment="1">
      <alignment horizontal="center"/>
    </xf>
    <xf numFmtId="0" fontId="2" fillId="88" borderId="0" xfId="976" applyFill="1"/>
    <xf numFmtId="0" fontId="23" fillId="89" borderId="16" xfId="727" applyFont="1" applyFill="1" applyBorder="1" applyAlignment="1">
      <alignment vertical="top" wrapText="1"/>
    </xf>
    <xf numFmtId="0" fontId="24" fillId="89" borderId="16" xfId="727" applyNumberFormat="1" applyFont="1" applyFill="1" applyBorder="1" applyAlignment="1">
      <alignment horizontal="right"/>
    </xf>
    <xf numFmtId="0" fontId="127" fillId="0" borderId="0" xfId="976" applyFont="1" applyFill="1"/>
    <xf numFmtId="0" fontId="23" fillId="89" borderId="16" xfId="977" applyFont="1" applyFill="1" applyBorder="1" applyAlignment="1">
      <alignment vertical="top" wrapText="1"/>
    </xf>
    <xf numFmtId="196" fontId="24" fillId="89" borderId="16" xfId="977" applyNumberFormat="1" applyFont="1" applyFill="1" applyBorder="1" applyAlignment="1">
      <alignment horizontal="right"/>
    </xf>
    <xf numFmtId="0" fontId="36" fillId="91" borderId="16" xfId="977" applyFont="1" applyFill="1" applyBorder="1" applyAlignment="1">
      <alignment horizontal="center"/>
    </xf>
    <xf numFmtId="0" fontId="152" fillId="89" borderId="57" xfId="0" applyNumberFormat="1" applyFont="1" applyFill="1" applyBorder="1" applyAlignment="1">
      <alignment horizontal="left" vertical="center"/>
    </xf>
    <xf numFmtId="165" fontId="152" fillId="89" borderId="49" xfId="0" applyNumberFormat="1" applyFont="1" applyFill="1" applyBorder="1" applyAlignment="1">
      <alignment horizontal="left" vertical="center"/>
    </xf>
    <xf numFmtId="165" fontId="152" fillId="89" borderId="50" xfId="0" applyNumberFormat="1" applyFont="1" applyFill="1" applyBorder="1" applyAlignment="1">
      <alignment horizontal="left" vertical="center"/>
    </xf>
    <xf numFmtId="0" fontId="36" fillId="89" borderId="16" xfId="977" applyFont="1" applyFill="1" applyBorder="1" applyAlignment="1">
      <alignment horizontal="center"/>
    </xf>
    <xf numFmtId="195" fontId="130" fillId="88" borderId="45" xfId="976" applyNumberFormat="1" applyFont="1" applyFill="1" applyBorder="1" applyAlignment="1">
      <alignment vertical="top" wrapText="1"/>
    </xf>
    <xf numFmtId="166" fontId="212" fillId="88" borderId="45" xfId="976" applyNumberFormat="1" applyFont="1" applyFill="1" applyBorder="1" applyAlignment="1">
      <alignment vertical="top" wrapText="1"/>
    </xf>
    <xf numFmtId="1" fontId="27" fillId="82" borderId="21" xfId="729" applyNumberFormat="1" applyFont="1" applyFill="1" applyBorder="1" applyAlignment="1">
      <alignment horizontal="right" vertical="top" indent="1"/>
    </xf>
    <xf numFmtId="1" fontId="27" fillId="82" borderId="0" xfId="729" applyNumberFormat="1" applyFont="1" applyFill="1" applyBorder="1" applyAlignment="1">
      <alignment horizontal="right" vertical="top" indent="1"/>
    </xf>
    <xf numFmtId="1" fontId="27" fillId="82" borderId="3" xfId="729" applyNumberFormat="1" applyFont="1" applyFill="1" applyBorder="1" applyAlignment="1">
      <alignment horizontal="right" vertical="top" indent="1"/>
    </xf>
    <xf numFmtId="0" fontId="27" fillId="89" borderId="21" xfId="729" applyFont="1" applyFill="1" applyBorder="1" applyAlignment="1">
      <alignment vertical="top"/>
    </xf>
    <xf numFmtId="1" fontId="27" fillId="89" borderId="21" xfId="729" applyNumberFormat="1" applyFont="1" applyFill="1" applyBorder="1" applyAlignment="1">
      <alignment horizontal="right" vertical="top" indent="1"/>
    </xf>
    <xf numFmtId="1" fontId="27" fillId="89" borderId="0" xfId="729" applyNumberFormat="1" applyFont="1" applyFill="1" applyBorder="1" applyAlignment="1">
      <alignment horizontal="right" vertical="top" indent="1"/>
    </xf>
    <xf numFmtId="1" fontId="27" fillId="89" borderId="3" xfId="729" applyNumberFormat="1" applyFont="1" applyFill="1" applyBorder="1" applyAlignment="1">
      <alignment horizontal="right" vertical="top" indent="1"/>
    </xf>
    <xf numFmtId="0" fontId="27" fillId="82" borderId="29" xfId="729" applyFont="1" applyFill="1" applyBorder="1" applyAlignment="1">
      <alignment horizontal="center" vertical="center" wrapText="1"/>
    </xf>
    <xf numFmtId="0" fontId="27" fillId="82" borderId="30" xfId="729" applyFont="1" applyFill="1" applyBorder="1" applyAlignment="1">
      <alignment horizontal="center" vertical="center" wrapText="1"/>
    </xf>
    <xf numFmtId="0" fontId="27" fillId="82" borderId="28" xfId="729" applyFont="1" applyFill="1" applyBorder="1" applyAlignment="1">
      <alignment horizontal="center" vertical="center" wrapText="1"/>
    </xf>
    <xf numFmtId="0" fontId="27" fillId="82" borderId="21" xfId="729" applyFont="1" applyFill="1" applyBorder="1"/>
    <xf numFmtId="0" fontId="27" fillId="82" borderId="0" xfId="729" applyFont="1" applyFill="1" applyBorder="1"/>
    <xf numFmtId="0" fontId="27" fillId="82" borderId="3" xfId="729" applyFont="1" applyFill="1" applyBorder="1"/>
    <xf numFmtId="1" fontId="27" fillId="82" borderId="20" xfId="729" applyNumberFormat="1" applyFont="1" applyFill="1" applyBorder="1" applyAlignment="1">
      <alignment horizontal="right" vertical="top" indent="1"/>
    </xf>
    <xf numFmtId="1" fontId="27" fillId="82" borderId="1" xfId="729" applyNumberFormat="1" applyFont="1" applyFill="1" applyBorder="1" applyAlignment="1">
      <alignment horizontal="right" vertical="top" indent="1"/>
    </xf>
    <xf numFmtId="1" fontId="27" fillId="82" borderId="6" xfId="729" applyNumberFormat="1" applyFont="1" applyFill="1" applyBorder="1" applyAlignment="1">
      <alignment horizontal="right" vertical="top" indent="1"/>
    </xf>
    <xf numFmtId="1" fontId="27" fillId="82" borderId="29" xfId="729" applyNumberFormat="1" applyFont="1" applyFill="1" applyBorder="1" applyAlignment="1">
      <alignment horizontal="right" vertical="top" indent="1"/>
    </xf>
    <xf numFmtId="1" fontId="27" fillId="82" borderId="30" xfId="729" applyNumberFormat="1" applyFont="1" applyFill="1" applyBorder="1" applyAlignment="1">
      <alignment horizontal="right" vertical="top" indent="1"/>
    </xf>
    <xf numFmtId="1" fontId="27" fillId="82" borderId="28" xfId="729" applyNumberFormat="1" applyFont="1" applyFill="1" applyBorder="1" applyAlignment="1">
      <alignment horizontal="right" vertical="top" indent="1"/>
    </xf>
    <xf numFmtId="166" fontId="130" fillId="88" borderId="45" xfId="976" applyNumberFormat="1" applyFont="1" applyFill="1" applyBorder="1" applyAlignment="1">
      <alignment vertical="top" wrapText="1"/>
    </xf>
    <xf numFmtId="0" fontId="23" fillId="0" borderId="16" xfId="0" applyFont="1" applyFill="1" applyBorder="1" applyAlignment="1">
      <alignment vertical="top" wrapText="1"/>
    </xf>
    <xf numFmtId="0" fontId="36" fillId="0" borderId="16" xfId="0" applyFont="1" applyFill="1" applyBorder="1" applyAlignment="1">
      <alignment horizontal="center"/>
    </xf>
    <xf numFmtId="196" fontId="24" fillId="0" borderId="16" xfId="0" applyNumberFormat="1" applyFont="1" applyFill="1" applyBorder="1" applyAlignment="1">
      <alignment horizontal="right"/>
    </xf>
    <xf numFmtId="9" fontId="24" fillId="89" borderId="16" xfId="975" applyFont="1" applyFill="1" applyBorder="1" applyAlignment="1">
      <alignment horizontal="right"/>
    </xf>
    <xf numFmtId="193" fontId="24" fillId="89" borderId="16" xfId="976" applyNumberFormat="1" applyFont="1" applyFill="1" applyBorder="1" applyAlignment="1">
      <alignment horizontal="right"/>
    </xf>
    <xf numFmtId="1" fontId="231" fillId="82" borderId="0" xfId="43" applyNumberFormat="1" applyFont="1" applyFill="1" applyAlignment="1">
      <alignment horizontal="center"/>
    </xf>
    <xf numFmtId="165" fontId="231" fillId="82" borderId="0" xfId="43" applyNumberFormat="1" applyFont="1" applyFill="1" applyAlignment="1">
      <alignment horizontal="center"/>
    </xf>
    <xf numFmtId="165" fontId="231" fillId="82" borderId="0" xfId="43" applyNumberFormat="1" applyFont="1" applyFill="1" applyBorder="1" applyAlignment="1">
      <alignment horizontal="center"/>
    </xf>
    <xf numFmtId="1" fontId="231" fillId="82" borderId="1" xfId="43" applyNumberFormat="1" applyFont="1" applyFill="1" applyBorder="1" applyAlignment="1">
      <alignment horizontal="center"/>
    </xf>
    <xf numFmtId="166" fontId="0" fillId="82" borderId="0" xfId="0" applyNumberFormat="1" applyFill="1"/>
    <xf numFmtId="0" fontId="231" fillId="82" borderId="1" xfId="658" applyFont="1" applyFill="1" applyBorder="1" applyAlignment="1">
      <alignment horizontal="center" vertical="top" wrapText="1"/>
    </xf>
    <xf numFmtId="165" fontId="231" fillId="82" borderId="1" xfId="43" applyNumberFormat="1" applyFont="1" applyFill="1" applyBorder="1" applyAlignment="1">
      <alignment horizontal="center"/>
    </xf>
    <xf numFmtId="0" fontId="231" fillId="89" borderId="0" xfId="43" applyFont="1" applyFill="1"/>
    <xf numFmtId="1" fontId="231" fillId="89" borderId="0" xfId="43" applyNumberFormat="1" applyFont="1" applyFill="1" applyAlignment="1">
      <alignment horizontal="center"/>
    </xf>
    <xf numFmtId="0" fontId="231" fillId="89" borderId="0" xfId="43" applyFont="1" applyFill="1" applyBorder="1"/>
    <xf numFmtId="165" fontId="231" fillId="89" borderId="0" xfId="43" applyNumberFormat="1" applyFont="1" applyFill="1" applyBorder="1" applyAlignment="1">
      <alignment horizontal="center"/>
    </xf>
    <xf numFmtId="195" fontId="3" fillId="88" borderId="0" xfId="0" applyNumberFormat="1" applyFont="1" applyFill="1"/>
    <xf numFmtId="0" fontId="268" fillId="0" borderId="0" xfId="0" applyFont="1"/>
    <xf numFmtId="0" fontId="30" fillId="89" borderId="16" xfId="0" applyFont="1" applyFill="1" applyBorder="1" applyAlignment="1">
      <alignment vertical="top" wrapText="1"/>
    </xf>
    <xf numFmtId="192" fontId="24" fillId="89" borderId="16" xfId="0" applyNumberFormat="1" applyFont="1" applyFill="1" applyBorder="1" applyAlignment="1">
      <alignment horizontal="right"/>
    </xf>
    <xf numFmtId="192" fontId="98" fillId="89" borderId="16" xfId="0" applyNumberFormat="1" applyFont="1" applyFill="1" applyBorder="1" applyAlignment="1">
      <alignment horizontal="right"/>
    </xf>
    <xf numFmtId="196" fontId="3" fillId="0" borderId="0" xfId="0" applyNumberFormat="1" applyFont="1"/>
    <xf numFmtId="2" fontId="112" fillId="0" borderId="85" xfId="0" applyNumberFormat="1" applyFont="1" applyBorder="1" applyAlignment="1">
      <alignment vertical="center" wrapText="1"/>
    </xf>
    <xf numFmtId="2" fontId="112" fillId="0" borderId="0" xfId="0" applyNumberFormat="1" applyFont="1" applyBorder="1" applyAlignment="1">
      <alignment vertical="center" wrapText="1"/>
    </xf>
    <xf numFmtId="2" fontId="112" fillId="0" borderId="51" xfId="0" applyNumberFormat="1" applyFont="1" applyBorder="1" applyAlignment="1">
      <alignment vertical="center" wrapText="1"/>
    </xf>
    <xf numFmtId="0" fontId="111" fillId="0" borderId="0" xfId="0" applyFont="1" applyBorder="1" applyAlignment="1">
      <alignment vertical="center" wrapText="1"/>
    </xf>
    <xf numFmtId="0" fontId="111" fillId="0" borderId="1" xfId="0" applyFont="1" applyBorder="1" applyAlignment="1">
      <alignment vertical="center" wrapText="1"/>
    </xf>
    <xf numFmtId="0" fontId="111" fillId="0" borderId="85" xfId="0" applyFont="1" applyBorder="1" applyAlignment="1">
      <alignment horizontal="left" vertical="center" wrapText="1"/>
    </xf>
    <xf numFmtId="0" fontId="111" fillId="0" borderId="0" xfId="0" applyFont="1" applyBorder="1" applyAlignment="1">
      <alignment horizontal="left" vertical="center" wrapText="1"/>
    </xf>
    <xf numFmtId="0" fontId="111" fillId="0" borderId="51" xfId="0" applyFont="1" applyBorder="1" applyAlignment="1">
      <alignment horizontal="left" vertical="center" wrapText="1"/>
    </xf>
    <xf numFmtId="0" fontId="111" fillId="0" borderId="1" xfId="0" applyFont="1" applyBorder="1" applyAlignment="1">
      <alignment horizontal="left" vertical="center" wrapText="1"/>
    </xf>
    <xf numFmtId="0" fontId="111" fillId="0" borderId="51" xfId="0" applyFont="1" applyBorder="1" applyAlignment="1">
      <alignment vertical="center" wrapText="1"/>
    </xf>
    <xf numFmtId="2" fontId="112" fillId="0" borderId="4" xfId="0" applyNumberFormat="1" applyFont="1" applyBorder="1" applyAlignment="1">
      <alignment vertical="center" wrapText="1"/>
    </xf>
    <xf numFmtId="0" fontId="111" fillId="0" borderId="4" xfId="0" applyFont="1" applyBorder="1" applyAlignment="1">
      <alignment horizontal="left" vertical="center" wrapText="1"/>
    </xf>
    <xf numFmtId="0" fontId="111" fillId="0" borderId="4" xfId="0" applyFont="1" applyBorder="1" applyAlignment="1">
      <alignment vertical="center" wrapText="1"/>
    </xf>
    <xf numFmtId="0" fontId="125" fillId="0" borderId="0" xfId="0" applyFont="1" applyBorder="1" applyAlignment="1">
      <alignment horizontal="left" vertical="center" wrapText="1"/>
    </xf>
    <xf numFmtId="0" fontId="125" fillId="0" borderId="1" xfId="0" applyFont="1" applyBorder="1" applyAlignment="1">
      <alignment horizontal="left" vertical="center" wrapText="1"/>
    </xf>
    <xf numFmtId="168" fontId="212" fillId="0" borderId="76" xfId="2662" applyFont="1" applyFill="1" applyBorder="1" applyAlignment="1">
      <alignment horizontal="center" vertical="center" wrapText="1"/>
    </xf>
    <xf numFmtId="168" fontId="212" fillId="0" borderId="77" xfId="2662" applyFont="1" applyFill="1" applyBorder="1" applyAlignment="1">
      <alignment horizontal="center" vertical="center" wrapText="1"/>
    </xf>
    <xf numFmtId="168" fontId="212" fillId="0" borderId="78" xfId="2662" applyFont="1" applyFill="1" applyBorder="1" applyAlignment="1">
      <alignment horizontal="center" vertical="center" wrapText="1"/>
    </xf>
    <xf numFmtId="168" fontId="212" fillId="36" borderId="0" xfId="2662" applyFont="1" applyFill="1" applyBorder="1" applyAlignment="1">
      <alignment horizontal="center" vertical="center"/>
    </xf>
    <xf numFmtId="168" fontId="25" fillId="36" borderId="0" xfId="2662" applyFont="1" applyFill="1" applyBorder="1" applyAlignment="1">
      <alignment horizontal="center" vertical="center"/>
    </xf>
    <xf numFmtId="168" fontId="212" fillId="36" borderId="0" xfId="2662" applyFont="1" applyFill="1" applyBorder="1" applyAlignment="1">
      <alignment horizontal="center" vertical="center" wrapText="1"/>
    </xf>
    <xf numFmtId="0" fontId="212" fillId="36" borderId="0" xfId="658" applyFont="1" applyFill="1" applyBorder="1" applyAlignment="1">
      <alignment horizontal="center" vertical="center"/>
    </xf>
    <xf numFmtId="0" fontId="25" fillId="36" borderId="0" xfId="658" applyFont="1" applyFill="1" applyBorder="1" applyAlignment="1">
      <alignment horizontal="center" vertical="center"/>
    </xf>
    <xf numFmtId="179" fontId="24" fillId="0" borderId="129" xfId="793" applyNumberFormat="1" applyFont="1" applyFill="1" applyBorder="1" applyAlignment="1">
      <alignment horizontal="center" vertical="center" wrapText="1"/>
    </xf>
    <xf numFmtId="179" fontId="24" fillId="0" borderId="130" xfId="793" applyNumberFormat="1" applyFont="1" applyFill="1" applyBorder="1" applyAlignment="1">
      <alignment horizontal="center" vertical="center" wrapText="1"/>
    </xf>
    <xf numFmtId="179" fontId="24" fillId="82" borderId="129" xfId="793" applyNumberFormat="1" applyFont="1" applyFill="1" applyBorder="1" applyAlignment="1">
      <alignment horizontal="center" vertical="center" wrapText="1"/>
    </xf>
    <xf numFmtId="179" fontId="24" fillId="82" borderId="130" xfId="793" applyNumberFormat="1" applyFont="1" applyFill="1" applyBorder="1" applyAlignment="1">
      <alignment horizontal="center" vertical="center" wrapText="1"/>
    </xf>
    <xf numFmtId="0" fontId="24" fillId="0" borderId="129" xfId="793" applyFont="1" applyFill="1" applyBorder="1" applyAlignment="1">
      <alignment horizontal="center" vertical="center" wrapText="1"/>
    </xf>
    <xf numFmtId="0" fontId="24" fillId="0" borderId="30" xfId="793" applyFont="1" applyFill="1" applyBorder="1" applyAlignment="1">
      <alignment horizontal="center" vertical="center" wrapText="1"/>
    </xf>
    <xf numFmtId="0" fontId="24" fillId="0" borderId="130" xfId="793" applyFont="1" applyFill="1" applyBorder="1" applyAlignment="1">
      <alignment horizontal="center" vertical="center" wrapText="1"/>
    </xf>
    <xf numFmtId="179" fontId="24" fillId="0" borderId="129" xfId="2658" applyNumberFormat="1" applyFont="1" applyFill="1" applyBorder="1" applyAlignment="1">
      <alignment horizontal="center" vertical="center" wrapText="1"/>
    </xf>
    <xf numFmtId="179" fontId="24" fillId="0" borderId="130" xfId="2658" applyNumberFormat="1" applyFont="1" applyFill="1" applyBorder="1" applyAlignment="1">
      <alignment horizontal="center" vertical="center" wrapText="1"/>
    </xf>
    <xf numFmtId="0" fontId="24" fillId="82" borderId="131" xfId="2658" applyFont="1" applyFill="1" applyBorder="1" applyAlignment="1">
      <alignment horizontal="center" vertical="center" wrapText="1"/>
    </xf>
    <xf numFmtId="0" fontId="24" fillId="82" borderId="5" xfId="2658" applyFont="1" applyFill="1" applyBorder="1" applyAlignment="1">
      <alignment horizontal="center" vertical="center" wrapText="1"/>
    </xf>
    <xf numFmtId="0" fontId="24" fillId="82" borderId="20" xfId="2658" applyFont="1" applyFill="1" applyBorder="1" applyAlignment="1">
      <alignment horizontal="center" vertical="center" wrapText="1"/>
    </xf>
    <xf numFmtId="0" fontId="24" fillId="82" borderId="6" xfId="2658" applyFont="1" applyFill="1" applyBorder="1" applyAlignment="1">
      <alignment horizontal="center" vertical="center" wrapText="1"/>
    </xf>
    <xf numFmtId="0" fontId="24" fillId="0" borderId="131" xfId="2658" applyFont="1" applyFill="1" applyBorder="1" applyAlignment="1">
      <alignment horizontal="center" vertical="center" wrapText="1"/>
    </xf>
    <xf numFmtId="0" fontId="24" fillId="0" borderId="5" xfId="2658" applyFont="1" applyFill="1" applyBorder="1" applyAlignment="1">
      <alignment horizontal="center" vertical="center" wrapText="1"/>
    </xf>
    <xf numFmtId="0" fontId="24" fillId="0" borderId="20" xfId="2658" applyFont="1" applyFill="1" applyBorder="1" applyAlignment="1">
      <alignment horizontal="center" vertical="center" wrapText="1"/>
    </xf>
    <xf numFmtId="0" fontId="24" fillId="0" borderId="6" xfId="2658" applyFont="1" applyFill="1" applyBorder="1" applyAlignment="1">
      <alignment horizontal="center" vertical="center" wrapText="1"/>
    </xf>
    <xf numFmtId="0" fontId="24" fillId="0" borderId="129" xfId="2658" applyFont="1" applyFill="1" applyBorder="1" applyAlignment="1">
      <alignment horizontal="center" wrapText="1"/>
    </xf>
    <xf numFmtId="0" fontId="24" fillId="0" borderId="30" xfId="2658" applyFont="1" applyFill="1" applyBorder="1" applyAlignment="1">
      <alignment horizontal="center"/>
    </xf>
    <xf numFmtId="0" fontId="24" fillId="0" borderId="130" xfId="2658" applyFont="1" applyFill="1" applyBorder="1" applyAlignment="1">
      <alignment horizontal="center"/>
    </xf>
    <xf numFmtId="209" fontId="43" fillId="0" borderId="100" xfId="413" applyNumberFormat="1" applyFont="1" applyFill="1" applyBorder="1" applyAlignment="1">
      <alignment horizontal="center" vertical="center" wrapText="1"/>
    </xf>
    <xf numFmtId="209" fontId="26" fillId="0" borderId="78" xfId="413" applyNumberFormat="1" applyFont="1" applyFill="1" applyBorder="1" applyAlignment="1">
      <alignment horizontal="center" vertical="center" wrapText="1"/>
    </xf>
    <xf numFmtId="209" fontId="26" fillId="0" borderId="74" xfId="413" applyNumberFormat="1" applyFont="1" applyFill="1" applyBorder="1" applyAlignment="1">
      <alignment horizontal="center" vertical="center" wrapText="1"/>
    </xf>
    <xf numFmtId="209" fontId="26" fillId="0" borderId="80" xfId="413" applyNumberFormat="1" applyFont="1" applyFill="1" applyBorder="1" applyAlignment="1">
      <alignment horizontal="center" vertical="center" wrapText="1"/>
    </xf>
    <xf numFmtId="209" fontId="43" fillId="0" borderId="30" xfId="2741" applyNumberFormat="1" applyFont="1" applyFill="1" applyBorder="1" applyAlignment="1">
      <alignment horizontal="center" vertical="center" wrapText="1"/>
    </xf>
    <xf numFmtId="209" fontId="26" fillId="0" borderId="30" xfId="413" applyNumberFormat="1" applyFont="1" applyFill="1" applyBorder="1" applyAlignment="1">
      <alignment horizontal="center" vertical="center" wrapText="1"/>
    </xf>
    <xf numFmtId="209" fontId="43" fillId="0" borderId="106" xfId="2741" applyNumberFormat="1" applyFont="1" applyFill="1" applyBorder="1" applyAlignment="1">
      <alignment horizontal="center" vertical="center" wrapText="1"/>
    </xf>
    <xf numFmtId="209" fontId="26" fillId="0" borderId="107" xfId="413" applyNumberFormat="1" applyFont="1" applyFill="1" applyBorder="1" applyAlignment="1">
      <alignment horizontal="center" vertical="center" wrapText="1"/>
    </xf>
    <xf numFmtId="209" fontId="26" fillId="0" borderId="28" xfId="413" applyNumberFormat="1" applyFont="1" applyFill="1" applyBorder="1" applyAlignment="1">
      <alignment horizontal="center" vertical="center" wrapText="1"/>
    </xf>
    <xf numFmtId="0" fontId="261" fillId="0" borderId="0" xfId="1020" applyFont="1" applyAlignment="1">
      <alignment horizontal="left" wrapText="1"/>
    </xf>
    <xf numFmtId="209" fontId="26" fillId="0" borderId="101" xfId="413" applyNumberFormat="1" applyFont="1" applyFill="1" applyBorder="1" applyAlignment="1">
      <alignment horizontal="center" vertical="center" wrapText="1"/>
    </xf>
    <xf numFmtId="209" fontId="26" fillId="0" borderId="105" xfId="413" applyNumberFormat="1" applyFont="1" applyFill="1" applyBorder="1" applyAlignment="1">
      <alignment horizontal="center" vertical="center" wrapText="1"/>
    </xf>
    <xf numFmtId="209" fontId="43" fillId="0" borderId="77" xfId="413" applyNumberFormat="1" applyFont="1" applyFill="1" applyBorder="1" applyAlignment="1">
      <alignment horizontal="center" vertical="center" wrapText="1"/>
    </xf>
    <xf numFmtId="209" fontId="26" fillId="0" borderId="0" xfId="413" applyNumberFormat="1" applyFont="1" applyFill="1" applyBorder="1" applyAlignment="1">
      <alignment horizontal="center" vertical="center" wrapText="1"/>
    </xf>
    <xf numFmtId="209" fontId="26" fillId="0" borderId="102" xfId="413" applyNumberFormat="1" applyFont="1" applyFill="1" applyBorder="1" applyAlignment="1">
      <alignment horizontal="center" vertical="center" wrapText="1"/>
    </xf>
    <xf numFmtId="209" fontId="26" fillId="0" borderId="73" xfId="413" applyNumberFormat="1" applyFont="1" applyFill="1" applyBorder="1" applyAlignment="1">
      <alignment horizontal="center" vertical="center" wrapText="1"/>
    </xf>
    <xf numFmtId="208" fontId="43" fillId="0" borderId="103" xfId="2740" applyNumberFormat="1" applyFont="1" applyFill="1" applyBorder="1" applyAlignment="1">
      <alignment horizontal="center" vertical="center" wrapText="1"/>
    </xf>
    <xf numFmtId="208" fontId="43" fillId="0" borderId="104" xfId="2740" applyNumberFormat="1" applyFont="1" applyFill="1" applyBorder="1" applyAlignment="1">
      <alignment horizontal="center" vertical="center" wrapText="1"/>
    </xf>
    <xf numFmtId="0" fontId="24" fillId="35" borderId="17" xfId="784" applyFont="1" applyFill="1" applyBorder="1" applyAlignment="1">
      <alignment horizontal="center" textRotation="180" wrapText="1"/>
    </xf>
    <xf numFmtId="0" fontId="24" fillId="35" borderId="22" xfId="784" applyFont="1" applyFill="1" applyBorder="1" applyAlignment="1">
      <alignment horizontal="center" textRotation="180" wrapText="1"/>
    </xf>
    <xf numFmtId="0" fontId="24" fillId="35" borderId="19" xfId="784" applyFont="1" applyFill="1" applyBorder="1" applyAlignment="1">
      <alignment horizontal="center" textRotation="180" wrapText="1"/>
    </xf>
    <xf numFmtId="0" fontId="24" fillId="35" borderId="29" xfId="938" applyFont="1" applyFill="1" applyBorder="1" applyAlignment="1">
      <alignment horizontal="center" vertical="center"/>
    </xf>
    <xf numFmtId="0" fontId="24" fillId="35" borderId="30" xfId="938" applyFont="1" applyFill="1" applyBorder="1" applyAlignment="1">
      <alignment horizontal="center" vertical="center"/>
    </xf>
    <xf numFmtId="0" fontId="24" fillId="35" borderId="28" xfId="938" applyFont="1" applyFill="1" applyBorder="1" applyAlignment="1">
      <alignment horizontal="center" vertical="center"/>
    </xf>
    <xf numFmtId="0" fontId="24" fillId="35" borderId="2" xfId="938" applyFont="1" applyFill="1" applyBorder="1" applyAlignment="1">
      <alignment horizontal="center" vertical="center"/>
    </xf>
    <xf numFmtId="178" fontId="24" fillId="35" borderId="29" xfId="938" applyNumberFormat="1" applyFont="1" applyFill="1" applyBorder="1" applyAlignment="1">
      <alignment horizontal="center" vertical="center" wrapText="1"/>
    </xf>
    <xf numFmtId="178" fontId="24" fillId="35" borderId="28" xfId="938" applyNumberFormat="1" applyFont="1" applyFill="1" applyBorder="1" applyAlignment="1">
      <alignment horizontal="center" vertical="center" wrapText="1"/>
    </xf>
    <xf numFmtId="179" fontId="24" fillId="35" borderId="68" xfId="938" applyNumberFormat="1" applyFont="1" applyFill="1" applyBorder="1" applyAlignment="1">
      <alignment horizontal="center" vertical="center"/>
    </xf>
    <xf numFmtId="179" fontId="24" fillId="35" borderId="5" xfId="938" applyNumberFormat="1" applyFont="1" applyFill="1" applyBorder="1" applyAlignment="1">
      <alignment horizontal="center" vertical="center"/>
    </xf>
    <xf numFmtId="179" fontId="24" fillId="35" borderId="29" xfId="938" applyNumberFormat="1" applyFont="1" applyFill="1" applyBorder="1" applyAlignment="1">
      <alignment horizontal="center" vertical="center"/>
    </xf>
    <xf numFmtId="179" fontId="24" fillId="35" borderId="28" xfId="938" applyNumberFormat="1" applyFont="1" applyFill="1" applyBorder="1" applyAlignment="1">
      <alignment horizontal="center" vertical="center"/>
    </xf>
    <xf numFmtId="178" fontId="24" fillId="82" borderId="29" xfId="938" applyNumberFormat="1" applyFont="1" applyFill="1" applyBorder="1" applyAlignment="1">
      <alignment horizontal="center" vertical="center" wrapText="1"/>
    </xf>
    <xf numFmtId="178" fontId="24" fillId="82" borderId="28" xfId="938" applyNumberFormat="1" applyFont="1" applyFill="1" applyBorder="1" applyAlignment="1">
      <alignment horizontal="center" vertical="center" wrapText="1"/>
    </xf>
    <xf numFmtId="179" fontId="24" fillId="82" borderId="29" xfId="938" applyNumberFormat="1" applyFont="1" applyFill="1" applyBorder="1" applyAlignment="1">
      <alignment horizontal="center" vertical="center"/>
    </xf>
    <xf numFmtId="179" fontId="24" fillId="82" borderId="28" xfId="938" applyNumberFormat="1" applyFont="1" applyFill="1" applyBorder="1" applyAlignment="1">
      <alignment horizontal="center" vertical="center"/>
    </xf>
    <xf numFmtId="1" fontId="24" fillId="0" borderId="2" xfId="792" applyNumberFormat="1" applyFont="1" applyFill="1" applyBorder="1" applyAlignment="1">
      <alignment horizontal="center" vertical="center" wrapText="1"/>
    </xf>
    <xf numFmtId="1" fontId="24" fillId="0" borderId="71" xfId="792" applyNumberFormat="1" applyFont="1" applyFill="1" applyBorder="1" applyAlignment="1">
      <alignment horizontal="center" vertical="center" wrapText="1"/>
    </xf>
    <xf numFmtId="1" fontId="24" fillId="0" borderId="72" xfId="792" applyNumberFormat="1" applyFont="1" applyFill="1" applyBorder="1" applyAlignment="1">
      <alignment horizontal="center" vertical="center" wrapText="1"/>
    </xf>
    <xf numFmtId="1" fontId="24" fillId="0" borderId="20" xfId="792" applyNumberFormat="1" applyFont="1" applyFill="1" applyBorder="1" applyAlignment="1">
      <alignment horizontal="center" vertical="center" wrapText="1"/>
    </xf>
    <xf numFmtId="1" fontId="24" fillId="0" borderId="6" xfId="792" applyNumberFormat="1" applyFont="1" applyFill="1" applyBorder="1" applyAlignment="1">
      <alignment horizontal="center" vertical="center" wrapText="1"/>
    </xf>
    <xf numFmtId="179" fontId="24" fillId="0" borderId="29" xfId="793" applyNumberFormat="1" applyFont="1" applyFill="1" applyBorder="1" applyAlignment="1">
      <alignment horizontal="center" vertical="center" wrapText="1"/>
    </xf>
    <xf numFmtId="179" fontId="24" fillId="0" borderId="28" xfId="793" applyNumberFormat="1" applyFont="1" applyFill="1" applyBorder="1" applyAlignment="1">
      <alignment horizontal="center" vertical="center" wrapText="1"/>
    </xf>
    <xf numFmtId="1" fontId="24" fillId="82" borderId="2" xfId="792" applyNumberFormat="1" applyFont="1" applyFill="1" applyBorder="1" applyAlignment="1">
      <alignment horizontal="center" vertical="center" wrapText="1"/>
    </xf>
    <xf numFmtId="179" fontId="24" fillId="82" borderId="29" xfId="793" applyNumberFormat="1" applyFont="1" applyFill="1" applyBorder="1" applyAlignment="1">
      <alignment horizontal="center" vertical="center" wrapText="1"/>
    </xf>
    <xf numFmtId="179" fontId="24" fillId="82" borderId="28" xfId="793" applyNumberFormat="1" applyFont="1" applyFill="1" applyBorder="1" applyAlignment="1">
      <alignment horizontal="center" vertical="center" wrapText="1"/>
    </xf>
    <xf numFmtId="0" fontId="0" fillId="0" borderId="0" xfId="0" applyAlignment="1">
      <alignment horizontal="center" wrapText="1"/>
    </xf>
    <xf numFmtId="0" fontId="34" fillId="34" borderId="23" xfId="0" applyFont="1" applyFill="1" applyBorder="1" applyAlignment="1">
      <alignment horizontal="right" vertical="center" wrapText="1"/>
    </xf>
    <xf numFmtId="0" fontId="34" fillId="34" borderId="27" xfId="0" applyFont="1" applyFill="1" applyBorder="1" applyAlignment="1">
      <alignment horizontal="right" vertical="center" wrapText="1"/>
    </xf>
    <xf numFmtId="0" fontId="34" fillId="34" borderId="24" xfId="0" applyFont="1" applyFill="1" applyBorder="1" applyAlignment="1">
      <alignment horizontal="right" vertical="center" wrapText="1"/>
    </xf>
    <xf numFmtId="0" fontId="30" fillId="33" borderId="25" xfId="0" applyFont="1" applyFill="1" applyBorder="1" applyAlignment="1">
      <alignment vertical="top" wrapText="1"/>
    </xf>
    <xf numFmtId="0" fontId="30" fillId="33" borderId="45" xfId="0" applyFont="1" applyFill="1" applyBorder="1" applyAlignment="1">
      <alignment vertical="top" wrapText="1"/>
    </xf>
    <xf numFmtId="0" fontId="34" fillId="39" borderId="23" xfId="0" applyFont="1" applyFill="1" applyBorder="1" applyAlignment="1">
      <alignment horizontal="right" vertical="top" wrapText="1"/>
    </xf>
    <xf numFmtId="0" fontId="34" fillId="39" borderId="27" xfId="0" applyFont="1" applyFill="1" applyBorder="1" applyAlignment="1">
      <alignment horizontal="right" vertical="top" wrapText="1"/>
    </xf>
    <xf numFmtId="0" fontId="34" fillId="39" borderId="24" xfId="0" applyFont="1" applyFill="1" applyBorder="1" applyAlignment="1">
      <alignment horizontal="right" vertical="top" wrapText="1"/>
    </xf>
    <xf numFmtId="0" fontId="31" fillId="39" borderId="23" xfId="0" applyFont="1" applyFill="1" applyBorder="1" applyAlignment="1">
      <alignment vertical="top" wrapText="1"/>
    </xf>
    <xf numFmtId="0" fontId="31" fillId="39" borderId="27" xfId="0" applyFont="1" applyFill="1" applyBorder="1" applyAlignment="1">
      <alignment vertical="top" wrapText="1"/>
    </xf>
    <xf numFmtId="0" fontId="31" fillId="39" borderId="24" xfId="0" applyFont="1" applyFill="1" applyBorder="1" applyAlignment="1">
      <alignment vertical="top" wrapText="1"/>
    </xf>
    <xf numFmtId="0" fontId="33" fillId="39" borderId="23" xfId="0" applyFont="1" applyFill="1" applyBorder="1" applyAlignment="1">
      <alignment vertical="top" wrapText="1"/>
    </xf>
    <xf numFmtId="0" fontId="33" fillId="39" borderId="27" xfId="0" applyFont="1" applyFill="1" applyBorder="1" applyAlignment="1">
      <alignment vertical="top" wrapText="1"/>
    </xf>
    <xf numFmtId="0" fontId="33" fillId="39" borderId="24" xfId="0" applyFont="1" applyFill="1" applyBorder="1" applyAlignment="1">
      <alignment vertical="top" wrapText="1"/>
    </xf>
    <xf numFmtId="0" fontId="30" fillId="33" borderId="26" xfId="0" applyFont="1" applyFill="1" applyBorder="1" applyAlignment="1">
      <alignment vertical="top" wrapText="1"/>
    </xf>
    <xf numFmtId="0" fontId="34" fillId="34" borderId="23" xfId="976" applyFont="1" applyFill="1" applyBorder="1" applyAlignment="1">
      <alignment horizontal="right" vertical="center" wrapText="1"/>
    </xf>
    <xf numFmtId="0" fontId="34" fillId="34" borderId="24" xfId="976" applyFont="1" applyFill="1" applyBorder="1" applyAlignment="1">
      <alignment horizontal="right" vertical="center" wrapText="1"/>
    </xf>
    <xf numFmtId="0" fontId="33" fillId="39" borderId="23" xfId="976" applyFont="1" applyFill="1" applyBorder="1" applyAlignment="1">
      <alignment vertical="top" wrapText="1"/>
    </xf>
    <xf numFmtId="0" fontId="33" fillId="39" borderId="27" xfId="976" applyFont="1" applyFill="1" applyBorder="1" applyAlignment="1">
      <alignment vertical="top" wrapText="1"/>
    </xf>
    <xf numFmtId="0" fontId="33" fillId="39" borderId="24" xfId="976" applyFont="1" applyFill="1" applyBorder="1" applyAlignment="1">
      <alignment vertical="top" wrapText="1"/>
    </xf>
    <xf numFmtId="0" fontId="33" fillId="39" borderId="23" xfId="976" applyFont="1" applyFill="1" applyBorder="1" applyAlignment="1">
      <alignment horizontal="center" vertical="top" wrapText="1"/>
    </xf>
    <xf numFmtId="0" fontId="33" fillId="39" borderId="27" xfId="976" applyFont="1" applyFill="1" applyBorder="1" applyAlignment="1">
      <alignment horizontal="center" vertical="top" wrapText="1"/>
    </xf>
    <xf numFmtId="0" fontId="132" fillId="39" borderId="27" xfId="976" applyFont="1" applyFill="1" applyBorder="1" applyAlignment="1">
      <alignment horizontal="left" vertical="center" wrapText="1"/>
    </xf>
    <xf numFmtId="0" fontId="34" fillId="39" borderId="23" xfId="977" applyFont="1" applyFill="1" applyBorder="1" applyAlignment="1">
      <alignment horizontal="right" vertical="top" wrapText="1"/>
    </xf>
    <xf numFmtId="0" fontId="34" fillId="39" borderId="27" xfId="977" applyFont="1" applyFill="1" applyBorder="1" applyAlignment="1">
      <alignment horizontal="right" vertical="top" wrapText="1"/>
    </xf>
    <xf numFmtId="0" fontId="34" fillId="39" borderId="24" xfId="977" applyFont="1" applyFill="1" applyBorder="1" applyAlignment="1">
      <alignment horizontal="right" vertical="top" wrapText="1"/>
    </xf>
    <xf numFmtId="0" fontId="33" fillId="39" borderId="23" xfId="977" applyFont="1" applyFill="1" applyBorder="1" applyAlignment="1">
      <alignment vertical="top" wrapText="1"/>
    </xf>
    <xf numFmtId="0" fontId="33" fillId="39" borderId="27" xfId="977" applyFont="1" applyFill="1" applyBorder="1" applyAlignment="1">
      <alignment vertical="top" wrapText="1"/>
    </xf>
    <xf numFmtId="0" fontId="33" fillId="39" borderId="24" xfId="977" applyFont="1" applyFill="1" applyBorder="1" applyAlignment="1">
      <alignment vertical="top" wrapText="1"/>
    </xf>
    <xf numFmtId="0" fontId="34" fillId="34" borderId="23" xfId="977" applyFont="1" applyFill="1" applyBorder="1" applyAlignment="1">
      <alignment horizontal="right" vertical="center" wrapText="1"/>
    </xf>
    <xf numFmtId="0" fontId="34" fillId="34" borderId="27" xfId="977" applyFont="1" applyFill="1" applyBorder="1" applyAlignment="1">
      <alignment horizontal="right" vertical="center" wrapText="1"/>
    </xf>
    <xf numFmtId="0" fontId="34" fillId="34" borderId="24" xfId="977" applyFont="1" applyFill="1" applyBorder="1" applyAlignment="1">
      <alignment horizontal="right" vertical="center" wrapText="1"/>
    </xf>
    <xf numFmtId="0" fontId="27" fillId="35" borderId="0" xfId="731" applyFont="1" applyFill="1" applyBorder="1" applyAlignment="1">
      <alignment horizontal="left" wrapText="1"/>
    </xf>
    <xf numFmtId="14" fontId="27" fillId="35" borderId="0" xfId="0" applyNumberFormat="1" applyFont="1" applyFill="1" applyAlignment="1">
      <alignment horizontal="left"/>
    </xf>
    <xf numFmtId="0" fontId="27" fillId="35" borderId="29" xfId="729" applyFont="1" applyFill="1" applyBorder="1" applyAlignment="1">
      <alignment horizontal="center" vertical="center"/>
    </xf>
    <xf numFmtId="0" fontId="27" fillId="35" borderId="30" xfId="729" applyFont="1" applyFill="1" applyBorder="1" applyAlignment="1">
      <alignment horizontal="center" vertical="center"/>
    </xf>
    <xf numFmtId="0" fontId="27" fillId="35" borderId="28" xfId="729" applyFont="1" applyFill="1" applyBorder="1" applyAlignment="1">
      <alignment horizontal="center" vertical="center"/>
    </xf>
    <xf numFmtId="0" fontId="27" fillId="35" borderId="4" xfId="0" applyFont="1" applyFill="1" applyBorder="1" applyAlignment="1">
      <alignment wrapText="1"/>
    </xf>
    <xf numFmtId="0" fontId="0" fillId="35" borderId="4" xfId="0" applyFill="1" applyBorder="1" applyAlignment="1">
      <alignment wrapText="1"/>
    </xf>
    <xf numFmtId="0" fontId="27" fillId="35" borderId="0" xfId="0" applyFont="1" applyFill="1" applyBorder="1" applyAlignment="1">
      <alignment wrapText="1"/>
    </xf>
    <xf numFmtId="0" fontId="0" fillId="35" borderId="0" xfId="0" applyFill="1" applyBorder="1" applyAlignment="1">
      <alignment wrapText="1"/>
    </xf>
    <xf numFmtId="0" fontId="43" fillId="35" borderId="0" xfId="729" applyFont="1" applyFill="1" applyAlignment="1">
      <alignment horizontal="center"/>
    </xf>
    <xf numFmtId="0" fontId="26" fillId="35" borderId="0" xfId="729" applyFont="1" applyFill="1" applyAlignment="1">
      <alignment horizontal="center"/>
    </xf>
    <xf numFmtId="0" fontId="0" fillId="35" borderId="0" xfId="0" applyFill="1" applyAlignment="1">
      <alignment horizontal="center"/>
    </xf>
    <xf numFmtId="0" fontId="27" fillId="35" borderId="30" xfId="0" applyFont="1" applyFill="1" applyBorder="1" applyAlignment="1">
      <alignment horizontal="center" vertical="center"/>
    </xf>
    <xf numFmtId="0" fontId="27" fillId="35" borderId="29" xfId="0" applyFont="1" applyFill="1" applyBorder="1" applyAlignment="1">
      <alignment horizontal="center" vertical="center"/>
    </xf>
    <xf numFmtId="0" fontId="27" fillId="35" borderId="28" xfId="0" applyFont="1" applyFill="1" applyBorder="1" applyAlignment="1">
      <alignment horizontal="center" vertical="center"/>
    </xf>
    <xf numFmtId="0" fontId="34" fillId="39" borderId="23" xfId="976" applyFont="1" applyFill="1" applyBorder="1" applyAlignment="1">
      <alignment horizontal="right" vertical="top" wrapText="1"/>
    </xf>
    <xf numFmtId="0" fontId="34" fillId="39" borderId="24" xfId="976" applyFont="1" applyFill="1" applyBorder="1" applyAlignment="1">
      <alignment horizontal="right" vertical="top" wrapText="1"/>
    </xf>
    <xf numFmtId="0" fontId="230" fillId="35" borderId="0" xfId="43" applyFont="1" applyFill="1" applyBorder="1" applyAlignment="1">
      <alignment horizontal="center" wrapText="1"/>
    </xf>
    <xf numFmtId="0" fontId="230" fillId="35" borderId="1" xfId="43" applyFont="1" applyFill="1" applyBorder="1" applyAlignment="1">
      <alignment horizontal="center" wrapText="1"/>
    </xf>
    <xf numFmtId="0" fontId="230" fillId="82" borderId="0" xfId="43" applyFont="1" applyFill="1" applyBorder="1" applyAlignment="1">
      <alignment horizontal="center" wrapText="1"/>
    </xf>
    <xf numFmtId="0" fontId="230" fillId="82" borderId="1" xfId="43" applyFont="1" applyFill="1" applyBorder="1" applyAlignment="1">
      <alignment horizontal="center" wrapText="1"/>
    </xf>
    <xf numFmtId="0" fontId="226" fillId="35" borderId="0" xfId="43" applyFont="1" applyFill="1" applyAlignment="1">
      <alignment horizontal="center" vertical="top" wrapText="1"/>
    </xf>
    <xf numFmtId="0" fontId="228" fillId="35" borderId="121" xfId="43" applyFont="1" applyFill="1" applyBorder="1" applyAlignment="1">
      <alignment horizontal="center" vertical="center" wrapText="1"/>
    </xf>
    <xf numFmtId="0" fontId="228" fillId="35" borderId="77" xfId="43" applyFont="1" applyFill="1" applyBorder="1" applyAlignment="1">
      <alignment horizontal="center" vertical="top" wrapText="1"/>
    </xf>
    <xf numFmtId="0" fontId="23" fillId="33" borderId="23" xfId="0" applyFont="1" applyFill="1" applyBorder="1" applyAlignment="1">
      <alignment vertical="top" wrapText="1"/>
    </xf>
    <xf numFmtId="0" fontId="23" fillId="33" borderId="24" xfId="0" applyFont="1" applyFill="1" applyBorder="1" applyAlignment="1">
      <alignment vertical="top" wrapText="1"/>
    </xf>
    <xf numFmtId="0" fontId="23" fillId="89" borderId="23" xfId="0" applyFont="1" applyFill="1" applyBorder="1" applyAlignment="1">
      <alignment vertical="top" wrapText="1"/>
    </xf>
    <xf numFmtId="0" fontId="23" fillId="89" borderId="24" xfId="0" applyFont="1" applyFill="1" applyBorder="1" applyAlignment="1">
      <alignment vertical="top" wrapText="1"/>
    </xf>
    <xf numFmtId="0" fontId="30" fillId="33" borderId="23" xfId="0" applyFont="1" applyFill="1" applyBorder="1" applyAlignment="1">
      <alignment vertical="top" wrapText="1"/>
    </xf>
    <xf numFmtId="0" fontId="30" fillId="33" borderId="24" xfId="0" applyFont="1" applyFill="1" applyBorder="1" applyAlignment="1">
      <alignment vertical="top" wrapText="1"/>
    </xf>
    <xf numFmtId="0" fontId="35" fillId="33" borderId="23" xfId="0" applyFont="1" applyFill="1" applyBorder="1" applyAlignment="1">
      <alignment wrapText="1"/>
    </xf>
    <xf numFmtId="0" fontId="35" fillId="33" borderId="24" xfId="0" applyFont="1" applyFill="1" applyBorder="1" applyAlignment="1">
      <alignment wrapText="1"/>
    </xf>
    <xf numFmtId="0" fontId="23" fillId="33" borderId="25" xfId="0" applyFont="1" applyFill="1" applyBorder="1" applyAlignment="1">
      <alignment vertical="top" wrapText="1"/>
    </xf>
    <xf numFmtId="0" fontId="23" fillId="33" borderId="45" xfId="0" applyFont="1" applyFill="1" applyBorder="1" applyAlignment="1">
      <alignment vertical="top" wrapText="1"/>
    </xf>
    <xf numFmtId="0" fontId="110" fillId="0" borderId="0" xfId="0" applyFont="1" applyAlignment="1">
      <alignment horizontal="center" wrapText="1"/>
    </xf>
    <xf numFmtId="0" fontId="3" fillId="0" borderId="0" xfId="0" applyFont="1" applyAlignment="1">
      <alignment horizontal="center" wrapText="1"/>
    </xf>
  </cellXfs>
  <cellStyles count="2744">
    <cellStyle name="20 % - Aksentti1" xfId="1021"/>
    <cellStyle name="20 % - Aksentti1 2" xfId="55"/>
    <cellStyle name="20 % - Aksentti1 2 2" xfId="56"/>
    <cellStyle name="20 % - Aksentti1 2 2 2" xfId="799"/>
    <cellStyle name="20 % - Aksentti1 2 3" xfId="57"/>
    <cellStyle name="20 % - Aksentti1 2 4" xfId="58"/>
    <cellStyle name="20 % - Aksentti1 2_T_B1.2" xfId="800"/>
    <cellStyle name="20 % - Aksentti2" xfId="1022"/>
    <cellStyle name="20 % - Aksentti2 2" xfId="59"/>
    <cellStyle name="20 % - Aksentti2 2 2" xfId="60"/>
    <cellStyle name="20 % - Aksentti2 2 2 2" xfId="801"/>
    <cellStyle name="20 % - Aksentti2 2 3" xfId="61"/>
    <cellStyle name="20 % - Aksentti2 2 4" xfId="62"/>
    <cellStyle name="20 % - Aksentti2 2_T_B1.2" xfId="802"/>
    <cellStyle name="20 % - Aksentti3" xfId="1023"/>
    <cellStyle name="20 % - Aksentti3 2" xfId="63"/>
    <cellStyle name="20 % - Aksentti3 2 2" xfId="64"/>
    <cellStyle name="20 % - Aksentti3 2 2 2" xfId="803"/>
    <cellStyle name="20 % - Aksentti3 2 3" xfId="65"/>
    <cellStyle name="20 % - Aksentti3 2 4" xfId="66"/>
    <cellStyle name="20 % - Aksentti3 2_T_B1.2" xfId="804"/>
    <cellStyle name="20 % - Aksentti4" xfId="1024"/>
    <cellStyle name="20 % - Aksentti4 2" xfId="67"/>
    <cellStyle name="20 % - Aksentti4 2 2" xfId="68"/>
    <cellStyle name="20 % - Aksentti4 2 2 2" xfId="805"/>
    <cellStyle name="20 % - Aksentti4 2 3" xfId="69"/>
    <cellStyle name="20 % - Aksentti4 2 4" xfId="70"/>
    <cellStyle name="20 % - Aksentti4 2_T_B1.2" xfId="806"/>
    <cellStyle name="20 % - Aksentti5" xfId="1025"/>
    <cellStyle name="20 % - Aksentti5 2" xfId="71"/>
    <cellStyle name="20 % - Aksentti5 2 2" xfId="72"/>
    <cellStyle name="20 % - Aksentti5 2 2 2" xfId="808"/>
    <cellStyle name="20 % - Aksentti5 2 3" xfId="73"/>
    <cellStyle name="20 % - Aksentti5 2 4" xfId="74"/>
    <cellStyle name="20 % - Aksentti5 2_T_B1.2" xfId="809"/>
    <cellStyle name="20 % - Aksentti6" xfId="1026"/>
    <cellStyle name="20 % - Aksentti6 2" xfId="75"/>
    <cellStyle name="20 % - Aksentti6 2 2" xfId="76"/>
    <cellStyle name="20 % - Aksentti6 2 2 2" xfId="810"/>
    <cellStyle name="20 % - Aksentti6 2 3" xfId="77"/>
    <cellStyle name="20 % - Aksentti6 2 4" xfId="78"/>
    <cellStyle name="20 % - Aksentti6 2_T_B1.2" xfId="811"/>
    <cellStyle name="20 % - zvýraznenie1" xfId="20" builtinId="30" customBuiltin="1"/>
    <cellStyle name="20 % - zvýraznenie1 2" xfId="996"/>
    <cellStyle name="20 % - zvýraznenie1 3" xfId="2697"/>
    <cellStyle name="20 % - zvýraznenie2" xfId="24" builtinId="34" customBuiltin="1"/>
    <cellStyle name="20 % - zvýraznenie2 2" xfId="1000"/>
    <cellStyle name="20 % - zvýraznenie2 3" xfId="2701"/>
    <cellStyle name="20 % - zvýraznenie3" xfId="28" builtinId="38" customBuiltin="1"/>
    <cellStyle name="20 % - zvýraznenie3 2" xfId="1004"/>
    <cellStyle name="20 % - zvýraznenie3 3" xfId="2705"/>
    <cellStyle name="20 % - zvýraznenie4" xfId="32" builtinId="42" customBuiltin="1"/>
    <cellStyle name="20 % - zvýraznenie4 2" xfId="1008"/>
    <cellStyle name="20 % - zvýraznenie4 3" xfId="2709"/>
    <cellStyle name="20 % - zvýraznenie5" xfId="36" builtinId="46" customBuiltin="1"/>
    <cellStyle name="20 % - zvýraznenie5 2" xfId="1012"/>
    <cellStyle name="20 % - zvýraznenie5 3" xfId="2713"/>
    <cellStyle name="20 % - zvýraznenie6" xfId="40" builtinId="50" customBuiltin="1"/>
    <cellStyle name="20 % - zvýraznenie6 2" xfId="1016"/>
    <cellStyle name="20 % - zvýraznenie6 3" xfId="2717"/>
    <cellStyle name="20% - Accent1 2" xfId="79"/>
    <cellStyle name="20% - Accent1 2 2" xfId="1027"/>
    <cellStyle name="20% - Accent1 3" xfId="1028"/>
    <cellStyle name="20% - Accent1 4" xfId="1029"/>
    <cellStyle name="20% - Accent1 5" xfId="1030"/>
    <cellStyle name="20% - Accent2 2" xfId="80"/>
    <cellStyle name="20% - Accent2 2 2" xfId="1031"/>
    <cellStyle name="20% - Accent2 3" xfId="1032"/>
    <cellStyle name="20% - Accent2 4" xfId="1033"/>
    <cellStyle name="20% - Accent2 5" xfId="1034"/>
    <cellStyle name="20% - Accent3 2" xfId="81"/>
    <cellStyle name="20% - Accent3 2 2" xfId="1035"/>
    <cellStyle name="20% - Accent3 3" xfId="1036"/>
    <cellStyle name="20% - Accent3 4" xfId="1037"/>
    <cellStyle name="20% - Accent3 5" xfId="1038"/>
    <cellStyle name="20% - Accent4 2" xfId="82"/>
    <cellStyle name="20% - Accent4 2 2" xfId="1039"/>
    <cellStyle name="20% - Accent4 3" xfId="1040"/>
    <cellStyle name="20% - Accent4 4" xfId="1041"/>
    <cellStyle name="20% - Accent4 5" xfId="1042"/>
    <cellStyle name="20% - Accent5 2" xfId="83"/>
    <cellStyle name="20% - Accent5 2 2" xfId="1043"/>
    <cellStyle name="20% - Accent5 3" xfId="1044"/>
    <cellStyle name="20% - Accent5 4" xfId="1045"/>
    <cellStyle name="20% - Accent5 5" xfId="1046"/>
    <cellStyle name="20% - Accent6 2" xfId="84"/>
    <cellStyle name="20% - Accent6 2 2" xfId="1047"/>
    <cellStyle name="20% - Accent6 3" xfId="1048"/>
    <cellStyle name="20% - Accent6 4" xfId="1049"/>
    <cellStyle name="20% - Accent6 5" xfId="1050"/>
    <cellStyle name="20% - アクセント 1" xfId="1051"/>
    <cellStyle name="20% - アクセント 2" xfId="1052"/>
    <cellStyle name="20% - アクセント 3" xfId="1053"/>
    <cellStyle name="20% - アクセント 4" xfId="1054"/>
    <cellStyle name="20% - アクセント 5" xfId="1055"/>
    <cellStyle name="20% - アクセント 6" xfId="1056"/>
    <cellStyle name="40 % - Aksentti1" xfId="1057"/>
    <cellStyle name="40 % - Aksentti1 2" xfId="85"/>
    <cellStyle name="40 % - Aksentti1 2 2" xfId="86"/>
    <cellStyle name="40 % - Aksentti1 2 2 2" xfId="812"/>
    <cellStyle name="40 % - Aksentti1 2 3" xfId="87"/>
    <cellStyle name="40 % - Aksentti1 2 4" xfId="88"/>
    <cellStyle name="40 % - Aksentti1 2_T_B1.2" xfId="813"/>
    <cellStyle name="40 % - Aksentti2" xfId="1058"/>
    <cellStyle name="40 % - Aksentti2 2" xfId="89"/>
    <cellStyle name="40 % - Aksentti2 2 2" xfId="90"/>
    <cellStyle name="40 % - Aksentti2 2 2 2" xfId="814"/>
    <cellStyle name="40 % - Aksentti2 2 3" xfId="91"/>
    <cellStyle name="40 % - Aksentti2 2 4" xfId="92"/>
    <cellStyle name="40 % - Aksentti2 2_T_B1.2" xfId="815"/>
    <cellStyle name="40 % - Aksentti3" xfId="1059"/>
    <cellStyle name="40 % - Aksentti3 2" xfId="93"/>
    <cellStyle name="40 % - Aksentti3 2 2" xfId="94"/>
    <cellStyle name="40 % - Aksentti3 2 2 2" xfId="816"/>
    <cellStyle name="40 % - Aksentti3 2 3" xfId="95"/>
    <cellStyle name="40 % - Aksentti3 2 4" xfId="96"/>
    <cellStyle name="40 % - Aksentti3 2_T_B1.2" xfId="817"/>
    <cellStyle name="40 % - Aksentti4" xfId="1060"/>
    <cellStyle name="40 % - Aksentti4 2" xfId="97"/>
    <cellStyle name="40 % - Aksentti4 2 2" xfId="98"/>
    <cellStyle name="40 % - Aksentti4 2 2 2" xfId="818"/>
    <cellStyle name="40 % - Aksentti4 2 3" xfId="99"/>
    <cellStyle name="40 % - Aksentti4 2 4" xfId="100"/>
    <cellStyle name="40 % - Aksentti4 2_T_B1.2" xfId="819"/>
    <cellStyle name="40 % - Aksentti5" xfId="1061"/>
    <cellStyle name="40 % - Aksentti5 2" xfId="101"/>
    <cellStyle name="40 % - Aksentti5 2 2" xfId="102"/>
    <cellStyle name="40 % - Aksentti5 2 2 2" xfId="820"/>
    <cellStyle name="40 % - Aksentti5 2 3" xfId="103"/>
    <cellStyle name="40 % - Aksentti5 2 4" xfId="104"/>
    <cellStyle name="40 % - Aksentti5 2_T_B1.2" xfId="821"/>
    <cellStyle name="40 % - Aksentti6" xfId="1062"/>
    <cellStyle name="40 % - Aksentti6 2" xfId="105"/>
    <cellStyle name="40 % - Aksentti6 2 2" xfId="106"/>
    <cellStyle name="40 % - Aksentti6 2 2 2" xfId="822"/>
    <cellStyle name="40 % - Aksentti6 2 3" xfId="107"/>
    <cellStyle name="40 % - Aksentti6 2 4" xfId="108"/>
    <cellStyle name="40 % - Aksentti6 2_T_B1.2" xfId="823"/>
    <cellStyle name="40 % - zvýraznenie1" xfId="21" builtinId="31" customBuiltin="1"/>
    <cellStyle name="40 % - zvýraznenie1 2" xfId="997"/>
    <cellStyle name="40 % - zvýraznenie1 3" xfId="2698"/>
    <cellStyle name="40 % - zvýraznenie2" xfId="25" builtinId="35" customBuiltin="1"/>
    <cellStyle name="40 % - zvýraznenie2 2" xfId="1001"/>
    <cellStyle name="40 % - zvýraznenie2 3" xfId="2702"/>
    <cellStyle name="40 % - zvýraznenie3" xfId="29" builtinId="39" customBuiltin="1"/>
    <cellStyle name="40 % - zvýraznenie3 2" xfId="1005"/>
    <cellStyle name="40 % - zvýraznenie3 3" xfId="2706"/>
    <cellStyle name="40 % - zvýraznenie4" xfId="33" builtinId="43" customBuiltin="1"/>
    <cellStyle name="40 % - zvýraznenie4 2" xfId="1009"/>
    <cellStyle name="40 % - zvýraznenie4 3" xfId="2710"/>
    <cellStyle name="40 % - zvýraznenie5" xfId="37" builtinId="47" customBuiltin="1"/>
    <cellStyle name="40 % - zvýraznenie5 2" xfId="1013"/>
    <cellStyle name="40 % - zvýraznenie5 3" xfId="2714"/>
    <cellStyle name="40 % - zvýraznenie6" xfId="41" builtinId="51" customBuiltin="1"/>
    <cellStyle name="40 % - zvýraznenie6 2" xfId="1017"/>
    <cellStyle name="40 % - zvýraznenie6 3" xfId="2718"/>
    <cellStyle name="40% - Accent1 2" xfId="109"/>
    <cellStyle name="40% - Accent1 2 2" xfId="1063"/>
    <cellStyle name="40% - Accent1 3" xfId="1064"/>
    <cellStyle name="40% - Accent1 4" xfId="1065"/>
    <cellStyle name="40% - Accent1 5" xfId="1066"/>
    <cellStyle name="40% - Accent2 2" xfId="110"/>
    <cellStyle name="40% - Accent2 2 2" xfId="1067"/>
    <cellStyle name="40% - Accent2 3" xfId="1068"/>
    <cellStyle name="40% - Accent2 4" xfId="1069"/>
    <cellStyle name="40% - Accent2 5" xfId="1070"/>
    <cellStyle name="40% - Accent3 2" xfId="111"/>
    <cellStyle name="40% - Accent3 2 2" xfId="1071"/>
    <cellStyle name="40% - Accent3 3" xfId="1072"/>
    <cellStyle name="40% - Accent3 4" xfId="1073"/>
    <cellStyle name="40% - Accent3 5" xfId="1074"/>
    <cellStyle name="40% - Accent4 2" xfId="112"/>
    <cellStyle name="40% - Accent4 2 2" xfId="1075"/>
    <cellStyle name="40% - Accent4 3" xfId="1076"/>
    <cellStyle name="40% - Accent4 4" xfId="1077"/>
    <cellStyle name="40% - Accent4 5" xfId="1078"/>
    <cellStyle name="40% - Accent5 2" xfId="113"/>
    <cellStyle name="40% - Accent5 2 2" xfId="1079"/>
    <cellStyle name="40% - Accent5 3" xfId="1080"/>
    <cellStyle name="40% - Accent5 4" xfId="1081"/>
    <cellStyle name="40% - Accent5 5" xfId="1082"/>
    <cellStyle name="40% - Accent6 2" xfId="114"/>
    <cellStyle name="40% - Accent6 2 2" xfId="1083"/>
    <cellStyle name="40% - Accent6 3" xfId="1084"/>
    <cellStyle name="40% - Accent6 4" xfId="1085"/>
    <cellStyle name="40% - Accent6 5" xfId="1086"/>
    <cellStyle name="40% - アクセント 1" xfId="1087"/>
    <cellStyle name="40% - アクセント 2" xfId="1088"/>
    <cellStyle name="40% - アクセント 3" xfId="1089"/>
    <cellStyle name="40% - アクセント 4" xfId="1090"/>
    <cellStyle name="40% - アクセント 5" xfId="1091"/>
    <cellStyle name="40% - アクセント 6" xfId="1092"/>
    <cellStyle name="60 % - Aksentti1" xfId="1093"/>
    <cellStyle name="60 % - Aksentti2" xfId="1094"/>
    <cellStyle name="60 % - Aksentti3" xfId="1095"/>
    <cellStyle name="60 % - Aksentti4" xfId="1096"/>
    <cellStyle name="60 % - Aksentti5" xfId="1097"/>
    <cellStyle name="60 % - Aksentti6" xfId="1098"/>
    <cellStyle name="60 % - zvýraznenie1" xfId="22" builtinId="32" customBuiltin="1"/>
    <cellStyle name="60 % - zvýraznenie1 2" xfId="998"/>
    <cellStyle name="60 % - zvýraznenie1 3" xfId="2699"/>
    <cellStyle name="60 % - zvýraznenie2" xfId="26" builtinId="36" customBuiltin="1"/>
    <cellStyle name="60 % - zvýraznenie2 2" xfId="1002"/>
    <cellStyle name="60 % - zvýraznenie2 3" xfId="2703"/>
    <cellStyle name="60 % - zvýraznenie3" xfId="30" builtinId="40" customBuiltin="1"/>
    <cellStyle name="60 % - zvýraznenie3 2" xfId="1006"/>
    <cellStyle name="60 % - zvýraznenie3 3" xfId="2707"/>
    <cellStyle name="60 % - zvýraznenie4" xfId="34" builtinId="44" customBuiltin="1"/>
    <cellStyle name="60 % - zvýraznenie4 2" xfId="1010"/>
    <cellStyle name="60 % - zvýraznenie4 3" xfId="2711"/>
    <cellStyle name="60 % - zvýraznenie5" xfId="38" builtinId="48" customBuiltin="1"/>
    <cellStyle name="60 % - zvýraznenie5 2" xfId="1014"/>
    <cellStyle name="60 % - zvýraznenie5 3" xfId="2715"/>
    <cellStyle name="60 % - zvýraznenie6" xfId="42" builtinId="52" customBuiltin="1"/>
    <cellStyle name="60 % - zvýraznenie6 2" xfId="1018"/>
    <cellStyle name="60 % - zvýraznenie6 3" xfId="2719"/>
    <cellStyle name="60% - Accent1 2" xfId="115"/>
    <cellStyle name="60% - Accent1 2 2" xfId="1099"/>
    <cellStyle name="60% - Accent1 3" xfId="1100"/>
    <cellStyle name="60% - Accent1 4" xfId="1101"/>
    <cellStyle name="60% - Accent1 5" xfId="1102"/>
    <cellStyle name="60% - Accent2 2" xfId="116"/>
    <cellStyle name="60% - Accent2 2 2" xfId="1103"/>
    <cellStyle name="60% - Accent2 3" xfId="1104"/>
    <cellStyle name="60% - Accent2 4" xfId="1105"/>
    <cellStyle name="60% - Accent2 5" xfId="1106"/>
    <cellStyle name="60% - Accent3 2" xfId="117"/>
    <cellStyle name="60% - Accent3 2 2" xfId="1107"/>
    <cellStyle name="60% - Accent3 3" xfId="1108"/>
    <cellStyle name="60% - Accent3 4" xfId="1109"/>
    <cellStyle name="60% - Accent3 5" xfId="1110"/>
    <cellStyle name="60% - Accent4 2" xfId="118"/>
    <cellStyle name="60% - Accent4 2 2" xfId="1111"/>
    <cellStyle name="60% - Accent4 3" xfId="1112"/>
    <cellStyle name="60% - Accent4 4" xfId="1113"/>
    <cellStyle name="60% - Accent4 5" xfId="1114"/>
    <cellStyle name="60% - Accent5 2" xfId="119"/>
    <cellStyle name="60% - Accent5 2 2" xfId="1115"/>
    <cellStyle name="60% - Accent5 3" xfId="1116"/>
    <cellStyle name="60% - Accent5 4" xfId="1117"/>
    <cellStyle name="60% - Accent5 5" xfId="1118"/>
    <cellStyle name="60% - Accent6 2" xfId="120"/>
    <cellStyle name="60% - Accent6 2 2" xfId="1119"/>
    <cellStyle name="60% - Accent6 3" xfId="1120"/>
    <cellStyle name="60% - Accent6 4" xfId="1121"/>
    <cellStyle name="60% - Accent6 5" xfId="1122"/>
    <cellStyle name="60% - アクセント 1" xfId="1123"/>
    <cellStyle name="60% - アクセント 2" xfId="1124"/>
    <cellStyle name="60% - アクセント 3" xfId="1125"/>
    <cellStyle name="60% - アクセント 4" xfId="1126"/>
    <cellStyle name="60% - アクセント 5" xfId="1127"/>
    <cellStyle name="60% - アクセント 6" xfId="1128"/>
    <cellStyle name="Accent1 2" xfId="121"/>
    <cellStyle name="Accent1 2 2" xfId="1129"/>
    <cellStyle name="Accent1 3" xfId="1130"/>
    <cellStyle name="Accent1 4" xfId="1131"/>
    <cellStyle name="Accent1 5" xfId="1132"/>
    <cellStyle name="Accent2 2" xfId="122"/>
    <cellStyle name="Accent2 2 2" xfId="1133"/>
    <cellStyle name="Accent2 3" xfId="1134"/>
    <cellStyle name="Accent2 4" xfId="1135"/>
    <cellStyle name="Accent2 5" xfId="1136"/>
    <cellStyle name="Accent3 2" xfId="123"/>
    <cellStyle name="Accent3 2 2" xfId="1137"/>
    <cellStyle name="Accent3 3" xfId="1138"/>
    <cellStyle name="Accent3 4" xfId="1139"/>
    <cellStyle name="Accent3 5" xfId="1140"/>
    <cellStyle name="Accent4 2" xfId="124"/>
    <cellStyle name="Accent4 2 2" xfId="1141"/>
    <cellStyle name="Accent4 3" xfId="1142"/>
    <cellStyle name="Accent4 4" xfId="1143"/>
    <cellStyle name="Accent4 5" xfId="1144"/>
    <cellStyle name="Accent5 2" xfId="125"/>
    <cellStyle name="Accent5 2 2" xfId="1145"/>
    <cellStyle name="Accent5 3" xfId="1146"/>
    <cellStyle name="Accent5 4" xfId="1147"/>
    <cellStyle name="Accent5 5" xfId="1148"/>
    <cellStyle name="Accent6 2" xfId="126"/>
    <cellStyle name="Accent6 2 2" xfId="1149"/>
    <cellStyle name="Accent6 3" xfId="1150"/>
    <cellStyle name="Accent6 4" xfId="1151"/>
    <cellStyle name="Accent6 5" xfId="1152"/>
    <cellStyle name="Aksentti1" xfId="1153"/>
    <cellStyle name="Aksentti2" xfId="1154"/>
    <cellStyle name="Aksentti3" xfId="1155"/>
    <cellStyle name="Aksentti4" xfId="1156"/>
    <cellStyle name="Aksentti5" xfId="1157"/>
    <cellStyle name="Aksentti6" xfId="1158"/>
    <cellStyle name="annee semestre" xfId="824"/>
    <cellStyle name="AZ1" xfId="2673"/>
    <cellStyle name="Bad 2" xfId="127"/>
    <cellStyle name="Bad 2 2" xfId="1159"/>
    <cellStyle name="Bad 3" xfId="128"/>
    <cellStyle name="Bad 3 2" xfId="1160"/>
    <cellStyle name="Bad 4" xfId="1161"/>
    <cellStyle name="Bad 5" xfId="1162"/>
    <cellStyle name="bin" xfId="129"/>
    <cellStyle name="blue" xfId="130"/>
    <cellStyle name="Ç¥ÁØ_ENRL2" xfId="131"/>
    <cellStyle name="caché" xfId="825"/>
    <cellStyle name="Calculation 2" xfId="132"/>
    <cellStyle name="Calculation 2 2" xfId="1163"/>
    <cellStyle name="Calculation 3" xfId="1164"/>
    <cellStyle name="Calculation 4" xfId="1165"/>
    <cellStyle name="Calculation 5" xfId="1166"/>
    <cellStyle name="cell" xfId="133"/>
    <cellStyle name="cell 2" xfId="134"/>
    <cellStyle name="cell 2 2" xfId="135"/>
    <cellStyle name="cell 3" xfId="136"/>
    <cellStyle name="cell 3 2" xfId="137"/>
    <cellStyle name="cell 3 3" xfId="138"/>
    <cellStyle name="cell 4" xfId="139"/>
    <cellStyle name="cell 4 2" xfId="140"/>
    <cellStyle name="cell 4 3" xfId="141"/>
    <cellStyle name="cell 5" xfId="142"/>
    <cellStyle name="cell 6" xfId="143"/>
    <cellStyle name="Code additions" xfId="145"/>
    <cellStyle name="Code additions 2" xfId="146"/>
    <cellStyle name="Code additions 2 2" xfId="147"/>
    <cellStyle name="Code additions 2 3" xfId="148"/>
    <cellStyle name="Code additions 3" xfId="149"/>
    <cellStyle name="Code additions 3 2" xfId="150"/>
    <cellStyle name="Code additions 3 3" xfId="151"/>
    <cellStyle name="Code additions 4" xfId="152"/>
    <cellStyle name="Code additions 4 2" xfId="153"/>
    <cellStyle name="Code additions 4 3" xfId="154"/>
    <cellStyle name="Code additions 5" xfId="155"/>
    <cellStyle name="Code additions 6" xfId="156"/>
    <cellStyle name="Code additions 7" xfId="157"/>
    <cellStyle name="Col&amp;RowHeadings" xfId="158"/>
    <cellStyle name="ColCodes" xfId="159"/>
    <cellStyle name="ColTitles" xfId="160"/>
    <cellStyle name="ColTitles 10" xfId="1171"/>
    <cellStyle name="ColTitles 10 2" xfId="1172"/>
    <cellStyle name="ColTitles 11" xfId="1173"/>
    <cellStyle name="ColTitles 11 2" xfId="1174"/>
    <cellStyle name="ColTitles 12" xfId="1175"/>
    <cellStyle name="ColTitles 13" xfId="1176"/>
    <cellStyle name="ColTitles 2" xfId="161"/>
    <cellStyle name="ColTitles 2 2" xfId="826"/>
    <cellStyle name="ColTitles 2 2 2" xfId="1177"/>
    <cellStyle name="ColTitles 3" xfId="827"/>
    <cellStyle name="ColTitles 3 2" xfId="1178"/>
    <cellStyle name="ColTitles 4" xfId="828"/>
    <cellStyle name="ColTitles 4 2" xfId="1179"/>
    <cellStyle name="ColTitles 5" xfId="1180"/>
    <cellStyle name="ColTitles 5 2" xfId="1181"/>
    <cellStyle name="ColTitles 6" xfId="1182"/>
    <cellStyle name="ColTitles 6 2" xfId="1183"/>
    <cellStyle name="ColTitles 7" xfId="1184"/>
    <cellStyle name="ColTitles 7 2" xfId="1185"/>
    <cellStyle name="ColTitles 8" xfId="1186"/>
    <cellStyle name="ColTitles 8 2" xfId="1187"/>
    <cellStyle name="ColTitles 9" xfId="1188"/>
    <cellStyle name="ColTitles 9 2" xfId="1189"/>
    <cellStyle name="column" xfId="162"/>
    <cellStyle name="Comma  [1]" xfId="829"/>
    <cellStyle name="Comma [0] 2" xfId="2720"/>
    <cellStyle name="Comma [1]" xfId="830"/>
    <cellStyle name="Comma 10" xfId="660"/>
    <cellStyle name="Comma 2" xfId="53"/>
    <cellStyle name="Comma 2 10" xfId="2671"/>
    <cellStyle name="Comma 2 2" xfId="163"/>
    <cellStyle name="Comma 2 2 2" xfId="744"/>
    <cellStyle name="Comma 2 2 2 2" xfId="786"/>
    <cellStyle name="Comma 2 2 3" xfId="1191"/>
    <cellStyle name="Comma 2 3" xfId="164"/>
    <cellStyle name="Comma 2 3 2" xfId="165"/>
    <cellStyle name="Comma 2 3 3" xfId="787"/>
    <cellStyle name="Comma 2 4" xfId="166"/>
    <cellStyle name="Comma 2 5" xfId="167"/>
    <cellStyle name="Comma 2 6" xfId="168"/>
    <cellStyle name="Comma 2 7" xfId="661"/>
    <cellStyle name="Comma 2 8" xfId="743"/>
    <cellStyle name="Comma 2 9" xfId="1190"/>
    <cellStyle name="Comma 3" xfId="169"/>
    <cellStyle name="Comma 3 10" xfId="2721"/>
    <cellStyle name="Comma 3 2" xfId="170"/>
    <cellStyle name="Comma 3 2 2" xfId="663"/>
    <cellStyle name="Comma 3 3" xfId="171"/>
    <cellStyle name="Comma 3 3 2" xfId="664"/>
    <cellStyle name="Comma 3 4" xfId="172"/>
    <cellStyle name="Comma 3 4 2" xfId="665"/>
    <cellStyle name="Comma 3 5" xfId="173"/>
    <cellStyle name="Comma 3 6" xfId="174"/>
    <cellStyle name="Comma 3 7" xfId="662"/>
    <cellStyle name="Comma 3 8" xfId="745"/>
    <cellStyle name="Comma 3 9" xfId="1192"/>
    <cellStyle name="Comma 4" xfId="175"/>
    <cellStyle name="Comma 4 2" xfId="176"/>
    <cellStyle name="Comma 4 2 2" xfId="667"/>
    <cellStyle name="Comma 4 3" xfId="177"/>
    <cellStyle name="Comma 4 3 2" xfId="668"/>
    <cellStyle name="Comma 4 4" xfId="178"/>
    <cellStyle name="Comma 4 4 2" xfId="669"/>
    <cellStyle name="Comma 4 5" xfId="666"/>
    <cellStyle name="Comma 4 6" xfId="746"/>
    <cellStyle name="Comma 4 7" xfId="1193"/>
    <cellStyle name="Comma 4 8" xfId="2732"/>
    <cellStyle name="Comma 5" xfId="179"/>
    <cellStyle name="Comma 5 2" xfId="180"/>
    <cellStyle name="Comma 5 2 2" xfId="671"/>
    <cellStyle name="Comma 5 3" xfId="181"/>
    <cellStyle name="Comma 5 3 2" xfId="672"/>
    <cellStyle name="Comma 5 4" xfId="182"/>
    <cellStyle name="Comma 5 4 2" xfId="673"/>
    <cellStyle name="Comma 5 5" xfId="670"/>
    <cellStyle name="Comma 5 6" xfId="1194"/>
    <cellStyle name="Comma 6" xfId="183"/>
    <cellStyle name="Comma 6 2" xfId="184"/>
    <cellStyle name="Comma 6 2 2" xfId="185"/>
    <cellStyle name="Comma 6 2 2 2" xfId="676"/>
    <cellStyle name="Comma 6 2 3" xfId="186"/>
    <cellStyle name="Comma 6 2 3 2" xfId="677"/>
    <cellStyle name="Comma 6 2 4" xfId="187"/>
    <cellStyle name="Comma 6 2 4 2" xfId="678"/>
    <cellStyle name="Comma 6 2 5" xfId="675"/>
    <cellStyle name="Comma 6 2 6" xfId="1196"/>
    <cellStyle name="Comma 6 3" xfId="188"/>
    <cellStyle name="Comma 6 3 2" xfId="679"/>
    <cellStyle name="Comma 6 4" xfId="189"/>
    <cellStyle name="Comma 6 4 2" xfId="680"/>
    <cellStyle name="Comma 6 5" xfId="190"/>
    <cellStyle name="Comma 6 5 2" xfId="681"/>
    <cellStyle name="Comma 6 6" xfId="674"/>
    <cellStyle name="Comma 6 7" xfId="1195"/>
    <cellStyle name="Comma 7" xfId="191"/>
    <cellStyle name="Comma 7 2" xfId="192"/>
    <cellStyle name="Comma 7 2 2" xfId="193"/>
    <cellStyle name="Comma 7 2 2 2" xfId="684"/>
    <cellStyle name="Comma 7 2 3" xfId="194"/>
    <cellStyle name="Comma 7 2 3 2" xfId="685"/>
    <cellStyle name="Comma 7 2 4" xfId="195"/>
    <cellStyle name="Comma 7 2 4 2" xfId="686"/>
    <cellStyle name="Comma 7 2 5" xfId="683"/>
    <cellStyle name="Comma 7 2 6" xfId="1198"/>
    <cellStyle name="Comma 7 3" xfId="196"/>
    <cellStyle name="Comma 7 3 2" xfId="687"/>
    <cellStyle name="Comma 7 4" xfId="197"/>
    <cellStyle name="Comma 7 4 2" xfId="688"/>
    <cellStyle name="Comma 7 5" xfId="198"/>
    <cellStyle name="Comma 7 5 2" xfId="689"/>
    <cellStyle name="Comma 7 6" xfId="199"/>
    <cellStyle name="Comma 7 7" xfId="200"/>
    <cellStyle name="Comma 7 8" xfId="682"/>
    <cellStyle name="Comma 7 9" xfId="1197"/>
    <cellStyle name="Comma 8" xfId="201"/>
    <cellStyle name="Comma 8 2" xfId="690"/>
    <cellStyle name="Comma 8 3" xfId="1199"/>
    <cellStyle name="Comma 9" xfId="723"/>
    <cellStyle name="Comma(0)" xfId="831"/>
    <cellStyle name="comma(1)" xfId="202"/>
    <cellStyle name="Comma(3)" xfId="832"/>
    <cellStyle name="Comma[0]" xfId="833"/>
    <cellStyle name="Comma[1]" xfId="834"/>
    <cellStyle name="Comma[2]__" xfId="835"/>
    <cellStyle name="Comma[3]" xfId="836"/>
    <cellStyle name="Comma0" xfId="837"/>
    <cellStyle name="Currency0" xfId="838"/>
    <cellStyle name="Čiarka" xfId="973" builtinId="3"/>
    <cellStyle name="Čiarka 2" xfId="47"/>
    <cellStyle name="Čiarka 3" xfId="2662"/>
    <cellStyle name="dark_blue" xfId="2722"/>
    <cellStyle name="DataEntryCells" xfId="203"/>
    <cellStyle name="Date" xfId="839"/>
    <cellStyle name="Dezimal [0]_DIAGRAM" xfId="204"/>
    <cellStyle name="Dezimal_DIAGRAM" xfId="205"/>
    <cellStyle name="Didier" xfId="206"/>
    <cellStyle name="Didier - Title" xfId="207"/>
    <cellStyle name="Didier subtitles" xfId="208"/>
    <cellStyle name="Dobrá" xfId="7" builtinId="26" customBuiltin="1"/>
    <cellStyle name="Dobrá 2" xfId="983"/>
    <cellStyle name="Dobrá 3" xfId="2685"/>
    <cellStyle name="données" xfId="840"/>
    <cellStyle name="donnéesbord" xfId="841"/>
    <cellStyle name="èárky [0]_CZLFS0X0" xfId="209"/>
    <cellStyle name="èárky_CZLFS0X0" xfId="210"/>
    <cellStyle name="ErrRpt_DataEntryCells" xfId="211"/>
    <cellStyle name="ErrRpt-DataEntryCells" xfId="212"/>
    <cellStyle name="ErrRpt-DataEntryCells 2" xfId="213"/>
    <cellStyle name="ErrRpt-DataEntryCells 2 2" xfId="214"/>
    <cellStyle name="ErrRpt-DataEntryCells 3" xfId="215"/>
    <cellStyle name="ErrRpt-DataEntryCells 3 2" xfId="216"/>
    <cellStyle name="ErrRpt-DataEntryCells 3 3" xfId="217"/>
    <cellStyle name="ErrRpt-DataEntryCells 4" xfId="218"/>
    <cellStyle name="ErrRpt-DataEntryCells 4 2" xfId="219"/>
    <cellStyle name="ErrRpt-DataEntryCells 4 3" xfId="220"/>
    <cellStyle name="ErrRpt-DataEntryCells 5" xfId="221"/>
    <cellStyle name="ErrRpt-DataEntryCells 6" xfId="222"/>
    <cellStyle name="ErrRpt-GreyBackground" xfId="223"/>
    <cellStyle name="ErrRpt-GreyBackground 2" xfId="788"/>
    <cellStyle name="Euro" xfId="1200"/>
    <cellStyle name="Explanatory Text 2" xfId="224"/>
    <cellStyle name="Explanatory Text 2 2" xfId="1201"/>
    <cellStyle name="Explanatory Text 3" xfId="1202"/>
    <cellStyle name="Explanatory Text 4" xfId="1203"/>
    <cellStyle name="Explanatory Text 5" xfId="1204"/>
    <cellStyle name="Fixed" xfId="842"/>
    <cellStyle name="Footnote" xfId="2723"/>
    <cellStyle name="formula" xfId="225"/>
    <cellStyle name="formula 2" xfId="226"/>
    <cellStyle name="formula 2 2" xfId="227"/>
    <cellStyle name="formula 3" xfId="228"/>
    <cellStyle name="formula 3 2" xfId="229"/>
    <cellStyle name="formula 3 3" xfId="230"/>
    <cellStyle name="formula 4" xfId="231"/>
    <cellStyle name="formula 4 2" xfId="232"/>
    <cellStyle name="formula 4 3" xfId="233"/>
    <cellStyle name="formula 5" xfId="234"/>
    <cellStyle name="formula 6" xfId="235"/>
    <cellStyle name="gap" xfId="236"/>
    <cellStyle name="gap 2" xfId="237"/>
    <cellStyle name="gap 2 2" xfId="747"/>
    <cellStyle name="gap 2 2 2" xfId="1205"/>
    <cellStyle name="gap 2 2 2 2" xfId="1206"/>
    <cellStyle name="gap 2 2 2 2 2" xfId="1207"/>
    <cellStyle name="gap 2 2 2 2 2 2" xfId="1208"/>
    <cellStyle name="gap 2 2 2 2 3" xfId="1209"/>
    <cellStyle name="gap 2 2 2 3" xfId="1210"/>
    <cellStyle name="gap 2 2 2 3 2" xfId="1211"/>
    <cellStyle name="gap 2 2 2 4" xfId="1212"/>
    <cellStyle name="gap 2 2 3" xfId="1213"/>
    <cellStyle name="gap 2 2 3 2" xfId="1214"/>
    <cellStyle name="gap 2 2 3 2 2" xfId="1215"/>
    <cellStyle name="gap 2 2 3 3" xfId="1216"/>
    <cellStyle name="gap 2 2 4" xfId="1217"/>
    <cellStyle name="gap 2 2 4 2" xfId="1218"/>
    <cellStyle name="gap 2 2 5" xfId="1219"/>
    <cellStyle name="gap 2 3" xfId="1220"/>
    <cellStyle name="gap 2 4" xfId="1221"/>
    <cellStyle name="gap 3" xfId="238"/>
    <cellStyle name="gap 3 2" xfId="1222"/>
    <cellStyle name="gap 3 2 2" xfId="1223"/>
    <cellStyle name="gap 3 2 2 2" xfId="1224"/>
    <cellStyle name="gap 3 2 3" xfId="1225"/>
    <cellStyle name="gap 3 3" xfId="1226"/>
    <cellStyle name="gap 3 3 2" xfId="1227"/>
    <cellStyle name="gap 3 4" xfId="1228"/>
    <cellStyle name="gap 4" xfId="1229"/>
    <cellStyle name="gap 4 2" xfId="1230"/>
    <cellStyle name="gap 4 2 2" xfId="1231"/>
    <cellStyle name="gap 4 3" xfId="1232"/>
    <cellStyle name="gap 5" xfId="1233"/>
    <cellStyle name="gap 5 2" xfId="1234"/>
    <cellStyle name="gap 6" xfId="1235"/>
    <cellStyle name="gap 7" xfId="1236"/>
    <cellStyle name="Good 2" xfId="239"/>
    <cellStyle name="Good 2 2" xfId="1237"/>
    <cellStyle name="Good 3" xfId="1238"/>
    <cellStyle name="Good 4" xfId="1239"/>
    <cellStyle name="Good 5" xfId="1240"/>
    <cellStyle name="Grey" xfId="844"/>
    <cellStyle name="GreyBackground" xfId="240"/>
    <cellStyle name="GreyBackground 2" xfId="241"/>
    <cellStyle name="GreyBackground 3" xfId="242"/>
    <cellStyle name="GreyBackground 4" xfId="243"/>
    <cellStyle name="Header1" xfId="846"/>
    <cellStyle name="Header2" xfId="847"/>
    <cellStyle name="Heading 1 2" xfId="244"/>
    <cellStyle name="Heading 1 2 2" xfId="1241"/>
    <cellStyle name="Heading 1 3" xfId="1242"/>
    <cellStyle name="Heading 1 4" xfId="1243"/>
    <cellStyle name="Heading 1 5" xfId="1244"/>
    <cellStyle name="Heading 2 2" xfId="245"/>
    <cellStyle name="Heading 2 2 2" xfId="1245"/>
    <cellStyle name="Heading 2 3" xfId="1246"/>
    <cellStyle name="Heading 2 4" xfId="1247"/>
    <cellStyle name="Heading 2 5" xfId="1248"/>
    <cellStyle name="Heading 3 2" xfId="246"/>
    <cellStyle name="Heading 3 2 2" xfId="1249"/>
    <cellStyle name="Heading 3 3" xfId="1250"/>
    <cellStyle name="Heading 3 4" xfId="1251"/>
    <cellStyle name="Heading 3 5" xfId="1252"/>
    <cellStyle name="Heading 4 2" xfId="247"/>
    <cellStyle name="Heading 4 2 2" xfId="1253"/>
    <cellStyle name="Heading 4 3" xfId="1254"/>
    <cellStyle name="Heading 4 4" xfId="1255"/>
    <cellStyle name="Heading 4 5" xfId="1256"/>
    <cellStyle name="Heading1" xfId="848"/>
    <cellStyle name="Heading2" xfId="849"/>
    <cellStyle name="Hipervínculo" xfId="248"/>
    <cellStyle name="Hipervínculo visitado" xfId="249"/>
    <cellStyle name="Huomautus" xfId="1258"/>
    <cellStyle name="Huomautus 2" xfId="250"/>
    <cellStyle name="Huomautus 2 2" xfId="251"/>
    <cellStyle name="Huomautus 2 2 2" xfId="692"/>
    <cellStyle name="Huomautus 2 3" xfId="252"/>
    <cellStyle name="Huomautus 2 3 2" xfId="693"/>
    <cellStyle name="Huomautus 2 4" xfId="253"/>
    <cellStyle name="Huomautus 2 4 2" xfId="694"/>
    <cellStyle name="Huomautus 2 5" xfId="691"/>
    <cellStyle name="Huomautus 2_T_B1.2" xfId="850"/>
    <cellStyle name="Huomautus 3" xfId="254"/>
    <cellStyle name="Huomautus 3 2" xfId="255"/>
    <cellStyle name="Huomautus 3 2 2" xfId="696"/>
    <cellStyle name="Huomautus 3 3" xfId="256"/>
    <cellStyle name="Huomautus 3 3 2" xfId="697"/>
    <cellStyle name="Huomautus 3 4" xfId="257"/>
    <cellStyle name="Huomautus 3 4 2" xfId="698"/>
    <cellStyle name="Huomautus 3 5" xfId="695"/>
    <cellStyle name="Huomautus 3_T_B1.2" xfId="851"/>
    <cellStyle name="Huono" xfId="1259"/>
    <cellStyle name="Hyperlänk 2" xfId="1260"/>
    <cellStyle name="Hyperlink" xfId="2661"/>
    <cellStyle name="Hyperlink 2" xfId="258"/>
    <cellStyle name="Hyperlink 2 2" xfId="1261"/>
    <cellStyle name="Hyperlink 2 2 2" xfId="2725"/>
    <cellStyle name="Hyperlink 2 3" xfId="2733"/>
    <cellStyle name="Hyperlink 2 4" xfId="2672"/>
    <cellStyle name="Hyperlink 3" xfId="259"/>
    <cellStyle name="Hyperlink 3 2" xfId="2724"/>
    <cellStyle name="Hyperlink 4" xfId="656"/>
    <cellStyle name="Hyperlink 4 2" xfId="1262"/>
    <cellStyle name="Hyperlink 5" xfId="1263"/>
    <cellStyle name="Hyperlink 6" xfId="1264"/>
    <cellStyle name="Hyperlink 7" xfId="1265"/>
    <cellStyle name="Hypertextové prepojenie" xfId="1" builtinId="8"/>
    <cellStyle name="Hypertextové prepojenie 2" xfId="654"/>
    <cellStyle name="Hypertextové prepojenie 3" xfId="733"/>
    <cellStyle name="Hypertextové prepojenie 4" xfId="740"/>
    <cellStyle name="Hypertextové prepojenie 5" xfId="748"/>
    <cellStyle name="Hypertextové prepojenie 6" xfId="2669"/>
    <cellStyle name="Hyvä" xfId="1266"/>
    <cellStyle name="Check Cell 2" xfId="144"/>
    <cellStyle name="Check Cell 2 2" xfId="1167"/>
    <cellStyle name="Check Cell 3" xfId="1168"/>
    <cellStyle name="Check Cell 4" xfId="1169"/>
    <cellStyle name="Check Cell 5" xfId="1170"/>
    <cellStyle name="Input [yellow]" xfId="852"/>
    <cellStyle name="Input 2" xfId="260"/>
    <cellStyle name="Input 2 2" xfId="1267"/>
    <cellStyle name="Input 3" xfId="1268"/>
    <cellStyle name="Input 4" xfId="1269"/>
    <cellStyle name="Input 5" xfId="1270"/>
    <cellStyle name="ISC" xfId="261"/>
    <cellStyle name="ISC 2" xfId="749"/>
    <cellStyle name="isced" xfId="262"/>
    <cellStyle name="isced 2" xfId="263"/>
    <cellStyle name="isced 2 2" xfId="264"/>
    <cellStyle name="isced 3" xfId="265"/>
    <cellStyle name="isced 3 2" xfId="266"/>
    <cellStyle name="isced 3 3" xfId="267"/>
    <cellStyle name="isced 4" xfId="268"/>
    <cellStyle name="isced 4 2" xfId="269"/>
    <cellStyle name="isced 4 3" xfId="270"/>
    <cellStyle name="isced 5" xfId="271"/>
    <cellStyle name="isced 6" xfId="272"/>
    <cellStyle name="ISCED Titles" xfId="273"/>
    <cellStyle name="isced_8gradk" xfId="274"/>
    <cellStyle name="Komma 2" xfId="50"/>
    <cellStyle name="Komma 2 2" xfId="275"/>
    <cellStyle name="Kontrolná bunka" xfId="14" builtinId="23" customBuiltin="1"/>
    <cellStyle name="Kontrolná bunka 2" xfId="990"/>
    <cellStyle name="Kontrolná bunka 3" xfId="2692"/>
    <cellStyle name="Laskenta" xfId="1271"/>
    <cellStyle name="level1a" xfId="276"/>
    <cellStyle name="level1a 2" xfId="277"/>
    <cellStyle name="level1a 2 2" xfId="278"/>
    <cellStyle name="level1a 2 2 2" xfId="279"/>
    <cellStyle name="level1a 2 2 2 2" xfId="280"/>
    <cellStyle name="level1a 2 2 2 3" xfId="281"/>
    <cellStyle name="level1a 2 2 2 4" xfId="1273"/>
    <cellStyle name="level1a 2 2 3" xfId="282"/>
    <cellStyle name="level1a 2 2 3 2" xfId="283"/>
    <cellStyle name="level1a 2 2 3 3" xfId="284"/>
    <cellStyle name="level1a 2 2 3 4" xfId="285"/>
    <cellStyle name="level1a 2 2 4" xfId="286"/>
    <cellStyle name="level1a 2 2 4 2" xfId="287"/>
    <cellStyle name="level1a 2 2 4 3" xfId="288"/>
    <cellStyle name="level1a 2 2 4 4" xfId="289"/>
    <cellStyle name="level1a 2 2 5" xfId="290"/>
    <cellStyle name="level1a 2 2 5 2" xfId="291"/>
    <cellStyle name="level1a 2 2 5 3" xfId="292"/>
    <cellStyle name="level1a 2 2 5 4" xfId="293"/>
    <cellStyle name="level1a 2 2 6" xfId="294"/>
    <cellStyle name="level1a 2 2 7" xfId="1272"/>
    <cellStyle name="level1a 2 3" xfId="295"/>
    <cellStyle name="level1a 2 3 2" xfId="296"/>
    <cellStyle name="level1a 2 3 2 2" xfId="297"/>
    <cellStyle name="level1a 2 3 2 3" xfId="298"/>
    <cellStyle name="level1a 2 3 2 4" xfId="299"/>
    <cellStyle name="level1a 2 3 3" xfId="300"/>
    <cellStyle name="level1a 2 3 3 2" xfId="301"/>
    <cellStyle name="level1a 2 3 3 3" xfId="302"/>
    <cellStyle name="level1a 2 3 3 4" xfId="303"/>
    <cellStyle name="level1a 2 3 4" xfId="304"/>
    <cellStyle name="level1a 2 3 4 2" xfId="305"/>
    <cellStyle name="level1a 2 3 4 3" xfId="306"/>
    <cellStyle name="level1a 2 3 4 4" xfId="307"/>
    <cellStyle name="level1a 2 3 5" xfId="308"/>
    <cellStyle name="level1a 2 4" xfId="309"/>
    <cellStyle name="level1a 2 4 2" xfId="310"/>
    <cellStyle name="level1a 2 4 3" xfId="311"/>
    <cellStyle name="level1a 2 5" xfId="312"/>
    <cellStyle name="level1a 2 6" xfId="313"/>
    <cellStyle name="level1a 2 7" xfId="750"/>
    <cellStyle name="level1a 3" xfId="314"/>
    <cellStyle name="level1a 3 2" xfId="315"/>
    <cellStyle name="level1a 3 2 2" xfId="316"/>
    <cellStyle name="level1a 3 2 3" xfId="317"/>
    <cellStyle name="level1a 3 3" xfId="318"/>
    <cellStyle name="level1a 3 3 2" xfId="319"/>
    <cellStyle name="level1a 3 3 3" xfId="320"/>
    <cellStyle name="level1a 3 3 4" xfId="321"/>
    <cellStyle name="level1a 3 4" xfId="322"/>
    <cellStyle name="level1a 3 4 2" xfId="323"/>
    <cellStyle name="level1a 3 4 3" xfId="324"/>
    <cellStyle name="level1a 3 4 4" xfId="325"/>
    <cellStyle name="level1a 3 5" xfId="326"/>
    <cellStyle name="level1a 3 5 2" xfId="327"/>
    <cellStyle name="level1a 3 5 3" xfId="328"/>
    <cellStyle name="level1a 3 5 4" xfId="329"/>
    <cellStyle name="level1a 3 6" xfId="330"/>
    <cellStyle name="level1a 4" xfId="331"/>
    <cellStyle name="level1a 4 2" xfId="332"/>
    <cellStyle name="level1a 4 2 2" xfId="333"/>
    <cellStyle name="level1a 4 2 3" xfId="334"/>
    <cellStyle name="level1a 4 2 4" xfId="335"/>
    <cellStyle name="level1a 4 3" xfId="336"/>
    <cellStyle name="level1a 4 3 2" xfId="337"/>
    <cellStyle name="level1a 4 3 3" xfId="338"/>
    <cellStyle name="level1a 4 3 4" xfId="339"/>
    <cellStyle name="level1a 4 4" xfId="340"/>
    <cellStyle name="level1a 4 4 2" xfId="341"/>
    <cellStyle name="level1a 4 4 3" xfId="342"/>
    <cellStyle name="level1a 4 4 4" xfId="343"/>
    <cellStyle name="level1a 4 5" xfId="344"/>
    <cellStyle name="level1a 5" xfId="345"/>
    <cellStyle name="level1a 5 2" xfId="346"/>
    <cellStyle name="level1a 5 3" xfId="347"/>
    <cellStyle name="level1a 6" xfId="348"/>
    <cellStyle name="level1a 7" xfId="349"/>
    <cellStyle name="level1a 8" xfId="751"/>
    <cellStyle name="level1a 9" xfId="1274"/>
    <cellStyle name="level2" xfId="350"/>
    <cellStyle name="level2 2" xfId="351"/>
    <cellStyle name="level2 2 2" xfId="1275"/>
    <cellStyle name="level2 2 2 2" xfId="1276"/>
    <cellStyle name="level2 2 2 3" xfId="1277"/>
    <cellStyle name="level2 3" xfId="352"/>
    <cellStyle name="level2 4" xfId="1278"/>
    <cellStyle name="level2a" xfId="353"/>
    <cellStyle name="level2a 2" xfId="752"/>
    <cellStyle name="level2a 2 2" xfId="1280"/>
    <cellStyle name="level2a 2 2 2" xfId="1281"/>
    <cellStyle name="level2a 2 2 3" xfId="1282"/>
    <cellStyle name="level2a 2 3" xfId="1279"/>
    <cellStyle name="level2a 3" xfId="1283"/>
    <cellStyle name="level2a 4" xfId="1284"/>
    <cellStyle name="level3" xfId="354"/>
    <cellStyle name="light_blue" xfId="2726"/>
    <cellStyle name="Line titles-Rows" xfId="355"/>
    <cellStyle name="Line titles-Rows 2" xfId="356"/>
    <cellStyle name="Line titles-Rows 2 2" xfId="357"/>
    <cellStyle name="Line titles-Rows 2 2 2" xfId="358"/>
    <cellStyle name="Line titles-Rows 2 2 3" xfId="359"/>
    <cellStyle name="Line titles-Rows 2 3" xfId="360"/>
    <cellStyle name="Line titles-Rows 2 3 2" xfId="361"/>
    <cellStyle name="Line titles-Rows 2 3 3" xfId="362"/>
    <cellStyle name="Line titles-Rows 2 4" xfId="363"/>
    <cellStyle name="Line titles-Rows 2 4 2" xfId="364"/>
    <cellStyle name="Line titles-Rows 2 4 3" xfId="365"/>
    <cellStyle name="Line titles-Rows 2 5" xfId="366"/>
    <cellStyle name="Line titles-Rows 2 6" xfId="367"/>
    <cellStyle name="Line titles-Rows 3" xfId="368"/>
    <cellStyle name="Line titles-Rows 3 2" xfId="369"/>
    <cellStyle name="Line titles-Rows 3 3" xfId="370"/>
    <cellStyle name="Line titles-Rows 4" xfId="371"/>
    <cellStyle name="Line titles-Rows 4 2" xfId="372"/>
    <cellStyle name="Line titles-Rows 4 3" xfId="373"/>
    <cellStyle name="Line titles-Rows 5" xfId="374"/>
    <cellStyle name="Line titles-Rows 5 2" xfId="375"/>
    <cellStyle name="Line titles-Rows 5 3" xfId="376"/>
    <cellStyle name="Line titles-Rows 6" xfId="377"/>
    <cellStyle name="Line titles-Rows 7" xfId="378"/>
    <cellStyle name="Linked Cell 2" xfId="379"/>
    <cellStyle name="Linked Cell 2 2" xfId="1285"/>
    <cellStyle name="Linked Cell 3" xfId="1286"/>
    <cellStyle name="Linked Cell 4" xfId="1287"/>
    <cellStyle name="Linked Cell 5" xfId="1288"/>
    <cellStyle name="Linkitetty solu" xfId="1289"/>
    <cellStyle name="Migliaia (0)_conti99" xfId="380"/>
    <cellStyle name="Milliers [0]_8GRAD" xfId="1290"/>
    <cellStyle name="Milliers_8GRAD" xfId="1291"/>
    <cellStyle name="mìny_CZLFS0X0" xfId="381"/>
    <cellStyle name="Monétaire [0]_8GRAD" xfId="1292"/>
    <cellStyle name="Monétaire_8GRAD" xfId="1293"/>
    <cellStyle name="Nadpis 1" xfId="3" builtinId="16" customBuiltin="1"/>
    <cellStyle name="Nadpis 1 2" xfId="979"/>
    <cellStyle name="Nadpis 1 3" xfId="2681"/>
    <cellStyle name="Nadpis 2" xfId="4" builtinId="17" customBuiltin="1"/>
    <cellStyle name="Nadpis 2 2" xfId="980"/>
    <cellStyle name="Nadpis 2 3" xfId="2682"/>
    <cellStyle name="Nadpis 3" xfId="5" builtinId="18" customBuiltin="1"/>
    <cellStyle name="Nadpis 3 2" xfId="981"/>
    <cellStyle name="Nadpis 3 3" xfId="2683"/>
    <cellStyle name="Nadpis 4" xfId="6" builtinId="19" customBuiltin="1"/>
    <cellStyle name="Nadpis 4 2" xfId="982"/>
    <cellStyle name="Nadpis 4 3" xfId="2684"/>
    <cellStyle name="Neutraali" xfId="1294"/>
    <cellStyle name="Neutral 2" xfId="1295"/>
    <cellStyle name="Neutrálna" xfId="9" builtinId="28" customBuiltin="1"/>
    <cellStyle name="Neutrálna 2" xfId="985"/>
    <cellStyle name="Neutrálna 3" xfId="2687"/>
    <cellStyle name="Normaali 2" xfId="382"/>
    <cellStyle name="Normaali 2 2" xfId="383"/>
    <cellStyle name="Normaali 2 2 2" xfId="853"/>
    <cellStyle name="Normaali 2 3" xfId="384"/>
    <cellStyle name="Normaali 2 4" xfId="385"/>
    <cellStyle name="Normaali 2_T_B1.2" xfId="854"/>
    <cellStyle name="Normaali 3" xfId="386"/>
    <cellStyle name="Normaali 3 2" xfId="387"/>
    <cellStyle name="Normaali 3 2 2" xfId="855"/>
    <cellStyle name="Normaali 3 3" xfId="388"/>
    <cellStyle name="Normaali 3 4" xfId="389"/>
    <cellStyle name="Normaali 3_T_B1.2" xfId="856"/>
    <cellStyle name="Normal - Style1" xfId="857"/>
    <cellStyle name="Normal 10" xfId="390"/>
    <cellStyle name="Normal 10 2" xfId="753"/>
    <cellStyle name="Normal 10 2 2" xfId="1297"/>
    <cellStyle name="Normal 10 3" xfId="858"/>
    <cellStyle name="Normal 10 3 2" xfId="1298"/>
    <cellStyle name="Normal 10 4" xfId="1296"/>
    <cellStyle name="Normal 11" xfId="391"/>
    <cellStyle name="Normal 11 2" xfId="51"/>
    <cellStyle name="Normal 11 2 2" xfId="392"/>
    <cellStyle name="Normal 11 2 2 2" xfId="859"/>
    <cellStyle name="Normal 11 2 3" xfId="393"/>
    <cellStyle name="Normal 11 2 4" xfId="394"/>
    <cellStyle name="Normal 11 2 5" xfId="395"/>
    <cellStyle name="Normal 11 2 6" xfId="725"/>
    <cellStyle name="Normal 11 2_T_B1.2" xfId="860"/>
    <cellStyle name="Normal 11 3" xfId="754"/>
    <cellStyle name="Normal 11 3 2" xfId="1300"/>
    <cellStyle name="Normal 11 3 2 2" xfId="1301"/>
    <cellStyle name="Normal 11 3 3" xfId="1302"/>
    <cellStyle name="Normal 11 3 4" xfId="1299"/>
    <cellStyle name="Normal 11 4" xfId="1303"/>
    <cellStyle name="Normal 11 4 2" xfId="1304"/>
    <cellStyle name="Normal 11 4 2 2" xfId="1305"/>
    <cellStyle name="Normal 11 4 3" xfId="1306"/>
    <cellStyle name="Normal 11_T_B1.2" xfId="861"/>
    <cellStyle name="Normal 12" xfId="396"/>
    <cellStyle name="Normal 12 2" xfId="1307"/>
    <cellStyle name="Normal 12 3" xfId="1308"/>
    <cellStyle name="Normal 13" xfId="397"/>
    <cellStyle name="Normal 13 2" xfId="722"/>
    <cellStyle name="Normal 13 3" xfId="862"/>
    <cellStyle name="Normal 13 4" xfId="1309"/>
    <cellStyle name="Normal 14" xfId="1310"/>
    <cellStyle name="Normal 14 2" xfId="657"/>
    <cellStyle name="Normal 14 2 2" xfId="1311"/>
    <cellStyle name="Normal 14 3" xfId="2739"/>
    <cellStyle name="Normal 15" xfId="1312"/>
    <cellStyle name="Normal 16" xfId="1313"/>
    <cellStyle name="Normal 17" xfId="1314"/>
    <cellStyle name="Normal 18" xfId="1315"/>
    <cellStyle name="Normal 19" xfId="1316"/>
    <cellStyle name="Normal 2" xfId="49"/>
    <cellStyle name="Normal 2 10" xfId="736"/>
    <cellStyle name="Normal 2 10 2" xfId="755"/>
    <cellStyle name="Normal 2 10 2 2" xfId="863"/>
    <cellStyle name="Normal 2 10 3" xfId="864"/>
    <cellStyle name="Normal 2 10_T_B1.2" xfId="865"/>
    <cellStyle name="Normal 2 11" xfId="730"/>
    <cellStyle name="Normal 2 11 2" xfId="756"/>
    <cellStyle name="Normal 2 11 2 2" xfId="866"/>
    <cellStyle name="Normal 2 11 3" xfId="867"/>
    <cellStyle name="Normal 2 11_T_B1.2" xfId="868"/>
    <cellStyle name="Normal 2 12" xfId="757"/>
    <cellStyle name="Normal 2 12 2" xfId="869"/>
    <cellStyle name="Normal 2 12 2 2" xfId="870"/>
    <cellStyle name="Normal 2 12 3" xfId="871"/>
    <cellStyle name="Normal 2 12_T_B1.2" xfId="872"/>
    <cellStyle name="Normal 2 13" xfId="758"/>
    <cellStyle name="Normal 2 13 2" xfId="873"/>
    <cellStyle name="Normal 2 13 2 2" xfId="874"/>
    <cellStyle name="Normal 2 13 3" xfId="875"/>
    <cellStyle name="Normal 2 13_T_B1.2" xfId="876"/>
    <cellStyle name="Normal 2 14" xfId="759"/>
    <cellStyle name="Normal 2 14 2" xfId="878"/>
    <cellStyle name="Normal 2 14 2 2" xfId="879"/>
    <cellStyle name="Normal 2 14 3" xfId="880"/>
    <cellStyle name="Normal 2 14_T_B1.2" xfId="881"/>
    <cellStyle name="Normal 2 15" xfId="760"/>
    <cellStyle name="Normal 2 15 2" xfId="882"/>
    <cellStyle name="Normal 2 15 2 2" xfId="883"/>
    <cellStyle name="Normal 2 15 3" xfId="884"/>
    <cellStyle name="Normal 2 15_T_B1.2" xfId="885"/>
    <cellStyle name="Normal 2 16" xfId="761"/>
    <cellStyle name="Normal 2 16 2" xfId="886"/>
    <cellStyle name="Normal 2 16 2 2" xfId="887"/>
    <cellStyle name="Normal 2 16 3" xfId="888"/>
    <cellStyle name="Normal 2 16_T_B1.2" xfId="889"/>
    <cellStyle name="Normal 2 17" xfId="658"/>
    <cellStyle name="Normal 2 18" xfId="762"/>
    <cellStyle name="Normal 2 19" xfId="890"/>
    <cellStyle name="Normal 2 19 2" xfId="1318"/>
    <cellStyle name="Normal 2 2" xfId="43"/>
    <cellStyle name="Normal 2 2 10" xfId="891"/>
    <cellStyle name="Normal 2 2 11" xfId="1319"/>
    <cellStyle name="Normal 2 2 2" xfId="398"/>
    <cellStyle name="Normal 2 2 2 2" xfId="399"/>
    <cellStyle name="Normal 2 2 2 2 2" xfId="400"/>
    <cellStyle name="Normal 2 2 2 2 2 2" xfId="892"/>
    <cellStyle name="Normal 2 2 2 2 3" xfId="401"/>
    <cellStyle name="Normal 2 2 2 2 4" xfId="402"/>
    <cellStyle name="Normal 2 2 2 2 5" xfId="764"/>
    <cellStyle name="Normal 2 2 2 2 6" xfId="1320"/>
    <cellStyle name="Normal 2 2 2 2_T_B1.2" xfId="893"/>
    <cellStyle name="Normal 2 2 2 3" xfId="403"/>
    <cellStyle name="Normal 2 2 2 3 2" xfId="404"/>
    <cellStyle name="Normal 2 2 2 3 3" xfId="1321"/>
    <cellStyle name="Normal 2 2 2 4" xfId="405"/>
    <cellStyle name="Normal 2 2 2 4 2" xfId="894"/>
    <cellStyle name="Normal 2 2 2 4 3" xfId="1322"/>
    <cellStyle name="Normal 2 2 2 5" xfId="406"/>
    <cellStyle name="Normal 2 2 2 6" xfId="407"/>
    <cellStyle name="Normal 2 2 2 7" xfId="763"/>
    <cellStyle name="Normal 2 2 2_T_B1.2" xfId="895"/>
    <cellStyle name="Normal 2 2 3" xfId="408"/>
    <cellStyle name="Normal 2 2 3 2" xfId="765"/>
    <cellStyle name="Normal 2 2 3 2 2" xfId="789"/>
    <cellStyle name="Normal 2 2 4" xfId="409"/>
    <cellStyle name="Normal 2 2 4 2" xfId="410"/>
    <cellStyle name="Normal 2 2 4 2 2" xfId="1323"/>
    <cellStyle name="Normal 2 2 4 3" xfId="699"/>
    <cellStyle name="Normal 2 2 5" xfId="734"/>
    <cellStyle name="Normal 2 2 6" xfId="732"/>
    <cellStyle name="Normal 2 2 6 2" xfId="766"/>
    <cellStyle name="Normal 2 2 7" xfId="767"/>
    <cellStyle name="Normal 2 2 8" xfId="768"/>
    <cellStyle name="Normal 2 2 9" xfId="769"/>
    <cellStyle name="Normal 2 2_DEU_neac12_FORMEL" xfId="411"/>
    <cellStyle name="Normal 2 20" xfId="896"/>
    <cellStyle name="Normal 2 21" xfId="897"/>
    <cellStyle name="Normal 2 22" xfId="843"/>
    <cellStyle name="Normal 2 23" xfId="807"/>
    <cellStyle name="Normal 2 24" xfId="845"/>
    <cellStyle name="Normal 2 25" xfId="1317"/>
    <cellStyle name="Normal 2 26" xfId="2664"/>
    <cellStyle name="Normal 2 27" xfId="2670"/>
    <cellStyle name="Normal 2 28" xfId="2734"/>
    <cellStyle name="Normal 2 3" xfId="412"/>
    <cellStyle name="Normal 2 3 2" xfId="413"/>
    <cellStyle name="Normal 2 3 2 2" xfId="414"/>
    <cellStyle name="Normal 2 3 2 2 2" xfId="900"/>
    <cellStyle name="Normal 2 3 2 2 3" xfId="899"/>
    <cellStyle name="Normal 2 3 2 3" xfId="901"/>
    <cellStyle name="Normal 2 3 2 4" xfId="898"/>
    <cellStyle name="Normal 2 3 2_T_B1.2" xfId="902"/>
    <cellStyle name="Normal 2 3 3" xfId="415"/>
    <cellStyle name="Normal 2 3 3 2" xfId="416"/>
    <cellStyle name="Normal 2 3 4" xfId="417"/>
    <cellStyle name="Normal 2 3 4 2" xfId="903"/>
    <cellStyle name="Normal 2 3 4 2 2" xfId="904"/>
    <cellStyle name="Normal 2 3 4 3" xfId="905"/>
    <cellStyle name="Normal 2 3 4_T_B1.2" xfId="906"/>
    <cellStyle name="Normal 2 3 5" xfId="418"/>
    <cellStyle name="Normal 2 3 5 2" xfId="908"/>
    <cellStyle name="Normal 2 3 5 3" xfId="907"/>
    <cellStyle name="Normal 2 3 6" xfId="419"/>
    <cellStyle name="Normal 2 3 6 2" xfId="909"/>
    <cellStyle name="Normal 2 3 7" xfId="770"/>
    <cellStyle name="Normal 2 3_T_B1.2" xfId="910"/>
    <cellStyle name="Normal 2 4" xfId="420"/>
    <cellStyle name="Normal 2 4 2" xfId="421"/>
    <cellStyle name="Normal 2 4 2 2" xfId="422"/>
    <cellStyle name="Normal 2 4 2 2 2" xfId="1325"/>
    <cellStyle name="Normal 2 4 2 2 3" xfId="1326"/>
    <cellStyle name="Normal 2 4 2 2 4" xfId="1327"/>
    <cellStyle name="Normal 2 4 2 2 5" xfId="1324"/>
    <cellStyle name="Normal 2 4 2 3" xfId="423"/>
    <cellStyle name="Normal 2 4 2 3 2" xfId="911"/>
    <cellStyle name="Normal 2 4 2 4" xfId="912"/>
    <cellStyle name="Normal 2 4 2_T_B1.2" xfId="913"/>
    <cellStyle name="Normal 2 4 3" xfId="424"/>
    <cellStyle name="Normal 2 4 3 2" xfId="1328"/>
    <cellStyle name="Normal 2 4 4" xfId="425"/>
    <cellStyle name="Normal 2 4 4 2" xfId="914"/>
    <cellStyle name="Normal 2 4 5" xfId="426"/>
    <cellStyle name="Normal 2 4 5 2" xfId="915"/>
    <cellStyle name="Normal 2 4 6" xfId="427"/>
    <cellStyle name="Normal 2 4 7" xfId="771"/>
    <cellStyle name="Normal 2 4_EAG2010_D6_April 28" xfId="1329"/>
    <cellStyle name="Normal 2 5" xfId="428"/>
    <cellStyle name="Normal 2 5 2" xfId="429"/>
    <cellStyle name="Normal 2 5 3" xfId="430"/>
    <cellStyle name="Normal 2 5 3 2" xfId="1330"/>
    <cellStyle name="Normal 2 5 4" xfId="431"/>
    <cellStyle name="Normal 2 5 5" xfId="432"/>
    <cellStyle name="Normal 2 5 6" xfId="433"/>
    <cellStyle name="Normal 2 5 7" xfId="700"/>
    <cellStyle name="Normal 2 5 8" xfId="772"/>
    <cellStyle name="Normal 2 6" xfId="434"/>
    <cellStyle name="Normal 2 6 2" xfId="435"/>
    <cellStyle name="Normal 2 6 3" xfId="701"/>
    <cellStyle name="Normal 2 6 3 2" xfId="1331"/>
    <cellStyle name="Normal 2 6 4" xfId="773"/>
    <cellStyle name="Normal 2 7" xfId="436"/>
    <cellStyle name="Normal 2 7 2" xfId="774"/>
    <cellStyle name="Normal 2 7 2 2" xfId="1333"/>
    <cellStyle name="Normal 2 7 3" xfId="1334"/>
    <cellStyle name="Normal 2 7 4" xfId="1332"/>
    <cellStyle name="Normal 2 8" xfId="437"/>
    <cellStyle name="Normal 2 8 2" xfId="438"/>
    <cellStyle name="Normal 2 8 2 2" xfId="1335"/>
    <cellStyle name="Normal 2 8 3" xfId="439"/>
    <cellStyle name="Normal 2 8 3 2" xfId="1336"/>
    <cellStyle name="Normal 2 8 4" xfId="775"/>
    <cellStyle name="Normal 2 8 5" xfId="916"/>
    <cellStyle name="Normal 2 9" xfId="440"/>
    <cellStyle name="Normal 2 9 2" xfId="917"/>
    <cellStyle name="Normal 2 9 2 2" xfId="918"/>
    <cellStyle name="Normal 2 9 3" xfId="919"/>
    <cellStyle name="Normal 2 9_T_B1.2" xfId="920"/>
    <cellStyle name="Normal 2_AUG_TabChap2" xfId="441"/>
    <cellStyle name="Normal 20" xfId="1337"/>
    <cellStyle name="Normal 21" xfId="1338"/>
    <cellStyle name="Normal 22" xfId="1339"/>
    <cellStyle name="Normal 22 2" xfId="1340"/>
    <cellStyle name="Normal 23" xfId="442"/>
    <cellStyle name="Normal 23 2" xfId="443"/>
    <cellStyle name="Normal 23 3" xfId="444"/>
    <cellStyle name="Normal 24" xfId="1341"/>
    <cellStyle name="Normal 25" xfId="1342"/>
    <cellStyle name="Normal 26" xfId="1343"/>
    <cellStyle name="Normal 3" xfId="445"/>
    <cellStyle name="Normal 3 2" xfId="446"/>
    <cellStyle name="Normal 3 2 2" xfId="447"/>
    <cellStyle name="Normal 3 2 2 2" xfId="448"/>
    <cellStyle name="Normal 3 2 2 2 2" xfId="449"/>
    <cellStyle name="Normal 3 2 2 2 3" xfId="1345"/>
    <cellStyle name="Normal 3 2 2 3" xfId="1346"/>
    <cellStyle name="Normal 3 2 2 4" xfId="1347"/>
    <cellStyle name="Normal 3 2 2 4 2" xfId="1348"/>
    <cellStyle name="Normal 3 2 2 4 2 2" xfId="1349"/>
    <cellStyle name="Normal 3 2 2 4 3" xfId="1350"/>
    <cellStyle name="Normal 3 2 2 5" xfId="1351"/>
    <cellStyle name="Normal 3 2 2 5 2" xfId="1352"/>
    <cellStyle name="Normal 3 2 2 5 2 2" xfId="1353"/>
    <cellStyle name="Normal 3 2 2 5 3" xfId="1354"/>
    <cellStyle name="Normal 3 2 2 6" xfId="1344"/>
    <cellStyle name="Normal 3 2 3" xfId="450"/>
    <cellStyle name="Normal 3 2 3 2" xfId="921"/>
    <cellStyle name="Normal 3 2 3 3" xfId="1355"/>
    <cellStyle name="Normal 3 2 4" xfId="451"/>
    <cellStyle name="Normal 3 2 4 2" xfId="1356"/>
    <cellStyle name="Normal 3 2 5" xfId="452"/>
    <cellStyle name="Normal 3 2 6" xfId="776"/>
    <cellStyle name="Normal 3 2 7" xfId="2727"/>
    <cellStyle name="Normal 3 2_T_B1.2" xfId="922"/>
    <cellStyle name="Normal 3 3" xfId="453"/>
    <cellStyle name="Normal 3 3 2" xfId="454"/>
    <cellStyle name="Normal 3 3 3" xfId="455"/>
    <cellStyle name="Normal 3 3 4" xfId="1357"/>
    <cellStyle name="Normal 3 4" xfId="456"/>
    <cellStyle name="Normal 3 4 2" xfId="790"/>
    <cellStyle name="Normal 3 4 2 2" xfId="1360"/>
    <cellStyle name="Normal 3 4 2 3" xfId="1359"/>
    <cellStyle name="Normal 3 4 3" xfId="1361"/>
    <cellStyle name="Normal 3 4 4" xfId="1358"/>
    <cellStyle name="Normal 3 5" xfId="457"/>
    <cellStyle name="Normal 3 5 2" xfId="1363"/>
    <cellStyle name="Normal 3 5 2 2" xfId="1364"/>
    <cellStyle name="Normal 3 5 3" xfId="1365"/>
    <cellStyle name="Normal 3 5 4" xfId="1362"/>
    <cellStyle name="Normal 3 6" xfId="458"/>
    <cellStyle name="Normal 3 6 2" xfId="1366"/>
    <cellStyle name="Normal 3 7" xfId="459"/>
    <cellStyle name="Normal 3 8" xfId="737"/>
    <cellStyle name="Normal 3 9" xfId="731"/>
    <cellStyle name="Normal 3_DEU_neac12_FORMEL" xfId="460"/>
    <cellStyle name="Normal 4" xfId="461"/>
    <cellStyle name="Normal 4 2" xfId="462"/>
    <cellStyle name="Normal 4 2 10" xfId="2735"/>
    <cellStyle name="Normal 4 2 2" xfId="463"/>
    <cellStyle name="Normal 4 2 2 2" xfId="1369"/>
    <cellStyle name="Normal 4 2 3" xfId="464"/>
    <cellStyle name="Normal 4 2 3 2" xfId="791"/>
    <cellStyle name="Normal 4 2 3 2 2" xfId="924"/>
    <cellStyle name="Normal 4 2 3 2 3" xfId="923"/>
    <cellStyle name="Normal 4 2 3 3" xfId="925"/>
    <cellStyle name="Normal 4 2 3_T_B1.2" xfId="926"/>
    <cellStyle name="Normal 4 2 4" xfId="465"/>
    <cellStyle name="Normal 4 2 5" xfId="466"/>
    <cellStyle name="Normal 4 2 6" xfId="467"/>
    <cellStyle name="Normal 4 2 7" xfId="1368"/>
    <cellStyle name="Normal 4 2 8" xfId="2666"/>
    <cellStyle name="Normal 4 2 9" xfId="2728"/>
    <cellStyle name="Normal 4 3" xfId="468"/>
    <cellStyle name="Normal 4 3 2" xfId="469"/>
    <cellStyle name="Normal 4 3 2 2" xfId="927"/>
    <cellStyle name="Normal 4 3 3" xfId="470"/>
    <cellStyle name="Normal 4 3 4" xfId="471"/>
    <cellStyle name="Normal 4 3_T_B1.2" xfId="928"/>
    <cellStyle name="Normal 4 4" xfId="472"/>
    <cellStyle name="Normal 4 4 2" xfId="473"/>
    <cellStyle name="Normal 4 5" xfId="929"/>
    <cellStyle name="Normal 4 5 2" xfId="930"/>
    <cellStyle name="Normal 4 6" xfId="931"/>
    <cellStyle name="Normal 4 7" xfId="1367"/>
    <cellStyle name="Normal 4 8" xfId="2665"/>
    <cellStyle name="Normal 4_T_B1.2" xfId="932"/>
    <cellStyle name="Normal 5" xfId="474"/>
    <cellStyle name="Normal 5 10" xfId="1370"/>
    <cellStyle name="Normal 5 11" xfId="2679"/>
    <cellStyle name="Normal 5 2" xfId="475"/>
    <cellStyle name="Normal 5 2 2" xfId="476"/>
    <cellStyle name="Normal 5 2 2 2" xfId="933"/>
    <cellStyle name="Normal 5 2 2 2 2" xfId="1373"/>
    <cellStyle name="Normal 5 2 2 2 3" xfId="1372"/>
    <cellStyle name="Normal 5 2 2 3" xfId="1374"/>
    <cellStyle name="Normal 5 2 2 4" xfId="1371"/>
    <cellStyle name="Normal 5 2 3" xfId="477"/>
    <cellStyle name="Normal 5 2 3 2" xfId="1376"/>
    <cellStyle name="Normal 5 2 3 2 2" xfId="1377"/>
    <cellStyle name="Normal 5 2 3 3" xfId="1378"/>
    <cellStyle name="Normal 5 2 3 4" xfId="1375"/>
    <cellStyle name="Normal 5 2 4" xfId="478"/>
    <cellStyle name="Normal 5 2 5" xfId="777"/>
    <cellStyle name="Normal 5 2 6" xfId="2729"/>
    <cellStyle name="Normal 5 2_T_B1.2" xfId="934"/>
    <cellStyle name="Normal 5 3" xfId="479"/>
    <cellStyle name="Normal 5 3 2" xfId="1380"/>
    <cellStyle name="Normal 5 3 2 2" xfId="1381"/>
    <cellStyle name="Normal 5 3 3" xfId="1382"/>
    <cellStyle name="Normal 5 3 4" xfId="1379"/>
    <cellStyle name="Normal 5 4" xfId="480"/>
    <cellStyle name="Normal 5 4 2" xfId="1383"/>
    <cellStyle name="Normal 5 4 2 2" xfId="1384"/>
    <cellStyle name="Normal 5 4 3" xfId="1385"/>
    <cellStyle name="Normal 5 5" xfId="481"/>
    <cellStyle name="Normal 5 6" xfId="482"/>
    <cellStyle name="Normal 5 7" xfId="971"/>
    <cellStyle name="Normal 5 8" xfId="877"/>
    <cellStyle name="Normal 5 9" xfId="972"/>
    <cellStyle name="Normal 6" xfId="483"/>
    <cellStyle name="Normal 6 2" xfId="484"/>
    <cellStyle name="Normal 6 2 2" xfId="1387"/>
    <cellStyle name="Normal 6 3" xfId="485"/>
    <cellStyle name="Normal 6 3 2" xfId="1388"/>
    <cellStyle name="Normal 6 4" xfId="486"/>
    <cellStyle name="Normal 6 4 2" xfId="1389"/>
    <cellStyle name="Normal 6 5" xfId="778"/>
    <cellStyle name="Normal 6 6" xfId="1386"/>
    <cellStyle name="Normal 7" xfId="487"/>
    <cellStyle name="Normal 7 10" xfId="935"/>
    <cellStyle name="Normal 7 11" xfId="1390"/>
    <cellStyle name="Normal 7 2" xfId="488"/>
    <cellStyle name="Normal 7 2 2" xfId="489"/>
    <cellStyle name="Normal 7 2 2 2" xfId="936"/>
    <cellStyle name="Normal 7 2 3" xfId="490"/>
    <cellStyle name="Normal 7 2 4" xfId="491"/>
    <cellStyle name="Normal 7 2 5" xfId="492"/>
    <cellStyle name="Normal 7 2 6" xfId="493"/>
    <cellStyle name="Normal 7 2_T_B1.2" xfId="937"/>
    <cellStyle name="Normal 7 3" xfId="494"/>
    <cellStyle name="Normal 7 3 2" xfId="780"/>
    <cellStyle name="Normal 7 3 3" xfId="938"/>
    <cellStyle name="Normal 7 4" xfId="495"/>
    <cellStyle name="Normal 7 5" xfId="496"/>
    <cellStyle name="Normal 7 6" xfId="497"/>
    <cellStyle name="Normal 7 7" xfId="498"/>
    <cellStyle name="Normal 7 8" xfId="499"/>
    <cellStyle name="Normal 7 9" xfId="779"/>
    <cellStyle name="Normal 8" xfId="500"/>
    <cellStyle name="Normal 8 10" xfId="501"/>
    <cellStyle name="Normal 8 11" xfId="782"/>
    <cellStyle name="Normal 8 11 2" xfId="939"/>
    <cellStyle name="Normal 8 11 3" xfId="1391"/>
    <cellStyle name="Normal 8 12" xfId="1392"/>
    <cellStyle name="Normal 8 13" xfId="2674"/>
    <cellStyle name="Normal 8 2" xfId="502"/>
    <cellStyle name="Normal 8 2 2" xfId="1393"/>
    <cellStyle name="Normal 8 3" xfId="503"/>
    <cellStyle name="Normal 8 3 2" xfId="504"/>
    <cellStyle name="Normal 8 3 3" xfId="1394"/>
    <cellStyle name="Normal 8 4" xfId="505"/>
    <cellStyle name="Normal 8 4 2" xfId="1395"/>
    <cellStyle name="Normal 8 5" xfId="506"/>
    <cellStyle name="Normal 8 5 2" xfId="1396"/>
    <cellStyle name="Normal 8 6" xfId="507"/>
    <cellStyle name="Normal 8 6 2" xfId="1397"/>
    <cellStyle name="Normal 8 7" xfId="781"/>
    <cellStyle name="Normal 8 7 2" xfId="1398"/>
    <cellStyle name="Normal 8 8" xfId="1399"/>
    <cellStyle name="Normal 8 9" xfId="1400"/>
    <cellStyle name="Normal 9" xfId="508"/>
    <cellStyle name="Normal 9 2" xfId="509"/>
    <cellStyle name="Normal 9 2 2" xfId="940"/>
    <cellStyle name="Normal 9 2 2 2" xfId="1404"/>
    <cellStyle name="Normal 9 2 2 3" xfId="1403"/>
    <cellStyle name="Normal 9 2 3" xfId="1405"/>
    <cellStyle name="Normal 9 2 4" xfId="1402"/>
    <cellStyle name="Normal 9 3" xfId="783"/>
    <cellStyle name="Normal 9 3 2" xfId="1407"/>
    <cellStyle name="Normal 9 3 2 2" xfId="1408"/>
    <cellStyle name="Normal 9 3 3" xfId="1409"/>
    <cellStyle name="Normal 9 3 4" xfId="1406"/>
    <cellStyle name="Normal 9 4" xfId="1410"/>
    <cellStyle name="Normal 9 4 2" xfId="1411"/>
    <cellStyle name="Normal 9 5" xfId="1412"/>
    <cellStyle name="Normal 9 6" xfId="1401"/>
    <cellStyle name="Normál_8gradk" xfId="510"/>
    <cellStyle name="Normal_B1.1a" xfId="941"/>
    <cellStyle name="Normal_B4" xfId="48"/>
    <cellStyle name="Normal_B4.1" xfId="792"/>
    <cellStyle name="Normal_B4.1 2" xfId="2659"/>
    <cellStyle name="Normal_C1.1a" xfId="2660"/>
    <cellStyle name="Normal_C4" xfId="793"/>
    <cellStyle name="Normal_C4.1" xfId="2658"/>
    <cellStyle name="Normal_C6.5" xfId="794"/>
    <cellStyle name="Normal_COUNTRY" xfId="974"/>
    <cellStyle name="Normal_D1_1 2" xfId="784"/>
    <cellStyle name="Normal_G1.1" xfId="795"/>
    <cellStyle name="Normal_G1.1_1" xfId="796"/>
    <cellStyle name="Normal_PISAPartIIStudents_Filled 2 2" xfId="2740"/>
    <cellStyle name="Normal_PISAPartIIStudents_Filled 2 2 2" xfId="2741"/>
    <cellStyle name="Normal_Sheet1" xfId="2736"/>
    <cellStyle name="Normal_T_D6" xfId="1257"/>
    <cellStyle name="Normal_Table_4.5_AETR" xfId="729"/>
    <cellStyle name="Normal-blank" xfId="942"/>
    <cellStyle name="Normal-bottom" xfId="943"/>
    <cellStyle name="Normal-center" xfId="944"/>
    <cellStyle name="Normal-droit" xfId="945"/>
    <cellStyle name="Normálna 2" xfId="44"/>
    <cellStyle name="Normálna 2 2" xfId="735"/>
    <cellStyle name="Normálna 2 3" xfId="728"/>
    <cellStyle name="Normálna 3" xfId="46"/>
    <cellStyle name="Normálna 4" xfId="45"/>
    <cellStyle name="Normálna 5" xfId="726"/>
    <cellStyle name="Normálna 5 2" xfId="738"/>
    <cellStyle name="Normálna 6" xfId="727"/>
    <cellStyle name="Normálna 6 2" xfId="739"/>
    <cellStyle name="Normálna 7" xfId="741"/>
    <cellStyle name="Normálna 8" xfId="742"/>
    <cellStyle name="Normálna 9" xfId="798"/>
    <cellStyle name="Normálne" xfId="0" builtinId="0"/>
    <cellStyle name="Normálne 2" xfId="976"/>
    <cellStyle name="Normálne 3" xfId="977"/>
    <cellStyle name="Normálne 3 2" xfId="2743"/>
    <cellStyle name="Normálne 4" xfId="1019"/>
    <cellStyle name="Normálne 4 2" xfId="2742"/>
    <cellStyle name="Normálne 5" xfId="1020"/>
    <cellStyle name="Normálne 6" xfId="2663"/>
    <cellStyle name="Normálne 7" xfId="2667"/>
    <cellStyle name="Normálne 8" xfId="2668"/>
    <cellStyle name="Normálne 9" xfId="2738"/>
    <cellStyle name="normální_CZLFS0X0" xfId="511"/>
    <cellStyle name="Normalny 10" xfId="512"/>
    <cellStyle name="Normalny 2" xfId="513"/>
    <cellStyle name="Normalny 2 2" xfId="514"/>
    <cellStyle name="Normalny 2 2 2" xfId="515"/>
    <cellStyle name="Normalny 2 2 2 2" xfId="516"/>
    <cellStyle name="Normalny 2 2 2_T_B1.2" xfId="946"/>
    <cellStyle name="Normalny 2 2_T_B1.2" xfId="947"/>
    <cellStyle name="Normalny 2 3" xfId="517"/>
    <cellStyle name="Normalny 2 3 2" xfId="518"/>
    <cellStyle name="Normalny 2 3_T_B1.2" xfId="948"/>
    <cellStyle name="Normalny 2 4" xfId="519"/>
    <cellStyle name="Normalny 2 4 2" xfId="520"/>
    <cellStyle name="Normalny 2 4_T_B1.2" xfId="949"/>
    <cellStyle name="Normalny 2 5" xfId="521"/>
    <cellStyle name="Normalny 2 5 2" xfId="522"/>
    <cellStyle name="Normalny 2 5_T_B1.2" xfId="950"/>
    <cellStyle name="Normalny 2 6" xfId="523"/>
    <cellStyle name="Normalny 2 6 2" xfId="524"/>
    <cellStyle name="Normalny 2 6_T_B1.2" xfId="951"/>
    <cellStyle name="Normalny 2 7" xfId="525"/>
    <cellStyle name="Normalny 2 7 2" xfId="526"/>
    <cellStyle name="Normalny 2 7_T_B1.2" xfId="952"/>
    <cellStyle name="Normalny 2 8" xfId="527"/>
    <cellStyle name="Normalny 2 8 2" xfId="528"/>
    <cellStyle name="Normalny 2 8_T_B1.2" xfId="953"/>
    <cellStyle name="Normalny 2_T_B1.2" xfId="954"/>
    <cellStyle name="Normalny 3" xfId="529"/>
    <cellStyle name="Normalny 3 2" xfId="530"/>
    <cellStyle name="Normalny 3_T_B1.2" xfId="955"/>
    <cellStyle name="Normalny 4" xfId="531"/>
    <cellStyle name="Normalny 4 2" xfId="532"/>
    <cellStyle name="Normalny 4_T_B1.2" xfId="956"/>
    <cellStyle name="Normalny 5" xfId="533"/>
    <cellStyle name="Normalny 5 2" xfId="534"/>
    <cellStyle name="Normalny 5 3" xfId="535"/>
    <cellStyle name="Normalny 5 3 2" xfId="536"/>
    <cellStyle name="Normalny 5 3_T_B1.2" xfId="957"/>
    <cellStyle name="Normalny 5 4" xfId="537"/>
    <cellStyle name="Normalny 5_T_B1.2" xfId="958"/>
    <cellStyle name="Normalny 6" xfId="538"/>
    <cellStyle name="Normalny 7" xfId="539"/>
    <cellStyle name="Normalny 8" xfId="540"/>
    <cellStyle name="Normalny 9" xfId="541"/>
    <cellStyle name="Normalny_FDB Quest - Parenting support" xfId="2675"/>
    <cellStyle name="Normal-top" xfId="959"/>
    <cellStyle name="Note 10 2" xfId="1413"/>
    <cellStyle name="Note 10 2 2" xfId="1414"/>
    <cellStyle name="Note 10 2 2 2" xfId="1415"/>
    <cellStyle name="Note 10 2 2 2 2" xfId="1416"/>
    <cellStyle name="Note 10 2 2 2 2 2" xfId="1417"/>
    <cellStyle name="Note 10 2 2 2 3" xfId="1418"/>
    <cellStyle name="Note 10 2 2 3" xfId="1419"/>
    <cellStyle name="Note 10 2 2 3 2" xfId="1420"/>
    <cellStyle name="Note 10 2 2 4" xfId="1421"/>
    <cellStyle name="Note 10 2 3" xfId="1422"/>
    <cellStyle name="Note 10 2 3 2" xfId="1423"/>
    <cellStyle name="Note 10 2 3 2 2" xfId="1424"/>
    <cellStyle name="Note 10 2 3 3" xfId="1425"/>
    <cellStyle name="Note 10 2 4" xfId="1426"/>
    <cellStyle name="Note 10 2 4 2" xfId="1427"/>
    <cellStyle name="Note 10 2 5" xfId="1428"/>
    <cellStyle name="Note 10 3" xfId="1429"/>
    <cellStyle name="Note 10 3 2" xfId="1430"/>
    <cellStyle name="Note 10 3 2 2" xfId="1431"/>
    <cellStyle name="Note 10 3 2 2 2" xfId="1432"/>
    <cellStyle name="Note 10 3 2 2 2 2" xfId="1433"/>
    <cellStyle name="Note 10 3 2 2 3" xfId="1434"/>
    <cellStyle name="Note 10 3 2 3" xfId="1435"/>
    <cellStyle name="Note 10 3 2 3 2" xfId="1436"/>
    <cellStyle name="Note 10 3 2 4" xfId="1437"/>
    <cellStyle name="Note 10 3 3" xfId="1438"/>
    <cellStyle name="Note 10 3 3 2" xfId="1439"/>
    <cellStyle name="Note 10 3 3 2 2" xfId="1440"/>
    <cellStyle name="Note 10 3 3 3" xfId="1441"/>
    <cellStyle name="Note 10 3 4" xfId="1442"/>
    <cellStyle name="Note 10 3 4 2" xfId="1443"/>
    <cellStyle name="Note 10 3 5" xfId="1444"/>
    <cellStyle name="Note 10 4" xfId="1445"/>
    <cellStyle name="Note 10 4 2" xfId="1446"/>
    <cellStyle name="Note 10 4 2 2" xfId="1447"/>
    <cellStyle name="Note 10 4 2 2 2" xfId="1448"/>
    <cellStyle name="Note 10 4 2 2 2 2" xfId="1449"/>
    <cellStyle name="Note 10 4 2 2 3" xfId="1450"/>
    <cellStyle name="Note 10 4 2 3" xfId="1451"/>
    <cellStyle name="Note 10 4 2 3 2" xfId="1452"/>
    <cellStyle name="Note 10 4 2 4" xfId="1453"/>
    <cellStyle name="Note 10 4 3" xfId="1454"/>
    <cellStyle name="Note 10 4 3 2" xfId="1455"/>
    <cellStyle name="Note 10 4 3 2 2" xfId="1456"/>
    <cellStyle name="Note 10 4 3 3" xfId="1457"/>
    <cellStyle name="Note 10 4 4" xfId="1458"/>
    <cellStyle name="Note 10 4 4 2" xfId="1459"/>
    <cellStyle name="Note 10 4 5" xfId="1460"/>
    <cellStyle name="Note 10 5" xfId="1461"/>
    <cellStyle name="Note 10 5 2" xfId="1462"/>
    <cellStyle name="Note 10 5 2 2" xfId="1463"/>
    <cellStyle name="Note 10 5 2 2 2" xfId="1464"/>
    <cellStyle name="Note 10 5 2 2 2 2" xfId="1465"/>
    <cellStyle name="Note 10 5 2 2 3" xfId="1466"/>
    <cellStyle name="Note 10 5 2 3" xfId="1467"/>
    <cellStyle name="Note 10 5 2 3 2" xfId="1468"/>
    <cellStyle name="Note 10 5 2 4" xfId="1469"/>
    <cellStyle name="Note 10 5 3" xfId="1470"/>
    <cellStyle name="Note 10 5 3 2" xfId="1471"/>
    <cellStyle name="Note 10 5 3 2 2" xfId="1472"/>
    <cellStyle name="Note 10 5 3 3" xfId="1473"/>
    <cellStyle name="Note 10 5 4" xfId="1474"/>
    <cellStyle name="Note 10 5 4 2" xfId="1475"/>
    <cellStyle name="Note 10 5 5" xfId="1476"/>
    <cellStyle name="Note 10 6" xfId="1477"/>
    <cellStyle name="Note 10 6 2" xfId="1478"/>
    <cellStyle name="Note 10 6 2 2" xfId="1479"/>
    <cellStyle name="Note 10 6 2 2 2" xfId="1480"/>
    <cellStyle name="Note 10 6 2 2 2 2" xfId="1481"/>
    <cellStyle name="Note 10 6 2 2 3" xfId="1482"/>
    <cellStyle name="Note 10 6 2 3" xfId="1483"/>
    <cellStyle name="Note 10 6 2 3 2" xfId="1484"/>
    <cellStyle name="Note 10 6 2 4" xfId="1485"/>
    <cellStyle name="Note 10 6 3" xfId="1486"/>
    <cellStyle name="Note 10 6 3 2" xfId="1487"/>
    <cellStyle name="Note 10 6 3 2 2" xfId="1488"/>
    <cellStyle name="Note 10 6 3 3" xfId="1489"/>
    <cellStyle name="Note 10 6 4" xfId="1490"/>
    <cellStyle name="Note 10 6 4 2" xfId="1491"/>
    <cellStyle name="Note 10 6 5" xfId="1492"/>
    <cellStyle name="Note 10 7" xfId="1493"/>
    <cellStyle name="Note 10 7 2" xfId="1494"/>
    <cellStyle name="Note 10 7 2 2" xfId="1495"/>
    <cellStyle name="Note 10 7 2 2 2" xfId="1496"/>
    <cellStyle name="Note 10 7 2 2 2 2" xfId="1497"/>
    <cellStyle name="Note 10 7 2 2 3" xfId="1498"/>
    <cellStyle name="Note 10 7 2 3" xfId="1499"/>
    <cellStyle name="Note 10 7 2 3 2" xfId="1500"/>
    <cellStyle name="Note 10 7 2 4" xfId="1501"/>
    <cellStyle name="Note 10 7 3" xfId="1502"/>
    <cellStyle name="Note 10 7 3 2" xfId="1503"/>
    <cellStyle name="Note 10 7 3 2 2" xfId="1504"/>
    <cellStyle name="Note 10 7 3 3" xfId="1505"/>
    <cellStyle name="Note 10 7 4" xfId="1506"/>
    <cellStyle name="Note 10 7 4 2" xfId="1507"/>
    <cellStyle name="Note 10 7 5" xfId="1508"/>
    <cellStyle name="Note 11 2" xfId="1509"/>
    <cellStyle name="Note 11 2 2" xfId="1510"/>
    <cellStyle name="Note 11 2 2 2" xfId="1511"/>
    <cellStyle name="Note 11 2 2 2 2" xfId="1512"/>
    <cellStyle name="Note 11 2 2 2 2 2" xfId="1513"/>
    <cellStyle name="Note 11 2 2 2 3" xfId="1514"/>
    <cellStyle name="Note 11 2 2 3" xfId="1515"/>
    <cellStyle name="Note 11 2 2 3 2" xfId="1516"/>
    <cellStyle name="Note 11 2 2 4" xfId="1517"/>
    <cellStyle name="Note 11 2 3" xfId="1518"/>
    <cellStyle name="Note 11 2 3 2" xfId="1519"/>
    <cellStyle name="Note 11 2 3 2 2" xfId="1520"/>
    <cellStyle name="Note 11 2 3 3" xfId="1521"/>
    <cellStyle name="Note 11 2 4" xfId="1522"/>
    <cellStyle name="Note 11 2 4 2" xfId="1523"/>
    <cellStyle name="Note 11 2 5" xfId="1524"/>
    <cellStyle name="Note 11 3" xfId="1525"/>
    <cellStyle name="Note 11 3 2" xfId="1526"/>
    <cellStyle name="Note 11 3 2 2" xfId="1527"/>
    <cellStyle name="Note 11 3 2 2 2" xfId="1528"/>
    <cellStyle name="Note 11 3 2 2 2 2" xfId="1529"/>
    <cellStyle name="Note 11 3 2 2 3" xfId="1530"/>
    <cellStyle name="Note 11 3 2 3" xfId="1531"/>
    <cellStyle name="Note 11 3 2 3 2" xfId="1532"/>
    <cellStyle name="Note 11 3 2 4" xfId="1533"/>
    <cellStyle name="Note 11 3 3" xfId="1534"/>
    <cellStyle name="Note 11 3 3 2" xfId="1535"/>
    <cellStyle name="Note 11 3 3 2 2" xfId="1536"/>
    <cellStyle name="Note 11 3 3 3" xfId="1537"/>
    <cellStyle name="Note 11 3 4" xfId="1538"/>
    <cellStyle name="Note 11 3 4 2" xfId="1539"/>
    <cellStyle name="Note 11 3 5" xfId="1540"/>
    <cellStyle name="Note 11 4" xfId="1541"/>
    <cellStyle name="Note 11 4 2" xfId="1542"/>
    <cellStyle name="Note 11 4 2 2" xfId="1543"/>
    <cellStyle name="Note 11 4 2 2 2" xfId="1544"/>
    <cellStyle name="Note 11 4 2 2 2 2" xfId="1545"/>
    <cellStyle name="Note 11 4 2 2 3" xfId="1546"/>
    <cellStyle name="Note 11 4 2 3" xfId="1547"/>
    <cellStyle name="Note 11 4 2 3 2" xfId="1548"/>
    <cellStyle name="Note 11 4 2 4" xfId="1549"/>
    <cellStyle name="Note 11 4 3" xfId="1550"/>
    <cellStyle name="Note 11 4 3 2" xfId="1551"/>
    <cellStyle name="Note 11 4 3 2 2" xfId="1552"/>
    <cellStyle name="Note 11 4 3 3" xfId="1553"/>
    <cellStyle name="Note 11 4 4" xfId="1554"/>
    <cellStyle name="Note 11 4 4 2" xfId="1555"/>
    <cellStyle name="Note 11 4 5" xfId="1556"/>
    <cellStyle name="Note 11 5" xfId="1557"/>
    <cellStyle name="Note 11 5 2" xfId="1558"/>
    <cellStyle name="Note 11 5 2 2" xfId="1559"/>
    <cellStyle name="Note 11 5 2 2 2" xfId="1560"/>
    <cellStyle name="Note 11 5 2 2 2 2" xfId="1561"/>
    <cellStyle name="Note 11 5 2 2 3" xfId="1562"/>
    <cellStyle name="Note 11 5 2 3" xfId="1563"/>
    <cellStyle name="Note 11 5 2 3 2" xfId="1564"/>
    <cellStyle name="Note 11 5 2 4" xfId="1565"/>
    <cellStyle name="Note 11 5 3" xfId="1566"/>
    <cellStyle name="Note 11 5 3 2" xfId="1567"/>
    <cellStyle name="Note 11 5 3 2 2" xfId="1568"/>
    <cellStyle name="Note 11 5 3 3" xfId="1569"/>
    <cellStyle name="Note 11 5 4" xfId="1570"/>
    <cellStyle name="Note 11 5 4 2" xfId="1571"/>
    <cellStyle name="Note 11 5 5" xfId="1572"/>
    <cellStyle name="Note 11 6" xfId="1573"/>
    <cellStyle name="Note 11 6 2" xfId="1574"/>
    <cellStyle name="Note 11 6 2 2" xfId="1575"/>
    <cellStyle name="Note 11 6 2 2 2" xfId="1576"/>
    <cellStyle name="Note 11 6 2 2 2 2" xfId="1577"/>
    <cellStyle name="Note 11 6 2 2 3" xfId="1578"/>
    <cellStyle name="Note 11 6 2 3" xfId="1579"/>
    <cellStyle name="Note 11 6 2 3 2" xfId="1580"/>
    <cellStyle name="Note 11 6 2 4" xfId="1581"/>
    <cellStyle name="Note 11 6 3" xfId="1582"/>
    <cellStyle name="Note 11 6 3 2" xfId="1583"/>
    <cellStyle name="Note 11 6 3 2 2" xfId="1584"/>
    <cellStyle name="Note 11 6 3 3" xfId="1585"/>
    <cellStyle name="Note 11 6 4" xfId="1586"/>
    <cellStyle name="Note 11 6 4 2" xfId="1587"/>
    <cellStyle name="Note 11 6 5" xfId="1588"/>
    <cellStyle name="Note 12 2" xfId="1589"/>
    <cellStyle name="Note 12 2 2" xfId="1590"/>
    <cellStyle name="Note 12 2 2 2" xfId="1591"/>
    <cellStyle name="Note 12 2 2 2 2" xfId="1592"/>
    <cellStyle name="Note 12 2 2 2 2 2" xfId="1593"/>
    <cellStyle name="Note 12 2 2 2 3" xfId="1594"/>
    <cellStyle name="Note 12 2 2 3" xfId="1595"/>
    <cellStyle name="Note 12 2 2 3 2" xfId="1596"/>
    <cellStyle name="Note 12 2 2 4" xfId="1597"/>
    <cellStyle name="Note 12 2 3" xfId="1598"/>
    <cellStyle name="Note 12 2 3 2" xfId="1599"/>
    <cellStyle name="Note 12 2 3 2 2" xfId="1600"/>
    <cellStyle name="Note 12 2 3 3" xfId="1601"/>
    <cellStyle name="Note 12 2 4" xfId="1602"/>
    <cellStyle name="Note 12 2 4 2" xfId="1603"/>
    <cellStyle name="Note 12 2 5" xfId="1604"/>
    <cellStyle name="Note 12 3" xfId="1605"/>
    <cellStyle name="Note 12 3 2" xfId="1606"/>
    <cellStyle name="Note 12 3 2 2" xfId="1607"/>
    <cellStyle name="Note 12 3 2 2 2" xfId="1608"/>
    <cellStyle name="Note 12 3 2 2 2 2" xfId="1609"/>
    <cellStyle name="Note 12 3 2 2 3" xfId="1610"/>
    <cellStyle name="Note 12 3 2 3" xfId="1611"/>
    <cellStyle name="Note 12 3 2 3 2" xfId="1612"/>
    <cellStyle name="Note 12 3 2 4" xfId="1613"/>
    <cellStyle name="Note 12 3 3" xfId="1614"/>
    <cellStyle name="Note 12 3 3 2" xfId="1615"/>
    <cellStyle name="Note 12 3 3 2 2" xfId="1616"/>
    <cellStyle name="Note 12 3 3 3" xfId="1617"/>
    <cellStyle name="Note 12 3 4" xfId="1618"/>
    <cellStyle name="Note 12 3 4 2" xfId="1619"/>
    <cellStyle name="Note 12 3 5" xfId="1620"/>
    <cellStyle name="Note 12 4" xfId="1621"/>
    <cellStyle name="Note 12 4 2" xfId="1622"/>
    <cellStyle name="Note 12 4 2 2" xfId="1623"/>
    <cellStyle name="Note 12 4 2 2 2" xfId="1624"/>
    <cellStyle name="Note 12 4 2 2 2 2" xfId="1625"/>
    <cellStyle name="Note 12 4 2 2 3" xfId="1626"/>
    <cellStyle name="Note 12 4 2 3" xfId="1627"/>
    <cellStyle name="Note 12 4 2 3 2" xfId="1628"/>
    <cellStyle name="Note 12 4 2 4" xfId="1629"/>
    <cellStyle name="Note 12 4 3" xfId="1630"/>
    <cellStyle name="Note 12 4 3 2" xfId="1631"/>
    <cellStyle name="Note 12 4 3 2 2" xfId="1632"/>
    <cellStyle name="Note 12 4 3 3" xfId="1633"/>
    <cellStyle name="Note 12 4 4" xfId="1634"/>
    <cellStyle name="Note 12 4 4 2" xfId="1635"/>
    <cellStyle name="Note 12 4 5" xfId="1636"/>
    <cellStyle name="Note 12 5" xfId="1637"/>
    <cellStyle name="Note 12 5 2" xfId="1638"/>
    <cellStyle name="Note 12 5 2 2" xfId="1639"/>
    <cellStyle name="Note 12 5 2 2 2" xfId="1640"/>
    <cellStyle name="Note 12 5 2 2 2 2" xfId="1641"/>
    <cellStyle name="Note 12 5 2 2 3" xfId="1642"/>
    <cellStyle name="Note 12 5 2 3" xfId="1643"/>
    <cellStyle name="Note 12 5 2 3 2" xfId="1644"/>
    <cellStyle name="Note 12 5 2 4" xfId="1645"/>
    <cellStyle name="Note 12 5 3" xfId="1646"/>
    <cellStyle name="Note 12 5 3 2" xfId="1647"/>
    <cellStyle name="Note 12 5 3 2 2" xfId="1648"/>
    <cellStyle name="Note 12 5 3 3" xfId="1649"/>
    <cellStyle name="Note 12 5 4" xfId="1650"/>
    <cellStyle name="Note 12 5 4 2" xfId="1651"/>
    <cellStyle name="Note 12 5 5" xfId="1652"/>
    <cellStyle name="Note 13 2" xfId="1653"/>
    <cellStyle name="Note 13 2 2" xfId="1654"/>
    <cellStyle name="Note 13 2 2 2" xfId="1655"/>
    <cellStyle name="Note 13 2 2 2 2" xfId="1656"/>
    <cellStyle name="Note 13 2 2 2 2 2" xfId="1657"/>
    <cellStyle name="Note 13 2 2 2 3" xfId="1658"/>
    <cellStyle name="Note 13 2 2 3" xfId="1659"/>
    <cellStyle name="Note 13 2 2 3 2" xfId="1660"/>
    <cellStyle name="Note 13 2 2 4" xfId="1661"/>
    <cellStyle name="Note 13 2 3" xfId="1662"/>
    <cellStyle name="Note 13 2 3 2" xfId="1663"/>
    <cellStyle name="Note 13 2 3 2 2" xfId="1664"/>
    <cellStyle name="Note 13 2 3 3" xfId="1665"/>
    <cellStyle name="Note 13 2 4" xfId="1666"/>
    <cellStyle name="Note 13 2 4 2" xfId="1667"/>
    <cellStyle name="Note 13 2 5" xfId="1668"/>
    <cellStyle name="Note 14 2" xfId="1669"/>
    <cellStyle name="Note 14 2 2" xfId="1670"/>
    <cellStyle name="Note 14 2 2 2" xfId="1671"/>
    <cellStyle name="Note 14 2 2 2 2" xfId="1672"/>
    <cellStyle name="Note 14 2 2 2 2 2" xfId="1673"/>
    <cellStyle name="Note 14 2 2 2 3" xfId="1674"/>
    <cellStyle name="Note 14 2 2 3" xfId="1675"/>
    <cellStyle name="Note 14 2 2 3 2" xfId="1676"/>
    <cellStyle name="Note 14 2 2 4" xfId="1677"/>
    <cellStyle name="Note 14 2 3" xfId="1678"/>
    <cellStyle name="Note 14 2 3 2" xfId="1679"/>
    <cellStyle name="Note 14 2 3 2 2" xfId="1680"/>
    <cellStyle name="Note 14 2 3 3" xfId="1681"/>
    <cellStyle name="Note 14 2 4" xfId="1682"/>
    <cellStyle name="Note 14 2 4 2" xfId="1683"/>
    <cellStyle name="Note 14 2 5" xfId="1684"/>
    <cellStyle name="Note 15 2" xfId="1685"/>
    <cellStyle name="Note 15 2 2" xfId="1686"/>
    <cellStyle name="Note 15 2 2 2" xfId="1687"/>
    <cellStyle name="Note 15 2 2 2 2" xfId="1688"/>
    <cellStyle name="Note 15 2 2 2 2 2" xfId="1689"/>
    <cellStyle name="Note 15 2 2 2 3" xfId="1690"/>
    <cellStyle name="Note 15 2 2 3" xfId="1691"/>
    <cellStyle name="Note 15 2 2 3 2" xfId="1692"/>
    <cellStyle name="Note 15 2 2 4" xfId="1693"/>
    <cellStyle name="Note 15 2 3" xfId="1694"/>
    <cellStyle name="Note 15 2 3 2" xfId="1695"/>
    <cellStyle name="Note 15 2 3 2 2" xfId="1696"/>
    <cellStyle name="Note 15 2 3 3" xfId="1697"/>
    <cellStyle name="Note 15 2 4" xfId="1698"/>
    <cellStyle name="Note 15 2 4 2" xfId="1699"/>
    <cellStyle name="Note 15 2 5" xfId="1700"/>
    <cellStyle name="Note 2" xfId="542"/>
    <cellStyle name="Note 2 10" xfId="2730"/>
    <cellStyle name="Note 2 2" xfId="1702"/>
    <cellStyle name="Note 2 2 2" xfId="1703"/>
    <cellStyle name="Note 2 2 2 2" xfId="1704"/>
    <cellStyle name="Note 2 2 2 2 2" xfId="1705"/>
    <cellStyle name="Note 2 2 2 2 2 2" xfId="1706"/>
    <cellStyle name="Note 2 2 2 2 3" xfId="1707"/>
    <cellStyle name="Note 2 2 2 3" xfId="1708"/>
    <cellStyle name="Note 2 2 2 3 2" xfId="1709"/>
    <cellStyle name="Note 2 2 2 4" xfId="1710"/>
    <cellStyle name="Note 2 2 3" xfId="1711"/>
    <cellStyle name="Note 2 2 3 2" xfId="1712"/>
    <cellStyle name="Note 2 2 3 2 2" xfId="1713"/>
    <cellStyle name="Note 2 2 3 3" xfId="1714"/>
    <cellStyle name="Note 2 2 4" xfId="1715"/>
    <cellStyle name="Note 2 2 4 2" xfId="1716"/>
    <cellStyle name="Note 2 2 5" xfId="1717"/>
    <cellStyle name="Note 2 3" xfId="1718"/>
    <cellStyle name="Note 2 3 2" xfId="1719"/>
    <cellStyle name="Note 2 3 2 2" xfId="1720"/>
    <cellStyle name="Note 2 3 2 2 2" xfId="1721"/>
    <cellStyle name="Note 2 3 2 2 2 2" xfId="1722"/>
    <cellStyle name="Note 2 3 2 2 3" xfId="1723"/>
    <cellStyle name="Note 2 3 2 3" xfId="1724"/>
    <cellStyle name="Note 2 3 2 3 2" xfId="1725"/>
    <cellStyle name="Note 2 3 2 4" xfId="1726"/>
    <cellStyle name="Note 2 3 3" xfId="1727"/>
    <cellStyle name="Note 2 3 3 2" xfId="1728"/>
    <cellStyle name="Note 2 3 3 2 2" xfId="1729"/>
    <cellStyle name="Note 2 3 3 3" xfId="1730"/>
    <cellStyle name="Note 2 3 4" xfId="1731"/>
    <cellStyle name="Note 2 3 4 2" xfId="1732"/>
    <cellStyle name="Note 2 3 5" xfId="1733"/>
    <cellStyle name="Note 2 4" xfId="1734"/>
    <cellStyle name="Note 2 4 2" xfId="1735"/>
    <cellStyle name="Note 2 4 2 2" xfId="1736"/>
    <cellStyle name="Note 2 4 2 2 2" xfId="1737"/>
    <cellStyle name="Note 2 4 2 2 2 2" xfId="1738"/>
    <cellStyle name="Note 2 4 2 2 3" xfId="1739"/>
    <cellStyle name="Note 2 4 2 3" xfId="1740"/>
    <cellStyle name="Note 2 4 2 3 2" xfId="1741"/>
    <cellStyle name="Note 2 4 2 4" xfId="1742"/>
    <cellStyle name="Note 2 4 3" xfId="1743"/>
    <cellStyle name="Note 2 4 3 2" xfId="1744"/>
    <cellStyle name="Note 2 4 3 2 2" xfId="1745"/>
    <cellStyle name="Note 2 4 3 3" xfId="1746"/>
    <cellStyle name="Note 2 4 4" xfId="1747"/>
    <cellStyle name="Note 2 4 4 2" xfId="1748"/>
    <cellStyle name="Note 2 4 5" xfId="1749"/>
    <cellStyle name="Note 2 5" xfId="1750"/>
    <cellStyle name="Note 2 5 2" xfId="1751"/>
    <cellStyle name="Note 2 5 2 2" xfId="1752"/>
    <cellStyle name="Note 2 5 2 2 2" xfId="1753"/>
    <cellStyle name="Note 2 5 2 2 2 2" xfId="1754"/>
    <cellStyle name="Note 2 5 2 2 3" xfId="1755"/>
    <cellStyle name="Note 2 5 2 3" xfId="1756"/>
    <cellStyle name="Note 2 5 2 3 2" xfId="1757"/>
    <cellStyle name="Note 2 5 2 4" xfId="1758"/>
    <cellStyle name="Note 2 5 3" xfId="1759"/>
    <cellStyle name="Note 2 5 3 2" xfId="1760"/>
    <cellStyle name="Note 2 5 3 2 2" xfId="1761"/>
    <cellStyle name="Note 2 5 3 3" xfId="1762"/>
    <cellStyle name="Note 2 5 4" xfId="1763"/>
    <cellStyle name="Note 2 5 4 2" xfId="1764"/>
    <cellStyle name="Note 2 5 5" xfId="1765"/>
    <cellStyle name="Note 2 6" xfId="1766"/>
    <cellStyle name="Note 2 6 2" xfId="1767"/>
    <cellStyle name="Note 2 6 2 2" xfId="1768"/>
    <cellStyle name="Note 2 6 2 2 2" xfId="1769"/>
    <cellStyle name="Note 2 6 2 2 2 2" xfId="1770"/>
    <cellStyle name="Note 2 6 2 2 3" xfId="1771"/>
    <cellStyle name="Note 2 6 2 3" xfId="1772"/>
    <cellStyle name="Note 2 6 2 3 2" xfId="1773"/>
    <cellStyle name="Note 2 6 2 4" xfId="1774"/>
    <cellStyle name="Note 2 6 3" xfId="1775"/>
    <cellStyle name="Note 2 6 3 2" xfId="1776"/>
    <cellStyle name="Note 2 6 3 2 2" xfId="1777"/>
    <cellStyle name="Note 2 6 3 3" xfId="1778"/>
    <cellStyle name="Note 2 6 4" xfId="1779"/>
    <cellStyle name="Note 2 6 4 2" xfId="1780"/>
    <cellStyle name="Note 2 6 5" xfId="1781"/>
    <cellStyle name="Note 2 7" xfId="1782"/>
    <cellStyle name="Note 2 7 2" xfId="1783"/>
    <cellStyle name="Note 2 7 2 2" xfId="1784"/>
    <cellStyle name="Note 2 7 2 2 2" xfId="1785"/>
    <cellStyle name="Note 2 7 2 2 2 2" xfId="1786"/>
    <cellStyle name="Note 2 7 2 2 3" xfId="1787"/>
    <cellStyle name="Note 2 7 2 3" xfId="1788"/>
    <cellStyle name="Note 2 7 2 3 2" xfId="1789"/>
    <cellStyle name="Note 2 7 2 4" xfId="1790"/>
    <cellStyle name="Note 2 7 3" xfId="1791"/>
    <cellStyle name="Note 2 7 3 2" xfId="1792"/>
    <cellStyle name="Note 2 7 3 2 2" xfId="1793"/>
    <cellStyle name="Note 2 7 3 3" xfId="1794"/>
    <cellStyle name="Note 2 7 4" xfId="1795"/>
    <cellStyle name="Note 2 7 4 2" xfId="1796"/>
    <cellStyle name="Note 2 7 5" xfId="1797"/>
    <cellStyle name="Note 2 8" xfId="1798"/>
    <cellStyle name="Note 2 8 2" xfId="1799"/>
    <cellStyle name="Note 2 8 2 2" xfId="1800"/>
    <cellStyle name="Note 2 8 2 2 2" xfId="1801"/>
    <cellStyle name="Note 2 8 2 2 2 2" xfId="1802"/>
    <cellStyle name="Note 2 8 2 2 3" xfId="1803"/>
    <cellStyle name="Note 2 8 2 3" xfId="1804"/>
    <cellStyle name="Note 2 8 2 3 2" xfId="1805"/>
    <cellStyle name="Note 2 8 2 4" xfId="1806"/>
    <cellStyle name="Note 2 8 3" xfId="1807"/>
    <cellStyle name="Note 2 8 3 2" xfId="1808"/>
    <cellStyle name="Note 2 8 3 2 2" xfId="1809"/>
    <cellStyle name="Note 2 8 3 3" xfId="1810"/>
    <cellStyle name="Note 2 8 4" xfId="1811"/>
    <cellStyle name="Note 2 8 4 2" xfId="1812"/>
    <cellStyle name="Note 2 8 5" xfId="1813"/>
    <cellStyle name="Note 2 9" xfId="1701"/>
    <cellStyle name="Note 3" xfId="1814"/>
    <cellStyle name="Note 3 2" xfId="1815"/>
    <cellStyle name="Note 3 2 2" xfId="1816"/>
    <cellStyle name="Note 3 2 2 2" xfId="1817"/>
    <cellStyle name="Note 3 2 2 2 2" xfId="1818"/>
    <cellStyle name="Note 3 2 2 2 2 2" xfId="1819"/>
    <cellStyle name="Note 3 2 2 2 3" xfId="1820"/>
    <cellStyle name="Note 3 2 2 3" xfId="1821"/>
    <cellStyle name="Note 3 2 2 3 2" xfId="1822"/>
    <cellStyle name="Note 3 2 2 4" xfId="1823"/>
    <cellStyle name="Note 3 2 3" xfId="1824"/>
    <cellStyle name="Note 3 2 3 2" xfId="1825"/>
    <cellStyle name="Note 3 2 3 2 2" xfId="1826"/>
    <cellStyle name="Note 3 2 3 3" xfId="1827"/>
    <cellStyle name="Note 3 2 4" xfId="1828"/>
    <cellStyle name="Note 3 2 4 2" xfId="1829"/>
    <cellStyle name="Note 3 2 5" xfId="1830"/>
    <cellStyle name="Note 3 3" xfId="1831"/>
    <cellStyle name="Note 3 3 2" xfId="1832"/>
    <cellStyle name="Note 3 3 2 2" xfId="1833"/>
    <cellStyle name="Note 3 3 2 2 2" xfId="1834"/>
    <cellStyle name="Note 3 3 2 2 2 2" xfId="1835"/>
    <cellStyle name="Note 3 3 2 2 3" xfId="1836"/>
    <cellStyle name="Note 3 3 2 3" xfId="1837"/>
    <cellStyle name="Note 3 3 2 3 2" xfId="1838"/>
    <cellStyle name="Note 3 3 2 4" xfId="1839"/>
    <cellStyle name="Note 3 3 3" xfId="1840"/>
    <cellStyle name="Note 3 3 3 2" xfId="1841"/>
    <cellStyle name="Note 3 3 3 2 2" xfId="1842"/>
    <cellStyle name="Note 3 3 3 3" xfId="1843"/>
    <cellStyle name="Note 3 3 4" xfId="1844"/>
    <cellStyle name="Note 3 3 4 2" xfId="1845"/>
    <cellStyle name="Note 3 3 5" xfId="1846"/>
    <cellStyle name="Note 3 4" xfId="1847"/>
    <cellStyle name="Note 3 4 2" xfId="1848"/>
    <cellStyle name="Note 3 4 2 2" xfId="1849"/>
    <cellStyle name="Note 3 4 2 2 2" xfId="1850"/>
    <cellStyle name="Note 3 4 2 2 2 2" xfId="1851"/>
    <cellStyle name="Note 3 4 2 2 3" xfId="1852"/>
    <cellStyle name="Note 3 4 2 3" xfId="1853"/>
    <cellStyle name="Note 3 4 2 3 2" xfId="1854"/>
    <cellStyle name="Note 3 4 2 4" xfId="1855"/>
    <cellStyle name="Note 3 4 3" xfId="1856"/>
    <cellStyle name="Note 3 4 3 2" xfId="1857"/>
    <cellStyle name="Note 3 4 3 2 2" xfId="1858"/>
    <cellStyle name="Note 3 4 3 3" xfId="1859"/>
    <cellStyle name="Note 3 4 4" xfId="1860"/>
    <cellStyle name="Note 3 4 4 2" xfId="1861"/>
    <cellStyle name="Note 3 4 5" xfId="1862"/>
    <cellStyle name="Note 3 5" xfId="1863"/>
    <cellStyle name="Note 3 5 2" xfId="1864"/>
    <cellStyle name="Note 3 5 2 2" xfId="1865"/>
    <cellStyle name="Note 3 5 2 2 2" xfId="1866"/>
    <cellStyle name="Note 3 5 2 2 2 2" xfId="1867"/>
    <cellStyle name="Note 3 5 2 2 3" xfId="1868"/>
    <cellStyle name="Note 3 5 2 3" xfId="1869"/>
    <cellStyle name="Note 3 5 2 3 2" xfId="1870"/>
    <cellStyle name="Note 3 5 2 4" xfId="1871"/>
    <cellStyle name="Note 3 5 3" xfId="1872"/>
    <cellStyle name="Note 3 5 3 2" xfId="1873"/>
    <cellStyle name="Note 3 5 3 2 2" xfId="1874"/>
    <cellStyle name="Note 3 5 3 3" xfId="1875"/>
    <cellStyle name="Note 3 5 4" xfId="1876"/>
    <cellStyle name="Note 3 5 4 2" xfId="1877"/>
    <cellStyle name="Note 3 5 5" xfId="1878"/>
    <cellStyle name="Note 3 6" xfId="1879"/>
    <cellStyle name="Note 3 6 2" xfId="1880"/>
    <cellStyle name="Note 3 6 2 2" xfId="1881"/>
    <cellStyle name="Note 3 6 2 2 2" xfId="1882"/>
    <cellStyle name="Note 3 6 2 2 2 2" xfId="1883"/>
    <cellStyle name="Note 3 6 2 2 3" xfId="1884"/>
    <cellStyle name="Note 3 6 2 3" xfId="1885"/>
    <cellStyle name="Note 3 6 2 3 2" xfId="1886"/>
    <cellStyle name="Note 3 6 2 4" xfId="1887"/>
    <cellStyle name="Note 3 6 3" xfId="1888"/>
    <cellStyle name="Note 3 6 3 2" xfId="1889"/>
    <cellStyle name="Note 3 6 3 2 2" xfId="1890"/>
    <cellStyle name="Note 3 6 3 3" xfId="1891"/>
    <cellStyle name="Note 3 6 4" xfId="1892"/>
    <cellStyle name="Note 3 6 4 2" xfId="1893"/>
    <cellStyle name="Note 3 6 5" xfId="1894"/>
    <cellStyle name="Note 3 7" xfId="1895"/>
    <cellStyle name="Note 3 7 2" xfId="1896"/>
    <cellStyle name="Note 3 7 2 2" xfId="1897"/>
    <cellStyle name="Note 3 7 2 2 2" xfId="1898"/>
    <cellStyle name="Note 3 7 2 2 2 2" xfId="1899"/>
    <cellStyle name="Note 3 7 2 2 3" xfId="1900"/>
    <cellStyle name="Note 3 7 2 3" xfId="1901"/>
    <cellStyle name="Note 3 7 2 3 2" xfId="1902"/>
    <cellStyle name="Note 3 7 2 4" xfId="1903"/>
    <cellStyle name="Note 3 7 3" xfId="1904"/>
    <cellStyle name="Note 3 7 3 2" xfId="1905"/>
    <cellStyle name="Note 3 7 3 2 2" xfId="1906"/>
    <cellStyle name="Note 3 7 3 3" xfId="1907"/>
    <cellStyle name="Note 3 7 4" xfId="1908"/>
    <cellStyle name="Note 3 7 4 2" xfId="1909"/>
    <cellStyle name="Note 3 7 5" xfId="1910"/>
    <cellStyle name="Note 3 8" xfId="1911"/>
    <cellStyle name="Note 3 8 2" xfId="1912"/>
    <cellStyle name="Note 3 8 2 2" xfId="1913"/>
    <cellStyle name="Note 3 8 2 2 2" xfId="1914"/>
    <cellStyle name="Note 3 8 2 2 2 2" xfId="1915"/>
    <cellStyle name="Note 3 8 2 2 3" xfId="1916"/>
    <cellStyle name="Note 3 8 2 3" xfId="1917"/>
    <cellStyle name="Note 3 8 2 3 2" xfId="1918"/>
    <cellStyle name="Note 3 8 2 4" xfId="1919"/>
    <cellStyle name="Note 3 8 3" xfId="1920"/>
    <cellStyle name="Note 3 8 3 2" xfId="1921"/>
    <cellStyle name="Note 3 8 3 2 2" xfId="1922"/>
    <cellStyle name="Note 3 8 3 3" xfId="1923"/>
    <cellStyle name="Note 3 8 4" xfId="1924"/>
    <cellStyle name="Note 3 8 4 2" xfId="1925"/>
    <cellStyle name="Note 3 8 5" xfId="1926"/>
    <cellStyle name="Note 4" xfId="1927"/>
    <cellStyle name="Note 4 2" xfId="1928"/>
    <cellStyle name="Note 4 2 2" xfId="1929"/>
    <cellStyle name="Note 4 2 2 2" xfId="1930"/>
    <cellStyle name="Note 4 2 2 2 2" xfId="1931"/>
    <cellStyle name="Note 4 2 2 2 2 2" xfId="1932"/>
    <cellStyle name="Note 4 2 2 2 3" xfId="1933"/>
    <cellStyle name="Note 4 2 2 3" xfId="1934"/>
    <cellStyle name="Note 4 2 2 3 2" xfId="1935"/>
    <cellStyle name="Note 4 2 2 4" xfId="1936"/>
    <cellStyle name="Note 4 2 3" xfId="1937"/>
    <cellStyle name="Note 4 2 3 2" xfId="1938"/>
    <cellStyle name="Note 4 2 3 2 2" xfId="1939"/>
    <cellStyle name="Note 4 2 3 3" xfId="1940"/>
    <cellStyle name="Note 4 2 4" xfId="1941"/>
    <cellStyle name="Note 4 2 4 2" xfId="1942"/>
    <cellStyle name="Note 4 2 5" xfId="1943"/>
    <cellStyle name="Note 4 3" xfId="1944"/>
    <cellStyle name="Note 4 3 2" xfId="1945"/>
    <cellStyle name="Note 4 3 2 2" xfId="1946"/>
    <cellStyle name="Note 4 3 2 2 2" xfId="1947"/>
    <cellStyle name="Note 4 3 2 2 2 2" xfId="1948"/>
    <cellStyle name="Note 4 3 2 2 3" xfId="1949"/>
    <cellStyle name="Note 4 3 2 3" xfId="1950"/>
    <cellStyle name="Note 4 3 2 3 2" xfId="1951"/>
    <cellStyle name="Note 4 3 2 4" xfId="1952"/>
    <cellStyle name="Note 4 3 3" xfId="1953"/>
    <cellStyle name="Note 4 3 3 2" xfId="1954"/>
    <cellStyle name="Note 4 3 3 2 2" xfId="1955"/>
    <cellStyle name="Note 4 3 3 3" xfId="1956"/>
    <cellStyle name="Note 4 3 4" xfId="1957"/>
    <cellStyle name="Note 4 3 4 2" xfId="1958"/>
    <cellStyle name="Note 4 3 5" xfId="1959"/>
    <cellStyle name="Note 4 4" xfId="1960"/>
    <cellStyle name="Note 4 4 2" xfId="1961"/>
    <cellStyle name="Note 4 4 2 2" xfId="1962"/>
    <cellStyle name="Note 4 4 2 2 2" xfId="1963"/>
    <cellStyle name="Note 4 4 2 2 2 2" xfId="1964"/>
    <cellStyle name="Note 4 4 2 2 3" xfId="1965"/>
    <cellStyle name="Note 4 4 2 3" xfId="1966"/>
    <cellStyle name="Note 4 4 2 3 2" xfId="1967"/>
    <cellStyle name="Note 4 4 2 4" xfId="1968"/>
    <cellStyle name="Note 4 4 3" xfId="1969"/>
    <cellStyle name="Note 4 4 3 2" xfId="1970"/>
    <cellStyle name="Note 4 4 3 2 2" xfId="1971"/>
    <cellStyle name="Note 4 4 3 3" xfId="1972"/>
    <cellStyle name="Note 4 4 4" xfId="1973"/>
    <cellStyle name="Note 4 4 4 2" xfId="1974"/>
    <cellStyle name="Note 4 4 5" xfId="1975"/>
    <cellStyle name="Note 4 5" xfId="1976"/>
    <cellStyle name="Note 4 5 2" xfId="1977"/>
    <cellStyle name="Note 4 5 2 2" xfId="1978"/>
    <cellStyle name="Note 4 5 2 2 2" xfId="1979"/>
    <cellStyle name="Note 4 5 2 2 2 2" xfId="1980"/>
    <cellStyle name="Note 4 5 2 2 3" xfId="1981"/>
    <cellStyle name="Note 4 5 2 3" xfId="1982"/>
    <cellStyle name="Note 4 5 2 3 2" xfId="1983"/>
    <cellStyle name="Note 4 5 2 4" xfId="1984"/>
    <cellStyle name="Note 4 5 3" xfId="1985"/>
    <cellStyle name="Note 4 5 3 2" xfId="1986"/>
    <cellStyle name="Note 4 5 3 2 2" xfId="1987"/>
    <cellStyle name="Note 4 5 3 3" xfId="1988"/>
    <cellStyle name="Note 4 5 4" xfId="1989"/>
    <cellStyle name="Note 4 5 4 2" xfId="1990"/>
    <cellStyle name="Note 4 5 5" xfId="1991"/>
    <cellStyle name="Note 4 6" xfId="1992"/>
    <cellStyle name="Note 4 6 2" xfId="1993"/>
    <cellStyle name="Note 4 6 2 2" xfId="1994"/>
    <cellStyle name="Note 4 6 2 2 2" xfId="1995"/>
    <cellStyle name="Note 4 6 2 2 2 2" xfId="1996"/>
    <cellStyle name="Note 4 6 2 2 3" xfId="1997"/>
    <cellStyle name="Note 4 6 2 3" xfId="1998"/>
    <cellStyle name="Note 4 6 2 3 2" xfId="1999"/>
    <cellStyle name="Note 4 6 2 4" xfId="2000"/>
    <cellStyle name="Note 4 6 3" xfId="2001"/>
    <cellStyle name="Note 4 6 3 2" xfId="2002"/>
    <cellStyle name="Note 4 6 3 2 2" xfId="2003"/>
    <cellStyle name="Note 4 6 3 3" xfId="2004"/>
    <cellStyle name="Note 4 6 4" xfId="2005"/>
    <cellStyle name="Note 4 6 4 2" xfId="2006"/>
    <cellStyle name="Note 4 6 5" xfId="2007"/>
    <cellStyle name="Note 4 7" xfId="2008"/>
    <cellStyle name="Note 4 7 2" xfId="2009"/>
    <cellStyle name="Note 4 7 2 2" xfId="2010"/>
    <cellStyle name="Note 4 7 2 2 2" xfId="2011"/>
    <cellStyle name="Note 4 7 2 2 2 2" xfId="2012"/>
    <cellStyle name="Note 4 7 2 2 3" xfId="2013"/>
    <cellStyle name="Note 4 7 2 3" xfId="2014"/>
    <cellStyle name="Note 4 7 2 3 2" xfId="2015"/>
    <cellStyle name="Note 4 7 2 4" xfId="2016"/>
    <cellStyle name="Note 4 7 3" xfId="2017"/>
    <cellStyle name="Note 4 7 3 2" xfId="2018"/>
    <cellStyle name="Note 4 7 3 2 2" xfId="2019"/>
    <cellStyle name="Note 4 7 3 3" xfId="2020"/>
    <cellStyle name="Note 4 7 4" xfId="2021"/>
    <cellStyle name="Note 4 7 4 2" xfId="2022"/>
    <cellStyle name="Note 4 7 5" xfId="2023"/>
    <cellStyle name="Note 4 8" xfId="2024"/>
    <cellStyle name="Note 4 8 2" xfId="2025"/>
    <cellStyle name="Note 4 8 2 2" xfId="2026"/>
    <cellStyle name="Note 4 8 2 2 2" xfId="2027"/>
    <cellStyle name="Note 4 8 2 2 2 2" xfId="2028"/>
    <cellStyle name="Note 4 8 2 2 3" xfId="2029"/>
    <cellStyle name="Note 4 8 2 3" xfId="2030"/>
    <cellStyle name="Note 4 8 2 3 2" xfId="2031"/>
    <cellStyle name="Note 4 8 2 4" xfId="2032"/>
    <cellStyle name="Note 4 8 3" xfId="2033"/>
    <cellStyle name="Note 4 8 3 2" xfId="2034"/>
    <cellStyle name="Note 4 8 3 2 2" xfId="2035"/>
    <cellStyle name="Note 4 8 3 3" xfId="2036"/>
    <cellStyle name="Note 4 8 4" xfId="2037"/>
    <cellStyle name="Note 4 8 4 2" xfId="2038"/>
    <cellStyle name="Note 4 8 5" xfId="2039"/>
    <cellStyle name="Note 5" xfId="2040"/>
    <cellStyle name="Note 5 2" xfId="2041"/>
    <cellStyle name="Note 5 2 2" xfId="2042"/>
    <cellStyle name="Note 5 2 2 2" xfId="2043"/>
    <cellStyle name="Note 5 2 2 2 2" xfId="2044"/>
    <cellStyle name="Note 5 2 2 2 2 2" xfId="2045"/>
    <cellStyle name="Note 5 2 2 2 3" xfId="2046"/>
    <cellStyle name="Note 5 2 2 3" xfId="2047"/>
    <cellStyle name="Note 5 2 2 3 2" xfId="2048"/>
    <cellStyle name="Note 5 2 2 4" xfId="2049"/>
    <cellStyle name="Note 5 2 3" xfId="2050"/>
    <cellStyle name="Note 5 2 3 2" xfId="2051"/>
    <cellStyle name="Note 5 2 3 2 2" xfId="2052"/>
    <cellStyle name="Note 5 2 3 3" xfId="2053"/>
    <cellStyle name="Note 5 2 4" xfId="2054"/>
    <cellStyle name="Note 5 2 4 2" xfId="2055"/>
    <cellStyle name="Note 5 2 5" xfId="2056"/>
    <cellStyle name="Note 5 3" xfId="2057"/>
    <cellStyle name="Note 5 3 2" xfId="2058"/>
    <cellStyle name="Note 5 3 2 2" xfId="2059"/>
    <cellStyle name="Note 5 3 2 2 2" xfId="2060"/>
    <cellStyle name="Note 5 3 2 2 2 2" xfId="2061"/>
    <cellStyle name="Note 5 3 2 2 3" xfId="2062"/>
    <cellStyle name="Note 5 3 2 3" xfId="2063"/>
    <cellStyle name="Note 5 3 2 3 2" xfId="2064"/>
    <cellStyle name="Note 5 3 2 4" xfId="2065"/>
    <cellStyle name="Note 5 3 3" xfId="2066"/>
    <cellStyle name="Note 5 3 3 2" xfId="2067"/>
    <cellStyle name="Note 5 3 3 2 2" xfId="2068"/>
    <cellStyle name="Note 5 3 3 3" xfId="2069"/>
    <cellStyle name="Note 5 3 4" xfId="2070"/>
    <cellStyle name="Note 5 3 4 2" xfId="2071"/>
    <cellStyle name="Note 5 3 5" xfId="2072"/>
    <cellStyle name="Note 5 4" xfId="2073"/>
    <cellStyle name="Note 5 4 2" xfId="2074"/>
    <cellStyle name="Note 5 4 2 2" xfId="2075"/>
    <cellStyle name="Note 5 4 2 2 2" xfId="2076"/>
    <cellStyle name="Note 5 4 2 2 2 2" xfId="2077"/>
    <cellStyle name="Note 5 4 2 2 3" xfId="2078"/>
    <cellStyle name="Note 5 4 2 3" xfId="2079"/>
    <cellStyle name="Note 5 4 2 3 2" xfId="2080"/>
    <cellStyle name="Note 5 4 2 4" xfId="2081"/>
    <cellStyle name="Note 5 4 3" xfId="2082"/>
    <cellStyle name="Note 5 4 3 2" xfId="2083"/>
    <cellStyle name="Note 5 4 3 2 2" xfId="2084"/>
    <cellStyle name="Note 5 4 3 3" xfId="2085"/>
    <cellStyle name="Note 5 4 4" xfId="2086"/>
    <cellStyle name="Note 5 4 4 2" xfId="2087"/>
    <cellStyle name="Note 5 4 5" xfId="2088"/>
    <cellStyle name="Note 5 5" xfId="2089"/>
    <cellStyle name="Note 5 5 2" xfId="2090"/>
    <cellStyle name="Note 5 5 2 2" xfId="2091"/>
    <cellStyle name="Note 5 5 2 2 2" xfId="2092"/>
    <cellStyle name="Note 5 5 2 2 2 2" xfId="2093"/>
    <cellStyle name="Note 5 5 2 2 3" xfId="2094"/>
    <cellStyle name="Note 5 5 2 3" xfId="2095"/>
    <cellStyle name="Note 5 5 2 3 2" xfId="2096"/>
    <cellStyle name="Note 5 5 2 4" xfId="2097"/>
    <cellStyle name="Note 5 5 3" xfId="2098"/>
    <cellStyle name="Note 5 5 3 2" xfId="2099"/>
    <cellStyle name="Note 5 5 3 2 2" xfId="2100"/>
    <cellStyle name="Note 5 5 3 3" xfId="2101"/>
    <cellStyle name="Note 5 5 4" xfId="2102"/>
    <cellStyle name="Note 5 5 4 2" xfId="2103"/>
    <cellStyle name="Note 5 5 5" xfId="2104"/>
    <cellStyle name="Note 5 6" xfId="2105"/>
    <cellStyle name="Note 5 6 2" xfId="2106"/>
    <cellStyle name="Note 5 6 2 2" xfId="2107"/>
    <cellStyle name="Note 5 6 2 2 2" xfId="2108"/>
    <cellStyle name="Note 5 6 2 2 2 2" xfId="2109"/>
    <cellStyle name="Note 5 6 2 2 3" xfId="2110"/>
    <cellStyle name="Note 5 6 2 3" xfId="2111"/>
    <cellStyle name="Note 5 6 2 3 2" xfId="2112"/>
    <cellStyle name="Note 5 6 2 4" xfId="2113"/>
    <cellStyle name="Note 5 6 3" xfId="2114"/>
    <cellStyle name="Note 5 6 3 2" xfId="2115"/>
    <cellStyle name="Note 5 6 3 2 2" xfId="2116"/>
    <cellStyle name="Note 5 6 3 3" xfId="2117"/>
    <cellStyle name="Note 5 6 4" xfId="2118"/>
    <cellStyle name="Note 5 6 4 2" xfId="2119"/>
    <cellStyle name="Note 5 6 5" xfId="2120"/>
    <cellStyle name="Note 5 7" xfId="2121"/>
    <cellStyle name="Note 5 7 2" xfId="2122"/>
    <cellStyle name="Note 5 7 2 2" xfId="2123"/>
    <cellStyle name="Note 5 7 2 2 2" xfId="2124"/>
    <cellStyle name="Note 5 7 2 2 2 2" xfId="2125"/>
    <cellStyle name="Note 5 7 2 2 3" xfId="2126"/>
    <cellStyle name="Note 5 7 2 3" xfId="2127"/>
    <cellStyle name="Note 5 7 2 3 2" xfId="2128"/>
    <cellStyle name="Note 5 7 2 4" xfId="2129"/>
    <cellStyle name="Note 5 7 3" xfId="2130"/>
    <cellStyle name="Note 5 7 3 2" xfId="2131"/>
    <cellStyle name="Note 5 7 3 2 2" xfId="2132"/>
    <cellStyle name="Note 5 7 3 3" xfId="2133"/>
    <cellStyle name="Note 5 7 4" xfId="2134"/>
    <cellStyle name="Note 5 7 4 2" xfId="2135"/>
    <cellStyle name="Note 5 7 5" xfId="2136"/>
    <cellStyle name="Note 5 8" xfId="2137"/>
    <cellStyle name="Note 5 8 2" xfId="2138"/>
    <cellStyle name="Note 5 8 2 2" xfId="2139"/>
    <cellStyle name="Note 5 8 2 2 2" xfId="2140"/>
    <cellStyle name="Note 5 8 2 2 2 2" xfId="2141"/>
    <cellStyle name="Note 5 8 2 2 3" xfId="2142"/>
    <cellStyle name="Note 5 8 2 3" xfId="2143"/>
    <cellStyle name="Note 5 8 2 3 2" xfId="2144"/>
    <cellStyle name="Note 5 8 2 4" xfId="2145"/>
    <cellStyle name="Note 5 8 3" xfId="2146"/>
    <cellStyle name="Note 5 8 3 2" xfId="2147"/>
    <cellStyle name="Note 5 8 3 2 2" xfId="2148"/>
    <cellStyle name="Note 5 8 3 3" xfId="2149"/>
    <cellStyle name="Note 5 8 4" xfId="2150"/>
    <cellStyle name="Note 5 8 4 2" xfId="2151"/>
    <cellStyle name="Note 5 8 5" xfId="2152"/>
    <cellStyle name="Note 6 2" xfId="2153"/>
    <cellStyle name="Note 6 2 2" xfId="2154"/>
    <cellStyle name="Note 6 2 2 2" xfId="2155"/>
    <cellStyle name="Note 6 2 2 2 2" xfId="2156"/>
    <cellStyle name="Note 6 2 2 2 2 2" xfId="2157"/>
    <cellStyle name="Note 6 2 2 2 3" xfId="2158"/>
    <cellStyle name="Note 6 2 2 3" xfId="2159"/>
    <cellStyle name="Note 6 2 2 3 2" xfId="2160"/>
    <cellStyle name="Note 6 2 2 4" xfId="2161"/>
    <cellStyle name="Note 6 2 3" xfId="2162"/>
    <cellStyle name="Note 6 2 3 2" xfId="2163"/>
    <cellStyle name="Note 6 2 3 2 2" xfId="2164"/>
    <cellStyle name="Note 6 2 3 3" xfId="2165"/>
    <cellStyle name="Note 6 2 4" xfId="2166"/>
    <cellStyle name="Note 6 2 4 2" xfId="2167"/>
    <cellStyle name="Note 6 2 5" xfId="2168"/>
    <cellStyle name="Note 6 3" xfId="2169"/>
    <cellStyle name="Note 6 3 2" xfId="2170"/>
    <cellStyle name="Note 6 3 2 2" xfId="2171"/>
    <cellStyle name="Note 6 3 2 2 2" xfId="2172"/>
    <cellStyle name="Note 6 3 2 2 2 2" xfId="2173"/>
    <cellStyle name="Note 6 3 2 2 3" xfId="2174"/>
    <cellStyle name="Note 6 3 2 3" xfId="2175"/>
    <cellStyle name="Note 6 3 2 3 2" xfId="2176"/>
    <cellStyle name="Note 6 3 2 4" xfId="2177"/>
    <cellStyle name="Note 6 3 3" xfId="2178"/>
    <cellStyle name="Note 6 3 3 2" xfId="2179"/>
    <cellStyle name="Note 6 3 3 2 2" xfId="2180"/>
    <cellStyle name="Note 6 3 3 3" xfId="2181"/>
    <cellStyle name="Note 6 3 4" xfId="2182"/>
    <cellStyle name="Note 6 3 4 2" xfId="2183"/>
    <cellStyle name="Note 6 3 5" xfId="2184"/>
    <cellStyle name="Note 6 4" xfId="2185"/>
    <cellStyle name="Note 6 4 2" xfId="2186"/>
    <cellStyle name="Note 6 4 2 2" xfId="2187"/>
    <cellStyle name="Note 6 4 2 2 2" xfId="2188"/>
    <cellStyle name="Note 6 4 2 2 2 2" xfId="2189"/>
    <cellStyle name="Note 6 4 2 2 3" xfId="2190"/>
    <cellStyle name="Note 6 4 2 3" xfId="2191"/>
    <cellStyle name="Note 6 4 2 3 2" xfId="2192"/>
    <cellStyle name="Note 6 4 2 4" xfId="2193"/>
    <cellStyle name="Note 6 4 3" xfId="2194"/>
    <cellStyle name="Note 6 4 3 2" xfId="2195"/>
    <cellStyle name="Note 6 4 3 2 2" xfId="2196"/>
    <cellStyle name="Note 6 4 3 3" xfId="2197"/>
    <cellStyle name="Note 6 4 4" xfId="2198"/>
    <cellStyle name="Note 6 4 4 2" xfId="2199"/>
    <cellStyle name="Note 6 4 5" xfId="2200"/>
    <cellStyle name="Note 6 5" xfId="2201"/>
    <cellStyle name="Note 6 5 2" xfId="2202"/>
    <cellStyle name="Note 6 5 2 2" xfId="2203"/>
    <cellStyle name="Note 6 5 2 2 2" xfId="2204"/>
    <cellStyle name="Note 6 5 2 2 2 2" xfId="2205"/>
    <cellStyle name="Note 6 5 2 2 3" xfId="2206"/>
    <cellStyle name="Note 6 5 2 3" xfId="2207"/>
    <cellStyle name="Note 6 5 2 3 2" xfId="2208"/>
    <cellStyle name="Note 6 5 2 4" xfId="2209"/>
    <cellStyle name="Note 6 5 3" xfId="2210"/>
    <cellStyle name="Note 6 5 3 2" xfId="2211"/>
    <cellStyle name="Note 6 5 3 2 2" xfId="2212"/>
    <cellStyle name="Note 6 5 3 3" xfId="2213"/>
    <cellStyle name="Note 6 5 4" xfId="2214"/>
    <cellStyle name="Note 6 5 4 2" xfId="2215"/>
    <cellStyle name="Note 6 5 5" xfId="2216"/>
    <cellStyle name="Note 6 6" xfId="2217"/>
    <cellStyle name="Note 6 6 2" xfId="2218"/>
    <cellStyle name="Note 6 6 2 2" xfId="2219"/>
    <cellStyle name="Note 6 6 2 2 2" xfId="2220"/>
    <cellStyle name="Note 6 6 2 2 2 2" xfId="2221"/>
    <cellStyle name="Note 6 6 2 2 3" xfId="2222"/>
    <cellStyle name="Note 6 6 2 3" xfId="2223"/>
    <cellStyle name="Note 6 6 2 3 2" xfId="2224"/>
    <cellStyle name="Note 6 6 2 4" xfId="2225"/>
    <cellStyle name="Note 6 6 3" xfId="2226"/>
    <cellStyle name="Note 6 6 3 2" xfId="2227"/>
    <cellStyle name="Note 6 6 3 2 2" xfId="2228"/>
    <cellStyle name="Note 6 6 3 3" xfId="2229"/>
    <cellStyle name="Note 6 6 4" xfId="2230"/>
    <cellStyle name="Note 6 6 4 2" xfId="2231"/>
    <cellStyle name="Note 6 6 5" xfId="2232"/>
    <cellStyle name="Note 6 7" xfId="2233"/>
    <cellStyle name="Note 6 7 2" xfId="2234"/>
    <cellStyle name="Note 6 7 2 2" xfId="2235"/>
    <cellStyle name="Note 6 7 2 2 2" xfId="2236"/>
    <cellStyle name="Note 6 7 2 2 2 2" xfId="2237"/>
    <cellStyle name="Note 6 7 2 2 3" xfId="2238"/>
    <cellStyle name="Note 6 7 2 3" xfId="2239"/>
    <cellStyle name="Note 6 7 2 3 2" xfId="2240"/>
    <cellStyle name="Note 6 7 2 4" xfId="2241"/>
    <cellStyle name="Note 6 7 3" xfId="2242"/>
    <cellStyle name="Note 6 7 3 2" xfId="2243"/>
    <cellStyle name="Note 6 7 3 2 2" xfId="2244"/>
    <cellStyle name="Note 6 7 3 3" xfId="2245"/>
    <cellStyle name="Note 6 7 4" xfId="2246"/>
    <cellStyle name="Note 6 7 4 2" xfId="2247"/>
    <cellStyle name="Note 6 7 5" xfId="2248"/>
    <cellStyle name="Note 6 8" xfId="2249"/>
    <cellStyle name="Note 6 8 2" xfId="2250"/>
    <cellStyle name="Note 6 8 2 2" xfId="2251"/>
    <cellStyle name="Note 6 8 2 2 2" xfId="2252"/>
    <cellStyle name="Note 6 8 2 2 2 2" xfId="2253"/>
    <cellStyle name="Note 6 8 2 2 3" xfId="2254"/>
    <cellStyle name="Note 6 8 2 3" xfId="2255"/>
    <cellStyle name="Note 6 8 2 3 2" xfId="2256"/>
    <cellStyle name="Note 6 8 2 4" xfId="2257"/>
    <cellStyle name="Note 6 8 3" xfId="2258"/>
    <cellStyle name="Note 6 8 3 2" xfId="2259"/>
    <cellStyle name="Note 6 8 3 2 2" xfId="2260"/>
    <cellStyle name="Note 6 8 3 3" xfId="2261"/>
    <cellStyle name="Note 6 8 4" xfId="2262"/>
    <cellStyle name="Note 6 8 4 2" xfId="2263"/>
    <cellStyle name="Note 6 8 5" xfId="2264"/>
    <cellStyle name="Note 7 2" xfId="2265"/>
    <cellStyle name="Note 7 2 2" xfId="2266"/>
    <cellStyle name="Note 7 2 2 2" xfId="2267"/>
    <cellStyle name="Note 7 2 2 2 2" xfId="2268"/>
    <cellStyle name="Note 7 2 2 2 2 2" xfId="2269"/>
    <cellStyle name="Note 7 2 2 2 3" xfId="2270"/>
    <cellStyle name="Note 7 2 2 3" xfId="2271"/>
    <cellStyle name="Note 7 2 2 3 2" xfId="2272"/>
    <cellStyle name="Note 7 2 2 4" xfId="2273"/>
    <cellStyle name="Note 7 2 3" xfId="2274"/>
    <cellStyle name="Note 7 2 3 2" xfId="2275"/>
    <cellStyle name="Note 7 2 3 2 2" xfId="2276"/>
    <cellStyle name="Note 7 2 3 3" xfId="2277"/>
    <cellStyle name="Note 7 2 4" xfId="2278"/>
    <cellStyle name="Note 7 2 4 2" xfId="2279"/>
    <cellStyle name="Note 7 2 5" xfId="2280"/>
    <cellStyle name="Note 7 3" xfId="2281"/>
    <cellStyle name="Note 7 3 2" xfId="2282"/>
    <cellStyle name="Note 7 3 2 2" xfId="2283"/>
    <cellStyle name="Note 7 3 2 2 2" xfId="2284"/>
    <cellStyle name="Note 7 3 2 2 2 2" xfId="2285"/>
    <cellStyle name="Note 7 3 2 2 3" xfId="2286"/>
    <cellStyle name="Note 7 3 2 3" xfId="2287"/>
    <cellStyle name="Note 7 3 2 3 2" xfId="2288"/>
    <cellStyle name="Note 7 3 2 4" xfId="2289"/>
    <cellStyle name="Note 7 3 3" xfId="2290"/>
    <cellStyle name="Note 7 3 3 2" xfId="2291"/>
    <cellStyle name="Note 7 3 3 2 2" xfId="2292"/>
    <cellStyle name="Note 7 3 3 3" xfId="2293"/>
    <cellStyle name="Note 7 3 4" xfId="2294"/>
    <cellStyle name="Note 7 3 4 2" xfId="2295"/>
    <cellStyle name="Note 7 3 5" xfId="2296"/>
    <cellStyle name="Note 7 4" xfId="2297"/>
    <cellStyle name="Note 7 4 2" xfId="2298"/>
    <cellStyle name="Note 7 4 2 2" xfId="2299"/>
    <cellStyle name="Note 7 4 2 2 2" xfId="2300"/>
    <cellStyle name="Note 7 4 2 2 2 2" xfId="2301"/>
    <cellStyle name="Note 7 4 2 2 3" xfId="2302"/>
    <cellStyle name="Note 7 4 2 3" xfId="2303"/>
    <cellStyle name="Note 7 4 2 3 2" xfId="2304"/>
    <cellStyle name="Note 7 4 2 4" xfId="2305"/>
    <cellStyle name="Note 7 4 3" xfId="2306"/>
    <cellStyle name="Note 7 4 3 2" xfId="2307"/>
    <cellStyle name="Note 7 4 3 2 2" xfId="2308"/>
    <cellStyle name="Note 7 4 3 3" xfId="2309"/>
    <cellStyle name="Note 7 4 4" xfId="2310"/>
    <cellStyle name="Note 7 4 4 2" xfId="2311"/>
    <cellStyle name="Note 7 4 5" xfId="2312"/>
    <cellStyle name="Note 7 5" xfId="2313"/>
    <cellStyle name="Note 7 5 2" xfId="2314"/>
    <cellStyle name="Note 7 5 2 2" xfId="2315"/>
    <cellStyle name="Note 7 5 2 2 2" xfId="2316"/>
    <cellStyle name="Note 7 5 2 2 2 2" xfId="2317"/>
    <cellStyle name="Note 7 5 2 2 3" xfId="2318"/>
    <cellStyle name="Note 7 5 2 3" xfId="2319"/>
    <cellStyle name="Note 7 5 2 3 2" xfId="2320"/>
    <cellStyle name="Note 7 5 2 4" xfId="2321"/>
    <cellStyle name="Note 7 5 3" xfId="2322"/>
    <cellStyle name="Note 7 5 3 2" xfId="2323"/>
    <cellStyle name="Note 7 5 3 2 2" xfId="2324"/>
    <cellStyle name="Note 7 5 3 3" xfId="2325"/>
    <cellStyle name="Note 7 5 4" xfId="2326"/>
    <cellStyle name="Note 7 5 4 2" xfId="2327"/>
    <cellStyle name="Note 7 5 5" xfId="2328"/>
    <cellStyle name="Note 7 6" xfId="2329"/>
    <cellStyle name="Note 7 6 2" xfId="2330"/>
    <cellStyle name="Note 7 6 2 2" xfId="2331"/>
    <cellStyle name="Note 7 6 2 2 2" xfId="2332"/>
    <cellStyle name="Note 7 6 2 2 2 2" xfId="2333"/>
    <cellStyle name="Note 7 6 2 2 3" xfId="2334"/>
    <cellStyle name="Note 7 6 2 3" xfId="2335"/>
    <cellStyle name="Note 7 6 2 3 2" xfId="2336"/>
    <cellStyle name="Note 7 6 2 4" xfId="2337"/>
    <cellStyle name="Note 7 6 3" xfId="2338"/>
    <cellStyle name="Note 7 6 3 2" xfId="2339"/>
    <cellStyle name="Note 7 6 3 2 2" xfId="2340"/>
    <cellStyle name="Note 7 6 3 3" xfId="2341"/>
    <cellStyle name="Note 7 6 4" xfId="2342"/>
    <cellStyle name="Note 7 6 4 2" xfId="2343"/>
    <cellStyle name="Note 7 6 5" xfId="2344"/>
    <cellStyle name="Note 7 7" xfId="2345"/>
    <cellStyle name="Note 7 7 2" xfId="2346"/>
    <cellStyle name="Note 7 7 2 2" xfId="2347"/>
    <cellStyle name="Note 7 7 2 2 2" xfId="2348"/>
    <cellStyle name="Note 7 7 2 2 2 2" xfId="2349"/>
    <cellStyle name="Note 7 7 2 2 3" xfId="2350"/>
    <cellStyle name="Note 7 7 2 3" xfId="2351"/>
    <cellStyle name="Note 7 7 2 3 2" xfId="2352"/>
    <cellStyle name="Note 7 7 2 4" xfId="2353"/>
    <cellStyle name="Note 7 7 3" xfId="2354"/>
    <cellStyle name="Note 7 7 3 2" xfId="2355"/>
    <cellStyle name="Note 7 7 3 2 2" xfId="2356"/>
    <cellStyle name="Note 7 7 3 3" xfId="2357"/>
    <cellStyle name="Note 7 7 4" xfId="2358"/>
    <cellStyle name="Note 7 7 4 2" xfId="2359"/>
    <cellStyle name="Note 7 7 5" xfId="2360"/>
    <cellStyle name="Note 7 8" xfId="2361"/>
    <cellStyle name="Note 7 8 2" xfId="2362"/>
    <cellStyle name="Note 7 8 2 2" xfId="2363"/>
    <cellStyle name="Note 7 8 2 2 2" xfId="2364"/>
    <cellStyle name="Note 7 8 2 2 2 2" xfId="2365"/>
    <cellStyle name="Note 7 8 2 2 3" xfId="2366"/>
    <cellStyle name="Note 7 8 2 3" xfId="2367"/>
    <cellStyle name="Note 7 8 2 3 2" xfId="2368"/>
    <cellStyle name="Note 7 8 2 4" xfId="2369"/>
    <cellStyle name="Note 7 8 3" xfId="2370"/>
    <cellStyle name="Note 7 8 3 2" xfId="2371"/>
    <cellStyle name="Note 7 8 3 2 2" xfId="2372"/>
    <cellStyle name="Note 7 8 3 3" xfId="2373"/>
    <cellStyle name="Note 7 8 4" xfId="2374"/>
    <cellStyle name="Note 7 8 4 2" xfId="2375"/>
    <cellStyle name="Note 7 8 5" xfId="2376"/>
    <cellStyle name="Note 8 2" xfId="2377"/>
    <cellStyle name="Note 8 2 2" xfId="2378"/>
    <cellStyle name="Note 8 2 2 2" xfId="2379"/>
    <cellStyle name="Note 8 2 2 2 2" xfId="2380"/>
    <cellStyle name="Note 8 2 2 2 2 2" xfId="2381"/>
    <cellStyle name="Note 8 2 2 2 3" xfId="2382"/>
    <cellStyle name="Note 8 2 2 3" xfId="2383"/>
    <cellStyle name="Note 8 2 2 3 2" xfId="2384"/>
    <cellStyle name="Note 8 2 2 4" xfId="2385"/>
    <cellStyle name="Note 8 2 3" xfId="2386"/>
    <cellStyle name="Note 8 2 3 2" xfId="2387"/>
    <cellStyle name="Note 8 2 3 2 2" xfId="2388"/>
    <cellStyle name="Note 8 2 3 3" xfId="2389"/>
    <cellStyle name="Note 8 2 4" xfId="2390"/>
    <cellStyle name="Note 8 2 4 2" xfId="2391"/>
    <cellStyle name="Note 8 2 5" xfId="2392"/>
    <cellStyle name="Note 8 3" xfId="2393"/>
    <cellStyle name="Note 8 3 2" xfId="2394"/>
    <cellStyle name="Note 8 3 2 2" xfId="2395"/>
    <cellStyle name="Note 8 3 2 2 2" xfId="2396"/>
    <cellStyle name="Note 8 3 2 2 2 2" xfId="2397"/>
    <cellStyle name="Note 8 3 2 2 3" xfId="2398"/>
    <cellStyle name="Note 8 3 2 3" xfId="2399"/>
    <cellStyle name="Note 8 3 2 3 2" xfId="2400"/>
    <cellStyle name="Note 8 3 2 4" xfId="2401"/>
    <cellStyle name="Note 8 3 3" xfId="2402"/>
    <cellStyle name="Note 8 3 3 2" xfId="2403"/>
    <cellStyle name="Note 8 3 3 2 2" xfId="2404"/>
    <cellStyle name="Note 8 3 3 3" xfId="2405"/>
    <cellStyle name="Note 8 3 4" xfId="2406"/>
    <cellStyle name="Note 8 3 4 2" xfId="2407"/>
    <cellStyle name="Note 8 3 5" xfId="2408"/>
    <cellStyle name="Note 8 4" xfId="2409"/>
    <cellStyle name="Note 8 4 2" xfId="2410"/>
    <cellStyle name="Note 8 4 2 2" xfId="2411"/>
    <cellStyle name="Note 8 4 2 2 2" xfId="2412"/>
    <cellStyle name="Note 8 4 2 2 2 2" xfId="2413"/>
    <cellStyle name="Note 8 4 2 2 3" xfId="2414"/>
    <cellStyle name="Note 8 4 2 3" xfId="2415"/>
    <cellStyle name="Note 8 4 2 3 2" xfId="2416"/>
    <cellStyle name="Note 8 4 2 4" xfId="2417"/>
    <cellStyle name="Note 8 4 3" xfId="2418"/>
    <cellStyle name="Note 8 4 3 2" xfId="2419"/>
    <cellStyle name="Note 8 4 3 2 2" xfId="2420"/>
    <cellStyle name="Note 8 4 3 3" xfId="2421"/>
    <cellStyle name="Note 8 4 4" xfId="2422"/>
    <cellStyle name="Note 8 4 4 2" xfId="2423"/>
    <cellStyle name="Note 8 4 5" xfId="2424"/>
    <cellStyle name="Note 8 5" xfId="2425"/>
    <cellStyle name="Note 8 5 2" xfId="2426"/>
    <cellStyle name="Note 8 5 2 2" xfId="2427"/>
    <cellStyle name="Note 8 5 2 2 2" xfId="2428"/>
    <cellStyle name="Note 8 5 2 2 2 2" xfId="2429"/>
    <cellStyle name="Note 8 5 2 2 3" xfId="2430"/>
    <cellStyle name="Note 8 5 2 3" xfId="2431"/>
    <cellStyle name="Note 8 5 2 3 2" xfId="2432"/>
    <cellStyle name="Note 8 5 2 4" xfId="2433"/>
    <cellStyle name="Note 8 5 3" xfId="2434"/>
    <cellStyle name="Note 8 5 3 2" xfId="2435"/>
    <cellStyle name="Note 8 5 3 2 2" xfId="2436"/>
    <cellStyle name="Note 8 5 3 3" xfId="2437"/>
    <cellStyle name="Note 8 5 4" xfId="2438"/>
    <cellStyle name="Note 8 5 4 2" xfId="2439"/>
    <cellStyle name="Note 8 5 5" xfId="2440"/>
    <cellStyle name="Note 8 6" xfId="2441"/>
    <cellStyle name="Note 8 6 2" xfId="2442"/>
    <cellStyle name="Note 8 6 2 2" xfId="2443"/>
    <cellStyle name="Note 8 6 2 2 2" xfId="2444"/>
    <cellStyle name="Note 8 6 2 2 2 2" xfId="2445"/>
    <cellStyle name="Note 8 6 2 2 3" xfId="2446"/>
    <cellStyle name="Note 8 6 2 3" xfId="2447"/>
    <cellStyle name="Note 8 6 2 3 2" xfId="2448"/>
    <cellStyle name="Note 8 6 2 4" xfId="2449"/>
    <cellStyle name="Note 8 6 3" xfId="2450"/>
    <cellStyle name="Note 8 6 3 2" xfId="2451"/>
    <cellStyle name="Note 8 6 3 2 2" xfId="2452"/>
    <cellStyle name="Note 8 6 3 3" xfId="2453"/>
    <cellStyle name="Note 8 6 4" xfId="2454"/>
    <cellStyle name="Note 8 6 4 2" xfId="2455"/>
    <cellStyle name="Note 8 6 5" xfId="2456"/>
    <cellStyle name="Note 8 7" xfId="2457"/>
    <cellStyle name="Note 8 7 2" xfId="2458"/>
    <cellStyle name="Note 8 7 2 2" xfId="2459"/>
    <cellStyle name="Note 8 7 2 2 2" xfId="2460"/>
    <cellStyle name="Note 8 7 2 2 2 2" xfId="2461"/>
    <cellStyle name="Note 8 7 2 2 3" xfId="2462"/>
    <cellStyle name="Note 8 7 2 3" xfId="2463"/>
    <cellStyle name="Note 8 7 2 3 2" xfId="2464"/>
    <cellStyle name="Note 8 7 2 4" xfId="2465"/>
    <cellStyle name="Note 8 7 3" xfId="2466"/>
    <cellStyle name="Note 8 7 3 2" xfId="2467"/>
    <cellStyle name="Note 8 7 3 2 2" xfId="2468"/>
    <cellStyle name="Note 8 7 3 3" xfId="2469"/>
    <cellStyle name="Note 8 7 4" xfId="2470"/>
    <cellStyle name="Note 8 7 4 2" xfId="2471"/>
    <cellStyle name="Note 8 7 5" xfId="2472"/>
    <cellStyle name="Note 8 8" xfId="2473"/>
    <cellStyle name="Note 8 8 2" xfId="2474"/>
    <cellStyle name="Note 8 8 2 2" xfId="2475"/>
    <cellStyle name="Note 8 8 2 2 2" xfId="2476"/>
    <cellStyle name="Note 8 8 2 2 2 2" xfId="2477"/>
    <cellStyle name="Note 8 8 2 2 3" xfId="2478"/>
    <cellStyle name="Note 8 8 2 3" xfId="2479"/>
    <cellStyle name="Note 8 8 2 3 2" xfId="2480"/>
    <cellStyle name="Note 8 8 2 4" xfId="2481"/>
    <cellStyle name="Note 8 8 3" xfId="2482"/>
    <cellStyle name="Note 8 8 3 2" xfId="2483"/>
    <cellStyle name="Note 8 8 3 2 2" xfId="2484"/>
    <cellStyle name="Note 8 8 3 3" xfId="2485"/>
    <cellStyle name="Note 8 8 4" xfId="2486"/>
    <cellStyle name="Note 8 8 4 2" xfId="2487"/>
    <cellStyle name="Note 8 8 5" xfId="2488"/>
    <cellStyle name="Note 9 2" xfId="2489"/>
    <cellStyle name="Note 9 2 2" xfId="2490"/>
    <cellStyle name="Note 9 2 2 2" xfId="2491"/>
    <cellStyle name="Note 9 2 2 2 2" xfId="2492"/>
    <cellStyle name="Note 9 2 2 2 2 2" xfId="2493"/>
    <cellStyle name="Note 9 2 2 2 3" xfId="2494"/>
    <cellStyle name="Note 9 2 2 3" xfId="2495"/>
    <cellStyle name="Note 9 2 2 3 2" xfId="2496"/>
    <cellStyle name="Note 9 2 2 4" xfId="2497"/>
    <cellStyle name="Note 9 2 3" xfId="2498"/>
    <cellStyle name="Note 9 2 3 2" xfId="2499"/>
    <cellStyle name="Note 9 2 3 2 2" xfId="2500"/>
    <cellStyle name="Note 9 2 3 3" xfId="2501"/>
    <cellStyle name="Note 9 2 4" xfId="2502"/>
    <cellStyle name="Note 9 2 4 2" xfId="2503"/>
    <cellStyle name="Note 9 2 5" xfId="2504"/>
    <cellStyle name="Note 9 3" xfId="2505"/>
    <cellStyle name="Note 9 3 2" xfId="2506"/>
    <cellStyle name="Note 9 3 2 2" xfId="2507"/>
    <cellStyle name="Note 9 3 2 2 2" xfId="2508"/>
    <cellStyle name="Note 9 3 2 2 2 2" xfId="2509"/>
    <cellStyle name="Note 9 3 2 2 3" xfId="2510"/>
    <cellStyle name="Note 9 3 2 3" xfId="2511"/>
    <cellStyle name="Note 9 3 2 3 2" xfId="2512"/>
    <cellStyle name="Note 9 3 2 4" xfId="2513"/>
    <cellStyle name="Note 9 3 3" xfId="2514"/>
    <cellStyle name="Note 9 3 3 2" xfId="2515"/>
    <cellStyle name="Note 9 3 3 2 2" xfId="2516"/>
    <cellStyle name="Note 9 3 3 3" xfId="2517"/>
    <cellStyle name="Note 9 3 4" xfId="2518"/>
    <cellStyle name="Note 9 3 4 2" xfId="2519"/>
    <cellStyle name="Note 9 3 5" xfId="2520"/>
    <cellStyle name="Note 9 4" xfId="2521"/>
    <cellStyle name="Note 9 4 2" xfId="2522"/>
    <cellStyle name="Note 9 4 2 2" xfId="2523"/>
    <cellStyle name="Note 9 4 2 2 2" xfId="2524"/>
    <cellStyle name="Note 9 4 2 2 2 2" xfId="2525"/>
    <cellStyle name="Note 9 4 2 2 3" xfId="2526"/>
    <cellStyle name="Note 9 4 2 3" xfId="2527"/>
    <cellStyle name="Note 9 4 2 3 2" xfId="2528"/>
    <cellStyle name="Note 9 4 2 4" xfId="2529"/>
    <cellStyle name="Note 9 4 3" xfId="2530"/>
    <cellStyle name="Note 9 4 3 2" xfId="2531"/>
    <cellStyle name="Note 9 4 3 2 2" xfId="2532"/>
    <cellStyle name="Note 9 4 3 3" xfId="2533"/>
    <cellStyle name="Note 9 4 4" xfId="2534"/>
    <cellStyle name="Note 9 4 4 2" xfId="2535"/>
    <cellStyle name="Note 9 4 5" xfId="2536"/>
    <cellStyle name="Note 9 5" xfId="2537"/>
    <cellStyle name="Note 9 5 2" xfId="2538"/>
    <cellStyle name="Note 9 5 2 2" xfId="2539"/>
    <cellStyle name="Note 9 5 2 2 2" xfId="2540"/>
    <cellStyle name="Note 9 5 2 2 2 2" xfId="2541"/>
    <cellStyle name="Note 9 5 2 2 3" xfId="2542"/>
    <cellStyle name="Note 9 5 2 3" xfId="2543"/>
    <cellStyle name="Note 9 5 2 3 2" xfId="2544"/>
    <cellStyle name="Note 9 5 2 4" xfId="2545"/>
    <cellStyle name="Note 9 5 3" xfId="2546"/>
    <cellStyle name="Note 9 5 3 2" xfId="2547"/>
    <cellStyle name="Note 9 5 3 2 2" xfId="2548"/>
    <cellStyle name="Note 9 5 3 3" xfId="2549"/>
    <cellStyle name="Note 9 5 4" xfId="2550"/>
    <cellStyle name="Note 9 5 4 2" xfId="2551"/>
    <cellStyle name="Note 9 5 5" xfId="2552"/>
    <cellStyle name="Note 9 6" xfId="2553"/>
    <cellStyle name="Note 9 6 2" xfId="2554"/>
    <cellStyle name="Note 9 6 2 2" xfId="2555"/>
    <cellStyle name="Note 9 6 2 2 2" xfId="2556"/>
    <cellStyle name="Note 9 6 2 2 2 2" xfId="2557"/>
    <cellStyle name="Note 9 6 2 2 3" xfId="2558"/>
    <cellStyle name="Note 9 6 2 3" xfId="2559"/>
    <cellStyle name="Note 9 6 2 3 2" xfId="2560"/>
    <cellStyle name="Note 9 6 2 4" xfId="2561"/>
    <cellStyle name="Note 9 6 3" xfId="2562"/>
    <cellStyle name="Note 9 6 3 2" xfId="2563"/>
    <cellStyle name="Note 9 6 3 2 2" xfId="2564"/>
    <cellStyle name="Note 9 6 3 3" xfId="2565"/>
    <cellStyle name="Note 9 6 4" xfId="2566"/>
    <cellStyle name="Note 9 6 4 2" xfId="2567"/>
    <cellStyle name="Note 9 6 5" xfId="2568"/>
    <cellStyle name="Note 9 7" xfId="2569"/>
    <cellStyle name="Note 9 7 2" xfId="2570"/>
    <cellStyle name="Note 9 7 2 2" xfId="2571"/>
    <cellStyle name="Note 9 7 2 2 2" xfId="2572"/>
    <cellStyle name="Note 9 7 2 2 2 2" xfId="2573"/>
    <cellStyle name="Note 9 7 2 2 3" xfId="2574"/>
    <cellStyle name="Note 9 7 2 3" xfId="2575"/>
    <cellStyle name="Note 9 7 2 3 2" xfId="2576"/>
    <cellStyle name="Note 9 7 2 4" xfId="2577"/>
    <cellStyle name="Note 9 7 3" xfId="2578"/>
    <cellStyle name="Note 9 7 3 2" xfId="2579"/>
    <cellStyle name="Note 9 7 3 2 2" xfId="2580"/>
    <cellStyle name="Note 9 7 3 3" xfId="2581"/>
    <cellStyle name="Note 9 7 4" xfId="2582"/>
    <cellStyle name="Note 9 7 4 2" xfId="2583"/>
    <cellStyle name="Note 9 7 5" xfId="2584"/>
    <cellStyle name="Note 9 8" xfId="2585"/>
    <cellStyle name="Note 9 8 2" xfId="2586"/>
    <cellStyle name="Note 9 8 2 2" xfId="2587"/>
    <cellStyle name="Note 9 8 2 2 2" xfId="2588"/>
    <cellStyle name="Note 9 8 2 2 2 2" xfId="2589"/>
    <cellStyle name="Note 9 8 2 2 3" xfId="2590"/>
    <cellStyle name="Note 9 8 2 3" xfId="2591"/>
    <cellStyle name="Note 9 8 2 3 2" xfId="2592"/>
    <cellStyle name="Note 9 8 2 4" xfId="2593"/>
    <cellStyle name="Note 9 8 3" xfId="2594"/>
    <cellStyle name="Note 9 8 3 2" xfId="2595"/>
    <cellStyle name="Note 9 8 3 2 2" xfId="2596"/>
    <cellStyle name="Note 9 8 3 3" xfId="2597"/>
    <cellStyle name="Note 9 8 4" xfId="2598"/>
    <cellStyle name="Note 9 8 4 2" xfId="2599"/>
    <cellStyle name="Note 9 8 5" xfId="2600"/>
    <cellStyle name="notes" xfId="960"/>
    <cellStyle name="Otsikko" xfId="2601"/>
    <cellStyle name="Otsikko 1" xfId="2602"/>
    <cellStyle name="Otsikko 2" xfId="2603"/>
    <cellStyle name="Otsikko 3" xfId="2604"/>
    <cellStyle name="Otsikko 4" xfId="2605"/>
    <cellStyle name="Output 2" xfId="543"/>
    <cellStyle name="Output 2 2" xfId="2606"/>
    <cellStyle name="Output 3" xfId="2607"/>
    <cellStyle name="Output 4" xfId="2608"/>
    <cellStyle name="Output 5" xfId="2609"/>
    <cellStyle name="Percent [2]" xfId="961"/>
    <cellStyle name="Percent 2" xfId="544"/>
    <cellStyle name="Percent 2 2" xfId="545"/>
    <cellStyle name="Percent 2 2 2" xfId="546"/>
    <cellStyle name="Percent 2 2 2 2" xfId="704"/>
    <cellStyle name="Percent 2 2 2 2 2" xfId="962"/>
    <cellStyle name="Percent 2 2 2 3" xfId="963"/>
    <cellStyle name="Percent 2 2 2 4" xfId="2612"/>
    <cellStyle name="Percent 2 2 3" xfId="547"/>
    <cellStyle name="Percent 2 2 3 2" xfId="705"/>
    <cellStyle name="Percent 2 2 4" xfId="548"/>
    <cellStyle name="Percent 2 2 4 2" xfId="706"/>
    <cellStyle name="Percent 2 2 5" xfId="549"/>
    <cellStyle name="Percent 2 2 5 2" xfId="707"/>
    <cellStyle name="Percent 2 2 6" xfId="703"/>
    <cellStyle name="Percent 2 2 7" xfId="2611"/>
    <cellStyle name="Percent 2 3" xfId="550"/>
    <cellStyle name="Percent 2 3 2" xfId="551"/>
    <cellStyle name="Percent 2 3 3" xfId="2613"/>
    <cellStyle name="Percent 2 4" xfId="552"/>
    <cellStyle name="Percent 2 4 2" xfId="708"/>
    <cellStyle name="Percent 2 5" xfId="553"/>
    <cellStyle name="Percent 2 6" xfId="554"/>
    <cellStyle name="Percent 2 7" xfId="555"/>
    <cellStyle name="Percent 2 8" xfId="702"/>
    <cellStyle name="Percent 2 9" xfId="2610"/>
    <cellStyle name="Percent 3" xfId="556"/>
    <cellStyle name="Percent 3 2" xfId="557"/>
    <cellStyle name="Percent 3 2 2" xfId="558"/>
    <cellStyle name="Percent 3 2 2 2" xfId="711"/>
    <cellStyle name="Percent 3 2 3" xfId="559"/>
    <cellStyle name="Percent 3 2 3 2" xfId="712"/>
    <cellStyle name="Percent 3 2 4" xfId="560"/>
    <cellStyle name="Percent 3 2 4 2" xfId="713"/>
    <cellStyle name="Percent 3 2 5" xfId="710"/>
    <cellStyle name="Percent 3 2 6" xfId="2614"/>
    <cellStyle name="Percent 3 3" xfId="561"/>
    <cellStyle name="Percent 3 4" xfId="562"/>
    <cellStyle name="Percent 3 4 2" xfId="714"/>
    <cellStyle name="Percent 3 5" xfId="563"/>
    <cellStyle name="Percent 3 5 2" xfId="715"/>
    <cellStyle name="Percent 3 6" xfId="564"/>
    <cellStyle name="Percent 3 6 2" xfId="716"/>
    <cellStyle name="Percent 3 7" xfId="565"/>
    <cellStyle name="Percent 3 8" xfId="709"/>
    <cellStyle name="Percent 4" xfId="566"/>
    <cellStyle name="Percent 4 2" xfId="567"/>
    <cellStyle name="Percent 4 2 2" xfId="568"/>
    <cellStyle name="Percent 4 3" xfId="569"/>
    <cellStyle name="Percent 4 4" xfId="2615"/>
    <cellStyle name="Percent 5" xfId="570"/>
    <cellStyle name="Percent 5 2" xfId="717"/>
    <cellStyle name="Percent 5 3" xfId="2616"/>
    <cellStyle name="Percent 6" xfId="724"/>
    <cellStyle name="Percent 7" xfId="2617"/>
    <cellStyle name="Percentá" xfId="975" builtinId="5"/>
    <cellStyle name="Percentá 2" xfId="655"/>
    <cellStyle name="Percentá 3" xfId="785"/>
    <cellStyle name="Percentá 4" xfId="2737"/>
    <cellStyle name="Poznámka" xfId="16" builtinId="10" customBuiltin="1"/>
    <cellStyle name="Poznámka 2" xfId="992"/>
    <cellStyle name="Prepojená bunka" xfId="13" builtinId="24" customBuiltin="1"/>
    <cellStyle name="Prepojená bunka 2" xfId="989"/>
    <cellStyle name="Prepojená bunka 3" xfId="2691"/>
    <cellStyle name="Procentowy 3" xfId="571"/>
    <cellStyle name="Procentowy 3 2" xfId="718"/>
    <cellStyle name="Procentowy 8" xfId="572"/>
    <cellStyle name="Procentowy 8 2" xfId="719"/>
    <cellStyle name="Prozent_SubCatperStud" xfId="573"/>
    <cellStyle name="row" xfId="574"/>
    <cellStyle name="row 2" xfId="575"/>
    <cellStyle name="row 2 2" xfId="576"/>
    <cellStyle name="row 3" xfId="577"/>
    <cellStyle name="row 3 2" xfId="578"/>
    <cellStyle name="row 3 3" xfId="579"/>
    <cellStyle name="row 4" xfId="580"/>
    <cellStyle name="row 4 2" xfId="581"/>
    <cellStyle name="row 4 3" xfId="582"/>
    <cellStyle name="row 5" xfId="583"/>
    <cellStyle name="row 6" xfId="584"/>
    <cellStyle name="RowCodes" xfId="585"/>
    <cellStyle name="Row-Col Headings" xfId="586"/>
    <cellStyle name="RowTitles" xfId="587"/>
    <cellStyle name="RowTitles 2" xfId="588"/>
    <cellStyle name="RowTitles 2 2" xfId="589"/>
    <cellStyle name="RowTitles 3" xfId="590"/>
    <cellStyle name="RowTitles 3 2" xfId="591"/>
    <cellStyle name="RowTitles 3 3" xfId="592"/>
    <cellStyle name="RowTitles 4" xfId="593"/>
    <cellStyle name="RowTitles 4 2" xfId="594"/>
    <cellStyle name="RowTitles 4 3" xfId="595"/>
    <cellStyle name="RowTitles 5" xfId="596"/>
    <cellStyle name="RowTitles 6" xfId="597"/>
    <cellStyle name="RowTitles_CENTRAL_GOVT" xfId="598"/>
    <cellStyle name="RowTitles1-Detail" xfId="599"/>
    <cellStyle name="RowTitles1-Detail 2" xfId="600"/>
    <cellStyle name="RowTitles1-Detail 2 2" xfId="601"/>
    <cellStyle name="RowTitles1-Detail 2 2 2" xfId="602"/>
    <cellStyle name="RowTitles1-Detail 2 2 3" xfId="603"/>
    <cellStyle name="RowTitles1-Detail 2 3" xfId="604"/>
    <cellStyle name="RowTitles1-Detail 2 3 2" xfId="605"/>
    <cellStyle name="RowTitles1-Detail 2 3 3" xfId="606"/>
    <cellStyle name="RowTitles1-Detail 2 4" xfId="607"/>
    <cellStyle name="RowTitles1-Detail 2 4 2" xfId="608"/>
    <cellStyle name="RowTitles-Col2" xfId="609"/>
    <cellStyle name="RowTitles-Col2 2" xfId="610"/>
    <cellStyle name="RowTitles-Col2 2 2" xfId="611"/>
    <cellStyle name="RowTitles-Col2 2 2 2" xfId="612"/>
    <cellStyle name="RowTitles-Col2 2 2 3" xfId="613"/>
    <cellStyle name="RowTitles-Col2 2 3" xfId="614"/>
    <cellStyle name="RowTitles-Col2 2 3 2" xfId="615"/>
    <cellStyle name="RowTitles-Col2 2 3 3" xfId="616"/>
    <cellStyle name="RowTitles-Col2 2 4" xfId="617"/>
    <cellStyle name="RowTitles-Col2 2 4 2" xfId="618"/>
    <cellStyle name="RowTitles-Col2 2 5" xfId="619"/>
    <cellStyle name="RowTitles-Col2 3" xfId="620"/>
    <cellStyle name="RowTitles-Col2_T_B1.2" xfId="964"/>
    <cellStyle name="RowTitles-Detail" xfId="621"/>
    <cellStyle name="RowTitles-Detail 2" xfId="622"/>
    <cellStyle name="RowTitles-Detail 2 2" xfId="623"/>
    <cellStyle name="RowTitles-Detail 2 2 2" xfId="624"/>
    <cellStyle name="RowTitles-Detail 2 2 3" xfId="625"/>
    <cellStyle name="RowTitles-Detail 2 3" xfId="626"/>
    <cellStyle name="RowTitles-Detail 2 3 2" xfId="627"/>
    <cellStyle name="RowTitles-Detail 2 3 3" xfId="628"/>
    <cellStyle name="RowTitles-Detail 2 4" xfId="629"/>
    <cellStyle name="RowTitles-Detail 2 4 2" xfId="630"/>
    <cellStyle name="RowTitles-Detail_T_B1.2" xfId="965"/>
    <cellStyle name="Selittävä teksti" xfId="2618"/>
    <cellStyle name="semestre" xfId="966"/>
    <cellStyle name="Snorm" xfId="2676"/>
    <cellStyle name="socxn" xfId="2677"/>
    <cellStyle name="Spolu" xfId="18" builtinId="25" customBuiltin="1"/>
    <cellStyle name="Spolu 2" xfId="994"/>
    <cellStyle name="Spolu 3" xfId="2695"/>
    <cellStyle name="ss24" xfId="797"/>
    <cellStyle name="Standaard_Blad1" xfId="631"/>
    <cellStyle name="Standard 2" xfId="52"/>
    <cellStyle name="Standard 2 2" xfId="54"/>
    <cellStyle name="Standard_DIAGRAM" xfId="632"/>
    <cellStyle name="Sub-titles" xfId="633"/>
    <cellStyle name="Sub-titles Cols" xfId="634"/>
    <cellStyle name="Sub-titles rows" xfId="635"/>
    <cellStyle name="Syöttö" xfId="2619"/>
    <cellStyle name="Table No." xfId="636"/>
    <cellStyle name="Table Title" xfId="637"/>
    <cellStyle name="table_body" xfId="2731"/>
    <cellStyle name="Tarkistussolu" xfId="2620"/>
    <cellStyle name="temp" xfId="638"/>
    <cellStyle name="tête chapitre" xfId="967"/>
    <cellStyle name="TEXT" xfId="968"/>
    <cellStyle name="Text upozornenia" xfId="15" builtinId="11" customBuiltin="1"/>
    <cellStyle name="Text upozornenia 2" xfId="991"/>
    <cellStyle name="Text upozornenia 3" xfId="2693"/>
    <cellStyle name="Title 2" xfId="639"/>
    <cellStyle name="Title 2 2" xfId="2621"/>
    <cellStyle name="Title 3" xfId="2622"/>
    <cellStyle name="Title 4" xfId="2623"/>
    <cellStyle name="Title 5" xfId="2624"/>
    <cellStyle name="title1" xfId="640"/>
    <cellStyle name="Titles" xfId="641"/>
    <cellStyle name="titre" xfId="969"/>
    <cellStyle name="Titul" xfId="2" builtinId="15" customBuiltin="1"/>
    <cellStyle name="Titul 2" xfId="978"/>
    <cellStyle name="Titul 3" xfId="2680"/>
    <cellStyle name="Total 2" xfId="642"/>
    <cellStyle name="Total 2 2" xfId="2625"/>
    <cellStyle name="Total 3" xfId="2626"/>
    <cellStyle name="Total 4" xfId="2627"/>
    <cellStyle name="Total 5" xfId="2628"/>
    <cellStyle name="Tulostus" xfId="2629"/>
    <cellStyle name="Tusental (0)_Blad2" xfId="643"/>
    <cellStyle name="Tusental 2" xfId="644"/>
    <cellStyle name="Tusental 3" xfId="645"/>
    <cellStyle name="Tusental 3 2" xfId="720"/>
    <cellStyle name="Tusental_Blad2" xfId="646"/>
    <cellStyle name="Uwaga 2" xfId="647"/>
    <cellStyle name="Uwaga 2 2" xfId="721"/>
    <cellStyle name="Valuta (0)_Blad2" xfId="648"/>
    <cellStyle name="Valuta_Blad2" xfId="649"/>
    <cellStyle name="Varoitusteksti" xfId="2630"/>
    <cellStyle name="Vstup" xfId="10" builtinId="20" customBuiltin="1"/>
    <cellStyle name="Vstup 2" xfId="986"/>
    <cellStyle name="Vstup 3" xfId="2688"/>
    <cellStyle name="Výpočet" xfId="12" builtinId="22" customBuiltin="1"/>
    <cellStyle name="Výpočet 2" xfId="988"/>
    <cellStyle name="Výpočet 3" xfId="2690"/>
    <cellStyle name="Výstup" xfId="11" builtinId="21" customBuiltin="1"/>
    <cellStyle name="Výstup 2" xfId="987"/>
    <cellStyle name="Výstup 3" xfId="2689"/>
    <cellStyle name="Vysvetľujúci text" xfId="17" builtinId="53" customBuiltin="1"/>
    <cellStyle name="Vysvetľujúci text 2" xfId="993"/>
    <cellStyle name="Vysvetľujúci text 3" xfId="2694"/>
    <cellStyle name="Warning Text 2" xfId="652"/>
    <cellStyle name="Warning Text 2 2" xfId="2631"/>
    <cellStyle name="Warning Text 3" xfId="2632"/>
    <cellStyle name="Warning Text 4" xfId="2633"/>
    <cellStyle name="Warning Text 5" xfId="2634"/>
    <cellStyle name="Währung [0]_DIAGRAM" xfId="650"/>
    <cellStyle name="Währung_DIAGRAM" xfId="651"/>
    <cellStyle name="Wrapped" xfId="970"/>
    <cellStyle name="Zlá" xfId="8" builtinId="27" customBuiltin="1"/>
    <cellStyle name="Zlá 2" xfId="984"/>
    <cellStyle name="Zlá 3" xfId="2686"/>
    <cellStyle name="Zvýraznenie1" xfId="19" builtinId="29" customBuiltin="1"/>
    <cellStyle name="Zvýraznenie1 2" xfId="995"/>
    <cellStyle name="Zvýraznenie1 3" xfId="2696"/>
    <cellStyle name="Zvýraznenie2" xfId="23" builtinId="33" customBuiltin="1"/>
    <cellStyle name="Zvýraznenie2 2" xfId="999"/>
    <cellStyle name="Zvýraznenie2 3" xfId="2700"/>
    <cellStyle name="Zvýraznenie3" xfId="27" builtinId="37" customBuiltin="1"/>
    <cellStyle name="Zvýraznenie3 2" xfId="1003"/>
    <cellStyle name="Zvýraznenie3 3" xfId="2704"/>
    <cellStyle name="Zvýraznenie4" xfId="31" builtinId="41" customBuiltin="1"/>
    <cellStyle name="Zvýraznenie4 2" xfId="1007"/>
    <cellStyle name="Zvýraznenie4 3" xfId="2708"/>
    <cellStyle name="Zvýraznenie5" xfId="35" builtinId="45" customBuiltin="1"/>
    <cellStyle name="Zvýraznenie5 2" xfId="1011"/>
    <cellStyle name="Zvýraznenie5 3" xfId="2712"/>
    <cellStyle name="Zvýraznenie6" xfId="39" builtinId="49" customBuiltin="1"/>
    <cellStyle name="Zvýraznenie6 2" xfId="1015"/>
    <cellStyle name="Zvýraznenie6 3" xfId="2716"/>
    <cellStyle name="アクセント 1" xfId="2635"/>
    <cellStyle name="アクセント 2" xfId="2636"/>
    <cellStyle name="アクセント 3" xfId="2637"/>
    <cellStyle name="アクセント 4" xfId="2638"/>
    <cellStyle name="アクセント 5" xfId="2639"/>
    <cellStyle name="アクセント 6" xfId="2640"/>
    <cellStyle name="タイトル" xfId="2641"/>
    <cellStyle name="チェック セル" xfId="2642"/>
    <cellStyle name="どちらでもない" xfId="2643"/>
    <cellStyle name="メモ" xfId="2644"/>
    <cellStyle name="リンク セル" xfId="2645"/>
    <cellStyle name="쉼표 2" xfId="659"/>
    <cellStyle name="표준_T_A8(통계청_검증결과)" xfId="653"/>
    <cellStyle name="入力" xfId="2646"/>
    <cellStyle name="出力" xfId="2647"/>
    <cellStyle name="悪い" xfId="2648"/>
    <cellStyle name="標準_②Ｂ分類事項一覧（英語）" xfId="2678"/>
    <cellStyle name="良い" xfId="2649"/>
    <cellStyle name="見出し 1" xfId="2650"/>
    <cellStyle name="見出し 2" xfId="2651"/>
    <cellStyle name="見出し 3" xfId="2652"/>
    <cellStyle name="見出し 4" xfId="2653"/>
    <cellStyle name="計算" xfId="2654"/>
    <cellStyle name="説明文" xfId="2655"/>
    <cellStyle name="警告文" xfId="2656"/>
    <cellStyle name="集計" xfId="2657"/>
  </cellStyles>
  <dxfs count="205">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b val="0"/>
        <i val="0"/>
        <strike val="0"/>
        <condense val="0"/>
        <extend val="0"/>
        <outline val="0"/>
        <shadow val="0"/>
        <u val="none"/>
        <vertAlign val="baseline"/>
        <sz val="11"/>
        <color theme="1"/>
        <name val="Arial Narrow"/>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tint="0.249977111117893"/>
        <name val="Calibri"/>
        <scheme val="minor"/>
      </font>
      <numFmt numFmtId="1" formatCode="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theme="1" tint="0.249977111117893"/>
        <name val="Calibri"/>
        <scheme val="minor"/>
      </font>
      <fill>
        <patternFill patternType="solid">
          <fgColor indexed="64"/>
          <bgColor theme="0" tint="-4.9989318521683403E-2"/>
        </patternFill>
      </fill>
      <alignment horizontal="left" vertical="bottom" textRotation="0" wrapText="0" indent="0" justifyLastLine="0" shrinkToFit="0" readingOrder="0"/>
      <border diagonalUp="0" diagonalDown="0" outline="0">
        <left/>
        <right style="thin">
          <color theme="0"/>
        </right>
        <top style="thin">
          <color theme="0"/>
        </top>
        <bottom style="thin">
          <color theme="0"/>
        </bottom>
      </border>
    </dxf>
    <dxf>
      <border outline="0">
        <top style="thin">
          <color theme="0"/>
        </top>
      </border>
    </dxf>
    <dxf>
      <border outline="0">
        <left style="thin">
          <color theme="0"/>
        </left>
        <right style="thin">
          <color theme="0"/>
        </right>
        <top style="thin">
          <color theme="0"/>
        </top>
        <bottom style="thin">
          <color theme="0"/>
        </bottom>
      </border>
    </dxf>
    <dxf>
      <border outline="0">
        <bottom style="thin">
          <color theme="0"/>
        </bottom>
      </border>
    </dxf>
    <dxf>
      <font>
        <b val="0"/>
        <i val="0"/>
        <strike val="0"/>
        <condense val="0"/>
        <extend val="0"/>
        <outline val="0"/>
        <shadow val="0"/>
        <u val="none"/>
        <vertAlign val="baseline"/>
        <sz val="11"/>
        <color theme="1" tint="0.249977111117893"/>
        <name val="Calibri"/>
        <scheme val="minor"/>
      </font>
      <numFmt numFmtId="1" formatCode="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theme="1" tint="0.249977111117893"/>
        <name val="Calibri"/>
        <scheme val="minor"/>
      </font>
      <fill>
        <patternFill patternType="solid">
          <fgColor indexed="64"/>
          <bgColor theme="0" tint="-4.9989318521683403E-2"/>
        </patternFill>
      </fill>
      <alignment horizontal="left" vertical="bottom" textRotation="0" wrapText="0" indent="0" justifyLastLine="0" shrinkToFit="0" readingOrder="0"/>
      <border diagonalUp="0" diagonalDown="0" outline="0">
        <left/>
        <right style="thin">
          <color theme="0"/>
        </right>
        <top style="thin">
          <color theme="0"/>
        </top>
        <bottom style="thin">
          <color theme="0"/>
        </bottom>
      </border>
    </dxf>
    <dxf>
      <border outline="0">
        <top style="thin">
          <color theme="0"/>
        </top>
      </border>
    </dxf>
    <dxf>
      <border outline="0">
        <left style="thin">
          <color theme="0"/>
        </left>
        <right style="thin">
          <color theme="0"/>
        </right>
        <top style="thin">
          <color theme="0"/>
        </top>
        <bottom style="thin">
          <color theme="0"/>
        </bottom>
      </border>
    </dxf>
    <dxf>
      <border outline="0">
        <bottom style="thin">
          <color theme="0"/>
        </bottom>
      </border>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font>
    </dxf>
    <dxf>
      <font>
        <b/>
        <i val="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2C9ADC"/>
      <color rgb="FFA3E7FF"/>
      <color rgb="FFD1F3FF"/>
      <color rgb="FF238DC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209341887819573E-2"/>
          <c:y val="4.2759961127308101E-2"/>
          <c:w val="0.91336930105958991"/>
          <c:h val="0.8640557685391369"/>
        </c:manualLayout>
      </c:layout>
      <c:barChart>
        <c:barDir val="col"/>
        <c:grouping val="clustered"/>
        <c:varyColors val="0"/>
        <c:ser>
          <c:idx val="0"/>
          <c:order val="0"/>
          <c:spPr>
            <a:solidFill>
              <a:srgbClr val="2C9ADC"/>
            </a:solidFill>
          </c:spPr>
          <c:invertIfNegative val="0"/>
          <c:cat>
            <c:strRef>
              <c:f>'Tabuľky a grafy'!$A$91:$A$102</c:f>
              <c:strCache>
                <c:ptCount val="12"/>
                <c:pt idx="0">
                  <c:v>Základné školstvo </c:v>
                </c:pt>
                <c:pt idx="1">
                  <c:v>Trh práce</c:v>
                </c:pt>
                <c:pt idx="2">
                  <c:v>Zdravie</c:v>
                </c:pt>
                <c:pt idx="3">
                  <c:v>Kvalita výskumu a VŠ</c:v>
                </c:pt>
                <c:pt idx="4">
                  <c:v>Environmentálna udržateľnosť</c:v>
                </c:pt>
                <c:pt idx="5">
                  <c:v>Doprava</c:v>
                </c:pt>
                <c:pt idx="6">
                  <c:v>Príjem a bohatstvo</c:v>
                </c:pt>
                <c:pt idx="7">
                  <c:v>Bezpečnosť</c:v>
                </c:pt>
                <c:pt idx="8">
                  <c:v>Inovačná výkonnosť</c:v>
                </c:pt>
                <c:pt idx="9">
                  <c:v>Podnikateľské prostredie</c:v>
                </c:pt>
                <c:pt idx="10">
                  <c:v>Fiškálna udržateľnosť</c:v>
                </c:pt>
                <c:pt idx="11">
                  <c:v>Sociálna udržateľnosť</c:v>
                </c:pt>
              </c:strCache>
            </c:strRef>
          </c:cat>
          <c:val>
            <c:numRef>
              <c:f>'Tabuľky a grafy'!$B$91:$B$102</c:f>
              <c:numCache>
                <c:formatCode>0.00</c:formatCode>
                <c:ptCount val="12"/>
                <c:pt idx="0">
                  <c:v>-1.1178533993257116</c:v>
                </c:pt>
                <c:pt idx="1">
                  <c:v>-0.85717972546279464</c:v>
                </c:pt>
                <c:pt idx="2">
                  <c:v>-0.76</c:v>
                </c:pt>
                <c:pt idx="3">
                  <c:v>-0.74302525579964984</c:v>
                </c:pt>
                <c:pt idx="4">
                  <c:v>-0.62</c:v>
                </c:pt>
                <c:pt idx="5">
                  <c:v>-0.58904415408244826</c:v>
                </c:pt>
                <c:pt idx="6">
                  <c:v>-0.50300377914099514</c:v>
                </c:pt>
                <c:pt idx="7">
                  <c:v>-0.43636195405379341</c:v>
                </c:pt>
                <c:pt idx="8">
                  <c:v>-0.39753545523366157</c:v>
                </c:pt>
                <c:pt idx="9">
                  <c:v>-0.34129624846194606</c:v>
                </c:pt>
                <c:pt idx="10">
                  <c:v>-0.15696989897699035</c:v>
                </c:pt>
                <c:pt idx="11">
                  <c:v>0.87925951016732073</c:v>
                </c:pt>
              </c:numCache>
            </c:numRef>
          </c:val>
        </c:ser>
        <c:dLbls>
          <c:showLegendKey val="0"/>
          <c:showVal val="0"/>
          <c:showCatName val="0"/>
          <c:showSerName val="0"/>
          <c:showPercent val="0"/>
          <c:showBubbleSize val="0"/>
        </c:dLbls>
        <c:gapWidth val="150"/>
        <c:axId val="472802800"/>
        <c:axId val="475173704"/>
      </c:barChart>
      <c:catAx>
        <c:axId val="472802800"/>
        <c:scaling>
          <c:orientation val="minMax"/>
        </c:scaling>
        <c:delete val="0"/>
        <c:axPos val="b"/>
        <c:numFmt formatCode="General" sourceLinked="1"/>
        <c:majorTickMark val="in"/>
        <c:minorTickMark val="out"/>
        <c:tickLblPos val="low"/>
        <c:crossAx val="475173704"/>
        <c:crosses val="autoZero"/>
        <c:auto val="1"/>
        <c:lblAlgn val="ctr"/>
        <c:lblOffset val="100"/>
        <c:noMultiLvlLbl val="0"/>
      </c:catAx>
      <c:valAx>
        <c:axId val="475173704"/>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crossAx val="472802800"/>
        <c:crosses val="autoZero"/>
        <c:crossBetween val="between"/>
      </c:valAx>
    </c:plotArea>
    <c:plotVisOnly val="1"/>
    <c:dispBlanksAs val="gap"/>
    <c:showDLblsOverMax val="0"/>
  </c:chart>
  <c:spPr>
    <a:ln>
      <a:noFill/>
    </a:ln>
  </c:spPr>
  <c:txPr>
    <a:bodyPr/>
    <a:lstStyle/>
    <a:p>
      <a:pPr>
        <a:defRPr sz="800">
          <a:solidFill>
            <a:sysClr val="windowText" lastClr="000000"/>
          </a:solidFill>
          <a:latin typeface="Arial Narrow"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'05_freight_modal_split'!$B$8</c:f>
              <c:strCache>
                <c:ptCount val="1"/>
                <c:pt idx="0">
                  <c:v>Railways</c:v>
                </c:pt>
              </c:strCache>
            </c:strRef>
          </c:tx>
          <c:spPr>
            <a:solidFill>
              <a:srgbClr val="006FB4"/>
            </a:solidFill>
          </c:spPr>
          <c:invertIfNegative val="0"/>
          <c:dPt>
            <c:idx val="0"/>
            <c:invertIfNegative val="0"/>
            <c:bubble3D val="0"/>
          </c:dPt>
          <c:dPt>
            <c:idx val="12"/>
            <c:invertIfNegative val="0"/>
            <c:bubble3D val="0"/>
          </c:dPt>
          <c:dPt>
            <c:idx val="14"/>
            <c:invertIfNegative val="0"/>
            <c:bubble3D val="0"/>
            <c:spPr>
              <a:pattFill prst="dkUpDiag">
                <a:fgClr>
                  <a:srgbClr val="006FB4"/>
                </a:fgClr>
                <a:bgClr>
                  <a:schemeClr val="bg1"/>
                </a:bgClr>
              </a:pattFill>
            </c:spPr>
          </c:dPt>
          <c:cat>
            <c:strRef>
              <c:f>'05_freight_modal_split'!$A$9:$A$36</c:f>
              <c:strCache>
                <c:ptCount val="28"/>
                <c:pt idx="0">
                  <c:v>LV</c:v>
                </c:pt>
                <c:pt idx="1">
                  <c:v>LT</c:v>
                </c:pt>
                <c:pt idx="2">
                  <c:v>EE</c:v>
                </c:pt>
                <c:pt idx="3">
                  <c:v>SK</c:v>
                </c:pt>
                <c:pt idx="4">
                  <c:v>SI</c:v>
                </c:pt>
                <c:pt idx="5">
                  <c:v>AT</c:v>
                </c:pt>
                <c:pt idx="6">
                  <c:v>HU</c:v>
                </c:pt>
                <c:pt idx="7">
                  <c:v>FI</c:v>
                </c:pt>
                <c:pt idx="8">
                  <c:v>SE</c:v>
                </c:pt>
                <c:pt idx="9">
                  <c:v>RO</c:v>
                </c:pt>
                <c:pt idx="10">
                  <c:v>CZ</c:v>
                </c:pt>
                <c:pt idx="11">
                  <c:v>PL</c:v>
                </c:pt>
                <c:pt idx="12">
                  <c:v>HR</c:v>
                </c:pt>
                <c:pt idx="13">
                  <c:v>DE</c:v>
                </c:pt>
                <c:pt idx="14">
                  <c:v>EU</c:v>
                </c:pt>
                <c:pt idx="15">
                  <c:v>BG</c:v>
                </c:pt>
                <c:pt idx="16">
                  <c:v>NO</c:v>
                </c:pt>
                <c:pt idx="17">
                  <c:v>IT</c:v>
                </c:pt>
                <c:pt idx="18">
                  <c:v>UK</c:v>
                </c:pt>
                <c:pt idx="19">
                  <c:v>PT</c:v>
                </c:pt>
                <c:pt idx="20">
                  <c:v>DK</c:v>
                </c:pt>
                <c:pt idx="21">
                  <c:v>BE</c:v>
                </c:pt>
                <c:pt idx="22">
                  <c:v>FR</c:v>
                </c:pt>
                <c:pt idx="23">
                  <c:v>LU</c:v>
                </c:pt>
                <c:pt idx="24">
                  <c:v>ES</c:v>
                </c:pt>
                <c:pt idx="25">
                  <c:v>NL</c:v>
                </c:pt>
                <c:pt idx="26">
                  <c:v>EL</c:v>
                </c:pt>
                <c:pt idx="27">
                  <c:v>IE</c:v>
                </c:pt>
              </c:strCache>
            </c:strRef>
          </c:cat>
          <c:val>
            <c:numRef>
              <c:f>'05_freight_modal_split'!$B$9:$B$36</c:f>
              <c:numCache>
                <c:formatCode>0.0</c:formatCode>
                <c:ptCount val="28"/>
                <c:pt idx="0">
                  <c:v>81.217236961550825</c:v>
                </c:pt>
                <c:pt idx="1">
                  <c:v>68.062845343328505</c:v>
                </c:pt>
                <c:pt idx="2">
                  <c:v>55.20383375788974</c:v>
                </c:pt>
                <c:pt idx="3">
                  <c:v>38.867136136554521</c:v>
                </c:pt>
                <c:pt idx="4">
                  <c:v>35.960358804575336</c:v>
                </c:pt>
                <c:pt idx="5">
                  <c:v>33.26309948180922</c:v>
                </c:pt>
                <c:pt idx="6">
                  <c:v>31.0482293423381</c:v>
                </c:pt>
                <c:pt idx="7">
                  <c:v>30.741240138797082</c:v>
                </c:pt>
                <c:pt idx="8">
                  <c:v>30.368605952978438</c:v>
                </c:pt>
                <c:pt idx="9">
                  <c:v>30.22937863554176</c:v>
                </c:pt>
                <c:pt idx="10">
                  <c:v>28.238951698815534</c:v>
                </c:pt>
                <c:pt idx="11">
                  <c:v>26.530992917297731</c:v>
                </c:pt>
                <c:pt idx="12">
                  <c:v>20.367559045887095</c:v>
                </c:pt>
                <c:pt idx="13">
                  <c:v>18.820914815016849</c:v>
                </c:pt>
                <c:pt idx="14">
                  <c:v>18.369004317243284</c:v>
                </c:pt>
                <c:pt idx="15">
                  <c:v>18.236298538892189</c:v>
                </c:pt>
                <c:pt idx="16">
                  <c:v>13.737532834780076</c:v>
                </c:pt>
                <c:pt idx="17">
                  <c:v>13.104987076457911</c:v>
                </c:pt>
                <c:pt idx="18">
                  <c:v>12.879415165389934</c:v>
                </c:pt>
                <c:pt idx="19">
                  <c:v>12.754212914299847</c:v>
                </c:pt>
                <c:pt idx="20">
                  <c:v>11.175944176465583</c:v>
                </c:pt>
                <c:pt idx="21">
                  <c:v>11.110952642668813</c:v>
                </c:pt>
                <c:pt idx="22">
                  <c:v>10.710044841766084</c:v>
                </c:pt>
                <c:pt idx="23">
                  <c:v>6.1118765439262379</c:v>
                </c:pt>
                <c:pt idx="24">
                  <c:v>6.0814777363444188</c:v>
                </c:pt>
                <c:pt idx="25">
                  <c:v>5.8310224928991152</c:v>
                </c:pt>
                <c:pt idx="26">
                  <c:v>1.743259506861311</c:v>
                </c:pt>
                <c:pt idx="27">
                  <c:v>1.0967440464732041</c:v>
                </c:pt>
              </c:numCache>
            </c:numRef>
          </c:val>
        </c:ser>
        <c:ser>
          <c:idx val="1"/>
          <c:order val="1"/>
          <c:tx>
            <c:strRef>
              <c:f>'05_freight_modal_split'!$C$8</c:f>
              <c:strCache>
                <c:ptCount val="1"/>
                <c:pt idx="0">
                  <c:v>Roads</c:v>
                </c:pt>
              </c:strCache>
            </c:strRef>
          </c:tx>
          <c:spPr>
            <a:solidFill>
              <a:srgbClr val="FABB21"/>
            </a:solidFill>
          </c:spPr>
          <c:invertIfNegative val="0"/>
          <c:dPt>
            <c:idx val="0"/>
            <c:invertIfNegative val="0"/>
            <c:bubble3D val="0"/>
          </c:dPt>
          <c:dPt>
            <c:idx val="12"/>
            <c:invertIfNegative val="0"/>
            <c:bubble3D val="0"/>
          </c:dPt>
          <c:dPt>
            <c:idx val="14"/>
            <c:invertIfNegative val="0"/>
            <c:bubble3D val="0"/>
            <c:spPr>
              <a:pattFill prst="dkUpDiag">
                <a:fgClr>
                  <a:srgbClr val="FABB21"/>
                </a:fgClr>
                <a:bgClr>
                  <a:schemeClr val="bg1"/>
                </a:bgClr>
              </a:pattFill>
            </c:spPr>
          </c:dPt>
          <c:cat>
            <c:strRef>
              <c:f>'05_freight_modal_split'!$A$9:$A$36</c:f>
              <c:strCache>
                <c:ptCount val="28"/>
                <c:pt idx="0">
                  <c:v>LV</c:v>
                </c:pt>
                <c:pt idx="1">
                  <c:v>LT</c:v>
                </c:pt>
                <c:pt idx="2">
                  <c:v>EE</c:v>
                </c:pt>
                <c:pt idx="3">
                  <c:v>SK</c:v>
                </c:pt>
                <c:pt idx="4">
                  <c:v>SI</c:v>
                </c:pt>
                <c:pt idx="5">
                  <c:v>AT</c:v>
                </c:pt>
                <c:pt idx="6">
                  <c:v>HU</c:v>
                </c:pt>
                <c:pt idx="7">
                  <c:v>FI</c:v>
                </c:pt>
                <c:pt idx="8">
                  <c:v>SE</c:v>
                </c:pt>
                <c:pt idx="9">
                  <c:v>RO</c:v>
                </c:pt>
                <c:pt idx="10">
                  <c:v>CZ</c:v>
                </c:pt>
                <c:pt idx="11">
                  <c:v>PL</c:v>
                </c:pt>
                <c:pt idx="12">
                  <c:v>HR</c:v>
                </c:pt>
                <c:pt idx="13">
                  <c:v>DE</c:v>
                </c:pt>
                <c:pt idx="14">
                  <c:v>EU</c:v>
                </c:pt>
                <c:pt idx="15">
                  <c:v>BG</c:v>
                </c:pt>
                <c:pt idx="16">
                  <c:v>NO</c:v>
                </c:pt>
                <c:pt idx="17">
                  <c:v>IT</c:v>
                </c:pt>
                <c:pt idx="18">
                  <c:v>UK</c:v>
                </c:pt>
                <c:pt idx="19">
                  <c:v>PT</c:v>
                </c:pt>
                <c:pt idx="20">
                  <c:v>DK</c:v>
                </c:pt>
                <c:pt idx="21">
                  <c:v>BE</c:v>
                </c:pt>
                <c:pt idx="22">
                  <c:v>FR</c:v>
                </c:pt>
                <c:pt idx="23">
                  <c:v>LU</c:v>
                </c:pt>
                <c:pt idx="24">
                  <c:v>ES</c:v>
                </c:pt>
                <c:pt idx="25">
                  <c:v>NL</c:v>
                </c:pt>
                <c:pt idx="26">
                  <c:v>EL</c:v>
                </c:pt>
                <c:pt idx="27">
                  <c:v>IE</c:v>
                </c:pt>
              </c:strCache>
            </c:strRef>
          </c:cat>
          <c:val>
            <c:numRef>
              <c:f>'05_freight_modal_split'!$C$9:$C$36</c:f>
              <c:numCache>
                <c:formatCode>0.0</c:formatCode>
                <c:ptCount val="28"/>
                <c:pt idx="0">
                  <c:v>18.782763038449179</c:v>
                </c:pt>
                <c:pt idx="1">
                  <c:v>31.937154656671495</c:v>
                </c:pt>
                <c:pt idx="2">
                  <c:v>44.79616624211026</c:v>
                </c:pt>
                <c:pt idx="3">
                  <c:v>57.148861348598743</c:v>
                </c:pt>
                <c:pt idx="4">
                  <c:v>64.039641195424664</c:v>
                </c:pt>
                <c:pt idx="5">
                  <c:v>63.203487442563819</c:v>
                </c:pt>
                <c:pt idx="6">
                  <c:v>63.416395255124556</c:v>
                </c:pt>
                <c:pt idx="7">
                  <c:v>68.823122822662086</c:v>
                </c:pt>
                <c:pt idx="8">
                  <c:v>69.631394047021558</c:v>
                </c:pt>
                <c:pt idx="9">
                  <c:v>40.783545960514097</c:v>
                </c:pt>
                <c:pt idx="10">
                  <c:v>71.708732417016236</c:v>
                </c:pt>
                <c:pt idx="11">
                  <c:v>73.410723991597237</c:v>
                </c:pt>
                <c:pt idx="12">
                  <c:v>72.750339832425709</c:v>
                </c:pt>
                <c:pt idx="13">
                  <c:v>71.304325405851756</c:v>
                </c:pt>
                <c:pt idx="14">
                  <c:v>74.884446572087128</c:v>
                </c:pt>
                <c:pt idx="15">
                  <c:v>54.857339499392488</c:v>
                </c:pt>
                <c:pt idx="16">
                  <c:v>86.262467165219917</c:v>
                </c:pt>
                <c:pt idx="17">
                  <c:v>86.853227392808066</c:v>
                </c:pt>
                <c:pt idx="18">
                  <c:v>87.022286448530892</c:v>
                </c:pt>
                <c:pt idx="19">
                  <c:v>87.245787085700158</c:v>
                </c:pt>
                <c:pt idx="20">
                  <c:v>88.824055823534422</c:v>
                </c:pt>
                <c:pt idx="21">
                  <c:v>72.938420150115292</c:v>
                </c:pt>
                <c:pt idx="22">
                  <c:v>86.363533556530868</c:v>
                </c:pt>
                <c:pt idx="23">
                  <c:v>85.513677230020974</c:v>
                </c:pt>
                <c:pt idx="24">
                  <c:v>93.918522263655575</c:v>
                </c:pt>
                <c:pt idx="25">
                  <c:v>47.574674737209186</c:v>
                </c:pt>
                <c:pt idx="26">
                  <c:v>98.256740493138679</c:v>
                </c:pt>
                <c:pt idx="27">
                  <c:v>98.903255953526795</c:v>
                </c:pt>
              </c:numCache>
            </c:numRef>
          </c:val>
        </c:ser>
        <c:ser>
          <c:idx val="2"/>
          <c:order val="2"/>
          <c:tx>
            <c:strRef>
              <c:f>'05_freight_modal_split'!$D$8</c:f>
              <c:strCache>
                <c:ptCount val="1"/>
                <c:pt idx="0">
                  <c:v>Inland waterways</c:v>
                </c:pt>
              </c:strCache>
            </c:strRef>
          </c:tx>
          <c:spPr>
            <a:solidFill>
              <a:srgbClr val="88787D"/>
            </a:solidFill>
          </c:spPr>
          <c:invertIfNegative val="0"/>
          <c:dPt>
            <c:idx val="0"/>
            <c:invertIfNegative val="0"/>
            <c:bubble3D val="0"/>
          </c:dPt>
          <c:dPt>
            <c:idx val="10"/>
            <c:invertIfNegative val="0"/>
            <c:bubble3D val="0"/>
          </c:dPt>
          <c:dPt>
            <c:idx val="12"/>
            <c:invertIfNegative val="0"/>
            <c:bubble3D val="0"/>
          </c:dPt>
          <c:dPt>
            <c:idx val="14"/>
            <c:invertIfNegative val="0"/>
            <c:bubble3D val="0"/>
            <c:spPr>
              <a:pattFill prst="dkUpDiag">
                <a:fgClr>
                  <a:srgbClr val="88787D"/>
                </a:fgClr>
                <a:bgClr>
                  <a:schemeClr val="bg1"/>
                </a:bgClr>
              </a:pattFill>
            </c:spPr>
          </c:dPt>
          <c:cat>
            <c:strRef>
              <c:f>'05_freight_modal_split'!$A$9:$A$36</c:f>
              <c:strCache>
                <c:ptCount val="28"/>
                <c:pt idx="0">
                  <c:v>LV</c:v>
                </c:pt>
                <c:pt idx="1">
                  <c:v>LT</c:v>
                </c:pt>
                <c:pt idx="2">
                  <c:v>EE</c:v>
                </c:pt>
                <c:pt idx="3">
                  <c:v>SK</c:v>
                </c:pt>
                <c:pt idx="4">
                  <c:v>SI</c:v>
                </c:pt>
                <c:pt idx="5">
                  <c:v>AT</c:v>
                </c:pt>
                <c:pt idx="6">
                  <c:v>HU</c:v>
                </c:pt>
                <c:pt idx="7">
                  <c:v>FI</c:v>
                </c:pt>
                <c:pt idx="8">
                  <c:v>SE</c:v>
                </c:pt>
                <c:pt idx="9">
                  <c:v>RO</c:v>
                </c:pt>
                <c:pt idx="10">
                  <c:v>CZ</c:v>
                </c:pt>
                <c:pt idx="11">
                  <c:v>PL</c:v>
                </c:pt>
                <c:pt idx="12">
                  <c:v>HR</c:v>
                </c:pt>
                <c:pt idx="13">
                  <c:v>DE</c:v>
                </c:pt>
                <c:pt idx="14">
                  <c:v>EU</c:v>
                </c:pt>
                <c:pt idx="15">
                  <c:v>BG</c:v>
                </c:pt>
                <c:pt idx="16">
                  <c:v>NO</c:v>
                </c:pt>
                <c:pt idx="17">
                  <c:v>IT</c:v>
                </c:pt>
                <c:pt idx="18">
                  <c:v>UK</c:v>
                </c:pt>
                <c:pt idx="19">
                  <c:v>PT</c:v>
                </c:pt>
                <c:pt idx="20">
                  <c:v>DK</c:v>
                </c:pt>
                <c:pt idx="21">
                  <c:v>BE</c:v>
                </c:pt>
                <c:pt idx="22">
                  <c:v>FR</c:v>
                </c:pt>
                <c:pt idx="23">
                  <c:v>LU</c:v>
                </c:pt>
                <c:pt idx="24">
                  <c:v>ES</c:v>
                </c:pt>
                <c:pt idx="25">
                  <c:v>NL</c:v>
                </c:pt>
                <c:pt idx="26">
                  <c:v>EL</c:v>
                </c:pt>
                <c:pt idx="27">
                  <c:v>IE</c:v>
                </c:pt>
              </c:strCache>
            </c:strRef>
          </c:cat>
          <c:val>
            <c:numRef>
              <c:f>'05_freight_modal_split'!$D$9:$D$36</c:f>
              <c:numCache>
                <c:formatCode>0.0</c:formatCode>
                <c:ptCount val="28"/>
                <c:pt idx="0">
                  <c:v>0</c:v>
                </c:pt>
                <c:pt idx="1">
                  <c:v>0</c:v>
                </c:pt>
                <c:pt idx="2">
                  <c:v>0</c:v>
                </c:pt>
                <c:pt idx="3">
                  <c:v>3.9840025148467357</c:v>
                </c:pt>
                <c:pt idx="4">
                  <c:v>0</c:v>
                </c:pt>
                <c:pt idx="5">
                  <c:v>3.5334130756269482</c:v>
                </c:pt>
                <c:pt idx="6">
                  <c:v>5.5353754025373405</c:v>
                </c:pt>
                <c:pt idx="7">
                  <c:v>0.43563703854083607</c:v>
                </c:pt>
                <c:pt idx="8">
                  <c:v>0</c:v>
                </c:pt>
                <c:pt idx="9">
                  <c:v>28.98707540394415</c:v>
                </c:pt>
                <c:pt idx="10">
                  <c:v>5.2315884168246146E-2</c:v>
                </c:pt>
                <c:pt idx="11">
                  <c:v>5.8283091105041644E-2</c:v>
                </c:pt>
                <c:pt idx="12">
                  <c:v>6.8821011216871915</c:v>
                </c:pt>
                <c:pt idx="13">
                  <c:v>9.8747597791314021</c:v>
                </c:pt>
                <c:pt idx="14">
                  <c:v>6.7465491106695747</c:v>
                </c:pt>
                <c:pt idx="15">
                  <c:v>26.906361961715319</c:v>
                </c:pt>
                <c:pt idx="16">
                  <c:v>0</c:v>
                </c:pt>
                <c:pt idx="17">
                  <c:v>4.1785530734022837E-2</c:v>
                </c:pt>
                <c:pt idx="18">
                  <c:v>9.8298386079162678E-2</c:v>
                </c:pt>
                <c:pt idx="19">
                  <c:v>0</c:v>
                </c:pt>
                <c:pt idx="20">
                  <c:v>0</c:v>
                </c:pt>
                <c:pt idx="21">
                  <c:v>15.950627207215904</c:v>
                </c:pt>
                <c:pt idx="22">
                  <c:v>2.9264216017030402</c:v>
                </c:pt>
                <c:pt idx="23">
                  <c:v>8.374446226052779</c:v>
                </c:pt>
                <c:pt idx="24">
                  <c:v>0</c:v>
                </c:pt>
                <c:pt idx="25">
                  <c:v>46.594302769891698</c:v>
                </c:pt>
                <c:pt idx="26">
                  <c:v>0</c:v>
                </c:pt>
                <c:pt idx="27">
                  <c:v>0</c:v>
                </c:pt>
              </c:numCache>
            </c:numRef>
          </c:val>
        </c:ser>
        <c:dLbls>
          <c:showLegendKey val="0"/>
          <c:showVal val="0"/>
          <c:showCatName val="0"/>
          <c:showSerName val="0"/>
          <c:showPercent val="0"/>
          <c:showBubbleSize val="0"/>
        </c:dLbls>
        <c:gapWidth val="89"/>
        <c:overlap val="100"/>
        <c:axId val="482242216"/>
        <c:axId val="482903624"/>
      </c:barChart>
      <c:catAx>
        <c:axId val="482242216"/>
        <c:scaling>
          <c:orientation val="minMax"/>
        </c:scaling>
        <c:delete val="0"/>
        <c:axPos val="b"/>
        <c:numFmt formatCode="General" sourceLinked="1"/>
        <c:majorTickMark val="none"/>
        <c:minorTickMark val="none"/>
        <c:tickLblPos val="nextTo"/>
        <c:txPr>
          <a:bodyPr rot="-5400000" vert="horz"/>
          <a:lstStyle/>
          <a:p>
            <a:pPr>
              <a:defRPr/>
            </a:pPr>
            <a:endParaRPr lang="sk-SK"/>
          </a:p>
        </c:txPr>
        <c:crossAx val="482903624"/>
        <c:crosses val="autoZero"/>
        <c:auto val="1"/>
        <c:lblAlgn val="ctr"/>
        <c:lblOffset val="100"/>
        <c:noMultiLvlLbl val="0"/>
      </c:catAx>
      <c:valAx>
        <c:axId val="482903624"/>
        <c:scaling>
          <c:orientation val="minMax"/>
        </c:scaling>
        <c:delete val="0"/>
        <c:axPos val="l"/>
        <c:majorGridlines/>
        <c:numFmt formatCode="0%" sourceLinked="1"/>
        <c:majorTickMark val="none"/>
        <c:minorTickMark val="none"/>
        <c:tickLblPos val="nextTo"/>
        <c:spPr>
          <a:ln w="9525">
            <a:noFill/>
          </a:ln>
        </c:spPr>
        <c:crossAx val="482242216"/>
        <c:crosses val="autoZero"/>
        <c:crossBetween val="between"/>
      </c:valAx>
    </c:plotArea>
    <c:legend>
      <c:legendPos val="b"/>
      <c:overlay val="0"/>
      <c:txPr>
        <a:bodyPr/>
        <a:lstStyle/>
        <a:p>
          <a:pPr rtl="0">
            <a:defRPr/>
          </a:pPr>
          <a:endParaRPr lang="sk-SK"/>
        </a:p>
      </c:txPr>
    </c:legend>
    <c:plotVisOnly val="1"/>
    <c:dispBlanksAs val="gap"/>
    <c:showDLblsOverMax val="0"/>
  </c:chart>
  <c:txPr>
    <a:bodyPr/>
    <a:lstStyle/>
    <a:p>
      <a:pPr>
        <a:defRPr sz="800">
          <a:latin typeface="+mn-lt"/>
          <a:cs typeface="Arial" panose="020B0604020202020204" pitchFamily="34" charset="0"/>
        </a:defRPr>
      </a:pPr>
      <a:endParaRPr lang="sk-S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'05_freight_modal_split'!$G$8</c:f>
              <c:strCache>
                <c:ptCount val="1"/>
                <c:pt idx="0">
                  <c:v>since 2005</c:v>
                </c:pt>
              </c:strCache>
            </c:strRef>
          </c:tx>
          <c:spPr>
            <a:solidFill>
              <a:srgbClr val="FABB21"/>
            </a:solidFill>
            <a:ln>
              <a:noFill/>
            </a:ln>
          </c:spPr>
          <c:invertIfNegative val="0"/>
          <c:dPt>
            <c:idx val="8"/>
            <c:invertIfNegative val="0"/>
            <c:bubble3D val="0"/>
          </c:dPt>
          <c:dPt>
            <c:idx val="9"/>
            <c:invertIfNegative val="0"/>
            <c:bubble3D val="0"/>
            <c:spPr>
              <a:pattFill prst="dkUpDiag">
                <a:fgClr>
                  <a:srgbClr val="FABB21"/>
                </a:fgClr>
                <a:bgClr>
                  <a:schemeClr val="bg1"/>
                </a:bgClr>
              </a:pattFill>
              <a:ln>
                <a:noFill/>
              </a:ln>
            </c:spPr>
          </c:dPt>
          <c:dPt>
            <c:idx val="10"/>
            <c:invertIfNegative val="0"/>
            <c:bubble3D val="0"/>
          </c:dPt>
          <c:dPt>
            <c:idx val="11"/>
            <c:invertIfNegative val="0"/>
            <c:bubble3D val="0"/>
          </c:dPt>
          <c:dPt>
            <c:idx val="28"/>
            <c:invertIfNegative val="0"/>
            <c:bubble3D val="0"/>
          </c:dPt>
          <c:dPt>
            <c:idx val="29"/>
            <c:invertIfNegative val="0"/>
            <c:bubble3D val="0"/>
          </c:dPt>
          <c:cat>
            <c:strRef>
              <c:f>'05_freight_modal_split'!$F$9:$F$36</c:f>
              <c:strCache>
                <c:ptCount val="28"/>
                <c:pt idx="0">
                  <c:v>SI</c:v>
                </c:pt>
                <c:pt idx="1">
                  <c:v>RO</c:v>
                </c:pt>
                <c:pt idx="2">
                  <c:v>HU</c:v>
                </c:pt>
                <c:pt idx="3">
                  <c:v>FI</c:v>
                </c:pt>
                <c:pt idx="4">
                  <c:v>IT</c:v>
                </c:pt>
                <c:pt idx="5">
                  <c:v>PT</c:v>
                </c:pt>
                <c:pt idx="6">
                  <c:v>SK</c:v>
                </c:pt>
                <c:pt idx="7">
                  <c:v>ES</c:v>
                </c:pt>
                <c:pt idx="8">
                  <c:v>DK</c:v>
                </c:pt>
                <c:pt idx="9">
                  <c:v>EU</c:v>
                </c:pt>
                <c:pt idx="10">
                  <c:v>AT</c:v>
                </c:pt>
                <c:pt idx="11">
                  <c:v>UK</c:v>
                </c:pt>
                <c:pt idx="12">
                  <c:v>DE</c:v>
                </c:pt>
                <c:pt idx="13">
                  <c:v>IE</c:v>
                </c:pt>
                <c:pt idx="14">
                  <c:v>BE</c:v>
                </c:pt>
                <c:pt idx="15">
                  <c:v>FR</c:v>
                </c:pt>
                <c:pt idx="16">
                  <c:v>BG</c:v>
                </c:pt>
                <c:pt idx="17">
                  <c:v>EL</c:v>
                </c:pt>
                <c:pt idx="18">
                  <c:v>NL</c:v>
                </c:pt>
                <c:pt idx="19">
                  <c:v>HR</c:v>
                </c:pt>
                <c:pt idx="20">
                  <c:v>LU</c:v>
                </c:pt>
                <c:pt idx="21">
                  <c:v>CZ</c:v>
                </c:pt>
                <c:pt idx="22">
                  <c:v>NO</c:v>
                </c:pt>
                <c:pt idx="23">
                  <c:v>PL</c:v>
                </c:pt>
                <c:pt idx="24">
                  <c:v>LT</c:v>
                </c:pt>
                <c:pt idx="25">
                  <c:v>SE</c:v>
                </c:pt>
                <c:pt idx="26">
                  <c:v>LV</c:v>
                </c:pt>
                <c:pt idx="27">
                  <c:v>EE</c:v>
                </c:pt>
              </c:strCache>
            </c:strRef>
          </c:cat>
          <c:val>
            <c:numRef>
              <c:f>'05_freight_modal_split'!$G$9:$G$36</c:f>
              <c:numCache>
                <c:formatCode>0.0</c:formatCode>
                <c:ptCount val="28"/>
                <c:pt idx="0">
                  <c:v>8.1603588045753312</c:v>
                </c:pt>
                <c:pt idx="1">
                  <c:v>7.1293786355417588</c:v>
                </c:pt>
                <c:pt idx="2">
                  <c:v>6.9482293423381023</c:v>
                </c:pt>
                <c:pt idx="3">
                  <c:v>4.941240138797081</c:v>
                </c:pt>
                <c:pt idx="4">
                  <c:v>3.9049870764579122</c:v>
                </c:pt>
                <c:pt idx="5">
                  <c:v>3.3542129142998469</c:v>
                </c:pt>
                <c:pt idx="6">
                  <c:v>3.0671361365545238</c:v>
                </c:pt>
                <c:pt idx="7">
                  <c:v>2.0814777363444188</c:v>
                </c:pt>
                <c:pt idx="8">
                  <c:v>2.0759441764655833</c:v>
                </c:pt>
                <c:pt idx="9">
                  <c:v>1.4690043172432823</c:v>
                </c:pt>
                <c:pt idx="10">
                  <c:v>1.2630994818092205</c:v>
                </c:pt>
                <c:pt idx="11">
                  <c:v>1.1794151653899334</c:v>
                </c:pt>
                <c:pt idx="12">
                  <c:v>0.92091481501685024</c:v>
                </c:pt>
                <c:pt idx="13">
                  <c:v>0.29674404647320407</c:v>
                </c:pt>
                <c:pt idx="14">
                  <c:v>0.11095264266881344</c:v>
                </c:pt>
                <c:pt idx="15">
                  <c:v>0.11004484176608464</c:v>
                </c:pt>
                <c:pt idx="16">
                  <c:v>3.6298538892189924E-2</c:v>
                </c:pt>
                <c:pt idx="17">
                  <c:v>-0.35674049313868905</c:v>
                </c:pt>
                <c:pt idx="18">
                  <c:v>-0.36897750710088495</c:v>
                </c:pt>
                <c:pt idx="19">
                  <c:v>-1.9324409541129057</c:v>
                </c:pt>
                <c:pt idx="20">
                  <c:v>-2.0881234560737632</c:v>
                </c:pt>
                <c:pt idx="21">
                  <c:v>-2.2610483011844664</c:v>
                </c:pt>
                <c:pt idx="22">
                  <c:v>-2.262467165219924</c:v>
                </c:pt>
                <c:pt idx="23">
                  <c:v>-2.2690070827022666</c:v>
                </c:pt>
                <c:pt idx="24">
                  <c:v>-2.3371546566714869</c:v>
                </c:pt>
                <c:pt idx="25">
                  <c:v>-2.9313940470215663</c:v>
                </c:pt>
                <c:pt idx="26">
                  <c:v>-4.182763038449167</c:v>
                </c:pt>
                <c:pt idx="27">
                  <c:v>-18.896166242110255</c:v>
                </c:pt>
              </c:numCache>
            </c:numRef>
          </c:val>
        </c:ser>
        <c:dLbls>
          <c:showLegendKey val="0"/>
          <c:showVal val="0"/>
          <c:showCatName val="0"/>
          <c:showSerName val="0"/>
          <c:showPercent val="0"/>
          <c:showBubbleSize val="0"/>
        </c:dLbls>
        <c:gapWidth val="55"/>
        <c:overlap val="3"/>
        <c:axId val="482904408"/>
        <c:axId val="477113952"/>
      </c:barChart>
      <c:catAx>
        <c:axId val="482904408"/>
        <c:scaling>
          <c:orientation val="maxMin"/>
        </c:scaling>
        <c:delete val="0"/>
        <c:axPos val="l"/>
        <c:numFmt formatCode="General" sourceLinked="0"/>
        <c:majorTickMark val="none"/>
        <c:minorTickMark val="none"/>
        <c:tickLblPos val="nextTo"/>
        <c:spPr>
          <a:effectLst>
            <a:glow rad="25400">
              <a:schemeClr val="bg1">
                <a:lumMod val="75000"/>
                <a:alpha val="40000"/>
              </a:schemeClr>
            </a:glow>
          </a:effectLst>
        </c:spPr>
        <c:txPr>
          <a:bodyPr/>
          <a:lstStyle/>
          <a:p>
            <a:pPr>
              <a:defRPr sz="700"/>
            </a:pPr>
            <a:endParaRPr lang="sk-SK"/>
          </a:p>
        </c:txPr>
        <c:crossAx val="477113952"/>
        <c:crosses val="autoZero"/>
        <c:auto val="1"/>
        <c:lblAlgn val="ctr"/>
        <c:lblOffset val="100"/>
        <c:noMultiLvlLbl val="0"/>
      </c:catAx>
      <c:valAx>
        <c:axId val="477113952"/>
        <c:scaling>
          <c:orientation val="minMax"/>
          <c:min val="-20"/>
        </c:scaling>
        <c:delete val="0"/>
        <c:axPos val="b"/>
        <c:majorGridlines/>
        <c:numFmt formatCode="General" sourceLinked="0"/>
        <c:majorTickMark val="none"/>
        <c:minorTickMark val="none"/>
        <c:tickLblPos val="nextTo"/>
        <c:spPr>
          <a:ln w="9525">
            <a:noFill/>
          </a:ln>
        </c:spPr>
        <c:crossAx val="482904408"/>
        <c:crosses val="max"/>
        <c:crossBetween val="between"/>
      </c:valAx>
      <c:spPr>
        <a:effectLst/>
      </c:spPr>
    </c:plotArea>
    <c:plotVisOnly val="1"/>
    <c:dispBlanksAs val="gap"/>
    <c:showDLblsOverMax val="0"/>
  </c:chart>
  <c:txPr>
    <a:bodyPr/>
    <a:lstStyle/>
    <a:p>
      <a:pPr>
        <a:defRPr sz="800"/>
      </a:pPr>
      <a:endParaRPr lang="sk-S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209341887819573E-2"/>
          <c:y val="4.2759961127308101E-2"/>
          <c:w val="0.91336930105958991"/>
          <c:h val="0.8640557685391369"/>
        </c:manualLayout>
      </c:layout>
      <c:barChart>
        <c:barDir val="col"/>
        <c:grouping val="clustered"/>
        <c:varyColors val="0"/>
        <c:ser>
          <c:idx val="0"/>
          <c:order val="0"/>
          <c:spPr>
            <a:solidFill>
              <a:srgbClr val="2C9ADC"/>
            </a:solidFill>
          </c:spPr>
          <c:invertIfNegative val="0"/>
          <c:dPt>
            <c:idx val="0"/>
            <c:invertIfNegative val="0"/>
            <c:bubble3D val="0"/>
            <c:spPr>
              <a:solidFill>
                <a:srgbClr val="C00000"/>
              </a:solidFill>
            </c:spPr>
          </c:dPt>
          <c:dPt>
            <c:idx val="1"/>
            <c:invertIfNegative val="0"/>
            <c:bubble3D val="0"/>
            <c:spPr>
              <a:solidFill>
                <a:srgbClr val="C00000"/>
              </a:solidFill>
            </c:spPr>
          </c:dPt>
          <c:dPt>
            <c:idx val="2"/>
            <c:invertIfNegative val="0"/>
            <c:bubble3D val="0"/>
            <c:spPr>
              <a:solidFill>
                <a:srgbClr val="C00000"/>
              </a:solidFill>
            </c:spPr>
          </c:dPt>
          <c:cat>
            <c:strRef>
              <c:f>'Tabuľky a grafy'!$A$106:$A$117</c:f>
              <c:strCache>
                <c:ptCount val="12"/>
                <c:pt idx="0">
                  <c:v>Primary education</c:v>
                </c:pt>
                <c:pt idx="1">
                  <c:v>Labour market</c:v>
                </c:pt>
                <c:pt idx="2">
                  <c:v>Health</c:v>
                </c:pt>
                <c:pt idx="3">
                  <c:v>R&amp;D and universities</c:v>
                </c:pt>
                <c:pt idx="4">
                  <c:v>Environmental Sustaintability</c:v>
                </c:pt>
                <c:pt idx="5">
                  <c:v>Transportation</c:v>
                </c:pt>
                <c:pt idx="6">
                  <c:v>Wealth</c:v>
                </c:pt>
                <c:pt idx="7">
                  <c:v>Security</c:v>
                </c:pt>
                <c:pt idx="8">
                  <c:v>Innovation</c:v>
                </c:pt>
                <c:pt idx="9">
                  <c:v>Business environment</c:v>
                </c:pt>
                <c:pt idx="10">
                  <c:v>Fiscal sustainability</c:v>
                </c:pt>
                <c:pt idx="11">
                  <c:v>Social sustainability</c:v>
                </c:pt>
              </c:strCache>
            </c:strRef>
          </c:cat>
          <c:val>
            <c:numRef>
              <c:f>'Tabuľky a grafy'!$B$106:$B$117</c:f>
              <c:numCache>
                <c:formatCode>0.00</c:formatCode>
                <c:ptCount val="12"/>
                <c:pt idx="0">
                  <c:v>-1.1178533993257116</c:v>
                </c:pt>
                <c:pt idx="1">
                  <c:v>-0.85717972546279464</c:v>
                </c:pt>
                <c:pt idx="2">
                  <c:v>-0.76</c:v>
                </c:pt>
                <c:pt idx="3">
                  <c:v>-0.74302525579964984</c:v>
                </c:pt>
                <c:pt idx="4">
                  <c:v>-0.62</c:v>
                </c:pt>
                <c:pt idx="5">
                  <c:v>-0.58904415408244826</c:v>
                </c:pt>
                <c:pt idx="6">
                  <c:v>-0.50300377914099514</c:v>
                </c:pt>
                <c:pt idx="7">
                  <c:v>-0.43636195405379341</c:v>
                </c:pt>
                <c:pt idx="8">
                  <c:v>-0.39753545523366157</c:v>
                </c:pt>
                <c:pt idx="9">
                  <c:v>-0.34129624846194606</c:v>
                </c:pt>
                <c:pt idx="10">
                  <c:v>-0.15696989897699035</c:v>
                </c:pt>
                <c:pt idx="11">
                  <c:v>0.87925951016732073</c:v>
                </c:pt>
              </c:numCache>
            </c:numRef>
          </c:val>
        </c:ser>
        <c:dLbls>
          <c:showLegendKey val="0"/>
          <c:showVal val="0"/>
          <c:showCatName val="0"/>
          <c:showSerName val="0"/>
          <c:showPercent val="0"/>
          <c:showBubbleSize val="0"/>
        </c:dLbls>
        <c:gapWidth val="150"/>
        <c:axId val="475172136"/>
        <c:axId val="475174096"/>
      </c:barChart>
      <c:catAx>
        <c:axId val="475172136"/>
        <c:scaling>
          <c:orientation val="minMax"/>
        </c:scaling>
        <c:delete val="0"/>
        <c:axPos val="b"/>
        <c:numFmt formatCode="General" sourceLinked="1"/>
        <c:majorTickMark val="in"/>
        <c:minorTickMark val="out"/>
        <c:tickLblPos val="low"/>
        <c:txPr>
          <a:bodyPr/>
          <a:lstStyle/>
          <a:p>
            <a:pPr>
              <a:defRPr sz="800"/>
            </a:pPr>
            <a:endParaRPr lang="sk-SK"/>
          </a:p>
        </c:txPr>
        <c:crossAx val="475174096"/>
        <c:crosses val="autoZero"/>
        <c:auto val="1"/>
        <c:lblAlgn val="ctr"/>
        <c:lblOffset val="100"/>
        <c:noMultiLvlLbl val="0"/>
      </c:catAx>
      <c:valAx>
        <c:axId val="475174096"/>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a:lstStyle/>
          <a:p>
            <a:pPr>
              <a:defRPr sz="900"/>
            </a:pPr>
            <a:endParaRPr lang="sk-SK"/>
          </a:p>
        </c:txPr>
        <c:crossAx val="475172136"/>
        <c:crosses val="autoZero"/>
        <c:crossBetween val="between"/>
      </c:valAx>
    </c:plotArea>
    <c:plotVisOnly val="1"/>
    <c:dispBlanksAs val="gap"/>
    <c:showDLblsOverMax val="0"/>
  </c:chart>
  <c:spPr>
    <a:ln>
      <a:noFill/>
    </a:ln>
  </c:spPr>
  <c:txPr>
    <a:bodyPr/>
    <a:lstStyle/>
    <a:p>
      <a:pPr>
        <a:defRPr>
          <a:latin typeface="Arial Narrow"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92279046711037E-2"/>
          <c:y val="4.409009655005252E-2"/>
          <c:w val="0.79703545562230949"/>
          <c:h val="0.78478004817403246"/>
        </c:manualLayout>
      </c:layout>
      <c:scatterChart>
        <c:scatterStyle val="lineMarker"/>
        <c:varyColors val="0"/>
        <c:ser>
          <c:idx val="0"/>
          <c:order val="0"/>
          <c:spPr>
            <a:ln w="28575" cap="rnd">
              <a:noFill/>
              <a:round/>
            </a:ln>
            <a:effectLst/>
          </c:spPr>
          <c:marker>
            <c:symbol val="diamond"/>
            <c:size val="5"/>
            <c:spPr>
              <a:solidFill>
                <a:srgbClr val="2C9ADC"/>
              </a:solidFill>
              <a:ln w="9525">
                <a:solidFill>
                  <a:schemeClr val="tx1"/>
                </a:solidFill>
              </a:ln>
              <a:effectLst/>
            </c:spPr>
          </c:marker>
          <c:dPt>
            <c:idx val="15"/>
            <c:marker>
              <c:symbol val="diamond"/>
              <c:size val="5"/>
              <c:spPr>
                <a:solidFill>
                  <a:srgbClr val="2C9ADC"/>
                </a:solidFill>
                <a:ln w="9525">
                  <a:solidFill>
                    <a:schemeClr val="tx1"/>
                  </a:solidFill>
                </a:ln>
                <a:effectLst/>
              </c:spPr>
            </c:marker>
            <c:bubble3D val="0"/>
          </c:dPt>
          <c:dPt>
            <c:idx val="16"/>
            <c:marker>
              <c:symbol val="diamond"/>
              <c:size val="5"/>
              <c:spPr>
                <a:solidFill>
                  <a:srgbClr val="FF0000"/>
                </a:solidFill>
                <a:ln w="9525">
                  <a:solidFill>
                    <a:schemeClr val="tx1"/>
                  </a:solidFill>
                </a:ln>
                <a:effectLst/>
              </c:spPr>
            </c:marker>
            <c:bubble3D val="0"/>
          </c:dPt>
          <c:dPt>
            <c:idx val="23"/>
            <c:marker>
              <c:symbol val="diamond"/>
              <c:size val="5"/>
              <c:spPr>
                <a:solidFill>
                  <a:srgbClr val="2C9ADC"/>
                </a:solidFill>
                <a:ln w="9525">
                  <a:solidFill>
                    <a:schemeClr val="tx1"/>
                  </a:solidFill>
                </a:ln>
                <a:effectLst/>
              </c:spPr>
            </c:marker>
            <c:bubble3D val="0"/>
          </c:dPt>
          <c:dPt>
            <c:idx val="59"/>
            <c:marker>
              <c:symbol val="diamond"/>
              <c:size val="5"/>
              <c:spPr>
                <a:solidFill>
                  <a:srgbClr val="2C9ADC"/>
                </a:solidFill>
                <a:ln w="9525">
                  <a:solidFill>
                    <a:schemeClr val="tx1"/>
                  </a:solidFill>
                </a:ln>
                <a:effectLst/>
              </c:spPr>
            </c:marker>
            <c:bubble3D val="0"/>
          </c:dPt>
          <c:dPt>
            <c:idx val="60"/>
            <c:marker>
              <c:symbol val="diamond"/>
              <c:size val="5"/>
              <c:spPr>
                <a:solidFill>
                  <a:srgbClr val="2C9ADC"/>
                </a:solidFill>
                <a:ln w="9525">
                  <a:solidFill>
                    <a:schemeClr val="tx1"/>
                  </a:solidFill>
                </a:ln>
                <a:effectLst/>
              </c:spPr>
            </c:marker>
            <c:bubble3D val="0"/>
          </c:dPt>
          <c:dPt>
            <c:idx val="61"/>
            <c:marker>
              <c:symbol val="diamond"/>
              <c:size val="5"/>
              <c:spPr>
                <a:solidFill>
                  <a:srgbClr val="FF0000"/>
                </a:solidFill>
                <a:ln w="9525">
                  <a:solidFill>
                    <a:schemeClr val="tx1"/>
                  </a:solidFill>
                </a:ln>
                <a:effectLst/>
              </c:spPr>
            </c:marker>
            <c:bubble3D val="0"/>
          </c:dPt>
          <c:dPt>
            <c:idx val="76"/>
            <c:marker>
              <c:symbol val="diamond"/>
              <c:size val="5"/>
              <c:spPr>
                <a:solidFill>
                  <a:srgbClr val="2C9ADC"/>
                </a:solidFill>
                <a:ln w="9525">
                  <a:solidFill>
                    <a:schemeClr val="tx1"/>
                  </a:solidFill>
                </a:ln>
                <a:effectLst/>
              </c:spPr>
            </c:marker>
            <c:bubble3D val="0"/>
          </c:dPt>
          <c:dPt>
            <c:idx val="77"/>
            <c:marker>
              <c:symbol val="diamond"/>
              <c:size val="5"/>
              <c:spPr>
                <a:solidFill>
                  <a:srgbClr val="FF0000"/>
                </a:solidFill>
                <a:ln w="9525">
                  <a:solidFill>
                    <a:schemeClr val="tx1"/>
                  </a:solidFill>
                </a:ln>
                <a:effectLst/>
              </c:spPr>
            </c:marker>
            <c:bubble3D val="0"/>
          </c:dPt>
          <c:xVal>
            <c:numRef>
              <c:f>('Tabuľky a grafy'!$B$2:$B$28,'Tabuľky a grafy'!$B$31:$B$48,'Tabuľky a grafy'!$B$51:$B$86)</c:f>
              <c:numCache>
                <c:formatCode>0.00</c:formatCode>
                <c:ptCount val="81"/>
                <c:pt idx="0">
                  <c:v>-0.34129624846194606</c:v>
                </c:pt>
                <c:pt idx="1">
                  <c:v>-0.34129624846194606</c:v>
                </c:pt>
                <c:pt idx="2">
                  <c:v>-0.34129624846194606</c:v>
                </c:pt>
                <c:pt idx="3">
                  <c:v>-0.34129624846194606</c:v>
                </c:pt>
                <c:pt idx="4">
                  <c:v>-0.34129624846194606</c:v>
                </c:pt>
                <c:pt idx="5">
                  <c:v>-0.34129624846194606</c:v>
                </c:pt>
                <c:pt idx="6">
                  <c:v>-0.34129624846194606</c:v>
                </c:pt>
                <c:pt idx="7">
                  <c:v>-0.34129624846194606</c:v>
                </c:pt>
                <c:pt idx="8">
                  <c:v>-0.34129624846194606</c:v>
                </c:pt>
                <c:pt idx="9">
                  <c:v>-0.34129624846194606</c:v>
                </c:pt>
                <c:pt idx="10">
                  <c:v>-0.39753545523366157</c:v>
                </c:pt>
                <c:pt idx="11">
                  <c:v>-0.39753545523366157</c:v>
                </c:pt>
                <c:pt idx="12">
                  <c:v>-0.74302525579964984</c:v>
                </c:pt>
                <c:pt idx="13">
                  <c:v>-0.74302525579964984</c:v>
                </c:pt>
                <c:pt idx="14">
                  <c:v>-0.74302525579964984</c:v>
                </c:pt>
                <c:pt idx="15">
                  <c:v>-1.1178533993257116</c:v>
                </c:pt>
                <c:pt idx="16">
                  <c:v>-1.1178533993257116</c:v>
                </c:pt>
                <c:pt idx="17">
                  <c:v>-1.1178533993257116</c:v>
                </c:pt>
                <c:pt idx="18">
                  <c:v>-1.1178533993257116</c:v>
                </c:pt>
                <c:pt idx="19">
                  <c:v>-1.1178533993257116</c:v>
                </c:pt>
                <c:pt idx="20">
                  <c:v>-1.1178533993257116</c:v>
                </c:pt>
                <c:pt idx="21">
                  <c:v>-0.5867938044145542</c:v>
                </c:pt>
                <c:pt idx="22">
                  <c:v>-0.5867938044145542</c:v>
                </c:pt>
                <c:pt idx="23">
                  <c:v>-0.5867938044145542</c:v>
                </c:pt>
                <c:pt idx="24">
                  <c:v>-0.5867938044145542</c:v>
                </c:pt>
                <c:pt idx="25">
                  <c:v>-0.5867938044145542</c:v>
                </c:pt>
                <c:pt idx="26">
                  <c:v>-0.5867938044145542</c:v>
                </c:pt>
                <c:pt idx="27">
                  <c:v>-0.15696989897699035</c:v>
                </c:pt>
                <c:pt idx="28">
                  <c:v>-0.15696989897699035</c:v>
                </c:pt>
                <c:pt idx="29">
                  <c:v>-0.15696989897699035</c:v>
                </c:pt>
                <c:pt idx="30">
                  <c:v>-0.15696989897699035</c:v>
                </c:pt>
                <c:pt idx="31">
                  <c:v>-0.15696989897699035</c:v>
                </c:pt>
                <c:pt idx="32">
                  <c:v>0.87925951016732073</c:v>
                </c:pt>
                <c:pt idx="33">
                  <c:v>0.87925951016732073</c:v>
                </c:pt>
                <c:pt idx="34">
                  <c:v>0.87925951016732073</c:v>
                </c:pt>
                <c:pt idx="35">
                  <c:v>0.87925951016732073</c:v>
                </c:pt>
                <c:pt idx="36">
                  <c:v>0.87925951016732073</c:v>
                </c:pt>
                <c:pt idx="37">
                  <c:v>-0.62063961891037489</c:v>
                </c:pt>
                <c:pt idx="38">
                  <c:v>-0.62063961891037489</c:v>
                </c:pt>
                <c:pt idx="39">
                  <c:v>-0.62063961891037489</c:v>
                </c:pt>
                <c:pt idx="40">
                  <c:v>-0.62063961891037489</c:v>
                </c:pt>
                <c:pt idx="41">
                  <c:v>-0.62063961891037489</c:v>
                </c:pt>
                <c:pt idx="42">
                  <c:v>-0.62063961891037489</c:v>
                </c:pt>
                <c:pt idx="43">
                  <c:v>-0.62063961891037489</c:v>
                </c:pt>
                <c:pt idx="44" formatCode="#,##0.00">
                  <c:v>-0.62063961891037489</c:v>
                </c:pt>
                <c:pt idx="45">
                  <c:v>-0.50300377914099514</c:v>
                </c:pt>
                <c:pt idx="46">
                  <c:v>-0.50300377914099514</c:v>
                </c:pt>
                <c:pt idx="47">
                  <c:v>-0.50300377914099514</c:v>
                </c:pt>
                <c:pt idx="48">
                  <c:v>-0.85717972546279464</c:v>
                </c:pt>
                <c:pt idx="49">
                  <c:v>-0.85717972546279464</c:v>
                </c:pt>
                <c:pt idx="50">
                  <c:v>-0.85717972546279464</c:v>
                </c:pt>
                <c:pt idx="51">
                  <c:v>-0.85717972546279464</c:v>
                </c:pt>
                <c:pt idx="52">
                  <c:v>-0.85717972546279464</c:v>
                </c:pt>
                <c:pt idx="53">
                  <c:v>-0.85717972546279464</c:v>
                </c:pt>
                <c:pt idx="54">
                  <c:v>-0.85717972546279464</c:v>
                </c:pt>
                <c:pt idx="55">
                  <c:v>-0.85717972546279464</c:v>
                </c:pt>
                <c:pt idx="56">
                  <c:v>-0.85717972546279464</c:v>
                </c:pt>
                <c:pt idx="57">
                  <c:v>-0.85717972546279464</c:v>
                </c:pt>
                <c:pt idx="58">
                  <c:v>-0.85717972546279464</c:v>
                </c:pt>
                <c:pt idx="59">
                  <c:v>-0.85717972546279464</c:v>
                </c:pt>
                <c:pt idx="60">
                  <c:v>-0.85717972546279464</c:v>
                </c:pt>
                <c:pt idx="61">
                  <c:v>-0.85717972546279464</c:v>
                </c:pt>
                <c:pt idx="62">
                  <c:v>-0.85717972546279464</c:v>
                </c:pt>
                <c:pt idx="63">
                  <c:v>-0.85717972546279464</c:v>
                </c:pt>
                <c:pt idx="64">
                  <c:v>-0.85717972546279464</c:v>
                </c:pt>
                <c:pt idx="65">
                  <c:v>-0.85717972546279464</c:v>
                </c:pt>
                <c:pt idx="66">
                  <c:v>-0.85717972546279464</c:v>
                </c:pt>
                <c:pt idx="67">
                  <c:v>-0.85717972546279464</c:v>
                </c:pt>
                <c:pt idx="68">
                  <c:v>-0.85717972546279464</c:v>
                </c:pt>
                <c:pt idx="69">
                  <c:v>-0.85717972546279464</c:v>
                </c:pt>
                <c:pt idx="70">
                  <c:v>-0.85717972546279464</c:v>
                </c:pt>
                <c:pt idx="71">
                  <c:v>-0.76343211653274889</c:v>
                </c:pt>
                <c:pt idx="72">
                  <c:v>-0.76343211653274889</c:v>
                </c:pt>
                <c:pt idx="73">
                  <c:v>-0.76343211653274889</c:v>
                </c:pt>
                <c:pt idx="74">
                  <c:v>-0.76343211653274889</c:v>
                </c:pt>
                <c:pt idx="75">
                  <c:v>-0.76343211653274889</c:v>
                </c:pt>
                <c:pt idx="76">
                  <c:v>-0.76343211653274889</c:v>
                </c:pt>
                <c:pt idx="77">
                  <c:v>-0.76343211653274889</c:v>
                </c:pt>
                <c:pt idx="78">
                  <c:v>-0.43636195405379341</c:v>
                </c:pt>
                <c:pt idx="79">
                  <c:v>-0.43636195405379341</c:v>
                </c:pt>
                <c:pt idx="80">
                  <c:v>-0.43636195405379341</c:v>
                </c:pt>
              </c:numCache>
            </c:numRef>
          </c:xVal>
          <c:yVal>
            <c:numRef>
              <c:f>('Tabuľky a grafy'!$D$2:$D$28,'Tabuľky a grafy'!$D$31:$D$48,'Tabuľky a grafy'!$D$51:$D$86)</c:f>
              <c:numCache>
                <c:formatCode>0.00</c:formatCode>
                <c:ptCount val="81"/>
                <c:pt idx="0">
                  <c:v>-0.62771405849655637</c:v>
                </c:pt>
                <c:pt idx="1">
                  <c:v>-1.2857902715964569</c:v>
                </c:pt>
                <c:pt idx="2">
                  <c:v>-0.38847245933465907</c:v>
                </c:pt>
                <c:pt idx="3">
                  <c:v>1.3152757404814794</c:v>
                </c:pt>
                <c:pt idx="4">
                  <c:v>9.6422004042641882E-2</c:v>
                </c:pt>
                <c:pt idx="5">
                  <c:v>-1.3109462368525153</c:v>
                </c:pt>
                <c:pt idx="6">
                  <c:v>-0.17997059460657894</c:v>
                </c:pt>
                <c:pt idx="7">
                  <c:v>0.8552505215449957</c:v>
                </c:pt>
                <c:pt idx="8">
                  <c:v>-1.0634102009455171</c:v>
                </c:pt>
                <c:pt idx="9">
                  <c:v>-0.35774847551084077</c:v>
                </c:pt>
                <c:pt idx="10">
                  <c:v>-0.93474272378578338</c:v>
                </c:pt>
                <c:pt idx="11">
                  <c:v>-1.2532909446494056</c:v>
                </c:pt>
                <c:pt idx="12">
                  <c:v>0.95718433198438801</c:v>
                </c:pt>
                <c:pt idx="13">
                  <c:v>-0.82603243845485852</c:v>
                </c:pt>
                <c:pt idx="14">
                  <c:v>-0.52930261313032667</c:v>
                </c:pt>
                <c:pt idx="15">
                  <c:v>-0.75950190736037604</c:v>
                </c:pt>
                <c:pt idx="16">
                  <c:v>-1.681015158236244</c:v>
                </c:pt>
                <c:pt idx="17">
                  <c:v>-0.79058887431848923</c:v>
                </c:pt>
                <c:pt idx="18">
                  <c:v>-0.69555393630941897</c:v>
                </c:pt>
                <c:pt idx="19">
                  <c:v>-1.7210079071838404</c:v>
                </c:pt>
                <c:pt idx="20">
                  <c:v>0.62579301270874754</c:v>
                </c:pt>
                <c:pt idx="21">
                  <c:v>4.9055152989036538E-2</c:v>
                </c:pt>
                <c:pt idx="22">
                  <c:v>0.90404038186946134</c:v>
                </c:pt>
                <c:pt idx="23">
                  <c:v>0.75214000762568056</c:v>
                </c:pt>
                <c:pt idx="24">
                  <c:v>-1.6269282262438998</c:v>
                </c:pt>
                <c:pt idx="25">
                  <c:v>-1.2447303591914096</c:v>
                </c:pt>
                <c:pt idx="26">
                  <c:v>0.14121696854025681</c:v>
                </c:pt>
                <c:pt idx="27">
                  <c:v>0.65346683398606298</c:v>
                </c:pt>
                <c:pt idx="28">
                  <c:v>-0.57155639989243201</c:v>
                </c:pt>
                <c:pt idx="29">
                  <c:v>-0.21362765576084089</c:v>
                </c:pt>
                <c:pt idx="30">
                  <c:v>0.24263367073101832</c:v>
                </c:pt>
                <c:pt idx="31">
                  <c:v>-1.3100834513808848</c:v>
                </c:pt>
                <c:pt idx="32">
                  <c:v>-0.50730097494910742</c:v>
                </c:pt>
                <c:pt idx="33">
                  <c:v>-1.5158381451524832</c:v>
                </c:pt>
                <c:pt idx="34">
                  <c:v>0.69259394730949886</c:v>
                </c:pt>
                <c:pt idx="35">
                  <c:v>0.63943227270368463</c:v>
                </c:pt>
                <c:pt idx="36">
                  <c:v>0.15345146929689665</c:v>
                </c:pt>
                <c:pt idx="37">
                  <c:v>-1.4360532052446231</c:v>
                </c:pt>
                <c:pt idx="38">
                  <c:v>0.75441588311112562</c:v>
                </c:pt>
                <c:pt idx="39">
                  <c:v>1.1216579974483825</c:v>
                </c:pt>
                <c:pt idx="40">
                  <c:v>-0.73737909792366496</c:v>
                </c:pt>
                <c:pt idx="41">
                  <c:v>-0.31134371237150338</c:v>
                </c:pt>
                <c:pt idx="42">
                  <c:v>0.35591647167518509</c:v>
                </c:pt>
                <c:pt idx="43">
                  <c:v>0.20861087863966307</c:v>
                </c:pt>
                <c:pt idx="44" formatCode="#,##0.00">
                  <c:v>-0.91622036355089298</c:v>
                </c:pt>
                <c:pt idx="45">
                  <c:v>0.99471544824218527</c:v>
                </c:pt>
                <c:pt idx="46">
                  <c:v>-1.1234681952584127</c:v>
                </c:pt>
                <c:pt idx="47">
                  <c:v>-0.72422173192069306</c:v>
                </c:pt>
                <c:pt idx="48" formatCode="#,##0.00">
                  <c:v>-0.3215173795267639</c:v>
                </c:pt>
                <c:pt idx="49" formatCode="#,##0.00">
                  <c:v>2.89841236833401E-2</c:v>
                </c:pt>
                <c:pt idx="50" formatCode="#,##0.00">
                  <c:v>-0.63924473573174712</c:v>
                </c:pt>
                <c:pt idx="51" formatCode="#,##0.00">
                  <c:v>-0.48340967952992175</c:v>
                </c:pt>
                <c:pt idx="52" formatCode="#,##0.00">
                  <c:v>-0.36685462113795314</c:v>
                </c:pt>
                <c:pt idx="53" formatCode="#,##0.00">
                  <c:v>-0.48925050917540175</c:v>
                </c:pt>
                <c:pt idx="54" formatCode="#,##0.00">
                  <c:v>-0.26629558958671062</c:v>
                </c:pt>
                <c:pt idx="55" formatCode="#,##0.00">
                  <c:v>-0.16345745330707911</c:v>
                </c:pt>
                <c:pt idx="56" formatCode="#,##0.00">
                  <c:v>1.6560947591568442</c:v>
                </c:pt>
                <c:pt idx="57" formatCode="#,##0.00">
                  <c:v>-0.19062054376137796</c:v>
                </c:pt>
                <c:pt idx="58" formatCode="#,##0.00">
                  <c:v>1.8102729281703067</c:v>
                </c:pt>
                <c:pt idx="59" formatCode="#,##0.00">
                  <c:v>-0.51523569916729317</c:v>
                </c:pt>
                <c:pt idx="60" formatCode="#,##0.00">
                  <c:v>-0.87700285115046595</c:v>
                </c:pt>
                <c:pt idx="61" formatCode="#,##0.00">
                  <c:v>-2.7814279920575786</c:v>
                </c:pt>
                <c:pt idx="62" formatCode="#,##0.00">
                  <c:v>-0.16311516663216524</c:v>
                </c:pt>
                <c:pt idx="63" formatCode="#,##0.00">
                  <c:v>-0.14756208933816614</c:v>
                </c:pt>
                <c:pt idx="64" formatCode="#,##0.00">
                  <c:v>-1.495565360610789</c:v>
                </c:pt>
                <c:pt idx="65" formatCode="#,##0.00">
                  <c:v>0.74285459012757504</c:v>
                </c:pt>
                <c:pt idx="66" formatCode="#,##0.00">
                  <c:v>-0.74619194258222699</c:v>
                </c:pt>
                <c:pt idx="67" formatCode="#,##0.00">
                  <c:v>-1.0409702012422812</c:v>
                </c:pt>
                <c:pt idx="68" formatCode="#,##0.00">
                  <c:v>-1.9908098124357467</c:v>
                </c:pt>
                <c:pt idx="69" formatCode="#,##0.00">
                  <c:v>-1.7210079071838404</c:v>
                </c:pt>
                <c:pt idx="70">
                  <c:v>-0.73587148912622846</c:v>
                </c:pt>
                <c:pt idx="71">
                  <c:v>-0.8916558985613191</c:v>
                </c:pt>
                <c:pt idx="72">
                  <c:v>0.29622167257060283</c:v>
                </c:pt>
                <c:pt idx="73">
                  <c:v>-0.44473810251762202</c:v>
                </c:pt>
                <c:pt idx="74">
                  <c:v>-0.89940512430728281</c:v>
                </c:pt>
                <c:pt idx="75">
                  <c:v>-0.55209121186572396</c:v>
                </c:pt>
                <c:pt idx="76">
                  <c:v>-1.164186302738109</c:v>
                </c:pt>
                <c:pt idx="77">
                  <c:v>-1.2618443189299897</c:v>
                </c:pt>
                <c:pt idx="78">
                  <c:v>0.10304205907914342</c:v>
                </c:pt>
                <c:pt idx="79">
                  <c:v>0.69310359670059285</c:v>
                </c:pt>
                <c:pt idx="80">
                  <c:v>-0.92572142317926021</c:v>
                </c:pt>
              </c:numCache>
            </c:numRef>
          </c:yVal>
          <c:smooth val="0"/>
        </c:ser>
        <c:dLbls>
          <c:showLegendKey val="0"/>
          <c:showVal val="0"/>
          <c:showCatName val="0"/>
          <c:showSerName val="0"/>
          <c:showPercent val="0"/>
          <c:showBubbleSize val="0"/>
        </c:dLbls>
        <c:axId val="483805424"/>
        <c:axId val="483805816"/>
      </c:scatterChart>
      <c:valAx>
        <c:axId val="483805424"/>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r>
                  <a:rPr lang="en-US" sz="900"/>
                  <a:t>Sk</a:t>
                </a:r>
                <a:r>
                  <a:rPr lang="sk-SK" sz="900"/>
                  <a:t>óre</a:t>
                </a:r>
                <a:r>
                  <a:rPr lang="sk-SK" sz="900" baseline="0"/>
                  <a:t> výsledkového indikátora</a:t>
                </a:r>
                <a:endParaRPr lang="sk-SK" sz="900"/>
              </a:p>
            </c:rich>
          </c:tx>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0.0" sourceLinked="0"/>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83805816"/>
        <c:crosses val="autoZero"/>
        <c:crossBetween val="midCat"/>
      </c:valAx>
      <c:valAx>
        <c:axId val="483805816"/>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r>
                  <a:rPr lang="sk-SK" sz="900"/>
                  <a:t>Skóre</a:t>
                </a:r>
                <a:r>
                  <a:rPr lang="sk-SK" sz="900" baseline="0"/>
                  <a:t> doplnkového indikátora</a:t>
                </a:r>
                <a:endParaRPr lang="sk-SK" sz="900"/>
              </a:p>
            </c:rich>
          </c:tx>
          <c:layout>
            <c:manualLayout>
              <c:xMode val="edge"/>
              <c:yMode val="edge"/>
              <c:x val="2.7436942098793361E-2"/>
              <c:y val="0.170127338305171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0.0" sourceLinked="0"/>
        <c:majorTickMark val="out"/>
        <c:minorTickMark val="none"/>
        <c:tickLblPos val="high"/>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8380542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88218894917921E-2"/>
          <c:y val="4.3521266073194856E-2"/>
          <c:w val="0.81847959419580329"/>
          <c:h val="0.78755671861492094"/>
        </c:manualLayout>
      </c:layout>
      <c:scatterChart>
        <c:scatterStyle val="lineMarker"/>
        <c:varyColors val="0"/>
        <c:ser>
          <c:idx val="0"/>
          <c:order val="0"/>
          <c:spPr>
            <a:ln w="28575" cap="rnd">
              <a:noFill/>
              <a:round/>
            </a:ln>
            <a:effectLst/>
          </c:spPr>
          <c:marker>
            <c:symbol val="diamond"/>
            <c:size val="5"/>
            <c:spPr>
              <a:solidFill>
                <a:srgbClr val="2C9ADC"/>
              </a:solidFill>
              <a:ln w="9525">
                <a:solidFill>
                  <a:schemeClr val="tx1"/>
                </a:solidFill>
              </a:ln>
              <a:effectLst/>
            </c:spPr>
          </c:marker>
          <c:dPt>
            <c:idx val="15"/>
            <c:marker>
              <c:symbol val="diamond"/>
              <c:size val="5"/>
              <c:spPr>
                <a:solidFill>
                  <a:srgbClr val="2C9ADC"/>
                </a:solidFill>
                <a:ln w="9525">
                  <a:solidFill>
                    <a:schemeClr val="tx1"/>
                  </a:solidFill>
                </a:ln>
                <a:effectLst/>
              </c:spPr>
            </c:marker>
            <c:bubble3D val="0"/>
          </c:dPt>
          <c:dPt>
            <c:idx val="16"/>
            <c:marker>
              <c:symbol val="diamond"/>
              <c:size val="5"/>
              <c:spPr>
                <a:solidFill>
                  <a:srgbClr val="FF0000"/>
                </a:solidFill>
                <a:ln w="9525">
                  <a:solidFill>
                    <a:schemeClr val="tx1"/>
                  </a:solidFill>
                </a:ln>
                <a:effectLst/>
              </c:spPr>
            </c:marker>
            <c:bubble3D val="0"/>
          </c:dPt>
          <c:dPt>
            <c:idx val="23"/>
            <c:marker>
              <c:symbol val="diamond"/>
              <c:size val="5"/>
              <c:spPr>
                <a:solidFill>
                  <a:srgbClr val="2C9ADC"/>
                </a:solidFill>
                <a:ln w="9525">
                  <a:solidFill>
                    <a:schemeClr val="tx1"/>
                  </a:solidFill>
                </a:ln>
                <a:effectLst/>
              </c:spPr>
            </c:marker>
            <c:bubble3D val="0"/>
          </c:dPt>
          <c:dPt>
            <c:idx val="59"/>
            <c:marker>
              <c:symbol val="diamond"/>
              <c:size val="5"/>
              <c:spPr>
                <a:solidFill>
                  <a:srgbClr val="2C9ADC"/>
                </a:solidFill>
                <a:ln w="9525">
                  <a:solidFill>
                    <a:schemeClr val="tx1"/>
                  </a:solidFill>
                </a:ln>
                <a:effectLst/>
              </c:spPr>
            </c:marker>
            <c:bubble3D val="0"/>
          </c:dPt>
          <c:dPt>
            <c:idx val="61"/>
            <c:marker>
              <c:symbol val="diamond"/>
              <c:size val="5"/>
              <c:spPr>
                <a:solidFill>
                  <a:srgbClr val="FF0000"/>
                </a:solidFill>
                <a:ln w="9525">
                  <a:solidFill>
                    <a:schemeClr val="tx1"/>
                  </a:solidFill>
                </a:ln>
                <a:effectLst/>
              </c:spPr>
            </c:marker>
            <c:bubble3D val="0"/>
          </c:dPt>
          <c:dPt>
            <c:idx val="77"/>
            <c:marker>
              <c:symbol val="diamond"/>
              <c:size val="5"/>
              <c:spPr>
                <a:solidFill>
                  <a:srgbClr val="FF0000"/>
                </a:solidFill>
                <a:ln w="9525">
                  <a:solidFill>
                    <a:schemeClr val="tx1"/>
                  </a:solidFill>
                </a:ln>
                <a:effectLst/>
              </c:spPr>
            </c:marker>
            <c:bubble3D val="0"/>
          </c:dPt>
          <c:xVal>
            <c:numRef>
              <c:f>('Tabuľky a grafy'!$B$2:$B$28,'Tabuľky a grafy'!$B$31:$B$48,'Tabuľky a grafy'!$B$51:$B$86)</c:f>
              <c:numCache>
                <c:formatCode>0.00</c:formatCode>
                <c:ptCount val="81"/>
                <c:pt idx="0">
                  <c:v>-0.34129624846194606</c:v>
                </c:pt>
                <c:pt idx="1">
                  <c:v>-0.34129624846194606</c:v>
                </c:pt>
                <c:pt idx="2">
                  <c:v>-0.34129624846194606</c:v>
                </c:pt>
                <c:pt idx="3">
                  <c:v>-0.34129624846194606</c:v>
                </c:pt>
                <c:pt idx="4">
                  <c:v>-0.34129624846194606</c:v>
                </c:pt>
                <c:pt idx="5">
                  <c:v>-0.34129624846194606</c:v>
                </c:pt>
                <c:pt idx="6">
                  <c:v>-0.34129624846194606</c:v>
                </c:pt>
                <c:pt idx="7">
                  <c:v>-0.34129624846194606</c:v>
                </c:pt>
                <c:pt idx="8">
                  <c:v>-0.34129624846194606</c:v>
                </c:pt>
                <c:pt idx="9">
                  <c:v>-0.34129624846194606</c:v>
                </c:pt>
                <c:pt idx="10">
                  <c:v>-0.39753545523366157</c:v>
                </c:pt>
                <c:pt idx="11">
                  <c:v>-0.39753545523366157</c:v>
                </c:pt>
                <c:pt idx="12">
                  <c:v>-0.74302525579964984</c:v>
                </c:pt>
                <c:pt idx="13">
                  <c:v>-0.74302525579964984</c:v>
                </c:pt>
                <c:pt idx="14">
                  <c:v>-0.74302525579964984</c:v>
                </c:pt>
                <c:pt idx="15">
                  <c:v>-1.1178533993257116</c:v>
                </c:pt>
                <c:pt idx="16">
                  <c:v>-1.1178533993257116</c:v>
                </c:pt>
                <c:pt idx="17">
                  <c:v>-1.1178533993257116</c:v>
                </c:pt>
                <c:pt idx="18">
                  <c:v>-1.1178533993257116</c:v>
                </c:pt>
                <c:pt idx="19">
                  <c:v>-1.1178533993257116</c:v>
                </c:pt>
                <c:pt idx="20">
                  <c:v>-1.1178533993257116</c:v>
                </c:pt>
                <c:pt idx="21">
                  <c:v>-0.5867938044145542</c:v>
                </c:pt>
                <c:pt idx="22">
                  <c:v>-0.5867938044145542</c:v>
                </c:pt>
                <c:pt idx="23">
                  <c:v>-0.5867938044145542</c:v>
                </c:pt>
                <c:pt idx="24">
                  <c:v>-0.5867938044145542</c:v>
                </c:pt>
                <c:pt idx="25">
                  <c:v>-0.5867938044145542</c:v>
                </c:pt>
                <c:pt idx="26">
                  <c:v>-0.5867938044145542</c:v>
                </c:pt>
                <c:pt idx="27">
                  <c:v>-0.15696989897699035</c:v>
                </c:pt>
                <c:pt idx="28">
                  <c:v>-0.15696989897699035</c:v>
                </c:pt>
                <c:pt idx="29">
                  <c:v>-0.15696989897699035</c:v>
                </c:pt>
                <c:pt idx="30">
                  <c:v>-0.15696989897699035</c:v>
                </c:pt>
                <c:pt idx="31">
                  <c:v>-0.15696989897699035</c:v>
                </c:pt>
                <c:pt idx="32">
                  <c:v>0.87925951016732073</c:v>
                </c:pt>
                <c:pt idx="33">
                  <c:v>0.87925951016732073</c:v>
                </c:pt>
                <c:pt idx="34">
                  <c:v>0.87925951016732073</c:v>
                </c:pt>
                <c:pt idx="35">
                  <c:v>0.87925951016732073</c:v>
                </c:pt>
                <c:pt idx="36">
                  <c:v>0.87925951016732073</c:v>
                </c:pt>
                <c:pt idx="37">
                  <c:v>-0.62063961891037489</c:v>
                </c:pt>
                <c:pt idx="38">
                  <c:v>-0.62063961891037489</c:v>
                </c:pt>
                <c:pt idx="39">
                  <c:v>-0.62063961891037489</c:v>
                </c:pt>
                <c:pt idx="40">
                  <c:v>-0.62063961891037489</c:v>
                </c:pt>
                <c:pt idx="41">
                  <c:v>-0.62063961891037489</c:v>
                </c:pt>
                <c:pt idx="42">
                  <c:v>-0.62063961891037489</c:v>
                </c:pt>
                <c:pt idx="43">
                  <c:v>-0.62063961891037489</c:v>
                </c:pt>
                <c:pt idx="44" formatCode="#,##0.00">
                  <c:v>-0.62063961891037489</c:v>
                </c:pt>
                <c:pt idx="45">
                  <c:v>-0.50300377914099514</c:v>
                </c:pt>
                <c:pt idx="46">
                  <c:v>-0.50300377914099514</c:v>
                </c:pt>
                <c:pt idx="47">
                  <c:v>-0.50300377914099514</c:v>
                </c:pt>
                <c:pt idx="48">
                  <c:v>-0.85717972546279464</c:v>
                </c:pt>
                <c:pt idx="49">
                  <c:v>-0.85717972546279464</c:v>
                </c:pt>
                <c:pt idx="50">
                  <c:v>-0.85717972546279464</c:v>
                </c:pt>
                <c:pt idx="51">
                  <c:v>-0.85717972546279464</c:v>
                </c:pt>
                <c:pt idx="52">
                  <c:v>-0.85717972546279464</c:v>
                </c:pt>
                <c:pt idx="53">
                  <c:v>-0.85717972546279464</c:v>
                </c:pt>
                <c:pt idx="54">
                  <c:v>-0.85717972546279464</c:v>
                </c:pt>
                <c:pt idx="55">
                  <c:v>-0.85717972546279464</c:v>
                </c:pt>
                <c:pt idx="56">
                  <c:v>-0.85717972546279464</c:v>
                </c:pt>
                <c:pt idx="57">
                  <c:v>-0.85717972546279464</c:v>
                </c:pt>
                <c:pt idx="58">
                  <c:v>-0.85717972546279464</c:v>
                </c:pt>
                <c:pt idx="59">
                  <c:v>-0.85717972546279464</c:v>
                </c:pt>
                <c:pt idx="60">
                  <c:v>-0.85717972546279464</c:v>
                </c:pt>
                <c:pt idx="61">
                  <c:v>-0.85717972546279464</c:v>
                </c:pt>
                <c:pt idx="62">
                  <c:v>-0.85717972546279464</c:v>
                </c:pt>
                <c:pt idx="63">
                  <c:v>-0.85717972546279464</c:v>
                </c:pt>
                <c:pt idx="64">
                  <c:v>-0.85717972546279464</c:v>
                </c:pt>
                <c:pt idx="65">
                  <c:v>-0.85717972546279464</c:v>
                </c:pt>
                <c:pt idx="66">
                  <c:v>-0.85717972546279464</c:v>
                </c:pt>
                <c:pt idx="67">
                  <c:v>-0.85717972546279464</c:v>
                </c:pt>
                <c:pt idx="68">
                  <c:v>-0.85717972546279464</c:v>
                </c:pt>
                <c:pt idx="69">
                  <c:v>-0.85717972546279464</c:v>
                </c:pt>
                <c:pt idx="70">
                  <c:v>-0.85717972546279464</c:v>
                </c:pt>
                <c:pt idx="71">
                  <c:v>-0.76343211653274889</c:v>
                </c:pt>
                <c:pt idx="72">
                  <c:v>-0.76343211653274889</c:v>
                </c:pt>
                <c:pt idx="73">
                  <c:v>-0.76343211653274889</c:v>
                </c:pt>
                <c:pt idx="74">
                  <c:v>-0.76343211653274889</c:v>
                </c:pt>
                <c:pt idx="75">
                  <c:v>-0.76343211653274889</c:v>
                </c:pt>
                <c:pt idx="76">
                  <c:v>-0.76343211653274889</c:v>
                </c:pt>
                <c:pt idx="77">
                  <c:v>-0.76343211653274889</c:v>
                </c:pt>
                <c:pt idx="78">
                  <c:v>-0.43636195405379341</c:v>
                </c:pt>
                <c:pt idx="79">
                  <c:v>-0.43636195405379341</c:v>
                </c:pt>
                <c:pt idx="80">
                  <c:v>-0.43636195405379341</c:v>
                </c:pt>
              </c:numCache>
            </c:numRef>
          </c:xVal>
          <c:yVal>
            <c:numRef>
              <c:f>('Tabuľky a grafy'!$D$2:$D$28,'Tabuľky a grafy'!$D$31:$D$48,'Tabuľky a grafy'!$D$51:$D$86)</c:f>
              <c:numCache>
                <c:formatCode>0.00</c:formatCode>
                <c:ptCount val="81"/>
                <c:pt idx="0">
                  <c:v>-0.62771405849655637</c:v>
                </c:pt>
                <c:pt idx="1">
                  <c:v>-1.2857902715964569</c:v>
                </c:pt>
                <c:pt idx="2">
                  <c:v>-0.38847245933465907</c:v>
                </c:pt>
                <c:pt idx="3">
                  <c:v>1.3152757404814794</c:v>
                </c:pt>
                <c:pt idx="4">
                  <c:v>9.6422004042641882E-2</c:v>
                </c:pt>
                <c:pt idx="5">
                  <c:v>-1.3109462368525153</c:v>
                </c:pt>
                <c:pt idx="6">
                  <c:v>-0.17997059460657894</c:v>
                </c:pt>
                <c:pt idx="7">
                  <c:v>0.8552505215449957</c:v>
                </c:pt>
                <c:pt idx="8">
                  <c:v>-1.0634102009455171</c:v>
                </c:pt>
                <c:pt idx="9">
                  <c:v>-0.35774847551084077</c:v>
                </c:pt>
                <c:pt idx="10">
                  <c:v>-0.93474272378578338</c:v>
                </c:pt>
                <c:pt idx="11">
                  <c:v>-1.2532909446494056</c:v>
                </c:pt>
                <c:pt idx="12">
                  <c:v>0.95718433198438801</c:v>
                </c:pt>
                <c:pt idx="13">
                  <c:v>-0.82603243845485852</c:v>
                </c:pt>
                <c:pt idx="14">
                  <c:v>-0.52930261313032667</c:v>
                </c:pt>
                <c:pt idx="15">
                  <c:v>-0.75950190736037604</c:v>
                </c:pt>
                <c:pt idx="16">
                  <c:v>-1.681015158236244</c:v>
                </c:pt>
                <c:pt idx="17">
                  <c:v>-0.79058887431848923</c:v>
                </c:pt>
                <c:pt idx="18">
                  <c:v>-0.69555393630941897</c:v>
                </c:pt>
                <c:pt idx="19">
                  <c:v>-1.7210079071838404</c:v>
                </c:pt>
                <c:pt idx="20">
                  <c:v>0.62579301270874754</c:v>
                </c:pt>
                <c:pt idx="21">
                  <c:v>4.9055152989036538E-2</c:v>
                </c:pt>
                <c:pt idx="22">
                  <c:v>0.90404038186946134</c:v>
                </c:pt>
                <c:pt idx="23">
                  <c:v>0.75214000762568056</c:v>
                </c:pt>
                <c:pt idx="24">
                  <c:v>-1.6269282262438998</c:v>
                </c:pt>
                <c:pt idx="25">
                  <c:v>-1.2447303591914096</c:v>
                </c:pt>
                <c:pt idx="26">
                  <c:v>0.14121696854025681</c:v>
                </c:pt>
                <c:pt idx="27">
                  <c:v>0.65346683398606298</c:v>
                </c:pt>
                <c:pt idx="28">
                  <c:v>-0.57155639989243201</c:v>
                </c:pt>
                <c:pt idx="29">
                  <c:v>-0.21362765576084089</c:v>
                </c:pt>
                <c:pt idx="30">
                  <c:v>0.24263367073101832</c:v>
                </c:pt>
                <c:pt idx="31">
                  <c:v>-1.3100834513808848</c:v>
                </c:pt>
                <c:pt idx="32">
                  <c:v>-0.50730097494910742</c:v>
                </c:pt>
                <c:pt idx="33">
                  <c:v>-1.5158381451524832</c:v>
                </c:pt>
                <c:pt idx="34">
                  <c:v>0.69259394730949886</c:v>
                </c:pt>
                <c:pt idx="35">
                  <c:v>0.63943227270368463</c:v>
                </c:pt>
                <c:pt idx="36">
                  <c:v>0.15345146929689665</c:v>
                </c:pt>
                <c:pt idx="37">
                  <c:v>-1.4360532052446231</c:v>
                </c:pt>
                <c:pt idx="38">
                  <c:v>0.75441588311112562</c:v>
                </c:pt>
                <c:pt idx="39">
                  <c:v>1.1216579974483825</c:v>
                </c:pt>
                <c:pt idx="40">
                  <c:v>-0.73737909792366496</c:v>
                </c:pt>
                <c:pt idx="41">
                  <c:v>-0.31134371237150338</c:v>
                </c:pt>
                <c:pt idx="42">
                  <c:v>0.35591647167518509</c:v>
                </c:pt>
                <c:pt idx="43">
                  <c:v>0.20861087863966307</c:v>
                </c:pt>
                <c:pt idx="44" formatCode="#,##0.00">
                  <c:v>-0.91622036355089298</c:v>
                </c:pt>
                <c:pt idx="45">
                  <c:v>0.99471544824218527</c:v>
                </c:pt>
                <c:pt idx="46">
                  <c:v>-1.1234681952584127</c:v>
                </c:pt>
                <c:pt idx="47">
                  <c:v>-0.72422173192069306</c:v>
                </c:pt>
                <c:pt idx="48" formatCode="#,##0.00">
                  <c:v>-0.3215173795267639</c:v>
                </c:pt>
                <c:pt idx="49" formatCode="#,##0.00">
                  <c:v>2.89841236833401E-2</c:v>
                </c:pt>
                <c:pt idx="50" formatCode="#,##0.00">
                  <c:v>-0.63924473573174712</c:v>
                </c:pt>
                <c:pt idx="51" formatCode="#,##0.00">
                  <c:v>-0.48340967952992175</c:v>
                </c:pt>
                <c:pt idx="52" formatCode="#,##0.00">
                  <c:v>-0.36685462113795314</c:v>
                </c:pt>
                <c:pt idx="53" formatCode="#,##0.00">
                  <c:v>-0.48925050917540175</c:v>
                </c:pt>
                <c:pt idx="54" formatCode="#,##0.00">
                  <c:v>-0.26629558958671062</c:v>
                </c:pt>
                <c:pt idx="55" formatCode="#,##0.00">
                  <c:v>-0.16345745330707911</c:v>
                </c:pt>
                <c:pt idx="56" formatCode="#,##0.00">
                  <c:v>1.6560947591568442</c:v>
                </c:pt>
                <c:pt idx="57" formatCode="#,##0.00">
                  <c:v>-0.19062054376137796</c:v>
                </c:pt>
                <c:pt idx="58" formatCode="#,##0.00">
                  <c:v>1.8102729281703067</c:v>
                </c:pt>
                <c:pt idx="59" formatCode="#,##0.00">
                  <c:v>-0.51523569916729317</c:v>
                </c:pt>
                <c:pt idx="60" formatCode="#,##0.00">
                  <c:v>-0.87700285115046595</c:v>
                </c:pt>
                <c:pt idx="61" formatCode="#,##0.00">
                  <c:v>-2.7814279920575786</c:v>
                </c:pt>
                <c:pt idx="62" formatCode="#,##0.00">
                  <c:v>-0.16311516663216524</c:v>
                </c:pt>
                <c:pt idx="63" formatCode="#,##0.00">
                  <c:v>-0.14756208933816614</c:v>
                </c:pt>
                <c:pt idx="64" formatCode="#,##0.00">
                  <c:v>-1.495565360610789</c:v>
                </c:pt>
                <c:pt idx="65" formatCode="#,##0.00">
                  <c:v>0.74285459012757504</c:v>
                </c:pt>
                <c:pt idx="66" formatCode="#,##0.00">
                  <c:v>-0.74619194258222699</c:v>
                </c:pt>
                <c:pt idx="67" formatCode="#,##0.00">
                  <c:v>-1.0409702012422812</c:v>
                </c:pt>
                <c:pt idx="68" formatCode="#,##0.00">
                  <c:v>-1.9908098124357467</c:v>
                </c:pt>
                <c:pt idx="69" formatCode="#,##0.00">
                  <c:v>-1.7210079071838404</c:v>
                </c:pt>
                <c:pt idx="70">
                  <c:v>-0.73587148912622846</c:v>
                </c:pt>
                <c:pt idx="71">
                  <c:v>-0.8916558985613191</c:v>
                </c:pt>
                <c:pt idx="72">
                  <c:v>0.29622167257060283</c:v>
                </c:pt>
                <c:pt idx="73">
                  <c:v>-0.44473810251762202</c:v>
                </c:pt>
                <c:pt idx="74">
                  <c:v>-0.89940512430728281</c:v>
                </c:pt>
                <c:pt idx="75">
                  <c:v>-0.55209121186572396</c:v>
                </c:pt>
                <c:pt idx="76">
                  <c:v>-1.164186302738109</c:v>
                </c:pt>
                <c:pt idx="77">
                  <c:v>-1.2618443189299897</c:v>
                </c:pt>
                <c:pt idx="78">
                  <c:v>0.10304205907914342</c:v>
                </c:pt>
                <c:pt idx="79">
                  <c:v>0.69310359670059285</c:v>
                </c:pt>
                <c:pt idx="80">
                  <c:v>-0.92572142317926021</c:v>
                </c:pt>
              </c:numCache>
            </c:numRef>
          </c:yVal>
          <c:smooth val="0"/>
        </c:ser>
        <c:dLbls>
          <c:showLegendKey val="0"/>
          <c:showVal val="0"/>
          <c:showCatName val="0"/>
          <c:showSerName val="0"/>
          <c:showPercent val="0"/>
          <c:showBubbleSize val="0"/>
        </c:dLbls>
        <c:axId val="483806600"/>
        <c:axId val="483806992"/>
      </c:scatterChart>
      <c:valAx>
        <c:axId val="48380660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r>
                  <a:rPr lang="sk-SK"/>
                  <a:t>Outcome indicator score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0.0" sourceLinked="0"/>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483806992"/>
        <c:crosses val="autoZero"/>
        <c:crossBetween val="midCat"/>
      </c:valAx>
      <c:valAx>
        <c:axId val="483806992"/>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r>
                  <a:rPr lang="sk-SK"/>
                  <a:t>Supplementary</a:t>
                </a:r>
                <a:r>
                  <a:rPr lang="sk-SK" baseline="0"/>
                  <a:t> indicator score</a:t>
                </a:r>
                <a:endParaRPr lang="sk-SK"/>
              </a:p>
            </c:rich>
          </c:tx>
          <c:layout>
            <c:manualLayout>
              <c:xMode val="edge"/>
              <c:yMode val="edge"/>
              <c:x val="3.527606841273432E-2"/>
              <c:y val="0.2109682007843388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0.0" sourceLinked="0"/>
        <c:majorTickMark val="out"/>
        <c:minorTickMark val="none"/>
        <c:tickLblPos val="high"/>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483806600"/>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27335096626436E-2"/>
          <c:y val="5.0207645511338356E-2"/>
          <c:w val="0.88574246719490779"/>
          <c:h val="0.88340878061071171"/>
        </c:manualLayout>
      </c:layout>
      <c:barChart>
        <c:barDir val="col"/>
        <c:grouping val="clustered"/>
        <c:varyColors val="0"/>
        <c:ser>
          <c:idx val="0"/>
          <c:order val="0"/>
          <c:spPr>
            <a:solidFill>
              <a:srgbClr val="006FB4"/>
            </a:solidFill>
            <a:ln>
              <a:noFill/>
            </a:ln>
          </c:spPr>
          <c:invertIfNegative val="0"/>
          <c:dPt>
            <c:idx val="8"/>
            <c:invertIfNegative val="0"/>
            <c:bubble3D val="0"/>
            <c:spPr>
              <a:pattFill prst="dkUpDiag">
                <a:fgClr>
                  <a:srgbClr val="006FB4"/>
                </a:fgClr>
                <a:bgClr>
                  <a:schemeClr val="bg1"/>
                </a:bgClr>
              </a:pattFill>
              <a:ln>
                <a:noFill/>
              </a:ln>
            </c:spPr>
          </c:dPt>
          <c:dPt>
            <c:idx val="28"/>
            <c:invertIfNegative val="0"/>
            <c:bubble3D val="0"/>
          </c:dPt>
          <c:dPt>
            <c:idx val="29"/>
            <c:invertIfNegative val="0"/>
            <c:bubble3D val="0"/>
          </c:dPt>
          <c:cat>
            <c:strRef>
              <c:f>'05_trains'!$A$9:$A$36</c:f>
              <c:strCache>
                <c:ptCount val="28"/>
                <c:pt idx="0">
                  <c:v>NL</c:v>
                </c:pt>
                <c:pt idx="1">
                  <c:v>UK</c:v>
                </c:pt>
                <c:pt idx="2">
                  <c:v>DK</c:v>
                </c:pt>
                <c:pt idx="3">
                  <c:v>LU</c:v>
                </c:pt>
                <c:pt idx="4">
                  <c:v>AT</c:v>
                </c:pt>
                <c:pt idx="5">
                  <c:v>BE</c:v>
                </c:pt>
                <c:pt idx="6">
                  <c:v>DE</c:v>
                </c:pt>
                <c:pt idx="7">
                  <c:v>IT</c:v>
                </c:pt>
                <c:pt idx="8">
                  <c:v>Avg</c:v>
                </c:pt>
                <c:pt idx="9">
                  <c:v>CZ</c:v>
                </c:pt>
                <c:pt idx="10">
                  <c:v>FR</c:v>
                </c:pt>
                <c:pt idx="11">
                  <c:v>SI</c:v>
                </c:pt>
                <c:pt idx="12">
                  <c:v>SE</c:v>
                </c:pt>
                <c:pt idx="13">
                  <c:v>PT</c:v>
                </c:pt>
                <c:pt idx="14">
                  <c:v>ES</c:v>
                </c:pt>
                <c:pt idx="15">
                  <c:v>HU</c:v>
                </c:pt>
                <c:pt idx="16">
                  <c:v>NO</c:v>
                </c:pt>
                <c:pt idx="17">
                  <c:v>SK</c:v>
                </c:pt>
                <c:pt idx="18">
                  <c:v>PL</c:v>
                </c:pt>
                <c:pt idx="19">
                  <c:v>IE</c:v>
                </c:pt>
                <c:pt idx="20">
                  <c:v>LV</c:v>
                </c:pt>
                <c:pt idx="21">
                  <c:v>FI</c:v>
                </c:pt>
                <c:pt idx="22">
                  <c:v>LT</c:v>
                </c:pt>
                <c:pt idx="23">
                  <c:v>HR</c:v>
                </c:pt>
                <c:pt idx="24">
                  <c:v>RO</c:v>
                </c:pt>
                <c:pt idx="25">
                  <c:v>BG</c:v>
                </c:pt>
                <c:pt idx="26">
                  <c:v>EE</c:v>
                </c:pt>
                <c:pt idx="27">
                  <c:v>EL</c:v>
                </c:pt>
              </c:strCache>
            </c:strRef>
          </c:cat>
          <c:val>
            <c:numRef>
              <c:f>'05_trains'!$B$9:$B$36</c:f>
              <c:numCache>
                <c:formatCode>0.0</c:formatCode>
                <c:ptCount val="28"/>
                <c:pt idx="0">
                  <c:v>50.940283734741008</c:v>
                </c:pt>
                <c:pt idx="1">
                  <c:v>33.680609537911039</c:v>
                </c:pt>
                <c:pt idx="2">
                  <c:v>32.159264931087293</c:v>
                </c:pt>
                <c:pt idx="3">
                  <c:v>31.705454545454547</c:v>
                </c:pt>
                <c:pt idx="4">
                  <c:v>29.863187030446817</c:v>
                </c:pt>
                <c:pt idx="5">
                  <c:v>26.521619388598182</c:v>
                </c:pt>
                <c:pt idx="6">
                  <c:v>26.415053043567823</c:v>
                </c:pt>
                <c:pt idx="7">
                  <c:v>21.053530551153372</c:v>
                </c:pt>
                <c:pt idx="8">
                  <c:v>18.45366673766161</c:v>
                </c:pt>
                <c:pt idx="9">
                  <c:v>16.432952622673437</c:v>
                </c:pt>
                <c:pt idx="10">
                  <c:v>15.693253518848083</c:v>
                </c:pt>
                <c:pt idx="11">
                  <c:v>15.665562913907285</c:v>
                </c:pt>
                <c:pt idx="12">
                  <c:v>14.05973715651135</c:v>
                </c:pt>
                <c:pt idx="13">
                  <c:v>13.804245283018869</c:v>
                </c:pt>
                <c:pt idx="14">
                  <c:v>13.487264951889818</c:v>
                </c:pt>
                <c:pt idx="15">
                  <c:v>12.738469336036493</c:v>
                </c:pt>
                <c:pt idx="16">
                  <c:v>11.938194983191105</c:v>
                </c:pt>
                <c:pt idx="17">
                  <c:v>11.890818858560793</c:v>
                </c:pt>
                <c:pt idx="18">
                  <c:v>10.407929468905079</c:v>
                </c:pt>
                <c:pt idx="19">
                  <c:v>9.6274101094319953</c:v>
                </c:pt>
                <c:pt idx="20">
                  <c:v>9.5272531030760934</c:v>
                </c:pt>
                <c:pt idx="21">
                  <c:v>8.3563257065948857</c:v>
                </c:pt>
                <c:pt idx="22">
                  <c:v>7.9654782116581773</c:v>
                </c:pt>
                <c:pt idx="23">
                  <c:v>7.7219662058371732</c:v>
                </c:pt>
                <c:pt idx="24">
                  <c:v>7.2239554317548746</c:v>
                </c:pt>
                <c:pt idx="25">
                  <c:v>6.7939348744717876</c:v>
                </c:pt>
                <c:pt idx="26">
                  <c:v>5.2920529801324507</c:v>
                </c:pt>
                <c:pt idx="27">
                  <c:v>5.1362823949955319</c:v>
                </c:pt>
              </c:numCache>
            </c:numRef>
          </c:val>
        </c:ser>
        <c:dLbls>
          <c:showLegendKey val="0"/>
          <c:showVal val="0"/>
          <c:showCatName val="0"/>
          <c:showSerName val="0"/>
          <c:showPercent val="0"/>
          <c:showBubbleSize val="0"/>
        </c:dLbls>
        <c:gapWidth val="74"/>
        <c:axId val="482241432"/>
        <c:axId val="482241824"/>
      </c:barChart>
      <c:catAx>
        <c:axId val="482241432"/>
        <c:scaling>
          <c:orientation val="minMax"/>
        </c:scaling>
        <c:delete val="0"/>
        <c:axPos val="b"/>
        <c:numFmt formatCode="General" sourceLinked="0"/>
        <c:majorTickMark val="out"/>
        <c:minorTickMark val="none"/>
        <c:tickLblPos val="nextTo"/>
        <c:spPr>
          <a:effectLst>
            <a:glow rad="25400">
              <a:schemeClr val="bg1">
                <a:lumMod val="75000"/>
                <a:alpha val="40000"/>
              </a:schemeClr>
            </a:glow>
          </a:effectLst>
        </c:spPr>
        <c:crossAx val="482241824"/>
        <c:crosses val="autoZero"/>
        <c:auto val="1"/>
        <c:lblAlgn val="ctr"/>
        <c:lblOffset val="100"/>
        <c:noMultiLvlLbl val="0"/>
      </c:catAx>
      <c:valAx>
        <c:axId val="482241824"/>
        <c:scaling>
          <c:orientation val="minMax"/>
          <c:max val="50"/>
        </c:scaling>
        <c:delete val="0"/>
        <c:axPos val="l"/>
        <c:majorGridlines/>
        <c:numFmt formatCode="General" sourceLinked="0"/>
        <c:majorTickMark val="out"/>
        <c:minorTickMark val="none"/>
        <c:tickLblPos val="nextTo"/>
        <c:crossAx val="482241432"/>
        <c:crosses val="autoZero"/>
        <c:crossBetween val="between"/>
      </c:valAx>
      <c:spPr>
        <a:effectLst/>
      </c:spPr>
    </c:plotArea>
    <c:plotVisOnly val="1"/>
    <c:dispBlanksAs val="gap"/>
    <c:showDLblsOverMax val="0"/>
  </c:chart>
  <c:txPr>
    <a:bodyPr/>
    <a:lstStyle/>
    <a:p>
      <a:pPr>
        <a:defRPr sz="800"/>
      </a:pPr>
      <a:endParaRPr lang="sk-S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FABB21"/>
            </a:solidFill>
            <a:ln>
              <a:noFill/>
            </a:ln>
          </c:spPr>
          <c:invertIfNegative val="0"/>
          <c:dPt>
            <c:idx val="28"/>
            <c:invertIfNegative val="0"/>
            <c:bubble3D val="0"/>
          </c:dPt>
          <c:dPt>
            <c:idx val="29"/>
            <c:invertIfNegative val="0"/>
            <c:bubble3D val="0"/>
          </c:dPt>
          <c:cat>
            <c:strRef>
              <c:f>'05_trains'!$D$9:$D$36</c:f>
              <c:strCache>
                <c:ptCount val="28"/>
                <c:pt idx="0">
                  <c:v>IE</c:v>
                </c:pt>
                <c:pt idx="1">
                  <c:v>DK</c:v>
                </c:pt>
                <c:pt idx="2">
                  <c:v>EE</c:v>
                </c:pt>
                <c:pt idx="3">
                  <c:v>SE</c:v>
                </c:pt>
                <c:pt idx="4">
                  <c:v>AT</c:v>
                </c:pt>
                <c:pt idx="5">
                  <c:v>NO</c:v>
                </c:pt>
                <c:pt idx="6">
                  <c:v>LU</c:v>
                </c:pt>
                <c:pt idx="7">
                  <c:v>IT</c:v>
                </c:pt>
                <c:pt idx="8">
                  <c:v>UK</c:v>
                </c:pt>
                <c:pt idx="9">
                  <c:v>NL</c:v>
                </c:pt>
                <c:pt idx="10">
                  <c:v>DE</c:v>
                </c:pt>
                <c:pt idx="11">
                  <c:v>BE</c:v>
                </c:pt>
                <c:pt idx="12">
                  <c:v>HU</c:v>
                </c:pt>
                <c:pt idx="13">
                  <c:v>Avg</c:v>
                </c:pt>
                <c:pt idx="14">
                  <c:v>LT</c:v>
                </c:pt>
                <c:pt idx="15">
                  <c:v>LV</c:v>
                </c:pt>
                <c:pt idx="16">
                  <c:v>FI</c:v>
                </c:pt>
                <c:pt idx="17">
                  <c:v>SI</c:v>
                </c:pt>
                <c:pt idx="18">
                  <c:v>PT</c:v>
                </c:pt>
                <c:pt idx="19">
                  <c:v>CZ</c:v>
                </c:pt>
                <c:pt idx="20">
                  <c:v>SK</c:v>
                </c:pt>
                <c:pt idx="21">
                  <c:v>ES</c:v>
                </c:pt>
                <c:pt idx="22">
                  <c:v>FR</c:v>
                </c:pt>
                <c:pt idx="23">
                  <c:v>BG</c:v>
                </c:pt>
                <c:pt idx="24">
                  <c:v>RO</c:v>
                </c:pt>
                <c:pt idx="25">
                  <c:v>PL</c:v>
                </c:pt>
                <c:pt idx="26">
                  <c:v>HR</c:v>
                </c:pt>
                <c:pt idx="27">
                  <c:v>EL</c:v>
                </c:pt>
              </c:strCache>
            </c:strRef>
          </c:cat>
          <c:val>
            <c:numRef>
              <c:f>'05_trains'!$E$9:$E$36</c:f>
              <c:numCache>
                <c:formatCode>0.0%</c:formatCode>
                <c:ptCount val="28"/>
                <c:pt idx="0">
                  <c:v>5.9225480566858432E-2</c:v>
                </c:pt>
                <c:pt idx="1">
                  <c:v>5.3903035402297926E-2</c:v>
                </c:pt>
                <c:pt idx="2">
                  <c:v>5.2189798310074045E-2</c:v>
                </c:pt>
                <c:pt idx="3">
                  <c:v>3.3361675656394321E-2</c:v>
                </c:pt>
                <c:pt idx="4">
                  <c:v>3.0631026841436659E-2</c:v>
                </c:pt>
                <c:pt idx="5">
                  <c:v>2.6590980225085836E-2</c:v>
                </c:pt>
                <c:pt idx="6">
                  <c:v>1.6325517925815668E-2</c:v>
                </c:pt>
                <c:pt idx="7">
                  <c:v>1.5112971275833909E-2</c:v>
                </c:pt>
                <c:pt idx="8">
                  <c:v>1.2986298040281775E-2</c:v>
                </c:pt>
                <c:pt idx="9">
                  <c:v>1.1700792955551265E-2</c:v>
                </c:pt>
                <c:pt idx="10">
                  <c:v>9.6350986452637954E-3</c:v>
                </c:pt>
                <c:pt idx="11">
                  <c:v>6.0121664529808605E-3</c:v>
                </c:pt>
                <c:pt idx="12">
                  <c:v>3.0826414560733983E-3</c:v>
                </c:pt>
                <c:pt idx="13">
                  <c:v>2.3491225101333947E-3</c:v>
                </c:pt>
                <c:pt idx="14">
                  <c:v>7.5595492797031483E-4</c:v>
                </c:pt>
                <c:pt idx="15">
                  <c:v>2.269490344733338E-4</c:v>
                </c:pt>
                <c:pt idx="16">
                  <c:v>-2.2307848724079983E-3</c:v>
                </c:pt>
                <c:pt idx="17">
                  <c:v>-2.4003773994335509E-3</c:v>
                </c:pt>
                <c:pt idx="18">
                  <c:v>-2.7617953578862988E-3</c:v>
                </c:pt>
                <c:pt idx="19">
                  <c:v>-8.3342969778825941E-3</c:v>
                </c:pt>
                <c:pt idx="20">
                  <c:v>-8.350713906080021E-3</c:v>
                </c:pt>
                <c:pt idx="21">
                  <c:v>-1.3006388039783757E-2</c:v>
                </c:pt>
                <c:pt idx="22">
                  <c:v>-1.8903500183647524E-2</c:v>
                </c:pt>
                <c:pt idx="23">
                  <c:v>-2.5300020267315704E-2</c:v>
                </c:pt>
                <c:pt idx="24">
                  <c:v>-2.8068680052586226E-2</c:v>
                </c:pt>
                <c:pt idx="25">
                  <c:v>-3.250224493038785E-2</c:v>
                </c:pt>
                <c:pt idx="26">
                  <c:v>-5.06523233459657E-2</c:v>
                </c:pt>
                <c:pt idx="27">
                  <c:v>-5.3544215954987727E-2</c:v>
                </c:pt>
              </c:numCache>
            </c:numRef>
          </c:val>
          <c:extLst>
            <c:ext xmlns:c15="http://schemas.microsoft.com/office/drawing/2012/chart" uri="{02D57815-91ED-43cb-92C2-25804820EDAC}">
              <c15:filteredSeriesTitle>
                <c15:tx>
                  <c:strRef>
                    <c:extLst>
                      <c:ext uri="{02D57815-91ED-43cb-92C2-25804820EDAC}">
                        <c15:formulaRef>
                          <c15:sqref>'[5RMMS_Charts _Chap4 Par 1_2_3_4.xlsx]Fig. 29'!#REF!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55"/>
        <c:overlap val="3"/>
        <c:axId val="482242608"/>
        <c:axId val="482243000"/>
      </c:barChart>
      <c:catAx>
        <c:axId val="482242608"/>
        <c:scaling>
          <c:orientation val="maxMin"/>
        </c:scaling>
        <c:delete val="0"/>
        <c:axPos val="l"/>
        <c:numFmt formatCode="General" sourceLinked="0"/>
        <c:majorTickMark val="none"/>
        <c:minorTickMark val="none"/>
        <c:tickLblPos val="nextTo"/>
        <c:spPr>
          <a:effectLst>
            <a:glow rad="25400">
              <a:schemeClr val="bg1">
                <a:lumMod val="75000"/>
                <a:alpha val="40000"/>
              </a:schemeClr>
            </a:glow>
          </a:effectLst>
        </c:spPr>
        <c:txPr>
          <a:bodyPr/>
          <a:lstStyle/>
          <a:p>
            <a:pPr>
              <a:defRPr sz="700" b="0"/>
            </a:pPr>
            <a:endParaRPr lang="sk-SK"/>
          </a:p>
        </c:txPr>
        <c:crossAx val="482243000"/>
        <c:crosses val="autoZero"/>
        <c:auto val="1"/>
        <c:lblAlgn val="ctr"/>
        <c:lblOffset val="100"/>
        <c:noMultiLvlLbl val="0"/>
      </c:catAx>
      <c:valAx>
        <c:axId val="482243000"/>
        <c:scaling>
          <c:orientation val="minMax"/>
        </c:scaling>
        <c:delete val="0"/>
        <c:axPos val="b"/>
        <c:majorGridlines/>
        <c:numFmt formatCode="0%" sourceLinked="0"/>
        <c:majorTickMark val="none"/>
        <c:minorTickMark val="none"/>
        <c:tickLblPos val="nextTo"/>
        <c:spPr>
          <a:ln w="9525">
            <a:noFill/>
          </a:ln>
        </c:spPr>
        <c:txPr>
          <a:bodyPr/>
          <a:lstStyle/>
          <a:p>
            <a:pPr>
              <a:defRPr sz="800"/>
            </a:pPr>
            <a:endParaRPr lang="sk-SK"/>
          </a:p>
        </c:txPr>
        <c:crossAx val="482242608"/>
        <c:crosses val="max"/>
        <c:crossBetween val="between"/>
      </c:valAx>
      <c:spPr>
        <a:effectLst/>
      </c:spPr>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'[2]Fig. 72'!$B$8</c:f>
              <c:strCache>
                <c:ptCount val="1"/>
                <c:pt idx="0">
                  <c:v>2011</c:v>
                </c:pt>
              </c:strCache>
            </c:strRef>
          </c:tx>
          <c:spPr>
            <a:solidFill>
              <a:srgbClr val="FABB21"/>
            </a:solidFill>
            <a:ln>
              <a:noFill/>
            </a:ln>
          </c:spPr>
          <c:invertIfNegative val="0"/>
          <c:cat>
            <c:strRef>
              <c:f>'[2]Fig. 72'!$A$9:$A$35</c:f>
              <c:strCache>
                <c:ptCount val="27"/>
                <c:pt idx="0">
                  <c:v>FR</c:v>
                </c:pt>
                <c:pt idx="1">
                  <c:v>PL</c:v>
                </c:pt>
                <c:pt idx="2">
                  <c:v>DE</c:v>
                </c:pt>
                <c:pt idx="3">
                  <c:v>UK</c:v>
                </c:pt>
                <c:pt idx="4">
                  <c:v>IT</c:v>
                </c:pt>
                <c:pt idx="5">
                  <c:v>RO</c:v>
                </c:pt>
                <c:pt idx="6">
                  <c:v>CZ</c:v>
                </c:pt>
                <c:pt idx="7">
                  <c:v>HU</c:v>
                </c:pt>
                <c:pt idx="8">
                  <c:v>SK</c:v>
                </c:pt>
                <c:pt idx="9">
                  <c:v>AT</c:v>
                </c:pt>
                <c:pt idx="10">
                  <c:v>BG</c:v>
                </c:pt>
                <c:pt idx="11">
                  <c:v>ES</c:v>
                </c:pt>
                <c:pt idx="12">
                  <c:v>BE</c:v>
                </c:pt>
                <c:pt idx="13">
                  <c:v>LV</c:v>
                </c:pt>
                <c:pt idx="14">
                  <c:v>NL</c:v>
                </c:pt>
                <c:pt idx="15">
                  <c:v>SE</c:v>
                </c:pt>
                <c:pt idx="16">
                  <c:v>LT</c:v>
                </c:pt>
                <c:pt idx="17">
                  <c:v>NO</c:v>
                </c:pt>
                <c:pt idx="18">
                  <c:v>PT</c:v>
                </c:pt>
                <c:pt idx="19">
                  <c:v>EL</c:v>
                </c:pt>
                <c:pt idx="20">
                  <c:v>SI</c:v>
                </c:pt>
                <c:pt idx="21">
                  <c:v>DK</c:v>
                </c:pt>
                <c:pt idx="22">
                  <c:v>IE</c:v>
                </c:pt>
                <c:pt idx="23">
                  <c:v>LU</c:v>
                </c:pt>
                <c:pt idx="24">
                  <c:v>FI</c:v>
                </c:pt>
                <c:pt idx="25">
                  <c:v>HR</c:v>
                </c:pt>
                <c:pt idx="26">
                  <c:v>EE</c:v>
                </c:pt>
              </c:strCache>
            </c:strRef>
          </c:cat>
          <c:val>
            <c:numRef>
              <c:f>'[2]Fig. 72'!$B$9:$B$35</c:f>
              <c:numCache>
                <c:formatCode>General</c:formatCode>
                <c:ptCount val="27"/>
                <c:pt idx="0">
                  <c:v>54000</c:v>
                </c:pt>
                <c:pt idx="1">
                  <c:v>40809</c:v>
                </c:pt>
                <c:pt idx="2">
                  <c:v>37000</c:v>
                </c:pt>
                <c:pt idx="3">
                  <c:v>35253</c:v>
                </c:pt>
                <c:pt idx="4">
                  <c:v>28120</c:v>
                </c:pt>
                <c:pt idx="5">
                  <c:v>23951</c:v>
                </c:pt>
                <c:pt idx="6">
                  <c:v>17765</c:v>
                </c:pt>
                <c:pt idx="7">
                  <c:v>16505</c:v>
                </c:pt>
                <c:pt idx="8">
                  <c:v>15820</c:v>
                </c:pt>
                <c:pt idx="9">
                  <c:v>15254</c:v>
                </c:pt>
                <c:pt idx="10">
                  <c:v>13383</c:v>
                </c:pt>
                <c:pt idx="11">
                  <c:v>13249</c:v>
                </c:pt>
                <c:pt idx="12">
                  <c:v>12364</c:v>
                </c:pt>
                <c:pt idx="13">
                  <c:v>7174</c:v>
                </c:pt>
                <c:pt idx="14">
                  <c:v>4306</c:v>
                </c:pt>
                <c:pt idx="15">
                  <c:v>3907</c:v>
                </c:pt>
                <c:pt idx="16">
                  <c:v>3777</c:v>
                </c:pt>
                <c:pt idx="17">
                  <c:v>3609</c:v>
                </c:pt>
                <c:pt idx="18">
                  <c:v>3237</c:v>
                </c:pt>
                <c:pt idx="19">
                  <c:v>2648</c:v>
                </c:pt>
                <c:pt idx="20">
                  <c:v>2622</c:v>
                </c:pt>
                <c:pt idx="21">
                  <c:v>2190</c:v>
                </c:pt>
                <c:pt idx="22">
                  <c:v>1828</c:v>
                </c:pt>
                <c:pt idx="23">
                  <c:v>1308</c:v>
                </c:pt>
                <c:pt idx="24">
                  <c:v>691</c:v>
                </c:pt>
                <c:pt idx="25">
                  <c:v>0</c:v>
                </c:pt>
                <c:pt idx="26">
                  <c:v>0</c:v>
                </c:pt>
              </c:numCache>
            </c:numRef>
          </c:val>
        </c:ser>
        <c:ser>
          <c:idx val="1"/>
          <c:order val="1"/>
          <c:tx>
            <c:strRef>
              <c:f>'[2]Fig. 72'!$C$8</c:f>
              <c:strCache>
                <c:ptCount val="1"/>
                <c:pt idx="0">
                  <c:v>2014</c:v>
                </c:pt>
              </c:strCache>
            </c:strRef>
          </c:tx>
          <c:spPr>
            <a:solidFill>
              <a:srgbClr val="006FB4"/>
            </a:solidFill>
            <a:ln>
              <a:noFill/>
            </a:ln>
          </c:spPr>
          <c:invertIfNegative val="0"/>
          <c:cat>
            <c:strRef>
              <c:f>'[2]Fig. 72'!$A$9:$A$35</c:f>
              <c:strCache>
                <c:ptCount val="27"/>
                <c:pt idx="0">
                  <c:v>FR</c:v>
                </c:pt>
                <c:pt idx="1">
                  <c:v>PL</c:v>
                </c:pt>
                <c:pt idx="2">
                  <c:v>DE</c:v>
                </c:pt>
                <c:pt idx="3">
                  <c:v>UK</c:v>
                </c:pt>
                <c:pt idx="4">
                  <c:v>IT</c:v>
                </c:pt>
                <c:pt idx="5">
                  <c:v>RO</c:v>
                </c:pt>
                <c:pt idx="6">
                  <c:v>CZ</c:v>
                </c:pt>
                <c:pt idx="7">
                  <c:v>HU</c:v>
                </c:pt>
                <c:pt idx="8">
                  <c:v>SK</c:v>
                </c:pt>
                <c:pt idx="9">
                  <c:v>AT</c:v>
                </c:pt>
                <c:pt idx="10">
                  <c:v>BG</c:v>
                </c:pt>
                <c:pt idx="11">
                  <c:v>ES</c:v>
                </c:pt>
                <c:pt idx="12">
                  <c:v>BE</c:v>
                </c:pt>
                <c:pt idx="13">
                  <c:v>LV</c:v>
                </c:pt>
                <c:pt idx="14">
                  <c:v>NL</c:v>
                </c:pt>
                <c:pt idx="15">
                  <c:v>SE</c:v>
                </c:pt>
                <c:pt idx="16">
                  <c:v>LT</c:v>
                </c:pt>
                <c:pt idx="17">
                  <c:v>NO</c:v>
                </c:pt>
                <c:pt idx="18">
                  <c:v>PT</c:v>
                </c:pt>
                <c:pt idx="19">
                  <c:v>EL</c:v>
                </c:pt>
                <c:pt idx="20">
                  <c:v>SI</c:v>
                </c:pt>
                <c:pt idx="21">
                  <c:v>DK</c:v>
                </c:pt>
                <c:pt idx="22">
                  <c:v>IE</c:v>
                </c:pt>
                <c:pt idx="23">
                  <c:v>LU</c:v>
                </c:pt>
                <c:pt idx="24">
                  <c:v>FI</c:v>
                </c:pt>
                <c:pt idx="25">
                  <c:v>HR</c:v>
                </c:pt>
                <c:pt idx="26">
                  <c:v>EE</c:v>
                </c:pt>
              </c:strCache>
            </c:strRef>
          </c:cat>
          <c:val>
            <c:numRef>
              <c:f>'[2]Fig. 72'!$C$9:$C$35</c:f>
              <c:numCache>
                <c:formatCode>General</c:formatCode>
                <c:ptCount val="27"/>
                <c:pt idx="0">
                  <c:v>53378</c:v>
                </c:pt>
                <c:pt idx="1">
                  <c:v>39534</c:v>
                </c:pt>
                <c:pt idx="2">
                  <c:v>38500</c:v>
                </c:pt>
                <c:pt idx="3">
                  <c:v>35497</c:v>
                </c:pt>
                <c:pt idx="4">
                  <c:v>26363</c:v>
                </c:pt>
                <c:pt idx="5">
                  <c:v>22455</c:v>
                </c:pt>
                <c:pt idx="6">
                  <c:v>17331</c:v>
                </c:pt>
                <c:pt idx="7">
                  <c:v>17636</c:v>
                </c:pt>
                <c:pt idx="8">
                  <c:v>14110</c:v>
                </c:pt>
                <c:pt idx="9">
                  <c:v>16175</c:v>
                </c:pt>
                <c:pt idx="10">
                  <c:v>12154</c:v>
                </c:pt>
                <c:pt idx="11">
                  <c:v>13556</c:v>
                </c:pt>
                <c:pt idx="12">
                  <c:v>12096</c:v>
                </c:pt>
                <c:pt idx="13">
                  <c:v>7047</c:v>
                </c:pt>
                <c:pt idx="14">
                  <c:v>3976</c:v>
                </c:pt>
                <c:pt idx="15">
                  <c:v>3079</c:v>
                </c:pt>
                <c:pt idx="16">
                  <c:v>3745</c:v>
                </c:pt>
                <c:pt idx="17">
                  <c:v>4039</c:v>
                </c:pt>
                <c:pt idx="18">
                  <c:v>2512</c:v>
                </c:pt>
                <c:pt idx="19">
                  <c:v>0</c:v>
                </c:pt>
                <c:pt idx="20">
                  <c:v>2385</c:v>
                </c:pt>
                <c:pt idx="21">
                  <c:v>2264</c:v>
                </c:pt>
                <c:pt idx="22">
                  <c:v>1282</c:v>
                </c:pt>
                <c:pt idx="23">
                  <c:v>1315.5</c:v>
                </c:pt>
                <c:pt idx="24">
                  <c:v>650</c:v>
                </c:pt>
                <c:pt idx="25">
                  <c:v>5097</c:v>
                </c:pt>
                <c:pt idx="26">
                  <c:v>430</c:v>
                </c:pt>
              </c:numCache>
            </c:numRef>
          </c:val>
        </c:ser>
        <c:dLbls>
          <c:showLegendKey val="0"/>
          <c:showVal val="0"/>
          <c:showCatName val="0"/>
          <c:showSerName val="0"/>
          <c:showPercent val="0"/>
          <c:showBubbleSize val="0"/>
        </c:dLbls>
        <c:gapWidth val="166"/>
        <c:axId val="483805032"/>
        <c:axId val="483804640"/>
      </c:barChart>
      <c:lineChart>
        <c:grouping val="standard"/>
        <c:varyColors val="0"/>
        <c:ser>
          <c:idx val="2"/>
          <c:order val="2"/>
          <c:tx>
            <c:strRef>
              <c:f>'[2]Fig. 72'!$D$8</c:f>
              <c:strCache>
                <c:ptCount val="1"/>
                <c:pt idx="0">
                  <c:v>Variation (%)</c:v>
                </c:pt>
              </c:strCache>
            </c:strRef>
          </c:tx>
          <c:spPr>
            <a:ln>
              <a:noFill/>
            </a:ln>
          </c:spPr>
          <c:marker>
            <c:symbol val="diamond"/>
            <c:size val="7"/>
            <c:spPr>
              <a:solidFill>
                <a:srgbClr val="FF0000"/>
              </a:solidFill>
              <a:ln>
                <a:solidFill>
                  <a:srgbClr val="88787C"/>
                </a:solidFill>
              </a:ln>
            </c:spPr>
          </c:marker>
          <c:dPt>
            <c:idx val="19"/>
            <c:marker>
              <c:symbol val="none"/>
            </c:marker>
            <c:bubble3D val="0"/>
          </c:dPt>
          <c:cat>
            <c:strRef>
              <c:f>'[2]Fig. 72'!$A$9:$A$35</c:f>
              <c:strCache>
                <c:ptCount val="27"/>
                <c:pt idx="0">
                  <c:v>FR</c:v>
                </c:pt>
                <c:pt idx="1">
                  <c:v>PL</c:v>
                </c:pt>
                <c:pt idx="2">
                  <c:v>DE</c:v>
                </c:pt>
                <c:pt idx="3">
                  <c:v>UK</c:v>
                </c:pt>
                <c:pt idx="4">
                  <c:v>IT</c:v>
                </c:pt>
                <c:pt idx="5">
                  <c:v>RO</c:v>
                </c:pt>
                <c:pt idx="6">
                  <c:v>CZ</c:v>
                </c:pt>
                <c:pt idx="7">
                  <c:v>HU</c:v>
                </c:pt>
                <c:pt idx="8">
                  <c:v>SK</c:v>
                </c:pt>
                <c:pt idx="9">
                  <c:v>AT</c:v>
                </c:pt>
                <c:pt idx="10">
                  <c:v>BG</c:v>
                </c:pt>
                <c:pt idx="11">
                  <c:v>ES</c:v>
                </c:pt>
                <c:pt idx="12">
                  <c:v>BE</c:v>
                </c:pt>
                <c:pt idx="13">
                  <c:v>LV</c:v>
                </c:pt>
                <c:pt idx="14">
                  <c:v>NL</c:v>
                </c:pt>
                <c:pt idx="15">
                  <c:v>SE</c:v>
                </c:pt>
                <c:pt idx="16">
                  <c:v>LT</c:v>
                </c:pt>
                <c:pt idx="17">
                  <c:v>NO</c:v>
                </c:pt>
                <c:pt idx="18">
                  <c:v>PT</c:v>
                </c:pt>
                <c:pt idx="19">
                  <c:v>EL</c:v>
                </c:pt>
                <c:pt idx="20">
                  <c:v>SI</c:v>
                </c:pt>
                <c:pt idx="21">
                  <c:v>DK</c:v>
                </c:pt>
                <c:pt idx="22">
                  <c:v>IE</c:v>
                </c:pt>
                <c:pt idx="23">
                  <c:v>LU</c:v>
                </c:pt>
                <c:pt idx="24">
                  <c:v>FI</c:v>
                </c:pt>
                <c:pt idx="25">
                  <c:v>HR</c:v>
                </c:pt>
                <c:pt idx="26">
                  <c:v>EE</c:v>
                </c:pt>
              </c:strCache>
            </c:strRef>
          </c:cat>
          <c:val>
            <c:numRef>
              <c:f>'[2]Fig. 72'!$D$9:$D$35</c:f>
              <c:numCache>
                <c:formatCode>General</c:formatCode>
                <c:ptCount val="27"/>
                <c:pt idx="0">
                  <c:v>-1.1518518518518518E-2</c:v>
                </c:pt>
                <c:pt idx="1">
                  <c:v>-3.1243108137910754E-2</c:v>
                </c:pt>
                <c:pt idx="2">
                  <c:v>4.0540540540540543E-2</c:v>
                </c:pt>
                <c:pt idx="3">
                  <c:v>6.9213967605593852E-3</c:v>
                </c:pt>
                <c:pt idx="4">
                  <c:v>-6.2482219061166432E-2</c:v>
                </c:pt>
                <c:pt idx="5">
                  <c:v>-6.2460857584234482E-2</c:v>
                </c:pt>
                <c:pt idx="6">
                  <c:v>-2.4430059104981704E-2</c:v>
                </c:pt>
                <c:pt idx="7">
                  <c:v>6.8524689488033932E-2</c:v>
                </c:pt>
                <c:pt idx="8">
                  <c:v>-0.10809102402022756</c:v>
                </c:pt>
                <c:pt idx="9">
                  <c:v>6.0377605873869152E-2</c:v>
                </c:pt>
                <c:pt idx="10">
                  <c:v>-9.1832922364193381E-2</c:v>
                </c:pt>
                <c:pt idx="11">
                  <c:v>2.3171560117744735E-2</c:v>
                </c:pt>
                <c:pt idx="12">
                  <c:v>-2.167583306373342E-2</c:v>
                </c:pt>
                <c:pt idx="13">
                  <c:v>-1.7702815723445776E-2</c:v>
                </c:pt>
                <c:pt idx="14">
                  <c:v>-7.6637250348351144E-2</c:v>
                </c:pt>
                <c:pt idx="15">
                  <c:v>-0.21192730995648834</c:v>
                </c:pt>
                <c:pt idx="16">
                  <c:v>-8.4723325390521579E-3</c:v>
                </c:pt>
                <c:pt idx="17">
                  <c:v>0.11914657799944584</c:v>
                </c:pt>
                <c:pt idx="18">
                  <c:v>-0.22397281433426011</c:v>
                </c:pt>
                <c:pt idx="19">
                  <c:v>-1</c:v>
                </c:pt>
                <c:pt idx="20">
                  <c:v>-9.0389016018306637E-2</c:v>
                </c:pt>
                <c:pt idx="21">
                  <c:v>3.3789954337899546E-2</c:v>
                </c:pt>
                <c:pt idx="22">
                  <c:v>-0.29868708971553609</c:v>
                </c:pt>
                <c:pt idx="23">
                  <c:v>5.7339449541284407E-3</c:v>
                </c:pt>
                <c:pt idx="24">
                  <c:v>-5.9334298118668596E-2</c:v>
                </c:pt>
              </c:numCache>
            </c:numRef>
          </c:val>
          <c:smooth val="0"/>
        </c:ser>
        <c:dLbls>
          <c:showLegendKey val="0"/>
          <c:showVal val="0"/>
          <c:showCatName val="0"/>
          <c:showSerName val="0"/>
          <c:showPercent val="0"/>
          <c:showBubbleSize val="0"/>
        </c:dLbls>
        <c:marker val="1"/>
        <c:smooth val="0"/>
        <c:axId val="483803856"/>
        <c:axId val="483804248"/>
      </c:lineChart>
      <c:catAx>
        <c:axId val="483805032"/>
        <c:scaling>
          <c:orientation val="minMax"/>
        </c:scaling>
        <c:delete val="0"/>
        <c:axPos val="b"/>
        <c:majorGridlines>
          <c:spPr>
            <a:ln>
              <a:prstDash val="sysDash"/>
            </a:ln>
          </c:spPr>
        </c:majorGridlines>
        <c:numFmt formatCode="General" sourceLinked="1"/>
        <c:majorTickMark val="out"/>
        <c:minorTickMark val="none"/>
        <c:tickLblPos val="nextTo"/>
        <c:txPr>
          <a:bodyPr/>
          <a:lstStyle/>
          <a:p>
            <a:pPr>
              <a:defRPr sz="800"/>
            </a:pPr>
            <a:endParaRPr lang="sk-SK"/>
          </a:p>
        </c:txPr>
        <c:crossAx val="483804640"/>
        <c:crosses val="autoZero"/>
        <c:auto val="1"/>
        <c:lblAlgn val="ctr"/>
        <c:lblOffset val="100"/>
        <c:noMultiLvlLbl val="0"/>
      </c:catAx>
      <c:valAx>
        <c:axId val="483804640"/>
        <c:scaling>
          <c:orientation val="minMax"/>
        </c:scaling>
        <c:delete val="0"/>
        <c:axPos val="l"/>
        <c:majorGridlines/>
        <c:numFmt formatCode="#\ ##0," sourceLinked="0"/>
        <c:majorTickMark val="out"/>
        <c:minorTickMark val="none"/>
        <c:tickLblPos val="nextTo"/>
        <c:txPr>
          <a:bodyPr/>
          <a:lstStyle/>
          <a:p>
            <a:pPr>
              <a:defRPr sz="800"/>
            </a:pPr>
            <a:endParaRPr lang="sk-SK"/>
          </a:p>
        </c:txPr>
        <c:crossAx val="483805032"/>
        <c:crosses val="autoZero"/>
        <c:crossBetween val="between"/>
      </c:valAx>
      <c:valAx>
        <c:axId val="483804248"/>
        <c:scaling>
          <c:orientation val="minMax"/>
        </c:scaling>
        <c:delete val="0"/>
        <c:axPos val="r"/>
        <c:numFmt formatCode="General" sourceLinked="1"/>
        <c:majorTickMark val="out"/>
        <c:minorTickMark val="none"/>
        <c:tickLblPos val="nextTo"/>
        <c:txPr>
          <a:bodyPr/>
          <a:lstStyle/>
          <a:p>
            <a:pPr>
              <a:defRPr sz="800" baseline="0"/>
            </a:pPr>
            <a:endParaRPr lang="sk-SK"/>
          </a:p>
        </c:txPr>
        <c:crossAx val="483803856"/>
        <c:crosses val="max"/>
        <c:crossBetween val="between"/>
      </c:valAx>
      <c:catAx>
        <c:axId val="483803856"/>
        <c:scaling>
          <c:orientation val="minMax"/>
        </c:scaling>
        <c:delete val="1"/>
        <c:axPos val="b"/>
        <c:numFmt formatCode="General" sourceLinked="1"/>
        <c:majorTickMark val="out"/>
        <c:minorTickMark val="none"/>
        <c:tickLblPos val="nextTo"/>
        <c:crossAx val="483804248"/>
        <c:crosses val="autoZero"/>
        <c:auto val="1"/>
        <c:lblAlgn val="ctr"/>
        <c:lblOffset val="100"/>
        <c:noMultiLvlLbl val="0"/>
      </c:catAx>
    </c:plotArea>
    <c:legend>
      <c:legendPos val="b"/>
      <c:overlay val="0"/>
    </c:legend>
    <c:plotVisOnly val="1"/>
    <c:dispBlanksAs val="gap"/>
    <c:showDLblsOverMax val="0"/>
  </c:chart>
  <c:txPr>
    <a:bodyPr/>
    <a:lstStyle/>
    <a:p>
      <a:pPr>
        <a:defRPr sz="900">
          <a:latin typeface="+mn-lt"/>
        </a:defRPr>
      </a:pPr>
      <a:endParaRPr lang="sk-S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27335096626436E-2"/>
          <c:y val="3.6667612626522128E-2"/>
          <c:w val="0.8527223866182676"/>
          <c:h val="0.8969489252520858"/>
        </c:manualLayout>
      </c:layout>
      <c:barChart>
        <c:barDir val="bar"/>
        <c:grouping val="clustered"/>
        <c:varyColors val="0"/>
        <c:ser>
          <c:idx val="0"/>
          <c:order val="0"/>
          <c:spPr>
            <a:solidFill>
              <a:srgbClr val="FABB21"/>
            </a:solidFill>
            <a:ln>
              <a:noFill/>
            </a:ln>
          </c:spPr>
          <c:invertIfNegative val="0"/>
          <c:dPt>
            <c:idx val="2"/>
            <c:invertIfNegative val="0"/>
            <c:bubble3D val="0"/>
            <c:spPr>
              <a:pattFill prst="dkUpDiag">
                <a:fgClr>
                  <a:srgbClr val="FABB21"/>
                </a:fgClr>
                <a:bgClr>
                  <a:schemeClr val="bg1"/>
                </a:bgClr>
              </a:pattFill>
              <a:ln>
                <a:noFill/>
              </a:ln>
            </c:spPr>
          </c:dPt>
          <c:dPt>
            <c:idx val="28"/>
            <c:invertIfNegative val="0"/>
            <c:bubble3D val="0"/>
          </c:dPt>
          <c:dPt>
            <c:idx val="29"/>
            <c:invertIfNegative val="0"/>
            <c:bubble3D val="0"/>
          </c:dPt>
          <c:cat>
            <c:strRef>
              <c:f>'[3]Fig. 1'!$D$9:$D$36</c:f>
              <c:strCache>
                <c:ptCount val="28"/>
                <c:pt idx="0">
                  <c:v>ES</c:v>
                </c:pt>
                <c:pt idx="1">
                  <c:v>FR</c:v>
                </c:pt>
                <c:pt idx="2">
                  <c:v>EU</c:v>
                </c:pt>
                <c:pt idx="3">
                  <c:v>BE</c:v>
                </c:pt>
                <c:pt idx="4">
                  <c:v>NL</c:v>
                </c:pt>
                <c:pt idx="5">
                  <c:v>FI</c:v>
                </c:pt>
                <c:pt idx="6">
                  <c:v>UK</c:v>
                </c:pt>
                <c:pt idx="7">
                  <c:v>DK</c:v>
                </c:pt>
                <c:pt idx="8">
                  <c:v>IT</c:v>
                </c:pt>
                <c:pt idx="9">
                  <c:v>SK</c:v>
                </c:pt>
                <c:pt idx="10">
                  <c:v>IE</c:v>
                </c:pt>
                <c:pt idx="11">
                  <c:v>LT</c:v>
                </c:pt>
                <c:pt idx="12">
                  <c:v>LU</c:v>
                </c:pt>
                <c:pt idx="13">
                  <c:v>HU</c:v>
                </c:pt>
                <c:pt idx="14">
                  <c:v>RO</c:v>
                </c:pt>
                <c:pt idx="15">
                  <c:v>CZ</c:v>
                </c:pt>
                <c:pt idx="16">
                  <c:v>SI</c:v>
                </c:pt>
                <c:pt idx="17">
                  <c:v>LV</c:v>
                </c:pt>
                <c:pt idx="18">
                  <c:v>EE</c:v>
                </c:pt>
                <c:pt idx="19">
                  <c:v>SE</c:v>
                </c:pt>
                <c:pt idx="20">
                  <c:v>DE</c:v>
                </c:pt>
                <c:pt idx="21">
                  <c:v>BG</c:v>
                </c:pt>
                <c:pt idx="22">
                  <c:v>PL</c:v>
                </c:pt>
                <c:pt idx="23">
                  <c:v>HR</c:v>
                </c:pt>
                <c:pt idx="24">
                  <c:v>AT</c:v>
                </c:pt>
                <c:pt idx="25">
                  <c:v>NO</c:v>
                </c:pt>
                <c:pt idx="26">
                  <c:v>PT</c:v>
                </c:pt>
                <c:pt idx="27">
                  <c:v>EL</c:v>
                </c:pt>
              </c:strCache>
            </c:strRef>
          </c:cat>
          <c:val>
            <c:numRef>
              <c:f>'[3]Fig. 1'!$E$9:$E$36</c:f>
              <c:numCache>
                <c:formatCode>General</c:formatCode>
                <c:ptCount val="28"/>
                <c:pt idx="0">
                  <c:v>3.7247227658186562E-2</c:v>
                </c:pt>
                <c:pt idx="1">
                  <c:v>3.3508343644450392E-2</c:v>
                </c:pt>
                <c:pt idx="2">
                  <c:v>2.1057550827773202E-2</c:v>
                </c:pt>
                <c:pt idx="3">
                  <c:v>1.4812744550027948E-2</c:v>
                </c:pt>
                <c:pt idx="4">
                  <c:v>5.9741121805509459E-3</c:v>
                </c:pt>
                <c:pt idx="5">
                  <c:v>4.2236864335191754E-3</c:v>
                </c:pt>
                <c:pt idx="6">
                  <c:v>3.5911089096650364E-3</c:v>
                </c:pt>
                <c:pt idx="7">
                  <c:v>2.3023791250959325E-3</c:v>
                </c:pt>
                <c:pt idx="8">
                  <c:v>1.9407198306280876E-3</c:v>
                </c:pt>
                <c:pt idx="9">
                  <c:v>1.1040574109853713E-3</c:v>
                </c:pt>
                <c:pt idx="10">
                  <c:v>0</c:v>
                </c:pt>
                <c:pt idx="11">
                  <c:v>0</c:v>
                </c:pt>
                <c:pt idx="12">
                  <c:v>0</c:v>
                </c:pt>
                <c:pt idx="13">
                  <c:v>0</c:v>
                </c:pt>
                <c:pt idx="14">
                  <c:v>-5.5679287305122492E-4</c:v>
                </c:pt>
                <c:pt idx="15">
                  <c:v>-2.2158911047799935E-3</c:v>
                </c:pt>
                <c:pt idx="16">
                  <c:v>-1.6286644951140065E-2</c:v>
                </c:pt>
                <c:pt idx="17">
                  <c:v>-1.6454352441613588E-2</c:v>
                </c:pt>
                <c:pt idx="18">
                  <c:v>-1.8843404808317088E-2</c:v>
                </c:pt>
                <c:pt idx="19">
                  <c:v>-2.3074160531513736E-2</c:v>
                </c:pt>
                <c:pt idx="20">
                  <c:v>-2.4E-2</c:v>
                </c:pt>
                <c:pt idx="21">
                  <c:v>-3.0602409638554217E-2</c:v>
                </c:pt>
                <c:pt idx="22">
                  <c:v>-4.1590771098967819E-2</c:v>
                </c:pt>
                <c:pt idx="23">
                  <c:v>-4.3350477590007347E-2</c:v>
                </c:pt>
                <c:pt idx="24">
                  <c:v>-5.5638536221060492E-2</c:v>
                </c:pt>
                <c:pt idx="25">
                  <c:v>-6.8417248855697416E-2</c:v>
                </c:pt>
                <c:pt idx="26">
                  <c:v>-0.10485573539760731</c:v>
                </c:pt>
                <c:pt idx="27">
                  <c:v>-0.12304075235109718</c:v>
                </c:pt>
              </c:numCache>
            </c:numRef>
          </c:val>
        </c:ser>
        <c:dLbls>
          <c:showLegendKey val="0"/>
          <c:showVal val="0"/>
          <c:showCatName val="0"/>
          <c:showSerName val="0"/>
          <c:showPercent val="0"/>
          <c:showBubbleSize val="0"/>
        </c:dLbls>
        <c:gapWidth val="74"/>
        <c:axId val="482900880"/>
        <c:axId val="482901272"/>
      </c:barChart>
      <c:catAx>
        <c:axId val="482900880"/>
        <c:scaling>
          <c:orientation val="maxMin"/>
        </c:scaling>
        <c:delete val="0"/>
        <c:axPos val="l"/>
        <c:numFmt formatCode="General" sourceLinked="0"/>
        <c:majorTickMark val="out"/>
        <c:minorTickMark val="none"/>
        <c:tickLblPos val="nextTo"/>
        <c:spPr>
          <a:effectLst>
            <a:glow rad="25400">
              <a:schemeClr val="bg1">
                <a:lumMod val="75000"/>
                <a:alpha val="40000"/>
              </a:schemeClr>
            </a:glow>
          </a:effectLst>
        </c:spPr>
        <c:txPr>
          <a:bodyPr/>
          <a:lstStyle/>
          <a:p>
            <a:pPr>
              <a:defRPr sz="700" b="0"/>
            </a:pPr>
            <a:endParaRPr lang="sk-SK"/>
          </a:p>
        </c:txPr>
        <c:crossAx val="482901272"/>
        <c:crosses val="autoZero"/>
        <c:auto val="1"/>
        <c:lblAlgn val="ctr"/>
        <c:lblOffset val="100"/>
        <c:noMultiLvlLbl val="0"/>
      </c:catAx>
      <c:valAx>
        <c:axId val="482901272"/>
        <c:scaling>
          <c:orientation val="minMax"/>
        </c:scaling>
        <c:delete val="0"/>
        <c:axPos val="b"/>
        <c:majorGridlines/>
        <c:minorGridlines/>
        <c:numFmt formatCode="0%" sourceLinked="0"/>
        <c:majorTickMark val="out"/>
        <c:minorTickMark val="none"/>
        <c:tickLblPos val="nextTo"/>
        <c:txPr>
          <a:bodyPr/>
          <a:lstStyle/>
          <a:p>
            <a:pPr>
              <a:defRPr sz="900" b="0"/>
            </a:pPr>
            <a:endParaRPr lang="sk-SK"/>
          </a:p>
        </c:txPr>
        <c:crossAx val="482900880"/>
        <c:crosses val="max"/>
        <c:crossBetween val="between"/>
        <c:minorUnit val="0.1"/>
      </c:valAx>
      <c:spPr>
        <a:effectLst/>
      </c:spPr>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16115434186428E-2"/>
          <c:y val="0.1123562578839202"/>
          <c:w val="0.88846258951673074"/>
          <c:h val="0.76583736998150398"/>
        </c:manualLayout>
      </c:layout>
      <c:barChart>
        <c:barDir val="col"/>
        <c:grouping val="clustered"/>
        <c:varyColors val="0"/>
        <c:ser>
          <c:idx val="0"/>
          <c:order val="0"/>
          <c:tx>
            <c:strRef>
              <c:f>'[3]Fig. 1'!$B$8</c:f>
              <c:strCache>
                <c:ptCount val="1"/>
                <c:pt idx="0">
                  <c:v>Length 2014</c:v>
                </c:pt>
              </c:strCache>
            </c:strRef>
          </c:tx>
          <c:spPr>
            <a:solidFill>
              <a:srgbClr val="006FB4"/>
            </a:solidFill>
          </c:spPr>
          <c:invertIfNegative val="0"/>
          <c:dPt>
            <c:idx val="14"/>
            <c:invertIfNegative val="0"/>
            <c:bubble3D val="0"/>
          </c:dPt>
          <c:cat>
            <c:strRef>
              <c:f>'[3]Fig. 1'!$A$9:$A$35</c:f>
              <c:strCache>
                <c:ptCount val="27"/>
                <c:pt idx="0">
                  <c:v>DE</c:v>
                </c:pt>
                <c:pt idx="1">
                  <c:v>FR</c:v>
                </c:pt>
                <c:pt idx="2">
                  <c:v>PL</c:v>
                </c:pt>
                <c:pt idx="3">
                  <c:v>IT</c:v>
                </c:pt>
                <c:pt idx="4">
                  <c:v>UK</c:v>
                </c:pt>
                <c:pt idx="5">
                  <c:v>ES</c:v>
                </c:pt>
                <c:pt idx="6">
                  <c:v>SE</c:v>
                </c:pt>
                <c:pt idx="7">
                  <c:v>RO</c:v>
                </c:pt>
                <c:pt idx="8">
                  <c:v>CZ</c:v>
                </c:pt>
                <c:pt idx="9">
                  <c:v>HU</c:v>
                </c:pt>
                <c:pt idx="10">
                  <c:v>FI</c:v>
                </c:pt>
                <c:pt idx="11">
                  <c:v>AT</c:v>
                </c:pt>
                <c:pt idx="12">
                  <c:v>BG</c:v>
                </c:pt>
                <c:pt idx="13">
                  <c:v>NO</c:v>
                </c:pt>
                <c:pt idx="14">
                  <c:v>BE</c:v>
                </c:pt>
                <c:pt idx="15">
                  <c:v>SK</c:v>
                </c:pt>
                <c:pt idx="16">
                  <c:v>NL</c:v>
                </c:pt>
                <c:pt idx="17">
                  <c:v>DK</c:v>
                </c:pt>
                <c:pt idx="18">
                  <c:v>HR</c:v>
                </c:pt>
                <c:pt idx="19">
                  <c:v>PT</c:v>
                </c:pt>
                <c:pt idx="20">
                  <c:v>EL</c:v>
                </c:pt>
                <c:pt idx="21">
                  <c:v>IE</c:v>
                </c:pt>
                <c:pt idx="22">
                  <c:v>LV</c:v>
                </c:pt>
                <c:pt idx="23">
                  <c:v>LT</c:v>
                </c:pt>
                <c:pt idx="24">
                  <c:v>EE</c:v>
                </c:pt>
                <c:pt idx="25">
                  <c:v>SI</c:v>
                </c:pt>
                <c:pt idx="26">
                  <c:v>LU</c:v>
                </c:pt>
              </c:strCache>
            </c:strRef>
          </c:cat>
          <c:val>
            <c:numRef>
              <c:f>'[3]Fig. 1'!$B$9:$B$35</c:f>
              <c:numCache>
                <c:formatCode>General</c:formatCode>
                <c:ptCount val="27"/>
                <c:pt idx="0">
                  <c:v>38836</c:v>
                </c:pt>
                <c:pt idx="1">
                  <c:v>30905</c:v>
                </c:pt>
                <c:pt idx="2">
                  <c:v>18942</c:v>
                </c:pt>
                <c:pt idx="3">
                  <c:v>17037</c:v>
                </c:pt>
                <c:pt idx="4">
                  <c:v>16209</c:v>
                </c:pt>
                <c:pt idx="5">
                  <c:v>15901</c:v>
                </c:pt>
                <c:pt idx="6">
                  <c:v>10881</c:v>
                </c:pt>
                <c:pt idx="7">
                  <c:v>10770</c:v>
                </c:pt>
                <c:pt idx="8">
                  <c:v>9456</c:v>
                </c:pt>
                <c:pt idx="9">
                  <c:v>7892</c:v>
                </c:pt>
                <c:pt idx="10">
                  <c:v>5944</c:v>
                </c:pt>
                <c:pt idx="11">
                  <c:v>5058</c:v>
                </c:pt>
                <c:pt idx="12">
                  <c:v>4023</c:v>
                </c:pt>
                <c:pt idx="13">
                  <c:v>3867</c:v>
                </c:pt>
                <c:pt idx="14">
                  <c:v>3631</c:v>
                </c:pt>
                <c:pt idx="15">
                  <c:v>3627</c:v>
                </c:pt>
                <c:pt idx="16">
                  <c:v>3031</c:v>
                </c:pt>
                <c:pt idx="17">
                  <c:v>2612</c:v>
                </c:pt>
                <c:pt idx="18">
                  <c:v>2604</c:v>
                </c:pt>
                <c:pt idx="19">
                  <c:v>2544</c:v>
                </c:pt>
                <c:pt idx="20">
                  <c:v>2238</c:v>
                </c:pt>
                <c:pt idx="21">
                  <c:v>1919</c:v>
                </c:pt>
                <c:pt idx="22">
                  <c:v>1853</c:v>
                </c:pt>
                <c:pt idx="23">
                  <c:v>1767</c:v>
                </c:pt>
                <c:pt idx="24">
                  <c:v>1510</c:v>
                </c:pt>
                <c:pt idx="25">
                  <c:v>1208</c:v>
                </c:pt>
                <c:pt idx="26">
                  <c:v>275</c:v>
                </c:pt>
              </c:numCache>
            </c:numRef>
          </c:val>
        </c:ser>
        <c:dLbls>
          <c:showLegendKey val="0"/>
          <c:showVal val="0"/>
          <c:showCatName val="0"/>
          <c:showSerName val="0"/>
          <c:showPercent val="0"/>
          <c:showBubbleSize val="0"/>
        </c:dLbls>
        <c:gapWidth val="89"/>
        <c:axId val="482902056"/>
        <c:axId val="482902448"/>
      </c:barChart>
      <c:catAx>
        <c:axId val="482902056"/>
        <c:scaling>
          <c:orientation val="minMax"/>
        </c:scaling>
        <c:delete val="0"/>
        <c:axPos val="b"/>
        <c:numFmt formatCode="General" sourceLinked="1"/>
        <c:majorTickMark val="out"/>
        <c:minorTickMark val="none"/>
        <c:tickLblPos val="nextTo"/>
        <c:txPr>
          <a:bodyPr rot="-5400000" vert="horz"/>
          <a:lstStyle/>
          <a:p>
            <a:pPr>
              <a:defRPr sz="900" b="0">
                <a:latin typeface="+mn-lt"/>
              </a:defRPr>
            </a:pPr>
            <a:endParaRPr lang="sk-SK"/>
          </a:p>
        </c:txPr>
        <c:crossAx val="482902448"/>
        <c:crosses val="autoZero"/>
        <c:auto val="1"/>
        <c:lblAlgn val="ctr"/>
        <c:lblOffset val="100"/>
        <c:noMultiLvlLbl val="0"/>
      </c:catAx>
      <c:valAx>
        <c:axId val="482902448"/>
        <c:scaling>
          <c:orientation val="minMax"/>
        </c:scaling>
        <c:delete val="0"/>
        <c:axPos val="l"/>
        <c:majorGridlines/>
        <c:numFmt formatCode="#\ ##0," sourceLinked="0"/>
        <c:majorTickMark val="out"/>
        <c:minorTickMark val="none"/>
        <c:tickLblPos val="nextTo"/>
        <c:txPr>
          <a:bodyPr/>
          <a:lstStyle/>
          <a:p>
            <a:pPr>
              <a:defRPr sz="900" b="1"/>
            </a:pPr>
            <a:endParaRPr lang="sk-SK"/>
          </a:p>
        </c:txPr>
        <c:crossAx val="482902056"/>
        <c:crosses val="autoZero"/>
        <c:crossBetween val="between"/>
      </c:valAx>
    </c:plotArea>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2</xdr:col>
      <xdr:colOff>404811</xdr:colOff>
      <xdr:row>89</xdr:row>
      <xdr:rowOff>79374</xdr:rowOff>
    </xdr:from>
    <xdr:to>
      <xdr:col>3</xdr:col>
      <xdr:colOff>87313</xdr:colOff>
      <xdr:row>101</xdr:row>
      <xdr:rowOff>18254</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1312862</xdr:colOff>
      <xdr:row>104</xdr:row>
      <xdr:rowOff>9526</xdr:rowOff>
    </xdr:from>
    <xdr:to>
      <xdr:col>4</xdr:col>
      <xdr:colOff>417514</xdr:colOff>
      <xdr:row>116</xdr:row>
      <xdr:rowOff>195264</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617055</xdr:colOff>
      <xdr:row>86</xdr:row>
      <xdr:rowOff>114300</xdr:rowOff>
    </xdr:from>
    <xdr:to>
      <xdr:col>7</xdr:col>
      <xdr:colOff>2009775</xdr:colOff>
      <xdr:row>100</xdr:row>
      <xdr:rowOff>196712</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219076</xdr:colOff>
      <xdr:row>102</xdr:row>
      <xdr:rowOff>152399</xdr:rowOff>
    </xdr:from>
    <xdr:to>
      <xdr:col>7</xdr:col>
      <xdr:colOff>2000251</xdr:colOff>
      <xdr:row>117</xdr:row>
      <xdr:rowOff>123824</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0.05764</cdr:x>
      <cdr:y>0.60821</cdr:y>
    </cdr:from>
    <cdr:to>
      <cdr:x>0.31465</cdr:x>
      <cdr:y>0.68354</cdr:y>
    </cdr:to>
    <cdr:sp macro="" textlink="">
      <cdr:nvSpPr>
        <cdr:cNvPr id="2" name="BlokTextu 1"/>
        <cdr:cNvSpPr txBox="1"/>
      </cdr:nvSpPr>
      <cdr:spPr>
        <a:xfrm xmlns:a="http://schemas.openxmlformats.org/drawingml/2006/main">
          <a:off x="186757" y="1823215"/>
          <a:ext cx="832753" cy="225816"/>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Platy</a:t>
          </a:r>
          <a:r>
            <a:rPr lang="sk-SK" sz="700" baseline="0">
              <a:latin typeface="Arial Narrow" panose="020B0606020202030204" pitchFamily="34" charset="0"/>
            </a:rPr>
            <a:t> učiteľov ZŠ</a:t>
          </a:r>
          <a:endParaRPr lang="sk-SK" sz="700">
            <a:latin typeface="Arial Narrow" panose="020B0606020202030204" pitchFamily="34" charset="0"/>
          </a:endParaRPr>
        </a:p>
      </cdr:txBody>
    </cdr:sp>
  </cdr:relSizeAnchor>
  <cdr:relSizeAnchor xmlns:cdr="http://schemas.openxmlformats.org/drawingml/2006/chartDrawing">
    <cdr:from>
      <cdr:x>0.14358</cdr:x>
      <cdr:y>0.73606</cdr:y>
    </cdr:from>
    <cdr:to>
      <cdr:x>0.46989</cdr:x>
      <cdr:y>0.84833</cdr:y>
    </cdr:to>
    <cdr:sp macro="" textlink="">
      <cdr:nvSpPr>
        <cdr:cNvPr id="3" name="BlokTextu 1"/>
        <cdr:cNvSpPr txBox="1"/>
      </cdr:nvSpPr>
      <cdr:spPr>
        <a:xfrm xmlns:a="http://schemas.openxmlformats.org/drawingml/2006/main">
          <a:off x="465224" y="2206477"/>
          <a:ext cx="1057295" cy="336550"/>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Nezamestnanosť ľudí so zákl. vzdelaním</a:t>
          </a:r>
        </a:p>
      </cdr:txBody>
    </cdr:sp>
  </cdr:relSizeAnchor>
  <cdr:relSizeAnchor xmlns:cdr="http://schemas.openxmlformats.org/drawingml/2006/chartDrawing">
    <cdr:from>
      <cdr:x>0.32968</cdr:x>
      <cdr:y>0.58504</cdr:y>
    </cdr:from>
    <cdr:to>
      <cdr:x>0.5974</cdr:x>
      <cdr:y>0.70594</cdr:y>
    </cdr:to>
    <cdr:sp macro="" textlink="">
      <cdr:nvSpPr>
        <cdr:cNvPr id="4" name="BlokTextu 1"/>
        <cdr:cNvSpPr txBox="1"/>
      </cdr:nvSpPr>
      <cdr:spPr>
        <a:xfrm xmlns:a="http://schemas.openxmlformats.org/drawingml/2006/main">
          <a:off x="1068206" y="1753775"/>
          <a:ext cx="867455" cy="362420"/>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Predchádzateľné úmrtia</a:t>
          </a:r>
        </a:p>
      </cdr:txBody>
    </cdr:sp>
  </cdr:relSizeAnchor>
</c:userShapes>
</file>

<file path=xl/drawings/drawing3.xml><?xml version="1.0" encoding="utf-8"?>
<c:userShapes xmlns:c="http://schemas.openxmlformats.org/drawingml/2006/chart">
  <cdr:relSizeAnchor xmlns:cdr="http://schemas.openxmlformats.org/drawingml/2006/chartDrawing">
    <cdr:from>
      <cdr:x>0.07961</cdr:x>
      <cdr:y>0.5881</cdr:y>
    </cdr:from>
    <cdr:to>
      <cdr:x>0.33662</cdr:x>
      <cdr:y>0.66343</cdr:y>
    </cdr:to>
    <cdr:sp macro="" textlink="">
      <cdr:nvSpPr>
        <cdr:cNvPr id="2" name="BlokTextu 1"/>
        <cdr:cNvSpPr txBox="1"/>
      </cdr:nvSpPr>
      <cdr:spPr>
        <a:xfrm xmlns:a="http://schemas.openxmlformats.org/drawingml/2006/main">
          <a:off x="292688" y="1887747"/>
          <a:ext cx="944936" cy="241803"/>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latin typeface="Arial Narrow" panose="020B0606020202030204" pitchFamily="34" charset="0"/>
            </a:rPr>
            <a:t>Teacher's sal</a:t>
          </a:r>
          <a:r>
            <a:rPr lang="sk-SK" sz="800">
              <a:latin typeface="Arial Narrow" panose="020B0606020202030204" pitchFamily="34" charset="0"/>
            </a:rPr>
            <a:t>a</a:t>
          </a:r>
          <a:r>
            <a:rPr lang="en-US" sz="800">
              <a:latin typeface="Arial Narrow" panose="020B0606020202030204" pitchFamily="34" charset="0"/>
            </a:rPr>
            <a:t>ries</a:t>
          </a:r>
          <a:endParaRPr lang="sk-SK" sz="800">
            <a:latin typeface="Arial Narrow" panose="020B0606020202030204" pitchFamily="34" charset="0"/>
          </a:endParaRPr>
        </a:p>
      </cdr:txBody>
    </cdr:sp>
  </cdr:relSizeAnchor>
  <cdr:relSizeAnchor xmlns:cdr="http://schemas.openxmlformats.org/drawingml/2006/chartDrawing">
    <cdr:from>
      <cdr:x>0.15828</cdr:x>
      <cdr:y>0.73924</cdr:y>
    </cdr:from>
    <cdr:to>
      <cdr:x>0.59969</cdr:x>
      <cdr:y>0.85151</cdr:y>
    </cdr:to>
    <cdr:sp macro="" textlink="">
      <cdr:nvSpPr>
        <cdr:cNvPr id="3" name="BlokTextu 1"/>
        <cdr:cNvSpPr txBox="1"/>
      </cdr:nvSpPr>
      <cdr:spPr>
        <a:xfrm xmlns:a="http://schemas.openxmlformats.org/drawingml/2006/main">
          <a:off x="512849" y="2216002"/>
          <a:ext cx="1430251" cy="336550"/>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latin typeface="Arial Narrow" panose="020B0606020202030204" pitchFamily="34" charset="0"/>
            </a:rPr>
            <a:t>Unemployment</a:t>
          </a:r>
          <a:r>
            <a:rPr lang="en-US" sz="800" baseline="0">
              <a:latin typeface="Arial Narrow" panose="020B0606020202030204" pitchFamily="34" charset="0"/>
            </a:rPr>
            <a:t> low-skilled workers</a:t>
          </a:r>
          <a:endParaRPr lang="sk-SK" sz="800">
            <a:latin typeface="Arial Narrow" panose="020B0606020202030204" pitchFamily="34" charset="0"/>
          </a:endParaRPr>
        </a:p>
      </cdr:txBody>
    </cdr:sp>
  </cdr:relSizeAnchor>
  <cdr:relSizeAnchor xmlns:cdr="http://schemas.openxmlformats.org/drawingml/2006/chartDrawing">
    <cdr:from>
      <cdr:x>0.3385</cdr:x>
      <cdr:y>0.57233</cdr:y>
    </cdr:from>
    <cdr:to>
      <cdr:x>0.60622</cdr:x>
      <cdr:y>0.69323</cdr:y>
    </cdr:to>
    <cdr:sp macro="" textlink="">
      <cdr:nvSpPr>
        <cdr:cNvPr id="4" name="BlokTextu 1"/>
        <cdr:cNvSpPr txBox="1"/>
      </cdr:nvSpPr>
      <cdr:spPr>
        <a:xfrm xmlns:a="http://schemas.openxmlformats.org/drawingml/2006/main">
          <a:off x="1096781" y="1715675"/>
          <a:ext cx="867455" cy="362420"/>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latin typeface="Arial Narrow" panose="020B0606020202030204" pitchFamily="34" charset="0"/>
            </a:rPr>
            <a:t>Preventable deaths</a:t>
          </a:r>
          <a:endParaRPr lang="sk-SK" sz="800">
            <a:latin typeface="Arial Narrow" panose="020B0606020202030204"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6</xdr:row>
      <xdr:rowOff>2962</xdr:rowOff>
    </xdr:from>
    <xdr:to>
      <xdr:col>0</xdr:col>
      <xdr:colOff>0</xdr:colOff>
      <xdr:row>6</xdr:row>
      <xdr:rowOff>196597</xdr:rowOff>
    </xdr:to>
    <xdr:sp macro="" textlink="">
      <xdr:nvSpPr>
        <xdr:cNvPr id="2" name="Rectangle 1"/>
        <xdr:cNvSpPr/>
      </xdr:nvSpPr>
      <xdr:spPr>
        <a:xfrm>
          <a:off x="0" y="707812"/>
          <a:ext cx="0" cy="174585"/>
        </a:xfrm>
        <a:prstGeom prst="rect">
          <a:avLst/>
        </a:prstGeom>
        <a:noFill/>
        <a:ln w="1270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en-US">
              <a:solidFill>
                <a:srgbClr val="FF0000"/>
              </a:solidFill>
            </a:rPr>
            <a:t>xxx</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7</xdr:row>
      <xdr:rowOff>0</xdr:rowOff>
    </xdr:from>
    <xdr:to>
      <xdr:col>15</xdr:col>
      <xdr:colOff>544286</xdr:colOff>
      <xdr:row>30</xdr:row>
      <xdr:rowOff>27214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xdr:colOff>
      <xdr:row>6</xdr:row>
      <xdr:rowOff>0</xdr:rowOff>
    </xdr:from>
    <xdr:to>
      <xdr:col>18</xdr:col>
      <xdr:colOff>179296</xdr:colOff>
      <xdr:row>30</xdr:row>
      <xdr:rowOff>13607</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425823</xdr:colOff>
      <xdr:row>48</xdr:row>
      <xdr:rowOff>22412</xdr:rowOff>
    </xdr:from>
    <xdr:to>
      <xdr:col>24</xdr:col>
      <xdr:colOff>233082</xdr:colOff>
      <xdr:row>74</xdr:row>
      <xdr:rowOff>153041</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373133</xdr:colOff>
      <xdr:row>85</xdr:row>
      <xdr:rowOff>0</xdr:rowOff>
    </xdr:from>
    <xdr:to>
      <xdr:col>14</xdr:col>
      <xdr:colOff>596348</xdr:colOff>
      <xdr:row>102</xdr:row>
      <xdr:rowOff>57978</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333376</xdr:colOff>
      <xdr:row>85</xdr:row>
      <xdr:rowOff>0</xdr:rowOff>
    </xdr:from>
    <xdr:to>
      <xdr:col>12</xdr:col>
      <xdr:colOff>339587</xdr:colOff>
      <xdr:row>102</xdr:row>
      <xdr:rowOff>24847</xdr:rowOff>
    </xdr:to>
    <xdr:graphicFrame macro="">
      <xdr:nvGraphicFramePr>
        <xdr:cNvPr id="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40821</xdr:colOff>
      <xdr:row>7</xdr:row>
      <xdr:rowOff>82524</xdr:rowOff>
    </xdr:from>
    <xdr:to>
      <xdr:col>15</xdr:col>
      <xdr:colOff>591029</xdr:colOff>
      <xdr:row>27</xdr:row>
      <xdr:rowOff>179455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89648</xdr:colOff>
      <xdr:row>7</xdr:row>
      <xdr:rowOff>66675</xdr:rowOff>
    </xdr:from>
    <xdr:to>
      <xdr:col>18</xdr:col>
      <xdr:colOff>123266</xdr:colOff>
      <xdr:row>28</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laffersova\Documents\04_NPR%20cele\metodika%20priorit%20NPR\update%20metodiky%20priorit%202017\01_Doing_Busines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laffersova\Documents\04_NPR\metodika%20priorit%20NPR\update%20metodiky%20priorit%202017\ostatne%20indikatory%20data\14_trains_5RMMS_Figures%20_Chap4_Sec5_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zlaffersova\Documents\04_NPR\metodika%20priorit%20NPR\update%20metodiky%20priorit%202017\ostatne%20indikatory%20data\14_trains_5RMMS_Figures%20_Chap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2017"/>
      <sheetName val="Sheet1"/>
      <sheetName val="Hárok1"/>
      <sheetName val="Economy Names"/>
      <sheetName val="Column Names"/>
      <sheetName val="Labels"/>
      <sheetName val="Topic Names"/>
    </sheetNames>
    <sheetDataSet>
      <sheetData sheetId="0"/>
      <sheetData sheetId="1"/>
      <sheetData sheetId="2"/>
      <sheetData sheetId="3">
        <row r="1">
          <cell r="K1">
            <v>1</v>
          </cell>
        </row>
      </sheetData>
      <sheetData sheetId="4">
        <row r="1">
          <cell r="C1" t="str">
            <v xml:space="preserve">Rank as of Current Data </v>
          </cell>
          <cell r="D1" t="str">
            <v>Overall distance to frontier (DTF) score as of current data (0-100)</v>
          </cell>
          <cell r="E1" t="str">
            <v>Procedures - Men (number)</v>
          </cell>
          <cell r="F1" t="str">
            <v>Time - Men (days)</v>
          </cell>
          <cell r="G1" t="str">
            <v>Cost - Men (% of income per capita)</v>
          </cell>
          <cell r="H1" t="str">
            <v>Procedures - Women (number)</v>
          </cell>
          <cell r="I1" t="str">
            <v>Time - Women (days)</v>
          </cell>
          <cell r="J1" t="str">
            <v>Cost - Women (% of income per capita)</v>
          </cell>
          <cell r="K1" t="str">
            <v>Paid-in Min. Capital (% of income per capita)</v>
          </cell>
          <cell r="L1" t="str">
            <v>Ease of starting a business (DTF)</v>
          </cell>
          <cell r="M1" t="str">
            <v>Ease of Starting RANK</v>
          </cell>
          <cell r="N1" t="str">
            <v>Procedures (number)</v>
          </cell>
          <cell r="O1" t="str">
            <v>Time (days)</v>
          </cell>
          <cell r="P1" t="str">
            <v>Cost (% of warehouse value)</v>
          </cell>
          <cell r="Q1" t="str">
            <v>Ease of dealing with construction permits (DTF)</v>
          </cell>
          <cell r="R1" t="str">
            <v>Ease of Construction RANK</v>
          </cell>
          <cell r="S1" t="str">
            <v>Procedures (number)</v>
          </cell>
          <cell r="T1" t="str">
            <v>Time (days)</v>
          </cell>
          <cell r="U1" t="str">
            <v>Cost (% of property value)</v>
          </cell>
          <cell r="V1" t="str">
            <v>Ease of registering property (DTF)</v>
          </cell>
          <cell r="W1" t="str">
            <v>Ease of Property RANK</v>
          </cell>
          <cell r="X1" t="str">
            <v>Credit information index</v>
          </cell>
          <cell r="Y1" t="str">
            <v>Legal rights index</v>
          </cell>
          <cell r="Z1" t="str">
            <v>Sum getting credit</v>
          </cell>
          <cell r="AA1" t="str">
            <v>Ease of getting credit (DTF)</v>
          </cell>
          <cell r="AB1" t="str">
            <v>Ease of Credit RANK</v>
          </cell>
          <cell r="AC1" t="str">
            <v>Disclosure index (0-10)</v>
          </cell>
          <cell r="AD1" t="str">
            <v>Director liability index (0-10)</v>
          </cell>
          <cell r="AE1" t="str">
            <v>Shareholder suits index (0-10)</v>
          </cell>
          <cell r="AG1" t="str">
            <v>Shareholder rights index (0-10)</v>
          </cell>
          <cell r="AH1" t="str">
            <v>Ownership and control index (0-10)</v>
          </cell>
          <cell r="AI1" t="str">
            <v>Corporate transparency index (0-10)</v>
          </cell>
          <cell r="AK1" t="str">
            <v>Strength of minority investors protection index (0 -10)</v>
          </cell>
          <cell r="AL1" t="str">
            <v>Strength of minority investors protection index (DTF)</v>
          </cell>
          <cell r="AM1" t="str">
            <v>Ease of Protecting Minority Investors RANK</v>
          </cell>
          <cell r="AN1" t="str">
            <v>Payments (number)</v>
          </cell>
          <cell r="AO1" t="str">
            <v>Time (hours)</v>
          </cell>
          <cell r="AP1" t="str">
            <v>Total tax rate (% of profit)</v>
          </cell>
          <cell r="AR1" t="str">
            <v>Ease of paying taxes (DTF)</v>
          </cell>
          <cell r="AS1" t="str">
            <v>Ease of Taxes RANK</v>
          </cell>
          <cell r="AZ1" t="str">
            <v>Ease of trading across borders (DTF)</v>
          </cell>
          <cell r="BA1" t="str">
            <v>Ease of Trading RANK</v>
          </cell>
          <cell r="BC1" t="str">
            <v>Time (days)</v>
          </cell>
          <cell r="BD1" t="str">
            <v>Cost (% of claim)</v>
          </cell>
          <cell r="BE1" t="str">
            <v>Ease of enforcing contracts (DTF)</v>
          </cell>
          <cell r="BF1" t="str">
            <v>Ease of Contracts RANK</v>
          </cell>
          <cell r="BI1" t="str">
            <v>Recovery rate (cents on the dollar)</v>
          </cell>
          <cell r="BJ1" t="str">
            <v>Strength of insolvency framework index (0-16)</v>
          </cell>
          <cell r="BK1" t="str">
            <v>Ease of resolving insolvency (DTF)</v>
          </cell>
          <cell r="BL1" t="str">
            <v>Ease of Resolving Insolvency RANK</v>
          </cell>
          <cell r="BM1" t="str">
            <v>Quality of judicial processes index (0-18)</v>
          </cell>
          <cell r="BN1" t="str">
            <v>Time (days)</v>
          </cell>
          <cell r="BO1" t="str">
            <v>Cost (% of income per capita)</v>
          </cell>
          <cell r="BP1" t="str">
            <v>Ease of getting electricity (DTF)</v>
          </cell>
          <cell r="BQ1" t="str">
            <v>Ease of getting electricity RANK</v>
          </cell>
          <cell r="BR1" t="str">
            <v>Building quality control index (0-15)</v>
          </cell>
          <cell r="BS1" t="str">
            <v>Reliability of supply and transparency of tariff index (0–8)</v>
          </cell>
          <cell r="BT1" t="str">
            <v>Quality of land administration index (0-30)</v>
          </cell>
          <cell r="BU1" t="str">
            <v>Time to export: Border compliance (hours)</v>
          </cell>
          <cell r="BV1" t="str">
            <v>Time to export: Documentary compliance (hours)</v>
          </cell>
          <cell r="BW1" t="str">
            <v>Cost to export: Border compliance (US$)</v>
          </cell>
          <cell r="BX1" t="str">
            <v>Cost to export: Documentary compliance (US$)</v>
          </cell>
          <cell r="BY1" t="str">
            <v>Time to import: Border compliance (hours)</v>
          </cell>
          <cell r="BZ1" t="str">
            <v>Time to import: Documentary compliance (hours)</v>
          </cell>
          <cell r="CA1" t="str">
            <v>Cost to import: Border compliance (US$)</v>
          </cell>
          <cell r="CB1" t="str">
            <v>Cost to import: Documentary compliance (US$)</v>
          </cell>
          <cell r="CC1" t="str">
            <v>Time to comply with VAT refund (hours)</v>
          </cell>
          <cell r="CD1" t="str">
            <v>Time to obtain VAT refund (weeks)</v>
          </cell>
          <cell r="CE1" t="str">
            <v>Time to comply with corporate income tax audit (hours)</v>
          </cell>
          <cell r="CF1" t="str">
            <v>Time to complete a corporate income tax audit (weeks)</v>
          </cell>
          <cell r="CG1" t="str">
            <v>Postfiling index (0-100)</v>
          </cell>
        </row>
        <row r="2">
          <cell r="C2" t="str">
            <v xml:space="preserve">التصنيف حسب البيانات الحالية </v>
          </cell>
          <cell r="D2" t="str">
            <v>مقياس المسافة من الحدّ الأعلى للأداء (DTF) حسب البيانات الحالية (0-100)</v>
          </cell>
          <cell r="E2" t="str">
            <v xml:space="preserve">عدد الإجراءات - الرجال (العدد) </v>
          </cell>
          <cell r="F2" t="str">
            <v>الوقت - الرجال (أيام) </v>
          </cell>
          <cell r="G2" t="str">
            <v>التكلفة - الرجال (% من متوسط الدخل القومي للفرد)</v>
          </cell>
          <cell r="H2" t="str">
            <v xml:space="preserve">عدد الإجراءات - النساء (العدد) </v>
          </cell>
          <cell r="I2" t="str">
            <v>الوقت - النساء (أيام) </v>
          </cell>
          <cell r="J2" t="str">
            <v>التكلفة - النساء (% من متوسط الدخل القومي للفرد) </v>
          </cell>
          <cell r="K2" t="str">
            <v>الحد الأدنى لرأس المال (% من متوسط الدخل القومي للفرد)</v>
          </cell>
          <cell r="L2" t="str">
            <v>سهولة بدء النشاط التجاري (DTF)</v>
          </cell>
          <cell r="M2" t="str">
            <v>سهولة بدء النشاط التجاري (المرتبة)</v>
          </cell>
          <cell r="N2" t="str">
            <v>الإجراءات (عدد)</v>
          </cell>
          <cell r="O2" t="str">
            <v>الوقت (بالأيام)</v>
          </cell>
          <cell r="P2" t="str">
            <v>التكلفة (٪ من قيمة المستودع )</v>
          </cell>
          <cell r="Q2" t="str">
            <v>سهولة إستخراج تراخيص البناء (DTF)</v>
          </cell>
          <cell r="R2" t="str">
            <v>سهولة إستخراج تراخيص البناء (المرتبة)</v>
          </cell>
          <cell r="S2" t="str">
            <v>الإجراءات (عدد)</v>
          </cell>
          <cell r="T2" t="str">
            <v>الوقت (بالأيام)</v>
          </cell>
          <cell r="U2" t="str">
            <v>تكلفة التسجيل (% من قيمة الملكية)</v>
          </cell>
          <cell r="V2" t="str">
            <v>سهولة تسجيل الملكية (DTF)</v>
          </cell>
          <cell r="W2" t="str">
            <v>سهولة تسجيل الملكية (المرتبة)</v>
          </cell>
          <cell r="X2" t="str">
            <v>مؤشر عمق المعلومات الائتمانية (0-8)</v>
          </cell>
          <cell r="Y2" t="str">
            <v>مؤشر قوة الحقوق القانونية (0-12)</v>
          </cell>
          <cell r="Z2" t="str">
            <v>المجموع</v>
          </cell>
          <cell r="AA2" t="str">
            <v>سهولة الحصول على الائتمان (DTF)</v>
          </cell>
          <cell r="AB2" t="str">
            <v>سهولة الحصول على الائتمان (المرتبة)</v>
          </cell>
          <cell r="AC2" t="str">
            <v>مؤشر نطاق الإفصاح  (0-10)</v>
          </cell>
          <cell r="AD2" t="str">
            <v>مؤشر نطاق مسؤولية أعضاء مجلس الإدارة (0-10)</v>
          </cell>
          <cell r="AE2" t="str">
            <v>مؤشر سهولة إقامة المساهمين للدعاوى (0-10)</v>
          </cell>
          <cell r="AG2" t="str">
            <v>مؤشر نطاق حقوق المساهمين  (0-10)</v>
          </cell>
          <cell r="AH2" t="str">
            <v>مؤشر مدى الملكية والإدارة (0-10)</v>
          </cell>
          <cell r="AI2" t="str">
            <v>مؤشر نطاق الشفافية في الشركات  (0-10)</v>
          </cell>
          <cell r="AK2" t="str">
            <v>مؤشر قوة حماية المستثمرين</v>
          </cell>
          <cell r="AL2" t="str">
            <v>مؤشر قوة حماية المستثمرين  (DTF)</v>
          </cell>
          <cell r="AM2" t="str">
            <v>سهولة حماية المستثمرين (المرتبة)</v>
          </cell>
          <cell r="AN2" t="str">
            <v>المدفوعات (عدد)</v>
          </cell>
          <cell r="AO2" t="str">
            <v>الوقت (بالساعات)</v>
          </cell>
          <cell r="AP2" t="str">
            <v>إجمالي سعر الضريبة (% من الأرباح)</v>
          </cell>
          <cell r="AR2" t="str">
            <v>سهولة دفع الضرائب (DTF)</v>
          </cell>
          <cell r="AS2" t="str">
            <v>سهولة دفع الضرائب (المرتبة)</v>
          </cell>
          <cell r="AZ2" t="str">
            <v>سهولة التجارة عبر الحدود (DTF)</v>
          </cell>
          <cell r="BA2" t="str">
            <v>سهولة التجارة عبر الحدود (المرتبة)</v>
          </cell>
          <cell r="BC2" t="str">
            <v>الوقت (بالأيام)</v>
          </cell>
          <cell r="BD2" t="str">
            <v>التكلفة (% من قيمة المطالبة)</v>
          </cell>
          <cell r="BE2" t="str">
            <v>سهولة إنفاذ العقود (DTF)</v>
          </cell>
          <cell r="BF2" t="str">
            <v>سهولة إنفاذ العقود (المرتبة)</v>
          </cell>
          <cell r="BI2" t="str">
            <v>معدل استرداد الدين (بالسنت على الدولار)</v>
          </cell>
          <cell r="BJ2" t="str">
            <v>مؤشر قوة نظام الإعسار (0-16)</v>
          </cell>
          <cell r="BK2" t="str">
            <v>سهولة تسوية حالات الإعسار (DTF)</v>
          </cell>
          <cell r="BL2" t="str">
            <v>سهولة تسوية حالات الإعسار (المرتبة)</v>
          </cell>
          <cell r="BM2" t="str">
            <v>نوعية الإجراءات القضائية (0-18)</v>
          </cell>
          <cell r="BN2" t="str">
            <v>الوقت (بالأيام)</v>
          </cell>
          <cell r="BO2" t="str">
            <v>التكلفة (% من متوسط الدخل القومي للفرد)</v>
          </cell>
          <cell r="BP2" t="str">
            <v>سهولة الحصول على الكهرباء (DTF)</v>
          </cell>
          <cell r="BQ2" t="str">
            <v>سهولة الحصول على الكهرباء (المرتبة)</v>
          </cell>
          <cell r="BR2" t="str">
            <v>مؤشر رقابة جودة البناء (0-15)</v>
          </cell>
          <cell r="BS2" t="str">
            <v>مؤشر مدى موثوقية التغّذية وشفافية التّعرفة (0-8)</v>
          </cell>
          <cell r="BT2" t="str">
            <v>نوعية نظام إدارة الأراضي   (0-30)</v>
          </cell>
          <cell r="BU2" t="str">
            <v xml:space="preserve">الوقت اللازم للتصدير:  الامتثال لقوانين الحدود (ساعات) </v>
          </cell>
          <cell r="BV2" t="str">
            <v>الوقت اللازم للتصدير: الامتثال للشروط والمتطلبات المستندية (ساعات)</v>
          </cell>
          <cell r="BW2" t="str">
            <v>تكلفة التصدير: الامتثال لقوانين الحدود (USD)</v>
          </cell>
          <cell r="BX2" t="str">
            <v>تكلفة التصدير: الامتثال للشروط والمتطلبات المستندية (USD)</v>
          </cell>
          <cell r="BY2" t="str">
            <v>الوقت اللازم للاستيراد: الامتثال لقوانين الحدود  (ساعات)</v>
          </cell>
          <cell r="BZ2" t="str">
            <v>الوقت اللازم للاستيراد: الامتثال للشروط والمتطلبات المستندية (ساعات)</v>
          </cell>
          <cell r="CA2" t="str">
            <v>تكلفة الاستيراد: الامتثال لقوانين الحدود (USD)</v>
          </cell>
          <cell r="CB2" t="str">
            <v>تكلفة الاستيراد: الامتثال للشروط والمتطلبات المستندية (USD)</v>
          </cell>
          <cell r="CC2" t="str">
            <v>الوقت للامتثال مع استرداد ضريبة القيمة المضافة (الساعات)</v>
          </cell>
          <cell r="CD2" t="str">
            <v>الوقت للحصول على استرداد ضريبة القيمة المضافة (أسابيع)</v>
          </cell>
          <cell r="CE2" t="str">
            <v>الوقت للامتثال مع تدقيق ضريبة الدخل على الشركات (ساعات)</v>
          </cell>
          <cell r="CF2" t="str">
            <v>الوقت لاستكمال مراجعة ضريبة الدخل على الشركات (أسابيع)</v>
          </cell>
          <cell r="CG2" t="str">
            <v>(0-100) مؤشر ما بعد الإيداع</v>
          </cell>
        </row>
        <row r="3">
          <cell r="C3" t="str">
            <v>当前数据排名</v>
          </cell>
          <cell r="D3" t="str">
            <v>当前数据前沿距离综合分数（0-100）</v>
          </cell>
          <cell r="E3" t="str">
            <v>开办企业程续 -- 男性（个）</v>
          </cell>
          <cell r="F3" t="str">
            <v>开办企业时间 -- 男性（天）</v>
          </cell>
          <cell r="G3" t="str">
            <v>开办企业成本 -- 男性（人均国民收入%）</v>
          </cell>
          <cell r="H3" t="str">
            <v>开办企业程续 -- 女性（个）</v>
          </cell>
          <cell r="I3" t="str">
            <v>开办企业时间 -- 女性（天）</v>
          </cell>
          <cell r="J3" t="str">
            <v>开办企业成本 -- 女性（人均国民收入%）</v>
          </cell>
          <cell r="K3" t="str">
            <v>最低法定资本金 （人均国民收入%）</v>
          </cell>
          <cell r="L3" t="str">
            <v>开办企业便利度（前沿距离）</v>
          </cell>
          <cell r="M3" t="str">
            <v>排名</v>
          </cell>
          <cell r="N3" t="str">
            <v>程序（个）</v>
          </cell>
          <cell r="O3" t="str">
            <v>时间（天）</v>
          </cell>
          <cell r="P3" t="str">
            <v xml:space="preserve">成本（仓库价值%） </v>
          </cell>
          <cell r="Q3" t="str">
            <v>办理施工许可证便利度（前沿距离）</v>
          </cell>
          <cell r="R3" t="str">
            <v>排名</v>
          </cell>
          <cell r="S3" t="str">
            <v>程序（个）</v>
          </cell>
          <cell r="T3" t="str">
            <v>时间（天）</v>
          </cell>
          <cell r="U3" t="str">
            <v>成本（财产价值%）</v>
          </cell>
          <cell r="V3" t="str">
            <v>登记物权便利度（前沿距离）</v>
          </cell>
          <cell r="W3" t="str">
            <v>排名</v>
          </cell>
          <cell r="X3" t="str">
            <v>信用信息指数</v>
          </cell>
          <cell r="Y3" t="str">
            <v>合法权利指数（0-12）</v>
          </cell>
          <cell r="Z3" t="str">
            <v>获取信贷指数（0-12）</v>
          </cell>
          <cell r="AA3" t="str">
            <v>获取信贷便利度（前沿距离）</v>
          </cell>
          <cell r="AB3" t="str">
            <v>排名</v>
          </cell>
          <cell r="AC3" t="str">
            <v>披露程度指数（0-10）</v>
          </cell>
          <cell r="AD3" t="str">
            <v>董事责任程度指数（0-10）</v>
          </cell>
          <cell r="AE3" t="str">
            <v>股东诉讼便利度指数（0-10）</v>
          </cell>
          <cell r="AG3" t="str">
            <v>股东权利指数（0-10）</v>
          </cell>
          <cell r="AH3" t="str">
            <v>所有权和管理控制指数（0-10）</v>
          </cell>
          <cell r="AI3" t="str">
            <v>公司透明度指数（0-10）</v>
          </cell>
          <cell r="AK3" t="str">
            <v>少数投资者保护力度指数（0-10）</v>
          </cell>
          <cell r="AL3" t="str">
            <v>保护少数投资者便利度（前沿距离）</v>
          </cell>
          <cell r="AM3" t="str">
            <v>排名</v>
          </cell>
          <cell r="AN3" t="str">
            <v>纳税（次）</v>
          </cell>
          <cell r="AO3" t="str">
            <v>时间（小时）</v>
          </cell>
          <cell r="AP3" t="str">
            <v>应税总额（%毛利润）</v>
          </cell>
          <cell r="AR3" t="str">
            <v>纳税便利度（前沿距离）</v>
          </cell>
          <cell r="AS3" t="str">
            <v>排名</v>
          </cell>
          <cell r="AZ3" t="str">
            <v>跨境贸易便利度（前沿距离）</v>
          </cell>
          <cell r="BA3" t="str">
            <v>排名</v>
          </cell>
          <cell r="BC3" t="str">
            <v>时间（天）</v>
          </cell>
          <cell r="BD3" t="str">
            <v>成本（债务的%）</v>
          </cell>
          <cell r="BE3" t="str">
            <v>执行合同便利度（前沿距离）</v>
          </cell>
          <cell r="BF3" t="str">
            <v>排名</v>
          </cell>
          <cell r="BI3" t="str">
            <v>回收率（每美元美分数）</v>
          </cell>
          <cell r="BJ3" t="str">
            <v>破产框架力度指标（0-16）</v>
          </cell>
          <cell r="BK3" t="str">
            <v>办理破产便利度（前沿距离）</v>
          </cell>
          <cell r="BL3" t="str">
            <v>排名</v>
          </cell>
          <cell r="BM3" t="str">
            <v>司法程序质量指数（0-18）</v>
          </cell>
          <cell r="BN3" t="str">
            <v>时间（天）</v>
          </cell>
          <cell r="BO3" t="str">
            <v>成本（人均收入的%）</v>
          </cell>
          <cell r="BP3" t="str">
            <v>获得电力便利度（前沿距离）</v>
          </cell>
          <cell r="BQ3" t="str">
            <v>排名</v>
          </cell>
          <cell r="BR3" t="str">
            <v>建筑质量控制指标（0-15）</v>
          </cell>
          <cell r="BS3" t="str">
            <v>供电可靠性和电费指数透明度（0-8）</v>
          </cell>
          <cell r="BT3" t="str">
            <v>土地管理质量系统（0-30）</v>
          </cell>
          <cell r="BU3" t="str">
            <v>出口时间：边界合规（小时）</v>
          </cell>
          <cell r="BV3" t="str">
            <v>出口时间：单证合规 （小时）</v>
          </cell>
          <cell r="BW3" t="str">
            <v>出口成本：边界合规（美元）</v>
          </cell>
          <cell r="BX3" t="str">
            <v>出口成本：单证合规（美元）</v>
          </cell>
          <cell r="BY3" t="str">
            <v>进口时间：边界合规（小时）</v>
          </cell>
          <cell r="BZ3" t="str">
            <v>进口时间：单证合规（小时）</v>
          </cell>
          <cell r="CA3" t="str">
            <v>进口费用：边界合规（美元）</v>
          </cell>
          <cell r="CB3" t="str">
            <v>进口成本：单证合规（美元）</v>
          </cell>
          <cell r="CC3" t="str">
            <v>增值税退税合规时间（小时）</v>
          </cell>
          <cell r="CD3" t="str">
            <v>获得增值税退税时间（星期）</v>
          </cell>
          <cell r="CE3" t="str">
            <v>企业所得税审计合规时间（小时）</v>
          </cell>
          <cell r="CF3" t="str">
            <v>完成企业所得税审计时间（星期）</v>
          </cell>
          <cell r="CG3" t="str">
            <v>税后流程指标（0-100）</v>
          </cell>
        </row>
        <row r="4">
          <cell r="C4" t="str">
            <v>Classement selon les données actuelles</v>
          </cell>
          <cell r="D4" t="str">
            <v>Score total de distance de la frontière (DDF), (0-100) selon les données actuelles</v>
          </cell>
          <cell r="E4" t="str">
            <v>Procédures - Homme (nombre) </v>
          </cell>
          <cell r="F4" t="str">
            <v>Délai - Homme (jours) </v>
          </cell>
          <cell r="G4" t="str">
            <v>Coût - Homme (% du revenu par habitant) </v>
          </cell>
          <cell r="H4" t="str">
            <v>Procédures - Femme (nombre) </v>
          </cell>
          <cell r="I4" t="str">
            <v>Délai -Femme (jours) </v>
          </cell>
          <cell r="J4" t="str">
            <v>Coût - Femme (% du revenu par habitant) </v>
          </cell>
          <cell r="K4" t="str">
            <v>Capital minimum versé (% du revenu par habitant)</v>
          </cell>
          <cell r="L4" t="str">
            <v>Facilité de la création d’entreprise (DDF)</v>
          </cell>
          <cell r="M4" t="str">
            <v>Facilité de la création d’entreprise CLASSEMENT</v>
          </cell>
          <cell r="N4" t="str">
            <v>Procédures (nombre)</v>
          </cell>
          <cell r="O4" t="str">
            <v>Délai (jours)</v>
          </cell>
          <cell r="P4" t="str">
            <v>Coût (% de la valeur de l’entrepôt)</v>
          </cell>
          <cell r="Q4" t="str">
            <v>Facilité de l'obtention des permis de construire (DDF)</v>
          </cell>
          <cell r="R4" t="str">
            <v>Facilité de l'obtention des permis de construire CLASSEMENT</v>
          </cell>
          <cell r="S4" t="str">
            <v>Procédures (nombre)</v>
          </cell>
          <cell r="T4" t="str">
            <v>Délai (jours)</v>
          </cell>
          <cell r="U4" t="str">
            <v>Coût (% de la valeur du bien)</v>
          </cell>
          <cell r="V4" t="str">
            <v>Facilité du transfert de propriété (DDF)</v>
          </cell>
          <cell r="W4" t="str">
            <v>Facilité du transfert de propriété CLASSEMENT</v>
          </cell>
          <cell r="X4" t="str">
            <v>Etendue de l’information sur le crédit</v>
          </cell>
          <cell r="Y4" t="str">
            <v>Indice de fiabilité des garanties</v>
          </cell>
          <cell r="Z4" t="str">
            <v>Somme - obtention de prêts</v>
          </cell>
          <cell r="AA4" t="str">
            <v>Facilité de l'obtention de prêts (DDF)</v>
          </cell>
          <cell r="AB4" t="str">
            <v>Facilité de l'obtention de prêts CLASSEMENT</v>
          </cell>
          <cell r="AC4" t="str">
            <v>Indice de divulgation de l'information (0-10)</v>
          </cell>
          <cell r="AD4" t="str">
            <v>Indice de responsabilité des dirigeants (0-10)</v>
          </cell>
          <cell r="AE4" t="str">
            <v>Indice de facilité des poursuites par les actionnaires (0-10)</v>
          </cell>
          <cell r="AG4" t="str">
            <v>Indice des droits des actionnaires (0-10)</v>
          </cell>
          <cell r="AH4" t="str">
            <v>Indice de détention et de contrôle (0-10)</v>
          </cell>
          <cell r="AI4" t="str">
            <v>Indice de transparence d'entreprise (0-10)</v>
          </cell>
          <cell r="AK4" t="str">
            <v>Indice de protection des actionnaires minoritaires (0 - 10)</v>
          </cell>
          <cell r="AL4" t="str">
            <v>Indice de protection des actionnaires minoritaires (DDF)</v>
          </cell>
          <cell r="AM4" t="str">
            <v>Indice de protection des actionnaires minoritaires CLASSEMENT</v>
          </cell>
          <cell r="AN4" t="str">
            <v>Paiements (nombre)</v>
          </cell>
          <cell r="AO4" t="str">
            <v>Délai (heures par année)</v>
          </cell>
          <cell r="AP4" t="str">
            <v>Taux d'imposition total (en pourcentage du bénéfice brut)</v>
          </cell>
          <cell r="AR4" t="str">
            <v>Facilité du paiement des taxes et impôts (DDF)</v>
          </cell>
          <cell r="AS4" t="str">
            <v>Facilité du paiement des taxes et impôts CLASSEMENT</v>
          </cell>
          <cell r="AZ4" t="str">
            <v>Facilité du commerce transfrontalier (DDF)</v>
          </cell>
          <cell r="BA4" t="str">
            <v>Facilité du commerce transfrontalier CLASSEMENT</v>
          </cell>
          <cell r="BC4" t="str">
            <v>Délai (jours)</v>
          </cell>
          <cell r="BD4" t="str">
            <v>Coût (% de la créance)</v>
          </cell>
          <cell r="BE4" t="str">
            <v>Facilité de l'exécution des contrats (DDF)</v>
          </cell>
          <cell r="BF4" t="str">
            <v>Facilité de l'exécution des contrats CLASSEMENT</v>
          </cell>
          <cell r="BI4" t="str">
            <v>Taux de recouvrement (centimes par dollar)</v>
          </cell>
          <cell r="BJ4" t="str">
            <v>Indice de solidité du cadre réglementaire sur l'insolvabilité (0-16)</v>
          </cell>
          <cell r="BK4" t="str">
            <v>Facilité du réglement de l'insolvabilité (DDF)</v>
          </cell>
          <cell r="BL4" t="str">
            <v>Facilité du solutionnement de l'insolvabilité CLASSEMENT</v>
          </cell>
          <cell r="BM4" t="str">
            <v>Qualité des procédures judiciaires (0-18)</v>
          </cell>
          <cell r="BN4" t="str">
            <v>Délai (jours)</v>
          </cell>
          <cell r="BO4" t="str">
            <v>Coût (% du RNB par habitant)</v>
          </cell>
          <cell r="BP4" t="str">
            <v>Facilité du raccordement à l’électricité (DDF)</v>
          </cell>
          <cell r="BQ4" t="str">
            <v>Facilité du raccordement à l’électricité CLASSEMENT</v>
          </cell>
          <cell r="BR4" t="str">
            <v>Indice contrôle qualité de la construction (0-15)</v>
          </cell>
          <cell r="BS4" t="str">
            <v>Indicateur de fiabilité de l’approvisionnement et de transparence des tarifs (0-8)</v>
          </cell>
          <cell r="BT4" t="str">
            <v>Qualité de l’administration foncière (0-30)</v>
          </cell>
          <cell r="BU4" t="str">
            <v>Délai à l'exportation: Respect des procédures de commerce transfrontalier (en heure)</v>
          </cell>
          <cell r="BV4" t="str">
            <v>Délai à l'exportation: Respect des exigences en matière de documentation (en heure)</v>
          </cell>
          <cell r="BW4" t="str">
            <v>Coût à l'exportation: Respect des procédures de commerce transfrontalier (USD)</v>
          </cell>
          <cell r="BX4" t="str">
            <v>Coût à l'exportation: Respect des exigences en matière de documentation (USD)</v>
          </cell>
          <cell r="BY4" t="str">
            <v>Délai à l'importation: Respect des procédures de commerce transfrontalier (en heure)</v>
          </cell>
          <cell r="BZ4" t="str">
            <v>Délai à l'importation: Respect des exigences en matière de documentation (en heure)</v>
          </cell>
          <cell r="CA4" t="str">
            <v>Coût à l'importation: Respect des procédures de commerce transfrontalier (USD)</v>
          </cell>
          <cell r="CB4" t="str">
            <v>Coût à l'importation: Respect des exigences en matière de documentation (USD)</v>
          </cell>
          <cell r="CC4" t="str">
            <v>Temps pour préparer une demande de remboursement de la TVA (heures)</v>
          </cell>
          <cell r="CD4" t="str">
            <v>Temps pour obtenir le remboursement de la TVA (semaines)</v>
          </cell>
          <cell r="CE4" t="str">
            <v>Temps de se préparer à un contrôle fiscal sur l'impôt des sociétés (heures)</v>
          </cell>
          <cell r="CF4" t="str">
            <v>Temps pour effectuer un contrôle fiscal sur l'impôt des sociétés (semaines)</v>
          </cell>
          <cell r="CG4" t="str">
            <v>Indice postérieure à la déclaration d’impôts (0-100)</v>
          </cell>
        </row>
        <row r="5">
          <cell r="C5" t="str">
            <v>Classificação a partir de dados atuais</v>
          </cell>
          <cell r="D5" t="str">
            <v xml:space="preserve">Distancia até a fronteira - DAF (0-100) </v>
          </cell>
          <cell r="E5" t="str">
            <v>Número de procedimentos - Homens</v>
          </cell>
          <cell r="F5" t="str">
            <v>Duração (dias) - Homens</v>
          </cell>
          <cell r="G5" t="str">
            <v>Custo (% da renda per capita) - Homens</v>
          </cell>
          <cell r="H5" t="str">
            <v>Número de procedimentos - Mulheres</v>
          </cell>
          <cell r="I5" t="str">
            <v>Duração (dias) - Mulheres</v>
          </cell>
          <cell r="J5" t="str">
            <v>Custo (% da renda per capita) - Mulheres</v>
          </cell>
          <cell r="K5" t="str">
            <v>Capital mínimo integralizado (% renda per capita)</v>
          </cell>
          <cell r="L5" t="str">
            <v>Facilidade na abertura de empresas (DAF)</v>
          </cell>
          <cell r="M5" t="str">
            <v>Classificação da abertura de empresas</v>
          </cell>
          <cell r="N5" t="str">
            <v>Procedimentos (número)</v>
          </cell>
          <cell r="O5" t="str">
            <v>Tempo (dias)</v>
          </cell>
          <cell r="P5" t="str">
            <v>Custo (% do valor do armazém)</v>
          </cell>
          <cell r="Q5" t="str">
            <v>Facilidade na obtenção de alvarás de construção (DAF)</v>
          </cell>
          <cell r="R5" t="str">
            <v>Classificação da obtenção de alvarás de construção</v>
          </cell>
          <cell r="S5" t="str">
            <v>Procedimentos (número)</v>
          </cell>
          <cell r="T5" t="str">
            <v>Tempo (dias)</v>
          </cell>
          <cell r="U5" t="str">
            <v>Custo (% do valor do imóvel)</v>
          </cell>
          <cell r="V5" t="str">
            <v>Facilidade no registro de propriedades (DAF)</v>
          </cell>
          <cell r="W5" t="str">
            <v>Classificação do registro de propriedades</v>
          </cell>
          <cell r="X5" t="str">
            <v>Índice de informação de crédito (0-8)</v>
          </cell>
          <cell r="Y5" t="str">
            <v>Índice de eficiência dos direitos legais (0-12)</v>
          </cell>
          <cell r="Z5" t="str">
            <v>Soma - Obtenção de crédito</v>
          </cell>
          <cell r="AA5" t="str">
            <v>Facilidade na obtenção de crédito (DAF)</v>
          </cell>
          <cell r="AB5" t="str">
            <v>Classificação da obtenção de crédito</v>
          </cell>
          <cell r="AC5" t="str">
            <v>Índice do grau de divulgação (0-10)</v>
          </cell>
          <cell r="AD5" t="str">
            <v>Índice de responsabilização do diretor (0-10)</v>
          </cell>
          <cell r="AE5" t="str">
            <v>Índice da facilidade de ação judicial pelos acionistas (0-10)</v>
          </cell>
          <cell r="AG5" t="str">
            <v>Índice dos direitos dos acionistas (0-10)</v>
          </cell>
          <cell r="AH5" t="str">
            <v>Índice da propriedade e controle (0-10)</v>
          </cell>
          <cell r="AI5" t="str">
            <v>Índice de transparência corporativa (0-10)</v>
          </cell>
          <cell r="AK5" t="str">
            <v>Índice de eficiênca da proteção ao investidor (0 - 10)</v>
          </cell>
          <cell r="AL5" t="str">
            <v>Facilidade na proteção de investidores (DAF)</v>
          </cell>
          <cell r="AM5" t="str">
            <v>Classificação da proteção de investidores</v>
          </cell>
          <cell r="AN5" t="str">
            <v>Pagamentos (número)</v>
          </cell>
          <cell r="AO5" t="str">
            <v>Tempo (horas por ano)</v>
          </cell>
          <cell r="AP5" t="str">
            <v>Carga tributária total (% do lucro)</v>
          </cell>
          <cell r="AR5" t="str">
            <v>Facilidade no pagamento de impostos (DAF)</v>
          </cell>
          <cell r="AS5" t="str">
            <v>Classificação do pagamento de impostos</v>
          </cell>
          <cell r="AZ5" t="str">
            <v>Facilidade no comércio entre fronteiras (DAF)</v>
          </cell>
          <cell r="BA5" t="str">
            <v>Classificação do comércio entre fronteiras</v>
          </cell>
          <cell r="BC5" t="str">
            <v>Tempo (dias)</v>
          </cell>
          <cell r="BD5" t="str">
            <v>Custo (% da dívida)</v>
          </cell>
          <cell r="BE5" t="str">
            <v>Facilidade na execução de contratos (DAF)</v>
          </cell>
          <cell r="BF5" t="str">
            <v>Classificação da execução de contratos</v>
          </cell>
          <cell r="BI5" t="str">
            <v>Taxa de recuperação (centavos de dólar)</v>
          </cell>
          <cell r="BJ5" t="str">
            <v>Índice do marco regulatório da resolução de insolvência  (0-16)</v>
          </cell>
          <cell r="BK5" t="str">
            <v>Facilidade na resolução de insolvência</v>
          </cell>
          <cell r="BL5" t="str">
            <v>Classificação da resolução de insolvência</v>
          </cell>
          <cell r="BM5" t="str">
            <v xml:space="preserve">Índice da qualidade dos processos judiciais (0-18) </v>
          </cell>
          <cell r="BN5" t="str">
            <v>Tempo (dias)</v>
          </cell>
          <cell r="BO5" t="str">
            <v>Custo (% da renda per capita)</v>
          </cell>
          <cell r="BP5" t="str">
            <v>Facilidade na obtenção de eletricidade (DAF)</v>
          </cell>
          <cell r="BQ5" t="str">
            <v>Classificação da obtenção de eletricidade</v>
          </cell>
          <cell r="BR5" t="str">
            <v>Índice da qualidade das regulamentações de construção (0-15)</v>
          </cell>
          <cell r="BS5" t="str">
            <v>Índice da qualidade do fornecimento de energia e transparência das tarifas  (0-8)</v>
          </cell>
          <cell r="BT5" t="str">
            <v>Índice da qualidade da administração fundiária (0-30)</v>
          </cell>
          <cell r="BU5" t="str">
            <v>Tempo para exportar: Conformidade com as exigências na fronteira (horas)</v>
          </cell>
          <cell r="BV5" t="str">
            <v>Tempo para exportar: Conformidade com a documentação (horas)</v>
          </cell>
          <cell r="BW5" t="str">
            <v xml:space="preserve">Custo para exportar: Conformidade com as exigências na fronteira (US$) </v>
          </cell>
          <cell r="BX5" t="str">
            <v>Custo para exportar: Conformidade com a documentação (US$)</v>
          </cell>
          <cell r="BY5" t="str">
            <v>Tempo para importar: Conformidade com as exigências na fronteira (horas)</v>
          </cell>
          <cell r="BZ5" t="str">
            <v>Tempo para importar: Conformidade com a documentação (horas)</v>
          </cell>
          <cell r="CA5" t="str">
            <v>Custo para importar: Conformidade com a fronteira (US$)</v>
          </cell>
          <cell r="CB5" t="str">
            <v>Custo para importar: Conformidade com a documentação (US$)</v>
          </cell>
          <cell r="CC5" t="str">
            <v>Tempo para cumprir com obrigações para uma restituição de IVA (horas)</v>
          </cell>
          <cell r="CD5" t="str">
            <v>Tempo para obter uma restituição de IVA (semanas)</v>
          </cell>
          <cell r="CE5" t="str">
            <v>Tempo para cumprir com obrigações de uma inspeção relativa ao imposto sobre o rendimento corporativo (horas)</v>
          </cell>
          <cell r="CF5" t="str">
            <v>Tempo para concluir uma inspeção relativa ao imposto sobre o rendimento corporativo (semanas)</v>
          </cell>
          <cell r="CG5" t="str">
            <v>Índice de processos pós-declaração (0-100)</v>
          </cell>
        </row>
        <row r="6">
          <cell r="C6" t="str">
            <v>Рейтинг на основе текущих данных</v>
          </cell>
          <cell r="D6" t="str">
            <v>Совокупный показатель удаленности от передового рубежа на основе текущих данных (0-100)</v>
          </cell>
          <cell r="E6" t="str">
            <v>Процедуры (количество) для мужчин</v>
          </cell>
          <cell r="F6" t="str">
            <v>Время (дней) для мужчин</v>
          </cell>
          <cell r="G6" t="str">
            <v>Стоимость (% от дохода на душу населения) для мужчин</v>
          </cell>
          <cell r="H6" t="str">
            <v>Процедуры (количество) для женщин</v>
          </cell>
          <cell r="I6" t="str">
            <v>Время (дней) для женщин</v>
          </cell>
          <cell r="J6" t="str">
            <v>Стоимость (% от дохода на душу населения) для женщин</v>
          </cell>
          <cell r="K6" t="str">
            <v>Минимальный уставной капитал (% от дохода на душу населения)</v>
          </cell>
          <cell r="L6" t="str">
            <v>Регистрация предприятий (показатель удаленности от передового рубежа)</v>
          </cell>
          <cell r="M6" t="str">
            <v>Регистрация предприятий
Рейтинг</v>
          </cell>
          <cell r="N6" t="str">
            <v>Процедуры (количество)</v>
          </cell>
          <cell r="O6" t="str">
            <v>Срок (дни)</v>
          </cell>
          <cell r="P6" t="str">
            <v>Стоимость (% от стоимости товарного склада)</v>
          </cell>
          <cell r="Q6" t="str">
            <v>Получение разрешений на строительство (показатель удаленности от передового рубежа)</v>
          </cell>
          <cell r="R6" t="str">
            <v>Рейтинг
Получение разрешений на строительство</v>
          </cell>
          <cell r="S6" t="str">
            <v>Процедуры (количество)</v>
          </cell>
          <cell r="T6" t="str">
            <v>Срок (дни)</v>
          </cell>
          <cell r="U6" t="str">
            <v>Стоимость (% от стоимости объекта недвижимости)</v>
          </cell>
          <cell r="V6" t="str">
            <v>Регистрация собственности (показатель удаленности от передового рубежа)</v>
          </cell>
          <cell r="W6" t="str">
            <v>Рейтинг
Регистрация собственности</v>
          </cell>
          <cell r="X6" t="str">
            <v>Индекс кредитной информации</v>
          </cell>
          <cell r="Y6" t="str">
            <v>Индекс юридических прав</v>
          </cell>
          <cell r="Z6" t="str">
            <v>Суммарный показатель для индикатора Получение кредитов</v>
          </cell>
          <cell r="AA6" t="str">
            <v>Получение кредитов (показатель удаленности от передового рубежа)</v>
          </cell>
          <cell r="AB6" t="str">
            <v>Рейтинг
Получение кредитов</v>
          </cell>
          <cell r="AC6" t="str">
            <v>Индекс открытости (0-10)</v>
          </cell>
          <cell r="AD6" t="str">
            <v>Индекс ответственности директора (0-10)</v>
          </cell>
          <cell r="AE6" t="str">
            <v>Индекс возможности подачи иска акционерами (0-10)</v>
          </cell>
          <cell r="AG6" t="str">
            <v>Индекс акционерного управления (0-10)</v>
          </cell>
          <cell r="AH6" t="str">
            <v>Индекс развития структуры управления (0-10)</v>
          </cell>
          <cell r="AI6" t="str">
            <v xml:space="preserve">Индекс корпоративной прозрачности (0-10) </v>
          </cell>
          <cell r="AK6" t="str">
            <v>Индекс защиты миноритарных интересов инвесторов (0-10)</v>
          </cell>
          <cell r="AL6" t="str">
            <v>Защита миноритарных инвесторов (показатель удаленности от передового рубежа) (0-10)</v>
          </cell>
          <cell r="AM6" t="str">
            <v>Рейтинг Защита миноритарных инвесторов бизнеса</v>
          </cell>
          <cell r="AN6" t="str">
            <v>Выплаты (количество)</v>
          </cell>
          <cell r="AO6" t="str">
            <v>Время (часы)</v>
          </cell>
          <cell r="AP6" t="str">
            <v>Общая налоговая ставка (% прибыли)</v>
          </cell>
          <cell r="AR6" t="str">
            <v>Налогообложение (показатель удаленности от передового рубежа)</v>
          </cell>
          <cell r="AS6" t="str">
            <v xml:space="preserve">Рейтинг
Налогообложение
</v>
          </cell>
          <cell r="AZ6" t="str">
            <v>Международная торговля (показатель удаленности от передового рубежа)</v>
          </cell>
          <cell r="BA6" t="str">
            <v xml:space="preserve">Рейтинг
Международная торговля </v>
          </cell>
          <cell r="BC6" t="str">
            <v>Срок (дни)</v>
          </cell>
          <cell r="BD6" t="str">
            <v>Стоимость (% от стоимости иска)</v>
          </cell>
          <cell r="BE6" t="str">
            <v>Обеспечение исполнения контрактов (показатель удаленности от передового рубежа)</v>
          </cell>
          <cell r="BF6" t="str">
            <v xml:space="preserve">Рейтинг
Обеспечение исполнения контрактов </v>
          </cell>
          <cell r="BI6" t="str">
            <v>Коэффициент возврата средств (центы на доллар)</v>
          </cell>
          <cell r="BJ6" t="str">
            <v xml:space="preserve">Индекс эффективности нормативно-правовой базы </v>
          </cell>
          <cell r="BK6" t="str">
            <v>Разрешение неплатежеспособности (показатель удаленности от передового рубежа)</v>
          </cell>
          <cell r="BL6" t="str">
            <v>Рейтинг
Разрешение неплатежеспособности</v>
          </cell>
          <cell r="BM6" t="str">
            <v>Индекс качества системы судопроизводства (0-18)</v>
          </cell>
          <cell r="BN6" t="str">
            <v>Срок (дни)</v>
          </cell>
          <cell r="BO6" t="str">
            <v>Стоимость (% от дохода на душу населения)</v>
          </cell>
          <cell r="BP6" t="str">
            <v>Легкость присоединения к электрически сетям (показатель удаленности от передового рубежа)</v>
          </cell>
          <cell r="BQ6" t="str">
            <v>Присоединение к электрически сетям  Рейтинг</v>
          </cell>
          <cell r="BR6" t="str">
            <v>Индекс качества контроля в строительстве (0-15)</v>
          </cell>
          <cell r="BS6" t="str">
            <v>Индекс надежности электроснабжения и «прозрачности» тарифов (0-8)</v>
          </cell>
          <cell r="BT6" t="str">
            <v>Индекс качества системы управления земельными ресурсами (0-30)</v>
          </cell>
          <cell r="BU6" t="str">
            <v>Время на экспорт: пограничный и таможенный контроль (часов)</v>
          </cell>
          <cell r="BV6" t="str">
            <v>Время на экспорт: оформление документов (часов)</v>
          </cell>
          <cell r="BW6" t="str">
            <v>Стоимость экспорта: пограничный и таможенный контроль (долл. США)</v>
          </cell>
          <cell r="BX6" t="str">
            <v>Стоимость экспорта: оформление документов (долл. США)</v>
          </cell>
          <cell r="BY6" t="str">
            <v>Время на импорт: пограничный и таможенный контроль (часов)</v>
          </cell>
          <cell r="BZ6" t="str">
            <v>Время на импорт: оформление документов (часов)</v>
          </cell>
          <cell r="CA6" t="str">
            <v>Стоимость импорта: пограничный и таможенный контроль (долл. США)</v>
          </cell>
          <cell r="CB6" t="str">
            <v>Стоимость импорта: оформление документов (долл. США)</v>
          </cell>
          <cell r="CC6" t="str">
            <v>Время на соблюдение требований для возврата НДС (часов)</v>
          </cell>
          <cell r="CD6" t="str">
            <v>Время на получение возврата НДС (недель)</v>
          </cell>
          <cell r="CE6" t="str">
            <v>Время на соблюдение требований проверки по налогу на прибыль (часов)</v>
          </cell>
          <cell r="CF6" t="str">
            <v>Время для прохождения проверки по налогу на прибыль (недель)</v>
          </cell>
          <cell r="CG6" t="str">
            <v>Индекс процедур после подачи отчетности и уплаты налогов (0-100)</v>
          </cell>
        </row>
        <row r="7">
          <cell r="C7" t="str">
            <v>Clasificación a partir de datos actuales</v>
          </cell>
          <cell r="D7" t="str">
            <v>Puntuación total de distancia a la frontera (DAF) - (0-100) a partir de datos actuales</v>
          </cell>
          <cell r="E7" t="str">
            <v xml:space="preserve">Procedimientos - Hombres (número) </v>
          </cell>
          <cell r="F7" t="str">
            <v>Tiempo - Hombres (días)</v>
          </cell>
          <cell r="G7" t="str">
            <v>Costo - Hombres (% de ingreso per cápita)</v>
          </cell>
          <cell r="H7" t="str">
            <v xml:space="preserve">Procedimientos - Mujeres (número) </v>
          </cell>
          <cell r="I7" t="str">
            <v>Tiempo - Mujeres (días)</v>
          </cell>
          <cell r="J7" t="str">
            <v>Costo - Mujeres (% de ingreso per cápita)</v>
          </cell>
          <cell r="K7" t="str">
            <v>Requisito de capital mínimo pagado (% de ingreso per cápita)</v>
          </cell>
          <cell r="L7" t="str">
            <v>Facilidad de apertura de una empresa (DAF)</v>
          </cell>
          <cell r="M7" t="str">
            <v>Facilidad de apertura de una empresa (clasificación)</v>
          </cell>
          <cell r="N7" t="str">
            <v>Procedimientos (número)</v>
          </cell>
          <cell r="O7" t="str">
            <v>Tiempo (días)</v>
          </cell>
          <cell r="P7" t="str">
            <v>Costo (% del valor del almacén)</v>
          </cell>
          <cell r="Q7" t="str">
            <v>Facilidad de Manejo de permisos de construcción (DAF)</v>
          </cell>
          <cell r="R7" t="str">
            <v>Facilidad de Manejo de permisos de construcción (clasificación)</v>
          </cell>
          <cell r="S7" t="str">
            <v>Procedimientos (número)</v>
          </cell>
          <cell r="T7" t="str">
            <v>Tiempo (días)</v>
          </cell>
          <cell r="U7" t="str">
            <v>Costo (% del valor de la propiedad)</v>
          </cell>
          <cell r="V7" t="str">
            <v>Facilidad de Registro de propiedades (DAF)</v>
          </cell>
          <cell r="W7" t="str">
            <v>Facilidad de Registro de propiedades (clasificación)</v>
          </cell>
          <cell r="X7" t="str">
            <v>Índice de información crediticia</v>
          </cell>
          <cell r="Y7" t="str">
            <v>Índice de derechos de deudores y acreedores</v>
          </cell>
          <cell r="Z7" t="str">
            <v>Suma de Obtención de crédito</v>
          </cell>
          <cell r="AA7" t="str">
            <v>Facilidad de Obtención de crédito (DAF)</v>
          </cell>
          <cell r="AB7" t="str">
            <v>Facilidad de Obtención de crédito (clasificación)</v>
          </cell>
          <cell r="AC7" t="str">
            <v>Índice de divulgación de la información  (0-10)</v>
          </cell>
          <cell r="AD7" t="str">
            <v>Índice de responsabilidad del director  (0-10)</v>
          </cell>
          <cell r="AE7" t="str">
            <v>Índice de presentación de demandas de los accionistas  (0-10)</v>
          </cell>
          <cell r="AG7" t="str">
            <v>Índice de derechos de los accionistas (0-10)</v>
          </cell>
          <cell r="AH7" t="str">
            <v>Índice da propriedade e controle (0-10)</v>
          </cell>
          <cell r="AI7" t="str">
            <v>Índice de transparencia corporativa (0-10)</v>
          </cell>
          <cell r="AK7" t="str">
            <v>Índice de fortaleza de la protección de los inversionistas minoritarios (0-10)</v>
          </cell>
          <cell r="AL7" t="str">
            <v>Índice de fortaleza de la protección de los inversionistas minoritarios (DAF)</v>
          </cell>
          <cell r="AM7" t="str">
            <v>Protección de los inversionistas minoritarios (clasificación)</v>
          </cell>
          <cell r="AN7" t="str">
            <v>Pagos (numero)</v>
          </cell>
          <cell r="AO7" t="str">
            <v>Tiempo (horas)</v>
          </cell>
          <cell r="AP7" t="str">
            <v>Tasa total de impuestos (% de ganancia)</v>
          </cell>
          <cell r="AR7" t="str">
            <v>Facilidad de Pago de impuestos  (DTF)</v>
          </cell>
          <cell r="AS7" t="str">
            <v>Facilidad de Pago de impuestos  (clasificación)</v>
          </cell>
          <cell r="AZ7" t="str">
            <v>Facilidad de Comercio transfronterizo (DAF)</v>
          </cell>
          <cell r="BA7" t="str">
            <v>Facilidad de Comercio transfronterizo (clasificación)</v>
          </cell>
          <cell r="BC7" t="str">
            <v>Tiempo (días)</v>
          </cell>
          <cell r="BD7" t="str">
            <v>Costo (% de cantidad demandada)</v>
          </cell>
          <cell r="BE7" t="str">
            <v>Facilidad de Cumplimiento de contratos (DAF)</v>
          </cell>
          <cell r="BF7" t="str">
            <v>Facilidad de Cumplimiento de contratos (clasificación)</v>
          </cell>
          <cell r="BI7" t="str">
            <v>Tasa de recuperación (centavos por dólar)</v>
          </cell>
          <cell r="BJ7" t="str">
            <v>Índice de la fortaleza del marco regulatorio de insolvencia (0-16)</v>
          </cell>
          <cell r="BK7" t="str">
            <v>Facilidad de resolución de la insolvencia (DAF)</v>
          </cell>
          <cell r="BL7" t="str">
            <v>Facilidad de resolución de la insolvencia (clasificación)</v>
          </cell>
          <cell r="BM7" t="str">
            <v>Índice de calidad de los procesos judiciales (0-18)</v>
          </cell>
          <cell r="BN7" t="str">
            <v>Tiempo (días)</v>
          </cell>
          <cell r="BO7" t="str">
            <v>Costo (% del ingreso per cápita)</v>
          </cell>
          <cell r="BP7" t="str">
            <v>Facilidad de obtención de electricidad (DAF)</v>
          </cell>
          <cell r="BQ7" t="str">
            <v>Facilidad de obtención de electricidad (clasificación)</v>
          </cell>
          <cell r="BR7" t="str">
            <v>Índice de calidad de las normas de construcción (0-15)</v>
          </cell>
          <cell r="BS7" t="str">
            <v>Índice de fiabilidad del suministro y transparencia de las tarifas  (0-8)</v>
          </cell>
          <cell r="BT7" t="str">
            <v>Calidad del sistema de administración de tierras (0-30)</v>
          </cell>
          <cell r="BU7" t="str">
            <v>Tiempo para exportar: Cumplimiento fronterizo (horas)</v>
          </cell>
          <cell r="BV7" t="str">
            <v>Tiempo para exportar: Cumplimiento documental (horas)</v>
          </cell>
          <cell r="BW7" t="str">
            <v xml:space="preserve">Costo para exportar: Cumplimiento fronterizo (USD) </v>
          </cell>
          <cell r="BX7" t="str">
            <v>Costo para exportar: Cumplimiento documental (USD)</v>
          </cell>
          <cell r="BY7" t="str">
            <v>Tiempo para importar: Cumplimiento fronterizo (horas)</v>
          </cell>
          <cell r="BZ7" t="str">
            <v>Tiempo para importar: Cumplimiento documental (horas)</v>
          </cell>
          <cell r="CA7" t="str">
            <v>Costo para importar: Cumplimiento fronterizo (USD)</v>
          </cell>
          <cell r="CB7" t="str">
            <v>Costo para importar: Cumplimiento documental (USD)</v>
          </cell>
          <cell r="CC7" t="str">
            <v>Tiempo para cumplir con la devolución del IVA (horas)</v>
          </cell>
          <cell r="CD7" t="str">
            <v>Tiempo para obtener la devolución del IVA (semanas)</v>
          </cell>
          <cell r="CE7" t="str">
            <v>Tiempo para cumplir con la auditoría relativa a los impuestos sobre los ingresos de las empresas (horas)</v>
          </cell>
          <cell r="CF7" t="str">
            <v>Tiempo para completar la auditoría relativa a los impuestos sobre los ingresos de las empresas (semanas)</v>
          </cell>
          <cell r="CG7" t="str">
            <v>Índice posterior a la declaración de impuestos (0-100)</v>
          </cell>
        </row>
      </sheetData>
      <sheetData sheetId="5"/>
      <sheetData sheetId="6">
        <row r="2">
          <cell r="A2" t="str">
            <v>Dealing with Construction Permits</v>
          </cell>
          <cell r="B2" t="str">
            <v>Ease of Doing Business</v>
          </cell>
          <cell r="C2" t="str">
            <v>Enforcing Contracts</v>
          </cell>
          <cell r="D2" t="str">
            <v>Getting Credit</v>
          </cell>
          <cell r="E2" t="str">
            <v>Getting Electricity</v>
          </cell>
          <cell r="F2" t="str">
            <v>Paying Taxes</v>
          </cell>
          <cell r="G2" t="str">
            <v>Protecting Minority Investors</v>
          </cell>
          <cell r="H2" t="str">
            <v>Registering Property</v>
          </cell>
          <cell r="I2" t="str">
            <v>Resolving Insolvency</v>
          </cell>
          <cell r="J2" t="str">
            <v>Starting a Business</v>
          </cell>
          <cell r="K2" t="str">
            <v>Trading Across Borders</v>
          </cell>
        </row>
        <row r="3">
          <cell r="A3" t="str">
            <v>إستخراج تراخيص البناء</v>
          </cell>
          <cell r="B3" t="str">
            <v>سهولة ممارسة انشطة الأعمال</v>
          </cell>
          <cell r="C3" t="str">
            <v>إنفاذ العقود</v>
          </cell>
          <cell r="D3" t="str">
            <v>الحصول على الائتمان</v>
          </cell>
          <cell r="E3" t="str">
            <v>الحصول على الكهرباء</v>
          </cell>
          <cell r="F3" t="str">
            <v>دفع الضرائب</v>
          </cell>
          <cell r="G3" t="str">
            <v xml:space="preserve">حماية المستثمرين الأقلية </v>
          </cell>
          <cell r="H3" t="str">
            <v>تسجيل الملكية</v>
          </cell>
          <cell r="I3" t="str">
            <v>تسوية حالات الاعسار</v>
          </cell>
          <cell r="J3" t="str">
            <v>بدء النشاط التجاري</v>
          </cell>
          <cell r="K3" t="str">
            <v>التجارة عبر الحدود</v>
          </cell>
        </row>
        <row r="4">
          <cell r="A4" t="str">
            <v>办理施工许可证</v>
          </cell>
          <cell r="B4" t="str">
            <v>营商便利度</v>
          </cell>
          <cell r="C4" t="str">
            <v>执行合同</v>
          </cell>
          <cell r="D4" t="str">
            <v>获得信贷</v>
          </cell>
          <cell r="E4" t="str">
            <v>获得电力</v>
          </cell>
          <cell r="F4" t="str">
            <v>纳税</v>
          </cell>
          <cell r="G4" t="str">
            <v>保护少数投资者</v>
          </cell>
          <cell r="H4" t="str">
            <v>登记财产</v>
          </cell>
          <cell r="I4" t="str">
            <v>办理破产</v>
          </cell>
          <cell r="J4" t="str">
            <v>开办企业</v>
          </cell>
          <cell r="K4" t="str">
            <v>跨境贸易</v>
          </cell>
        </row>
        <row r="5">
          <cell r="A5" t="str">
            <v>Octroi de Permis de Construire</v>
          </cell>
          <cell r="B5" t="str">
            <v>Facilité de Faire des Affaires</v>
          </cell>
          <cell r="C5" t="str">
            <v>Exécution des Contrats</v>
          </cell>
          <cell r="D5" t="str">
            <v>Obtention de Prêts</v>
          </cell>
          <cell r="E5" t="str">
            <v>Raccordement à l’électricité</v>
          </cell>
          <cell r="F5" t="str">
            <v>Paiement des Taxes et Impôts</v>
          </cell>
          <cell r="G5" t="str">
            <v>Protection des investisseurs minoritaires</v>
          </cell>
          <cell r="H5" t="str">
            <v>Transfert de Propriété</v>
          </cell>
          <cell r="I5" t="str">
            <v>Règlement de l'insolvabilité</v>
          </cell>
          <cell r="J5" t="str">
            <v>Création d’Entreprise</v>
          </cell>
          <cell r="K5" t="str">
            <v>Commerce Transfrontalier</v>
          </cell>
        </row>
        <row r="6">
          <cell r="A6" t="str">
            <v>Obtenção de alvarás de construção</v>
          </cell>
          <cell r="B6" t="str">
            <v>Facilidade em se fazer negócios</v>
          </cell>
          <cell r="C6" t="str">
            <v>Execução de contratos</v>
          </cell>
          <cell r="D6" t="str">
            <v>Obtenção de crédito</v>
          </cell>
          <cell r="E6" t="str">
            <v>Obtenção de eletricidade</v>
          </cell>
          <cell r="F6" t="str">
            <v>Pagamento de impostos</v>
          </cell>
          <cell r="G6" t="str">
            <v>Proteção de investidores minoritários</v>
          </cell>
          <cell r="H6" t="str">
            <v>Registro de propriedades</v>
          </cell>
          <cell r="I6" t="str">
            <v>Resolução de Insolvência</v>
          </cell>
          <cell r="J6" t="str">
            <v>Abertura de empresas</v>
          </cell>
          <cell r="K6" t="str">
            <v>Comércio internacional</v>
          </cell>
        </row>
        <row r="7">
          <cell r="A7" t="str">
            <v>Получение разрешений на строительство</v>
          </cell>
          <cell r="B7" t="str">
            <v>Благоприятность условий ведения бизнеса</v>
          </cell>
          <cell r="C7" t="str">
            <v>Обеспечение исполнения контрактов</v>
          </cell>
          <cell r="D7" t="str">
            <v>Получение кредитов</v>
          </cell>
          <cell r="E7" t="str">
            <v>Подключение к системе электроснабжения</v>
          </cell>
          <cell r="F7" t="str">
            <v>Налогообложение</v>
          </cell>
          <cell r="G7" t="str">
            <v xml:space="preserve">Защита миноритарных инвесторов </v>
          </cell>
          <cell r="H7" t="str">
            <v xml:space="preserve">Регистрация собственности </v>
          </cell>
          <cell r="I7" t="str">
            <v>Разрешение неплатежеспособности</v>
          </cell>
          <cell r="J7" t="str">
            <v xml:space="preserve">Создание предприятий </v>
          </cell>
          <cell r="K7" t="str">
            <v>Международная торговля</v>
          </cell>
        </row>
        <row r="8">
          <cell r="A8" t="str">
            <v>Manejo de permisos de construcción</v>
          </cell>
          <cell r="B8" t="str">
            <v>Facilidad para hacer negocios</v>
          </cell>
          <cell r="C8" t="str">
            <v>Cumplimiento de contratos</v>
          </cell>
          <cell r="D8" t="str">
            <v>Obtención de crédito</v>
          </cell>
          <cell r="E8" t="str">
            <v>Obtención de Electricidad</v>
          </cell>
          <cell r="F8" t="str">
            <v>Pago de impuestos</v>
          </cell>
          <cell r="G8" t="str">
            <v xml:space="preserve">Protección de los inversionistas minoritarios </v>
          </cell>
          <cell r="H8" t="str">
            <v>Registro de propiedades</v>
          </cell>
          <cell r="I8" t="str">
            <v>Resolución de la insolvencia</v>
          </cell>
          <cell r="J8" t="str">
            <v>Apertura de un negocio</v>
          </cell>
          <cell r="K8" t="str">
            <v>Comercio transfronterizo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Fig. 52"/>
      <sheetName val="Fig. 53"/>
      <sheetName val="Fig. 54"/>
      <sheetName val="Fig. 55"/>
      <sheetName val="Fig. 56"/>
      <sheetName val="Fig. 57"/>
      <sheetName val="Fig. 58"/>
      <sheetName val="Fig. 59"/>
      <sheetName val="Fig. 60"/>
      <sheetName val="Fig. 61"/>
      <sheetName val="Fig. 62"/>
      <sheetName val="Fig. 63"/>
      <sheetName val="Fig. 64"/>
      <sheetName val="Fig. 65"/>
      <sheetName val="Fig. 66"/>
      <sheetName val="Fig. 67"/>
      <sheetName val="Fig. 68"/>
      <sheetName val="Fig. 69"/>
      <sheetName val="Fig. 70"/>
      <sheetName val="Fig. 71"/>
      <sheetName val="Fig. 72"/>
      <sheetName val="Fig. 73"/>
      <sheetName val="Fig. 74"/>
      <sheetName val="Fig. 75"/>
      <sheetName val="Fig. 76"/>
      <sheetName val="Fig. 7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8">
          <cell r="B8" t="str">
            <v>2011</v>
          </cell>
          <cell r="C8" t="str">
            <v>2014</v>
          </cell>
          <cell r="D8" t="str">
            <v>Variation (%)</v>
          </cell>
        </row>
        <row r="9">
          <cell r="A9" t="str">
            <v>FR</v>
          </cell>
          <cell r="B9">
            <v>54000</v>
          </cell>
          <cell r="C9">
            <v>53378</v>
          </cell>
          <cell r="D9">
            <v>-1.1518518518518518E-2</v>
          </cell>
        </row>
        <row r="10">
          <cell r="A10" t="str">
            <v>PL</v>
          </cell>
          <cell r="B10">
            <v>40809</v>
          </cell>
          <cell r="C10">
            <v>39534</v>
          </cell>
          <cell r="D10">
            <v>-3.1243108137910754E-2</v>
          </cell>
        </row>
        <row r="11">
          <cell r="A11" t="str">
            <v>DE</v>
          </cell>
          <cell r="B11">
            <v>37000</v>
          </cell>
          <cell r="C11">
            <v>38500</v>
          </cell>
          <cell r="D11">
            <v>4.0540540540540543E-2</v>
          </cell>
        </row>
        <row r="12">
          <cell r="A12" t="str">
            <v>UK</v>
          </cell>
          <cell r="B12">
            <v>35253</v>
          </cell>
          <cell r="C12">
            <v>35497</v>
          </cell>
          <cell r="D12">
            <v>6.9213967605593852E-3</v>
          </cell>
        </row>
        <row r="13">
          <cell r="A13" t="str">
            <v>IT</v>
          </cell>
          <cell r="B13">
            <v>28120</v>
          </cell>
          <cell r="C13">
            <v>26363</v>
          </cell>
          <cell r="D13">
            <v>-6.2482219061166432E-2</v>
          </cell>
        </row>
        <row r="14">
          <cell r="A14" t="str">
            <v>RO</v>
          </cell>
          <cell r="B14">
            <v>23951</v>
          </cell>
          <cell r="C14">
            <v>22455</v>
          </cell>
          <cell r="D14">
            <v>-6.2460857584234482E-2</v>
          </cell>
        </row>
        <row r="15">
          <cell r="A15" t="str">
            <v>CZ</v>
          </cell>
          <cell r="B15">
            <v>17765</v>
          </cell>
          <cell r="C15">
            <v>17331</v>
          </cell>
          <cell r="D15">
            <v>-2.4430059104981704E-2</v>
          </cell>
        </row>
        <row r="16">
          <cell r="A16" t="str">
            <v>HU</v>
          </cell>
          <cell r="B16">
            <v>16505</v>
          </cell>
          <cell r="C16">
            <v>17636</v>
          </cell>
          <cell r="D16">
            <v>6.8524689488033932E-2</v>
          </cell>
        </row>
        <row r="17">
          <cell r="A17" t="str">
            <v>SK</v>
          </cell>
          <cell r="B17">
            <v>15820</v>
          </cell>
          <cell r="C17">
            <v>14110</v>
          </cell>
          <cell r="D17">
            <v>-0.10809102402022756</v>
          </cell>
        </row>
        <row r="18">
          <cell r="A18" t="str">
            <v>AT</v>
          </cell>
          <cell r="B18">
            <v>15254</v>
          </cell>
          <cell r="C18">
            <v>16175</v>
          </cell>
          <cell r="D18">
            <v>6.0377605873869152E-2</v>
          </cell>
        </row>
        <row r="19">
          <cell r="A19" t="str">
            <v>BG</v>
          </cell>
          <cell r="B19">
            <v>13383</v>
          </cell>
          <cell r="C19">
            <v>12154</v>
          </cell>
          <cell r="D19">
            <v>-9.1832922364193381E-2</v>
          </cell>
        </row>
        <row r="20">
          <cell r="A20" t="str">
            <v>ES</v>
          </cell>
          <cell r="B20">
            <v>13249</v>
          </cell>
          <cell r="C20">
            <v>13556</v>
          </cell>
          <cell r="D20">
            <v>2.3171560117744735E-2</v>
          </cell>
        </row>
        <row r="21">
          <cell r="A21" t="str">
            <v>BE</v>
          </cell>
          <cell r="B21">
            <v>12364</v>
          </cell>
          <cell r="C21">
            <v>12096</v>
          </cell>
          <cell r="D21">
            <v>-2.167583306373342E-2</v>
          </cell>
        </row>
        <row r="22">
          <cell r="A22" t="str">
            <v>LV</v>
          </cell>
          <cell r="B22">
            <v>7174</v>
          </cell>
          <cell r="C22">
            <v>7047</v>
          </cell>
          <cell r="D22">
            <v>-1.7702815723445776E-2</v>
          </cell>
        </row>
        <row r="23">
          <cell r="A23" t="str">
            <v>NL</v>
          </cell>
          <cell r="B23">
            <v>4306</v>
          </cell>
          <cell r="C23">
            <v>3976</v>
          </cell>
          <cell r="D23">
            <v>-7.6637250348351144E-2</v>
          </cell>
        </row>
        <row r="24">
          <cell r="A24" t="str">
            <v>SE</v>
          </cell>
          <cell r="B24">
            <v>3907</v>
          </cell>
          <cell r="C24">
            <v>3079</v>
          </cell>
          <cell r="D24">
            <v>-0.21192730995648834</v>
          </cell>
        </row>
        <row r="25">
          <cell r="A25" t="str">
            <v>LT</v>
          </cell>
          <cell r="B25">
            <v>3777</v>
          </cell>
          <cell r="C25">
            <v>3745</v>
          </cell>
          <cell r="D25">
            <v>-8.4723325390521579E-3</v>
          </cell>
        </row>
        <row r="26">
          <cell r="A26" t="str">
            <v>NO</v>
          </cell>
          <cell r="B26">
            <v>3609</v>
          </cell>
          <cell r="C26">
            <v>4039</v>
          </cell>
          <cell r="D26">
            <v>0.11914657799944584</v>
          </cell>
        </row>
        <row r="27">
          <cell r="A27" t="str">
            <v>PT</v>
          </cell>
          <cell r="B27">
            <v>3237</v>
          </cell>
          <cell r="C27">
            <v>2512</v>
          </cell>
          <cell r="D27">
            <v>-0.22397281433426011</v>
          </cell>
        </row>
        <row r="28">
          <cell r="A28" t="str">
            <v>EL</v>
          </cell>
          <cell r="B28">
            <v>2648</v>
          </cell>
          <cell r="C28">
            <v>0</v>
          </cell>
          <cell r="D28">
            <v>-1</v>
          </cell>
        </row>
        <row r="29">
          <cell r="A29" t="str">
            <v>SI</v>
          </cell>
          <cell r="B29">
            <v>2622</v>
          </cell>
          <cell r="C29">
            <v>2385</v>
          </cell>
          <cell r="D29">
            <v>-9.0389016018306637E-2</v>
          </cell>
        </row>
        <row r="30">
          <cell r="A30" t="str">
            <v>DK</v>
          </cell>
          <cell r="B30">
            <v>2190</v>
          </cell>
          <cell r="C30">
            <v>2264</v>
          </cell>
          <cell r="D30">
            <v>3.3789954337899546E-2</v>
          </cell>
        </row>
        <row r="31">
          <cell r="A31" t="str">
            <v>IE</v>
          </cell>
          <cell r="B31">
            <v>1828</v>
          </cell>
          <cell r="C31">
            <v>1282</v>
          </cell>
          <cell r="D31">
            <v>-0.29868708971553609</v>
          </cell>
        </row>
        <row r="32">
          <cell r="A32" t="str">
            <v>LU</v>
          </cell>
          <cell r="B32">
            <v>1308</v>
          </cell>
          <cell r="C32">
            <v>1315.5</v>
          </cell>
          <cell r="D32">
            <v>5.7339449541284407E-3</v>
          </cell>
        </row>
        <row r="33">
          <cell r="A33" t="str">
            <v>FI</v>
          </cell>
          <cell r="B33">
            <v>691</v>
          </cell>
          <cell r="C33">
            <v>650</v>
          </cell>
          <cell r="D33">
            <v>-5.9334298118668596E-2</v>
          </cell>
        </row>
        <row r="34">
          <cell r="A34" t="str">
            <v>HR</v>
          </cell>
          <cell r="B34">
            <v>0</v>
          </cell>
          <cell r="C34">
            <v>5097</v>
          </cell>
        </row>
        <row r="35">
          <cell r="A35" t="str">
            <v>EE</v>
          </cell>
          <cell r="B35" t="str">
            <v>N/A</v>
          </cell>
          <cell r="C35">
            <v>430</v>
          </cell>
        </row>
      </sheetData>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1"/>
      <sheetName val="Fig. 2"/>
      <sheetName val="Fig. 3"/>
      <sheetName val="Fig. 4"/>
      <sheetName val="Fig. 6"/>
    </sheetNames>
    <sheetDataSet>
      <sheetData sheetId="0" refreshError="1"/>
      <sheetData sheetId="1">
        <row r="8">
          <cell r="B8" t="str">
            <v>Length 2014</v>
          </cell>
        </row>
        <row r="9">
          <cell r="A9" t="str">
            <v>DE</v>
          </cell>
          <cell r="B9">
            <v>38836</v>
          </cell>
          <cell r="D9" t="str">
            <v>ES</v>
          </cell>
          <cell r="E9">
            <v>3.7247227658186562E-2</v>
          </cell>
        </row>
        <row r="10">
          <cell r="A10" t="str">
            <v>FR</v>
          </cell>
          <cell r="B10">
            <v>30905</v>
          </cell>
          <cell r="D10" t="str">
            <v>FR</v>
          </cell>
          <cell r="E10">
            <v>3.3508343644450392E-2</v>
          </cell>
        </row>
        <row r="11">
          <cell r="A11" t="str">
            <v>PL</v>
          </cell>
          <cell r="B11">
            <v>18942</v>
          </cell>
          <cell r="D11" t="str">
            <v>EU</v>
          </cell>
          <cell r="E11">
            <v>2.1057550827773202E-2</v>
          </cell>
        </row>
        <row r="12">
          <cell r="A12" t="str">
            <v>IT</v>
          </cell>
          <cell r="B12">
            <v>17037</v>
          </cell>
          <cell r="D12" t="str">
            <v>BE</v>
          </cell>
          <cell r="E12">
            <v>1.4812744550027948E-2</v>
          </cell>
        </row>
        <row r="13">
          <cell r="A13" t="str">
            <v>UK</v>
          </cell>
          <cell r="B13">
            <v>16209</v>
          </cell>
          <cell r="D13" t="str">
            <v>NL</v>
          </cell>
          <cell r="E13">
            <v>5.9741121805509459E-3</v>
          </cell>
        </row>
        <row r="14">
          <cell r="A14" t="str">
            <v>ES</v>
          </cell>
          <cell r="B14">
            <v>15901</v>
          </cell>
          <cell r="D14" t="str">
            <v>FI</v>
          </cell>
          <cell r="E14">
            <v>4.2236864335191754E-3</v>
          </cell>
        </row>
        <row r="15">
          <cell r="A15" t="str">
            <v>SE</v>
          </cell>
          <cell r="B15">
            <v>10881</v>
          </cell>
          <cell r="D15" t="str">
            <v>UK</v>
          </cell>
          <cell r="E15">
            <v>3.5911089096650364E-3</v>
          </cell>
        </row>
        <row r="16">
          <cell r="A16" t="str">
            <v>RO</v>
          </cell>
          <cell r="B16">
            <v>10770</v>
          </cell>
          <cell r="D16" t="str">
            <v>DK</v>
          </cell>
          <cell r="E16">
            <v>2.3023791250959325E-3</v>
          </cell>
        </row>
        <row r="17">
          <cell r="A17" t="str">
            <v>CZ</v>
          </cell>
          <cell r="B17">
            <v>9456</v>
          </cell>
          <cell r="D17" t="str">
            <v>IT</v>
          </cell>
          <cell r="E17">
            <v>1.9407198306280876E-3</v>
          </cell>
        </row>
        <row r="18">
          <cell r="A18" t="str">
            <v>HU</v>
          </cell>
          <cell r="B18">
            <v>7892</v>
          </cell>
          <cell r="D18" t="str">
            <v>SK</v>
          </cell>
          <cell r="E18">
            <v>1.1040574109853713E-3</v>
          </cell>
        </row>
        <row r="19">
          <cell r="A19" t="str">
            <v>FI</v>
          </cell>
          <cell r="B19">
            <v>5944</v>
          </cell>
          <cell r="D19" t="str">
            <v>IE</v>
          </cell>
          <cell r="E19">
            <v>0</v>
          </cell>
        </row>
        <row r="20">
          <cell r="A20" t="str">
            <v>AT</v>
          </cell>
          <cell r="B20">
            <v>5058</v>
          </cell>
          <cell r="D20" t="str">
            <v>LT</v>
          </cell>
          <cell r="E20">
            <v>0</v>
          </cell>
        </row>
        <row r="21">
          <cell r="A21" t="str">
            <v>BG</v>
          </cell>
          <cell r="B21">
            <v>4023</v>
          </cell>
          <cell r="D21" t="str">
            <v>LU</v>
          </cell>
          <cell r="E21">
            <v>0</v>
          </cell>
        </row>
        <row r="22">
          <cell r="A22" t="str">
            <v>NO</v>
          </cell>
          <cell r="B22">
            <v>3867</v>
          </cell>
          <cell r="D22" t="str">
            <v>HU</v>
          </cell>
          <cell r="E22">
            <v>0</v>
          </cell>
        </row>
        <row r="23">
          <cell r="A23" t="str">
            <v>BE</v>
          </cell>
          <cell r="B23">
            <v>3631</v>
          </cell>
          <cell r="D23" t="str">
            <v>RO</v>
          </cell>
          <cell r="E23">
            <v>-5.5679287305122492E-4</v>
          </cell>
        </row>
        <row r="24">
          <cell r="A24" t="str">
            <v>SK</v>
          </cell>
          <cell r="B24">
            <v>3627</v>
          </cell>
          <cell r="D24" t="str">
            <v>CZ</v>
          </cell>
          <cell r="E24">
            <v>-2.2158911047799935E-3</v>
          </cell>
        </row>
        <row r="25">
          <cell r="A25" t="str">
            <v>NL</v>
          </cell>
          <cell r="B25">
            <v>3031</v>
          </cell>
          <cell r="D25" t="str">
            <v>SI</v>
          </cell>
          <cell r="E25">
            <v>-1.6286644951140065E-2</v>
          </cell>
        </row>
        <row r="26">
          <cell r="A26" t="str">
            <v>DK</v>
          </cell>
          <cell r="B26">
            <v>2612</v>
          </cell>
          <cell r="D26" t="str">
            <v>LV</v>
          </cell>
          <cell r="E26">
            <v>-1.6454352441613588E-2</v>
          </cell>
        </row>
        <row r="27">
          <cell r="A27" t="str">
            <v>HR</v>
          </cell>
          <cell r="B27">
            <v>2604</v>
          </cell>
          <cell r="D27" t="str">
            <v>EE</v>
          </cell>
          <cell r="E27">
            <v>-1.8843404808317088E-2</v>
          </cell>
        </row>
        <row r="28">
          <cell r="A28" t="str">
            <v>PT</v>
          </cell>
          <cell r="B28">
            <v>2544</v>
          </cell>
          <cell r="D28" t="str">
            <v>SE</v>
          </cell>
          <cell r="E28">
            <v>-2.3074160531513736E-2</v>
          </cell>
        </row>
        <row r="29">
          <cell r="A29" t="str">
            <v>EL</v>
          </cell>
          <cell r="B29">
            <v>2238</v>
          </cell>
          <cell r="D29" t="str">
            <v>DE</v>
          </cell>
          <cell r="E29">
            <v>-2.4E-2</v>
          </cell>
        </row>
        <row r="30">
          <cell r="A30" t="str">
            <v>IE</v>
          </cell>
          <cell r="B30">
            <v>1919</v>
          </cell>
          <cell r="D30" t="str">
            <v>BG</v>
          </cell>
          <cell r="E30">
            <v>-3.0602409638554217E-2</v>
          </cell>
        </row>
        <row r="31">
          <cell r="A31" t="str">
            <v>LV</v>
          </cell>
          <cell r="B31">
            <v>1853</v>
          </cell>
          <cell r="D31" t="str">
            <v>PL</v>
          </cell>
          <cell r="E31">
            <v>-4.1590771098967819E-2</v>
          </cell>
        </row>
        <row r="32">
          <cell r="A32" t="str">
            <v>LT</v>
          </cell>
          <cell r="B32">
            <v>1767</v>
          </cell>
          <cell r="D32" t="str">
            <v>HR</v>
          </cell>
          <cell r="E32">
            <v>-4.3350477590007347E-2</v>
          </cell>
        </row>
        <row r="33">
          <cell r="A33" t="str">
            <v>EE</v>
          </cell>
          <cell r="B33">
            <v>1510</v>
          </cell>
          <cell r="D33" t="str">
            <v>AT</v>
          </cell>
          <cell r="E33">
            <v>-5.5638536221060492E-2</v>
          </cell>
        </row>
        <row r="34">
          <cell r="A34" t="str">
            <v>SI</v>
          </cell>
          <cell r="B34">
            <v>1208</v>
          </cell>
          <cell r="D34" t="str">
            <v>NO</v>
          </cell>
          <cell r="E34">
            <v>-6.8417248855697416E-2</v>
          </cell>
        </row>
        <row r="35">
          <cell r="A35" t="str">
            <v>LU</v>
          </cell>
          <cell r="B35">
            <v>275</v>
          </cell>
          <cell r="D35" t="str">
            <v>PT</v>
          </cell>
          <cell r="E35">
            <v>-0.10485573539760731</v>
          </cell>
        </row>
        <row r="36">
          <cell r="D36" t="str">
            <v>EL</v>
          </cell>
          <cell r="E36">
            <v>-0.12304075235109718</v>
          </cell>
        </row>
      </sheetData>
      <sheetData sheetId="2">
        <row r="10">
          <cell r="A10" t="str">
            <v>LU</v>
          </cell>
        </row>
      </sheetData>
      <sheetData sheetId="3" refreshError="1"/>
      <sheetData sheetId="4" refreshError="1"/>
      <sheetData sheetId="5" refreshError="1"/>
    </sheetDataSet>
  </externalBook>
</externalLink>
</file>

<file path=xl/tables/table1.xml><?xml version="1.0" encoding="utf-8"?>
<table xmlns="http://schemas.openxmlformats.org/spreadsheetml/2006/main" id="1" name="Table1" displayName="Table1" ref="A86:B113" totalsRowShown="0" headerRowBorderDxfId="63" tableBorderDxfId="62" totalsRowBorderDxfId="61">
  <autoFilter ref="A86:B113"/>
  <tableColumns count="2">
    <tableColumn id="1" name="State" dataDxfId="60"/>
    <tableColumn id="2" name="Length 2014" dataDxfId="59"/>
  </tableColumns>
  <tableStyleInfo name="TableStyleMedium2" showFirstColumn="0" showLastColumn="0" showRowStripes="1" showColumnStripes="0"/>
</table>
</file>

<file path=xl/tables/table2.xml><?xml version="1.0" encoding="utf-8"?>
<table xmlns="http://schemas.openxmlformats.org/spreadsheetml/2006/main" id="2" name="Table13" displayName="Table13" ref="F48:H75" totalsRowShown="0" headerRowBorderDxfId="58" tableBorderDxfId="57" totalsRowBorderDxfId="56">
  <autoFilter ref="F48:H75"/>
  <sortState ref="F49:G75">
    <sortCondition ref="F48:F75"/>
  </sortState>
  <tableColumns count="3">
    <tableColumn id="1" name="State" dataDxfId="55"/>
    <tableColumn id="2" name="Length 2014" dataDxfId="54"/>
    <tableColumn id="3" name="Length 2015" dataDxfId="53"/>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hyperlink" Target="http://dx.doi.org/10.1787/9789264266490-en"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oe.cd/disclaimer" TargetMode="External"/><Relationship Id="rId1" Type="http://schemas.openxmlformats.org/officeDocument/2006/relationships/hyperlink" Target="http://dx.doi.org/10.1787/9789264266490-en"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oe.cd/disclaimer" TargetMode="External"/><Relationship Id="rId1" Type="http://schemas.openxmlformats.org/officeDocument/2006/relationships/hyperlink" Target="http://dx.doi.org/10.1787/eag-2016-en"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oe.cd/disclaimer" TargetMode="External"/><Relationship Id="rId1" Type="http://schemas.openxmlformats.org/officeDocument/2006/relationships/hyperlink" Target="http://dx.doi.org/10.1787/eag-2016-en"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www.oecd.org/social/family/database.htm"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appsso.eurostat.ec.europa.eu/nui/show.do?dataset=demo_r_d3area&amp;lang=en" TargetMode="External"/><Relationship Id="rId2" Type="http://schemas.openxmlformats.org/officeDocument/2006/relationships/hyperlink" Target="http://appsso.eurostat.ec.europa.eu/nui/show.do?dataset=road_if_motorwa&amp;lang=en" TargetMode="External"/><Relationship Id="rId1" Type="http://schemas.openxmlformats.org/officeDocument/2006/relationships/hyperlink" Target="http://www.ndsas.sk/"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eur-lex.europa.eu/legal-content/EN/ALL/?uri=COM:2016:780:FIN"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ndsas.sk/" TargetMode="External"/><Relationship Id="rId3" Type="http://schemas.openxmlformats.org/officeDocument/2006/relationships/hyperlink" Target="http://www.oecd.org/social/family/database.htm" TargetMode="External"/><Relationship Id="rId7" Type="http://schemas.openxmlformats.org/officeDocument/2006/relationships/hyperlink" Target="http://www.oecd.org/social/family/database.htm" TargetMode="External"/><Relationship Id="rId2" Type="http://schemas.openxmlformats.org/officeDocument/2006/relationships/hyperlink" Target="http://ec.europa.eu/eurostat/tgm/table.do?tab=table&amp;init=1&amp;plugin=1&amp;language=en&amp;pcode=tsdcc360" TargetMode="External"/><Relationship Id="rId1" Type="http://schemas.openxmlformats.org/officeDocument/2006/relationships/hyperlink" Target="http://www.scimagojr.com/countryrank.php" TargetMode="External"/><Relationship Id="rId6" Type="http://schemas.openxmlformats.org/officeDocument/2006/relationships/hyperlink" Target="http://www.oecd.org/social/family/database.htm" TargetMode="External"/><Relationship Id="rId5" Type="http://schemas.openxmlformats.org/officeDocument/2006/relationships/hyperlink" Target="http://www.oecd.org/social/family/database.htm" TargetMode="External"/><Relationship Id="rId10" Type="http://schemas.openxmlformats.org/officeDocument/2006/relationships/printerSettings" Target="../printerSettings/printerSettings2.bin"/><Relationship Id="rId4" Type="http://schemas.openxmlformats.org/officeDocument/2006/relationships/hyperlink" Target="http://www.oecd.org/social/family/database.htm" TargetMode="External"/><Relationship Id="rId9" Type="http://schemas.openxmlformats.org/officeDocument/2006/relationships/hyperlink" Target="http://ec.europa.eu/eurostat/tgm/table.do?tab=table&amp;init=1&amp;plugin=1&amp;language=en&amp;pcode=t2020_rt110"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localhost/OECDStat_Metadata/ShowMetadata.ashx?Dataset=ITF_ROAD_ACCIDENTS&amp;Coords=%5bVARIABLE%5d.%5bT-ACCI-KIL%5d&amp;ShowOnWeb=true&amp;Lang=en" TargetMode="Externa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info/publications/debt-sustainability-monitor-2016_en"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c.europa.eu/taxation_customs/sites/taxation/files/2016-09_vat-gap-report_final.pdf"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tats.oecd.org/OECDStat_Metadata/ShowMetadata.ashx?Dataset=IDD&amp;Coords=%5bMEASURE%5d.%5bGINI%5d,%5bAGE%5d.%5bTOT%5d,%5bDEFINITION%5d.%5bCURRENT%5d,%5bMETHODO%5d.%5bMETH2012%5d,%5bLOCATION%5d.%5bCAN%5d&amp;ShowOnWeb=true" TargetMode="External"/><Relationship Id="rId13" Type="http://schemas.openxmlformats.org/officeDocument/2006/relationships/hyperlink" Target="http://stats.oecd.org/OECDStat_Metadata/ShowMetadata.ashx?Dataset=IDD&amp;Coords=%5bMEASURE%5d.%5bGINI%5d,%5bAGE%5d.%5bTOT%5d,%5bDEFINITION%5d.%5bCURRENT%5d,%5bMETHODO%5d.%5bMETH2012%5d,%5bLOCATION%5d.%5bFIN%5d&amp;ShowOnWeb=true" TargetMode="External"/><Relationship Id="rId18" Type="http://schemas.openxmlformats.org/officeDocument/2006/relationships/hyperlink" Target="http://stats.oecd.org/OECDStat_Metadata/ShowMetadata.ashx?Dataset=IDD&amp;Coords=%5bMEASURE%5d.%5bGINI%5d,%5bAGE%5d.%5bTOT%5d,%5bDEFINITION%5d.%5bCURRENT%5d,%5bMETHODO%5d.%5bMETH2012%5d,%5bLOCATION%5d.%5bHUN%5d&amp;ShowOnWeb=true" TargetMode="External"/><Relationship Id="rId26" Type="http://schemas.openxmlformats.org/officeDocument/2006/relationships/hyperlink" Target="http://stats.oecd.org/OECDStat_Metadata/ShowMetadata.ashx?Dataset=IDD&amp;Coords=%5bMEASURE%5d.%5bGINI%5d,%5bAGE%5d.%5bTOT%5d,%5bDEFINITION%5d.%5bCURRENT%5d,%5bMETHODO%5d.%5bMETH2012%5d,%5bLOCATION%5d.%5bKOR%5d&amp;ShowOnWeb=true" TargetMode="External"/><Relationship Id="rId39" Type="http://schemas.openxmlformats.org/officeDocument/2006/relationships/hyperlink" Target="http://stats.oecd.org/OECDStat_Metadata/ShowMetadata.ashx?Dataset=IDD&amp;Coords=%5bMEASURE%5d.%5bGINI%5d,%5bAGE%5d.%5bTOT%5d,%5bDEFINITION%5d.%5bCURRENT%5d,%5bMETHODO%5d.%5bMETH2012%5d,%5bLOCATION%5d.%5bCHE%5d&amp;ShowOnWeb=true" TargetMode="External"/><Relationship Id="rId3" Type="http://schemas.openxmlformats.org/officeDocument/2006/relationships/hyperlink" Target="http://stats.oecd.org/OECDStat_Metadata/ShowMetadata.ashx?Dataset=IDD&amp;Coords=%5bDEFINITION%5d.%5bCURRENT%5d&amp;ShowOnWeb=true&amp;Lang=en" TargetMode="External"/><Relationship Id="rId21" Type="http://schemas.openxmlformats.org/officeDocument/2006/relationships/hyperlink" Target="http://stats.oecd.org/OECDStat_Metadata/ShowMetadata.ashx?Dataset=IDD&amp;Coords=%5bLOCATION%5d.%5bISR%5d&amp;ShowOnWeb=true&amp;Lang=en" TargetMode="External"/><Relationship Id="rId34" Type="http://schemas.openxmlformats.org/officeDocument/2006/relationships/hyperlink" Target="http://stats.oecd.org/OECDStat_Metadata/ShowMetadata.ashx?Dataset=IDD&amp;Coords=%5bMEASURE%5d.%5bGINI%5d,%5bAGE%5d.%5bTOT%5d,%5bDEFINITION%5d.%5bCURRENT%5d,%5bMETHODO%5d.%5bMETH2012%5d,%5bLOCATION%5d.%5bPRT%5d&amp;ShowOnWeb=true" TargetMode="External"/><Relationship Id="rId42" Type="http://schemas.openxmlformats.org/officeDocument/2006/relationships/hyperlink" Target="http://stats.oecd.org/OECDStat_Metadata/ShowMetadata.ashx?Dataset=IDD&amp;Coords=%5bMEASURE%5d.%5bGINI%5d,%5bAGE%5d.%5bTOT%5d,%5bDEFINITION%5d.%5bCURRENT%5d,%5bMETHODO%5d.%5bMETH2012%5d,%5bLOCATION%5d.%5bUSA%5d&amp;ShowOnWeb=true" TargetMode="External"/><Relationship Id="rId7" Type="http://schemas.openxmlformats.org/officeDocument/2006/relationships/hyperlink" Target="http://stats.oecd.org/OECDStat_Metadata/ShowMetadata.ashx?Dataset=IDD&amp;Coords=%5bMEASURE%5d.%5bGINI%5d,%5bAGE%5d.%5bTOT%5d,%5bDEFINITION%5d.%5bCURRENT%5d,%5bMETHODO%5d.%5bMETH2012%5d,%5bLOCATION%5d.%5bBEL%5d&amp;ShowOnWeb=true" TargetMode="External"/><Relationship Id="rId12" Type="http://schemas.openxmlformats.org/officeDocument/2006/relationships/hyperlink" Target="http://stats.oecd.org/OECDStat_Metadata/ShowMetadata.ashx?Dataset=IDD&amp;Coords=%5bMEASURE%5d.%5bGINI%5d,%5bAGE%5d.%5bTOT%5d,%5bDEFINITION%5d.%5bCURRENT%5d,%5bMETHODO%5d.%5bMETH2012%5d,%5bLOCATION%5d.%5bEST%5d&amp;ShowOnWeb=true" TargetMode="External"/><Relationship Id="rId17" Type="http://schemas.openxmlformats.org/officeDocument/2006/relationships/hyperlink" Target="http://stats.oecd.org/OECDStat_Metadata/ShowMetadata.ashx?Dataset=IDD&amp;Coords=%5bMEASURE%5d.%5bGINI%5d,%5bAGE%5d.%5bTOT%5d,%5bDEFINITION%5d.%5bCURRENT%5d,%5bMETHODO%5d.%5bMETH2012%5d,%5bLOCATION%5d.%5bGRC%5d&amp;ShowOnWeb=true" TargetMode="External"/><Relationship Id="rId25" Type="http://schemas.openxmlformats.org/officeDocument/2006/relationships/hyperlink" Target="http://stats.oecd.org/OECDStat_Metadata/ShowMetadata.ashx?Dataset=IDD&amp;Coords=%5bMEASURE%5d.%5bGINI%5d,%5bAGE%5d.%5bTOT%5d,%5bDEFINITION%5d.%5bCURRENT%5d,%5bMETHODO%5d.%5bMETH2012%5d,%5bLOCATION%5d.%5bJPN%5d&amp;ShowOnWeb=true" TargetMode="External"/><Relationship Id="rId33" Type="http://schemas.openxmlformats.org/officeDocument/2006/relationships/hyperlink" Target="http://stats.oecd.org/OECDStat_Metadata/ShowMetadata.ashx?Dataset=IDD&amp;Coords=%5bMEASURE%5d.%5bGINI%5d,%5bAGE%5d.%5bTOT%5d,%5bDEFINITION%5d.%5bCURRENT%5d,%5bMETHODO%5d.%5bMETH2012%5d,%5bLOCATION%5d.%5bPOL%5d&amp;ShowOnWeb=true" TargetMode="External"/><Relationship Id="rId38" Type="http://schemas.openxmlformats.org/officeDocument/2006/relationships/hyperlink" Target="http://stats.oecd.org/OECDStat_Metadata/ShowMetadata.ashx?Dataset=IDD&amp;Coords=%5bMEASURE%5d.%5bGINI%5d,%5bAGE%5d.%5bTOT%5d,%5bDEFINITION%5d.%5bCURRENT%5d,%5bMETHODO%5d.%5bMETH2012%5d,%5bLOCATION%5d.%5bSWE%5d&amp;ShowOnWeb=true" TargetMode="External"/><Relationship Id="rId2" Type="http://schemas.openxmlformats.org/officeDocument/2006/relationships/hyperlink" Target="http://stats.oecd.org/OECDStat_Metadata/ShowMetadata.ashx?Dataset=IDD&amp;Coords=%5bMEASURE%5d.%5bGINI%5d&amp;ShowOnWeb=true&amp;Lang=en" TargetMode="External"/><Relationship Id="rId16" Type="http://schemas.openxmlformats.org/officeDocument/2006/relationships/hyperlink" Target="http://stats.oecd.org/OECDStat_Metadata/ShowMetadata.ashx?Dataset=IDD&amp;Coords=%5bMEASURE%5d.%5bGINI%5d,%5bAGE%5d.%5bTOT%5d,%5bDEFINITION%5d.%5bCURRENT%5d,%5bMETHODO%5d.%5bMETH2012%5d,%5bLOCATION%5d.%5bDEU%5d&amp;ShowOnWeb=true" TargetMode="External"/><Relationship Id="rId20" Type="http://schemas.openxmlformats.org/officeDocument/2006/relationships/hyperlink" Target="http://stats.oecd.org/OECDStat_Metadata/ShowMetadata.ashx?Dataset=IDD&amp;Coords=%5bMEASURE%5d.%5bGINI%5d,%5bAGE%5d.%5bTOT%5d,%5bDEFINITION%5d.%5bCURRENT%5d,%5bMETHODO%5d.%5bMETH2012%5d,%5bLOCATION%5d.%5bIRL%5d&amp;ShowOnWeb=true" TargetMode="External"/><Relationship Id="rId29" Type="http://schemas.openxmlformats.org/officeDocument/2006/relationships/hyperlink" Target="http://stats.oecd.org/OECDStat_Metadata/ShowMetadata.ashx?Dataset=IDD&amp;Coords=%5bMEASURE%5d.%5bGINI%5d,%5bAGE%5d.%5bTOT%5d,%5bDEFINITION%5d.%5bCURRENT%5d,%5bMETHODO%5d.%5bMETH2012%5d,%5bLOCATION%5d.%5bMEX%5d&amp;ShowOnWeb=true" TargetMode="External"/><Relationship Id="rId41" Type="http://schemas.openxmlformats.org/officeDocument/2006/relationships/hyperlink" Target="http://stats.oecd.org/OECDStat_Metadata/ShowMetadata.ashx?Dataset=IDD&amp;Coords=%5bMEASURE%5d.%5bGINI%5d,%5bAGE%5d.%5bTOT%5d,%5bDEFINITION%5d.%5bCURRENT%5d,%5bMETHODO%5d.%5bMETH2012%5d,%5bLOCATION%5d.%5bGBR%5d&amp;ShowOnWeb=true" TargetMode="External"/><Relationship Id="rId1" Type="http://schemas.openxmlformats.org/officeDocument/2006/relationships/hyperlink" Target="http://stats.oecd.org/OECDStat_Metadata/ShowMetadata.ashx?Dataset=IDD&amp;ShowOnWeb=true&amp;Lang=en" TargetMode="External"/><Relationship Id="rId6" Type="http://schemas.openxmlformats.org/officeDocument/2006/relationships/hyperlink" Target="http://stats.oecd.org/OECDStat_Metadata/ShowMetadata.ashx?Dataset=IDD&amp;Coords=%5bMEASURE%5d.%5bGINI%5d,%5bAGE%5d.%5bTOT%5d,%5bDEFINITION%5d.%5bCURRENT%5d,%5bMETHODO%5d.%5bMETH2012%5d,%5bLOCATION%5d.%5bAUT%5d&amp;ShowOnWeb=true" TargetMode="External"/><Relationship Id="rId11" Type="http://schemas.openxmlformats.org/officeDocument/2006/relationships/hyperlink" Target="http://stats.oecd.org/OECDStat_Metadata/ShowMetadata.ashx?Dataset=IDD&amp;Coords=%5bMEASURE%5d.%5bGINI%5d,%5bAGE%5d.%5bTOT%5d,%5bDEFINITION%5d.%5bCURRENT%5d,%5bMETHODO%5d.%5bMETH2012%5d,%5bLOCATION%5d.%5bDNK%5d&amp;ShowOnWeb=true" TargetMode="External"/><Relationship Id="rId24" Type="http://schemas.openxmlformats.org/officeDocument/2006/relationships/hyperlink" Target="http://stats.oecd.org/OECDStat_Metadata/ShowMetadata.ashx?Dataset=IDD&amp;Coords=%5bLOCATION%5d.%5bJPN%5d&amp;ShowOnWeb=true&amp;Lang=en" TargetMode="External"/><Relationship Id="rId32" Type="http://schemas.openxmlformats.org/officeDocument/2006/relationships/hyperlink" Target="http://stats.oecd.org/OECDStat_Metadata/ShowMetadata.ashx?Dataset=IDD&amp;Coords=%5bMEASURE%5d.%5bGINI%5d,%5bAGE%5d.%5bTOT%5d,%5bDEFINITION%5d.%5bCURRENT%5d,%5bMETHODO%5d.%5bMETH2012%5d,%5bLOCATION%5d.%5bNOR%5d&amp;ShowOnWeb=true" TargetMode="External"/><Relationship Id="rId37" Type="http://schemas.openxmlformats.org/officeDocument/2006/relationships/hyperlink" Target="http://stats.oecd.org/OECDStat_Metadata/ShowMetadata.ashx?Dataset=IDD&amp;Coords=%5bMEASURE%5d.%5bGINI%5d,%5bAGE%5d.%5bTOT%5d,%5bDEFINITION%5d.%5bCURRENT%5d,%5bMETHODO%5d.%5bMETH2012%5d,%5bLOCATION%5d.%5bESP%5d&amp;ShowOnWeb=true" TargetMode="External"/><Relationship Id="rId40" Type="http://schemas.openxmlformats.org/officeDocument/2006/relationships/hyperlink" Target="http://stats.oecd.org/OECDStat_Metadata/ShowMetadata.ashx?Dataset=IDD&amp;Coords=%5bMEASURE%5d.%5bGINI%5d,%5bAGE%5d.%5bTOT%5d,%5bDEFINITION%5d.%5bCURRENT%5d,%5bMETHODO%5d.%5bMETH2012%5d,%5bLOCATION%5d.%5bTUR%5d&amp;ShowOnWeb=true" TargetMode="External"/><Relationship Id="rId5" Type="http://schemas.openxmlformats.org/officeDocument/2006/relationships/hyperlink" Target="http://stats.oecd.org/OECDStat_Metadata/ShowMetadata.ashx?Dataset=IDD&amp;Coords=%5bMEASURE%5d.%5bGINI%5d,%5bAGE%5d.%5bTOT%5d,%5bDEFINITION%5d.%5bCURRENT%5d,%5bMETHODO%5d.%5bMETH2012%5d,%5bLOCATION%5d.%5bAUS%5d&amp;ShowOnWeb=true" TargetMode="External"/><Relationship Id="rId15" Type="http://schemas.openxmlformats.org/officeDocument/2006/relationships/hyperlink" Target="http://stats.oecd.org/OECDStat_Metadata/ShowMetadata.ashx?Dataset=IDD&amp;Coords=%5bLOCATION%5d.%5bDEU%5d&amp;ShowOnWeb=true&amp;Lang=en" TargetMode="External"/><Relationship Id="rId23" Type="http://schemas.openxmlformats.org/officeDocument/2006/relationships/hyperlink" Target="http://stats.oecd.org/OECDStat_Metadata/ShowMetadata.ashx?Dataset=IDD&amp;Coords=%5bMEASURE%5d.%5bGINI%5d,%5bAGE%5d.%5bTOT%5d,%5bDEFINITION%5d.%5bCURRENT%5d,%5bMETHODO%5d.%5bMETH2012%5d,%5bLOCATION%5d.%5bITA%5d&amp;ShowOnWeb=true" TargetMode="External"/><Relationship Id="rId28" Type="http://schemas.openxmlformats.org/officeDocument/2006/relationships/hyperlink" Target="http://stats.oecd.org/OECDStat_Metadata/ShowMetadata.ashx?Dataset=IDD&amp;Coords=%5bMEASURE%5d.%5bGINI%5d,%5bAGE%5d.%5bTOT%5d,%5bDEFINITION%5d.%5bCURRENT%5d,%5bMETHODO%5d.%5bMETH2012%5d,%5bLOCATION%5d.%5bLUX%5d&amp;ShowOnWeb=true" TargetMode="External"/><Relationship Id="rId36" Type="http://schemas.openxmlformats.org/officeDocument/2006/relationships/hyperlink" Target="http://stats.oecd.org/OECDStat_Metadata/ShowMetadata.ashx?Dataset=IDD&amp;Coords=%5bMEASURE%5d.%5bGINI%5d,%5bAGE%5d.%5bTOT%5d,%5bDEFINITION%5d.%5bCURRENT%5d,%5bMETHODO%5d.%5bMETH2012%5d,%5bLOCATION%5d.%5bSVN%5d&amp;ShowOnWeb=true" TargetMode="External"/><Relationship Id="rId10" Type="http://schemas.openxmlformats.org/officeDocument/2006/relationships/hyperlink" Target="http://stats.oecd.org/OECDStat_Metadata/ShowMetadata.ashx?Dataset=IDD&amp;Coords=%5bMEASURE%5d.%5bGINI%5d,%5bAGE%5d.%5bTOT%5d,%5bDEFINITION%5d.%5bCURRENT%5d,%5bMETHODO%5d.%5bMETH2012%5d,%5bLOCATION%5d.%5bCZE%5d&amp;ShowOnWeb=true" TargetMode="External"/><Relationship Id="rId19" Type="http://schemas.openxmlformats.org/officeDocument/2006/relationships/hyperlink" Target="http://stats.oecd.org/OECDStat_Metadata/ShowMetadata.ashx?Dataset=IDD&amp;Coords=%5bMEASURE%5d.%5bGINI%5d,%5bAGE%5d.%5bTOT%5d,%5bDEFINITION%5d.%5bCURRENT%5d,%5bMETHODO%5d.%5bMETH2012%5d,%5bLOCATION%5d.%5bISL%5d&amp;ShowOnWeb=true" TargetMode="External"/><Relationship Id="rId31" Type="http://schemas.openxmlformats.org/officeDocument/2006/relationships/hyperlink" Target="http://stats.oecd.org/OECDStat_Metadata/ShowMetadata.ashx?Dataset=IDD&amp;Coords=%5bMEASURE%5d.%5bGINI%5d,%5bAGE%5d.%5bTOT%5d,%5bDEFINITION%5d.%5bCURRENT%5d,%5bMETHODO%5d.%5bMETH2012%5d,%5bLOCATION%5d.%5bNZL%5d&amp;ShowOnWeb=true" TargetMode="External"/><Relationship Id="rId4" Type="http://schemas.openxmlformats.org/officeDocument/2006/relationships/hyperlink" Target="http://stats.oecd.org/OECDStat_Metadata/ShowMetadata.ashx?Dataset=IDD&amp;Coords=%5bMETHODO%5d.%5bMETH2012%5d&amp;ShowOnWeb=true&amp;Lang=en" TargetMode="External"/><Relationship Id="rId9" Type="http://schemas.openxmlformats.org/officeDocument/2006/relationships/hyperlink" Target="http://stats.oecd.org/OECDStat_Metadata/ShowMetadata.ashx?Dataset=IDD&amp;Coords=%5bMEASURE%5d.%5bGINI%5d,%5bAGE%5d.%5bTOT%5d,%5bDEFINITION%5d.%5bCURRENT%5d,%5bMETHODO%5d.%5bMETH2012%5d,%5bLOCATION%5d.%5bCHL%5d&amp;ShowOnWeb=true" TargetMode="External"/><Relationship Id="rId14" Type="http://schemas.openxmlformats.org/officeDocument/2006/relationships/hyperlink" Target="http://stats.oecd.org/OECDStat_Metadata/ShowMetadata.ashx?Dataset=IDD&amp;Coords=%5bMEASURE%5d.%5bGINI%5d,%5bAGE%5d.%5bTOT%5d,%5bDEFINITION%5d.%5bCURRENT%5d,%5bMETHODO%5d.%5bMETH2012%5d,%5bLOCATION%5d.%5bFRA%5d&amp;ShowOnWeb=true" TargetMode="External"/><Relationship Id="rId22" Type="http://schemas.openxmlformats.org/officeDocument/2006/relationships/hyperlink" Target="http://stats.oecd.org/OECDStat_Metadata/ShowMetadata.ashx?Dataset=IDD&amp;Coords=%5bMEASURE%5d.%5bGINI%5d,%5bAGE%5d.%5bTOT%5d,%5bDEFINITION%5d.%5bCURRENT%5d,%5bMETHODO%5d.%5bMETH2012%5d,%5bLOCATION%5d.%5bISR%5d&amp;ShowOnWeb=true" TargetMode="External"/><Relationship Id="rId27" Type="http://schemas.openxmlformats.org/officeDocument/2006/relationships/hyperlink" Target="http://stats.oecd.org/OECDStat_Metadata/ShowMetadata.ashx?Dataset=IDD&amp;Coords=%5bMEASURE%5d.%5bGINI%5d,%5bAGE%5d.%5bTOT%5d,%5bDEFINITION%5d.%5bCURRENT%5d,%5bMETHODO%5d.%5bMETH2012%5d,%5bLOCATION%5d.%5bLVA%5d&amp;ShowOnWeb=true" TargetMode="External"/><Relationship Id="rId30" Type="http://schemas.openxmlformats.org/officeDocument/2006/relationships/hyperlink" Target="http://stats.oecd.org/OECDStat_Metadata/ShowMetadata.ashx?Dataset=IDD&amp;Coords=%5bMEASURE%5d.%5bGINI%5d,%5bAGE%5d.%5bTOT%5d,%5bDEFINITION%5d.%5bCURRENT%5d,%5bMETHODO%5d.%5bMETH2012%5d,%5bLOCATION%5d.%5bNLD%5d&amp;ShowOnWeb=true" TargetMode="External"/><Relationship Id="rId35" Type="http://schemas.openxmlformats.org/officeDocument/2006/relationships/hyperlink" Target="http://stats.oecd.org/OECDStat_Metadata/ShowMetadata.ashx?Dataset=IDD&amp;Coords=%5bMEASURE%5d.%5bGINI%5d,%5bAGE%5d.%5bTOT%5d,%5bDEFINITION%5d.%5bCURRENT%5d,%5bMETHODO%5d.%5bMETH2012%5d,%5bLOCATION%5d.%5bSVK%5d&amp;ShowOnWeb=true"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dx.doi.org/10.1787/gov_glance-2015-en"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oe.cd/disclaimer" TargetMode="External"/><Relationship Id="rId2" Type="http://schemas.openxmlformats.org/officeDocument/2006/relationships/hyperlink" Target="http://dx.doi.org/10.1787/reg_glance-2016-en" TargetMode="External"/><Relationship Id="rId1" Type="http://schemas.openxmlformats.org/officeDocument/2006/relationships/hyperlink" Target="http://dx.doi.org/10.1787/region-data-en" TargetMode="External"/></Relationships>
</file>

<file path=xl/worksheets/_rels/sheet29.xml.rels><?xml version="1.0" encoding="UTF-8" standalone="yes"?>
<Relationships xmlns="http://schemas.openxmlformats.org/package/2006/relationships"><Relationship Id="rId13" Type="http://schemas.openxmlformats.org/officeDocument/2006/relationships/hyperlink" Target="http://stats.oecd.org/OECDStat_Metadata/ShowMetadata.ashx?Dataset=IDD&amp;Coords=%5bMEASURE%5d.%5bP50P10%5d,%5bAGE%5d.%5bTOT%5d,%5bDEFINITION%5d.%5bCURRENT%5d,%5bMETHODO%5d.%5bMETH2012%5d,%5bLOCATION%5d.%5bFIN%5d&amp;ShowOnWeb=true" TargetMode="External"/><Relationship Id="rId18" Type="http://schemas.openxmlformats.org/officeDocument/2006/relationships/hyperlink" Target="http://stats.oecd.org/OECDStat_Metadata/ShowMetadata.ashx?Dataset=IDD&amp;Coords=%5bMEASURE%5d.%5bP50P10%5d,%5bAGE%5d.%5bTOT%5d,%5bDEFINITION%5d.%5bCURRENT%5d,%5bMETHODO%5d.%5bMETH2012%5d,%5bLOCATION%5d.%5bHUN%5d&amp;ShowOnWeb=true" TargetMode="External"/><Relationship Id="rId26" Type="http://schemas.openxmlformats.org/officeDocument/2006/relationships/hyperlink" Target="http://stats.oecd.org/OECDStat_Metadata/ShowMetadata.ashx?Dataset=IDD&amp;Coords=%5bMEASURE%5d.%5bP50P10%5d,%5bAGE%5d.%5bTOT%5d,%5bDEFINITION%5d.%5bCURRENT%5d,%5bMETHODO%5d.%5bMETH2012%5d,%5bLOCATION%5d.%5bKOR%5d&amp;ShowOnWeb=true" TargetMode="External"/><Relationship Id="rId39" Type="http://schemas.openxmlformats.org/officeDocument/2006/relationships/hyperlink" Target="http://stats.oecd.org/OECDStat_Metadata/ShowMetadata.ashx?Dataset=IDD&amp;Coords=%5bMEASURE%5d.%5bP50P10%5d,%5bAGE%5d.%5bTOT%5d,%5bDEFINITION%5d.%5bCURRENT%5d,%5bMETHODO%5d.%5bMETH2012%5d,%5bLOCATION%5d.%5bCHE%5d&amp;ShowOnWeb=true" TargetMode="External"/><Relationship Id="rId21" Type="http://schemas.openxmlformats.org/officeDocument/2006/relationships/hyperlink" Target="http://stats.oecd.org/OECDStat_Metadata/ShowMetadata.ashx?Dataset=IDD&amp;Coords=%5bLOCATION%5d.%5bISR%5d&amp;ShowOnWeb=true&amp;Lang=en" TargetMode="External"/><Relationship Id="rId34" Type="http://schemas.openxmlformats.org/officeDocument/2006/relationships/hyperlink" Target="http://stats.oecd.org/OECDStat_Metadata/ShowMetadata.ashx?Dataset=IDD&amp;Coords=%5bMEASURE%5d.%5bP50P10%5d,%5bAGE%5d.%5bTOT%5d,%5bDEFINITION%5d.%5bCURRENT%5d,%5bMETHODO%5d.%5bMETH2012%5d,%5bLOCATION%5d.%5bPRT%5d&amp;ShowOnWeb=true" TargetMode="External"/><Relationship Id="rId42" Type="http://schemas.openxmlformats.org/officeDocument/2006/relationships/hyperlink" Target="http://stats.oecd.org/OECDStat_Metadata/ShowMetadata.ashx?Dataset=IDD&amp;Coords=%5bMEASURE%5d.%5bP50P10%5d,%5bAGE%5d.%5bTOT%5d,%5bDEFINITION%5d.%5bCURRENT%5d,%5bMETHODO%5d.%5bMETH2012%5d,%5bLOCATION%5d.%5bUSA%5d&amp;ShowOnWeb=true" TargetMode="External"/><Relationship Id="rId47" Type="http://schemas.openxmlformats.org/officeDocument/2006/relationships/hyperlink" Target="http://stats.oecd.org/OECDStat_Metadata/ShowMetadata.ashx?Dataset=IDD&amp;ShowOnWeb=true&amp;Lang=en" TargetMode="External"/><Relationship Id="rId50" Type="http://schemas.openxmlformats.org/officeDocument/2006/relationships/hyperlink" Target="http://stats.oecd.org/OECDStat_Metadata/ShowMetadata.ashx?Dataset=IDD&amp;Coords=%5bMETHODO%5d.%5bMETH2012%5d&amp;ShowOnWeb=true&amp;Lang=en" TargetMode="External"/><Relationship Id="rId55" Type="http://schemas.openxmlformats.org/officeDocument/2006/relationships/hyperlink" Target="http://stats.oecd.org/OECDStat_Metadata/ShowMetadata.ashx?Dataset=IDD&amp;Coords=%5bMEASURE%5d.%5bP90P50%5d,%5bAGE%5d.%5bTOT%5d,%5bDEFINITION%5d.%5bCURRENT%5d,%5bMETHODO%5d.%5bMETH2012%5d,%5bLOCATION%5d.%5bCHL%5d&amp;ShowOnWeb=true" TargetMode="External"/><Relationship Id="rId63" Type="http://schemas.openxmlformats.org/officeDocument/2006/relationships/hyperlink" Target="http://stats.oecd.org/OECDStat_Metadata/ShowMetadata.ashx?Dataset=IDD&amp;Coords=%5bMEASURE%5d.%5bP90P50%5d,%5bAGE%5d.%5bTOT%5d,%5bDEFINITION%5d.%5bCURRENT%5d,%5bMETHODO%5d.%5bMETH2012%5d,%5bLOCATION%5d.%5bGRC%5d&amp;ShowOnWeb=true" TargetMode="External"/><Relationship Id="rId68" Type="http://schemas.openxmlformats.org/officeDocument/2006/relationships/hyperlink" Target="http://stats.oecd.org/OECDStat_Metadata/ShowMetadata.ashx?Dataset=IDD&amp;Coords=%5bMEASURE%5d.%5bP90P50%5d,%5bAGE%5d.%5bTOT%5d,%5bDEFINITION%5d.%5bCURRENT%5d,%5bMETHODO%5d.%5bMETH2012%5d,%5bLOCATION%5d.%5bISR%5d&amp;ShowOnWeb=true" TargetMode="External"/><Relationship Id="rId76" Type="http://schemas.openxmlformats.org/officeDocument/2006/relationships/hyperlink" Target="http://stats.oecd.org/OECDStat_Metadata/ShowMetadata.ashx?Dataset=IDD&amp;Coords=%5bMEASURE%5d.%5bP90P50%5d,%5bAGE%5d.%5bTOT%5d,%5bDEFINITION%5d.%5bCURRENT%5d,%5bMETHODO%5d.%5bMETH2012%5d,%5bLOCATION%5d.%5bNLD%5d&amp;ShowOnWeb=true" TargetMode="External"/><Relationship Id="rId84" Type="http://schemas.openxmlformats.org/officeDocument/2006/relationships/hyperlink" Target="http://stats.oecd.org/OECDStat_Metadata/ShowMetadata.ashx?Dataset=IDD&amp;Coords=%5bMEASURE%5d.%5bP90P50%5d,%5bAGE%5d.%5bTOT%5d,%5bDEFINITION%5d.%5bCURRENT%5d,%5bMETHODO%5d.%5bMETH2012%5d,%5bLOCATION%5d.%5bSWE%5d&amp;ShowOnWeb=true" TargetMode="External"/><Relationship Id="rId89" Type="http://schemas.openxmlformats.org/officeDocument/2006/relationships/hyperlink" Target="http://stats.oecd.org/OECDStat_Metadata/ShowMetadata.ashx?Dataset=IDD&amp;Coords=%5bLOCATION%5d.%5bLTU%5d&amp;ShowOnWeb=true&amp;Lang=en" TargetMode="External"/><Relationship Id="rId7" Type="http://schemas.openxmlformats.org/officeDocument/2006/relationships/hyperlink" Target="http://stats.oecd.org/OECDStat_Metadata/ShowMetadata.ashx?Dataset=IDD&amp;Coords=%5bMEASURE%5d.%5bP50P10%5d,%5bAGE%5d.%5bTOT%5d,%5bDEFINITION%5d.%5bCURRENT%5d,%5bMETHODO%5d.%5bMETH2012%5d,%5bLOCATION%5d.%5bBEL%5d&amp;ShowOnWeb=true" TargetMode="External"/><Relationship Id="rId71" Type="http://schemas.openxmlformats.org/officeDocument/2006/relationships/hyperlink" Target="http://stats.oecd.org/OECDStat_Metadata/ShowMetadata.ashx?Dataset=IDD&amp;Coords=%5bMEASURE%5d.%5bP90P50%5d,%5bAGE%5d.%5bTOT%5d,%5bDEFINITION%5d.%5bCURRENT%5d,%5bMETHODO%5d.%5bMETH2012%5d,%5bLOCATION%5d.%5bJPN%5d&amp;ShowOnWeb=true" TargetMode="External"/><Relationship Id="rId92" Type="http://schemas.openxmlformats.org/officeDocument/2006/relationships/hyperlink" Target="http://stats.oecd.org/" TargetMode="External"/><Relationship Id="rId2" Type="http://schemas.openxmlformats.org/officeDocument/2006/relationships/hyperlink" Target="http://stats.oecd.org/OECDStat_Metadata/ShowMetadata.ashx?Dataset=IDD&amp;Coords=%5bMEASURE%5d.%5bP50P10%5d&amp;ShowOnWeb=true&amp;Lang=en" TargetMode="External"/><Relationship Id="rId16" Type="http://schemas.openxmlformats.org/officeDocument/2006/relationships/hyperlink" Target="http://stats.oecd.org/OECDStat_Metadata/ShowMetadata.ashx?Dataset=IDD&amp;Coords=%5bMEASURE%5d.%5bP50P10%5d,%5bAGE%5d.%5bTOT%5d,%5bDEFINITION%5d.%5bCURRENT%5d,%5bMETHODO%5d.%5bMETH2012%5d,%5bLOCATION%5d.%5bDEU%5d&amp;ShowOnWeb=true" TargetMode="External"/><Relationship Id="rId29" Type="http://schemas.openxmlformats.org/officeDocument/2006/relationships/hyperlink" Target="http://stats.oecd.org/OECDStat_Metadata/ShowMetadata.ashx?Dataset=IDD&amp;Coords=%5bMEASURE%5d.%5bP50P10%5d,%5bAGE%5d.%5bTOT%5d,%5bDEFINITION%5d.%5bCURRENT%5d,%5bMETHODO%5d.%5bMETH2012%5d,%5bLOCATION%5d.%5bMEX%5d&amp;ShowOnWeb=true" TargetMode="External"/><Relationship Id="rId11" Type="http://schemas.openxmlformats.org/officeDocument/2006/relationships/hyperlink" Target="http://stats.oecd.org/OECDStat_Metadata/ShowMetadata.ashx?Dataset=IDD&amp;Coords=%5bMEASURE%5d.%5bP50P10%5d,%5bAGE%5d.%5bTOT%5d,%5bDEFINITION%5d.%5bCURRENT%5d,%5bMETHODO%5d.%5bMETH2012%5d,%5bLOCATION%5d.%5bDNK%5d&amp;ShowOnWeb=true" TargetMode="External"/><Relationship Id="rId24" Type="http://schemas.openxmlformats.org/officeDocument/2006/relationships/hyperlink" Target="http://stats.oecd.org/OECDStat_Metadata/ShowMetadata.ashx?Dataset=IDD&amp;Coords=%5bLOCATION%5d.%5bJPN%5d&amp;ShowOnWeb=true&amp;Lang=en" TargetMode="External"/><Relationship Id="rId32" Type="http://schemas.openxmlformats.org/officeDocument/2006/relationships/hyperlink" Target="http://stats.oecd.org/OECDStat_Metadata/ShowMetadata.ashx?Dataset=IDD&amp;Coords=%5bMEASURE%5d.%5bP50P10%5d,%5bAGE%5d.%5bTOT%5d,%5bDEFINITION%5d.%5bCURRENT%5d,%5bMETHODO%5d.%5bMETH2012%5d,%5bLOCATION%5d.%5bNOR%5d&amp;ShowOnWeb=true" TargetMode="External"/><Relationship Id="rId37" Type="http://schemas.openxmlformats.org/officeDocument/2006/relationships/hyperlink" Target="http://stats.oecd.org/OECDStat_Metadata/ShowMetadata.ashx?Dataset=IDD&amp;Coords=%5bMEASURE%5d.%5bP50P10%5d,%5bAGE%5d.%5bTOT%5d,%5bDEFINITION%5d.%5bCURRENT%5d,%5bMETHODO%5d.%5bMETH2012%5d,%5bLOCATION%5d.%5bESP%5d&amp;ShowOnWeb=true" TargetMode="External"/><Relationship Id="rId40" Type="http://schemas.openxmlformats.org/officeDocument/2006/relationships/hyperlink" Target="http://stats.oecd.org/OECDStat_Metadata/ShowMetadata.ashx?Dataset=IDD&amp;Coords=%5bMEASURE%5d.%5bP50P10%5d,%5bAGE%5d.%5bTOT%5d,%5bDEFINITION%5d.%5bCURRENT%5d,%5bMETHODO%5d.%5bMETH2012%5d,%5bLOCATION%5d.%5bTUR%5d&amp;ShowOnWeb=true" TargetMode="External"/><Relationship Id="rId45" Type="http://schemas.openxmlformats.org/officeDocument/2006/relationships/hyperlink" Target="http://stats.oecd.org/OECDStat_Metadata/ShowMetadata.ashx?Dataset=IDD&amp;Coords=%5bMEASURE%5d.%5bP50P10%5d,%5bAGE%5d.%5bTOT%5d,%5bDEFINITION%5d.%5bCURRENT%5d,%5bMETHODO%5d.%5bMETH2012%5d,%5bLOCATION%5d.%5bRUS%5d&amp;ShowOnWeb=true" TargetMode="External"/><Relationship Id="rId53" Type="http://schemas.openxmlformats.org/officeDocument/2006/relationships/hyperlink" Target="http://stats.oecd.org/OECDStat_Metadata/ShowMetadata.ashx?Dataset=IDD&amp;Coords=%5bMEASURE%5d.%5bP90P50%5d,%5bAGE%5d.%5bTOT%5d,%5bDEFINITION%5d.%5bCURRENT%5d,%5bMETHODO%5d.%5bMETH2012%5d,%5bLOCATION%5d.%5bBEL%5d&amp;ShowOnWeb=true" TargetMode="External"/><Relationship Id="rId58" Type="http://schemas.openxmlformats.org/officeDocument/2006/relationships/hyperlink" Target="http://stats.oecd.org/OECDStat_Metadata/ShowMetadata.ashx?Dataset=IDD&amp;Coords=%5bMEASURE%5d.%5bP90P50%5d,%5bAGE%5d.%5bTOT%5d,%5bDEFINITION%5d.%5bCURRENT%5d,%5bMETHODO%5d.%5bMETH2012%5d,%5bLOCATION%5d.%5bEST%5d&amp;ShowOnWeb=true" TargetMode="External"/><Relationship Id="rId66" Type="http://schemas.openxmlformats.org/officeDocument/2006/relationships/hyperlink" Target="http://stats.oecd.org/OECDStat_Metadata/ShowMetadata.ashx?Dataset=IDD&amp;Coords=%5bMEASURE%5d.%5bP90P50%5d,%5bAGE%5d.%5bTOT%5d,%5bDEFINITION%5d.%5bCURRENT%5d,%5bMETHODO%5d.%5bMETH2012%5d,%5bLOCATION%5d.%5bIRL%5d&amp;ShowOnWeb=true" TargetMode="External"/><Relationship Id="rId74" Type="http://schemas.openxmlformats.org/officeDocument/2006/relationships/hyperlink" Target="http://stats.oecd.org/OECDStat_Metadata/ShowMetadata.ashx?Dataset=IDD&amp;Coords=%5bMEASURE%5d.%5bP90P50%5d,%5bAGE%5d.%5bTOT%5d,%5bDEFINITION%5d.%5bCURRENT%5d,%5bMETHODO%5d.%5bMETH2012%5d,%5bLOCATION%5d.%5bLUX%5d&amp;ShowOnWeb=true" TargetMode="External"/><Relationship Id="rId79" Type="http://schemas.openxmlformats.org/officeDocument/2006/relationships/hyperlink" Target="http://stats.oecd.org/OECDStat_Metadata/ShowMetadata.ashx?Dataset=IDD&amp;Coords=%5bMEASURE%5d.%5bP90P50%5d,%5bAGE%5d.%5bTOT%5d,%5bDEFINITION%5d.%5bCURRENT%5d,%5bMETHODO%5d.%5bMETH2012%5d,%5bLOCATION%5d.%5bPOL%5d&amp;ShowOnWeb=true" TargetMode="External"/><Relationship Id="rId87" Type="http://schemas.openxmlformats.org/officeDocument/2006/relationships/hyperlink" Target="http://stats.oecd.org/OECDStat_Metadata/ShowMetadata.ashx?Dataset=IDD&amp;Coords=%5bMEASURE%5d.%5bP90P50%5d,%5bAGE%5d.%5bTOT%5d,%5bDEFINITION%5d.%5bCURRENT%5d,%5bMETHODO%5d.%5bMETH2012%5d,%5bLOCATION%5d.%5bGBR%5d&amp;ShowOnWeb=true" TargetMode="External"/><Relationship Id="rId5" Type="http://schemas.openxmlformats.org/officeDocument/2006/relationships/hyperlink" Target="http://stats.oecd.org/OECDStat_Metadata/ShowMetadata.ashx?Dataset=IDD&amp;Coords=%5bMEASURE%5d.%5bP50P10%5d,%5bAGE%5d.%5bTOT%5d,%5bDEFINITION%5d.%5bCURRENT%5d,%5bMETHODO%5d.%5bMETH2012%5d,%5bLOCATION%5d.%5bAUS%5d&amp;ShowOnWeb=true" TargetMode="External"/><Relationship Id="rId61" Type="http://schemas.openxmlformats.org/officeDocument/2006/relationships/hyperlink" Target="http://stats.oecd.org/OECDStat_Metadata/ShowMetadata.ashx?Dataset=IDD&amp;Coords=%5bLOCATION%5d.%5bDEU%5d&amp;ShowOnWeb=true&amp;Lang=en" TargetMode="External"/><Relationship Id="rId82" Type="http://schemas.openxmlformats.org/officeDocument/2006/relationships/hyperlink" Target="http://stats.oecd.org/OECDStat_Metadata/ShowMetadata.ashx?Dataset=IDD&amp;Coords=%5bMEASURE%5d.%5bP90P50%5d,%5bAGE%5d.%5bTOT%5d,%5bDEFINITION%5d.%5bCURRENT%5d,%5bMETHODO%5d.%5bMETH2012%5d,%5bLOCATION%5d.%5bSVN%5d&amp;ShowOnWeb=true" TargetMode="External"/><Relationship Id="rId90" Type="http://schemas.openxmlformats.org/officeDocument/2006/relationships/hyperlink" Target="http://stats.oecd.org/OECDStat_Metadata/ShowMetadata.ashx?Dataset=IDD&amp;Coords=%5bMEASURE%5d.%5bP90P50%5d,%5bAGE%5d.%5bTOT%5d,%5bDEFINITION%5d.%5bCURRENT%5d,%5bMETHODO%5d.%5bMETH2012%5d,%5bLOCATION%5d.%5bLTU%5d&amp;ShowOnWeb=true" TargetMode="External"/><Relationship Id="rId19" Type="http://schemas.openxmlformats.org/officeDocument/2006/relationships/hyperlink" Target="http://stats.oecd.org/OECDStat_Metadata/ShowMetadata.ashx?Dataset=IDD&amp;Coords=%5bMEASURE%5d.%5bP50P10%5d,%5bAGE%5d.%5bTOT%5d,%5bDEFINITION%5d.%5bCURRENT%5d,%5bMETHODO%5d.%5bMETH2012%5d,%5bLOCATION%5d.%5bISL%5d&amp;ShowOnWeb=true" TargetMode="External"/><Relationship Id="rId14" Type="http://schemas.openxmlformats.org/officeDocument/2006/relationships/hyperlink" Target="http://stats.oecd.org/OECDStat_Metadata/ShowMetadata.ashx?Dataset=IDD&amp;Coords=%5bMEASURE%5d.%5bP50P10%5d,%5bAGE%5d.%5bTOT%5d,%5bDEFINITION%5d.%5bCURRENT%5d,%5bMETHODO%5d.%5bMETH2012%5d,%5bLOCATION%5d.%5bFRA%5d&amp;ShowOnWeb=true" TargetMode="External"/><Relationship Id="rId22" Type="http://schemas.openxmlformats.org/officeDocument/2006/relationships/hyperlink" Target="http://stats.oecd.org/OECDStat_Metadata/ShowMetadata.ashx?Dataset=IDD&amp;Coords=%5bMEASURE%5d.%5bP50P10%5d,%5bAGE%5d.%5bTOT%5d,%5bDEFINITION%5d.%5bCURRENT%5d,%5bMETHODO%5d.%5bMETH2012%5d,%5bLOCATION%5d.%5bISR%5d&amp;ShowOnWeb=true" TargetMode="External"/><Relationship Id="rId27" Type="http://schemas.openxmlformats.org/officeDocument/2006/relationships/hyperlink" Target="http://stats.oecd.org/OECDStat_Metadata/ShowMetadata.ashx?Dataset=IDD&amp;Coords=%5bMEASURE%5d.%5bP50P10%5d,%5bAGE%5d.%5bTOT%5d,%5bDEFINITION%5d.%5bCURRENT%5d,%5bMETHODO%5d.%5bMETH2012%5d,%5bLOCATION%5d.%5bLVA%5d&amp;ShowOnWeb=true" TargetMode="External"/><Relationship Id="rId30" Type="http://schemas.openxmlformats.org/officeDocument/2006/relationships/hyperlink" Target="http://stats.oecd.org/OECDStat_Metadata/ShowMetadata.ashx?Dataset=IDD&amp;Coords=%5bMEASURE%5d.%5bP50P10%5d,%5bAGE%5d.%5bTOT%5d,%5bDEFINITION%5d.%5bCURRENT%5d,%5bMETHODO%5d.%5bMETH2012%5d,%5bLOCATION%5d.%5bNLD%5d&amp;ShowOnWeb=true" TargetMode="External"/><Relationship Id="rId35" Type="http://schemas.openxmlformats.org/officeDocument/2006/relationships/hyperlink" Target="http://stats.oecd.org/OECDStat_Metadata/ShowMetadata.ashx?Dataset=IDD&amp;Coords=%5bMEASURE%5d.%5bP50P10%5d,%5bAGE%5d.%5bTOT%5d,%5bDEFINITION%5d.%5bCURRENT%5d,%5bMETHODO%5d.%5bMETH2012%5d,%5bLOCATION%5d.%5bSVK%5d&amp;ShowOnWeb=true" TargetMode="External"/><Relationship Id="rId43" Type="http://schemas.openxmlformats.org/officeDocument/2006/relationships/hyperlink" Target="http://stats.oecd.org/OECDStat_Metadata/ShowMetadata.ashx?Dataset=IDD&amp;Coords=%5bLOCATION%5d.%5bLTU%5d&amp;ShowOnWeb=true&amp;Lang=en" TargetMode="External"/><Relationship Id="rId48" Type="http://schemas.openxmlformats.org/officeDocument/2006/relationships/hyperlink" Target="http://stats.oecd.org/OECDStat_Metadata/ShowMetadata.ashx?Dataset=IDD&amp;Coords=%5bMEASURE%5d.%5bP90P50%5d&amp;ShowOnWeb=true&amp;Lang=en" TargetMode="External"/><Relationship Id="rId56" Type="http://schemas.openxmlformats.org/officeDocument/2006/relationships/hyperlink" Target="http://stats.oecd.org/OECDStat_Metadata/ShowMetadata.ashx?Dataset=IDD&amp;Coords=%5bMEASURE%5d.%5bP90P50%5d,%5bAGE%5d.%5bTOT%5d,%5bDEFINITION%5d.%5bCURRENT%5d,%5bMETHODO%5d.%5bMETH2012%5d,%5bLOCATION%5d.%5bCZE%5d&amp;ShowOnWeb=true" TargetMode="External"/><Relationship Id="rId64" Type="http://schemas.openxmlformats.org/officeDocument/2006/relationships/hyperlink" Target="http://stats.oecd.org/OECDStat_Metadata/ShowMetadata.ashx?Dataset=IDD&amp;Coords=%5bMEASURE%5d.%5bP90P50%5d,%5bAGE%5d.%5bTOT%5d,%5bDEFINITION%5d.%5bCURRENT%5d,%5bMETHODO%5d.%5bMETH2012%5d,%5bLOCATION%5d.%5bHUN%5d&amp;ShowOnWeb=true" TargetMode="External"/><Relationship Id="rId69" Type="http://schemas.openxmlformats.org/officeDocument/2006/relationships/hyperlink" Target="http://stats.oecd.org/OECDStat_Metadata/ShowMetadata.ashx?Dataset=IDD&amp;Coords=%5bMEASURE%5d.%5bP90P50%5d,%5bAGE%5d.%5bTOT%5d,%5bDEFINITION%5d.%5bCURRENT%5d,%5bMETHODO%5d.%5bMETH2012%5d,%5bLOCATION%5d.%5bITA%5d&amp;ShowOnWeb=true" TargetMode="External"/><Relationship Id="rId77" Type="http://schemas.openxmlformats.org/officeDocument/2006/relationships/hyperlink" Target="http://stats.oecd.org/OECDStat_Metadata/ShowMetadata.ashx?Dataset=IDD&amp;Coords=%5bMEASURE%5d.%5bP90P50%5d,%5bAGE%5d.%5bTOT%5d,%5bDEFINITION%5d.%5bCURRENT%5d,%5bMETHODO%5d.%5bMETH2012%5d,%5bLOCATION%5d.%5bNZL%5d&amp;ShowOnWeb=true" TargetMode="External"/><Relationship Id="rId8" Type="http://schemas.openxmlformats.org/officeDocument/2006/relationships/hyperlink" Target="http://stats.oecd.org/OECDStat_Metadata/ShowMetadata.ashx?Dataset=IDD&amp;Coords=%5bMEASURE%5d.%5bP50P10%5d,%5bAGE%5d.%5bTOT%5d,%5bDEFINITION%5d.%5bCURRENT%5d,%5bMETHODO%5d.%5bMETH2012%5d,%5bLOCATION%5d.%5bCAN%5d&amp;ShowOnWeb=true" TargetMode="External"/><Relationship Id="rId51" Type="http://schemas.openxmlformats.org/officeDocument/2006/relationships/hyperlink" Target="http://stats.oecd.org/OECDStat_Metadata/ShowMetadata.ashx?Dataset=IDD&amp;Coords=%5bMEASURE%5d.%5bP90P50%5d,%5bAGE%5d.%5bTOT%5d,%5bDEFINITION%5d.%5bCURRENT%5d,%5bMETHODO%5d.%5bMETH2012%5d,%5bLOCATION%5d.%5bAUS%5d&amp;ShowOnWeb=true" TargetMode="External"/><Relationship Id="rId72" Type="http://schemas.openxmlformats.org/officeDocument/2006/relationships/hyperlink" Target="http://stats.oecd.org/OECDStat_Metadata/ShowMetadata.ashx?Dataset=IDD&amp;Coords=%5bMEASURE%5d.%5bP90P50%5d,%5bAGE%5d.%5bTOT%5d,%5bDEFINITION%5d.%5bCURRENT%5d,%5bMETHODO%5d.%5bMETH2012%5d,%5bLOCATION%5d.%5bKOR%5d&amp;ShowOnWeb=true" TargetMode="External"/><Relationship Id="rId80" Type="http://schemas.openxmlformats.org/officeDocument/2006/relationships/hyperlink" Target="http://stats.oecd.org/OECDStat_Metadata/ShowMetadata.ashx?Dataset=IDD&amp;Coords=%5bMEASURE%5d.%5bP90P50%5d,%5bAGE%5d.%5bTOT%5d,%5bDEFINITION%5d.%5bCURRENT%5d,%5bMETHODO%5d.%5bMETH2012%5d,%5bLOCATION%5d.%5bPRT%5d&amp;ShowOnWeb=true" TargetMode="External"/><Relationship Id="rId85" Type="http://schemas.openxmlformats.org/officeDocument/2006/relationships/hyperlink" Target="http://stats.oecd.org/OECDStat_Metadata/ShowMetadata.ashx?Dataset=IDD&amp;Coords=%5bMEASURE%5d.%5bP90P50%5d,%5bAGE%5d.%5bTOT%5d,%5bDEFINITION%5d.%5bCURRENT%5d,%5bMETHODO%5d.%5bMETH2012%5d,%5bLOCATION%5d.%5bCHE%5d&amp;ShowOnWeb=true" TargetMode="External"/><Relationship Id="rId3" Type="http://schemas.openxmlformats.org/officeDocument/2006/relationships/hyperlink" Target="http://stats.oecd.org/OECDStat_Metadata/ShowMetadata.ashx?Dataset=IDD&amp;Coords=%5bDEFINITION%5d.%5bCURRENT%5d&amp;ShowOnWeb=true&amp;Lang=en" TargetMode="External"/><Relationship Id="rId12" Type="http://schemas.openxmlformats.org/officeDocument/2006/relationships/hyperlink" Target="http://stats.oecd.org/OECDStat_Metadata/ShowMetadata.ashx?Dataset=IDD&amp;Coords=%5bMEASURE%5d.%5bP50P10%5d,%5bAGE%5d.%5bTOT%5d,%5bDEFINITION%5d.%5bCURRENT%5d,%5bMETHODO%5d.%5bMETH2012%5d,%5bLOCATION%5d.%5bEST%5d&amp;ShowOnWeb=true" TargetMode="External"/><Relationship Id="rId17" Type="http://schemas.openxmlformats.org/officeDocument/2006/relationships/hyperlink" Target="http://stats.oecd.org/OECDStat_Metadata/ShowMetadata.ashx?Dataset=IDD&amp;Coords=%5bMEASURE%5d.%5bP50P10%5d,%5bAGE%5d.%5bTOT%5d,%5bDEFINITION%5d.%5bCURRENT%5d,%5bMETHODO%5d.%5bMETH2012%5d,%5bLOCATION%5d.%5bGRC%5d&amp;ShowOnWeb=true" TargetMode="External"/><Relationship Id="rId25" Type="http://schemas.openxmlformats.org/officeDocument/2006/relationships/hyperlink" Target="http://stats.oecd.org/OECDStat_Metadata/ShowMetadata.ashx?Dataset=IDD&amp;Coords=%5bMEASURE%5d.%5bP50P10%5d,%5bAGE%5d.%5bTOT%5d,%5bDEFINITION%5d.%5bCURRENT%5d,%5bMETHODO%5d.%5bMETH2012%5d,%5bLOCATION%5d.%5bJPN%5d&amp;ShowOnWeb=true" TargetMode="External"/><Relationship Id="rId33" Type="http://schemas.openxmlformats.org/officeDocument/2006/relationships/hyperlink" Target="http://stats.oecd.org/OECDStat_Metadata/ShowMetadata.ashx?Dataset=IDD&amp;Coords=%5bMEASURE%5d.%5bP50P10%5d,%5bAGE%5d.%5bTOT%5d,%5bDEFINITION%5d.%5bCURRENT%5d,%5bMETHODO%5d.%5bMETH2012%5d,%5bLOCATION%5d.%5bPOL%5d&amp;ShowOnWeb=true" TargetMode="External"/><Relationship Id="rId38" Type="http://schemas.openxmlformats.org/officeDocument/2006/relationships/hyperlink" Target="http://stats.oecd.org/OECDStat_Metadata/ShowMetadata.ashx?Dataset=IDD&amp;Coords=%5bMEASURE%5d.%5bP50P10%5d,%5bAGE%5d.%5bTOT%5d,%5bDEFINITION%5d.%5bCURRENT%5d,%5bMETHODO%5d.%5bMETH2012%5d,%5bLOCATION%5d.%5bSWE%5d&amp;ShowOnWeb=true" TargetMode="External"/><Relationship Id="rId46" Type="http://schemas.openxmlformats.org/officeDocument/2006/relationships/hyperlink" Target="http://stats.oecd.org/" TargetMode="External"/><Relationship Id="rId59" Type="http://schemas.openxmlformats.org/officeDocument/2006/relationships/hyperlink" Target="http://stats.oecd.org/OECDStat_Metadata/ShowMetadata.ashx?Dataset=IDD&amp;Coords=%5bMEASURE%5d.%5bP90P50%5d,%5bAGE%5d.%5bTOT%5d,%5bDEFINITION%5d.%5bCURRENT%5d,%5bMETHODO%5d.%5bMETH2012%5d,%5bLOCATION%5d.%5bFIN%5d&amp;ShowOnWeb=true" TargetMode="External"/><Relationship Id="rId67" Type="http://schemas.openxmlformats.org/officeDocument/2006/relationships/hyperlink" Target="http://stats.oecd.org/OECDStat_Metadata/ShowMetadata.ashx?Dataset=IDD&amp;Coords=%5bLOCATION%5d.%5bISR%5d&amp;ShowOnWeb=true&amp;Lang=en" TargetMode="External"/><Relationship Id="rId20" Type="http://schemas.openxmlformats.org/officeDocument/2006/relationships/hyperlink" Target="http://stats.oecd.org/OECDStat_Metadata/ShowMetadata.ashx?Dataset=IDD&amp;Coords=%5bMEASURE%5d.%5bP50P10%5d,%5bAGE%5d.%5bTOT%5d,%5bDEFINITION%5d.%5bCURRENT%5d,%5bMETHODO%5d.%5bMETH2012%5d,%5bLOCATION%5d.%5bIRL%5d&amp;ShowOnWeb=true" TargetMode="External"/><Relationship Id="rId41" Type="http://schemas.openxmlformats.org/officeDocument/2006/relationships/hyperlink" Target="http://stats.oecd.org/OECDStat_Metadata/ShowMetadata.ashx?Dataset=IDD&amp;Coords=%5bMEASURE%5d.%5bP50P10%5d,%5bAGE%5d.%5bTOT%5d,%5bDEFINITION%5d.%5bCURRENT%5d,%5bMETHODO%5d.%5bMETH2012%5d,%5bLOCATION%5d.%5bGBR%5d&amp;ShowOnWeb=true" TargetMode="External"/><Relationship Id="rId54" Type="http://schemas.openxmlformats.org/officeDocument/2006/relationships/hyperlink" Target="http://stats.oecd.org/OECDStat_Metadata/ShowMetadata.ashx?Dataset=IDD&amp;Coords=%5bMEASURE%5d.%5bP90P50%5d,%5bAGE%5d.%5bTOT%5d,%5bDEFINITION%5d.%5bCURRENT%5d,%5bMETHODO%5d.%5bMETH2012%5d,%5bLOCATION%5d.%5bCAN%5d&amp;ShowOnWeb=true" TargetMode="External"/><Relationship Id="rId62" Type="http://schemas.openxmlformats.org/officeDocument/2006/relationships/hyperlink" Target="http://stats.oecd.org/OECDStat_Metadata/ShowMetadata.ashx?Dataset=IDD&amp;Coords=%5bMEASURE%5d.%5bP90P50%5d,%5bAGE%5d.%5bTOT%5d,%5bDEFINITION%5d.%5bCURRENT%5d,%5bMETHODO%5d.%5bMETH2012%5d,%5bLOCATION%5d.%5bDEU%5d&amp;ShowOnWeb=true" TargetMode="External"/><Relationship Id="rId70" Type="http://schemas.openxmlformats.org/officeDocument/2006/relationships/hyperlink" Target="http://stats.oecd.org/OECDStat_Metadata/ShowMetadata.ashx?Dataset=IDD&amp;Coords=%5bLOCATION%5d.%5bJPN%5d&amp;ShowOnWeb=true&amp;Lang=en" TargetMode="External"/><Relationship Id="rId75" Type="http://schemas.openxmlformats.org/officeDocument/2006/relationships/hyperlink" Target="http://stats.oecd.org/OECDStat_Metadata/ShowMetadata.ashx?Dataset=IDD&amp;Coords=%5bMEASURE%5d.%5bP90P50%5d,%5bAGE%5d.%5bTOT%5d,%5bDEFINITION%5d.%5bCURRENT%5d,%5bMETHODO%5d.%5bMETH2012%5d,%5bLOCATION%5d.%5bMEX%5d&amp;ShowOnWeb=true" TargetMode="External"/><Relationship Id="rId83" Type="http://schemas.openxmlformats.org/officeDocument/2006/relationships/hyperlink" Target="http://stats.oecd.org/OECDStat_Metadata/ShowMetadata.ashx?Dataset=IDD&amp;Coords=%5bMEASURE%5d.%5bP90P50%5d,%5bAGE%5d.%5bTOT%5d,%5bDEFINITION%5d.%5bCURRENT%5d,%5bMETHODO%5d.%5bMETH2012%5d,%5bLOCATION%5d.%5bESP%5d&amp;ShowOnWeb=true" TargetMode="External"/><Relationship Id="rId88" Type="http://schemas.openxmlformats.org/officeDocument/2006/relationships/hyperlink" Target="http://stats.oecd.org/OECDStat_Metadata/ShowMetadata.ashx?Dataset=IDD&amp;Coords=%5bMEASURE%5d.%5bP90P50%5d,%5bAGE%5d.%5bTOT%5d,%5bDEFINITION%5d.%5bCURRENT%5d,%5bMETHODO%5d.%5bMETH2012%5d,%5bLOCATION%5d.%5bUSA%5d&amp;ShowOnWeb=true" TargetMode="External"/><Relationship Id="rId91" Type="http://schemas.openxmlformats.org/officeDocument/2006/relationships/hyperlink" Target="http://stats.oecd.org/OECDStat_Metadata/ShowMetadata.ashx?Dataset=IDD&amp;Coords=%5bMEASURE%5d.%5bP90P50%5d,%5bAGE%5d.%5bTOT%5d,%5bDEFINITION%5d.%5bCURRENT%5d,%5bMETHODO%5d.%5bMETH2012%5d,%5bLOCATION%5d.%5bRUS%5d&amp;ShowOnWeb=true" TargetMode="External"/><Relationship Id="rId1" Type="http://schemas.openxmlformats.org/officeDocument/2006/relationships/hyperlink" Target="http://stats.oecd.org/OECDStat_Metadata/ShowMetadata.ashx?Dataset=IDD&amp;ShowOnWeb=true&amp;Lang=en" TargetMode="External"/><Relationship Id="rId6" Type="http://schemas.openxmlformats.org/officeDocument/2006/relationships/hyperlink" Target="http://stats.oecd.org/OECDStat_Metadata/ShowMetadata.ashx?Dataset=IDD&amp;Coords=%5bMEASURE%5d.%5bP50P10%5d,%5bAGE%5d.%5bTOT%5d,%5bDEFINITION%5d.%5bCURRENT%5d,%5bMETHODO%5d.%5bMETH2012%5d,%5bLOCATION%5d.%5bAUT%5d&amp;ShowOnWeb=true" TargetMode="External"/><Relationship Id="rId15" Type="http://schemas.openxmlformats.org/officeDocument/2006/relationships/hyperlink" Target="http://stats.oecd.org/OECDStat_Metadata/ShowMetadata.ashx?Dataset=IDD&amp;Coords=%5bLOCATION%5d.%5bDEU%5d&amp;ShowOnWeb=true&amp;Lang=en" TargetMode="External"/><Relationship Id="rId23" Type="http://schemas.openxmlformats.org/officeDocument/2006/relationships/hyperlink" Target="http://stats.oecd.org/OECDStat_Metadata/ShowMetadata.ashx?Dataset=IDD&amp;Coords=%5bMEASURE%5d.%5bP50P10%5d,%5bAGE%5d.%5bTOT%5d,%5bDEFINITION%5d.%5bCURRENT%5d,%5bMETHODO%5d.%5bMETH2012%5d,%5bLOCATION%5d.%5bITA%5d&amp;ShowOnWeb=true" TargetMode="External"/><Relationship Id="rId28" Type="http://schemas.openxmlformats.org/officeDocument/2006/relationships/hyperlink" Target="http://stats.oecd.org/OECDStat_Metadata/ShowMetadata.ashx?Dataset=IDD&amp;Coords=%5bMEASURE%5d.%5bP50P10%5d,%5bAGE%5d.%5bTOT%5d,%5bDEFINITION%5d.%5bCURRENT%5d,%5bMETHODO%5d.%5bMETH2012%5d,%5bLOCATION%5d.%5bLUX%5d&amp;ShowOnWeb=true" TargetMode="External"/><Relationship Id="rId36" Type="http://schemas.openxmlformats.org/officeDocument/2006/relationships/hyperlink" Target="http://stats.oecd.org/OECDStat_Metadata/ShowMetadata.ashx?Dataset=IDD&amp;Coords=%5bMEASURE%5d.%5bP50P10%5d,%5bAGE%5d.%5bTOT%5d,%5bDEFINITION%5d.%5bCURRENT%5d,%5bMETHODO%5d.%5bMETH2012%5d,%5bLOCATION%5d.%5bSVN%5d&amp;ShowOnWeb=true" TargetMode="External"/><Relationship Id="rId49" Type="http://schemas.openxmlformats.org/officeDocument/2006/relationships/hyperlink" Target="http://stats.oecd.org/OECDStat_Metadata/ShowMetadata.ashx?Dataset=IDD&amp;Coords=%5bDEFINITION%5d.%5bCURRENT%5d&amp;ShowOnWeb=true&amp;Lang=en" TargetMode="External"/><Relationship Id="rId57" Type="http://schemas.openxmlformats.org/officeDocument/2006/relationships/hyperlink" Target="http://stats.oecd.org/OECDStat_Metadata/ShowMetadata.ashx?Dataset=IDD&amp;Coords=%5bMEASURE%5d.%5bP90P50%5d,%5bAGE%5d.%5bTOT%5d,%5bDEFINITION%5d.%5bCURRENT%5d,%5bMETHODO%5d.%5bMETH2012%5d,%5bLOCATION%5d.%5bDNK%5d&amp;ShowOnWeb=true" TargetMode="External"/><Relationship Id="rId10" Type="http://schemas.openxmlformats.org/officeDocument/2006/relationships/hyperlink" Target="http://stats.oecd.org/OECDStat_Metadata/ShowMetadata.ashx?Dataset=IDD&amp;Coords=%5bMEASURE%5d.%5bP50P10%5d,%5bAGE%5d.%5bTOT%5d,%5bDEFINITION%5d.%5bCURRENT%5d,%5bMETHODO%5d.%5bMETH2012%5d,%5bLOCATION%5d.%5bCZE%5d&amp;ShowOnWeb=true" TargetMode="External"/><Relationship Id="rId31" Type="http://schemas.openxmlformats.org/officeDocument/2006/relationships/hyperlink" Target="http://stats.oecd.org/OECDStat_Metadata/ShowMetadata.ashx?Dataset=IDD&amp;Coords=%5bMEASURE%5d.%5bP50P10%5d,%5bAGE%5d.%5bTOT%5d,%5bDEFINITION%5d.%5bCURRENT%5d,%5bMETHODO%5d.%5bMETH2012%5d,%5bLOCATION%5d.%5bNZL%5d&amp;ShowOnWeb=true" TargetMode="External"/><Relationship Id="rId44" Type="http://schemas.openxmlformats.org/officeDocument/2006/relationships/hyperlink" Target="http://stats.oecd.org/OECDStat_Metadata/ShowMetadata.ashx?Dataset=IDD&amp;Coords=%5bMEASURE%5d.%5bP50P10%5d,%5bAGE%5d.%5bTOT%5d,%5bDEFINITION%5d.%5bCURRENT%5d,%5bMETHODO%5d.%5bMETH2012%5d,%5bLOCATION%5d.%5bLTU%5d&amp;ShowOnWeb=true" TargetMode="External"/><Relationship Id="rId52" Type="http://schemas.openxmlformats.org/officeDocument/2006/relationships/hyperlink" Target="http://stats.oecd.org/OECDStat_Metadata/ShowMetadata.ashx?Dataset=IDD&amp;Coords=%5bMEASURE%5d.%5bP90P50%5d,%5bAGE%5d.%5bTOT%5d,%5bDEFINITION%5d.%5bCURRENT%5d,%5bMETHODO%5d.%5bMETH2012%5d,%5bLOCATION%5d.%5bAUT%5d&amp;ShowOnWeb=true" TargetMode="External"/><Relationship Id="rId60" Type="http://schemas.openxmlformats.org/officeDocument/2006/relationships/hyperlink" Target="http://stats.oecd.org/OECDStat_Metadata/ShowMetadata.ashx?Dataset=IDD&amp;Coords=%5bMEASURE%5d.%5bP90P50%5d,%5bAGE%5d.%5bTOT%5d,%5bDEFINITION%5d.%5bCURRENT%5d,%5bMETHODO%5d.%5bMETH2012%5d,%5bLOCATION%5d.%5bFRA%5d&amp;ShowOnWeb=true" TargetMode="External"/><Relationship Id="rId65" Type="http://schemas.openxmlformats.org/officeDocument/2006/relationships/hyperlink" Target="http://stats.oecd.org/OECDStat_Metadata/ShowMetadata.ashx?Dataset=IDD&amp;Coords=%5bMEASURE%5d.%5bP90P50%5d,%5bAGE%5d.%5bTOT%5d,%5bDEFINITION%5d.%5bCURRENT%5d,%5bMETHODO%5d.%5bMETH2012%5d,%5bLOCATION%5d.%5bISL%5d&amp;ShowOnWeb=true" TargetMode="External"/><Relationship Id="rId73" Type="http://schemas.openxmlformats.org/officeDocument/2006/relationships/hyperlink" Target="http://stats.oecd.org/OECDStat_Metadata/ShowMetadata.ashx?Dataset=IDD&amp;Coords=%5bMEASURE%5d.%5bP90P50%5d,%5bAGE%5d.%5bTOT%5d,%5bDEFINITION%5d.%5bCURRENT%5d,%5bMETHODO%5d.%5bMETH2012%5d,%5bLOCATION%5d.%5bLVA%5d&amp;ShowOnWeb=true" TargetMode="External"/><Relationship Id="rId78" Type="http://schemas.openxmlformats.org/officeDocument/2006/relationships/hyperlink" Target="http://stats.oecd.org/OECDStat_Metadata/ShowMetadata.ashx?Dataset=IDD&amp;Coords=%5bMEASURE%5d.%5bP90P50%5d,%5bAGE%5d.%5bTOT%5d,%5bDEFINITION%5d.%5bCURRENT%5d,%5bMETHODO%5d.%5bMETH2012%5d,%5bLOCATION%5d.%5bNOR%5d&amp;ShowOnWeb=true" TargetMode="External"/><Relationship Id="rId81" Type="http://schemas.openxmlformats.org/officeDocument/2006/relationships/hyperlink" Target="http://stats.oecd.org/OECDStat_Metadata/ShowMetadata.ashx?Dataset=IDD&amp;Coords=%5bMEASURE%5d.%5bP90P50%5d,%5bAGE%5d.%5bTOT%5d,%5bDEFINITION%5d.%5bCURRENT%5d,%5bMETHODO%5d.%5bMETH2012%5d,%5bLOCATION%5d.%5bSVK%5d&amp;ShowOnWeb=true" TargetMode="External"/><Relationship Id="rId86" Type="http://schemas.openxmlformats.org/officeDocument/2006/relationships/hyperlink" Target="http://stats.oecd.org/OECDStat_Metadata/ShowMetadata.ashx?Dataset=IDD&amp;Coords=%5bMEASURE%5d.%5bP90P50%5d,%5bAGE%5d.%5bTOT%5d,%5bDEFINITION%5d.%5bCURRENT%5d,%5bMETHODO%5d.%5bMETH2012%5d,%5bLOCATION%5d.%5bTUR%5d&amp;ShowOnWeb=true" TargetMode="External"/><Relationship Id="rId4" Type="http://schemas.openxmlformats.org/officeDocument/2006/relationships/hyperlink" Target="http://stats.oecd.org/OECDStat_Metadata/ShowMetadata.ashx?Dataset=IDD&amp;Coords=%5bMETHODO%5d.%5bMETH2012%5d&amp;ShowOnWeb=true&amp;Lang=en" TargetMode="External"/><Relationship Id="rId9" Type="http://schemas.openxmlformats.org/officeDocument/2006/relationships/hyperlink" Target="http://stats.oecd.org/OECDStat_Metadata/ShowMetadata.ashx?Dataset=IDD&amp;Coords=%5bMEASURE%5d.%5bP50P10%5d,%5bAGE%5d.%5bTOT%5d,%5bDEFINITION%5d.%5bCURRENT%5d,%5bMETHODO%5d.%5bMETH2012%5d,%5bLOCATION%5d.%5bCHL%5d&amp;ShowOnWeb=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4.xml.rels><?xml version="1.0" encoding="UTF-8" standalone="yes"?>
<Relationships xmlns="http://schemas.openxmlformats.org/package/2006/relationships"><Relationship Id="rId3" Type="http://schemas.openxmlformats.org/officeDocument/2006/relationships/hyperlink" Target="http://stats.oecd.org/OECDStat_Metadata/ShowMetadata.ashx?Dataset=AIR_GHG&amp;Coords=%5bCOU%5d.%5bDEU%5d&amp;ShowOnWeb=true&amp;Lang=en" TargetMode="External"/><Relationship Id="rId2" Type="http://schemas.openxmlformats.org/officeDocument/2006/relationships/hyperlink" Target="http://stats.oecd.org/OECDStat_Metadata/ShowMetadata.ashx?Dataset=AIR_GHG&amp;Coords=%5bVAR%5d.%5bGHG_GDP%5d&amp;ShowOnWeb=true&amp;Lang=en" TargetMode="External"/><Relationship Id="rId1" Type="http://schemas.openxmlformats.org/officeDocument/2006/relationships/hyperlink" Target="http://stats.oecd.org/OECDStat_Metadata/ShowMetadata.ashx?Dataset=AIR_GHG&amp;ShowOnWeb=true&amp;Lang=en" TargetMode="External"/><Relationship Id="rId6" Type="http://schemas.openxmlformats.org/officeDocument/2006/relationships/hyperlink" Target="http://stats.oecd.org/OECDStat_Metadata/ShowMetadata.ashx?Dataset=AIR_GHG&amp;Coords=%5bCOU%5d.%5bMEX%5d&amp;ShowOnWeb=true&amp;Lang=en" TargetMode="External"/><Relationship Id="rId5" Type="http://schemas.openxmlformats.org/officeDocument/2006/relationships/hyperlink" Target="http://stats.oecd.org/OECDStat_Metadata/ShowMetadata.ashx?Dataset=AIR_GHG&amp;Coords=%5bCOU%5d.%5bLVA%5d&amp;ShowOnWeb=true&amp;Lang=en" TargetMode="External"/><Relationship Id="rId4" Type="http://schemas.openxmlformats.org/officeDocument/2006/relationships/hyperlink" Target="http://stats.oecd.org/OECDStat_Metadata/ShowMetadata.ashx?Dataset=AIR_GHG&amp;Coords=%5bCOU%5d.%5bISR%5d&amp;ShowOnWeb=true&amp;Lang=en"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ec.europa.eu/eurostat/tgm/table.do?tab=table&amp;init=1&amp;plugin=1&amp;language=en&amp;pcode=tsdcc360"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tats.oecd.org/OECDStat_Metadata/ShowMetadata.ashx?Dataset=BLI2014&amp;Coords=%5bLOCATION%5d.%5bISR%5d&amp;ShowOnWeb=true&amp;Lang=en" TargetMode="External"/><Relationship Id="rId1" Type="http://schemas.openxmlformats.org/officeDocument/2006/relationships/hyperlink" Target="http://stats.oecd.org/OECDStat_Metadata/ShowMetadata.ashx?Dataset=BLI2014&amp;Coords=%5bLOCATION%5d.%5bDEU%5d&amp;ShowOnWeb=true&amp;Lang=en"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stats.oecd.org/OECDStat_Metadata/ShowMetadata.ashx?Dataset=GREEN_GROWTH&amp;Coords=%5bCOU%5d.%5bISR%5d&amp;ShowOnWeb=true&amp;Lang=en" TargetMode="External"/><Relationship Id="rId2" Type="http://schemas.openxmlformats.org/officeDocument/2006/relationships/hyperlink" Target="http://stats.oecd.org/OECDStat_Metadata/ShowMetadata.ashx?Dataset=GREEN_GROWTH&amp;Coords=%5bCOU%5d.%5bDEU%5d&amp;ShowOnWeb=true&amp;Lang=en" TargetMode="External"/><Relationship Id="rId1" Type="http://schemas.openxmlformats.org/officeDocument/2006/relationships/hyperlink" Target="http://stats.oecd.org/OECDStat_Metadata/ShowMetadata.ashx?Dataset=GREEN_GROWTH&amp;ShowOnWeb=true&amp;Lang=en"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tats.oecd.org/OECDStat_Metadata/ShowMetadata.ashx?Dataset=BLI2014&amp;Coords=%5bINDICATOR%5d.%5bIW_HNFW%5d&amp;ShowOnWeb=true&amp;Lang=en" TargetMode="External"/><Relationship Id="rId2" Type="http://schemas.openxmlformats.org/officeDocument/2006/relationships/hyperlink" Target="http://stats.oecd.org/OECDStat_Metadata/ShowMetadata.ashx?Dataset=BLI2014&amp;Coords=%5bINDICATOR%5d.%5bIW_HADI%5d&amp;ShowOnWeb=true&amp;Lang=en" TargetMode="External"/><Relationship Id="rId1" Type="http://schemas.openxmlformats.org/officeDocument/2006/relationships/hyperlink" Target="http://stats.oecd.org/OECDStat_Metadata/ShowMetadata.ashx?Dataset=BLI2014&amp;Coords=%5bLOCATION%5d.%5bISR%5d&amp;ShowOnWeb=true&amp;Lang=en" TargetMode="External"/><Relationship Id="rId5" Type="http://schemas.openxmlformats.org/officeDocument/2006/relationships/printerSettings" Target="../printerSettings/printerSettings15.bin"/><Relationship Id="rId4" Type="http://schemas.openxmlformats.org/officeDocument/2006/relationships/hyperlink" Target="http://stats.oecd.org/OECDStat_Metadata/ShowMetadata.ashx?Dataset=BLI2014&amp;Coords=%5bLOCATION%5d.%5bISR%5d&amp;ShowOnWeb=true&amp;Lang=en" TargetMode="External"/></Relationships>
</file>

<file path=xl/worksheets/_rels/sheet45.xml.rels><?xml version="1.0" encoding="UTF-8" standalone="yes"?>
<Relationships xmlns="http://schemas.openxmlformats.org/package/2006/relationships"><Relationship Id="rId8" Type="http://schemas.openxmlformats.org/officeDocument/2006/relationships/hyperlink" Target="http://localhost/OECDStat_Metadata/ShowMetadata.ashx?Dataset=DUR_I&amp;Coords=%5bCOUNTRY%5d.%5bCZE%5d&amp;ShowOnWeb=true&amp;Lang=en" TargetMode="External"/><Relationship Id="rId13" Type="http://schemas.openxmlformats.org/officeDocument/2006/relationships/hyperlink" Target="http://localhost/OECDStat_Metadata/ShowMetadata.ashx?Dataset=DUR_I&amp;Coords=%5bCOUNTRY%5d.%5bDEU%5d&amp;ShowOnWeb=true&amp;Lang=en" TargetMode="External"/><Relationship Id="rId18" Type="http://schemas.openxmlformats.org/officeDocument/2006/relationships/hyperlink" Target="http://localhost/OECDStat_Metadata/ShowMetadata.ashx?Dataset=DUR_I&amp;Coords=%5bCOUNTRY%5d.%5bISR%5d&amp;ShowOnWeb=true&amp;Lang=en" TargetMode="External"/><Relationship Id="rId26" Type="http://schemas.openxmlformats.org/officeDocument/2006/relationships/hyperlink" Target="http://localhost/OECDStat_Metadata/ShowMetadata.ashx?Dataset=DUR_I&amp;Coords=%5bCOUNTRY%5d.%5bNOR%5d&amp;ShowOnWeb=true&amp;Lang=en" TargetMode="External"/><Relationship Id="rId3" Type="http://schemas.openxmlformats.org/officeDocument/2006/relationships/hyperlink" Target="http://localhost/OECDStat_Metadata/ShowMetadata.ashx?Dataset=DUR_I&amp;ShowOnWeb=true&amp;Lang=en" TargetMode="External"/><Relationship Id="rId21" Type="http://schemas.openxmlformats.org/officeDocument/2006/relationships/hyperlink" Target="http://localhost/OECDStat_Metadata/ShowMetadata.ashx?Dataset=DUR_I&amp;Coords=%5bCOUNTRY%5d.%5bKOR%5d&amp;ShowOnWeb=true&amp;Lang=en" TargetMode="External"/><Relationship Id="rId34" Type="http://schemas.openxmlformats.org/officeDocument/2006/relationships/hyperlink" Target="http://localhost/OECDStat_Metadata/ShowMetadata.ashx?Dataset=DUR_I&amp;Coords=%5bCOUNTRY%5d.%5bTUR%5d&amp;ShowOnWeb=true&amp;Lang=en" TargetMode="External"/><Relationship Id="rId7" Type="http://schemas.openxmlformats.org/officeDocument/2006/relationships/hyperlink" Target="http://localhost/OECDStat_Metadata/ShowMetadata.ashx?Dataset=DUR_I&amp;Coords=%5bCOUNTRY%5d.%5bCAN%5d&amp;ShowOnWeb=true&amp;Lang=en" TargetMode="External"/><Relationship Id="rId12" Type="http://schemas.openxmlformats.org/officeDocument/2006/relationships/hyperlink" Target="http://localhost/OECDStat_Metadata/ShowMetadata.ashx?Dataset=DUR_I&amp;Coords=%5bCOUNTRY%5d.%5bFRA%5d&amp;ShowOnWeb=true&amp;Lang=en" TargetMode="External"/><Relationship Id="rId17" Type="http://schemas.openxmlformats.org/officeDocument/2006/relationships/hyperlink" Target="http://localhost/OECDStat_Metadata/ShowMetadata.ashx?Dataset=DUR_I&amp;Coords=%5bCOUNTRY%5d.%5bIRL%5d&amp;ShowOnWeb=true&amp;Lang=en" TargetMode="External"/><Relationship Id="rId25" Type="http://schemas.openxmlformats.org/officeDocument/2006/relationships/hyperlink" Target="http://localhost/OECDStat_Metadata/ShowMetadata.ashx?Dataset=DUR_I&amp;Coords=%5bCOUNTRY%5d.%5bNZL%5d&amp;ShowOnWeb=true&amp;Lang=en" TargetMode="External"/><Relationship Id="rId33" Type="http://schemas.openxmlformats.org/officeDocument/2006/relationships/hyperlink" Target="http://localhost/OECDStat_Metadata/ShowMetadata.ashx?Dataset=DUR_I&amp;Coords=%5bCOUNTRY%5d.%5bCHE%5d&amp;ShowOnWeb=true&amp;Lang=en" TargetMode="External"/><Relationship Id="rId2" Type="http://schemas.openxmlformats.org/officeDocument/2006/relationships/hyperlink" Target="http://localhost/OECDStat_Metadata/ShowMetadata.ashx?Dataset=LFS_SEXAGE_I_R&amp;ShowOnWeb=true&amp;Lang=en" TargetMode="External"/><Relationship Id="rId16" Type="http://schemas.openxmlformats.org/officeDocument/2006/relationships/hyperlink" Target="http://localhost/OECDStat_Metadata/ShowMetadata.ashx?Dataset=DUR_I&amp;Coords=%5bCOUNTRY%5d.%5bISL%5d&amp;ShowOnWeb=true&amp;Lang=en" TargetMode="External"/><Relationship Id="rId20" Type="http://schemas.openxmlformats.org/officeDocument/2006/relationships/hyperlink" Target="http://localhost/OECDStat_Metadata/ShowMetadata.ashx?Dataset=DUR_I&amp;Coords=%5bCOUNTRY%5d.%5bJPN%5d&amp;ShowOnWeb=true&amp;Lang=en" TargetMode="External"/><Relationship Id="rId29" Type="http://schemas.openxmlformats.org/officeDocument/2006/relationships/hyperlink" Target="http://localhost/OECDStat_Metadata/ShowMetadata.ashx?Dataset=DUR_I&amp;Coords=%5bCOUNTRY%5d.%5bSVK%5d&amp;ShowOnWeb=true&amp;Lang=en" TargetMode="External"/><Relationship Id="rId1" Type="http://schemas.openxmlformats.org/officeDocument/2006/relationships/hyperlink" Target="http://localhost/OECDStat_Metadata/ShowMetadata.ashx?Dataset=LFS_SEXAGE_I_R&amp;ShowOnWeb=true&amp;Lang=en" TargetMode="External"/><Relationship Id="rId6" Type="http://schemas.openxmlformats.org/officeDocument/2006/relationships/hyperlink" Target="http://localhost/OECDStat_Metadata/ShowMetadata.ashx?Dataset=DUR_I&amp;Coords=%5bCOUNTRY%5d.%5bBEL%5d&amp;ShowOnWeb=true&amp;Lang=en" TargetMode="External"/><Relationship Id="rId11" Type="http://schemas.openxmlformats.org/officeDocument/2006/relationships/hyperlink" Target="http://localhost/OECDStat_Metadata/ShowMetadata.ashx?Dataset=DUR_I&amp;Coords=%5bCOUNTRY%5d.%5bFIN%5d&amp;ShowOnWeb=true&amp;Lang=en" TargetMode="External"/><Relationship Id="rId24" Type="http://schemas.openxmlformats.org/officeDocument/2006/relationships/hyperlink" Target="http://localhost/OECDStat_Metadata/ShowMetadata.ashx?Dataset=DUR_I&amp;Coords=%5bCOUNTRY%5d.%5bNLD%5d&amp;ShowOnWeb=true&amp;Lang=en" TargetMode="External"/><Relationship Id="rId32" Type="http://schemas.openxmlformats.org/officeDocument/2006/relationships/hyperlink" Target="http://localhost/OECDStat_Metadata/ShowMetadata.ashx?Dataset=DUR_I&amp;Coords=%5bCOUNTRY%5d.%5bSWE%5d&amp;ShowOnWeb=true&amp;Lang=en" TargetMode="External"/><Relationship Id="rId37" Type="http://schemas.openxmlformats.org/officeDocument/2006/relationships/hyperlink" Target="http://localhost/OECDStat_Metadata/ShowMetadata.ashx?Dataset=LFS_SEXAGE_I_R&amp;ShowOnWeb=true&amp;Lang=en" TargetMode="External"/><Relationship Id="rId5" Type="http://schemas.openxmlformats.org/officeDocument/2006/relationships/hyperlink" Target="http://localhost/OECDStat_Metadata/ShowMetadata.ashx?Dataset=DUR_I&amp;Coords=%5bCOUNTRY%5d.%5bAUT%5d&amp;ShowOnWeb=true&amp;Lang=en" TargetMode="External"/><Relationship Id="rId15" Type="http://schemas.openxmlformats.org/officeDocument/2006/relationships/hyperlink" Target="http://localhost/OECDStat_Metadata/ShowMetadata.ashx?Dataset=DUR_I&amp;Coords=%5bCOUNTRY%5d.%5bHUN%5d&amp;ShowOnWeb=true&amp;Lang=en" TargetMode="External"/><Relationship Id="rId23" Type="http://schemas.openxmlformats.org/officeDocument/2006/relationships/hyperlink" Target="http://localhost/OECDStat_Metadata/ShowMetadata.ashx?Dataset=DUR_I&amp;Coords=%5bCOUNTRY%5d.%5bMEX%5d&amp;ShowOnWeb=true&amp;Lang=en" TargetMode="External"/><Relationship Id="rId28" Type="http://schemas.openxmlformats.org/officeDocument/2006/relationships/hyperlink" Target="http://localhost/OECDStat_Metadata/ShowMetadata.ashx?Dataset=DUR_I&amp;Coords=%5bCOUNTRY%5d.%5bPRT%5d&amp;ShowOnWeb=true&amp;Lang=en" TargetMode="External"/><Relationship Id="rId36" Type="http://schemas.openxmlformats.org/officeDocument/2006/relationships/hyperlink" Target="http://localhost/OECDStat_Metadata/ShowMetadata.ashx?Dataset=DUR_I&amp;Coords=%5bCOUNTRY%5d.%5bUSA%5d&amp;ShowOnWeb=true&amp;Lang=en" TargetMode="External"/><Relationship Id="rId10" Type="http://schemas.openxmlformats.org/officeDocument/2006/relationships/hyperlink" Target="http://localhost/OECDStat_Metadata/ShowMetadata.ashx?Dataset=DUR_I&amp;Coords=%5bCOUNTRY%5d.%5bEST%5d&amp;ShowOnWeb=true&amp;Lang=en" TargetMode="External"/><Relationship Id="rId19" Type="http://schemas.openxmlformats.org/officeDocument/2006/relationships/hyperlink" Target="http://localhost/OECDStat_Metadata/ShowMetadata.ashx?Dataset=DUR_I&amp;Coords=%5bCOUNTRY%5d.%5bITA%5d&amp;ShowOnWeb=true&amp;Lang=en" TargetMode="External"/><Relationship Id="rId31" Type="http://schemas.openxmlformats.org/officeDocument/2006/relationships/hyperlink" Target="http://localhost/OECDStat_Metadata/ShowMetadata.ashx?Dataset=DUR_I&amp;Coords=%5bCOUNTRY%5d.%5bESP%5d&amp;ShowOnWeb=true&amp;Lang=en" TargetMode="External"/><Relationship Id="rId4" Type="http://schemas.openxmlformats.org/officeDocument/2006/relationships/hyperlink" Target="http://localhost/OECDStat_Metadata/ShowMetadata.ashx?Dataset=DUR_I&amp;Coords=%5bCOUNTRY%5d.%5bAUS%5d&amp;ShowOnWeb=true&amp;Lang=en" TargetMode="External"/><Relationship Id="rId9" Type="http://schemas.openxmlformats.org/officeDocument/2006/relationships/hyperlink" Target="http://localhost/OECDStat_Metadata/ShowMetadata.ashx?Dataset=DUR_I&amp;Coords=%5bCOUNTRY%5d.%5bDNK%5d&amp;ShowOnWeb=true&amp;Lang=en" TargetMode="External"/><Relationship Id="rId14" Type="http://schemas.openxmlformats.org/officeDocument/2006/relationships/hyperlink" Target="http://localhost/OECDStat_Metadata/ShowMetadata.ashx?Dataset=DUR_I&amp;Coords=%5bCOUNTRY%5d.%5bGRC%5d&amp;ShowOnWeb=true&amp;Lang=en" TargetMode="External"/><Relationship Id="rId22" Type="http://schemas.openxmlformats.org/officeDocument/2006/relationships/hyperlink" Target="http://localhost/OECDStat_Metadata/ShowMetadata.ashx?Dataset=DUR_I&amp;Coords=%5bCOUNTRY%5d.%5bLUX%5d&amp;ShowOnWeb=true&amp;Lang=en" TargetMode="External"/><Relationship Id="rId27" Type="http://schemas.openxmlformats.org/officeDocument/2006/relationships/hyperlink" Target="http://localhost/OECDStat_Metadata/ShowMetadata.ashx?Dataset=DUR_I&amp;Coords=%5bCOUNTRY%5d.%5bPOL%5d&amp;ShowOnWeb=true&amp;Lang=en" TargetMode="External"/><Relationship Id="rId30" Type="http://schemas.openxmlformats.org/officeDocument/2006/relationships/hyperlink" Target="http://localhost/OECDStat_Metadata/ShowMetadata.ashx?Dataset=DUR_I&amp;Coords=%5bCOUNTRY%5d.%5bSVN%5d&amp;ShowOnWeb=true&amp;Lang=en" TargetMode="External"/><Relationship Id="rId35" Type="http://schemas.openxmlformats.org/officeDocument/2006/relationships/hyperlink" Target="http://localhost/OECDStat_Metadata/ShowMetadata.ashx?Dataset=DUR_I&amp;Coords=%5bCOUNTRY%5d.%5bGBR%5d&amp;ShowOnWeb=true&amp;Lang=en"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tats.oecd.org/OECDStat_Metadata/ShowMetadata.ashx?Dataset=EPL_OV&amp;ShowOnWeb=true&amp;Lang=en" TargetMode="External"/></Relationships>
</file>

<file path=xl/worksheets/_rels/sheet47.xml.rels><?xml version="1.0" encoding="UTF-8" standalone="yes"?>
<Relationships xmlns="http://schemas.openxmlformats.org/package/2006/relationships"><Relationship Id="rId8" Type="http://schemas.openxmlformats.org/officeDocument/2006/relationships/hyperlink" Target="http://stats.oecd.org/OECDStat_Metadata/ShowMetadata.ashx?Dataset=AWCOMP&amp;Coords=%5b%5bINDICATOR%5d.%5b2_6%5d%2c%5bFAM_TYPE%5d.%5bMARRIED2%5d%2c%5bCOU%5d.%5bFRA%5d%5d&amp;ShowOnWeb=true&amp;Lang=en" TargetMode="External"/><Relationship Id="rId13" Type="http://schemas.openxmlformats.org/officeDocument/2006/relationships/hyperlink" Target="http://stats.oecd.org/OECDStat_Metadata/ShowMetadata.ashx?Dataset=AWCOMP&amp;Coords=%5b%5bINDICATOR%5d.%5b2_6%5d%2c%5bFAM_TYPE%5d.%5bMARRIED4%5d%2c%5bCOU%5d.%5bFRA%5d%5d&amp;ShowOnWeb=true&amp;Lang=en" TargetMode="External"/><Relationship Id="rId18" Type="http://schemas.openxmlformats.org/officeDocument/2006/relationships/hyperlink" Target="http://stats.oecd.org/OECDStat_Metadata/ShowMetadata.ashx?Dataset=AWCOMP&amp;Coords=%5b%5bINDICATOR%5d.%5b2_6%5d%2c%5bFAM_TYPE%5d.%5bMARRIED3%5d%2c%5bCOU%5d.%5bFRA%5d%5d&amp;ShowOnWeb=true&amp;Lang=en" TargetMode="External"/><Relationship Id="rId3" Type="http://schemas.openxmlformats.org/officeDocument/2006/relationships/hyperlink" Target="http://stats.oecd.org/OECDStat_Metadata/ShowMetadata.ashx?Dataset=AWCOMP&amp;Coords=%5b%5bINDICATOR%5d.%5b2_6%5d%2c%5bFAM_TYPE%5d.%5bSINGLE1%5d%2c%5bCOU%5d.%5bFRA%5d%5d&amp;ShowOnWeb=true&amp;Lang=en" TargetMode="External"/><Relationship Id="rId21" Type="http://schemas.openxmlformats.org/officeDocument/2006/relationships/hyperlink" Target="http://stats.oecd.org/index.aspx?DatasetCode=AWCOMP" TargetMode="External"/><Relationship Id="rId7" Type="http://schemas.openxmlformats.org/officeDocument/2006/relationships/hyperlink" Target="http://stats.oecd.org/OECDStat_Metadata/ShowMetadata.ashx?Dataset=AWCOMP&amp;Coords=%5bCOU%5d.%5bFRA%5d&amp;ShowOnWeb=true&amp;Lang=en" TargetMode="External"/><Relationship Id="rId12" Type="http://schemas.openxmlformats.org/officeDocument/2006/relationships/hyperlink" Target="http://stats.oecd.org/OECDStat_Metadata/ShowMetadata.ashx?Dataset=AWCOMP&amp;Coords=%5bCOU%5d.%5bFRA%5d&amp;ShowOnWeb=true&amp;Lang=en" TargetMode="External"/><Relationship Id="rId17" Type="http://schemas.openxmlformats.org/officeDocument/2006/relationships/hyperlink" Target="http://stats.oecd.org/OECDStat_Metadata/ShowMetadata.ashx?Dataset=AWCOMP&amp;Coords=%5bCOU%5d.%5bFRA%5d&amp;ShowOnWeb=true&amp;Lang=en" TargetMode="External"/><Relationship Id="rId2" Type="http://schemas.openxmlformats.org/officeDocument/2006/relationships/hyperlink" Target="http://stats.oecd.org/OECDStat_Metadata/ShowMetadata.ashx?Dataset=AWCOMP&amp;Coords=%5bCOU%5d.%5bFRA%5d&amp;ShowOnWeb=true&amp;Lang=en" TargetMode="External"/><Relationship Id="rId16" Type="http://schemas.openxmlformats.org/officeDocument/2006/relationships/hyperlink" Target="http://stats.oecd.org/index.aspx?DatasetCode=AWCOMP" TargetMode="External"/><Relationship Id="rId20" Type="http://schemas.openxmlformats.org/officeDocument/2006/relationships/hyperlink" Target="http://stats.oecd.org/OECDStat_Metadata/ShowMetadata.ashx?Dataset=AWCOMP&amp;Coords=%5bCOU%5d.%5bISR%5d&amp;ShowOnWeb=true&amp;Lang=en" TargetMode="External"/><Relationship Id="rId1" Type="http://schemas.openxmlformats.org/officeDocument/2006/relationships/hyperlink" Target="http://stats.oecd.org/OECDStat_Metadata/ShowMetadata.ashx?Dataset=AWCOMP&amp;ShowOnWeb=true&amp;Lang=en" TargetMode="External"/><Relationship Id="rId6" Type="http://schemas.openxmlformats.org/officeDocument/2006/relationships/hyperlink" Target="http://stats.oecd.org/index.aspx?DatasetCode=AWCOMP" TargetMode="External"/><Relationship Id="rId11" Type="http://schemas.openxmlformats.org/officeDocument/2006/relationships/hyperlink" Target="http://stats.oecd.org/index.aspx?DatasetCode=AWCOMP" TargetMode="External"/><Relationship Id="rId5" Type="http://schemas.openxmlformats.org/officeDocument/2006/relationships/hyperlink" Target="http://stats.oecd.org/OECDStat_Metadata/ShowMetadata.ashx?Dataset=AWCOMP&amp;Coords=%5bCOU%5d.%5bISR%5d&amp;ShowOnWeb=true&amp;Lang=en" TargetMode="External"/><Relationship Id="rId15" Type="http://schemas.openxmlformats.org/officeDocument/2006/relationships/hyperlink" Target="http://stats.oecd.org/OECDStat_Metadata/ShowMetadata.ashx?Dataset=AWCOMP&amp;Coords=%5bCOU%5d.%5bISR%5d&amp;ShowOnWeb=true&amp;Lang=en" TargetMode="External"/><Relationship Id="rId10" Type="http://schemas.openxmlformats.org/officeDocument/2006/relationships/hyperlink" Target="http://stats.oecd.org/OECDStat_Metadata/ShowMetadata.ashx?Dataset=AWCOMP&amp;Coords=%5bCOU%5d.%5bISR%5d&amp;ShowOnWeb=true&amp;Lang=en" TargetMode="External"/><Relationship Id="rId19" Type="http://schemas.openxmlformats.org/officeDocument/2006/relationships/hyperlink" Target="http://stats.oecd.org/OECDStat_Metadata/ShowMetadata.ashx?Dataset=AWCOMP&amp;Coords=%5bCOU%5d.%5bDEU%5d&amp;ShowOnWeb=true&amp;Lang=en" TargetMode="External"/><Relationship Id="rId4" Type="http://schemas.openxmlformats.org/officeDocument/2006/relationships/hyperlink" Target="http://stats.oecd.org/OECDStat_Metadata/ShowMetadata.ashx?Dataset=AWCOMP&amp;Coords=%5bCOU%5d.%5bDEU%5d&amp;ShowOnWeb=true&amp;Lang=en" TargetMode="External"/><Relationship Id="rId9" Type="http://schemas.openxmlformats.org/officeDocument/2006/relationships/hyperlink" Target="http://stats.oecd.org/OECDStat_Metadata/ShowMetadata.ashx?Dataset=AWCOMP&amp;Coords=%5bCOU%5d.%5bDEU%5d&amp;ShowOnWeb=true&amp;Lang=en" TargetMode="External"/><Relationship Id="rId14" Type="http://schemas.openxmlformats.org/officeDocument/2006/relationships/hyperlink" Target="http://stats.oecd.org/OECDStat_Metadata/ShowMetadata.ashx?Dataset=AWCOMP&amp;Coords=%5bCOU%5d.%5bDEU%5d&amp;ShowOnWeb=true&amp;Lang=en" TargetMode="External"/></Relationships>
</file>

<file path=xl/worksheets/_rels/sheet48.xml.rels><?xml version="1.0" encoding="UTF-8" standalone="yes"?>
<Relationships xmlns="http://schemas.openxmlformats.org/package/2006/relationships"><Relationship Id="rId2" Type="http://schemas.openxmlformats.org/officeDocument/2006/relationships/hyperlink" Target="http://www.oecd.org/els/soc/Methodology_2013.pdf" TargetMode="External"/><Relationship Id="rId1" Type="http://schemas.openxmlformats.org/officeDocument/2006/relationships/hyperlink" Target="http://www.oecd.org/els/soc/benefits-and-wages.htm" TargetMode="External"/></Relationships>
</file>

<file path=xl/worksheets/_rels/sheet49.xml.rels><?xml version="1.0" encoding="UTF-8" standalone="yes"?>
<Relationships xmlns="http://schemas.openxmlformats.org/package/2006/relationships"><Relationship Id="rId13" Type="http://schemas.openxmlformats.org/officeDocument/2006/relationships/hyperlink" Target="http://stats.oecd.org/OECDStat_Metadata/ShowMetadata.ashx?Dataset=LMPEXP&amp;Coords=%5bFREQUENCY%5d.%5bA%5d,%5bMEAS%5d.%5bEXPPCT%5d,%5bPROG%5d.%5b20%5d,%5bLFS_COUNTRY%5d.%5bCAN%5d,%5bTIME%5d.%5b2013%5d&amp;ShowOnWeb=true" TargetMode="External"/><Relationship Id="rId18" Type="http://schemas.openxmlformats.org/officeDocument/2006/relationships/hyperlink" Target="http://stats.oecd.org/OECDStat_Metadata/ShowMetadata.ashx?Dataset=LMPEXP&amp;Coords=%5bFREQUENCY%5d.%5bA%5d,%5bMEAS%5d.%5bEXPPCT%5d,%5bPROG%5d.%5b20%5d,%5bLFS_COUNTRY%5d.%5bEST%5d&amp;ShowOnWeb=true" TargetMode="External"/><Relationship Id="rId26" Type="http://schemas.openxmlformats.org/officeDocument/2006/relationships/hyperlink" Target="http://stats.oecd.org/OECDStat_Metadata/ShowMetadata.ashx?Dataset=LMPEXP&amp;Coords=%5bFREQUENCY%5d.%5bA%5d,%5bMEAS%5d.%5bEXPPCT%5d,%5bPROG%5d.%5b20%5d,%5bLFS_COUNTRY%5d.%5bITA%5d&amp;ShowOnWeb=true" TargetMode="External"/><Relationship Id="rId39" Type="http://schemas.openxmlformats.org/officeDocument/2006/relationships/hyperlink" Target="http://stats.oecd.org/OECDStat_Metadata/ShowMetadata.ashx?Dataset=LMPEXP&amp;Coords=%5bFREQUENCY%5d.%5bA%5d,%5bMEAS%5d.%5bEXPPCT%5d,%5bPROG%5d.%5b20%5d,%5bLFS_COUNTRY%5d.%5bSVN%5d&amp;ShowOnWeb=true" TargetMode="External"/><Relationship Id="rId3" Type="http://schemas.openxmlformats.org/officeDocument/2006/relationships/hyperlink" Target="http://stats.oecd.org/OECDStat_Metadata/ShowMetadata.ashx?Dataset=LMPEXP&amp;Coords=%5bFREQUENCY%5d.%5bA%5d,%5bMEAS%5d.%5bEXPPCT%5d,%5bPROG%5d.%5b20%5d,%5bLFS_COUNTRY%5d.%5bAUS%5d&amp;ShowOnWeb=true" TargetMode="External"/><Relationship Id="rId21" Type="http://schemas.openxmlformats.org/officeDocument/2006/relationships/hyperlink" Target="http://stats.oecd.org/OECDStat_Metadata/ShowMetadata.ashx?Dataset=LMPEXP&amp;Coords=%5bFREQUENCY%5d.%5bA%5d,%5bMEAS%5d.%5bEXPPCT%5d,%5bPROG%5d.%5b20%5d,%5bLFS_COUNTRY%5d.%5bDEU%5d&amp;ShowOnWeb=true" TargetMode="External"/><Relationship Id="rId34" Type="http://schemas.openxmlformats.org/officeDocument/2006/relationships/hyperlink" Target="http://stats.oecd.org/OECDStat_Metadata/ShowMetadata.ashx?Dataset=LMPEXP&amp;Coords=%5bFREQUENCY%5d.%5bA%5d,%5bMEAS%5d.%5bEXPPCT%5d,%5bPROG%5d.%5b20%5d,%5bLFS_COUNTRY%5d.%5bNZL%5d&amp;ShowOnWeb=true" TargetMode="External"/><Relationship Id="rId42" Type="http://schemas.openxmlformats.org/officeDocument/2006/relationships/hyperlink" Target="http://stats.oecd.org/OECDStat_Metadata/ShowMetadata.ashx?Dataset=LMPEXP&amp;Coords=%5bFREQUENCY%5d.%5bA%5d,%5bMEAS%5d.%5bEXPPCT%5d,%5bPROG%5d.%5b20%5d,%5bLFS_COUNTRY%5d.%5bSWE%5d&amp;ShowOnWeb=true" TargetMode="External"/><Relationship Id="rId47" Type="http://schemas.openxmlformats.org/officeDocument/2006/relationships/hyperlink" Target="http://stats.oecd.org/OECDStat_Metadata/ShowMetadata.ashx?Dataset=LMPEXP&amp;Coords=%5bFREQUENCY%5d.%5bA%5d,%5bMEAS%5d.%5bEXPPCT%5d,%5bPROG%5d.%5b20%5d,%5bLFS_COUNTRY%5d.%5bUSA%5d&amp;ShowOnWeb=true" TargetMode="External"/><Relationship Id="rId50" Type="http://schemas.openxmlformats.org/officeDocument/2006/relationships/comments" Target="../comments3.xml"/><Relationship Id="rId7" Type="http://schemas.openxmlformats.org/officeDocument/2006/relationships/hyperlink" Target="http://stats.oecd.org/OECDStat_Metadata/ShowMetadata.ashx?Dataset=LMPEXP&amp;Coords=%5bFREQUENCY%5d.%5bA%5d,%5bMEAS%5d.%5bEXPPCT%5d,%5bPROG%5d.%5b20%5d,%5bLFS_COUNTRY%5d.%5bCAN%5d&amp;ShowOnWeb=true" TargetMode="External"/><Relationship Id="rId12" Type="http://schemas.openxmlformats.org/officeDocument/2006/relationships/hyperlink" Target="http://stats.oecd.org/OECDStat_Metadata/ShowMetadata.ashx?Dataset=LMPEXP&amp;Coords=%5bFREQUENCY%5d.%5bA%5d,%5bMEAS%5d.%5bEXPPCT%5d,%5bPROG%5d.%5b20%5d,%5bLFS_COUNTRY%5d.%5bCAN%5d,%5bTIME%5d.%5b2012%5d&amp;ShowOnWeb=true" TargetMode="External"/><Relationship Id="rId17" Type="http://schemas.openxmlformats.org/officeDocument/2006/relationships/hyperlink" Target="http://stats.oecd.org/OECDStat_Metadata/ShowMetadata.ashx?Dataset=LMPEXP&amp;Coords=%5bFREQUENCY%5d.%5bA%5d,%5bMEAS%5d.%5bEXPPCT%5d,%5bPROG%5d.%5b20%5d,%5bLFS_COUNTRY%5d.%5bDNK%5d&amp;ShowOnWeb=true" TargetMode="External"/><Relationship Id="rId25" Type="http://schemas.openxmlformats.org/officeDocument/2006/relationships/hyperlink" Target="http://stats.oecd.org/OECDStat_Metadata/ShowMetadata.ashx?Dataset=LMPEXP&amp;Coords=%5bFREQUENCY%5d.%5bA%5d,%5bMEAS%5d.%5bEXPPCT%5d,%5bPROG%5d.%5b20%5d,%5bLFS_COUNTRY%5d.%5bISR%5d&amp;ShowOnWeb=true" TargetMode="External"/><Relationship Id="rId33" Type="http://schemas.openxmlformats.org/officeDocument/2006/relationships/hyperlink" Target="http://stats.oecd.org/OECDStat_Metadata/ShowMetadata.ashx?Dataset=LMPEXP&amp;Coords=%5bLFS_COUNTRY%5d.%5bNZL%5d&amp;ShowOnWeb=true&amp;Lang=en" TargetMode="External"/><Relationship Id="rId38" Type="http://schemas.openxmlformats.org/officeDocument/2006/relationships/hyperlink" Target="http://stats.oecd.org/OECDStat_Metadata/ShowMetadata.ashx?Dataset=LMPEXP&amp;Coords=%5bFREQUENCY%5d.%5bA%5d,%5bMEAS%5d.%5bEXPPCT%5d,%5bPROG%5d.%5b20%5d,%5bLFS_COUNTRY%5d.%5bSVK%5d&amp;ShowOnWeb=true" TargetMode="External"/><Relationship Id="rId46" Type="http://schemas.openxmlformats.org/officeDocument/2006/relationships/hyperlink" Target="http://stats.oecd.org/OECDStat_Metadata/ShowMetadata.ashx?Dataset=LMPEXP&amp;Coords=%5bLFS_COUNTRY%5d.%5bUSA%5d&amp;ShowOnWeb=true&amp;Lang=en" TargetMode="External"/><Relationship Id="rId2" Type="http://schemas.openxmlformats.org/officeDocument/2006/relationships/hyperlink" Target="http://stats.oecd.org/OECDStat_Metadata/ShowMetadata.ashx?Dataset=LMPEXP&amp;Coords=%5bLFS_COUNTRY%5d.%5bAUS%5d&amp;ShowOnWeb=true&amp;Lang=en" TargetMode="External"/><Relationship Id="rId16" Type="http://schemas.openxmlformats.org/officeDocument/2006/relationships/hyperlink" Target="http://stats.oecd.org/OECDStat_Metadata/ShowMetadata.ashx?Dataset=LMPEXP&amp;Coords=%5bFREQUENCY%5d.%5bA%5d,%5bMEAS%5d.%5bEXPPCT%5d,%5bPROG%5d.%5b20%5d,%5bLFS_COUNTRY%5d.%5bCZE%5d&amp;ShowOnWeb=true" TargetMode="External"/><Relationship Id="rId20" Type="http://schemas.openxmlformats.org/officeDocument/2006/relationships/hyperlink" Target="http://stats.oecd.org/OECDStat_Metadata/ShowMetadata.ashx?Dataset=LMPEXP&amp;Coords=%5bFREQUENCY%5d.%5bA%5d,%5bMEAS%5d.%5bEXPPCT%5d,%5bPROG%5d.%5b20%5d,%5bLFS_COUNTRY%5d.%5bFRA%5d&amp;ShowOnWeb=true" TargetMode="External"/><Relationship Id="rId29" Type="http://schemas.openxmlformats.org/officeDocument/2006/relationships/hyperlink" Target="http://stats.oecd.org/OECDStat_Metadata/ShowMetadata.ashx?Dataset=LMPEXP&amp;Coords=%5bFREQUENCY%5d.%5bA%5d,%5bMEAS%5d.%5bEXPPCT%5d,%5bPROG%5d.%5b20%5d,%5bLFS_COUNTRY%5d.%5bKOR%5d&amp;ShowOnWeb=true" TargetMode="External"/><Relationship Id="rId41" Type="http://schemas.openxmlformats.org/officeDocument/2006/relationships/hyperlink" Target="http://stats.oecd.org/OECDStat_Metadata/ShowMetadata.ashx?Dataset=LMPEXP&amp;Coords=%5bFREQUENCY%5d.%5bA%5d,%5bMEAS%5d.%5bEXPPCT%5d,%5bPROG%5d.%5b20%5d,%5bLFS_COUNTRY%5d.%5bESP%5d&amp;ShowOnWeb=true" TargetMode="External"/><Relationship Id="rId1" Type="http://schemas.openxmlformats.org/officeDocument/2006/relationships/hyperlink" Target="http://stats.oecd.org/OECDStat_Metadata/ShowMetadata.ashx?Dataset=LMPEXP&amp;ShowOnWeb=true&amp;Lang=en" TargetMode="External"/><Relationship Id="rId6" Type="http://schemas.openxmlformats.org/officeDocument/2006/relationships/hyperlink" Target="http://stats.oecd.org/OECDStat_Metadata/ShowMetadata.ashx?Dataset=LMPEXP&amp;Coords=%5bLFS_COUNTRY%5d.%5bCAN%5d&amp;ShowOnWeb=true&amp;Lang=en" TargetMode="External"/><Relationship Id="rId11" Type="http://schemas.openxmlformats.org/officeDocument/2006/relationships/hyperlink" Target="http://stats.oecd.org/OECDStat_Metadata/ShowMetadata.ashx?Dataset=LMPEXP&amp;Coords=%5bFREQUENCY%5d.%5bA%5d,%5bMEAS%5d.%5bEXPPCT%5d,%5bPROG%5d.%5b20%5d,%5bLFS_COUNTRY%5d.%5bCAN%5d,%5bTIME%5d.%5b2011%5d&amp;ShowOnWeb=true" TargetMode="External"/><Relationship Id="rId24" Type="http://schemas.openxmlformats.org/officeDocument/2006/relationships/hyperlink" Target="http://stats.oecd.org/OECDStat_Metadata/ShowMetadata.ashx?Dataset=LMPEXP&amp;Coords=%5bFREQUENCY%5d.%5bA%5d,%5bMEAS%5d.%5bEXPPCT%5d,%5bPROG%5d.%5b20%5d,%5bLFS_COUNTRY%5d.%5bIRL%5d&amp;ShowOnWeb=true" TargetMode="External"/><Relationship Id="rId32" Type="http://schemas.openxmlformats.org/officeDocument/2006/relationships/hyperlink" Target="http://stats.oecd.org/OECDStat_Metadata/ShowMetadata.ashx?Dataset=LMPEXP&amp;Coords=%5bFREQUENCY%5d.%5bA%5d,%5bMEAS%5d.%5bEXPPCT%5d,%5bPROG%5d.%5b20%5d,%5bLFS_COUNTRY%5d.%5bNLD%5d&amp;ShowOnWeb=true" TargetMode="External"/><Relationship Id="rId37" Type="http://schemas.openxmlformats.org/officeDocument/2006/relationships/hyperlink" Target="http://stats.oecd.org/OECDStat_Metadata/ShowMetadata.ashx?Dataset=LMPEXP&amp;Coords=%5bFREQUENCY%5d.%5bA%5d,%5bMEAS%5d.%5bEXPPCT%5d,%5bPROG%5d.%5b20%5d,%5bLFS_COUNTRY%5d.%5bPRT%5d&amp;ShowOnWeb=true" TargetMode="External"/><Relationship Id="rId40" Type="http://schemas.openxmlformats.org/officeDocument/2006/relationships/hyperlink" Target="http://stats.oecd.org/OECDStat_Metadata/ShowMetadata.ashx?Dataset=LMPEXP&amp;Coords=%5bLFS_COUNTRY%5d.%5bESP%5d&amp;ShowOnWeb=true&amp;Lang=en" TargetMode="External"/><Relationship Id="rId45" Type="http://schemas.openxmlformats.org/officeDocument/2006/relationships/hyperlink" Target="http://stats.oecd.org/OECDStat_Metadata/ShowMetadata.ashx?Dataset=LMPEXP&amp;Coords=%5bFREQUENCY%5d.%5bA%5d,%5bMEAS%5d.%5bEXPPCT%5d,%5bPROG%5d.%5b20%5d,%5bLFS_COUNTRY%5d.%5bGBR%5d&amp;ShowOnWeb=true" TargetMode="External"/><Relationship Id="rId5" Type="http://schemas.openxmlformats.org/officeDocument/2006/relationships/hyperlink" Target="http://stats.oecd.org/OECDStat_Metadata/ShowMetadata.ashx?Dataset=LMPEXP&amp;Coords=%5bFREQUENCY%5d.%5bA%5d,%5bMEAS%5d.%5bEXPPCT%5d,%5bPROG%5d.%5b20%5d,%5bLFS_COUNTRY%5d.%5bBEL%5d&amp;ShowOnWeb=true" TargetMode="External"/><Relationship Id="rId15" Type="http://schemas.openxmlformats.org/officeDocument/2006/relationships/hyperlink" Target="http://stats.oecd.org/OECDStat_Metadata/ShowMetadata.ashx?Dataset=LMPEXP&amp;Coords=%5bFREQUENCY%5d.%5bA%5d,%5bMEAS%5d.%5bEXPPCT%5d,%5bPROG%5d.%5b20%5d,%5bLFS_COUNTRY%5d.%5bCHL%5d&amp;ShowOnWeb=true" TargetMode="External"/><Relationship Id="rId23" Type="http://schemas.openxmlformats.org/officeDocument/2006/relationships/hyperlink" Target="http://stats.oecd.org/OECDStat_Metadata/ShowMetadata.ashx?Dataset=LMPEXP&amp;Coords=%5bFREQUENCY%5d.%5bA%5d,%5bMEAS%5d.%5bEXPPCT%5d,%5bPROG%5d.%5b20%5d,%5bLFS_COUNTRY%5d.%5bHUN%5d&amp;ShowOnWeb=true" TargetMode="External"/><Relationship Id="rId28" Type="http://schemas.openxmlformats.org/officeDocument/2006/relationships/hyperlink" Target="http://stats.oecd.org/OECDStat_Metadata/ShowMetadata.ashx?Dataset=LMPEXP&amp;Coords=%5bLFS_COUNTRY%5d.%5bKOR%5d&amp;ShowOnWeb=true&amp;Lang=en" TargetMode="External"/><Relationship Id="rId36" Type="http://schemas.openxmlformats.org/officeDocument/2006/relationships/hyperlink" Target="http://stats.oecd.org/OECDStat_Metadata/ShowMetadata.ashx?Dataset=LMPEXP&amp;Coords=%5bFREQUENCY%5d.%5bA%5d,%5bMEAS%5d.%5bEXPPCT%5d,%5bPROG%5d.%5b20%5d,%5bLFS_COUNTRY%5d.%5bPOL%5d&amp;ShowOnWeb=true" TargetMode="External"/><Relationship Id="rId49" Type="http://schemas.openxmlformats.org/officeDocument/2006/relationships/vmlDrawing" Target="../drawings/vmlDrawing3.vml"/><Relationship Id="rId10" Type="http://schemas.openxmlformats.org/officeDocument/2006/relationships/hyperlink" Target="http://stats.oecd.org/OECDStat_Metadata/ShowMetadata.ashx?Dataset=LMPEXP&amp;Coords=%5bFREQUENCY%5d.%5bA%5d,%5bMEAS%5d.%5bEXPPCT%5d,%5bPROG%5d.%5b20%5d,%5bLFS_COUNTRY%5d.%5bCAN%5d,%5bTIME%5d.%5b2010%5d&amp;ShowOnWeb=true" TargetMode="External"/><Relationship Id="rId19" Type="http://schemas.openxmlformats.org/officeDocument/2006/relationships/hyperlink" Target="http://stats.oecd.org/OECDStat_Metadata/ShowMetadata.ashx?Dataset=LMPEXP&amp;Coords=%5bFREQUENCY%5d.%5bA%5d,%5bMEAS%5d.%5bEXPPCT%5d,%5bPROG%5d.%5b20%5d,%5bLFS_COUNTRY%5d.%5bFIN%5d&amp;ShowOnWeb=true" TargetMode="External"/><Relationship Id="rId31" Type="http://schemas.openxmlformats.org/officeDocument/2006/relationships/hyperlink" Target="http://stats.oecd.org/OECDStat_Metadata/ShowMetadata.ashx?Dataset=LMPEXP&amp;Coords=%5bFREQUENCY%5d.%5bA%5d,%5bMEAS%5d.%5bEXPPCT%5d,%5bPROG%5d.%5b20%5d,%5bLFS_COUNTRY%5d.%5bMEX%5d&amp;ShowOnWeb=true" TargetMode="External"/><Relationship Id="rId44" Type="http://schemas.openxmlformats.org/officeDocument/2006/relationships/hyperlink" Target="http://stats.oecd.org/OECDStat_Metadata/ShowMetadata.ashx?Dataset=LMPEXP&amp;Coords=%5bLFS_COUNTRY%5d.%5bGBR%5d&amp;ShowOnWeb=true&amp;Lang=en" TargetMode="External"/><Relationship Id="rId4" Type="http://schemas.openxmlformats.org/officeDocument/2006/relationships/hyperlink" Target="http://stats.oecd.org/OECDStat_Metadata/ShowMetadata.ashx?Dataset=LMPEXP&amp;Coords=%5bFREQUENCY%5d.%5bA%5d,%5bMEAS%5d.%5bEXPPCT%5d,%5bPROG%5d.%5b20%5d,%5bLFS_COUNTRY%5d.%5bAUT%5d&amp;ShowOnWeb=true" TargetMode="External"/><Relationship Id="rId9" Type="http://schemas.openxmlformats.org/officeDocument/2006/relationships/hyperlink" Target="http://stats.oecd.org/OECDStat_Metadata/ShowMetadata.ashx?Dataset=LMPEXP&amp;Coords=%5bFREQUENCY%5d.%5bA%5d,%5bMEAS%5d.%5bEXPPCT%5d,%5bPROG%5d.%5b20%5d,%5bLFS_COUNTRY%5d.%5bCAN%5d,%5bTIME%5d.%5b2009%5d&amp;ShowOnWeb=true" TargetMode="External"/><Relationship Id="rId14" Type="http://schemas.openxmlformats.org/officeDocument/2006/relationships/hyperlink" Target="http://stats.oecd.org/OECDStat_Metadata/ShowMetadata.ashx?Dataset=LMPEXP&amp;Coords=%5bFREQUENCY%5d.%5bA%5d,%5bMEAS%5d.%5bEXPPCT%5d,%5bPROG%5d.%5b20%5d,%5bLFS_COUNTRY%5d.%5bCAN%5d,%5bTIME%5d.%5b2014%5d&amp;ShowOnWeb=true" TargetMode="External"/><Relationship Id="rId22" Type="http://schemas.openxmlformats.org/officeDocument/2006/relationships/hyperlink" Target="http://stats.oecd.org/OECDStat_Metadata/ShowMetadata.ashx?Dataset=LMPEXP&amp;Coords=%5bFREQUENCY%5d.%5bA%5d,%5bMEAS%5d.%5bEXPPCT%5d,%5bPROG%5d.%5b20%5d,%5bLFS_COUNTRY%5d.%5bGRC%5d&amp;ShowOnWeb=true" TargetMode="External"/><Relationship Id="rId27" Type="http://schemas.openxmlformats.org/officeDocument/2006/relationships/hyperlink" Target="http://stats.oecd.org/OECDStat_Metadata/ShowMetadata.ashx?Dataset=LMPEXP&amp;Coords=%5bFREQUENCY%5d.%5bA%5d,%5bMEAS%5d.%5bEXPPCT%5d,%5bPROG%5d.%5b20%5d,%5bLFS_COUNTRY%5d.%5bJPN%5d&amp;ShowOnWeb=true" TargetMode="External"/><Relationship Id="rId30" Type="http://schemas.openxmlformats.org/officeDocument/2006/relationships/hyperlink" Target="http://stats.oecd.org/OECDStat_Metadata/ShowMetadata.ashx?Dataset=LMPEXP&amp;Coords=%5bFREQUENCY%5d.%5bA%5d,%5bMEAS%5d.%5bEXPPCT%5d,%5bPROG%5d.%5b20%5d,%5bLFS_COUNTRY%5d.%5bLUX%5d&amp;ShowOnWeb=true" TargetMode="External"/><Relationship Id="rId35" Type="http://schemas.openxmlformats.org/officeDocument/2006/relationships/hyperlink" Target="http://stats.oecd.org/OECDStat_Metadata/ShowMetadata.ashx?Dataset=LMPEXP&amp;Coords=%5bFREQUENCY%5d.%5bA%5d,%5bMEAS%5d.%5bEXPPCT%5d,%5bPROG%5d.%5b20%5d,%5bLFS_COUNTRY%5d.%5bNOR%5d&amp;ShowOnWeb=true" TargetMode="External"/><Relationship Id="rId43" Type="http://schemas.openxmlformats.org/officeDocument/2006/relationships/hyperlink" Target="http://stats.oecd.org/OECDStat_Metadata/ShowMetadata.ashx?Dataset=LMPEXP&amp;Coords=%5bFREQUENCY%5d.%5bA%5d,%5bMEAS%5d.%5bEXPPCT%5d,%5bPROG%5d.%5b20%5d,%5bLFS_COUNTRY%5d.%5bCHE%5d&amp;ShowOnWeb=true" TargetMode="External"/><Relationship Id="rId48" Type="http://schemas.openxmlformats.org/officeDocument/2006/relationships/hyperlink" Target="http://stats.oecd.org/" TargetMode="External"/><Relationship Id="rId8" Type="http://schemas.openxmlformats.org/officeDocument/2006/relationships/hyperlink" Target="http://stats.oecd.org/OECDStat_Metadata/ShowMetadata.ashx?Dataset=LMPEXP&amp;Coords=%5bFREQUENCY%5d.%5bA%5d,%5bMEAS%5d.%5bEXPPCT%5d,%5bPROG%5d.%5b20%5d,%5bLFS_COUNTRY%5d.%5bCAN%5d,%5bTIME%5d.%5b2008%5d&amp;ShowOnWeb=tru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doingbusiness.org/data/distance-to-frontie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1.xml.rels><?xml version="1.0" encoding="UTF-8" standalone="yes"?>
<Relationships xmlns="http://schemas.openxmlformats.org/package/2006/relationships"><Relationship Id="rId117" Type="http://schemas.openxmlformats.org/officeDocument/2006/relationships/hyperlink" Target="http://stats.oecd.org/OECDStat_Metadata/ShowMetadata.ashx?Dataset=LFS_D&amp;Coords=%5bSERIES%5d.%5bU%5d,%5bSEX%5d.%5bMW%5d,%5bAGE%5d.%5b1524%5d,%5bFREQUENCY%5d.%5bA%5d,%5bCOUNTRY%5d.%5bESP%5d,%5bTIME%5d.%5b1995%5d&amp;ShowOnWeb=true" TargetMode="External"/><Relationship Id="rId299" Type="http://schemas.openxmlformats.org/officeDocument/2006/relationships/hyperlink" Target="http://stats.oecd.org/OECDStat_Metadata/ShowMetadata.ashx?Dataset=LFS_D&amp;Coords=%5bCOUNTRY%5d.%5bNOR%5d&amp;ShowOnWeb=true&amp;Lang=en" TargetMode="External"/><Relationship Id="rId21" Type="http://schemas.openxmlformats.org/officeDocument/2006/relationships/hyperlink" Target="http://stats.oecd.org/OECDStat_Metadata/ShowMetadata.ashx?Dataset=LFS_D&amp;Coords=%5bCOUNTRY%5d.%5bLUX%5d&amp;ShowOnWeb=true&amp;Lang=en" TargetMode="External"/><Relationship Id="rId63" Type="http://schemas.openxmlformats.org/officeDocument/2006/relationships/hyperlink" Target="http://stats.oecd.org/OECDStat_Metadata/ShowMetadata.ashx?Dataset=LFS_D&amp;Coords=%5bSERIES%5d.%5bU%5d,%5bSEX%5d.%5bMW%5d,%5bAGE%5d.%5b1524%5d,%5bFREQUENCY%5d.%5bA%5d,%5bCOUNTRY%5d.%5bDEU%5d,%5bTIME%5d.%5b1998%5d&amp;ShowOnWeb=true" TargetMode="External"/><Relationship Id="rId159" Type="http://schemas.openxmlformats.org/officeDocument/2006/relationships/hyperlink" Target="http://stats.oecd.org/OECDStat_Metadata/ShowMetadata.ashx?Dataset=LFS_D&amp;Coords=%5bSERIES%5d.%5bU%5d,%5bSEX%5d.%5bMW%5d,%5bAGE%5d.%5b2529%5d,%5bFREQUENCY%5d.%5bA%5d,%5bCOUNTRY%5d.%5bFIN%5d,%5bTIME%5d.%5b1999%5d&amp;ShowOnWeb=true" TargetMode="External"/><Relationship Id="rId324" Type="http://schemas.openxmlformats.org/officeDocument/2006/relationships/hyperlink" Target="http://stats.oecd.org/OECDStat_Metadata/ShowMetadata.ashx?Dataset=LFS_D&amp;Coords=%5bCOUNTRY%5d.%5bSWE%5d&amp;ShowOnWeb=true&amp;Lang=en" TargetMode="External"/><Relationship Id="rId366" Type="http://schemas.openxmlformats.org/officeDocument/2006/relationships/hyperlink" Target="http://stats.oecd.org/OECDStat_Metadata/ShowMetadata.ashx?Dataset=LFS_D&amp;Coords=%5bCOUNTRY%5d.%5bGRC%5d&amp;ShowOnWeb=true&amp;Lang=en" TargetMode="External"/><Relationship Id="rId531" Type="http://schemas.openxmlformats.org/officeDocument/2006/relationships/hyperlink" Target="http://stats.oecd.org/OECDStat_Metadata/ShowMetadata.ashx?Dataset=LFS_D&amp;Coords=%5bCOUNTRY%5d.%5bOECD%5d&amp;ShowOnWeb=true&amp;Lang=en" TargetMode="External"/><Relationship Id="rId573" Type="http://schemas.openxmlformats.org/officeDocument/2006/relationships/hyperlink" Target="http://stats.oecd.org/OECDStat_Metadata/ShowMetadata.ashx?Dataset=LFS_D&amp;Coords=%5bSERIES%5d.%5bL%5d,%5bSEX%5d.%5bMW%5d,%5bAGE%5d.%5b1564%5d,%5bFREQUENCY%5d.%5bA%5d,%5bCOUNTRY%5d.%5bIRL%5d,%5bTIME%5d.%5b1998%5d&amp;ShowOnWeb=true" TargetMode="External"/><Relationship Id="rId629" Type="http://schemas.openxmlformats.org/officeDocument/2006/relationships/hyperlink" Target="http://stats.oecd.org/OECDStat_Metadata/ShowMetadata.ashx?Dataset=LFS_D&amp;Coords=%5bSERIES%5d.%5bL%5d,%5bSEX%5d.%5bMW%5d,%5bAGE%5d.%5b1564%5d,%5bFREQUENCY%5d.%5bA%5d,%5bCOUNTRY%5d.%5bUSA%5d,%5bTIME%5d.%5b2000%5d&amp;ShowOnWeb=true" TargetMode="External"/><Relationship Id="rId170" Type="http://schemas.openxmlformats.org/officeDocument/2006/relationships/hyperlink" Target="http://stats.oecd.org/OECDStat_Metadata/ShowMetadata.ashx?Dataset=LFS_D&amp;Coords=%5bCOUNTRY%5d.%5bHUN%5d&amp;ShowOnWeb=true&amp;Lang=en" TargetMode="External"/><Relationship Id="rId226" Type="http://schemas.openxmlformats.org/officeDocument/2006/relationships/hyperlink" Target="http://stats.oecd.org/OECDStat_Metadata/ShowMetadata.ashx?Dataset=LFS_D&amp;Coords=%5bCOUNTRY%5d.%5bCHE%5d&amp;ShowOnWeb=true&amp;Lang=en" TargetMode="External"/><Relationship Id="rId433" Type="http://schemas.openxmlformats.org/officeDocument/2006/relationships/hyperlink" Target="http://stats.oecd.org/OECDStat_Metadata/ShowMetadata.ashx?Dataset=LFS_D&amp;Coords=%5bSERIES%5d.%5bL%5d,%5bSEX%5d.%5bMW%5d,%5bAGE%5d.%5b1524%5d,%5bFREQUENCY%5d.%5bA%5d,%5bCOUNTRY%5d.%5bUSA%5d,%5bTIME%5d.%5b2000%5d&amp;ShowOnWeb=true" TargetMode="External"/><Relationship Id="rId268" Type="http://schemas.openxmlformats.org/officeDocument/2006/relationships/hyperlink" Target="http://stats.oecd.org/OECDStat_Metadata/ShowMetadata.ashx?Dataset=LFS_D&amp;Coords=%5bSERIES%5d.%5bU%5d,%5bSEX%5d.%5bMW%5d,%5bAGE%5d.%5b1564%5d,%5bFREQUENCY%5d.%5bA%5d,%5bCOUNTRY%5d.%5bGRC%5d,%5bTIME%5d.%5b1997%5d&amp;ShowOnWeb=true" TargetMode="External"/><Relationship Id="rId475" Type="http://schemas.openxmlformats.org/officeDocument/2006/relationships/hyperlink" Target="http://stats.oecd.org/OECDStat_Metadata/ShowMetadata.ashx?Dataset=LFS_D&amp;Coords=%5bSERIES%5d.%5bL%5d,%5bSEX%5d.%5bMW%5d,%5bAGE%5d.%5b2529%5d,%5bFREQUENCY%5d.%5bA%5d,%5bCOUNTRY%5d.%5bIRL%5d,%5bTIME%5d.%5b1997%5d&amp;ShowOnWeb=true" TargetMode="External"/><Relationship Id="rId640" Type="http://schemas.openxmlformats.org/officeDocument/2006/relationships/hyperlink" Target="http://stats.oecd.org/OECDStat_Metadata/ShowMetadata.ashx?Dataset=LFS_D&amp;Coords=%5bCOUNTRY%5d.%5bFRA%5d&amp;ShowOnWeb=true&amp;Lang=en" TargetMode="External"/><Relationship Id="rId32" Type="http://schemas.openxmlformats.org/officeDocument/2006/relationships/hyperlink" Target="http://stats.oecd.org/OECDStat_Metadata/ShowMetadata.ashx?Dataset=LFS_D&amp;Coords=%5bCOUNTRY%5d.%5bTUR%5d&amp;ShowOnWeb=true&amp;Lang=en" TargetMode="External"/><Relationship Id="rId74" Type="http://schemas.openxmlformats.org/officeDocument/2006/relationships/hyperlink" Target="http://stats.oecd.org/OECDStat_Metadata/ShowMetadata.ashx?Dataset=LFS_D&amp;Coords=%5bSERIES%5d.%5bU%5d,%5bSEX%5d.%5bMW%5d,%5bAGE%5d.%5b1524%5d,%5bFREQUENCY%5d.%5bA%5d,%5bCOUNTRY%5d.%5bISL%5d,%5bTIME%5d.%5b2001%5d&amp;ShowOnWeb=true" TargetMode="External"/><Relationship Id="rId128" Type="http://schemas.openxmlformats.org/officeDocument/2006/relationships/hyperlink" Target="http://stats.oecd.org/OECDStat_Metadata/ShowMetadata.ashx?Dataset=LFS_D&amp;Coords=%5bCOUNTRY%5d.%5bTUR%5d&amp;ShowOnWeb=true&amp;Lang=en" TargetMode="External"/><Relationship Id="rId335" Type="http://schemas.openxmlformats.org/officeDocument/2006/relationships/hyperlink" Target="http://stats.oecd.org/OECDStat_Metadata/ShowMetadata.ashx?Dataset=LFS_D&amp;Coords=%5bCOUNTRY%5d.%5bOECD%5d&amp;ShowOnWeb=true&amp;Lang=en" TargetMode="External"/><Relationship Id="rId377" Type="http://schemas.openxmlformats.org/officeDocument/2006/relationships/hyperlink" Target="http://stats.oecd.org/OECDStat_Metadata/ShowMetadata.ashx?Dataset=LFS_D&amp;Coords=%5bSERIES%5d.%5bL%5d,%5bSEX%5d.%5bMW%5d,%5bAGE%5d.%5b1524%5d,%5bFREQUENCY%5d.%5bA%5d,%5bCOUNTRY%5d.%5bIRL%5d,%5bTIME%5d.%5b1998%5d&amp;ShowOnWeb=true" TargetMode="External"/><Relationship Id="rId500" Type="http://schemas.openxmlformats.org/officeDocument/2006/relationships/hyperlink" Target="http://stats.oecd.org/OECDStat_Metadata/ShowMetadata.ashx?Dataset=LFS_D&amp;Coords=%5bSERIES%5d.%5bL%5d,%5bSEX%5d.%5bMW%5d,%5bAGE%5d.%5b2529%5d,%5bFREQUENCY%5d.%5bA%5d,%5bCOUNTRY%5d.%5bPOL%5d,%5bTIME%5d.%5b1999%5d&amp;ShowOnWeb=true" TargetMode="External"/><Relationship Id="rId542" Type="http://schemas.openxmlformats.org/officeDocument/2006/relationships/hyperlink" Target="http://stats.oecd.org/OECDStat_Metadata/ShowMetadata.ashx?Dataset=LFS_D&amp;Coords=%5bSERIES%5d.%5bL%5d,%5bSEX%5d.%5bMW%5d,%5bAGE%5d.%5b1564%5d,%5bFREQUENCY%5d.%5bA%5d,%5bCOUNTRY%5d.%5bBEL%5d,%5bTIME%5d.%5b1999%5d&amp;ShowOnWeb=true" TargetMode="External"/><Relationship Id="rId584" Type="http://schemas.openxmlformats.org/officeDocument/2006/relationships/hyperlink" Target="http://stats.oecd.org/OECDStat_Metadata/ShowMetadata.ashx?Dataset=LFS_D&amp;Coords=%5bSERIES%5d.%5bL%5d,%5bSEX%5d.%5bMW%5d,%5bAGE%5d.%5b1564%5d,%5bFREQUENCY%5d.%5bA%5d,%5bCOUNTRY%5d.%5bLUX%5d,%5bTIME%5d.%5b1992%5d&amp;ShowOnWeb=true" TargetMode="External"/><Relationship Id="rId5" Type="http://schemas.openxmlformats.org/officeDocument/2006/relationships/hyperlink" Target="http://stats.oecd.org/OECDStat_Metadata/ShowMetadata.ashx?Dataset=LFS_D&amp;Coords=%5bCOUNTRY%5d.%5bCAN%5d&amp;ShowOnWeb=true&amp;Lang=en" TargetMode="External"/><Relationship Id="rId181" Type="http://schemas.openxmlformats.org/officeDocument/2006/relationships/hyperlink" Target="http://stats.oecd.org/OECDStat_Metadata/ShowMetadata.ashx?Dataset=LFS_D&amp;Coords=%5bCOUNTRY%5d.%5bITA%5d&amp;ShowOnWeb=true&amp;Lang=en" TargetMode="External"/><Relationship Id="rId237" Type="http://schemas.openxmlformats.org/officeDocument/2006/relationships/hyperlink" Target="http://stats.oecd.org/OECDStat_Metadata/ShowMetadata.ashx?Dataset=LFS_D&amp;Coords=%5bCOUNTRY%5d.%5bAUS%5d&amp;ShowOnWeb=true&amp;Lang=en" TargetMode="External"/><Relationship Id="rId402" Type="http://schemas.openxmlformats.org/officeDocument/2006/relationships/hyperlink" Target="http://stats.oecd.org/OECDStat_Metadata/ShowMetadata.ashx?Dataset=LFS_D&amp;Coords=%5bSERIES%5d.%5bL%5d,%5bSEX%5d.%5bMW%5d,%5bAGE%5d.%5b1524%5d,%5bFREQUENCY%5d.%5bA%5d,%5bCOUNTRY%5d.%5bPOL%5d,%5bTIME%5d.%5b1992%5d&amp;ShowOnWeb=true" TargetMode="External"/><Relationship Id="rId279" Type="http://schemas.openxmlformats.org/officeDocument/2006/relationships/hyperlink" Target="http://stats.oecd.org/OECDStat_Metadata/ShowMetadata.ashx?Dataset=LFS_D&amp;Coords=%5bCOUNTRY%5d.%5bISR%5d&amp;ShowOnWeb=true&amp;Lang=en" TargetMode="External"/><Relationship Id="rId444" Type="http://schemas.openxmlformats.org/officeDocument/2006/relationships/hyperlink" Target="http://stats.oecd.org/OECDStat_Metadata/ShowMetadata.ashx?Dataset=LFS_D&amp;Coords=%5bSERIES%5d.%5bL%5d,%5bSEX%5d.%5bMW%5d,%5bAGE%5d.%5b2529%5d,%5bFREQUENCY%5d.%5bA%5d,%5bCOUNTRY%5d.%5bBEL%5d,%5bTIME%5d.%5b1998%5d&amp;ShowOnWeb=true" TargetMode="External"/><Relationship Id="rId486" Type="http://schemas.openxmlformats.org/officeDocument/2006/relationships/hyperlink" Target="http://stats.oecd.org/OECDStat_Metadata/ShowMetadata.ashx?Dataset=LFS_D&amp;Coords=%5bCOUNTRY%5d.%5bLUX%5d&amp;ShowOnWeb=true&amp;Lang=en" TargetMode="External"/><Relationship Id="rId651" Type="http://schemas.openxmlformats.org/officeDocument/2006/relationships/hyperlink" Target="http://stats.oecd.org/OECDStat_Metadata/ShowMetadata.ashx?Dataset=LFS_D&amp;Coords=%5bCOUNTRY%5d.%5bMEX%5d&amp;ShowOnWeb=true&amp;Lang=en" TargetMode="External"/><Relationship Id="rId43" Type="http://schemas.openxmlformats.org/officeDocument/2006/relationships/hyperlink" Target="http://stats.oecd.org/OECDStat_Metadata/ShowMetadata.ashx?Dataset=LFS_D&amp;Coords=%5bCOUNTRY%5d.%5bBEL%5d&amp;ShowOnWeb=true&amp;Lang=en" TargetMode="External"/><Relationship Id="rId139" Type="http://schemas.openxmlformats.org/officeDocument/2006/relationships/hyperlink" Target="http://stats.oecd.org/OECDStat_Metadata/ShowMetadata.ashx?Dataset=LFS_D&amp;Coords=%5bSERIES%5d.%5bU%5d,%5bSEX%5d.%5bMW%5d,%5bAGE%5d.%5b2529%5d,%5bFREQUENCY%5d.%5bA%5d,%5bCOUNTRY%5d.%5bAUS%5d,%5bTIME%5d.%5b2001%5d&amp;ShowOnWeb=true" TargetMode="External"/><Relationship Id="rId290" Type="http://schemas.openxmlformats.org/officeDocument/2006/relationships/hyperlink" Target="http://stats.oecd.org/OECDStat_Metadata/ShowMetadata.ashx?Dataset=LFS_D&amp;Coords=%5bSERIES%5d.%5bU%5d,%5bSEX%5d.%5bMW%5d,%5bAGE%5d.%5b1564%5d,%5bFREQUENCY%5d.%5bA%5d,%5bCOUNTRY%5d.%5bLUX%5d,%5bTIME%5d.%5b2002%5d&amp;ShowOnWeb=true" TargetMode="External"/><Relationship Id="rId304" Type="http://schemas.openxmlformats.org/officeDocument/2006/relationships/hyperlink" Target="http://stats.oecd.org/OECDStat_Metadata/ShowMetadata.ashx?Dataset=LFS_D&amp;Coords=%5bSERIES%5d.%5bU%5d,%5bSEX%5d.%5bMW%5d,%5bAGE%5d.%5b1564%5d,%5bFREQUENCY%5d.%5bA%5d,%5bCOUNTRY%5d.%5bPOL%5d,%5bTIME%5d.%5b1999%5d&amp;ShowOnWeb=true" TargetMode="External"/><Relationship Id="rId346" Type="http://schemas.openxmlformats.org/officeDocument/2006/relationships/hyperlink" Target="http://stats.oecd.org/OECDStat_Metadata/ShowMetadata.ashx?Dataset=LFS_D&amp;Coords=%5bSERIES%5d.%5bL%5d,%5bSEX%5d.%5bMW%5d,%5bAGE%5d.%5b1524%5d,%5bFREQUENCY%5d.%5bA%5d,%5bCOUNTRY%5d.%5bBEL%5d,%5bTIME%5d.%5b1999%5d&amp;ShowOnWeb=true" TargetMode="External"/><Relationship Id="rId388" Type="http://schemas.openxmlformats.org/officeDocument/2006/relationships/hyperlink" Target="http://stats.oecd.org/OECDStat_Metadata/ShowMetadata.ashx?Dataset=LFS_D&amp;Coords=%5bSERIES%5d.%5bL%5d,%5bSEX%5d.%5bMW%5d,%5bAGE%5d.%5b1524%5d,%5bFREQUENCY%5d.%5bA%5d,%5bCOUNTRY%5d.%5bLUX%5d,%5bTIME%5d.%5b1992%5d&amp;ShowOnWeb=true" TargetMode="External"/><Relationship Id="rId511" Type="http://schemas.openxmlformats.org/officeDocument/2006/relationships/hyperlink" Target="http://stats.oecd.org/OECDStat_Metadata/ShowMetadata.ashx?Dataset=LFS_D&amp;Coords=%5bCOUNTRY%5d.%5bESP%5d&amp;ShowOnWeb=true&amp;Lang=en" TargetMode="External"/><Relationship Id="rId553" Type="http://schemas.openxmlformats.org/officeDocument/2006/relationships/hyperlink" Target="http://stats.oecd.org/OECDStat_Metadata/ShowMetadata.ashx?Dataset=LFS_D&amp;Coords=%5bCOUNTRY%5d.%5bFIN%5d&amp;ShowOnWeb=true&amp;Lang=en" TargetMode="External"/><Relationship Id="rId609" Type="http://schemas.openxmlformats.org/officeDocument/2006/relationships/hyperlink" Target="http://stats.oecd.org/OECDStat_Metadata/ShowMetadata.ashx?Dataset=LFS_D&amp;Coords=%5bSERIES%5d.%5bL%5d,%5bSEX%5d.%5bMW%5d,%5bAGE%5d.%5b1564%5d,%5bFREQUENCY%5d.%5bA%5d,%5bCOUNTRY%5d.%5bSVK%5d,%5bTIME%5d.%5b2002%5d&amp;ShowOnWeb=true" TargetMode="External"/><Relationship Id="rId85" Type="http://schemas.openxmlformats.org/officeDocument/2006/relationships/hyperlink" Target="http://stats.oecd.org/OECDStat_Metadata/ShowMetadata.ashx?Dataset=LFS_D&amp;Coords=%5bCOUNTRY%5d.%5bKOR%5d&amp;ShowOnWeb=true&amp;Lang=en" TargetMode="External"/><Relationship Id="rId150" Type="http://schemas.openxmlformats.org/officeDocument/2006/relationships/hyperlink" Target="http://stats.oecd.org/OECDStat_Metadata/ShowMetadata.ashx?Dataset=LFS_D&amp;Coords=%5bCOUNTRY%5d.%5bCZE%5d&amp;ShowOnWeb=true&amp;Lang=en" TargetMode="External"/><Relationship Id="rId192" Type="http://schemas.openxmlformats.org/officeDocument/2006/relationships/hyperlink" Target="http://stats.oecd.org/OECDStat_Metadata/ShowMetadata.ashx?Dataset=LFS_D&amp;Coords=%5bSERIES%5d.%5bU%5d,%5bSEX%5d.%5bMW%5d,%5bAGE%5d.%5b2529%5d,%5bFREQUENCY%5d.%5bA%5d,%5bCOUNTRY%5d.%5bLUX%5d,%5bTIME%5d.%5b2003%5d&amp;ShowOnWeb=true" TargetMode="External"/><Relationship Id="rId206" Type="http://schemas.openxmlformats.org/officeDocument/2006/relationships/hyperlink" Target="http://stats.oecd.org/OECDStat_Metadata/ShowMetadata.ashx?Dataset=LFS_D&amp;Coords=%5bCOUNTRY%5d.%5bPRT%5d&amp;ShowOnWeb=true&amp;Lang=en" TargetMode="External"/><Relationship Id="rId413" Type="http://schemas.openxmlformats.org/officeDocument/2006/relationships/hyperlink" Target="http://stats.oecd.org/OECDStat_Metadata/ShowMetadata.ashx?Dataset=LFS_D&amp;Coords=%5bSERIES%5d.%5bL%5d,%5bSEX%5d.%5bMW%5d,%5bAGE%5d.%5b1524%5d,%5bFREQUENCY%5d.%5bA%5d,%5bCOUNTRY%5d.%5bSVK%5d,%5bTIME%5d.%5b2002%5d&amp;ShowOnWeb=true" TargetMode="External"/><Relationship Id="rId595" Type="http://schemas.openxmlformats.org/officeDocument/2006/relationships/hyperlink" Target="http://stats.oecd.org/OECDStat_Metadata/ShowMetadata.ashx?Dataset=LFS_D&amp;Coords=%5bSERIES%5d.%5bL%5d,%5bSEX%5d.%5bMW%5d,%5bAGE%5d.%5b1564%5d,%5bFREQUENCY%5d.%5bA%5d,%5bCOUNTRY%5d.%5bNOR%5d,%5bTIME%5d.%5b1995%5d&amp;ShowOnWeb=true" TargetMode="External"/><Relationship Id="rId248" Type="http://schemas.openxmlformats.org/officeDocument/2006/relationships/hyperlink" Target="http://stats.oecd.org/OECDStat_Metadata/ShowMetadata.ashx?Dataset=LFS_D&amp;Coords=%5bCOUNTRY%5d.%5bCHL%5d&amp;ShowOnWeb=true&amp;Lang=en" TargetMode="External"/><Relationship Id="rId455" Type="http://schemas.openxmlformats.org/officeDocument/2006/relationships/hyperlink" Target="http://stats.oecd.org/OECDStat_Metadata/ShowMetadata.ashx?Dataset=LFS_D&amp;Coords=%5bSERIES%5d.%5bL%5d,%5bSEX%5d.%5bMW%5d,%5bAGE%5d.%5b2529%5d,%5bFREQUENCY%5d.%5bA%5d,%5bCOUNTRY%5d.%5bEST%5d,%5bTIME%5d.%5b2000%5d&amp;ShowOnWeb=true" TargetMode="External"/><Relationship Id="rId497" Type="http://schemas.openxmlformats.org/officeDocument/2006/relationships/hyperlink" Target="http://stats.oecd.org/OECDStat_Metadata/ShowMetadata.ashx?Dataset=LFS_D&amp;Coords=%5bSERIES%5d.%5bL%5d,%5bSEX%5d.%5bMW%5d,%5bAGE%5d.%5b2529%5d,%5bFREQUENCY%5d.%5bA%5d,%5bCOUNTRY%5d.%5bNOR%5d,%5bTIME%5d.%5b1996%5d&amp;ShowOnWeb=true" TargetMode="External"/><Relationship Id="rId620" Type="http://schemas.openxmlformats.org/officeDocument/2006/relationships/hyperlink" Target="http://stats.oecd.org/OECDStat_Metadata/ShowMetadata.ashx?Dataset=LFS_D&amp;Coords=%5bSERIES%5d.%5bL%5d,%5bSEX%5d.%5bMW%5d,%5bAGE%5d.%5b1564%5d,%5bFREQUENCY%5d.%5bA%5d,%5bCOUNTRY%5d.%5bSWE%5d,%5bTIME%5d.%5b1993%5d&amp;ShowOnWeb=true" TargetMode="External"/><Relationship Id="rId662" Type="http://schemas.openxmlformats.org/officeDocument/2006/relationships/hyperlink" Target="http://stats.oecd.org/OECDStat_Metadata/ShowMetadata.ashx?Dataset=LFS_D&amp;Coords=%5bCOUNTRY%5d.%5bGBR%5d&amp;ShowOnWeb=true&amp;Lang=en" TargetMode="External"/><Relationship Id="rId12" Type="http://schemas.openxmlformats.org/officeDocument/2006/relationships/hyperlink" Target="http://stats.oecd.org/OECDStat_Metadata/ShowMetadata.ashx?Dataset=LFS_D&amp;Coords=%5bCOUNTRY%5d.%5bDEU%5d&amp;ShowOnWeb=true&amp;Lang=en" TargetMode="External"/><Relationship Id="rId108" Type="http://schemas.openxmlformats.org/officeDocument/2006/relationships/hyperlink" Target="http://stats.oecd.org/OECDStat_Metadata/ShowMetadata.ashx?Dataset=LFS_D&amp;Coords=%5bSERIES%5d.%5bU%5d,%5bSEX%5d.%5bMW%5d,%5bAGE%5d.%5b1524%5d,%5bFREQUENCY%5d.%5bA%5d,%5bCOUNTRY%5d.%5bPRT%5d,%5bTIME%5d.%5b1991%5d&amp;ShowOnWeb=true" TargetMode="External"/><Relationship Id="rId315" Type="http://schemas.openxmlformats.org/officeDocument/2006/relationships/hyperlink" Target="http://stats.oecd.org/OECDStat_Metadata/ShowMetadata.ashx?Dataset=LFS_D&amp;Coords=%5bCOUNTRY%5d.%5bESP%5d&amp;ShowOnWeb=true&amp;Lang=en" TargetMode="External"/><Relationship Id="rId357" Type="http://schemas.openxmlformats.org/officeDocument/2006/relationships/hyperlink" Target="http://stats.oecd.org/OECDStat_Metadata/ShowMetadata.ashx?Dataset=LFS_D&amp;Coords=%5bCOUNTRY%5d.%5bFIN%5d&amp;ShowOnWeb=true&amp;Lang=en" TargetMode="External"/><Relationship Id="rId522" Type="http://schemas.openxmlformats.org/officeDocument/2006/relationships/hyperlink" Target="http://stats.oecd.org/OECDStat_Metadata/ShowMetadata.ashx?Dataset=LFS_D&amp;Coords=%5bSERIES%5d.%5bL%5d,%5bSEX%5d.%5bMW%5d,%5bAGE%5d.%5b2529%5d,%5bFREQUENCY%5d.%5bA%5d,%5bCOUNTRY%5d.%5bSWE%5d,%5bTIME%5d.%5b2004%5d&amp;ShowOnWeb=true" TargetMode="External"/><Relationship Id="rId54" Type="http://schemas.openxmlformats.org/officeDocument/2006/relationships/hyperlink" Target="http://stats.oecd.org/OECDStat_Metadata/ShowMetadata.ashx?Dataset=LFS_D&amp;Coords=%5bCOUNTRY%5d.%5bEST%5d&amp;ShowOnWeb=true&amp;Lang=en" TargetMode="External"/><Relationship Id="rId96" Type="http://schemas.openxmlformats.org/officeDocument/2006/relationships/hyperlink" Target="http://stats.oecd.org/OECDStat_Metadata/ShowMetadata.ashx?Dataset=LFS_D&amp;Coords=%5bCOUNTRY%5d.%5bNLD%5d&amp;ShowOnWeb=true&amp;Lang=en" TargetMode="External"/><Relationship Id="rId161" Type="http://schemas.openxmlformats.org/officeDocument/2006/relationships/hyperlink" Target="http://stats.oecd.org/OECDStat_Metadata/ShowMetadata.ashx?Dataset=LFS_D&amp;Coords=%5bSERIES%5d.%5bU%5d,%5bSEX%5d.%5bMW%5d,%5bAGE%5d.%5b2529%5d,%5bFREQUENCY%5d.%5bA%5d,%5bCOUNTRY%5d.%5bFRA%5d,%5bTIME%5d.%5b2002%5d&amp;ShowOnWeb=true" TargetMode="External"/><Relationship Id="rId217" Type="http://schemas.openxmlformats.org/officeDocument/2006/relationships/hyperlink" Target="http://stats.oecd.org/OECDStat_Metadata/ShowMetadata.ashx?Dataset=LFS_D&amp;Coords=%5bSERIES%5d.%5bU%5d,%5bSEX%5d.%5bMW%5d,%5bAGE%5d.%5b2529%5d,%5bFREQUENCY%5d.%5bA%5d,%5bCOUNTRY%5d.%5bESP%5d,%5bTIME%5d.%5b1998%5d&amp;ShowOnWeb=true" TargetMode="External"/><Relationship Id="rId399" Type="http://schemas.openxmlformats.org/officeDocument/2006/relationships/hyperlink" Target="http://stats.oecd.org/OECDStat_Metadata/ShowMetadata.ashx?Dataset=LFS_D&amp;Coords=%5bSERIES%5d.%5bL%5d,%5bSEX%5d.%5bMW%5d,%5bAGE%5d.%5b1524%5d,%5bFREQUENCY%5d.%5bA%5d,%5bCOUNTRY%5d.%5bNOR%5d,%5bTIME%5d.%5b1995%5d&amp;ShowOnWeb=true" TargetMode="External"/><Relationship Id="rId564" Type="http://schemas.openxmlformats.org/officeDocument/2006/relationships/hyperlink" Target="http://stats.oecd.org/OECDStat_Metadata/ShowMetadata.ashx?Dataset=LFS_D&amp;Coords=%5bSERIES%5d.%5bL%5d,%5bSEX%5d.%5bMW%5d,%5bAGE%5d.%5b1564%5d,%5bFREQUENCY%5d.%5bA%5d,%5bCOUNTRY%5d.%5bGRC%5d,%5bTIME%5d.%5b1997%5d&amp;ShowOnWeb=true" TargetMode="External"/><Relationship Id="rId259" Type="http://schemas.openxmlformats.org/officeDocument/2006/relationships/hyperlink" Target="http://stats.oecd.org/OECDStat_Metadata/ShowMetadata.ashx?Dataset=LFS_D&amp;Coords=%5bCOUNTRY%5d.%5bFRA%5d&amp;ShowOnWeb=true&amp;Lang=en" TargetMode="External"/><Relationship Id="rId424" Type="http://schemas.openxmlformats.org/officeDocument/2006/relationships/hyperlink" Target="http://stats.oecd.org/OECDStat_Metadata/ShowMetadata.ashx?Dataset=LFS_D&amp;Coords=%5bSERIES%5d.%5bL%5d,%5bSEX%5d.%5bMW%5d,%5bAGE%5d.%5b1524%5d,%5bFREQUENCY%5d.%5bA%5d,%5bCOUNTRY%5d.%5bSWE%5d,%5bTIME%5d.%5b1993%5d&amp;ShowOnWeb=true" TargetMode="External"/><Relationship Id="rId466" Type="http://schemas.openxmlformats.org/officeDocument/2006/relationships/hyperlink" Target="http://stats.oecd.org/OECDStat_Metadata/ShowMetadata.ashx?Dataset=LFS_D&amp;Coords=%5bSERIES%5d.%5bL%5d,%5bSEX%5d.%5bMW%5d,%5bAGE%5d.%5b2529%5d,%5bFREQUENCY%5d.%5bA%5d,%5bCOUNTRY%5d.%5bGRC%5d,%5bTIME%5d.%5b1992%5d&amp;ShowOnWeb=true" TargetMode="External"/><Relationship Id="rId631" Type="http://schemas.openxmlformats.org/officeDocument/2006/relationships/hyperlink" Target="http://stats.oecd.org/OECDStat_Metadata/ShowMetadata.ashx?Dataset=LFS_D&amp;Coords=%5bCOUNTRY%5d.%5bAUS%5d&amp;ShowOnWeb=true&amp;Lang=en" TargetMode="External"/><Relationship Id="rId23" Type="http://schemas.openxmlformats.org/officeDocument/2006/relationships/hyperlink" Target="http://stats.oecd.org/OECDStat_Metadata/ShowMetadata.ashx?Dataset=LFS_D&amp;Coords=%5bCOUNTRY%5d.%5bNLD%5d&amp;ShowOnWeb=true&amp;Lang=en" TargetMode="External"/><Relationship Id="rId119" Type="http://schemas.openxmlformats.org/officeDocument/2006/relationships/hyperlink" Target="http://stats.oecd.org/OECDStat_Metadata/ShowMetadata.ashx?Dataset=LFS_D&amp;Coords=%5bSERIES%5d.%5bU%5d,%5bSEX%5d.%5bMW%5d,%5bAGE%5d.%5b1524%5d,%5bFREQUENCY%5d.%5bA%5d,%5bCOUNTRY%5d.%5bESP%5d,%5bTIME%5d.%5b1999%5d&amp;ShowOnWeb=true" TargetMode="External"/><Relationship Id="rId270" Type="http://schemas.openxmlformats.org/officeDocument/2006/relationships/hyperlink" Target="http://stats.oecd.org/OECDStat_Metadata/ShowMetadata.ashx?Dataset=LFS_D&amp;Coords=%5bSERIES%5d.%5bU%5d,%5bSEX%5d.%5bMW%5d,%5bAGE%5d.%5b1564%5d,%5bFREQUENCY%5d.%5bA%5d,%5bCOUNTRY%5d.%5bHUN%5d,%5bTIME%5d.%5b1994%5d&amp;ShowOnWeb=true" TargetMode="External"/><Relationship Id="rId326" Type="http://schemas.openxmlformats.org/officeDocument/2006/relationships/hyperlink" Target="http://stats.oecd.org/OECDStat_Metadata/ShowMetadata.ashx?Dataset=LFS_D&amp;Coords=%5bSERIES%5d.%5bU%5d,%5bSEX%5d.%5bMW%5d,%5bAGE%5d.%5b1564%5d,%5bFREQUENCY%5d.%5bA%5d,%5bCOUNTRY%5d.%5bSWE%5d,%5bTIME%5d.%5b2004%5d&amp;ShowOnWeb=true" TargetMode="External"/><Relationship Id="rId533" Type="http://schemas.openxmlformats.org/officeDocument/2006/relationships/hyperlink" Target="http://stats.oecd.org/OECDStat_Metadata/ShowMetadata.ashx?Dataset=LFS_D&amp;Coords=%5bCOUNTRY%5d.%5bAUS%5d&amp;ShowOnWeb=true&amp;Lang=en" TargetMode="External"/><Relationship Id="rId65" Type="http://schemas.openxmlformats.org/officeDocument/2006/relationships/hyperlink" Target="http://stats.oecd.org/OECDStat_Metadata/ShowMetadata.ashx?Dataset=LFS_D&amp;Coords=%5bSERIES%5d.%5bU%5d,%5bSEX%5d.%5bMW%5d,%5bAGE%5d.%5b1524%5d,%5bFREQUENCY%5d.%5bA%5d,%5bCOUNTRY%5d.%5bDEU%5d,%5bTIME%5d.%5b2010%5d&amp;ShowOnWeb=true" TargetMode="External"/><Relationship Id="rId130" Type="http://schemas.openxmlformats.org/officeDocument/2006/relationships/hyperlink" Target="http://stats.oecd.org/OECDStat_Metadata/ShowMetadata.ashx?Dataset=LFS_D&amp;Coords=%5bCOUNTRY%5d.%5bGBR%5d&amp;ShowOnWeb=true&amp;Lang=en" TargetMode="External"/><Relationship Id="rId368" Type="http://schemas.openxmlformats.org/officeDocument/2006/relationships/hyperlink" Target="http://stats.oecd.org/OECDStat_Metadata/ShowMetadata.ashx?Dataset=LFS_D&amp;Coords=%5bSERIES%5d.%5bL%5d,%5bSEX%5d.%5bMW%5d,%5bAGE%5d.%5b1524%5d,%5bFREQUENCY%5d.%5bA%5d,%5bCOUNTRY%5d.%5bGRC%5d,%5bTIME%5d.%5b1997%5d&amp;ShowOnWeb=true" TargetMode="External"/><Relationship Id="rId575" Type="http://schemas.openxmlformats.org/officeDocument/2006/relationships/hyperlink" Target="http://stats.oecd.org/OECDStat_Metadata/ShowMetadata.ashx?Dataset=LFS_D&amp;Coords=%5bCOUNTRY%5d.%5bITA%5d&amp;ShowOnWeb=true&amp;Lang=en" TargetMode="External"/><Relationship Id="rId172" Type="http://schemas.openxmlformats.org/officeDocument/2006/relationships/hyperlink" Target="http://stats.oecd.org/OECDStat_Metadata/ShowMetadata.ashx?Dataset=LFS_D&amp;Coords=%5bSERIES%5d.%5bU%5d,%5bSEX%5d.%5bMW%5d,%5bAGE%5d.%5b2529%5d,%5bFREQUENCY%5d.%5bA%5d,%5bCOUNTRY%5d.%5bHUN%5d,%5bTIME%5d.%5b2002%5d&amp;ShowOnWeb=true" TargetMode="External"/><Relationship Id="rId228" Type="http://schemas.openxmlformats.org/officeDocument/2006/relationships/hyperlink" Target="http://stats.oecd.org/OECDStat_Metadata/ShowMetadata.ashx?Dataset=LFS_D&amp;Coords=%5bSERIES%5d.%5bU%5d,%5bSEX%5d.%5bMW%5d,%5bAGE%5d.%5b2529%5d,%5bFREQUENCY%5d.%5bA%5d,%5bCOUNTRY%5d.%5bTUR%5d,%5bTIME%5d.%5b2000%5d&amp;ShowOnWeb=true" TargetMode="External"/><Relationship Id="rId435" Type="http://schemas.openxmlformats.org/officeDocument/2006/relationships/hyperlink" Target="http://stats.oecd.org/OECDStat_Metadata/ShowMetadata.ashx?Dataset=LFS_D&amp;ShowOnWeb=true&amp;Lang=en" TargetMode="External"/><Relationship Id="rId477" Type="http://schemas.openxmlformats.org/officeDocument/2006/relationships/hyperlink" Target="http://stats.oecd.org/OECDStat_Metadata/ShowMetadata.ashx?Dataset=LFS_D&amp;Coords=%5bCOUNTRY%5d.%5bISR%5d&amp;ShowOnWeb=true&amp;Lang=en" TargetMode="External"/><Relationship Id="rId600" Type="http://schemas.openxmlformats.org/officeDocument/2006/relationships/hyperlink" Target="http://stats.oecd.org/OECDStat_Metadata/ShowMetadata.ashx?Dataset=LFS_D&amp;Coords=%5bSERIES%5d.%5bL%5d,%5bSEX%5d.%5bMW%5d,%5bAGE%5d.%5b1564%5d,%5bFREQUENCY%5d.%5bA%5d,%5bCOUNTRY%5d.%5bPOL%5d,%5bTIME%5d.%5b2000%5d&amp;ShowOnWeb=true" TargetMode="External"/><Relationship Id="rId642" Type="http://schemas.openxmlformats.org/officeDocument/2006/relationships/hyperlink" Target="http://stats.oecd.org/OECDStat_Metadata/ShowMetadata.ashx?Dataset=LFS_D&amp;Coords=%5bCOUNTRY%5d.%5bGRC%5d&amp;ShowOnWeb=true&amp;Lang=en" TargetMode="External"/><Relationship Id="rId281" Type="http://schemas.openxmlformats.org/officeDocument/2006/relationships/hyperlink" Target="http://stats.oecd.org/OECDStat_Metadata/ShowMetadata.ashx?Dataset=LFS_D&amp;Coords=%5bSERIES%5d.%5bU%5d,%5bSEX%5d.%5bMW%5d,%5bAGE%5d.%5b1564%5d,%5bFREQUENCY%5d.%5bA%5d,%5bCOUNTRY%5d.%5bITA%5d,%5bTIME%5d.%5b1993%5d&amp;ShowOnWeb=true" TargetMode="External"/><Relationship Id="rId337" Type="http://schemas.openxmlformats.org/officeDocument/2006/relationships/hyperlink" Target="http://stats.oecd.org/OECDStat_Metadata/ShowMetadata.ashx?Dataset=LFS_D&amp;Coords=%5bCOUNTRY%5d.%5bAUS%5d&amp;ShowOnWeb=true&amp;Lang=en" TargetMode="External"/><Relationship Id="rId502" Type="http://schemas.openxmlformats.org/officeDocument/2006/relationships/hyperlink" Target="http://stats.oecd.org/OECDStat_Metadata/ShowMetadata.ashx?Dataset=LFS_D&amp;Coords=%5bSERIES%5d.%5bL%5d,%5bSEX%5d.%5bMW%5d,%5bAGE%5d.%5b2529%5d,%5bFREQUENCY%5d.%5bA%5d,%5bCOUNTRY%5d.%5bPOL%5d,%5bTIME%5d.%5b2002%5d&amp;ShowOnWeb=true" TargetMode="External"/><Relationship Id="rId34" Type="http://schemas.openxmlformats.org/officeDocument/2006/relationships/hyperlink" Target="http://stats.oecd.org/OECDStat_Metadata/ShowMetadata.ashx?Dataset=LFS_D&amp;Coords=%5bCOUNTRY%5d.%5bUSA%5d&amp;ShowOnWeb=true&amp;Lang=en" TargetMode="External"/><Relationship Id="rId76" Type="http://schemas.openxmlformats.org/officeDocument/2006/relationships/hyperlink" Target="http://stats.oecd.org/OECDStat_Metadata/ShowMetadata.ashx?Dataset=LFS_D&amp;Coords=%5bCOUNTRY%5d.%5bIRL%5d&amp;ShowOnWeb=true&amp;Lang=en" TargetMode="External"/><Relationship Id="rId141" Type="http://schemas.openxmlformats.org/officeDocument/2006/relationships/hyperlink" Target="http://stats.oecd.org/OECDStat_Metadata/ShowMetadata.ashx?Dataset=LFS_D&amp;Coords=%5bSERIES%5d.%5bU%5d,%5bSEX%5d.%5bMW%5d,%5bAGE%5d.%5b2529%5d,%5bFREQUENCY%5d.%5bA%5d,%5bCOUNTRY%5d.%5bAUT%5d,%5bTIME%5d.%5b1999%5d&amp;ShowOnWeb=true" TargetMode="External"/><Relationship Id="rId379" Type="http://schemas.openxmlformats.org/officeDocument/2006/relationships/hyperlink" Target="http://stats.oecd.org/OECDStat_Metadata/ShowMetadata.ashx?Dataset=LFS_D&amp;Coords=%5bCOUNTRY%5d.%5bITA%5d&amp;ShowOnWeb=true&amp;Lang=en" TargetMode="External"/><Relationship Id="rId544" Type="http://schemas.openxmlformats.org/officeDocument/2006/relationships/hyperlink" Target="http://stats.oecd.org/OECDStat_Metadata/ShowMetadata.ashx?Dataset=LFS_D&amp;Coords=%5bCOUNTRY%5d.%5bCHL%5d&amp;ShowOnWeb=true&amp;Lang=en" TargetMode="External"/><Relationship Id="rId586" Type="http://schemas.openxmlformats.org/officeDocument/2006/relationships/hyperlink" Target="http://stats.oecd.org/OECDStat_Metadata/ShowMetadata.ashx?Dataset=LFS_D&amp;Coords=%5bSERIES%5d.%5bL%5d,%5bSEX%5d.%5bMW%5d,%5bAGE%5d.%5b1564%5d,%5bFREQUENCY%5d.%5bA%5d,%5bCOUNTRY%5d.%5bLUX%5d,%5bTIME%5d.%5b2003%5d&amp;ShowOnWeb=true" TargetMode="External"/><Relationship Id="rId7" Type="http://schemas.openxmlformats.org/officeDocument/2006/relationships/hyperlink" Target="http://stats.oecd.org/OECDStat_Metadata/ShowMetadata.ashx?Dataset=LFS_D&amp;Coords=%5bCOUNTRY%5d.%5bCZE%5d&amp;ShowOnWeb=true&amp;Lang=en" TargetMode="External"/><Relationship Id="rId183" Type="http://schemas.openxmlformats.org/officeDocument/2006/relationships/hyperlink" Target="http://stats.oecd.org/OECDStat_Metadata/ShowMetadata.ashx?Dataset=LFS_D&amp;Coords=%5bSERIES%5d.%5bU%5d,%5bSEX%5d.%5bMW%5d,%5bAGE%5d.%5b2529%5d,%5bFREQUENCY%5d.%5bA%5d,%5bCOUNTRY%5d.%5bITA%5d,%5bTIME%5d.%5b2003%5d&amp;ShowOnWeb=true" TargetMode="External"/><Relationship Id="rId239" Type="http://schemas.openxmlformats.org/officeDocument/2006/relationships/hyperlink" Target="http://stats.oecd.org/OECDStat_Metadata/ShowMetadata.ashx?Dataset=LFS_D&amp;Coords=%5bCOUNTRY%5d.%5bAUT%5d&amp;ShowOnWeb=true&amp;Lang=en" TargetMode="External"/><Relationship Id="rId390" Type="http://schemas.openxmlformats.org/officeDocument/2006/relationships/hyperlink" Target="http://stats.oecd.org/OECDStat_Metadata/ShowMetadata.ashx?Dataset=LFS_D&amp;Coords=%5bSERIES%5d.%5bL%5d,%5bSEX%5d.%5bMW%5d,%5bAGE%5d.%5b1524%5d,%5bFREQUENCY%5d.%5bA%5d,%5bCOUNTRY%5d.%5bLUX%5d,%5bTIME%5d.%5b2003%5d&amp;ShowOnWeb=true" TargetMode="External"/><Relationship Id="rId404" Type="http://schemas.openxmlformats.org/officeDocument/2006/relationships/hyperlink" Target="http://stats.oecd.org/OECDStat_Metadata/ShowMetadata.ashx?Dataset=LFS_D&amp;Coords=%5bSERIES%5d.%5bL%5d,%5bSEX%5d.%5bMW%5d,%5bAGE%5d.%5b1524%5d,%5bFREQUENCY%5d.%5bA%5d,%5bCOUNTRY%5d.%5bPOL%5d,%5bTIME%5d.%5b2000%5d&amp;ShowOnWeb=true" TargetMode="External"/><Relationship Id="rId446" Type="http://schemas.openxmlformats.org/officeDocument/2006/relationships/hyperlink" Target="http://stats.oecd.org/OECDStat_Metadata/ShowMetadata.ashx?Dataset=LFS_D&amp;Coords=%5bCOUNTRY%5d.%5bCAN%5d&amp;ShowOnWeb=true&amp;Lang=en" TargetMode="External"/><Relationship Id="rId611" Type="http://schemas.openxmlformats.org/officeDocument/2006/relationships/hyperlink" Target="http://stats.oecd.org/OECDStat_Metadata/ShowMetadata.ashx?Dataset=LFS_D&amp;Coords=%5bSERIES%5d.%5bL%5d,%5bSEX%5d.%5bMW%5d,%5bAGE%5d.%5b1564%5d,%5bFREQUENCY%5d.%5bA%5d,%5bCOUNTRY%5d.%5bESP%5d,%5bTIME%5d.%5b1991%5d&amp;ShowOnWeb=true" TargetMode="External"/><Relationship Id="rId653" Type="http://schemas.openxmlformats.org/officeDocument/2006/relationships/hyperlink" Target="http://stats.oecd.org/OECDStat_Metadata/ShowMetadata.ashx?Dataset=LFS_D&amp;Coords=%5bCOUNTRY%5d.%5bNZL%5d&amp;ShowOnWeb=true&amp;Lang=en" TargetMode="External"/><Relationship Id="rId250" Type="http://schemas.openxmlformats.org/officeDocument/2006/relationships/hyperlink" Target="http://stats.oecd.org/OECDStat_Metadata/ShowMetadata.ashx?Dataset=LFS_D&amp;Coords=%5bSERIES%5d.%5bU%5d,%5bSEX%5d.%5bMW%5d,%5bAGE%5d.%5b1564%5d,%5bFREQUENCY%5d.%5bA%5d,%5bCOUNTRY%5d.%5bCZE%5d,%5bTIME%5d.%5b1996%5d&amp;ShowOnWeb=true" TargetMode="External"/><Relationship Id="rId292" Type="http://schemas.openxmlformats.org/officeDocument/2006/relationships/hyperlink" Target="http://stats.oecd.org/OECDStat_Metadata/ShowMetadata.ashx?Dataset=LFS_D&amp;Coords=%5bCOUNTRY%5d.%5bMEX%5d&amp;ShowOnWeb=true&amp;Lang=en" TargetMode="External"/><Relationship Id="rId306" Type="http://schemas.openxmlformats.org/officeDocument/2006/relationships/hyperlink" Target="http://stats.oecd.org/OECDStat_Metadata/ShowMetadata.ashx?Dataset=LFS_D&amp;Coords=%5bSERIES%5d.%5bU%5d,%5bSEX%5d.%5bMW%5d,%5bAGE%5d.%5b1564%5d,%5bFREQUENCY%5d.%5bA%5d,%5bCOUNTRY%5d.%5bPOL%5d,%5bTIME%5d.%5b2002%5d&amp;ShowOnWeb=true" TargetMode="External"/><Relationship Id="rId488" Type="http://schemas.openxmlformats.org/officeDocument/2006/relationships/hyperlink" Target="http://stats.oecd.org/OECDStat_Metadata/ShowMetadata.ashx?Dataset=LFS_D&amp;Coords=%5bSERIES%5d.%5bL%5d,%5bSEX%5d.%5bMW%5d,%5bAGE%5d.%5b2529%5d,%5bFREQUENCY%5d.%5bA%5d,%5bCOUNTRY%5d.%5bLUX%5d,%5bTIME%5d.%5b2002%5d&amp;ShowOnWeb=true" TargetMode="External"/><Relationship Id="rId45" Type="http://schemas.openxmlformats.org/officeDocument/2006/relationships/hyperlink" Target="http://stats.oecd.org/OECDStat_Metadata/ShowMetadata.ashx?Dataset=LFS_D&amp;Coords=%5bSERIES%5d.%5bU%5d,%5bSEX%5d.%5bMW%5d,%5bAGE%5d.%5b1524%5d,%5bFREQUENCY%5d.%5bA%5d,%5bCOUNTRY%5d.%5bBEL%5d,%5bTIME%5d.%5b1998%5d&amp;ShowOnWeb=true" TargetMode="External"/><Relationship Id="rId87" Type="http://schemas.openxmlformats.org/officeDocument/2006/relationships/hyperlink" Target="http://stats.oecd.org/OECDStat_Metadata/ShowMetadata.ashx?Dataset=LFS_D&amp;Coords=%5bSERIES%5d.%5bU%5d,%5bSEX%5d.%5bMW%5d,%5bAGE%5d.%5b1524%5d,%5bFREQUENCY%5d.%5bA%5d,%5bCOUNTRY%5d.%5bKOR%5d,%5bTIME%5d.%5b2005%5d&amp;ShowOnWeb=true" TargetMode="External"/><Relationship Id="rId110" Type="http://schemas.openxmlformats.org/officeDocument/2006/relationships/hyperlink" Target="http://stats.oecd.org/OECDStat_Metadata/ShowMetadata.ashx?Dataset=LFS_D&amp;Coords=%5bSERIES%5d.%5bU%5d,%5bSEX%5d.%5bMW%5d,%5bAGE%5d.%5b1524%5d,%5bFREQUENCY%5d.%5bA%5d,%5bCOUNTRY%5d.%5bPRT%5d,%5bTIME%5d.%5b1998%5d&amp;ShowOnWeb=true" TargetMode="External"/><Relationship Id="rId348" Type="http://schemas.openxmlformats.org/officeDocument/2006/relationships/hyperlink" Target="http://stats.oecd.org/OECDStat_Metadata/ShowMetadata.ashx?Dataset=LFS_D&amp;Coords=%5bCOUNTRY%5d.%5bCHL%5d&amp;ShowOnWeb=true&amp;Lang=en" TargetMode="External"/><Relationship Id="rId513" Type="http://schemas.openxmlformats.org/officeDocument/2006/relationships/hyperlink" Target="http://stats.oecd.org/OECDStat_Metadata/ShowMetadata.ashx?Dataset=LFS_D&amp;Coords=%5bSERIES%5d.%5bL%5d,%5bSEX%5d.%5bMW%5d,%5bAGE%5d.%5b2529%5d,%5bFREQUENCY%5d.%5bA%5d,%5bCOUNTRY%5d.%5bESP%5d,%5bTIME%5d.%5b1995%5d&amp;ShowOnWeb=true" TargetMode="External"/><Relationship Id="rId555" Type="http://schemas.openxmlformats.org/officeDocument/2006/relationships/hyperlink" Target="http://stats.oecd.org/OECDStat_Metadata/ShowMetadata.ashx?Dataset=LFS_D&amp;Coords=%5bCOUNTRY%5d.%5bFRA%5d&amp;ShowOnWeb=true&amp;Lang=en" TargetMode="External"/><Relationship Id="rId597" Type="http://schemas.openxmlformats.org/officeDocument/2006/relationships/hyperlink" Target="http://stats.oecd.org/OECDStat_Metadata/ShowMetadata.ashx?Dataset=LFS_D&amp;Coords=%5bCOUNTRY%5d.%5bPOL%5d&amp;ShowOnWeb=true&amp;Lang=en" TargetMode="External"/><Relationship Id="rId152" Type="http://schemas.openxmlformats.org/officeDocument/2006/relationships/hyperlink" Target="http://stats.oecd.org/OECDStat_Metadata/ShowMetadata.ashx?Dataset=LFS_D&amp;Coords=%5bSERIES%5d.%5bU%5d,%5bSEX%5d.%5bMW%5d,%5bAGE%5d.%5b2529%5d,%5bFREQUENCY%5d.%5bA%5d,%5bCOUNTRY%5d.%5bCZE%5d,%5bTIME%5d.%5b1997%5d&amp;ShowOnWeb=true" TargetMode="External"/><Relationship Id="rId194" Type="http://schemas.openxmlformats.org/officeDocument/2006/relationships/hyperlink" Target="http://stats.oecd.org/OECDStat_Metadata/ShowMetadata.ashx?Dataset=LFS_D&amp;Coords=%5bSERIES%5d.%5bU%5d,%5bSEX%5d.%5bMW%5d,%5bAGE%5d.%5b2529%5d,%5bFREQUENCY%5d.%5bA%5d,%5bCOUNTRY%5d.%5bMEX%5d,%5bTIME%5d.%5b2000%5d&amp;ShowOnWeb=true" TargetMode="External"/><Relationship Id="rId208" Type="http://schemas.openxmlformats.org/officeDocument/2006/relationships/hyperlink" Target="http://stats.oecd.org/OECDStat_Metadata/ShowMetadata.ashx?Dataset=LFS_D&amp;Coords=%5bSERIES%5d.%5bU%5d,%5bSEX%5d.%5bMW%5d,%5bAGE%5d.%5b2529%5d,%5bFREQUENCY%5d.%5bA%5d,%5bCOUNTRY%5d.%5bPRT%5d,%5bTIME%5d.%5b1997%5d&amp;ShowOnWeb=true" TargetMode="External"/><Relationship Id="rId415" Type="http://schemas.openxmlformats.org/officeDocument/2006/relationships/hyperlink" Target="http://stats.oecd.org/OECDStat_Metadata/ShowMetadata.ashx?Dataset=LFS_D&amp;Coords=%5bSERIES%5d.%5bL%5d,%5bSEX%5d.%5bMW%5d,%5bAGE%5d.%5b1524%5d,%5bFREQUENCY%5d.%5bA%5d,%5bCOUNTRY%5d.%5bESP%5d,%5bTIME%5d.%5b1991%5d&amp;ShowOnWeb=true" TargetMode="External"/><Relationship Id="rId457" Type="http://schemas.openxmlformats.org/officeDocument/2006/relationships/hyperlink" Target="http://stats.oecd.org/OECDStat_Metadata/ShowMetadata.ashx?Dataset=LFS_D&amp;Coords=%5bSERIES%5d.%5bL%5d,%5bSEX%5d.%5bMW%5d,%5bAGE%5d.%5b2529%5d,%5bFREQUENCY%5d.%5bA%5d,%5bCOUNTRY%5d.%5bFIN%5d,%5bTIME%5d.%5b1999%5d&amp;ShowOnWeb=true" TargetMode="External"/><Relationship Id="rId622" Type="http://schemas.openxmlformats.org/officeDocument/2006/relationships/hyperlink" Target="http://stats.oecd.org/OECDStat_Metadata/ShowMetadata.ashx?Dataset=LFS_D&amp;Coords=%5bCOUNTRY%5d.%5bCHE%5d&amp;ShowOnWeb=true&amp;Lang=en" TargetMode="External"/><Relationship Id="rId261" Type="http://schemas.openxmlformats.org/officeDocument/2006/relationships/hyperlink" Target="http://stats.oecd.org/OECDStat_Metadata/ShowMetadata.ashx?Dataset=LFS_D&amp;Coords=%5bCOUNTRY%5d.%5bDEU%5d&amp;ShowOnWeb=true&amp;Lang=en" TargetMode="External"/><Relationship Id="rId499" Type="http://schemas.openxmlformats.org/officeDocument/2006/relationships/hyperlink" Target="http://stats.oecd.org/OECDStat_Metadata/ShowMetadata.ashx?Dataset=LFS_D&amp;Coords=%5bSERIES%5d.%5bL%5d,%5bSEX%5d.%5bMW%5d,%5bAGE%5d.%5b2529%5d,%5bFREQUENCY%5d.%5bA%5d,%5bCOUNTRY%5d.%5bPOL%5d,%5bTIME%5d.%5b1992%5d&amp;ShowOnWeb=true" TargetMode="External"/><Relationship Id="rId664" Type="http://schemas.openxmlformats.org/officeDocument/2006/relationships/hyperlink" Target="http://stats.oecd.org/OECDStat_Metadata/ShowMetadata.ashx?Dataset=LFS_D&amp;Coords=%5bCOUNTRY%5d.%5bOECD%5d&amp;ShowOnWeb=true&amp;Lang=en" TargetMode="External"/><Relationship Id="rId14" Type="http://schemas.openxmlformats.org/officeDocument/2006/relationships/hyperlink" Target="http://stats.oecd.org/OECDStat_Metadata/ShowMetadata.ashx?Dataset=LFS_D&amp;Coords=%5bCOUNTRY%5d.%5bHUN%5d&amp;ShowOnWeb=true&amp;Lang=en" TargetMode="External"/><Relationship Id="rId56" Type="http://schemas.openxmlformats.org/officeDocument/2006/relationships/hyperlink" Target="http://stats.oecd.org/OECDStat_Metadata/ShowMetadata.ashx?Dataset=LFS_D&amp;Coords=%5bSERIES%5d.%5bU%5d,%5bSEX%5d.%5bMW%5d,%5bAGE%5d.%5b1524%5d,%5bFREQUENCY%5d.%5bA%5d,%5bCOUNTRY%5d.%5bEST%5d,%5bTIME%5d.%5b2000%5d&amp;ShowOnWeb=true" TargetMode="External"/><Relationship Id="rId317" Type="http://schemas.openxmlformats.org/officeDocument/2006/relationships/hyperlink" Target="http://stats.oecd.org/OECDStat_Metadata/ShowMetadata.ashx?Dataset=LFS_D&amp;Coords=%5bSERIES%5d.%5bU%5d,%5bSEX%5d.%5bMW%5d,%5bAGE%5d.%5b1564%5d,%5bFREQUENCY%5d.%5bA%5d,%5bCOUNTRY%5d.%5bESP%5d,%5bTIME%5d.%5b1995%5d&amp;ShowOnWeb=true" TargetMode="External"/><Relationship Id="rId359" Type="http://schemas.openxmlformats.org/officeDocument/2006/relationships/hyperlink" Target="http://stats.oecd.org/OECDStat_Metadata/ShowMetadata.ashx?Dataset=LFS_D&amp;Coords=%5bCOUNTRY%5d.%5bFRA%5d&amp;ShowOnWeb=true&amp;Lang=en" TargetMode="External"/><Relationship Id="rId524" Type="http://schemas.openxmlformats.org/officeDocument/2006/relationships/hyperlink" Target="http://stats.oecd.org/OECDStat_Metadata/ShowMetadata.ashx?Dataset=LFS_D&amp;Coords=%5bCOUNTRY%5d.%5bTUR%5d&amp;ShowOnWeb=true&amp;Lang=en" TargetMode="External"/><Relationship Id="rId566" Type="http://schemas.openxmlformats.org/officeDocument/2006/relationships/hyperlink" Target="http://stats.oecd.org/OECDStat_Metadata/ShowMetadata.ashx?Dataset=LFS_D&amp;Coords=%5bSERIES%5d.%5bL%5d,%5bSEX%5d.%5bMW%5d,%5bAGE%5d.%5b1564%5d,%5bFREQUENCY%5d.%5bA%5d,%5bCOUNTRY%5d.%5bHUN%5d,%5bTIME%5d.%5b1994%5d&amp;ShowOnWeb=true" TargetMode="External"/><Relationship Id="rId98" Type="http://schemas.openxmlformats.org/officeDocument/2006/relationships/hyperlink" Target="http://stats.oecd.org/OECDStat_Metadata/ShowMetadata.ashx?Dataset=LFS_D&amp;Coords=%5bSERIES%5d.%5bU%5d,%5bSEX%5d.%5bMW%5d,%5bAGE%5d.%5b1524%5d,%5bFREQUENCY%5d.%5bA%5d,%5bCOUNTRY%5d.%5bNZL%5d,%5bTIME%5d.%5b1998%5d&amp;ShowOnWeb=true" TargetMode="External"/><Relationship Id="rId121" Type="http://schemas.openxmlformats.org/officeDocument/2006/relationships/hyperlink" Target="http://stats.oecd.org/OECDStat_Metadata/ShowMetadata.ashx?Dataset=LFS_D&amp;Coords=%5bSERIES%5d.%5bU%5d,%5bSEX%5d.%5bMW%5d,%5bAGE%5d.%5b1524%5d,%5bFREQUENCY%5d.%5bA%5d,%5bCOUNTRY%5d.%5bESP%5d,%5bTIME%5d.%5b2004%5d&amp;ShowOnWeb=true" TargetMode="External"/><Relationship Id="rId163" Type="http://schemas.openxmlformats.org/officeDocument/2006/relationships/hyperlink" Target="http://stats.oecd.org/OECDStat_Metadata/ShowMetadata.ashx?Dataset=LFS_D&amp;Coords=%5bSERIES%5d.%5bU%5d,%5bSEX%5d.%5bMW%5d,%5bAGE%5d.%5b2529%5d,%5bFREQUENCY%5d.%5bA%5d,%5bCOUNTRY%5d.%5bDEU%5d,%5bTIME%5d.%5b1991%5d&amp;ShowOnWeb=true" TargetMode="External"/><Relationship Id="rId219" Type="http://schemas.openxmlformats.org/officeDocument/2006/relationships/hyperlink" Target="http://stats.oecd.org/OECDStat_Metadata/ShowMetadata.ashx?Dataset=LFS_D&amp;Coords=%5bSERIES%5d.%5bU%5d,%5bSEX%5d.%5bMW%5d,%5bAGE%5d.%5b2529%5d,%5bFREQUENCY%5d.%5bA%5d,%5bCOUNTRY%5d.%5bESP%5d,%5bTIME%5d.%5b2000%5d&amp;ShowOnWeb=true" TargetMode="External"/><Relationship Id="rId370" Type="http://schemas.openxmlformats.org/officeDocument/2006/relationships/hyperlink" Target="http://stats.oecd.org/OECDStat_Metadata/ShowMetadata.ashx?Dataset=LFS_D&amp;Coords=%5bSERIES%5d.%5bL%5d,%5bSEX%5d.%5bMW%5d,%5bAGE%5d.%5b1524%5d,%5bFREQUENCY%5d.%5bA%5d,%5bCOUNTRY%5d.%5bHUN%5d,%5bTIME%5d.%5b1994%5d&amp;ShowOnWeb=true" TargetMode="External"/><Relationship Id="rId426" Type="http://schemas.openxmlformats.org/officeDocument/2006/relationships/hyperlink" Target="http://stats.oecd.org/OECDStat_Metadata/ShowMetadata.ashx?Dataset=LFS_D&amp;Coords=%5bCOUNTRY%5d.%5bCHE%5d&amp;ShowOnWeb=true&amp;Lang=en" TargetMode="External"/><Relationship Id="rId633" Type="http://schemas.openxmlformats.org/officeDocument/2006/relationships/hyperlink" Target="http://stats.oecd.org/OECDStat_Metadata/ShowMetadata.ashx?Dataset=LFS_D&amp;Coords=%5bCOUNTRY%5d.%5bBEL%5d&amp;ShowOnWeb=true&amp;Lang=en" TargetMode="External"/><Relationship Id="rId230" Type="http://schemas.openxmlformats.org/officeDocument/2006/relationships/hyperlink" Target="http://stats.oecd.org/OECDStat_Metadata/ShowMetadata.ashx?Dataset=LFS_D&amp;Coords=%5bSERIES%5d.%5bU%5d,%5bSEX%5d.%5bMW%5d,%5bAGE%5d.%5b2529%5d,%5bFREQUENCY%5d.%5bA%5d,%5bCOUNTRY%5d.%5bGBR%5d,%5bTIME%5d.%5b1993%5d&amp;ShowOnWeb=true" TargetMode="External"/><Relationship Id="rId468" Type="http://schemas.openxmlformats.org/officeDocument/2006/relationships/hyperlink" Target="http://stats.oecd.org/OECDStat_Metadata/ShowMetadata.ashx?Dataset=LFS_D&amp;Coords=%5bCOUNTRY%5d.%5bHUN%5d&amp;ShowOnWeb=true&amp;Lang=en" TargetMode="External"/><Relationship Id="rId25" Type="http://schemas.openxmlformats.org/officeDocument/2006/relationships/hyperlink" Target="http://stats.oecd.org/OECDStat_Metadata/ShowMetadata.ashx?Dataset=LFS_D&amp;Coords=%5bCOUNTRY%5d.%5bNOR%5d&amp;ShowOnWeb=true&amp;Lang=en" TargetMode="External"/><Relationship Id="rId67" Type="http://schemas.openxmlformats.org/officeDocument/2006/relationships/hyperlink" Target="http://stats.oecd.org/OECDStat_Metadata/ShowMetadata.ashx?Dataset=LFS_D&amp;Coords=%5bSERIES%5d.%5bU%5d,%5bSEX%5d.%5bMW%5d,%5bAGE%5d.%5b1524%5d,%5bFREQUENCY%5d.%5bA%5d,%5bCOUNTRY%5d.%5bGRC%5d,%5bTIME%5d.%5b1992%5d&amp;ShowOnWeb=true" TargetMode="External"/><Relationship Id="rId272" Type="http://schemas.openxmlformats.org/officeDocument/2006/relationships/hyperlink" Target="http://stats.oecd.org/OECDStat_Metadata/ShowMetadata.ashx?Dataset=LFS_D&amp;Coords=%5bCOUNTRY%5d.%5bISL%5d&amp;ShowOnWeb=true&amp;Lang=en" TargetMode="External"/><Relationship Id="rId328" Type="http://schemas.openxmlformats.org/officeDocument/2006/relationships/hyperlink" Target="http://stats.oecd.org/OECDStat_Metadata/ShowMetadata.ashx?Dataset=LFS_D&amp;Coords=%5bCOUNTRY%5d.%5bTUR%5d&amp;ShowOnWeb=true&amp;Lang=en" TargetMode="External"/><Relationship Id="rId535" Type="http://schemas.openxmlformats.org/officeDocument/2006/relationships/hyperlink" Target="http://stats.oecd.org/OECDStat_Metadata/ShowMetadata.ashx?Dataset=LFS_D&amp;Coords=%5bCOUNTRY%5d.%5bAUT%5d&amp;ShowOnWeb=true&amp;Lang=en" TargetMode="External"/><Relationship Id="rId577" Type="http://schemas.openxmlformats.org/officeDocument/2006/relationships/hyperlink" Target="http://stats.oecd.org/OECDStat_Metadata/ShowMetadata.ashx?Dataset=LFS_D&amp;Coords=%5bSERIES%5d.%5bL%5d,%5bSEX%5d.%5bMW%5d,%5bAGE%5d.%5b1564%5d,%5bFREQUENCY%5d.%5bA%5d,%5bCOUNTRY%5d.%5bITA%5d,%5bTIME%5d.%5b2003%5d&amp;ShowOnWeb=true" TargetMode="External"/><Relationship Id="rId132" Type="http://schemas.openxmlformats.org/officeDocument/2006/relationships/hyperlink" Target="http://stats.oecd.org/OECDStat_Metadata/ShowMetadata.ashx?Dataset=LFS_D&amp;Coords=%5bCOUNTRY%5d.%5bUSA%5d&amp;ShowOnWeb=true&amp;Lang=en" TargetMode="External"/><Relationship Id="rId174" Type="http://schemas.openxmlformats.org/officeDocument/2006/relationships/hyperlink" Target="http://stats.oecd.org/OECDStat_Metadata/ShowMetadata.ashx?Dataset=LFS_D&amp;Coords=%5bSERIES%5d.%5bU%5d,%5bSEX%5d.%5bMW%5d,%5bAGE%5d.%5b2529%5d,%5bFREQUENCY%5d.%5bA%5d,%5bCOUNTRY%5d.%5bISL%5d,%5bTIME%5d.%5b1991%5d&amp;ShowOnWeb=true" TargetMode="External"/><Relationship Id="rId381" Type="http://schemas.openxmlformats.org/officeDocument/2006/relationships/hyperlink" Target="http://stats.oecd.org/OECDStat_Metadata/ShowMetadata.ashx?Dataset=LFS_D&amp;Coords=%5bSERIES%5d.%5bL%5d,%5bSEX%5d.%5bMW%5d,%5bAGE%5d.%5b1524%5d,%5bFREQUENCY%5d.%5bA%5d,%5bCOUNTRY%5d.%5bITA%5d,%5bTIME%5d.%5b2003%5d&amp;ShowOnWeb=true" TargetMode="External"/><Relationship Id="rId602" Type="http://schemas.openxmlformats.org/officeDocument/2006/relationships/hyperlink" Target="http://stats.oecd.org/OECDStat_Metadata/ShowMetadata.ashx?Dataset=LFS_D&amp;Coords=%5bCOUNTRY%5d.%5bPRT%5d&amp;ShowOnWeb=true&amp;Lang=en" TargetMode="External"/><Relationship Id="rId241" Type="http://schemas.openxmlformats.org/officeDocument/2006/relationships/hyperlink" Target="http://stats.oecd.org/OECDStat_Metadata/ShowMetadata.ashx?Dataset=LFS_D&amp;Coords=%5bSERIES%5d.%5bU%5d,%5bSEX%5d.%5bMW%5d,%5bAGE%5d.%5b1564%5d,%5bFREQUENCY%5d.%5bA%5d,%5bCOUNTRY%5d.%5bAUT%5d,%5bTIME%5d.%5b2000%5d&amp;ShowOnWeb=true" TargetMode="External"/><Relationship Id="rId437" Type="http://schemas.openxmlformats.org/officeDocument/2006/relationships/hyperlink" Target="http://stats.oecd.org/OECDStat_Metadata/ShowMetadata.ashx?Dataset=LFS_D&amp;Coords=%5bSERIES%5d.%5bL%5d,%5bSEX%5d.%5bMW%5d,%5bAGE%5d.%5b2529%5d,%5bFREQUENCY%5d.%5bA%5d,%5bCOUNTRY%5d.%5bAUS%5d,%5bTIME%5d.%5b2001%5d&amp;ShowOnWeb=true" TargetMode="External"/><Relationship Id="rId479" Type="http://schemas.openxmlformats.org/officeDocument/2006/relationships/hyperlink" Target="http://stats.oecd.org/OECDStat_Metadata/ShowMetadata.ashx?Dataset=LFS_D&amp;Coords=%5bSERIES%5d.%5bL%5d,%5bSEX%5d.%5bMW%5d,%5bAGE%5d.%5b2529%5d,%5bFREQUENCY%5d.%5bA%5d,%5bCOUNTRY%5d.%5bITA%5d,%5bTIME%5d.%5b1993%5d&amp;ShowOnWeb=true" TargetMode="External"/><Relationship Id="rId644" Type="http://schemas.openxmlformats.org/officeDocument/2006/relationships/hyperlink" Target="http://stats.oecd.org/OECDStat_Metadata/ShowMetadata.ashx?Dataset=LFS_D&amp;Coords=%5bCOUNTRY%5d.%5bISL%5d&amp;ShowOnWeb=true&amp;Lang=en" TargetMode="External"/><Relationship Id="rId36" Type="http://schemas.openxmlformats.org/officeDocument/2006/relationships/hyperlink" Target="http://stats.oecd.org/OECDStat_Metadata/ShowMetadata.ashx?Dataset=LFS_D&amp;ShowOnWeb=true&amp;Lang=en" TargetMode="External"/><Relationship Id="rId283" Type="http://schemas.openxmlformats.org/officeDocument/2006/relationships/hyperlink" Target="http://stats.oecd.org/OECDStat_Metadata/ShowMetadata.ashx?Dataset=LFS_D&amp;Coords=%5bSERIES%5d.%5bU%5d,%5bSEX%5d.%5bMW%5d,%5bAGE%5d.%5b1564%5d,%5bFREQUENCY%5d.%5bA%5d,%5bCOUNTRY%5d.%5bITA%5d,%5bTIME%5d.%5b2004%5d&amp;ShowOnWeb=true" TargetMode="External"/><Relationship Id="rId339" Type="http://schemas.openxmlformats.org/officeDocument/2006/relationships/hyperlink" Target="http://stats.oecd.org/OECDStat_Metadata/ShowMetadata.ashx?Dataset=LFS_D&amp;Coords=%5bCOUNTRY%5d.%5bAUT%5d&amp;ShowOnWeb=true&amp;Lang=en" TargetMode="External"/><Relationship Id="rId490" Type="http://schemas.openxmlformats.org/officeDocument/2006/relationships/hyperlink" Target="http://stats.oecd.org/OECDStat_Metadata/ShowMetadata.ashx?Dataset=LFS_D&amp;Coords=%5bCOUNTRY%5d.%5bMEX%5d&amp;ShowOnWeb=true&amp;Lang=en" TargetMode="External"/><Relationship Id="rId504" Type="http://schemas.openxmlformats.org/officeDocument/2006/relationships/hyperlink" Target="http://stats.oecd.org/OECDStat_Metadata/ShowMetadata.ashx?Dataset=LFS_D&amp;Coords=%5bSERIES%5d.%5bL%5d,%5bSEX%5d.%5bMW%5d,%5bAGE%5d.%5b2529%5d,%5bFREQUENCY%5d.%5bA%5d,%5bCOUNTRY%5d.%5bPRT%5d,%5bTIME%5d.%5b1991%5d&amp;ShowOnWeb=true" TargetMode="External"/><Relationship Id="rId546" Type="http://schemas.openxmlformats.org/officeDocument/2006/relationships/hyperlink" Target="http://stats.oecd.org/OECDStat_Metadata/ShowMetadata.ashx?Dataset=LFS_D&amp;Coords=%5bSERIES%5d.%5bL%5d,%5bSEX%5d.%5bMW%5d,%5bAGE%5d.%5b1564%5d,%5bFREQUENCY%5d.%5bA%5d,%5bCOUNTRY%5d.%5bCZE%5d,%5bTIME%5d.%5b1996%5d&amp;ShowOnWeb=true" TargetMode="External"/><Relationship Id="rId78" Type="http://schemas.openxmlformats.org/officeDocument/2006/relationships/hyperlink" Target="http://stats.oecd.org/OECDStat_Metadata/ShowMetadata.ashx?Dataset=LFS_D&amp;Coords=%5bSERIES%5d.%5bU%5d,%5bSEX%5d.%5bMW%5d,%5bAGE%5d.%5b1524%5d,%5bFREQUENCY%5d.%5bA%5d,%5bCOUNTRY%5d.%5bIRL%5d,%5bTIME%5d.%5b1998%5d&amp;ShowOnWeb=true" TargetMode="External"/><Relationship Id="rId101" Type="http://schemas.openxmlformats.org/officeDocument/2006/relationships/hyperlink" Target="http://stats.oecd.org/OECDStat_Metadata/ShowMetadata.ashx?Dataset=LFS_D&amp;Coords=%5bSERIES%5d.%5bU%5d,%5bSEX%5d.%5bMW%5d,%5bAGE%5d.%5b1524%5d,%5bFREQUENCY%5d.%5bA%5d,%5bCOUNTRY%5d.%5bNOR%5d,%5bTIME%5d.%5b1996%5d&amp;ShowOnWeb=true" TargetMode="External"/><Relationship Id="rId143" Type="http://schemas.openxmlformats.org/officeDocument/2006/relationships/hyperlink" Target="http://stats.oecd.org/OECDStat_Metadata/ShowMetadata.ashx?Dataset=LFS_D&amp;Coords=%5bSERIES%5d.%5bU%5d,%5bSEX%5d.%5bMW%5d,%5bAGE%5d.%5b2529%5d,%5bFREQUENCY%5d.%5bA%5d,%5bCOUNTRY%5d.%5bAUT%5d,%5bTIME%5d.%5b2003%5d&amp;ShowOnWeb=true" TargetMode="External"/><Relationship Id="rId185" Type="http://schemas.openxmlformats.org/officeDocument/2006/relationships/hyperlink" Target="http://stats.oecd.org/OECDStat_Metadata/ShowMetadata.ashx?Dataset=LFS_D&amp;Coords=%5bCOUNTRY%5d.%5bJPN%5d&amp;ShowOnWeb=true&amp;Lang=en" TargetMode="External"/><Relationship Id="rId350" Type="http://schemas.openxmlformats.org/officeDocument/2006/relationships/hyperlink" Target="http://stats.oecd.org/OECDStat_Metadata/ShowMetadata.ashx?Dataset=LFS_D&amp;Coords=%5bSERIES%5d.%5bL%5d,%5bSEX%5d.%5bMW%5d,%5bAGE%5d.%5b1524%5d,%5bFREQUENCY%5d.%5bA%5d,%5bCOUNTRY%5d.%5bCZE%5d,%5bTIME%5d.%5b1996%5d&amp;ShowOnWeb=true" TargetMode="External"/><Relationship Id="rId406" Type="http://schemas.openxmlformats.org/officeDocument/2006/relationships/hyperlink" Target="http://stats.oecd.org/OECDStat_Metadata/ShowMetadata.ashx?Dataset=LFS_D&amp;Coords=%5bCOUNTRY%5d.%5bPRT%5d&amp;ShowOnWeb=true&amp;Lang=en" TargetMode="External"/><Relationship Id="rId588" Type="http://schemas.openxmlformats.org/officeDocument/2006/relationships/hyperlink" Target="http://stats.oecd.org/OECDStat_Metadata/ShowMetadata.ashx?Dataset=LFS_D&amp;Coords=%5bSERIES%5d.%5bL%5d,%5bSEX%5d.%5bMW%5d,%5bAGE%5d.%5b1564%5d,%5bFREQUENCY%5d.%5bA%5d,%5bCOUNTRY%5d.%5bMEX%5d,%5bTIME%5d.%5b1992%5d&amp;ShowOnWeb=true" TargetMode="External"/><Relationship Id="rId9" Type="http://schemas.openxmlformats.org/officeDocument/2006/relationships/hyperlink" Target="http://stats.oecd.org/OECDStat_Metadata/ShowMetadata.ashx?Dataset=LFS_D&amp;Coords=%5bCOUNTRY%5d.%5bEST%5d&amp;ShowOnWeb=true&amp;Lang=en" TargetMode="External"/><Relationship Id="rId210" Type="http://schemas.openxmlformats.org/officeDocument/2006/relationships/hyperlink" Target="http://stats.oecd.org/OECDStat_Metadata/ShowMetadata.ashx?Dataset=LFS_D&amp;Coords=%5bCOUNTRY%5d.%5bSVK%5d&amp;ShowOnWeb=true&amp;Lang=en" TargetMode="External"/><Relationship Id="rId392" Type="http://schemas.openxmlformats.org/officeDocument/2006/relationships/hyperlink" Target="http://stats.oecd.org/OECDStat_Metadata/ShowMetadata.ashx?Dataset=LFS_D&amp;Coords=%5bSERIES%5d.%5bL%5d,%5bSEX%5d.%5bMW%5d,%5bAGE%5d.%5b1524%5d,%5bFREQUENCY%5d.%5bA%5d,%5bCOUNTRY%5d.%5bMEX%5d,%5bTIME%5d.%5b1992%5d&amp;ShowOnWeb=true" TargetMode="External"/><Relationship Id="rId448" Type="http://schemas.openxmlformats.org/officeDocument/2006/relationships/hyperlink" Target="http://stats.oecd.org/OECDStat_Metadata/ShowMetadata.ashx?Dataset=LFS_D&amp;Coords=%5bCOUNTRY%5d.%5bCZE%5d&amp;ShowOnWeb=true&amp;Lang=en" TargetMode="External"/><Relationship Id="rId613" Type="http://schemas.openxmlformats.org/officeDocument/2006/relationships/hyperlink" Target="http://stats.oecd.org/OECDStat_Metadata/ShowMetadata.ashx?Dataset=LFS_D&amp;Coords=%5bSERIES%5d.%5bL%5d,%5bSEX%5d.%5bMW%5d,%5bAGE%5d.%5b1564%5d,%5bFREQUENCY%5d.%5bA%5d,%5bCOUNTRY%5d.%5bESP%5d,%5bTIME%5d.%5b1998%5d&amp;ShowOnWeb=true" TargetMode="External"/><Relationship Id="rId655" Type="http://schemas.openxmlformats.org/officeDocument/2006/relationships/hyperlink" Target="http://stats.oecd.org/OECDStat_Metadata/ShowMetadata.ashx?Dataset=LFS_D&amp;Coords=%5bCOUNTRY%5d.%5bPOL%5d&amp;ShowOnWeb=true&amp;Lang=en" TargetMode="External"/><Relationship Id="rId252" Type="http://schemas.openxmlformats.org/officeDocument/2006/relationships/hyperlink" Target="http://stats.oecd.org/OECDStat_Metadata/ShowMetadata.ashx?Dataset=LFS_D&amp;Coords=%5bCOUNTRY%5d.%5bDNK%5d&amp;ShowOnWeb=true&amp;Lang=en" TargetMode="External"/><Relationship Id="rId294" Type="http://schemas.openxmlformats.org/officeDocument/2006/relationships/hyperlink" Target="http://stats.oecd.org/OECDStat_Metadata/ShowMetadata.ashx?Dataset=LFS_D&amp;Coords=%5bSERIES%5d.%5bU%5d,%5bSEX%5d.%5bMW%5d,%5bAGE%5d.%5b1564%5d,%5bFREQUENCY%5d.%5bA%5d,%5bCOUNTRY%5d.%5bMEX%5d,%5bTIME%5d.%5b1994%5d&amp;ShowOnWeb=true" TargetMode="External"/><Relationship Id="rId308" Type="http://schemas.openxmlformats.org/officeDocument/2006/relationships/hyperlink" Target="http://stats.oecd.org/OECDStat_Metadata/ShowMetadata.ashx?Dataset=LFS_D&amp;Coords=%5bSERIES%5d.%5bU%5d,%5bSEX%5d.%5bMW%5d,%5bAGE%5d.%5b1564%5d,%5bFREQUENCY%5d.%5bA%5d,%5bCOUNTRY%5d.%5bPRT%5d,%5bTIME%5d.%5b1991%5d&amp;ShowOnWeb=true" TargetMode="External"/><Relationship Id="rId515" Type="http://schemas.openxmlformats.org/officeDocument/2006/relationships/hyperlink" Target="http://stats.oecd.org/OECDStat_Metadata/ShowMetadata.ashx?Dataset=LFS_D&amp;Coords=%5bSERIES%5d.%5bL%5d,%5bSEX%5d.%5bMW%5d,%5bAGE%5d.%5b2529%5d,%5bFREQUENCY%5d.%5bA%5d,%5bCOUNTRY%5d.%5bESP%5d,%5bTIME%5d.%5b1999%5d&amp;ShowOnWeb=true" TargetMode="External"/><Relationship Id="rId47" Type="http://schemas.openxmlformats.org/officeDocument/2006/relationships/hyperlink" Target="http://stats.oecd.org/OECDStat_Metadata/ShowMetadata.ashx?Dataset=LFS_D&amp;Coords=%5bCOUNTRY%5d.%5bCAN%5d&amp;ShowOnWeb=true&amp;Lang=en" TargetMode="External"/><Relationship Id="rId89" Type="http://schemas.openxmlformats.org/officeDocument/2006/relationships/hyperlink" Target="http://stats.oecd.org/OECDStat_Metadata/ShowMetadata.ashx?Dataset=LFS_D&amp;Coords=%5bSERIES%5d.%5bU%5d,%5bSEX%5d.%5bMW%5d,%5bAGE%5d.%5b1524%5d,%5bFREQUENCY%5d.%5bA%5d,%5bCOUNTRY%5d.%5bLUX%5d,%5bTIME%5d.%5b1992%5d&amp;ShowOnWeb=true" TargetMode="External"/><Relationship Id="rId112" Type="http://schemas.openxmlformats.org/officeDocument/2006/relationships/hyperlink" Target="http://stats.oecd.org/OECDStat_Metadata/ShowMetadata.ashx?Dataset=LFS_D&amp;Coords=%5bSERIES%5d.%5bU%5d,%5bSEX%5d.%5bMW%5d,%5bAGE%5d.%5b1524%5d,%5bFREQUENCY%5d.%5bA%5d,%5bCOUNTRY%5d.%5bSVK%5d,%5bTIME%5d.%5b1997%5d&amp;ShowOnWeb=true" TargetMode="External"/><Relationship Id="rId154" Type="http://schemas.openxmlformats.org/officeDocument/2006/relationships/hyperlink" Target="http://stats.oecd.org/OECDStat_Metadata/ShowMetadata.ashx?Dataset=LFS_D&amp;Coords=%5bSERIES%5d.%5bU%5d,%5bSEX%5d.%5bMW%5d,%5bAGE%5d.%5b2529%5d,%5bFREQUENCY%5d.%5bA%5d,%5bCOUNTRY%5d.%5bDNK%5d,%5bTIME%5d.%5b1992%5d&amp;ShowOnWeb=true" TargetMode="External"/><Relationship Id="rId361" Type="http://schemas.openxmlformats.org/officeDocument/2006/relationships/hyperlink" Target="http://stats.oecd.org/OECDStat_Metadata/ShowMetadata.ashx?Dataset=LFS_D&amp;Coords=%5bCOUNTRY%5d.%5bDEU%5d&amp;ShowOnWeb=true&amp;Lang=en" TargetMode="External"/><Relationship Id="rId557" Type="http://schemas.openxmlformats.org/officeDocument/2006/relationships/hyperlink" Target="http://stats.oecd.org/OECDStat_Metadata/ShowMetadata.ashx?Dataset=LFS_D&amp;Coords=%5bCOUNTRY%5d.%5bDEU%5d&amp;ShowOnWeb=true&amp;Lang=en" TargetMode="External"/><Relationship Id="rId599" Type="http://schemas.openxmlformats.org/officeDocument/2006/relationships/hyperlink" Target="http://stats.oecd.org/OECDStat_Metadata/ShowMetadata.ashx?Dataset=LFS_D&amp;Coords=%5bSERIES%5d.%5bL%5d,%5bSEX%5d.%5bMW%5d,%5bAGE%5d.%5b1564%5d,%5bFREQUENCY%5d.%5bA%5d,%5bCOUNTRY%5d.%5bPOL%5d,%5bTIME%5d.%5b1999%5d&amp;ShowOnWeb=true" TargetMode="External"/><Relationship Id="rId196" Type="http://schemas.openxmlformats.org/officeDocument/2006/relationships/hyperlink" Target="http://stats.oecd.org/OECDStat_Metadata/ShowMetadata.ashx?Dataset=LFS_D&amp;Coords=%5bCOUNTRY%5d.%5bNZL%5d&amp;ShowOnWeb=true&amp;Lang=en" TargetMode="External"/><Relationship Id="rId417" Type="http://schemas.openxmlformats.org/officeDocument/2006/relationships/hyperlink" Target="http://stats.oecd.org/OECDStat_Metadata/ShowMetadata.ashx?Dataset=LFS_D&amp;Coords=%5bSERIES%5d.%5bL%5d,%5bSEX%5d.%5bMW%5d,%5bAGE%5d.%5b1524%5d,%5bFREQUENCY%5d.%5bA%5d,%5bCOUNTRY%5d.%5bESP%5d,%5bTIME%5d.%5b1998%5d&amp;ShowOnWeb=true" TargetMode="External"/><Relationship Id="rId459" Type="http://schemas.openxmlformats.org/officeDocument/2006/relationships/hyperlink" Target="http://stats.oecd.org/OECDStat_Metadata/ShowMetadata.ashx?Dataset=LFS_D&amp;Coords=%5bSERIES%5d.%5bL%5d,%5bSEX%5d.%5bMW%5d,%5bAGE%5d.%5b2529%5d,%5bFREQUENCY%5d.%5bA%5d,%5bCOUNTRY%5d.%5bFRA%5d,%5bTIME%5d.%5b2002%5d&amp;ShowOnWeb=true" TargetMode="External"/><Relationship Id="rId624" Type="http://schemas.openxmlformats.org/officeDocument/2006/relationships/hyperlink" Target="http://stats.oecd.org/OECDStat_Metadata/ShowMetadata.ashx?Dataset=LFS_D&amp;Coords=%5bSERIES%5d.%5bL%5d,%5bSEX%5d.%5bMW%5d,%5bAGE%5d.%5b1564%5d,%5bFREQUENCY%5d.%5bA%5d,%5bCOUNTRY%5d.%5bTUR%5d,%5bTIME%5d.%5b2000%5d&amp;ShowOnWeb=true" TargetMode="External"/><Relationship Id="rId16" Type="http://schemas.openxmlformats.org/officeDocument/2006/relationships/hyperlink" Target="http://stats.oecd.org/OECDStat_Metadata/ShowMetadata.ashx?Dataset=LFS_D&amp;Coords=%5bCOUNTRY%5d.%5bIRL%5d&amp;ShowOnWeb=true&amp;Lang=en" TargetMode="External"/><Relationship Id="rId221" Type="http://schemas.openxmlformats.org/officeDocument/2006/relationships/hyperlink" Target="http://stats.oecd.org/OECDStat_Metadata/ShowMetadata.ashx?Dataset=LFS_D&amp;Coords=%5bSERIES%5d.%5bU%5d,%5bSEX%5d.%5bMW%5d,%5bAGE%5d.%5b2529%5d,%5bFREQUENCY%5d.%5bA%5d,%5bCOUNTRY%5d.%5bESP%5d,%5bTIME%5d.%5b2008%5d&amp;ShowOnWeb=true" TargetMode="External"/><Relationship Id="rId263" Type="http://schemas.openxmlformats.org/officeDocument/2006/relationships/hyperlink" Target="http://stats.oecd.org/OECDStat_Metadata/ShowMetadata.ashx?Dataset=LFS_D&amp;Coords=%5bSERIES%5d.%5bU%5d,%5bSEX%5d.%5bMW%5d,%5bAGE%5d.%5b1564%5d,%5bFREQUENCY%5d.%5bA%5d,%5bCOUNTRY%5d.%5bDEU%5d,%5bTIME%5d.%5b1998%5d&amp;ShowOnWeb=true" TargetMode="External"/><Relationship Id="rId319" Type="http://schemas.openxmlformats.org/officeDocument/2006/relationships/hyperlink" Target="http://stats.oecd.org/OECDStat_Metadata/ShowMetadata.ashx?Dataset=LFS_D&amp;Coords=%5bSERIES%5d.%5bU%5d,%5bSEX%5d.%5bMW%5d,%5bAGE%5d.%5b1564%5d,%5bFREQUENCY%5d.%5bA%5d,%5bCOUNTRY%5d.%5bESP%5d,%5bTIME%5d.%5b1999%5d&amp;ShowOnWeb=true" TargetMode="External"/><Relationship Id="rId470" Type="http://schemas.openxmlformats.org/officeDocument/2006/relationships/hyperlink" Target="http://stats.oecd.org/OECDStat_Metadata/ShowMetadata.ashx?Dataset=LFS_D&amp;Coords=%5bSERIES%5d.%5bL%5d,%5bSEX%5d.%5bMW%5d,%5bAGE%5d.%5b2529%5d,%5bFREQUENCY%5d.%5bA%5d,%5bCOUNTRY%5d.%5bHUN%5d,%5bTIME%5d.%5b2002%5d&amp;ShowOnWeb=true" TargetMode="External"/><Relationship Id="rId526" Type="http://schemas.openxmlformats.org/officeDocument/2006/relationships/hyperlink" Target="http://stats.oecd.org/OECDStat_Metadata/ShowMetadata.ashx?Dataset=LFS_D&amp;Coords=%5bCOUNTRY%5d.%5bGBR%5d&amp;ShowOnWeb=true&amp;Lang=en" TargetMode="External"/><Relationship Id="rId58" Type="http://schemas.openxmlformats.org/officeDocument/2006/relationships/hyperlink" Target="http://stats.oecd.org/OECDStat_Metadata/ShowMetadata.ashx?Dataset=LFS_D&amp;Coords=%5bSERIES%5d.%5bU%5d,%5bSEX%5d.%5bMW%5d,%5bAGE%5d.%5b1524%5d,%5bFREQUENCY%5d.%5bA%5d,%5bCOUNTRY%5d.%5bFIN%5d,%5bTIME%5d.%5b1999%5d&amp;ShowOnWeb=true" TargetMode="External"/><Relationship Id="rId123" Type="http://schemas.openxmlformats.org/officeDocument/2006/relationships/hyperlink" Target="http://stats.oecd.org/OECDStat_Metadata/ShowMetadata.ashx?Dataset=LFS_D&amp;Coords=%5bSERIES%5d.%5bU%5d,%5bSEX%5d.%5bMW%5d,%5bAGE%5d.%5b1524%5d,%5bFREQUENCY%5d.%5bA%5d,%5bCOUNTRY%5d.%5bESP%5d,%5bTIME%5d.%5b2009%5d&amp;ShowOnWeb=true" TargetMode="External"/><Relationship Id="rId330" Type="http://schemas.openxmlformats.org/officeDocument/2006/relationships/hyperlink" Target="http://stats.oecd.org/OECDStat_Metadata/ShowMetadata.ashx?Dataset=LFS_D&amp;Coords=%5bCOUNTRY%5d.%5bGBR%5d&amp;ShowOnWeb=true&amp;Lang=en" TargetMode="External"/><Relationship Id="rId568" Type="http://schemas.openxmlformats.org/officeDocument/2006/relationships/hyperlink" Target="http://stats.oecd.org/OECDStat_Metadata/ShowMetadata.ashx?Dataset=LFS_D&amp;Coords=%5bCOUNTRY%5d.%5bISL%5d&amp;ShowOnWeb=true&amp;Lang=en" TargetMode="External"/><Relationship Id="rId165" Type="http://schemas.openxmlformats.org/officeDocument/2006/relationships/hyperlink" Target="http://stats.oecd.org/OECDStat_Metadata/ShowMetadata.ashx?Dataset=LFS_D&amp;Coords=%5bSERIES%5d.%5bU%5d,%5bSEX%5d.%5bMW%5d,%5bAGE%5d.%5b2529%5d,%5bFREQUENCY%5d.%5bA%5d,%5bCOUNTRY%5d.%5bDEU%5d,%5bTIME%5d.%5b2004%5d&amp;ShowOnWeb=true" TargetMode="External"/><Relationship Id="rId372" Type="http://schemas.openxmlformats.org/officeDocument/2006/relationships/hyperlink" Target="http://stats.oecd.org/OECDStat_Metadata/ShowMetadata.ashx?Dataset=LFS_D&amp;Coords=%5bCOUNTRY%5d.%5bISL%5d&amp;ShowOnWeb=true&amp;Lang=en" TargetMode="External"/><Relationship Id="rId428" Type="http://schemas.openxmlformats.org/officeDocument/2006/relationships/hyperlink" Target="http://stats.oecd.org/OECDStat_Metadata/ShowMetadata.ashx?Dataset=LFS_D&amp;Coords=%5bSERIES%5d.%5bL%5d,%5bSEX%5d.%5bMW%5d,%5bAGE%5d.%5b1524%5d,%5bFREQUENCY%5d.%5bA%5d,%5bCOUNTRY%5d.%5bTUR%5d,%5bTIME%5d.%5b2000%5d&amp;ShowOnWeb=true" TargetMode="External"/><Relationship Id="rId635" Type="http://schemas.openxmlformats.org/officeDocument/2006/relationships/hyperlink" Target="http://stats.oecd.org/OECDStat_Metadata/ShowMetadata.ashx?Dataset=LFS_D&amp;Coords=%5bCOUNTRY%5d.%5bCHL%5d&amp;ShowOnWeb=true&amp;Lang=en" TargetMode="External"/><Relationship Id="rId232" Type="http://schemas.openxmlformats.org/officeDocument/2006/relationships/hyperlink" Target="http://stats.oecd.org/OECDStat_Metadata/ShowMetadata.ashx?Dataset=LFS_D&amp;Coords=%5bSERIES%5d.%5bU%5d,%5bSEX%5d.%5bMW%5d,%5bAGE%5d.%5b2529%5d,%5bFREQUENCY%5d.%5bA%5d,%5bCOUNTRY%5d.%5bUSA%5d,%5bTIME%5d.%5b1994%5d&amp;ShowOnWeb=true" TargetMode="External"/><Relationship Id="rId274" Type="http://schemas.openxmlformats.org/officeDocument/2006/relationships/hyperlink" Target="http://stats.oecd.org/OECDStat_Metadata/ShowMetadata.ashx?Dataset=LFS_D&amp;Coords=%5bSERIES%5d.%5bU%5d,%5bSEX%5d.%5bMW%5d,%5bAGE%5d.%5b1564%5d,%5bFREQUENCY%5d.%5bA%5d,%5bCOUNTRY%5d.%5bISL%5d,%5bTIME%5d.%5b2001%5d&amp;ShowOnWeb=true" TargetMode="External"/><Relationship Id="rId481" Type="http://schemas.openxmlformats.org/officeDocument/2006/relationships/hyperlink" Target="http://stats.oecd.org/OECDStat_Metadata/ShowMetadata.ashx?Dataset=LFS_D&amp;Coords=%5bSERIES%5d.%5bL%5d,%5bSEX%5d.%5bMW%5d,%5bAGE%5d.%5b2529%5d,%5bFREQUENCY%5d.%5bA%5d,%5bCOUNTRY%5d.%5bITA%5d,%5bTIME%5d.%5b2004%5d&amp;ShowOnWeb=true" TargetMode="External"/><Relationship Id="rId27" Type="http://schemas.openxmlformats.org/officeDocument/2006/relationships/hyperlink" Target="http://stats.oecd.org/OECDStat_Metadata/ShowMetadata.ashx?Dataset=LFS_D&amp;Coords=%5bCOUNTRY%5d.%5bPRT%5d&amp;ShowOnWeb=true&amp;Lang=en" TargetMode="External"/><Relationship Id="rId69" Type="http://schemas.openxmlformats.org/officeDocument/2006/relationships/hyperlink" Target="http://stats.oecd.org/OECDStat_Metadata/ShowMetadata.ashx?Dataset=LFS_D&amp;Coords=%5bCOUNTRY%5d.%5bHUN%5d&amp;ShowOnWeb=true&amp;Lang=en" TargetMode="External"/><Relationship Id="rId134" Type="http://schemas.openxmlformats.org/officeDocument/2006/relationships/hyperlink" Target="http://stats.oecd.org/OECDStat_Metadata/ShowMetadata.ashx?Dataset=LFS_D&amp;Coords=%5bSERIES%5d.%5bU%5d,%5bSEX%5d.%5bMW%5d,%5bAGE%5d.%5b1524%5d,%5bFREQUENCY%5d.%5bA%5d,%5bCOUNTRY%5d.%5bUSA%5d,%5bTIME%5d.%5b2000%5d&amp;ShowOnWeb=true" TargetMode="External"/><Relationship Id="rId537" Type="http://schemas.openxmlformats.org/officeDocument/2006/relationships/hyperlink" Target="http://stats.oecd.org/OECDStat_Metadata/ShowMetadata.ashx?Dataset=LFS_D&amp;Coords=%5bSERIES%5d.%5bL%5d,%5bSEX%5d.%5bMW%5d,%5bAGE%5d.%5b1564%5d,%5bFREQUENCY%5d.%5bA%5d,%5bCOUNTRY%5d.%5bAUT%5d,%5bTIME%5d.%5b2000%5d&amp;ShowOnWeb=true" TargetMode="External"/><Relationship Id="rId579" Type="http://schemas.openxmlformats.org/officeDocument/2006/relationships/hyperlink" Target="http://stats.oecd.org/OECDStat_Metadata/ShowMetadata.ashx?Dataset=LFS_D&amp;Coords=%5bCOUNTRY%5d.%5bJPN%5d&amp;ShowOnWeb=true&amp;Lang=en" TargetMode="External"/><Relationship Id="rId80" Type="http://schemas.openxmlformats.org/officeDocument/2006/relationships/hyperlink" Target="http://stats.oecd.org/OECDStat_Metadata/ShowMetadata.ashx?Dataset=LFS_D&amp;Coords=%5bCOUNTRY%5d.%5bITA%5d&amp;ShowOnWeb=true&amp;Lang=en" TargetMode="External"/><Relationship Id="rId176" Type="http://schemas.openxmlformats.org/officeDocument/2006/relationships/hyperlink" Target="http://stats.oecd.org/OECDStat_Metadata/ShowMetadata.ashx?Dataset=LFS_D&amp;Coords=%5bSERIES%5d.%5bU%5d,%5bSEX%5d.%5bMW%5d,%5bAGE%5d.%5b2529%5d,%5bFREQUENCY%5d.%5bA%5d,%5bCOUNTRY%5d.%5bISL%5d,%5bTIME%5d.%5b2003%5d&amp;ShowOnWeb=true" TargetMode="External"/><Relationship Id="rId341" Type="http://schemas.openxmlformats.org/officeDocument/2006/relationships/hyperlink" Target="http://stats.oecd.org/OECDStat_Metadata/ShowMetadata.ashx?Dataset=LFS_D&amp;Coords=%5bSERIES%5d.%5bL%5d,%5bSEX%5d.%5bMW%5d,%5bAGE%5d.%5b1524%5d,%5bFREQUENCY%5d.%5bA%5d,%5bCOUNTRY%5d.%5bAUT%5d,%5bTIME%5d.%5b2000%5d&amp;ShowOnWeb=true" TargetMode="External"/><Relationship Id="rId383" Type="http://schemas.openxmlformats.org/officeDocument/2006/relationships/hyperlink" Target="http://stats.oecd.org/OECDStat_Metadata/ShowMetadata.ashx?Dataset=LFS_D&amp;Coords=%5bCOUNTRY%5d.%5bJPN%5d&amp;ShowOnWeb=true&amp;Lang=en" TargetMode="External"/><Relationship Id="rId439" Type="http://schemas.openxmlformats.org/officeDocument/2006/relationships/hyperlink" Target="http://stats.oecd.org/OECDStat_Metadata/ShowMetadata.ashx?Dataset=LFS_D&amp;Coords=%5bSERIES%5d.%5bL%5d,%5bSEX%5d.%5bMW%5d,%5bAGE%5d.%5b2529%5d,%5bFREQUENCY%5d.%5bA%5d,%5bCOUNTRY%5d.%5bAUT%5d,%5bTIME%5d.%5b1999%5d&amp;ShowOnWeb=true" TargetMode="External"/><Relationship Id="rId590" Type="http://schemas.openxmlformats.org/officeDocument/2006/relationships/hyperlink" Target="http://stats.oecd.org/OECDStat_Metadata/ShowMetadata.ashx?Dataset=LFS_D&amp;Coords=%5bSERIES%5d.%5bL%5d,%5bSEX%5d.%5bMW%5d,%5bAGE%5d.%5b1564%5d,%5bFREQUENCY%5d.%5bA%5d,%5bCOUNTRY%5d.%5bMEX%5d,%5bTIME%5d.%5b2000%5d&amp;ShowOnWeb=true" TargetMode="External"/><Relationship Id="rId604" Type="http://schemas.openxmlformats.org/officeDocument/2006/relationships/hyperlink" Target="http://stats.oecd.org/OECDStat_Metadata/ShowMetadata.ashx?Dataset=LFS_D&amp;Coords=%5bSERIES%5d.%5bL%5d,%5bSEX%5d.%5bMW%5d,%5bAGE%5d.%5b1564%5d,%5bFREQUENCY%5d.%5bA%5d,%5bCOUNTRY%5d.%5bPRT%5d,%5bTIME%5d.%5b1997%5d&amp;ShowOnWeb=true" TargetMode="External"/><Relationship Id="rId646" Type="http://schemas.openxmlformats.org/officeDocument/2006/relationships/hyperlink" Target="http://stats.oecd.org/OECDStat_Metadata/ShowMetadata.ashx?Dataset=LFS_D&amp;Coords=%5bCOUNTRY%5d.%5bISR%5d&amp;ShowOnWeb=true&amp;Lang=en" TargetMode="External"/><Relationship Id="rId201" Type="http://schemas.openxmlformats.org/officeDocument/2006/relationships/hyperlink" Target="http://stats.oecd.org/OECDStat_Metadata/ShowMetadata.ashx?Dataset=LFS_D&amp;Coords=%5bCOUNTRY%5d.%5bPOL%5d&amp;ShowOnWeb=true&amp;Lang=en" TargetMode="External"/><Relationship Id="rId243" Type="http://schemas.openxmlformats.org/officeDocument/2006/relationships/hyperlink" Target="http://stats.oecd.org/OECDStat_Metadata/ShowMetadata.ashx?Dataset=LFS_D&amp;Coords=%5bCOUNTRY%5d.%5bBEL%5d&amp;ShowOnWeb=true&amp;Lang=en" TargetMode="External"/><Relationship Id="rId285" Type="http://schemas.openxmlformats.org/officeDocument/2006/relationships/hyperlink" Target="http://stats.oecd.org/OECDStat_Metadata/ShowMetadata.ashx?Dataset=LFS_D&amp;Coords=%5bCOUNTRY%5d.%5bKOR%5d&amp;ShowOnWeb=true&amp;Lang=en" TargetMode="External"/><Relationship Id="rId450" Type="http://schemas.openxmlformats.org/officeDocument/2006/relationships/hyperlink" Target="http://stats.oecd.org/OECDStat_Metadata/ShowMetadata.ashx?Dataset=LFS_D&amp;Coords=%5bSERIES%5d.%5bL%5d,%5bSEX%5d.%5bMW%5d,%5bAGE%5d.%5b2529%5d,%5bFREQUENCY%5d.%5bA%5d,%5bCOUNTRY%5d.%5bCZE%5d,%5bTIME%5d.%5b1997%5d&amp;ShowOnWeb=true" TargetMode="External"/><Relationship Id="rId506" Type="http://schemas.openxmlformats.org/officeDocument/2006/relationships/hyperlink" Target="http://stats.oecd.org/OECDStat_Metadata/ShowMetadata.ashx?Dataset=LFS_D&amp;Coords=%5bSERIES%5d.%5bL%5d,%5bSEX%5d.%5bMW%5d,%5bAGE%5d.%5b2529%5d,%5bFREQUENCY%5d.%5bA%5d,%5bCOUNTRY%5d.%5bPRT%5d,%5bTIME%5d.%5b1998%5d&amp;ShowOnWeb=true" TargetMode="External"/><Relationship Id="rId38" Type="http://schemas.openxmlformats.org/officeDocument/2006/relationships/hyperlink" Target="http://stats.oecd.org/OECDStat_Metadata/ShowMetadata.ashx?Dataset=LFS_D&amp;Coords=%5bSERIES%5d.%5bU%5d,%5bSEX%5d.%5bMW%5d,%5bAGE%5d.%5b1524%5d,%5bFREQUENCY%5d.%5bA%5d,%5bCOUNTRY%5d.%5bAUS%5d,%5bTIME%5d.%5b2001%5d&amp;ShowOnWeb=true" TargetMode="External"/><Relationship Id="rId103" Type="http://schemas.openxmlformats.org/officeDocument/2006/relationships/hyperlink" Target="http://stats.oecd.org/OECDStat_Metadata/ShowMetadata.ashx?Dataset=LFS_D&amp;Coords=%5bSERIES%5d.%5bU%5d,%5bSEX%5d.%5bMW%5d,%5bAGE%5d.%5b1524%5d,%5bFREQUENCY%5d.%5bA%5d,%5bCOUNTRY%5d.%5bPOL%5d,%5bTIME%5d.%5b1992%5d&amp;ShowOnWeb=true" TargetMode="External"/><Relationship Id="rId310" Type="http://schemas.openxmlformats.org/officeDocument/2006/relationships/hyperlink" Target="http://stats.oecd.org/OECDStat_Metadata/ShowMetadata.ashx?Dataset=LFS_D&amp;Coords=%5bSERIES%5d.%5bU%5d,%5bSEX%5d.%5bMW%5d,%5bAGE%5d.%5b1564%5d,%5bFREQUENCY%5d.%5bA%5d,%5bCOUNTRY%5d.%5bPRT%5d,%5bTIME%5d.%5b1998%5d&amp;ShowOnWeb=true" TargetMode="External"/><Relationship Id="rId492" Type="http://schemas.openxmlformats.org/officeDocument/2006/relationships/hyperlink" Target="http://stats.oecd.org/OECDStat_Metadata/ShowMetadata.ashx?Dataset=LFS_D&amp;Coords=%5bCOUNTRY%5d.%5bNLD%5d&amp;ShowOnWeb=true&amp;Lang=en" TargetMode="External"/><Relationship Id="rId548" Type="http://schemas.openxmlformats.org/officeDocument/2006/relationships/hyperlink" Target="http://stats.oecd.org/OECDStat_Metadata/ShowMetadata.ashx?Dataset=LFS_D&amp;Coords=%5bCOUNTRY%5d.%5bDNK%5d&amp;ShowOnWeb=true&amp;Lang=en" TargetMode="External"/><Relationship Id="rId91" Type="http://schemas.openxmlformats.org/officeDocument/2006/relationships/hyperlink" Target="http://stats.oecd.org/OECDStat_Metadata/ShowMetadata.ashx?Dataset=LFS_D&amp;Coords=%5bSERIES%5d.%5bU%5d,%5bSEX%5d.%5bMW%5d,%5bAGE%5d.%5b1524%5d,%5bFREQUENCY%5d.%5bA%5d,%5bCOUNTRY%5d.%5bLUX%5d,%5bTIME%5d.%5b2003%5d&amp;ShowOnWeb=true" TargetMode="External"/><Relationship Id="rId145" Type="http://schemas.openxmlformats.org/officeDocument/2006/relationships/hyperlink" Target="http://stats.oecd.org/OECDStat_Metadata/ShowMetadata.ashx?Dataset=LFS_D&amp;Coords=%5bSERIES%5d.%5bU%5d,%5bSEX%5d.%5bMW%5d,%5bAGE%5d.%5b2529%5d,%5bFREQUENCY%5d.%5bA%5d,%5bCOUNTRY%5d.%5bBEL%5d,%5bTIME%5d.%5b1992%5d&amp;ShowOnWeb=true" TargetMode="External"/><Relationship Id="rId187" Type="http://schemas.openxmlformats.org/officeDocument/2006/relationships/hyperlink" Target="http://stats.oecd.org/OECDStat_Metadata/ShowMetadata.ashx?Dataset=LFS_D&amp;Coords=%5bSERIES%5d.%5bU%5d,%5bSEX%5d.%5bMW%5d,%5bAGE%5d.%5b2529%5d,%5bFREQUENCY%5d.%5bA%5d,%5bCOUNTRY%5d.%5bKOR%5d,%5bTIME%5d.%5b1999%5d&amp;ShowOnWeb=true" TargetMode="External"/><Relationship Id="rId352" Type="http://schemas.openxmlformats.org/officeDocument/2006/relationships/hyperlink" Target="http://stats.oecd.org/OECDStat_Metadata/ShowMetadata.ashx?Dataset=LFS_D&amp;Coords=%5bCOUNTRY%5d.%5bDNK%5d&amp;ShowOnWeb=true&amp;Lang=en" TargetMode="External"/><Relationship Id="rId394" Type="http://schemas.openxmlformats.org/officeDocument/2006/relationships/hyperlink" Target="http://stats.oecd.org/OECDStat_Metadata/ShowMetadata.ashx?Dataset=LFS_D&amp;Coords=%5bSERIES%5d.%5bL%5d,%5bSEX%5d.%5bMW%5d,%5bAGE%5d.%5b1524%5d,%5bFREQUENCY%5d.%5bA%5d,%5bCOUNTRY%5d.%5bMEX%5d,%5bTIME%5d.%5b2000%5d&amp;ShowOnWeb=true" TargetMode="External"/><Relationship Id="rId408" Type="http://schemas.openxmlformats.org/officeDocument/2006/relationships/hyperlink" Target="http://stats.oecd.org/OECDStat_Metadata/ShowMetadata.ashx?Dataset=LFS_D&amp;Coords=%5bSERIES%5d.%5bL%5d,%5bSEX%5d.%5bMW%5d,%5bAGE%5d.%5b1524%5d,%5bFREQUENCY%5d.%5bA%5d,%5bCOUNTRY%5d.%5bPRT%5d,%5bTIME%5d.%5b1997%5d&amp;ShowOnWeb=true" TargetMode="External"/><Relationship Id="rId615" Type="http://schemas.openxmlformats.org/officeDocument/2006/relationships/hyperlink" Target="http://stats.oecd.org/OECDStat_Metadata/ShowMetadata.ashx?Dataset=LFS_D&amp;Coords=%5bSERIES%5d.%5bL%5d,%5bSEX%5d.%5bMW%5d,%5bAGE%5d.%5b1564%5d,%5bFREQUENCY%5d.%5bA%5d,%5bCOUNTRY%5d.%5bESP%5d,%5bTIME%5d.%5b2000%5d&amp;ShowOnWeb=true" TargetMode="External"/><Relationship Id="rId212" Type="http://schemas.openxmlformats.org/officeDocument/2006/relationships/hyperlink" Target="http://stats.oecd.org/OECDStat_Metadata/ShowMetadata.ashx?Dataset=LFS_D&amp;Coords=%5bSERIES%5d.%5bU%5d,%5bSEX%5d.%5bMW%5d,%5bAGE%5d.%5b2529%5d,%5bFREQUENCY%5d.%5bA%5d,%5bCOUNTRY%5d.%5bSVK%5d,%5bTIME%5d.%5b1999%5d&amp;ShowOnWeb=true" TargetMode="External"/><Relationship Id="rId254" Type="http://schemas.openxmlformats.org/officeDocument/2006/relationships/hyperlink" Target="http://stats.oecd.org/OECDStat_Metadata/ShowMetadata.ashx?Dataset=LFS_D&amp;Coords=%5bCOUNTRY%5d.%5bEST%5d&amp;ShowOnWeb=true&amp;Lang=en" TargetMode="External"/><Relationship Id="rId657" Type="http://schemas.openxmlformats.org/officeDocument/2006/relationships/hyperlink" Target="http://stats.oecd.org/OECDStat_Metadata/ShowMetadata.ashx?Dataset=LFS_D&amp;Coords=%5bCOUNTRY%5d.%5bSVK%5d&amp;ShowOnWeb=true&amp;Lang=en" TargetMode="External"/><Relationship Id="rId49" Type="http://schemas.openxmlformats.org/officeDocument/2006/relationships/hyperlink" Target="http://stats.oecd.org/OECDStat_Metadata/ShowMetadata.ashx?Dataset=LFS_D&amp;Coords=%5bCOUNTRY%5d.%5bCZE%5d&amp;ShowOnWeb=true&amp;Lang=en" TargetMode="External"/><Relationship Id="rId114" Type="http://schemas.openxmlformats.org/officeDocument/2006/relationships/hyperlink" Target="http://stats.oecd.org/OECDStat_Metadata/ShowMetadata.ashx?Dataset=LFS_D&amp;Coords=%5bSERIES%5d.%5bU%5d,%5bSEX%5d.%5bMW%5d,%5bAGE%5d.%5b1524%5d,%5bFREQUENCY%5d.%5bA%5d,%5bCOUNTRY%5d.%5bSVK%5d,%5bTIME%5d.%5b2002%5d&amp;ShowOnWeb=true" TargetMode="External"/><Relationship Id="rId296" Type="http://schemas.openxmlformats.org/officeDocument/2006/relationships/hyperlink" Target="http://stats.oecd.org/OECDStat_Metadata/ShowMetadata.ashx?Dataset=LFS_D&amp;Coords=%5bCOUNTRY%5d.%5bNLD%5d&amp;ShowOnWeb=true&amp;Lang=en" TargetMode="External"/><Relationship Id="rId461" Type="http://schemas.openxmlformats.org/officeDocument/2006/relationships/hyperlink" Target="http://stats.oecd.org/OECDStat_Metadata/ShowMetadata.ashx?Dataset=LFS_D&amp;Coords=%5bSERIES%5d.%5bL%5d,%5bSEX%5d.%5bMW%5d,%5bAGE%5d.%5b2529%5d,%5bFREQUENCY%5d.%5bA%5d,%5bCOUNTRY%5d.%5bDEU%5d,%5bTIME%5d.%5b1991%5d&amp;ShowOnWeb=true" TargetMode="External"/><Relationship Id="rId517" Type="http://schemas.openxmlformats.org/officeDocument/2006/relationships/hyperlink" Target="http://stats.oecd.org/OECDStat_Metadata/ShowMetadata.ashx?Dataset=LFS_D&amp;Coords=%5bSERIES%5d.%5bL%5d,%5bSEX%5d.%5bMW%5d,%5bAGE%5d.%5b2529%5d,%5bFREQUENCY%5d.%5bA%5d,%5bCOUNTRY%5d.%5bESP%5d,%5bTIME%5d.%5b2004%5d&amp;ShowOnWeb=true" TargetMode="External"/><Relationship Id="rId559" Type="http://schemas.openxmlformats.org/officeDocument/2006/relationships/hyperlink" Target="http://stats.oecd.org/OECDStat_Metadata/ShowMetadata.ashx?Dataset=LFS_D&amp;Coords=%5bSERIES%5d.%5bL%5d,%5bSEX%5d.%5bMW%5d,%5bAGE%5d.%5b1564%5d,%5bFREQUENCY%5d.%5bA%5d,%5bCOUNTRY%5d.%5bDEU%5d,%5bTIME%5d.%5b1998%5d&amp;ShowOnWeb=true" TargetMode="External"/><Relationship Id="rId60" Type="http://schemas.openxmlformats.org/officeDocument/2006/relationships/hyperlink" Target="http://stats.oecd.org/OECDStat_Metadata/ShowMetadata.ashx?Dataset=LFS_D&amp;Coords=%5bSERIES%5d.%5bU%5d,%5bSEX%5d.%5bMW%5d,%5bAGE%5d.%5b1524%5d,%5bFREQUENCY%5d.%5bA%5d,%5bCOUNTRY%5d.%5bFRA%5d,%5bTIME%5d.%5b2002%5d&amp;ShowOnWeb=true" TargetMode="External"/><Relationship Id="rId156" Type="http://schemas.openxmlformats.org/officeDocument/2006/relationships/hyperlink" Target="http://stats.oecd.org/OECDStat_Metadata/ShowMetadata.ashx?Dataset=LFS_D&amp;Coords=%5bSERIES%5d.%5bU%5d,%5bSEX%5d.%5bMW%5d,%5bAGE%5d.%5b2529%5d,%5bFREQUENCY%5d.%5bA%5d,%5bCOUNTRY%5d.%5bEST%5d,%5bTIME%5d.%5b1997%5d&amp;ShowOnWeb=true" TargetMode="External"/><Relationship Id="rId198" Type="http://schemas.openxmlformats.org/officeDocument/2006/relationships/hyperlink" Target="http://stats.oecd.org/OECDStat_Metadata/ShowMetadata.ashx?Dataset=LFS_D&amp;Coords=%5bCOUNTRY%5d.%5bNOR%5d&amp;ShowOnWeb=true&amp;Lang=en" TargetMode="External"/><Relationship Id="rId321" Type="http://schemas.openxmlformats.org/officeDocument/2006/relationships/hyperlink" Target="http://stats.oecd.org/OECDStat_Metadata/ShowMetadata.ashx?Dataset=LFS_D&amp;Coords=%5bSERIES%5d.%5bU%5d,%5bSEX%5d.%5bMW%5d,%5bAGE%5d.%5b1564%5d,%5bFREQUENCY%5d.%5bA%5d,%5bCOUNTRY%5d.%5bESP%5d,%5bTIME%5d.%5b2004%5d&amp;ShowOnWeb=true" TargetMode="External"/><Relationship Id="rId363" Type="http://schemas.openxmlformats.org/officeDocument/2006/relationships/hyperlink" Target="http://stats.oecd.org/OECDStat_Metadata/ShowMetadata.ashx?Dataset=LFS_D&amp;Coords=%5bSERIES%5d.%5bL%5d,%5bSEX%5d.%5bMW%5d,%5bAGE%5d.%5b1524%5d,%5bFREQUENCY%5d.%5bA%5d,%5bCOUNTRY%5d.%5bDEU%5d,%5bTIME%5d.%5b1998%5d&amp;ShowOnWeb=true" TargetMode="External"/><Relationship Id="rId419" Type="http://schemas.openxmlformats.org/officeDocument/2006/relationships/hyperlink" Target="http://stats.oecd.org/OECDStat_Metadata/ShowMetadata.ashx?Dataset=LFS_D&amp;Coords=%5bSERIES%5d.%5bL%5d,%5bSEX%5d.%5bMW%5d,%5bAGE%5d.%5b1524%5d,%5bFREQUENCY%5d.%5bA%5d,%5bCOUNTRY%5d.%5bESP%5d,%5bTIME%5d.%5b2000%5d&amp;ShowOnWeb=true" TargetMode="External"/><Relationship Id="rId570" Type="http://schemas.openxmlformats.org/officeDocument/2006/relationships/hyperlink" Target="http://stats.oecd.org/OECDStat_Metadata/ShowMetadata.ashx?Dataset=LFS_D&amp;Coords=%5bSERIES%5d.%5bL%5d,%5bSEX%5d.%5bMW%5d,%5bAGE%5d.%5b1564%5d,%5bFREQUENCY%5d.%5bA%5d,%5bCOUNTRY%5d.%5bISL%5d,%5bTIME%5d.%5b2003%5d&amp;ShowOnWeb=true" TargetMode="External"/><Relationship Id="rId626" Type="http://schemas.openxmlformats.org/officeDocument/2006/relationships/hyperlink" Target="http://stats.oecd.org/OECDStat_Metadata/ShowMetadata.ashx?Dataset=LFS_D&amp;Coords=%5bSERIES%5d.%5bL%5d,%5bSEX%5d.%5bMW%5d,%5bAGE%5d.%5b1564%5d,%5bFREQUENCY%5d.%5bA%5d,%5bCOUNTRY%5d.%5bGBR%5d,%5bTIME%5d.%5b1993%5d&amp;ShowOnWeb=true" TargetMode="External"/><Relationship Id="rId202" Type="http://schemas.openxmlformats.org/officeDocument/2006/relationships/hyperlink" Target="http://stats.oecd.org/OECDStat_Metadata/ShowMetadata.ashx?Dataset=LFS_D&amp;Coords=%5bSERIES%5d.%5bU%5d,%5bSEX%5d.%5bMW%5d,%5bAGE%5d.%5b2529%5d,%5bFREQUENCY%5d.%5bA%5d,%5bCOUNTRY%5d.%5bPOL%5d,%5bTIME%5d.%5b1992%5d&amp;ShowOnWeb=true" TargetMode="External"/><Relationship Id="rId223" Type="http://schemas.openxmlformats.org/officeDocument/2006/relationships/hyperlink" Target="http://stats.oecd.org/OECDStat_Metadata/ShowMetadata.ashx?Dataset=LFS_D&amp;Coords=%5bCOUNTRY%5d.%5bSWE%5d&amp;ShowOnWeb=true&amp;Lang=en" TargetMode="External"/><Relationship Id="rId244" Type="http://schemas.openxmlformats.org/officeDocument/2006/relationships/hyperlink" Target="http://stats.oecd.org/OECDStat_Metadata/ShowMetadata.ashx?Dataset=LFS_D&amp;Coords=%5bSERIES%5d.%5bU%5d,%5bSEX%5d.%5bMW%5d,%5bAGE%5d.%5b1564%5d,%5bFREQUENCY%5d.%5bA%5d,%5bCOUNTRY%5d.%5bBEL%5d,%5bTIME%5d.%5b1992%5d&amp;ShowOnWeb=true" TargetMode="External"/><Relationship Id="rId430" Type="http://schemas.openxmlformats.org/officeDocument/2006/relationships/hyperlink" Target="http://stats.oecd.org/OECDStat_Metadata/ShowMetadata.ashx?Dataset=LFS_D&amp;Coords=%5bSERIES%5d.%5bL%5d,%5bSEX%5d.%5bMW%5d,%5bAGE%5d.%5b1524%5d,%5bFREQUENCY%5d.%5bA%5d,%5bCOUNTRY%5d.%5bGBR%5d,%5bTIME%5d.%5b1993%5d&amp;ShowOnWeb=true" TargetMode="External"/><Relationship Id="rId647" Type="http://schemas.openxmlformats.org/officeDocument/2006/relationships/hyperlink" Target="http://stats.oecd.org/OECDStat_Metadata/ShowMetadata.ashx?Dataset=LFS_D&amp;Coords=%5bCOUNTRY%5d.%5bITA%5d&amp;ShowOnWeb=true&amp;Lang=en" TargetMode="External"/><Relationship Id="rId18" Type="http://schemas.openxmlformats.org/officeDocument/2006/relationships/hyperlink" Target="http://stats.oecd.org/OECDStat_Metadata/ShowMetadata.ashx?Dataset=LFS_D&amp;Coords=%5bCOUNTRY%5d.%5bITA%5d&amp;ShowOnWeb=true&amp;Lang=en" TargetMode="External"/><Relationship Id="rId39" Type="http://schemas.openxmlformats.org/officeDocument/2006/relationships/hyperlink" Target="http://stats.oecd.org/OECDStat_Metadata/ShowMetadata.ashx?Dataset=LFS_D&amp;Coords=%5bCOUNTRY%5d.%5bAUT%5d&amp;ShowOnWeb=true&amp;Lang=en" TargetMode="External"/><Relationship Id="rId265" Type="http://schemas.openxmlformats.org/officeDocument/2006/relationships/hyperlink" Target="http://stats.oecd.org/OECDStat_Metadata/ShowMetadata.ashx?Dataset=LFS_D&amp;Coords=%5bSERIES%5d.%5bU%5d,%5bSEX%5d.%5bMW%5d,%5bAGE%5d.%5b1564%5d,%5bFREQUENCY%5d.%5bA%5d,%5bCOUNTRY%5d.%5bDEU%5d,%5bTIME%5d.%5b2010%5d&amp;ShowOnWeb=true" TargetMode="External"/><Relationship Id="rId286" Type="http://schemas.openxmlformats.org/officeDocument/2006/relationships/hyperlink" Target="http://stats.oecd.org/OECDStat_Metadata/ShowMetadata.ashx?Dataset=LFS_D&amp;Coords=%5bSERIES%5d.%5bU%5d,%5bSEX%5d.%5bMW%5d,%5bAGE%5d.%5b1564%5d,%5bFREQUENCY%5d.%5bA%5d,%5bCOUNTRY%5d.%5bKOR%5d,%5bTIME%5d.%5b1999%5d&amp;ShowOnWeb=true" TargetMode="External"/><Relationship Id="rId451" Type="http://schemas.openxmlformats.org/officeDocument/2006/relationships/hyperlink" Target="http://stats.oecd.org/OECDStat_Metadata/ShowMetadata.ashx?Dataset=LFS_D&amp;Coords=%5bCOUNTRY%5d.%5bDNK%5d&amp;ShowOnWeb=true&amp;Lang=en" TargetMode="External"/><Relationship Id="rId472" Type="http://schemas.openxmlformats.org/officeDocument/2006/relationships/hyperlink" Target="http://stats.oecd.org/OECDStat_Metadata/ShowMetadata.ashx?Dataset=LFS_D&amp;Coords=%5bSERIES%5d.%5bL%5d,%5bSEX%5d.%5bMW%5d,%5bAGE%5d.%5b2529%5d,%5bFREQUENCY%5d.%5bA%5d,%5bCOUNTRY%5d.%5bISL%5d,%5bTIME%5d.%5b1991%5d&amp;ShowOnWeb=true" TargetMode="External"/><Relationship Id="rId493" Type="http://schemas.openxmlformats.org/officeDocument/2006/relationships/hyperlink" Target="http://stats.oecd.org/OECDStat_Metadata/ShowMetadata.ashx?Dataset=LFS_D&amp;Coords=%5bCOUNTRY%5d.%5bNZL%5d&amp;ShowOnWeb=true&amp;Lang=en" TargetMode="External"/><Relationship Id="rId507" Type="http://schemas.openxmlformats.org/officeDocument/2006/relationships/hyperlink" Target="http://stats.oecd.org/OECDStat_Metadata/ShowMetadata.ashx?Dataset=LFS_D&amp;Coords=%5bCOUNTRY%5d.%5bSVK%5d&amp;ShowOnWeb=true&amp;Lang=en" TargetMode="External"/><Relationship Id="rId528" Type="http://schemas.openxmlformats.org/officeDocument/2006/relationships/hyperlink" Target="http://stats.oecd.org/OECDStat_Metadata/ShowMetadata.ashx?Dataset=LFS_D&amp;Coords=%5bCOUNTRY%5d.%5bUSA%5d&amp;ShowOnWeb=true&amp;Lang=en" TargetMode="External"/><Relationship Id="rId549" Type="http://schemas.openxmlformats.org/officeDocument/2006/relationships/hyperlink" Target="http://stats.oecd.org/OECDStat_Metadata/ShowMetadata.ashx?Dataset=LFS_D&amp;Coords=%5bSERIES%5d.%5bL%5d,%5bSEX%5d.%5bMW%5d,%5bAGE%5d.%5b1564%5d,%5bFREQUENCY%5d.%5bA%5d,%5bCOUNTRY%5d.%5bDNK%5d,%5bTIME%5d.%5b1992%5d&amp;ShowOnWeb=true" TargetMode="External"/><Relationship Id="rId50" Type="http://schemas.openxmlformats.org/officeDocument/2006/relationships/hyperlink" Target="http://stats.oecd.org/OECDStat_Metadata/ShowMetadata.ashx?Dataset=LFS_D&amp;Coords=%5bSERIES%5d.%5bU%5d,%5bSEX%5d.%5bMW%5d,%5bAGE%5d.%5b1524%5d,%5bFREQUENCY%5d.%5bA%5d,%5bCOUNTRY%5d.%5bCZE%5d,%5bTIME%5d.%5b1996%5d&amp;ShowOnWeb=true" TargetMode="External"/><Relationship Id="rId104" Type="http://schemas.openxmlformats.org/officeDocument/2006/relationships/hyperlink" Target="http://stats.oecd.org/OECDStat_Metadata/ShowMetadata.ashx?Dataset=LFS_D&amp;Coords=%5bSERIES%5d.%5bU%5d,%5bSEX%5d.%5bMW%5d,%5bAGE%5d.%5b1524%5d,%5bFREQUENCY%5d.%5bA%5d,%5bCOUNTRY%5d.%5bPOL%5d,%5bTIME%5d.%5b1999%5d&amp;ShowOnWeb=true" TargetMode="External"/><Relationship Id="rId125" Type="http://schemas.openxmlformats.org/officeDocument/2006/relationships/hyperlink" Target="http://stats.oecd.org/OECDStat_Metadata/ShowMetadata.ashx?Dataset=LFS_D&amp;Coords=%5bSERIES%5d.%5bU%5d,%5bSEX%5d.%5bMW%5d,%5bAGE%5d.%5b1524%5d,%5bFREQUENCY%5d.%5bA%5d,%5bCOUNTRY%5d.%5bSWE%5d,%5bTIME%5d.%5b1993%5d&amp;ShowOnWeb=true" TargetMode="External"/><Relationship Id="rId146" Type="http://schemas.openxmlformats.org/officeDocument/2006/relationships/hyperlink" Target="http://stats.oecd.org/OECDStat_Metadata/ShowMetadata.ashx?Dataset=LFS_D&amp;Coords=%5bSERIES%5d.%5bU%5d,%5bSEX%5d.%5bMW%5d,%5bAGE%5d.%5b2529%5d,%5bFREQUENCY%5d.%5bA%5d,%5bCOUNTRY%5d.%5bBEL%5d,%5bTIME%5d.%5b1998%5d&amp;ShowOnWeb=true" TargetMode="External"/><Relationship Id="rId167" Type="http://schemas.openxmlformats.org/officeDocument/2006/relationships/hyperlink" Target="http://stats.oecd.org/OECDStat_Metadata/ShowMetadata.ashx?Dataset=LFS_D&amp;Coords=%5bCOUNTRY%5d.%5bGRC%5d&amp;ShowOnWeb=true&amp;Lang=en" TargetMode="External"/><Relationship Id="rId188" Type="http://schemas.openxmlformats.org/officeDocument/2006/relationships/hyperlink" Target="http://stats.oecd.org/OECDStat_Metadata/ShowMetadata.ashx?Dataset=LFS_D&amp;Coords=%5bSERIES%5d.%5bU%5d,%5bSEX%5d.%5bMW%5d,%5bAGE%5d.%5b2529%5d,%5bFREQUENCY%5d.%5bA%5d,%5bCOUNTRY%5d.%5bKOR%5d,%5bTIME%5d.%5b2005%5d&amp;ShowOnWeb=true" TargetMode="External"/><Relationship Id="rId311" Type="http://schemas.openxmlformats.org/officeDocument/2006/relationships/hyperlink" Target="http://stats.oecd.org/OECDStat_Metadata/ShowMetadata.ashx?Dataset=LFS_D&amp;Coords=%5bCOUNTRY%5d.%5bSVK%5d&amp;ShowOnWeb=true&amp;Lang=en" TargetMode="External"/><Relationship Id="rId332" Type="http://schemas.openxmlformats.org/officeDocument/2006/relationships/hyperlink" Target="http://stats.oecd.org/OECDStat_Metadata/ShowMetadata.ashx?Dataset=LFS_D&amp;Coords=%5bCOUNTRY%5d.%5bUSA%5d&amp;ShowOnWeb=true&amp;Lang=en" TargetMode="External"/><Relationship Id="rId353" Type="http://schemas.openxmlformats.org/officeDocument/2006/relationships/hyperlink" Target="http://stats.oecd.org/OECDStat_Metadata/ShowMetadata.ashx?Dataset=LFS_D&amp;Coords=%5bSERIES%5d.%5bL%5d,%5bSEX%5d.%5bMW%5d,%5bAGE%5d.%5b1524%5d,%5bFREQUENCY%5d.%5bA%5d,%5bCOUNTRY%5d.%5bDNK%5d,%5bTIME%5d.%5b1992%5d&amp;ShowOnWeb=true" TargetMode="External"/><Relationship Id="rId374" Type="http://schemas.openxmlformats.org/officeDocument/2006/relationships/hyperlink" Target="http://stats.oecd.org/OECDStat_Metadata/ShowMetadata.ashx?Dataset=LFS_D&amp;Coords=%5bSERIES%5d.%5bL%5d,%5bSEX%5d.%5bMW%5d,%5bAGE%5d.%5b1524%5d,%5bFREQUENCY%5d.%5bA%5d,%5bCOUNTRY%5d.%5bISL%5d,%5bTIME%5d.%5b2003%5d&amp;ShowOnWeb=true" TargetMode="External"/><Relationship Id="rId395" Type="http://schemas.openxmlformats.org/officeDocument/2006/relationships/hyperlink" Target="http://stats.oecd.org/OECDStat_Metadata/ShowMetadata.ashx?Dataset=LFS_D&amp;Coords=%5bCOUNTRY%5d.%5bNLD%5d&amp;ShowOnWeb=true&amp;Lang=en" TargetMode="External"/><Relationship Id="rId409" Type="http://schemas.openxmlformats.org/officeDocument/2006/relationships/hyperlink" Target="http://stats.oecd.org/OECDStat_Metadata/ShowMetadata.ashx?Dataset=LFS_D&amp;Coords=%5bSERIES%5d.%5bL%5d,%5bSEX%5d.%5bMW%5d,%5bAGE%5d.%5b1524%5d,%5bFREQUENCY%5d.%5bA%5d,%5bCOUNTRY%5d.%5bPRT%5d,%5bTIME%5d.%5b1998%5d&amp;ShowOnWeb=true" TargetMode="External"/><Relationship Id="rId560" Type="http://schemas.openxmlformats.org/officeDocument/2006/relationships/hyperlink" Target="http://stats.oecd.org/OECDStat_Metadata/ShowMetadata.ashx?Dataset=LFS_D&amp;Coords=%5bSERIES%5d.%5bL%5d,%5bSEX%5d.%5bMW%5d,%5bAGE%5d.%5b1564%5d,%5bFREQUENCY%5d.%5bA%5d,%5bCOUNTRY%5d.%5bDEU%5d,%5bTIME%5d.%5b2004%5d&amp;ShowOnWeb=true" TargetMode="External"/><Relationship Id="rId581" Type="http://schemas.openxmlformats.org/officeDocument/2006/relationships/hyperlink" Target="http://stats.oecd.org/OECDStat_Metadata/ShowMetadata.ashx?Dataset=LFS_D&amp;Coords=%5bSERIES%5d.%5bL%5d,%5bSEX%5d.%5bMW%5d,%5bAGE%5d.%5b1564%5d,%5bFREQUENCY%5d.%5bA%5d,%5bCOUNTRY%5d.%5bKOR%5d,%5bTIME%5d.%5b1999%5d&amp;ShowOnWeb=true" TargetMode="External"/><Relationship Id="rId71" Type="http://schemas.openxmlformats.org/officeDocument/2006/relationships/hyperlink" Target="http://stats.oecd.org/OECDStat_Metadata/ShowMetadata.ashx?Dataset=LFS_D&amp;Coords=%5bSERIES%5d.%5bU%5d,%5bSEX%5d.%5bMW%5d,%5bAGE%5d.%5b1524%5d,%5bFREQUENCY%5d.%5bA%5d,%5bCOUNTRY%5d.%5bHUN%5d,%5bTIME%5d.%5b2002%5d&amp;ShowOnWeb=true" TargetMode="External"/><Relationship Id="rId92" Type="http://schemas.openxmlformats.org/officeDocument/2006/relationships/hyperlink" Target="http://stats.oecd.org/OECDStat_Metadata/ShowMetadata.ashx?Dataset=LFS_D&amp;Coords=%5bCOUNTRY%5d.%5bMEX%5d&amp;ShowOnWeb=true&amp;Lang=en" TargetMode="External"/><Relationship Id="rId213" Type="http://schemas.openxmlformats.org/officeDocument/2006/relationships/hyperlink" Target="http://stats.oecd.org/OECDStat_Metadata/ShowMetadata.ashx?Dataset=LFS_D&amp;Coords=%5bSERIES%5d.%5bU%5d,%5bSEX%5d.%5bMW%5d,%5bAGE%5d.%5b2529%5d,%5bFREQUENCY%5d.%5bA%5d,%5bCOUNTRY%5d.%5bSVK%5d,%5bTIME%5d.%5b2002%5d&amp;ShowOnWeb=true" TargetMode="External"/><Relationship Id="rId234" Type="http://schemas.openxmlformats.org/officeDocument/2006/relationships/hyperlink" Target="http://stats.oecd.org/OECDStat_Metadata/ShowMetadata.ashx?Dataset=LFS_D&amp;Coords=%5bCOUNTRY%5d.%5bOECD%5d&amp;ShowOnWeb=true&amp;Lang=en" TargetMode="External"/><Relationship Id="rId420" Type="http://schemas.openxmlformats.org/officeDocument/2006/relationships/hyperlink" Target="http://stats.oecd.org/OECDStat_Metadata/ShowMetadata.ashx?Dataset=LFS_D&amp;Coords=%5bSERIES%5d.%5bL%5d,%5bSEX%5d.%5bMW%5d,%5bAGE%5d.%5b1524%5d,%5bFREQUENCY%5d.%5bA%5d,%5bCOUNTRY%5d.%5bESP%5d,%5bTIME%5d.%5b2004%5d&amp;ShowOnWeb=true" TargetMode="External"/><Relationship Id="rId616" Type="http://schemas.openxmlformats.org/officeDocument/2006/relationships/hyperlink" Target="http://stats.oecd.org/OECDStat_Metadata/ShowMetadata.ashx?Dataset=LFS_D&amp;Coords=%5bSERIES%5d.%5bL%5d,%5bSEX%5d.%5bMW%5d,%5bAGE%5d.%5b1564%5d,%5bFREQUENCY%5d.%5bA%5d,%5bCOUNTRY%5d.%5bESP%5d,%5bTIME%5d.%5b2004%5d&amp;ShowOnWeb=true" TargetMode="External"/><Relationship Id="rId637" Type="http://schemas.openxmlformats.org/officeDocument/2006/relationships/hyperlink" Target="http://stats.oecd.org/OECDStat_Metadata/ShowMetadata.ashx?Dataset=LFS_D&amp;Coords=%5bCOUNTRY%5d.%5bDNK%5d&amp;ShowOnWeb=true&amp;Lang=en" TargetMode="External"/><Relationship Id="rId658" Type="http://schemas.openxmlformats.org/officeDocument/2006/relationships/hyperlink" Target="http://stats.oecd.org/OECDStat_Metadata/ShowMetadata.ashx?Dataset=LFS_D&amp;Coords=%5bCOUNTRY%5d.%5bESP%5d&amp;ShowOnWeb=true&amp;Lang=en" TargetMode="External"/><Relationship Id="rId2" Type="http://schemas.openxmlformats.org/officeDocument/2006/relationships/hyperlink" Target="http://stats.oecd.org/OECDStat_Metadata/ShowMetadata.ashx?Dataset=LFS_D&amp;Coords=%5bCOUNTRY%5d.%5bAUS%5d&amp;ShowOnWeb=true&amp;Lang=en" TargetMode="External"/><Relationship Id="rId29" Type="http://schemas.openxmlformats.org/officeDocument/2006/relationships/hyperlink" Target="http://stats.oecd.org/OECDStat_Metadata/ShowMetadata.ashx?Dataset=LFS_D&amp;Coords=%5bCOUNTRY%5d.%5bESP%5d&amp;ShowOnWeb=true&amp;Lang=en" TargetMode="External"/><Relationship Id="rId255" Type="http://schemas.openxmlformats.org/officeDocument/2006/relationships/hyperlink" Target="http://stats.oecd.org/OECDStat_Metadata/ShowMetadata.ashx?Dataset=LFS_D&amp;Coords=%5bSERIES%5d.%5bU%5d,%5bSEX%5d.%5bMW%5d,%5bAGE%5d.%5b1564%5d,%5bFREQUENCY%5d.%5bA%5d,%5bCOUNTRY%5d.%5bEST%5d,%5bTIME%5d.%5b1997%5d&amp;ShowOnWeb=true" TargetMode="External"/><Relationship Id="rId276" Type="http://schemas.openxmlformats.org/officeDocument/2006/relationships/hyperlink" Target="http://stats.oecd.org/OECDStat_Metadata/ShowMetadata.ashx?Dataset=LFS_D&amp;Coords=%5bCOUNTRY%5d.%5bIRL%5d&amp;ShowOnWeb=true&amp;Lang=en" TargetMode="External"/><Relationship Id="rId297" Type="http://schemas.openxmlformats.org/officeDocument/2006/relationships/hyperlink" Target="http://stats.oecd.org/OECDStat_Metadata/ShowMetadata.ashx?Dataset=LFS_D&amp;Coords=%5bCOUNTRY%5d.%5bNZL%5d&amp;ShowOnWeb=true&amp;Lang=en" TargetMode="External"/><Relationship Id="rId441" Type="http://schemas.openxmlformats.org/officeDocument/2006/relationships/hyperlink" Target="http://stats.oecd.org/OECDStat_Metadata/ShowMetadata.ashx?Dataset=LFS_D&amp;Coords=%5bSERIES%5d.%5bL%5d,%5bSEX%5d.%5bMW%5d,%5bAGE%5d.%5b2529%5d,%5bFREQUENCY%5d.%5bA%5d,%5bCOUNTRY%5d.%5bAUT%5d,%5bTIME%5d.%5b2003%5d&amp;ShowOnWeb=true" TargetMode="External"/><Relationship Id="rId462" Type="http://schemas.openxmlformats.org/officeDocument/2006/relationships/hyperlink" Target="http://stats.oecd.org/OECDStat_Metadata/ShowMetadata.ashx?Dataset=LFS_D&amp;Coords=%5bSERIES%5d.%5bL%5d,%5bSEX%5d.%5bMW%5d,%5bAGE%5d.%5b2529%5d,%5bFREQUENCY%5d.%5bA%5d,%5bCOUNTRY%5d.%5bDEU%5d,%5bTIME%5d.%5b1998%5d&amp;ShowOnWeb=true" TargetMode="External"/><Relationship Id="rId483" Type="http://schemas.openxmlformats.org/officeDocument/2006/relationships/hyperlink" Target="http://stats.oecd.org/OECDStat_Metadata/ShowMetadata.ashx?Dataset=LFS_D&amp;Coords=%5bCOUNTRY%5d.%5bKOR%5d&amp;ShowOnWeb=true&amp;Lang=en" TargetMode="External"/><Relationship Id="rId518" Type="http://schemas.openxmlformats.org/officeDocument/2006/relationships/hyperlink" Target="http://stats.oecd.org/OECDStat_Metadata/ShowMetadata.ashx?Dataset=LFS_D&amp;Coords=%5bSERIES%5d.%5bL%5d,%5bSEX%5d.%5bMW%5d,%5bAGE%5d.%5b2529%5d,%5bFREQUENCY%5d.%5bA%5d,%5bCOUNTRY%5d.%5bESP%5d,%5bTIME%5d.%5b2008%5d&amp;ShowOnWeb=true" TargetMode="External"/><Relationship Id="rId539" Type="http://schemas.openxmlformats.org/officeDocument/2006/relationships/hyperlink" Target="http://stats.oecd.org/OECDStat_Metadata/ShowMetadata.ashx?Dataset=LFS_D&amp;Coords=%5bCOUNTRY%5d.%5bBEL%5d&amp;ShowOnWeb=true&amp;Lang=en" TargetMode="External"/><Relationship Id="rId40" Type="http://schemas.openxmlformats.org/officeDocument/2006/relationships/hyperlink" Target="http://stats.oecd.org/OECDStat_Metadata/ShowMetadata.ashx?Dataset=LFS_D&amp;Coords=%5bSERIES%5d.%5bU%5d,%5bSEX%5d.%5bMW%5d,%5bAGE%5d.%5b1524%5d,%5bFREQUENCY%5d.%5bA%5d,%5bCOUNTRY%5d.%5bAUT%5d,%5bTIME%5d.%5b1999%5d&amp;ShowOnWeb=true" TargetMode="External"/><Relationship Id="rId115" Type="http://schemas.openxmlformats.org/officeDocument/2006/relationships/hyperlink" Target="http://stats.oecd.org/OECDStat_Metadata/ShowMetadata.ashx?Dataset=LFS_D&amp;Coords=%5bCOUNTRY%5d.%5bESP%5d&amp;ShowOnWeb=true&amp;Lang=en" TargetMode="External"/><Relationship Id="rId136" Type="http://schemas.openxmlformats.org/officeDocument/2006/relationships/hyperlink" Target="http://stats.oecd.org/" TargetMode="External"/><Relationship Id="rId157" Type="http://schemas.openxmlformats.org/officeDocument/2006/relationships/hyperlink" Target="http://stats.oecd.org/OECDStat_Metadata/ShowMetadata.ashx?Dataset=LFS_D&amp;Coords=%5bSERIES%5d.%5bU%5d,%5bSEX%5d.%5bMW%5d,%5bAGE%5d.%5b2529%5d,%5bFREQUENCY%5d.%5bA%5d,%5bCOUNTRY%5d.%5bEST%5d,%5bTIME%5d.%5b2000%5d&amp;ShowOnWeb=true" TargetMode="External"/><Relationship Id="rId178" Type="http://schemas.openxmlformats.org/officeDocument/2006/relationships/hyperlink" Target="http://stats.oecd.org/OECDStat_Metadata/ShowMetadata.ashx?Dataset=LFS_D&amp;Coords=%5bSERIES%5d.%5bU%5d,%5bSEX%5d.%5bMW%5d,%5bAGE%5d.%5b2529%5d,%5bFREQUENCY%5d.%5bA%5d,%5bCOUNTRY%5d.%5bIRL%5d,%5bTIME%5d.%5b1997%5d&amp;ShowOnWeb=true" TargetMode="External"/><Relationship Id="rId301" Type="http://schemas.openxmlformats.org/officeDocument/2006/relationships/hyperlink" Target="http://stats.oecd.org/OECDStat_Metadata/ShowMetadata.ashx?Dataset=LFS_D&amp;Coords=%5bSERIES%5d.%5bU%5d,%5bSEX%5d.%5bMW%5d,%5bAGE%5d.%5b1564%5d,%5bFREQUENCY%5d.%5bA%5d,%5bCOUNTRY%5d.%5bNOR%5d,%5bTIME%5d.%5b1996%5d&amp;ShowOnWeb=true" TargetMode="External"/><Relationship Id="rId322" Type="http://schemas.openxmlformats.org/officeDocument/2006/relationships/hyperlink" Target="http://stats.oecd.org/OECDStat_Metadata/ShowMetadata.ashx?Dataset=LFS_D&amp;Coords=%5bSERIES%5d.%5bU%5d,%5bSEX%5d.%5bMW%5d,%5bAGE%5d.%5b1564%5d,%5bFREQUENCY%5d.%5bA%5d,%5bCOUNTRY%5d.%5bESP%5d,%5bTIME%5d.%5b2008%5d&amp;ShowOnWeb=true" TargetMode="External"/><Relationship Id="rId343" Type="http://schemas.openxmlformats.org/officeDocument/2006/relationships/hyperlink" Target="http://stats.oecd.org/OECDStat_Metadata/ShowMetadata.ashx?Dataset=LFS_D&amp;Coords=%5bCOUNTRY%5d.%5bBEL%5d&amp;ShowOnWeb=true&amp;Lang=en" TargetMode="External"/><Relationship Id="rId364" Type="http://schemas.openxmlformats.org/officeDocument/2006/relationships/hyperlink" Target="http://stats.oecd.org/OECDStat_Metadata/ShowMetadata.ashx?Dataset=LFS_D&amp;Coords=%5bSERIES%5d.%5bL%5d,%5bSEX%5d.%5bMW%5d,%5bAGE%5d.%5b1524%5d,%5bFREQUENCY%5d.%5bA%5d,%5bCOUNTRY%5d.%5bDEU%5d,%5bTIME%5d.%5b2004%5d&amp;ShowOnWeb=true" TargetMode="External"/><Relationship Id="rId550" Type="http://schemas.openxmlformats.org/officeDocument/2006/relationships/hyperlink" Target="http://stats.oecd.org/OECDStat_Metadata/ShowMetadata.ashx?Dataset=LFS_D&amp;Coords=%5bCOUNTRY%5d.%5bEST%5d&amp;ShowOnWeb=true&amp;Lang=en" TargetMode="External"/><Relationship Id="rId61" Type="http://schemas.openxmlformats.org/officeDocument/2006/relationships/hyperlink" Target="http://stats.oecd.org/OECDStat_Metadata/ShowMetadata.ashx?Dataset=LFS_D&amp;Coords=%5bCOUNTRY%5d.%5bDEU%5d&amp;ShowOnWeb=true&amp;Lang=en" TargetMode="External"/><Relationship Id="rId82" Type="http://schemas.openxmlformats.org/officeDocument/2006/relationships/hyperlink" Target="http://stats.oecd.org/OECDStat_Metadata/ShowMetadata.ashx?Dataset=LFS_D&amp;Coords=%5bSERIES%5d.%5bU%5d,%5bSEX%5d.%5bMW%5d,%5bAGE%5d.%5b1524%5d,%5bFREQUENCY%5d.%5bA%5d,%5bCOUNTRY%5d.%5bITA%5d,%5bTIME%5d.%5b2003%5d&amp;ShowOnWeb=true" TargetMode="External"/><Relationship Id="rId199" Type="http://schemas.openxmlformats.org/officeDocument/2006/relationships/hyperlink" Target="http://stats.oecd.org/OECDStat_Metadata/ShowMetadata.ashx?Dataset=LFS_D&amp;Coords=%5bSERIES%5d.%5bU%5d,%5bSEX%5d.%5bMW%5d,%5bAGE%5d.%5b2529%5d,%5bFREQUENCY%5d.%5bA%5d,%5bCOUNTRY%5d.%5bNOR%5d,%5bTIME%5d.%5b1995%5d&amp;ShowOnWeb=true" TargetMode="External"/><Relationship Id="rId203" Type="http://schemas.openxmlformats.org/officeDocument/2006/relationships/hyperlink" Target="http://stats.oecd.org/OECDStat_Metadata/ShowMetadata.ashx?Dataset=LFS_D&amp;Coords=%5bSERIES%5d.%5bU%5d,%5bSEX%5d.%5bMW%5d,%5bAGE%5d.%5b2529%5d,%5bFREQUENCY%5d.%5bA%5d,%5bCOUNTRY%5d.%5bPOL%5d,%5bTIME%5d.%5b1999%5d&amp;ShowOnWeb=true" TargetMode="External"/><Relationship Id="rId385" Type="http://schemas.openxmlformats.org/officeDocument/2006/relationships/hyperlink" Target="http://stats.oecd.org/OECDStat_Metadata/ShowMetadata.ashx?Dataset=LFS_D&amp;Coords=%5bSERIES%5d.%5bL%5d,%5bSEX%5d.%5bMW%5d,%5bAGE%5d.%5b1524%5d,%5bFREQUENCY%5d.%5bA%5d,%5bCOUNTRY%5d.%5bKOR%5d,%5bTIME%5d.%5b1999%5d&amp;ShowOnWeb=true" TargetMode="External"/><Relationship Id="rId571" Type="http://schemas.openxmlformats.org/officeDocument/2006/relationships/hyperlink" Target="http://stats.oecd.org/OECDStat_Metadata/ShowMetadata.ashx?Dataset=LFS_D&amp;Coords=%5bCOUNTRY%5d.%5bIRL%5d&amp;ShowOnWeb=true&amp;Lang=en" TargetMode="External"/><Relationship Id="rId592" Type="http://schemas.openxmlformats.org/officeDocument/2006/relationships/hyperlink" Target="http://stats.oecd.org/OECDStat_Metadata/ShowMetadata.ashx?Dataset=LFS_D&amp;Coords=%5bCOUNTRY%5d.%5bNZL%5d&amp;ShowOnWeb=true&amp;Lang=en" TargetMode="External"/><Relationship Id="rId606" Type="http://schemas.openxmlformats.org/officeDocument/2006/relationships/hyperlink" Target="http://stats.oecd.org/OECDStat_Metadata/ShowMetadata.ashx?Dataset=LFS_D&amp;Coords=%5bCOUNTRY%5d.%5bSVK%5d&amp;ShowOnWeb=true&amp;Lang=en" TargetMode="External"/><Relationship Id="rId627" Type="http://schemas.openxmlformats.org/officeDocument/2006/relationships/hyperlink" Target="http://stats.oecd.org/OECDStat_Metadata/ShowMetadata.ashx?Dataset=LFS_D&amp;Coords=%5bCOUNTRY%5d.%5bUSA%5d&amp;ShowOnWeb=true&amp;Lang=en" TargetMode="External"/><Relationship Id="rId648" Type="http://schemas.openxmlformats.org/officeDocument/2006/relationships/hyperlink" Target="http://stats.oecd.org/OECDStat_Metadata/ShowMetadata.ashx?Dataset=LFS_D&amp;Coords=%5bCOUNTRY%5d.%5bJPN%5d&amp;ShowOnWeb=true&amp;Lang=en" TargetMode="External"/><Relationship Id="rId19" Type="http://schemas.openxmlformats.org/officeDocument/2006/relationships/hyperlink" Target="http://stats.oecd.org/OECDStat_Metadata/ShowMetadata.ashx?Dataset=LFS_D&amp;Coords=%5bCOUNTRY%5d.%5bJPN%5d&amp;ShowOnWeb=true&amp;Lang=en" TargetMode="External"/><Relationship Id="rId224" Type="http://schemas.openxmlformats.org/officeDocument/2006/relationships/hyperlink" Target="http://stats.oecd.org/OECDStat_Metadata/ShowMetadata.ashx?Dataset=LFS_D&amp;Coords=%5bSERIES%5d.%5bU%5d,%5bSEX%5d.%5bMW%5d,%5bAGE%5d.%5b2529%5d,%5bFREQUENCY%5d.%5bA%5d,%5bCOUNTRY%5d.%5bSWE%5d,%5bTIME%5d.%5b1993%5d&amp;ShowOnWeb=true" TargetMode="External"/><Relationship Id="rId245" Type="http://schemas.openxmlformats.org/officeDocument/2006/relationships/hyperlink" Target="http://stats.oecd.org/OECDStat_Metadata/ShowMetadata.ashx?Dataset=LFS_D&amp;Coords=%5bSERIES%5d.%5bU%5d,%5bSEX%5d.%5bMW%5d,%5bAGE%5d.%5b1564%5d,%5bFREQUENCY%5d.%5bA%5d,%5bCOUNTRY%5d.%5bBEL%5d,%5bTIME%5d.%5b1998%5d&amp;ShowOnWeb=true" TargetMode="External"/><Relationship Id="rId266" Type="http://schemas.openxmlformats.org/officeDocument/2006/relationships/hyperlink" Target="http://stats.oecd.org/OECDStat_Metadata/ShowMetadata.ashx?Dataset=LFS_D&amp;Coords=%5bCOUNTRY%5d.%5bGRC%5d&amp;ShowOnWeb=true&amp;Lang=en" TargetMode="External"/><Relationship Id="rId287" Type="http://schemas.openxmlformats.org/officeDocument/2006/relationships/hyperlink" Target="http://stats.oecd.org/OECDStat_Metadata/ShowMetadata.ashx?Dataset=LFS_D&amp;Coords=%5bSERIES%5d.%5bU%5d,%5bSEX%5d.%5bMW%5d,%5bAGE%5d.%5b1564%5d,%5bFREQUENCY%5d.%5bA%5d,%5bCOUNTRY%5d.%5bKOR%5d,%5bTIME%5d.%5b2005%5d&amp;ShowOnWeb=true" TargetMode="External"/><Relationship Id="rId410" Type="http://schemas.openxmlformats.org/officeDocument/2006/relationships/hyperlink" Target="http://stats.oecd.org/OECDStat_Metadata/ShowMetadata.ashx?Dataset=LFS_D&amp;Coords=%5bCOUNTRY%5d.%5bSVK%5d&amp;ShowOnWeb=true&amp;Lang=en" TargetMode="External"/><Relationship Id="rId431" Type="http://schemas.openxmlformats.org/officeDocument/2006/relationships/hyperlink" Target="http://stats.oecd.org/OECDStat_Metadata/ShowMetadata.ashx?Dataset=LFS_D&amp;Coords=%5bCOUNTRY%5d.%5bUSA%5d&amp;ShowOnWeb=true&amp;Lang=en" TargetMode="External"/><Relationship Id="rId452" Type="http://schemas.openxmlformats.org/officeDocument/2006/relationships/hyperlink" Target="http://stats.oecd.org/OECDStat_Metadata/ShowMetadata.ashx?Dataset=LFS_D&amp;Coords=%5bSERIES%5d.%5bL%5d,%5bSEX%5d.%5bMW%5d,%5bAGE%5d.%5b2529%5d,%5bFREQUENCY%5d.%5bA%5d,%5bCOUNTRY%5d.%5bDNK%5d,%5bTIME%5d.%5b1992%5d&amp;ShowOnWeb=true" TargetMode="External"/><Relationship Id="rId473" Type="http://schemas.openxmlformats.org/officeDocument/2006/relationships/hyperlink" Target="http://stats.oecd.org/OECDStat_Metadata/ShowMetadata.ashx?Dataset=LFS_D&amp;Coords=%5bSERIES%5d.%5bL%5d,%5bSEX%5d.%5bMW%5d,%5bAGE%5d.%5b2529%5d,%5bFREQUENCY%5d.%5bA%5d,%5bCOUNTRY%5d.%5bISL%5d,%5bTIME%5d.%5b2003%5d&amp;ShowOnWeb=true" TargetMode="External"/><Relationship Id="rId494" Type="http://schemas.openxmlformats.org/officeDocument/2006/relationships/hyperlink" Target="http://stats.oecd.org/OECDStat_Metadata/ShowMetadata.ashx?Dataset=LFS_D&amp;Coords=%5bSERIES%5d.%5bL%5d,%5bSEX%5d.%5bMW%5d,%5bAGE%5d.%5b2529%5d,%5bFREQUENCY%5d.%5bA%5d,%5bCOUNTRY%5d.%5bNZL%5d,%5bTIME%5d.%5b1998%5d&amp;ShowOnWeb=true" TargetMode="External"/><Relationship Id="rId508" Type="http://schemas.openxmlformats.org/officeDocument/2006/relationships/hyperlink" Target="http://stats.oecd.org/OECDStat_Metadata/ShowMetadata.ashx?Dataset=LFS_D&amp;Coords=%5bSERIES%5d.%5bL%5d,%5bSEX%5d.%5bMW%5d,%5bAGE%5d.%5b2529%5d,%5bFREQUENCY%5d.%5bA%5d,%5bCOUNTRY%5d.%5bSVK%5d,%5bTIME%5d.%5b1997%5d&amp;ShowOnWeb=true" TargetMode="External"/><Relationship Id="rId529" Type="http://schemas.openxmlformats.org/officeDocument/2006/relationships/hyperlink" Target="http://stats.oecd.org/OECDStat_Metadata/ShowMetadata.ashx?Dataset=LFS_D&amp;Coords=%5bSERIES%5d.%5bL%5d,%5bSEX%5d.%5bMW%5d,%5bAGE%5d.%5b2529%5d,%5bFREQUENCY%5d.%5bA%5d,%5bCOUNTRY%5d.%5bUSA%5d,%5bTIME%5d.%5b1994%5d&amp;ShowOnWeb=true" TargetMode="External"/><Relationship Id="rId30" Type="http://schemas.openxmlformats.org/officeDocument/2006/relationships/hyperlink" Target="http://stats.oecd.org/OECDStat_Metadata/ShowMetadata.ashx?Dataset=LFS_D&amp;Coords=%5bCOUNTRY%5d.%5bSWE%5d&amp;ShowOnWeb=true&amp;Lang=en" TargetMode="External"/><Relationship Id="rId105" Type="http://schemas.openxmlformats.org/officeDocument/2006/relationships/hyperlink" Target="http://stats.oecd.org/OECDStat_Metadata/ShowMetadata.ashx?Dataset=LFS_D&amp;Coords=%5bSERIES%5d.%5bU%5d,%5bSEX%5d.%5bMW%5d,%5bAGE%5d.%5b1524%5d,%5bFREQUENCY%5d.%5bA%5d,%5bCOUNTRY%5d.%5bPOL%5d,%5bTIME%5d.%5b2000%5d&amp;ShowOnWeb=true" TargetMode="External"/><Relationship Id="rId126" Type="http://schemas.openxmlformats.org/officeDocument/2006/relationships/hyperlink" Target="http://stats.oecd.org/OECDStat_Metadata/ShowMetadata.ashx?Dataset=LFS_D&amp;Coords=%5bSERIES%5d.%5bU%5d,%5bSEX%5d.%5bMW%5d,%5bAGE%5d.%5b1524%5d,%5bFREQUENCY%5d.%5bA%5d,%5bCOUNTRY%5d.%5bSWE%5d,%5bTIME%5d.%5b2004%5d&amp;ShowOnWeb=true" TargetMode="External"/><Relationship Id="rId147" Type="http://schemas.openxmlformats.org/officeDocument/2006/relationships/hyperlink" Target="http://stats.oecd.org/OECDStat_Metadata/ShowMetadata.ashx?Dataset=LFS_D&amp;Coords=%5bSERIES%5d.%5bU%5d,%5bSEX%5d.%5bMW%5d,%5bAGE%5d.%5b2529%5d,%5bFREQUENCY%5d.%5bA%5d,%5bCOUNTRY%5d.%5bBEL%5d,%5bTIME%5d.%5b1999%5d&amp;ShowOnWeb=true" TargetMode="External"/><Relationship Id="rId168" Type="http://schemas.openxmlformats.org/officeDocument/2006/relationships/hyperlink" Target="http://stats.oecd.org/OECDStat_Metadata/ShowMetadata.ashx?Dataset=LFS_D&amp;Coords=%5bSERIES%5d.%5bU%5d,%5bSEX%5d.%5bMW%5d,%5bAGE%5d.%5b2529%5d,%5bFREQUENCY%5d.%5bA%5d,%5bCOUNTRY%5d.%5bGRC%5d,%5bTIME%5d.%5b1992%5d&amp;ShowOnWeb=true" TargetMode="External"/><Relationship Id="rId312" Type="http://schemas.openxmlformats.org/officeDocument/2006/relationships/hyperlink" Target="http://stats.oecd.org/OECDStat_Metadata/ShowMetadata.ashx?Dataset=LFS_D&amp;Coords=%5bSERIES%5d.%5bU%5d,%5bSEX%5d.%5bMW%5d,%5bAGE%5d.%5b1564%5d,%5bFREQUENCY%5d.%5bA%5d,%5bCOUNTRY%5d.%5bSVK%5d,%5bTIME%5d.%5b1997%5d&amp;ShowOnWeb=true" TargetMode="External"/><Relationship Id="rId333" Type="http://schemas.openxmlformats.org/officeDocument/2006/relationships/hyperlink" Target="http://stats.oecd.org/OECDStat_Metadata/ShowMetadata.ashx?Dataset=LFS_D&amp;Coords=%5bSERIES%5d.%5bU%5d,%5bSEX%5d.%5bMW%5d,%5bAGE%5d.%5b1564%5d,%5bFREQUENCY%5d.%5bA%5d,%5bCOUNTRY%5d.%5bUSA%5d,%5bTIME%5d.%5b1994%5d&amp;ShowOnWeb=true" TargetMode="External"/><Relationship Id="rId354" Type="http://schemas.openxmlformats.org/officeDocument/2006/relationships/hyperlink" Target="http://stats.oecd.org/OECDStat_Metadata/ShowMetadata.ashx?Dataset=LFS_D&amp;Coords=%5bCOUNTRY%5d.%5bEST%5d&amp;ShowOnWeb=true&amp;Lang=en" TargetMode="External"/><Relationship Id="rId540" Type="http://schemas.openxmlformats.org/officeDocument/2006/relationships/hyperlink" Target="http://stats.oecd.org/OECDStat_Metadata/ShowMetadata.ashx?Dataset=LFS_D&amp;Coords=%5bSERIES%5d.%5bL%5d,%5bSEX%5d.%5bMW%5d,%5bAGE%5d.%5b1564%5d,%5bFREQUENCY%5d.%5bA%5d,%5bCOUNTRY%5d.%5bBEL%5d,%5bTIME%5d.%5b1992%5d&amp;ShowOnWeb=true" TargetMode="External"/><Relationship Id="rId51" Type="http://schemas.openxmlformats.org/officeDocument/2006/relationships/hyperlink" Target="http://stats.oecd.org/OECDStat_Metadata/ShowMetadata.ashx?Dataset=LFS_D&amp;Coords=%5bSERIES%5d.%5bU%5d,%5bSEX%5d.%5bMW%5d,%5bAGE%5d.%5b1524%5d,%5bFREQUENCY%5d.%5bA%5d,%5bCOUNTRY%5d.%5bCZE%5d,%5bTIME%5d.%5b1997%5d&amp;ShowOnWeb=true" TargetMode="External"/><Relationship Id="rId72" Type="http://schemas.openxmlformats.org/officeDocument/2006/relationships/hyperlink" Target="http://stats.oecd.org/OECDStat_Metadata/ShowMetadata.ashx?Dataset=LFS_D&amp;Coords=%5bCOUNTRY%5d.%5bISL%5d&amp;ShowOnWeb=true&amp;Lang=en" TargetMode="External"/><Relationship Id="rId93" Type="http://schemas.openxmlformats.org/officeDocument/2006/relationships/hyperlink" Target="http://stats.oecd.org/OECDStat_Metadata/ShowMetadata.ashx?Dataset=LFS_D&amp;Coords=%5bSERIES%5d.%5bU%5d,%5bSEX%5d.%5bMW%5d,%5bAGE%5d.%5b1524%5d,%5bFREQUENCY%5d.%5bA%5d,%5bCOUNTRY%5d.%5bMEX%5d,%5bTIME%5d.%5b1992%5d&amp;ShowOnWeb=true" TargetMode="External"/><Relationship Id="rId189" Type="http://schemas.openxmlformats.org/officeDocument/2006/relationships/hyperlink" Target="http://stats.oecd.org/OECDStat_Metadata/ShowMetadata.ashx?Dataset=LFS_D&amp;Coords=%5bCOUNTRY%5d.%5bLUX%5d&amp;ShowOnWeb=true&amp;Lang=en" TargetMode="External"/><Relationship Id="rId375" Type="http://schemas.openxmlformats.org/officeDocument/2006/relationships/hyperlink" Target="http://stats.oecd.org/OECDStat_Metadata/ShowMetadata.ashx?Dataset=LFS_D&amp;Coords=%5bCOUNTRY%5d.%5bIRL%5d&amp;ShowOnWeb=true&amp;Lang=en" TargetMode="External"/><Relationship Id="rId396" Type="http://schemas.openxmlformats.org/officeDocument/2006/relationships/hyperlink" Target="http://stats.oecd.org/OECDStat_Metadata/ShowMetadata.ashx?Dataset=LFS_D&amp;Coords=%5bCOUNTRY%5d.%5bNZL%5d&amp;ShowOnWeb=true&amp;Lang=en" TargetMode="External"/><Relationship Id="rId561" Type="http://schemas.openxmlformats.org/officeDocument/2006/relationships/hyperlink" Target="http://stats.oecd.org/OECDStat_Metadata/ShowMetadata.ashx?Dataset=LFS_D&amp;Coords=%5bSERIES%5d.%5bL%5d,%5bSEX%5d.%5bMW%5d,%5bAGE%5d.%5b1564%5d,%5bFREQUENCY%5d.%5bA%5d,%5bCOUNTRY%5d.%5bDEU%5d,%5bTIME%5d.%5b2010%5d&amp;ShowOnWeb=true" TargetMode="External"/><Relationship Id="rId582" Type="http://schemas.openxmlformats.org/officeDocument/2006/relationships/hyperlink" Target="http://stats.oecd.org/OECDStat_Metadata/ShowMetadata.ashx?Dataset=LFS_D&amp;Coords=%5bSERIES%5d.%5bL%5d,%5bSEX%5d.%5bMW%5d,%5bAGE%5d.%5b1564%5d,%5bFREQUENCY%5d.%5bA%5d,%5bCOUNTRY%5d.%5bKOR%5d,%5bTIME%5d.%5b2005%5d&amp;ShowOnWeb=true" TargetMode="External"/><Relationship Id="rId617" Type="http://schemas.openxmlformats.org/officeDocument/2006/relationships/hyperlink" Target="http://stats.oecd.org/OECDStat_Metadata/ShowMetadata.ashx?Dataset=LFS_D&amp;Coords=%5bSERIES%5d.%5bL%5d,%5bSEX%5d.%5bMW%5d,%5bAGE%5d.%5b1564%5d,%5bFREQUENCY%5d.%5bA%5d,%5bCOUNTRY%5d.%5bESP%5d,%5bTIME%5d.%5b2008%5d&amp;ShowOnWeb=true" TargetMode="External"/><Relationship Id="rId638" Type="http://schemas.openxmlformats.org/officeDocument/2006/relationships/hyperlink" Target="http://stats.oecd.org/OECDStat_Metadata/ShowMetadata.ashx?Dataset=LFS_D&amp;Coords=%5bCOUNTRY%5d.%5bEST%5d&amp;ShowOnWeb=true&amp;Lang=en" TargetMode="External"/><Relationship Id="rId659" Type="http://schemas.openxmlformats.org/officeDocument/2006/relationships/hyperlink" Target="http://stats.oecd.org/OECDStat_Metadata/ShowMetadata.ashx?Dataset=LFS_D&amp;Coords=%5bCOUNTRY%5d.%5bSWE%5d&amp;ShowOnWeb=true&amp;Lang=en" TargetMode="External"/><Relationship Id="rId3" Type="http://schemas.openxmlformats.org/officeDocument/2006/relationships/hyperlink" Target="http://stats.oecd.org/OECDStat_Metadata/ShowMetadata.ashx?Dataset=LFS_D&amp;Coords=%5bCOUNTRY%5d.%5bAUT%5d&amp;ShowOnWeb=true&amp;Lang=en" TargetMode="External"/><Relationship Id="rId214" Type="http://schemas.openxmlformats.org/officeDocument/2006/relationships/hyperlink" Target="http://stats.oecd.org/OECDStat_Metadata/ShowMetadata.ashx?Dataset=LFS_D&amp;Coords=%5bCOUNTRY%5d.%5bESP%5d&amp;ShowOnWeb=true&amp;Lang=en" TargetMode="External"/><Relationship Id="rId235" Type="http://schemas.openxmlformats.org/officeDocument/2006/relationships/hyperlink" Target="http://stats.oecd.org/" TargetMode="External"/><Relationship Id="rId256" Type="http://schemas.openxmlformats.org/officeDocument/2006/relationships/hyperlink" Target="http://stats.oecd.org/OECDStat_Metadata/ShowMetadata.ashx?Dataset=LFS_D&amp;Coords=%5bSERIES%5d.%5bU%5d,%5bSEX%5d.%5bMW%5d,%5bAGE%5d.%5b1564%5d,%5bFREQUENCY%5d.%5bA%5d,%5bCOUNTRY%5d.%5bEST%5d,%5bTIME%5d.%5b2000%5d&amp;ShowOnWeb=true" TargetMode="External"/><Relationship Id="rId277" Type="http://schemas.openxmlformats.org/officeDocument/2006/relationships/hyperlink" Target="http://stats.oecd.org/OECDStat_Metadata/ShowMetadata.ashx?Dataset=LFS_D&amp;Coords=%5bSERIES%5d.%5bU%5d,%5bSEX%5d.%5bMW%5d,%5bAGE%5d.%5b1564%5d,%5bFREQUENCY%5d.%5bA%5d,%5bCOUNTRY%5d.%5bIRL%5d,%5bTIME%5d.%5b1997%5d&amp;ShowOnWeb=true" TargetMode="External"/><Relationship Id="rId298" Type="http://schemas.openxmlformats.org/officeDocument/2006/relationships/hyperlink" Target="http://stats.oecd.org/OECDStat_Metadata/ShowMetadata.ashx?Dataset=LFS_D&amp;Coords=%5bSERIES%5d.%5bU%5d,%5bSEX%5d.%5bMW%5d,%5bAGE%5d.%5b1564%5d,%5bFREQUENCY%5d.%5bA%5d,%5bCOUNTRY%5d.%5bNZL%5d,%5bTIME%5d.%5b1998%5d&amp;ShowOnWeb=true" TargetMode="External"/><Relationship Id="rId400" Type="http://schemas.openxmlformats.org/officeDocument/2006/relationships/hyperlink" Target="http://stats.oecd.org/OECDStat_Metadata/ShowMetadata.ashx?Dataset=LFS_D&amp;Coords=%5bSERIES%5d.%5bL%5d,%5bSEX%5d.%5bMW%5d,%5bAGE%5d.%5b1524%5d,%5bFREQUENCY%5d.%5bA%5d,%5bCOUNTRY%5d.%5bNOR%5d,%5bTIME%5d.%5b1996%5d&amp;ShowOnWeb=true" TargetMode="External"/><Relationship Id="rId421" Type="http://schemas.openxmlformats.org/officeDocument/2006/relationships/hyperlink" Target="http://stats.oecd.org/OECDStat_Metadata/ShowMetadata.ashx?Dataset=LFS_D&amp;Coords=%5bSERIES%5d.%5bL%5d,%5bSEX%5d.%5bMW%5d,%5bAGE%5d.%5b1524%5d,%5bFREQUENCY%5d.%5bA%5d,%5bCOUNTRY%5d.%5bESP%5d,%5bTIME%5d.%5b2008%5d&amp;ShowOnWeb=true" TargetMode="External"/><Relationship Id="rId442" Type="http://schemas.openxmlformats.org/officeDocument/2006/relationships/hyperlink" Target="http://stats.oecd.org/OECDStat_Metadata/ShowMetadata.ashx?Dataset=LFS_D&amp;Coords=%5bCOUNTRY%5d.%5bBEL%5d&amp;ShowOnWeb=true&amp;Lang=en" TargetMode="External"/><Relationship Id="rId463" Type="http://schemas.openxmlformats.org/officeDocument/2006/relationships/hyperlink" Target="http://stats.oecd.org/OECDStat_Metadata/ShowMetadata.ashx?Dataset=LFS_D&amp;Coords=%5bSERIES%5d.%5bL%5d,%5bSEX%5d.%5bMW%5d,%5bAGE%5d.%5b2529%5d,%5bFREQUENCY%5d.%5bA%5d,%5bCOUNTRY%5d.%5bDEU%5d,%5bTIME%5d.%5b2004%5d&amp;ShowOnWeb=true" TargetMode="External"/><Relationship Id="rId484" Type="http://schemas.openxmlformats.org/officeDocument/2006/relationships/hyperlink" Target="http://stats.oecd.org/OECDStat_Metadata/ShowMetadata.ashx?Dataset=LFS_D&amp;Coords=%5bSERIES%5d.%5bL%5d,%5bSEX%5d.%5bMW%5d,%5bAGE%5d.%5b2529%5d,%5bFREQUENCY%5d.%5bA%5d,%5bCOUNTRY%5d.%5bKOR%5d,%5bTIME%5d.%5b1999%5d&amp;ShowOnWeb=true" TargetMode="External"/><Relationship Id="rId519" Type="http://schemas.openxmlformats.org/officeDocument/2006/relationships/hyperlink" Target="http://stats.oecd.org/OECDStat_Metadata/ShowMetadata.ashx?Dataset=LFS_D&amp;Coords=%5bSERIES%5d.%5bL%5d,%5bSEX%5d.%5bMW%5d,%5bAGE%5d.%5b2529%5d,%5bFREQUENCY%5d.%5bA%5d,%5bCOUNTRY%5d.%5bESP%5d,%5bTIME%5d.%5b2009%5d&amp;ShowOnWeb=true" TargetMode="External"/><Relationship Id="rId116" Type="http://schemas.openxmlformats.org/officeDocument/2006/relationships/hyperlink" Target="http://stats.oecd.org/OECDStat_Metadata/ShowMetadata.ashx?Dataset=LFS_D&amp;Coords=%5bSERIES%5d.%5bU%5d,%5bSEX%5d.%5bMW%5d,%5bAGE%5d.%5b1524%5d,%5bFREQUENCY%5d.%5bA%5d,%5bCOUNTRY%5d.%5bESP%5d,%5bTIME%5d.%5b1991%5d&amp;ShowOnWeb=true" TargetMode="External"/><Relationship Id="rId137" Type="http://schemas.openxmlformats.org/officeDocument/2006/relationships/hyperlink" Target="http://stats.oecd.org/OECDStat_Metadata/ShowMetadata.ashx?Dataset=LFS_D&amp;ShowOnWeb=true&amp;Lang=en" TargetMode="External"/><Relationship Id="rId158" Type="http://schemas.openxmlformats.org/officeDocument/2006/relationships/hyperlink" Target="http://stats.oecd.org/OECDStat_Metadata/ShowMetadata.ashx?Dataset=LFS_D&amp;Coords=%5bCOUNTRY%5d.%5bFIN%5d&amp;ShowOnWeb=true&amp;Lang=en" TargetMode="External"/><Relationship Id="rId302" Type="http://schemas.openxmlformats.org/officeDocument/2006/relationships/hyperlink" Target="http://stats.oecd.org/OECDStat_Metadata/ShowMetadata.ashx?Dataset=LFS_D&amp;Coords=%5bCOUNTRY%5d.%5bPOL%5d&amp;ShowOnWeb=true&amp;Lang=en" TargetMode="External"/><Relationship Id="rId323" Type="http://schemas.openxmlformats.org/officeDocument/2006/relationships/hyperlink" Target="http://stats.oecd.org/OECDStat_Metadata/ShowMetadata.ashx?Dataset=LFS_D&amp;Coords=%5bSERIES%5d.%5bU%5d,%5bSEX%5d.%5bMW%5d,%5bAGE%5d.%5b1564%5d,%5bFREQUENCY%5d.%5bA%5d,%5bCOUNTRY%5d.%5bESP%5d,%5bTIME%5d.%5b2009%5d&amp;ShowOnWeb=true" TargetMode="External"/><Relationship Id="rId344" Type="http://schemas.openxmlformats.org/officeDocument/2006/relationships/hyperlink" Target="http://stats.oecd.org/OECDStat_Metadata/ShowMetadata.ashx?Dataset=LFS_D&amp;Coords=%5bSERIES%5d.%5bL%5d,%5bSEX%5d.%5bMW%5d,%5bAGE%5d.%5b1524%5d,%5bFREQUENCY%5d.%5bA%5d,%5bCOUNTRY%5d.%5bBEL%5d,%5bTIME%5d.%5b1992%5d&amp;ShowOnWeb=true" TargetMode="External"/><Relationship Id="rId530" Type="http://schemas.openxmlformats.org/officeDocument/2006/relationships/hyperlink" Target="http://stats.oecd.org/OECDStat_Metadata/ShowMetadata.ashx?Dataset=LFS_D&amp;Coords=%5bSERIES%5d.%5bL%5d,%5bSEX%5d.%5bMW%5d,%5bAGE%5d.%5b2529%5d,%5bFREQUENCY%5d.%5bA%5d,%5bCOUNTRY%5d.%5bUSA%5d,%5bTIME%5d.%5b2000%5d&amp;ShowOnWeb=true" TargetMode="External"/><Relationship Id="rId20" Type="http://schemas.openxmlformats.org/officeDocument/2006/relationships/hyperlink" Target="http://stats.oecd.org/OECDStat_Metadata/ShowMetadata.ashx?Dataset=LFS_D&amp;Coords=%5bCOUNTRY%5d.%5bKOR%5d&amp;ShowOnWeb=true&amp;Lang=en" TargetMode="External"/><Relationship Id="rId41" Type="http://schemas.openxmlformats.org/officeDocument/2006/relationships/hyperlink" Target="http://stats.oecd.org/OECDStat_Metadata/ShowMetadata.ashx?Dataset=LFS_D&amp;Coords=%5bSERIES%5d.%5bU%5d,%5bSEX%5d.%5bMW%5d,%5bAGE%5d.%5b1524%5d,%5bFREQUENCY%5d.%5bA%5d,%5bCOUNTRY%5d.%5bAUT%5d,%5bTIME%5d.%5b2000%5d&amp;ShowOnWeb=true" TargetMode="External"/><Relationship Id="rId62" Type="http://schemas.openxmlformats.org/officeDocument/2006/relationships/hyperlink" Target="http://stats.oecd.org/OECDStat_Metadata/ShowMetadata.ashx?Dataset=LFS_D&amp;Coords=%5bSERIES%5d.%5bU%5d,%5bSEX%5d.%5bMW%5d,%5bAGE%5d.%5b1524%5d,%5bFREQUENCY%5d.%5bA%5d,%5bCOUNTRY%5d.%5bDEU%5d,%5bTIME%5d.%5b1991%5d&amp;ShowOnWeb=true" TargetMode="External"/><Relationship Id="rId83" Type="http://schemas.openxmlformats.org/officeDocument/2006/relationships/hyperlink" Target="http://stats.oecd.org/OECDStat_Metadata/ShowMetadata.ashx?Dataset=LFS_D&amp;Coords=%5bSERIES%5d.%5bU%5d,%5bSEX%5d.%5bMW%5d,%5bAGE%5d.%5b1524%5d,%5bFREQUENCY%5d.%5bA%5d,%5bCOUNTRY%5d.%5bITA%5d,%5bTIME%5d.%5b2004%5d&amp;ShowOnWeb=true" TargetMode="External"/><Relationship Id="rId179" Type="http://schemas.openxmlformats.org/officeDocument/2006/relationships/hyperlink" Target="http://stats.oecd.org/OECDStat_Metadata/ShowMetadata.ashx?Dataset=LFS_D&amp;Coords=%5bSERIES%5d.%5bU%5d,%5bSEX%5d.%5bMW%5d,%5bAGE%5d.%5b2529%5d,%5bFREQUENCY%5d.%5bA%5d,%5bCOUNTRY%5d.%5bIRL%5d,%5bTIME%5d.%5b1998%5d&amp;ShowOnWeb=true" TargetMode="External"/><Relationship Id="rId365" Type="http://schemas.openxmlformats.org/officeDocument/2006/relationships/hyperlink" Target="http://stats.oecd.org/OECDStat_Metadata/ShowMetadata.ashx?Dataset=LFS_D&amp;Coords=%5bSERIES%5d.%5bL%5d,%5bSEX%5d.%5bMW%5d,%5bAGE%5d.%5b1524%5d,%5bFREQUENCY%5d.%5bA%5d,%5bCOUNTRY%5d.%5bDEU%5d,%5bTIME%5d.%5b2010%5d&amp;ShowOnWeb=true" TargetMode="External"/><Relationship Id="rId386" Type="http://schemas.openxmlformats.org/officeDocument/2006/relationships/hyperlink" Target="http://stats.oecd.org/OECDStat_Metadata/ShowMetadata.ashx?Dataset=LFS_D&amp;Coords=%5bSERIES%5d.%5bL%5d,%5bSEX%5d.%5bMW%5d,%5bAGE%5d.%5b1524%5d,%5bFREQUENCY%5d.%5bA%5d,%5bCOUNTRY%5d.%5bKOR%5d,%5bTIME%5d.%5b2005%5d&amp;ShowOnWeb=true" TargetMode="External"/><Relationship Id="rId551" Type="http://schemas.openxmlformats.org/officeDocument/2006/relationships/hyperlink" Target="http://stats.oecd.org/OECDStat_Metadata/ShowMetadata.ashx?Dataset=LFS_D&amp;Coords=%5bSERIES%5d.%5bL%5d,%5bSEX%5d.%5bMW%5d,%5bAGE%5d.%5b1564%5d,%5bFREQUENCY%5d.%5bA%5d,%5bCOUNTRY%5d.%5bEST%5d,%5bTIME%5d.%5b1997%5d&amp;ShowOnWeb=true" TargetMode="External"/><Relationship Id="rId572" Type="http://schemas.openxmlformats.org/officeDocument/2006/relationships/hyperlink" Target="http://stats.oecd.org/OECDStat_Metadata/ShowMetadata.ashx?Dataset=LFS_D&amp;Coords=%5bSERIES%5d.%5bL%5d,%5bSEX%5d.%5bMW%5d,%5bAGE%5d.%5b1564%5d,%5bFREQUENCY%5d.%5bA%5d,%5bCOUNTRY%5d.%5bIRL%5d,%5bTIME%5d.%5b1997%5d&amp;ShowOnWeb=true" TargetMode="External"/><Relationship Id="rId593" Type="http://schemas.openxmlformats.org/officeDocument/2006/relationships/hyperlink" Target="http://stats.oecd.org/OECDStat_Metadata/ShowMetadata.ashx?Dataset=LFS_D&amp;Coords=%5bSERIES%5d.%5bL%5d,%5bSEX%5d.%5bMW%5d,%5bAGE%5d.%5b1564%5d,%5bFREQUENCY%5d.%5bA%5d,%5bCOUNTRY%5d.%5bNZL%5d,%5bTIME%5d.%5b1998%5d&amp;ShowOnWeb=true" TargetMode="External"/><Relationship Id="rId607" Type="http://schemas.openxmlformats.org/officeDocument/2006/relationships/hyperlink" Target="http://stats.oecd.org/OECDStat_Metadata/ShowMetadata.ashx?Dataset=LFS_D&amp;Coords=%5bSERIES%5d.%5bL%5d,%5bSEX%5d.%5bMW%5d,%5bAGE%5d.%5b1564%5d,%5bFREQUENCY%5d.%5bA%5d,%5bCOUNTRY%5d.%5bSVK%5d,%5bTIME%5d.%5b1997%5d&amp;ShowOnWeb=true" TargetMode="External"/><Relationship Id="rId628" Type="http://schemas.openxmlformats.org/officeDocument/2006/relationships/hyperlink" Target="http://stats.oecd.org/OECDStat_Metadata/ShowMetadata.ashx?Dataset=LFS_D&amp;Coords=%5bSERIES%5d.%5bL%5d,%5bSEX%5d.%5bMW%5d,%5bAGE%5d.%5b1564%5d,%5bFREQUENCY%5d.%5bA%5d,%5bCOUNTRY%5d.%5bUSA%5d,%5bTIME%5d.%5b1994%5d&amp;ShowOnWeb=true" TargetMode="External"/><Relationship Id="rId649" Type="http://schemas.openxmlformats.org/officeDocument/2006/relationships/hyperlink" Target="http://stats.oecd.org/OECDStat_Metadata/ShowMetadata.ashx?Dataset=LFS_D&amp;Coords=%5bCOUNTRY%5d.%5bKOR%5d&amp;ShowOnWeb=true&amp;Lang=en" TargetMode="External"/><Relationship Id="rId190" Type="http://schemas.openxmlformats.org/officeDocument/2006/relationships/hyperlink" Target="http://stats.oecd.org/OECDStat_Metadata/ShowMetadata.ashx?Dataset=LFS_D&amp;Coords=%5bSERIES%5d.%5bU%5d,%5bSEX%5d.%5bMW%5d,%5bAGE%5d.%5b2529%5d,%5bFREQUENCY%5d.%5bA%5d,%5bCOUNTRY%5d.%5bLUX%5d,%5bTIME%5d.%5b1992%5d&amp;ShowOnWeb=true" TargetMode="External"/><Relationship Id="rId204" Type="http://schemas.openxmlformats.org/officeDocument/2006/relationships/hyperlink" Target="http://stats.oecd.org/OECDStat_Metadata/ShowMetadata.ashx?Dataset=LFS_D&amp;Coords=%5bSERIES%5d.%5bU%5d,%5bSEX%5d.%5bMW%5d,%5bAGE%5d.%5b2529%5d,%5bFREQUENCY%5d.%5bA%5d,%5bCOUNTRY%5d.%5bPOL%5d,%5bTIME%5d.%5b2000%5d&amp;ShowOnWeb=true" TargetMode="External"/><Relationship Id="rId225" Type="http://schemas.openxmlformats.org/officeDocument/2006/relationships/hyperlink" Target="http://stats.oecd.org/OECDStat_Metadata/ShowMetadata.ashx?Dataset=LFS_D&amp;Coords=%5bSERIES%5d.%5bU%5d,%5bSEX%5d.%5bMW%5d,%5bAGE%5d.%5b2529%5d,%5bFREQUENCY%5d.%5bA%5d,%5bCOUNTRY%5d.%5bSWE%5d,%5bTIME%5d.%5b2004%5d&amp;ShowOnWeb=true" TargetMode="External"/><Relationship Id="rId246" Type="http://schemas.openxmlformats.org/officeDocument/2006/relationships/hyperlink" Target="http://stats.oecd.org/OECDStat_Metadata/ShowMetadata.ashx?Dataset=LFS_D&amp;Coords=%5bSERIES%5d.%5bU%5d,%5bSEX%5d.%5bMW%5d,%5bAGE%5d.%5b1564%5d,%5bFREQUENCY%5d.%5bA%5d,%5bCOUNTRY%5d.%5bBEL%5d,%5bTIME%5d.%5b1999%5d&amp;ShowOnWeb=true" TargetMode="External"/><Relationship Id="rId267" Type="http://schemas.openxmlformats.org/officeDocument/2006/relationships/hyperlink" Target="http://stats.oecd.org/OECDStat_Metadata/ShowMetadata.ashx?Dataset=LFS_D&amp;Coords=%5bSERIES%5d.%5bU%5d,%5bSEX%5d.%5bMW%5d,%5bAGE%5d.%5b1564%5d,%5bFREQUENCY%5d.%5bA%5d,%5bCOUNTRY%5d.%5bGRC%5d,%5bTIME%5d.%5b1992%5d&amp;ShowOnWeb=true" TargetMode="External"/><Relationship Id="rId288" Type="http://schemas.openxmlformats.org/officeDocument/2006/relationships/hyperlink" Target="http://stats.oecd.org/OECDStat_Metadata/ShowMetadata.ashx?Dataset=LFS_D&amp;Coords=%5bCOUNTRY%5d.%5bLUX%5d&amp;ShowOnWeb=true&amp;Lang=en" TargetMode="External"/><Relationship Id="rId411" Type="http://schemas.openxmlformats.org/officeDocument/2006/relationships/hyperlink" Target="http://stats.oecd.org/OECDStat_Metadata/ShowMetadata.ashx?Dataset=LFS_D&amp;Coords=%5bSERIES%5d.%5bL%5d,%5bSEX%5d.%5bMW%5d,%5bAGE%5d.%5b1524%5d,%5bFREQUENCY%5d.%5bA%5d,%5bCOUNTRY%5d.%5bSVK%5d,%5bTIME%5d.%5b1997%5d&amp;ShowOnWeb=true" TargetMode="External"/><Relationship Id="rId432" Type="http://schemas.openxmlformats.org/officeDocument/2006/relationships/hyperlink" Target="http://stats.oecd.org/OECDStat_Metadata/ShowMetadata.ashx?Dataset=LFS_D&amp;Coords=%5bSERIES%5d.%5bL%5d,%5bSEX%5d.%5bMW%5d,%5bAGE%5d.%5b1524%5d,%5bFREQUENCY%5d.%5bA%5d,%5bCOUNTRY%5d.%5bUSA%5d,%5bTIME%5d.%5b1994%5d&amp;ShowOnWeb=true" TargetMode="External"/><Relationship Id="rId453" Type="http://schemas.openxmlformats.org/officeDocument/2006/relationships/hyperlink" Target="http://stats.oecd.org/OECDStat_Metadata/ShowMetadata.ashx?Dataset=LFS_D&amp;Coords=%5bCOUNTRY%5d.%5bEST%5d&amp;ShowOnWeb=true&amp;Lang=en" TargetMode="External"/><Relationship Id="rId474" Type="http://schemas.openxmlformats.org/officeDocument/2006/relationships/hyperlink" Target="http://stats.oecd.org/OECDStat_Metadata/ShowMetadata.ashx?Dataset=LFS_D&amp;Coords=%5bCOUNTRY%5d.%5bIRL%5d&amp;ShowOnWeb=true&amp;Lang=en" TargetMode="External"/><Relationship Id="rId509" Type="http://schemas.openxmlformats.org/officeDocument/2006/relationships/hyperlink" Target="http://stats.oecd.org/OECDStat_Metadata/ShowMetadata.ashx?Dataset=LFS_D&amp;Coords=%5bSERIES%5d.%5bL%5d,%5bSEX%5d.%5bMW%5d,%5bAGE%5d.%5b2529%5d,%5bFREQUENCY%5d.%5bA%5d,%5bCOUNTRY%5d.%5bSVK%5d,%5bTIME%5d.%5b1999%5d&amp;ShowOnWeb=true" TargetMode="External"/><Relationship Id="rId660" Type="http://schemas.openxmlformats.org/officeDocument/2006/relationships/hyperlink" Target="http://stats.oecd.org/OECDStat_Metadata/ShowMetadata.ashx?Dataset=LFS_D&amp;Coords=%5bCOUNTRY%5d.%5bCHE%5d&amp;ShowOnWeb=true&amp;Lang=en" TargetMode="External"/><Relationship Id="rId106" Type="http://schemas.openxmlformats.org/officeDocument/2006/relationships/hyperlink" Target="http://stats.oecd.org/OECDStat_Metadata/ShowMetadata.ashx?Dataset=LFS_D&amp;Coords=%5bSERIES%5d.%5bU%5d,%5bSEX%5d.%5bMW%5d,%5bAGE%5d.%5b1524%5d,%5bFREQUENCY%5d.%5bA%5d,%5bCOUNTRY%5d.%5bPOL%5d,%5bTIME%5d.%5b2002%5d&amp;ShowOnWeb=true" TargetMode="External"/><Relationship Id="rId127" Type="http://schemas.openxmlformats.org/officeDocument/2006/relationships/hyperlink" Target="http://stats.oecd.org/OECDStat_Metadata/ShowMetadata.ashx?Dataset=LFS_D&amp;Coords=%5bCOUNTRY%5d.%5bCHE%5d&amp;ShowOnWeb=true&amp;Lang=en" TargetMode="External"/><Relationship Id="rId313" Type="http://schemas.openxmlformats.org/officeDocument/2006/relationships/hyperlink" Target="http://stats.oecd.org/OECDStat_Metadata/ShowMetadata.ashx?Dataset=LFS_D&amp;Coords=%5bSERIES%5d.%5bU%5d,%5bSEX%5d.%5bMW%5d,%5bAGE%5d.%5b1564%5d,%5bFREQUENCY%5d.%5bA%5d,%5bCOUNTRY%5d.%5bSVK%5d,%5bTIME%5d.%5b1999%5d&amp;ShowOnWeb=true" TargetMode="External"/><Relationship Id="rId495" Type="http://schemas.openxmlformats.org/officeDocument/2006/relationships/hyperlink" Target="http://stats.oecd.org/OECDStat_Metadata/ShowMetadata.ashx?Dataset=LFS_D&amp;Coords=%5bCOUNTRY%5d.%5bNOR%5d&amp;ShowOnWeb=true&amp;Lang=en" TargetMode="External"/><Relationship Id="rId10" Type="http://schemas.openxmlformats.org/officeDocument/2006/relationships/hyperlink" Target="http://stats.oecd.org/OECDStat_Metadata/ShowMetadata.ashx?Dataset=LFS_D&amp;Coords=%5bCOUNTRY%5d.%5bFIN%5d&amp;ShowOnWeb=true&amp;Lang=en" TargetMode="External"/><Relationship Id="rId31" Type="http://schemas.openxmlformats.org/officeDocument/2006/relationships/hyperlink" Target="http://stats.oecd.org/OECDStat_Metadata/ShowMetadata.ashx?Dataset=LFS_D&amp;Coords=%5bCOUNTRY%5d.%5bCHE%5d&amp;ShowOnWeb=true&amp;Lang=en" TargetMode="External"/><Relationship Id="rId52" Type="http://schemas.openxmlformats.org/officeDocument/2006/relationships/hyperlink" Target="http://stats.oecd.org/OECDStat_Metadata/ShowMetadata.ashx?Dataset=LFS_D&amp;Coords=%5bCOUNTRY%5d.%5bDNK%5d&amp;ShowOnWeb=true&amp;Lang=en" TargetMode="External"/><Relationship Id="rId73" Type="http://schemas.openxmlformats.org/officeDocument/2006/relationships/hyperlink" Target="http://stats.oecd.org/OECDStat_Metadata/ShowMetadata.ashx?Dataset=LFS_D&amp;Coords=%5bSERIES%5d.%5bU%5d,%5bSEX%5d.%5bMW%5d,%5bAGE%5d.%5b1524%5d,%5bFREQUENCY%5d.%5bA%5d,%5bCOUNTRY%5d.%5bISL%5d,%5bTIME%5d.%5b1991%5d&amp;ShowOnWeb=true" TargetMode="External"/><Relationship Id="rId94" Type="http://schemas.openxmlformats.org/officeDocument/2006/relationships/hyperlink" Target="http://stats.oecd.org/OECDStat_Metadata/ShowMetadata.ashx?Dataset=LFS_D&amp;Coords=%5bSERIES%5d.%5bU%5d,%5bSEX%5d.%5bMW%5d,%5bAGE%5d.%5b1524%5d,%5bFREQUENCY%5d.%5bA%5d,%5bCOUNTRY%5d.%5bMEX%5d,%5bTIME%5d.%5b1994%5d&amp;ShowOnWeb=true" TargetMode="External"/><Relationship Id="rId148" Type="http://schemas.openxmlformats.org/officeDocument/2006/relationships/hyperlink" Target="http://stats.oecd.org/OECDStat_Metadata/ShowMetadata.ashx?Dataset=LFS_D&amp;Coords=%5bCOUNTRY%5d.%5bCAN%5d&amp;ShowOnWeb=true&amp;Lang=en" TargetMode="External"/><Relationship Id="rId169" Type="http://schemas.openxmlformats.org/officeDocument/2006/relationships/hyperlink" Target="http://stats.oecd.org/OECDStat_Metadata/ShowMetadata.ashx?Dataset=LFS_D&amp;Coords=%5bSERIES%5d.%5bU%5d,%5bSEX%5d.%5bMW%5d,%5bAGE%5d.%5b2529%5d,%5bFREQUENCY%5d.%5bA%5d,%5bCOUNTRY%5d.%5bGRC%5d,%5bTIME%5d.%5b1997%5d&amp;ShowOnWeb=true" TargetMode="External"/><Relationship Id="rId334" Type="http://schemas.openxmlformats.org/officeDocument/2006/relationships/hyperlink" Target="http://stats.oecd.org/OECDStat_Metadata/ShowMetadata.ashx?Dataset=LFS_D&amp;Coords=%5bSERIES%5d.%5bU%5d,%5bSEX%5d.%5bMW%5d,%5bAGE%5d.%5b1564%5d,%5bFREQUENCY%5d.%5bA%5d,%5bCOUNTRY%5d.%5bUSA%5d,%5bTIME%5d.%5b2000%5d&amp;ShowOnWeb=true" TargetMode="External"/><Relationship Id="rId355" Type="http://schemas.openxmlformats.org/officeDocument/2006/relationships/hyperlink" Target="http://stats.oecd.org/OECDStat_Metadata/ShowMetadata.ashx?Dataset=LFS_D&amp;Coords=%5bSERIES%5d.%5bL%5d,%5bSEX%5d.%5bMW%5d,%5bAGE%5d.%5b1524%5d,%5bFREQUENCY%5d.%5bA%5d,%5bCOUNTRY%5d.%5bEST%5d,%5bTIME%5d.%5b1997%5d&amp;ShowOnWeb=true" TargetMode="External"/><Relationship Id="rId376" Type="http://schemas.openxmlformats.org/officeDocument/2006/relationships/hyperlink" Target="http://stats.oecd.org/OECDStat_Metadata/ShowMetadata.ashx?Dataset=LFS_D&amp;Coords=%5bSERIES%5d.%5bL%5d,%5bSEX%5d.%5bMW%5d,%5bAGE%5d.%5b1524%5d,%5bFREQUENCY%5d.%5bA%5d,%5bCOUNTRY%5d.%5bIRL%5d,%5bTIME%5d.%5b1997%5d&amp;ShowOnWeb=true" TargetMode="External"/><Relationship Id="rId397" Type="http://schemas.openxmlformats.org/officeDocument/2006/relationships/hyperlink" Target="http://stats.oecd.org/OECDStat_Metadata/ShowMetadata.ashx?Dataset=LFS_D&amp;Coords=%5bSERIES%5d.%5bL%5d,%5bSEX%5d.%5bMW%5d,%5bAGE%5d.%5b1524%5d,%5bFREQUENCY%5d.%5bA%5d,%5bCOUNTRY%5d.%5bNZL%5d,%5bTIME%5d.%5b1998%5d&amp;ShowOnWeb=true" TargetMode="External"/><Relationship Id="rId520" Type="http://schemas.openxmlformats.org/officeDocument/2006/relationships/hyperlink" Target="http://stats.oecd.org/OECDStat_Metadata/ShowMetadata.ashx?Dataset=LFS_D&amp;Coords=%5bCOUNTRY%5d.%5bSWE%5d&amp;ShowOnWeb=true&amp;Lang=en" TargetMode="External"/><Relationship Id="rId541" Type="http://schemas.openxmlformats.org/officeDocument/2006/relationships/hyperlink" Target="http://stats.oecd.org/OECDStat_Metadata/ShowMetadata.ashx?Dataset=LFS_D&amp;Coords=%5bSERIES%5d.%5bL%5d,%5bSEX%5d.%5bMW%5d,%5bAGE%5d.%5b1564%5d,%5bFREQUENCY%5d.%5bA%5d,%5bCOUNTRY%5d.%5bBEL%5d,%5bTIME%5d.%5b1998%5d&amp;ShowOnWeb=true" TargetMode="External"/><Relationship Id="rId562" Type="http://schemas.openxmlformats.org/officeDocument/2006/relationships/hyperlink" Target="http://stats.oecd.org/OECDStat_Metadata/ShowMetadata.ashx?Dataset=LFS_D&amp;Coords=%5bCOUNTRY%5d.%5bGRC%5d&amp;ShowOnWeb=true&amp;Lang=en" TargetMode="External"/><Relationship Id="rId583" Type="http://schemas.openxmlformats.org/officeDocument/2006/relationships/hyperlink" Target="http://stats.oecd.org/OECDStat_Metadata/ShowMetadata.ashx?Dataset=LFS_D&amp;Coords=%5bCOUNTRY%5d.%5bLUX%5d&amp;ShowOnWeb=true&amp;Lang=en" TargetMode="External"/><Relationship Id="rId618" Type="http://schemas.openxmlformats.org/officeDocument/2006/relationships/hyperlink" Target="http://stats.oecd.org/OECDStat_Metadata/ShowMetadata.ashx?Dataset=LFS_D&amp;Coords=%5bSERIES%5d.%5bL%5d,%5bSEX%5d.%5bMW%5d,%5bAGE%5d.%5b1564%5d,%5bFREQUENCY%5d.%5bA%5d,%5bCOUNTRY%5d.%5bESP%5d,%5bTIME%5d.%5b2009%5d&amp;ShowOnWeb=true" TargetMode="External"/><Relationship Id="rId639" Type="http://schemas.openxmlformats.org/officeDocument/2006/relationships/hyperlink" Target="http://stats.oecd.org/OECDStat_Metadata/ShowMetadata.ashx?Dataset=LFS_D&amp;Coords=%5bCOUNTRY%5d.%5bFIN%5d&amp;ShowOnWeb=true&amp;Lang=en" TargetMode="External"/><Relationship Id="rId4" Type="http://schemas.openxmlformats.org/officeDocument/2006/relationships/hyperlink" Target="http://stats.oecd.org/OECDStat_Metadata/ShowMetadata.ashx?Dataset=LFS_D&amp;Coords=%5bCOUNTRY%5d.%5bBEL%5d&amp;ShowOnWeb=true&amp;Lang=en" TargetMode="External"/><Relationship Id="rId180" Type="http://schemas.openxmlformats.org/officeDocument/2006/relationships/hyperlink" Target="http://stats.oecd.org/OECDStat_Metadata/ShowMetadata.ashx?Dataset=LFS_D&amp;Coords=%5bCOUNTRY%5d.%5bISR%5d&amp;ShowOnWeb=true&amp;Lang=en" TargetMode="External"/><Relationship Id="rId215" Type="http://schemas.openxmlformats.org/officeDocument/2006/relationships/hyperlink" Target="http://stats.oecd.org/OECDStat_Metadata/ShowMetadata.ashx?Dataset=LFS_D&amp;Coords=%5bSERIES%5d.%5bU%5d,%5bSEX%5d.%5bMW%5d,%5bAGE%5d.%5b2529%5d,%5bFREQUENCY%5d.%5bA%5d,%5bCOUNTRY%5d.%5bESP%5d,%5bTIME%5d.%5b1991%5d&amp;ShowOnWeb=true" TargetMode="External"/><Relationship Id="rId236" Type="http://schemas.openxmlformats.org/officeDocument/2006/relationships/hyperlink" Target="http://stats.oecd.org/OECDStat_Metadata/ShowMetadata.ashx?Dataset=LFS_D&amp;ShowOnWeb=true&amp;Lang=en" TargetMode="External"/><Relationship Id="rId257" Type="http://schemas.openxmlformats.org/officeDocument/2006/relationships/hyperlink" Target="http://stats.oecd.org/OECDStat_Metadata/ShowMetadata.ashx?Dataset=LFS_D&amp;Coords=%5bCOUNTRY%5d.%5bFIN%5d&amp;ShowOnWeb=true&amp;Lang=en" TargetMode="External"/><Relationship Id="rId278" Type="http://schemas.openxmlformats.org/officeDocument/2006/relationships/hyperlink" Target="http://stats.oecd.org/OECDStat_Metadata/ShowMetadata.ashx?Dataset=LFS_D&amp;Coords=%5bSERIES%5d.%5bU%5d,%5bSEX%5d.%5bMW%5d,%5bAGE%5d.%5b1564%5d,%5bFREQUENCY%5d.%5bA%5d,%5bCOUNTRY%5d.%5bIRL%5d,%5bTIME%5d.%5b1998%5d&amp;ShowOnWeb=true" TargetMode="External"/><Relationship Id="rId401" Type="http://schemas.openxmlformats.org/officeDocument/2006/relationships/hyperlink" Target="http://stats.oecd.org/OECDStat_Metadata/ShowMetadata.ashx?Dataset=LFS_D&amp;Coords=%5bCOUNTRY%5d.%5bPOL%5d&amp;ShowOnWeb=true&amp;Lang=en" TargetMode="External"/><Relationship Id="rId422" Type="http://schemas.openxmlformats.org/officeDocument/2006/relationships/hyperlink" Target="http://stats.oecd.org/OECDStat_Metadata/ShowMetadata.ashx?Dataset=LFS_D&amp;Coords=%5bSERIES%5d.%5bL%5d,%5bSEX%5d.%5bMW%5d,%5bAGE%5d.%5b1524%5d,%5bFREQUENCY%5d.%5bA%5d,%5bCOUNTRY%5d.%5bESP%5d,%5bTIME%5d.%5b2009%5d&amp;ShowOnWeb=true" TargetMode="External"/><Relationship Id="rId443" Type="http://schemas.openxmlformats.org/officeDocument/2006/relationships/hyperlink" Target="http://stats.oecd.org/OECDStat_Metadata/ShowMetadata.ashx?Dataset=LFS_D&amp;Coords=%5bSERIES%5d.%5bL%5d,%5bSEX%5d.%5bMW%5d,%5bAGE%5d.%5b2529%5d,%5bFREQUENCY%5d.%5bA%5d,%5bCOUNTRY%5d.%5bBEL%5d,%5bTIME%5d.%5b1992%5d&amp;ShowOnWeb=true" TargetMode="External"/><Relationship Id="rId464" Type="http://schemas.openxmlformats.org/officeDocument/2006/relationships/hyperlink" Target="http://stats.oecd.org/OECDStat_Metadata/ShowMetadata.ashx?Dataset=LFS_D&amp;Coords=%5bSERIES%5d.%5bL%5d,%5bSEX%5d.%5bMW%5d,%5bAGE%5d.%5b2529%5d,%5bFREQUENCY%5d.%5bA%5d,%5bCOUNTRY%5d.%5bDEU%5d,%5bTIME%5d.%5b2010%5d&amp;ShowOnWeb=true" TargetMode="External"/><Relationship Id="rId650" Type="http://schemas.openxmlformats.org/officeDocument/2006/relationships/hyperlink" Target="http://stats.oecd.org/OECDStat_Metadata/ShowMetadata.ashx?Dataset=LFS_D&amp;Coords=%5bCOUNTRY%5d.%5bLUX%5d&amp;ShowOnWeb=true&amp;Lang=en" TargetMode="External"/><Relationship Id="rId303" Type="http://schemas.openxmlformats.org/officeDocument/2006/relationships/hyperlink" Target="http://stats.oecd.org/OECDStat_Metadata/ShowMetadata.ashx?Dataset=LFS_D&amp;Coords=%5bSERIES%5d.%5bU%5d,%5bSEX%5d.%5bMW%5d,%5bAGE%5d.%5b1564%5d,%5bFREQUENCY%5d.%5bA%5d,%5bCOUNTRY%5d.%5bPOL%5d,%5bTIME%5d.%5b1992%5d&amp;ShowOnWeb=true" TargetMode="External"/><Relationship Id="rId485" Type="http://schemas.openxmlformats.org/officeDocument/2006/relationships/hyperlink" Target="http://stats.oecd.org/OECDStat_Metadata/ShowMetadata.ashx?Dataset=LFS_D&amp;Coords=%5bSERIES%5d.%5bL%5d,%5bSEX%5d.%5bMW%5d,%5bAGE%5d.%5b2529%5d,%5bFREQUENCY%5d.%5bA%5d,%5bCOUNTRY%5d.%5bKOR%5d,%5bTIME%5d.%5b2005%5d&amp;ShowOnWeb=true" TargetMode="External"/><Relationship Id="rId42" Type="http://schemas.openxmlformats.org/officeDocument/2006/relationships/hyperlink" Target="http://stats.oecd.org/OECDStat_Metadata/ShowMetadata.ashx?Dataset=LFS_D&amp;Coords=%5bSERIES%5d.%5bU%5d,%5bSEX%5d.%5bMW%5d,%5bAGE%5d.%5b1524%5d,%5bFREQUENCY%5d.%5bA%5d,%5bCOUNTRY%5d.%5bAUT%5d,%5bTIME%5d.%5b2003%5d&amp;ShowOnWeb=true" TargetMode="External"/><Relationship Id="rId84" Type="http://schemas.openxmlformats.org/officeDocument/2006/relationships/hyperlink" Target="http://stats.oecd.org/OECDStat_Metadata/ShowMetadata.ashx?Dataset=LFS_D&amp;Coords=%5bCOUNTRY%5d.%5bJPN%5d&amp;ShowOnWeb=true&amp;Lang=en" TargetMode="External"/><Relationship Id="rId138" Type="http://schemas.openxmlformats.org/officeDocument/2006/relationships/hyperlink" Target="http://stats.oecd.org/OECDStat_Metadata/ShowMetadata.ashx?Dataset=LFS_D&amp;Coords=%5bCOUNTRY%5d.%5bAUS%5d&amp;ShowOnWeb=true&amp;Lang=en" TargetMode="External"/><Relationship Id="rId345" Type="http://schemas.openxmlformats.org/officeDocument/2006/relationships/hyperlink" Target="http://stats.oecd.org/OECDStat_Metadata/ShowMetadata.ashx?Dataset=LFS_D&amp;Coords=%5bSERIES%5d.%5bL%5d,%5bSEX%5d.%5bMW%5d,%5bAGE%5d.%5b1524%5d,%5bFREQUENCY%5d.%5bA%5d,%5bCOUNTRY%5d.%5bBEL%5d,%5bTIME%5d.%5b1998%5d&amp;ShowOnWeb=true" TargetMode="External"/><Relationship Id="rId387" Type="http://schemas.openxmlformats.org/officeDocument/2006/relationships/hyperlink" Target="http://stats.oecd.org/OECDStat_Metadata/ShowMetadata.ashx?Dataset=LFS_D&amp;Coords=%5bCOUNTRY%5d.%5bLUX%5d&amp;ShowOnWeb=true&amp;Lang=en" TargetMode="External"/><Relationship Id="rId510" Type="http://schemas.openxmlformats.org/officeDocument/2006/relationships/hyperlink" Target="http://stats.oecd.org/OECDStat_Metadata/ShowMetadata.ashx?Dataset=LFS_D&amp;Coords=%5bSERIES%5d.%5bL%5d,%5bSEX%5d.%5bMW%5d,%5bAGE%5d.%5b2529%5d,%5bFREQUENCY%5d.%5bA%5d,%5bCOUNTRY%5d.%5bSVK%5d,%5bTIME%5d.%5b2002%5d&amp;ShowOnWeb=true" TargetMode="External"/><Relationship Id="rId552" Type="http://schemas.openxmlformats.org/officeDocument/2006/relationships/hyperlink" Target="http://stats.oecd.org/OECDStat_Metadata/ShowMetadata.ashx?Dataset=LFS_D&amp;Coords=%5bSERIES%5d.%5bL%5d,%5bSEX%5d.%5bMW%5d,%5bAGE%5d.%5b1564%5d,%5bFREQUENCY%5d.%5bA%5d,%5bCOUNTRY%5d.%5bEST%5d,%5bTIME%5d.%5b2000%5d&amp;ShowOnWeb=true" TargetMode="External"/><Relationship Id="rId594" Type="http://schemas.openxmlformats.org/officeDocument/2006/relationships/hyperlink" Target="http://stats.oecd.org/OECDStat_Metadata/ShowMetadata.ashx?Dataset=LFS_D&amp;Coords=%5bCOUNTRY%5d.%5bNOR%5d&amp;ShowOnWeb=true&amp;Lang=en" TargetMode="External"/><Relationship Id="rId608" Type="http://schemas.openxmlformats.org/officeDocument/2006/relationships/hyperlink" Target="http://stats.oecd.org/OECDStat_Metadata/ShowMetadata.ashx?Dataset=LFS_D&amp;Coords=%5bSERIES%5d.%5bL%5d,%5bSEX%5d.%5bMW%5d,%5bAGE%5d.%5b1564%5d,%5bFREQUENCY%5d.%5bA%5d,%5bCOUNTRY%5d.%5bSVK%5d,%5bTIME%5d.%5b1999%5d&amp;ShowOnWeb=true" TargetMode="External"/><Relationship Id="rId191" Type="http://schemas.openxmlformats.org/officeDocument/2006/relationships/hyperlink" Target="http://stats.oecd.org/OECDStat_Metadata/ShowMetadata.ashx?Dataset=LFS_D&amp;Coords=%5bSERIES%5d.%5bU%5d,%5bSEX%5d.%5bMW%5d,%5bAGE%5d.%5b2529%5d,%5bFREQUENCY%5d.%5bA%5d,%5bCOUNTRY%5d.%5bLUX%5d,%5bTIME%5d.%5b2002%5d&amp;ShowOnWeb=true" TargetMode="External"/><Relationship Id="rId205" Type="http://schemas.openxmlformats.org/officeDocument/2006/relationships/hyperlink" Target="http://stats.oecd.org/OECDStat_Metadata/ShowMetadata.ashx?Dataset=LFS_D&amp;Coords=%5bSERIES%5d.%5bU%5d,%5bSEX%5d.%5bMW%5d,%5bAGE%5d.%5b2529%5d,%5bFREQUENCY%5d.%5bA%5d,%5bCOUNTRY%5d.%5bPOL%5d,%5bTIME%5d.%5b2002%5d&amp;ShowOnWeb=true" TargetMode="External"/><Relationship Id="rId247" Type="http://schemas.openxmlformats.org/officeDocument/2006/relationships/hyperlink" Target="http://stats.oecd.org/OECDStat_Metadata/ShowMetadata.ashx?Dataset=LFS_D&amp;Coords=%5bCOUNTRY%5d.%5bCAN%5d&amp;ShowOnWeb=true&amp;Lang=en" TargetMode="External"/><Relationship Id="rId412" Type="http://schemas.openxmlformats.org/officeDocument/2006/relationships/hyperlink" Target="http://stats.oecd.org/OECDStat_Metadata/ShowMetadata.ashx?Dataset=LFS_D&amp;Coords=%5bSERIES%5d.%5bL%5d,%5bSEX%5d.%5bMW%5d,%5bAGE%5d.%5b1524%5d,%5bFREQUENCY%5d.%5bA%5d,%5bCOUNTRY%5d.%5bSVK%5d,%5bTIME%5d.%5b1999%5d&amp;ShowOnWeb=true" TargetMode="External"/><Relationship Id="rId107" Type="http://schemas.openxmlformats.org/officeDocument/2006/relationships/hyperlink" Target="http://stats.oecd.org/OECDStat_Metadata/ShowMetadata.ashx?Dataset=LFS_D&amp;Coords=%5bCOUNTRY%5d.%5bPRT%5d&amp;ShowOnWeb=true&amp;Lang=en" TargetMode="External"/><Relationship Id="rId289" Type="http://schemas.openxmlformats.org/officeDocument/2006/relationships/hyperlink" Target="http://stats.oecd.org/OECDStat_Metadata/ShowMetadata.ashx?Dataset=LFS_D&amp;Coords=%5bSERIES%5d.%5bU%5d,%5bSEX%5d.%5bMW%5d,%5bAGE%5d.%5b1564%5d,%5bFREQUENCY%5d.%5bA%5d,%5bCOUNTRY%5d.%5bLUX%5d,%5bTIME%5d.%5b1992%5d&amp;ShowOnWeb=true" TargetMode="External"/><Relationship Id="rId454" Type="http://schemas.openxmlformats.org/officeDocument/2006/relationships/hyperlink" Target="http://stats.oecd.org/OECDStat_Metadata/ShowMetadata.ashx?Dataset=LFS_D&amp;Coords=%5bSERIES%5d.%5bL%5d,%5bSEX%5d.%5bMW%5d,%5bAGE%5d.%5b2529%5d,%5bFREQUENCY%5d.%5bA%5d,%5bCOUNTRY%5d.%5bEST%5d,%5bTIME%5d.%5b1997%5d&amp;ShowOnWeb=true" TargetMode="External"/><Relationship Id="rId496" Type="http://schemas.openxmlformats.org/officeDocument/2006/relationships/hyperlink" Target="http://stats.oecd.org/OECDStat_Metadata/ShowMetadata.ashx?Dataset=LFS_D&amp;Coords=%5bSERIES%5d.%5bL%5d,%5bSEX%5d.%5bMW%5d,%5bAGE%5d.%5b2529%5d,%5bFREQUENCY%5d.%5bA%5d,%5bCOUNTRY%5d.%5bNOR%5d,%5bTIME%5d.%5b1995%5d&amp;ShowOnWeb=true" TargetMode="External"/><Relationship Id="rId661" Type="http://schemas.openxmlformats.org/officeDocument/2006/relationships/hyperlink" Target="http://stats.oecd.org/OECDStat_Metadata/ShowMetadata.ashx?Dataset=LFS_D&amp;Coords=%5bCOUNTRY%5d.%5bTUR%5d&amp;ShowOnWeb=true&amp;Lang=en" TargetMode="External"/><Relationship Id="rId11" Type="http://schemas.openxmlformats.org/officeDocument/2006/relationships/hyperlink" Target="http://stats.oecd.org/OECDStat_Metadata/ShowMetadata.ashx?Dataset=LFS_D&amp;Coords=%5bCOUNTRY%5d.%5bFRA%5d&amp;ShowOnWeb=true&amp;Lang=en" TargetMode="External"/><Relationship Id="rId53" Type="http://schemas.openxmlformats.org/officeDocument/2006/relationships/hyperlink" Target="http://stats.oecd.org/OECDStat_Metadata/ShowMetadata.ashx?Dataset=LFS_D&amp;Coords=%5bSERIES%5d.%5bU%5d,%5bSEX%5d.%5bMW%5d,%5bAGE%5d.%5b1524%5d,%5bFREQUENCY%5d.%5bA%5d,%5bCOUNTRY%5d.%5bDNK%5d,%5bTIME%5d.%5b1992%5d&amp;ShowOnWeb=true" TargetMode="External"/><Relationship Id="rId149" Type="http://schemas.openxmlformats.org/officeDocument/2006/relationships/hyperlink" Target="http://stats.oecd.org/OECDStat_Metadata/ShowMetadata.ashx?Dataset=LFS_D&amp;Coords=%5bCOUNTRY%5d.%5bCHL%5d&amp;ShowOnWeb=true&amp;Lang=en" TargetMode="External"/><Relationship Id="rId314" Type="http://schemas.openxmlformats.org/officeDocument/2006/relationships/hyperlink" Target="http://stats.oecd.org/OECDStat_Metadata/ShowMetadata.ashx?Dataset=LFS_D&amp;Coords=%5bSERIES%5d.%5bU%5d,%5bSEX%5d.%5bMW%5d,%5bAGE%5d.%5b1564%5d,%5bFREQUENCY%5d.%5bA%5d,%5bCOUNTRY%5d.%5bSVK%5d,%5bTIME%5d.%5b2002%5d&amp;ShowOnWeb=true" TargetMode="External"/><Relationship Id="rId356" Type="http://schemas.openxmlformats.org/officeDocument/2006/relationships/hyperlink" Target="http://stats.oecd.org/OECDStat_Metadata/ShowMetadata.ashx?Dataset=LFS_D&amp;Coords=%5bSERIES%5d.%5bL%5d,%5bSEX%5d.%5bMW%5d,%5bAGE%5d.%5b1524%5d,%5bFREQUENCY%5d.%5bA%5d,%5bCOUNTRY%5d.%5bEST%5d,%5bTIME%5d.%5b2000%5d&amp;ShowOnWeb=true" TargetMode="External"/><Relationship Id="rId398" Type="http://schemas.openxmlformats.org/officeDocument/2006/relationships/hyperlink" Target="http://stats.oecd.org/OECDStat_Metadata/ShowMetadata.ashx?Dataset=LFS_D&amp;Coords=%5bCOUNTRY%5d.%5bNOR%5d&amp;ShowOnWeb=true&amp;Lang=en" TargetMode="External"/><Relationship Id="rId521" Type="http://schemas.openxmlformats.org/officeDocument/2006/relationships/hyperlink" Target="http://stats.oecd.org/OECDStat_Metadata/ShowMetadata.ashx?Dataset=LFS_D&amp;Coords=%5bSERIES%5d.%5bL%5d,%5bSEX%5d.%5bMW%5d,%5bAGE%5d.%5b2529%5d,%5bFREQUENCY%5d.%5bA%5d,%5bCOUNTRY%5d.%5bSWE%5d,%5bTIME%5d.%5b1993%5d&amp;ShowOnWeb=true" TargetMode="External"/><Relationship Id="rId563" Type="http://schemas.openxmlformats.org/officeDocument/2006/relationships/hyperlink" Target="http://stats.oecd.org/OECDStat_Metadata/ShowMetadata.ashx?Dataset=LFS_D&amp;Coords=%5bSERIES%5d.%5bL%5d,%5bSEX%5d.%5bMW%5d,%5bAGE%5d.%5b1564%5d,%5bFREQUENCY%5d.%5bA%5d,%5bCOUNTRY%5d.%5bGRC%5d,%5bTIME%5d.%5b1992%5d&amp;ShowOnWeb=true" TargetMode="External"/><Relationship Id="rId619" Type="http://schemas.openxmlformats.org/officeDocument/2006/relationships/hyperlink" Target="http://stats.oecd.org/OECDStat_Metadata/ShowMetadata.ashx?Dataset=LFS_D&amp;Coords=%5bCOUNTRY%5d.%5bSWE%5d&amp;ShowOnWeb=true&amp;Lang=en" TargetMode="External"/><Relationship Id="rId95" Type="http://schemas.openxmlformats.org/officeDocument/2006/relationships/hyperlink" Target="http://stats.oecd.org/OECDStat_Metadata/ShowMetadata.ashx?Dataset=LFS_D&amp;Coords=%5bSERIES%5d.%5bU%5d,%5bSEX%5d.%5bMW%5d,%5bAGE%5d.%5b1524%5d,%5bFREQUENCY%5d.%5bA%5d,%5bCOUNTRY%5d.%5bMEX%5d,%5bTIME%5d.%5b2000%5d&amp;ShowOnWeb=true" TargetMode="External"/><Relationship Id="rId160" Type="http://schemas.openxmlformats.org/officeDocument/2006/relationships/hyperlink" Target="http://stats.oecd.org/OECDStat_Metadata/ShowMetadata.ashx?Dataset=LFS_D&amp;Coords=%5bCOUNTRY%5d.%5bFRA%5d&amp;ShowOnWeb=true&amp;Lang=en" TargetMode="External"/><Relationship Id="rId216" Type="http://schemas.openxmlformats.org/officeDocument/2006/relationships/hyperlink" Target="http://stats.oecd.org/OECDStat_Metadata/ShowMetadata.ashx?Dataset=LFS_D&amp;Coords=%5bSERIES%5d.%5bU%5d,%5bSEX%5d.%5bMW%5d,%5bAGE%5d.%5b2529%5d,%5bFREQUENCY%5d.%5bA%5d,%5bCOUNTRY%5d.%5bESP%5d,%5bTIME%5d.%5b1995%5d&amp;ShowOnWeb=true" TargetMode="External"/><Relationship Id="rId423" Type="http://schemas.openxmlformats.org/officeDocument/2006/relationships/hyperlink" Target="http://stats.oecd.org/OECDStat_Metadata/ShowMetadata.ashx?Dataset=LFS_D&amp;Coords=%5bCOUNTRY%5d.%5bSWE%5d&amp;ShowOnWeb=true&amp;Lang=en" TargetMode="External"/><Relationship Id="rId258" Type="http://schemas.openxmlformats.org/officeDocument/2006/relationships/hyperlink" Target="http://stats.oecd.org/OECDStat_Metadata/ShowMetadata.ashx?Dataset=LFS_D&amp;Coords=%5bSERIES%5d.%5bU%5d,%5bSEX%5d.%5bMW%5d,%5bAGE%5d.%5b1564%5d,%5bFREQUENCY%5d.%5bA%5d,%5bCOUNTRY%5d.%5bFIN%5d,%5bTIME%5d.%5b1999%5d&amp;ShowOnWeb=true" TargetMode="External"/><Relationship Id="rId465" Type="http://schemas.openxmlformats.org/officeDocument/2006/relationships/hyperlink" Target="http://stats.oecd.org/OECDStat_Metadata/ShowMetadata.ashx?Dataset=LFS_D&amp;Coords=%5bCOUNTRY%5d.%5bGRC%5d&amp;ShowOnWeb=true&amp;Lang=en" TargetMode="External"/><Relationship Id="rId630" Type="http://schemas.openxmlformats.org/officeDocument/2006/relationships/hyperlink" Target="http://stats.oecd.org/OECDStat_Metadata/ShowMetadata.ashx?Dataset=LFS_D&amp;Coords=%5bCOUNTRY%5d.%5bOECD%5d&amp;ShowOnWeb=true&amp;Lang=en" TargetMode="External"/><Relationship Id="rId22" Type="http://schemas.openxmlformats.org/officeDocument/2006/relationships/hyperlink" Target="http://stats.oecd.org/OECDStat_Metadata/ShowMetadata.ashx?Dataset=LFS_D&amp;Coords=%5bCOUNTRY%5d.%5bMEX%5d&amp;ShowOnWeb=true&amp;Lang=en" TargetMode="External"/><Relationship Id="rId64" Type="http://schemas.openxmlformats.org/officeDocument/2006/relationships/hyperlink" Target="http://stats.oecd.org/OECDStat_Metadata/ShowMetadata.ashx?Dataset=LFS_D&amp;Coords=%5bSERIES%5d.%5bU%5d,%5bSEX%5d.%5bMW%5d,%5bAGE%5d.%5b1524%5d,%5bFREQUENCY%5d.%5bA%5d,%5bCOUNTRY%5d.%5bDEU%5d,%5bTIME%5d.%5b2004%5d&amp;ShowOnWeb=true" TargetMode="External"/><Relationship Id="rId118" Type="http://schemas.openxmlformats.org/officeDocument/2006/relationships/hyperlink" Target="http://stats.oecd.org/OECDStat_Metadata/ShowMetadata.ashx?Dataset=LFS_D&amp;Coords=%5bSERIES%5d.%5bU%5d,%5bSEX%5d.%5bMW%5d,%5bAGE%5d.%5b1524%5d,%5bFREQUENCY%5d.%5bA%5d,%5bCOUNTRY%5d.%5bESP%5d,%5bTIME%5d.%5b1998%5d&amp;ShowOnWeb=true" TargetMode="External"/><Relationship Id="rId325" Type="http://schemas.openxmlformats.org/officeDocument/2006/relationships/hyperlink" Target="http://stats.oecd.org/OECDStat_Metadata/ShowMetadata.ashx?Dataset=LFS_D&amp;Coords=%5bSERIES%5d.%5bU%5d,%5bSEX%5d.%5bMW%5d,%5bAGE%5d.%5b1564%5d,%5bFREQUENCY%5d.%5bA%5d,%5bCOUNTRY%5d.%5bSWE%5d,%5bTIME%5d.%5b1993%5d&amp;ShowOnWeb=true" TargetMode="External"/><Relationship Id="rId367" Type="http://schemas.openxmlformats.org/officeDocument/2006/relationships/hyperlink" Target="http://stats.oecd.org/OECDStat_Metadata/ShowMetadata.ashx?Dataset=LFS_D&amp;Coords=%5bSERIES%5d.%5bL%5d,%5bSEX%5d.%5bMW%5d,%5bAGE%5d.%5b1524%5d,%5bFREQUENCY%5d.%5bA%5d,%5bCOUNTRY%5d.%5bGRC%5d,%5bTIME%5d.%5b1992%5d&amp;ShowOnWeb=true" TargetMode="External"/><Relationship Id="rId532" Type="http://schemas.openxmlformats.org/officeDocument/2006/relationships/hyperlink" Target="http://stats.oecd.org/OECDStat_Metadata/ShowMetadata.ashx?Dataset=LFS_D&amp;ShowOnWeb=true&amp;Lang=en" TargetMode="External"/><Relationship Id="rId574" Type="http://schemas.openxmlformats.org/officeDocument/2006/relationships/hyperlink" Target="http://stats.oecd.org/OECDStat_Metadata/ShowMetadata.ashx?Dataset=LFS_D&amp;Coords=%5bCOUNTRY%5d.%5bISR%5d&amp;ShowOnWeb=true&amp;Lang=en" TargetMode="External"/><Relationship Id="rId171" Type="http://schemas.openxmlformats.org/officeDocument/2006/relationships/hyperlink" Target="http://stats.oecd.org/OECDStat_Metadata/ShowMetadata.ashx?Dataset=LFS_D&amp;Coords=%5bSERIES%5d.%5bU%5d,%5bSEX%5d.%5bMW%5d,%5bAGE%5d.%5b2529%5d,%5bFREQUENCY%5d.%5bA%5d,%5bCOUNTRY%5d.%5bHUN%5d,%5bTIME%5d.%5b1994%5d&amp;ShowOnWeb=true" TargetMode="External"/><Relationship Id="rId227" Type="http://schemas.openxmlformats.org/officeDocument/2006/relationships/hyperlink" Target="http://stats.oecd.org/OECDStat_Metadata/ShowMetadata.ashx?Dataset=LFS_D&amp;Coords=%5bCOUNTRY%5d.%5bTUR%5d&amp;ShowOnWeb=true&amp;Lang=en" TargetMode="External"/><Relationship Id="rId269" Type="http://schemas.openxmlformats.org/officeDocument/2006/relationships/hyperlink" Target="http://stats.oecd.org/OECDStat_Metadata/ShowMetadata.ashx?Dataset=LFS_D&amp;Coords=%5bCOUNTRY%5d.%5bHUN%5d&amp;ShowOnWeb=true&amp;Lang=en" TargetMode="External"/><Relationship Id="rId434" Type="http://schemas.openxmlformats.org/officeDocument/2006/relationships/hyperlink" Target="http://stats.oecd.org/OECDStat_Metadata/ShowMetadata.ashx?Dataset=LFS_D&amp;Coords=%5bCOUNTRY%5d.%5bOECD%5d&amp;ShowOnWeb=true&amp;Lang=en" TargetMode="External"/><Relationship Id="rId476" Type="http://schemas.openxmlformats.org/officeDocument/2006/relationships/hyperlink" Target="http://stats.oecd.org/OECDStat_Metadata/ShowMetadata.ashx?Dataset=LFS_D&amp;Coords=%5bSERIES%5d.%5bL%5d,%5bSEX%5d.%5bMW%5d,%5bAGE%5d.%5b2529%5d,%5bFREQUENCY%5d.%5bA%5d,%5bCOUNTRY%5d.%5bIRL%5d,%5bTIME%5d.%5b1998%5d&amp;ShowOnWeb=true" TargetMode="External"/><Relationship Id="rId641" Type="http://schemas.openxmlformats.org/officeDocument/2006/relationships/hyperlink" Target="http://stats.oecd.org/OECDStat_Metadata/ShowMetadata.ashx?Dataset=LFS_D&amp;Coords=%5bCOUNTRY%5d.%5bDEU%5d&amp;ShowOnWeb=true&amp;Lang=en" TargetMode="External"/><Relationship Id="rId33" Type="http://schemas.openxmlformats.org/officeDocument/2006/relationships/hyperlink" Target="http://stats.oecd.org/OECDStat_Metadata/ShowMetadata.ashx?Dataset=LFS_D&amp;Coords=%5bCOUNTRY%5d.%5bGBR%5d&amp;ShowOnWeb=true&amp;Lang=en" TargetMode="External"/><Relationship Id="rId129" Type="http://schemas.openxmlformats.org/officeDocument/2006/relationships/hyperlink" Target="http://stats.oecd.org/OECDStat_Metadata/ShowMetadata.ashx?Dataset=LFS_D&amp;Coords=%5bSERIES%5d.%5bU%5d,%5bSEX%5d.%5bMW%5d,%5bAGE%5d.%5b1524%5d,%5bFREQUENCY%5d.%5bA%5d,%5bCOUNTRY%5d.%5bTUR%5d,%5bTIME%5d.%5b2000%5d&amp;ShowOnWeb=true" TargetMode="External"/><Relationship Id="rId280" Type="http://schemas.openxmlformats.org/officeDocument/2006/relationships/hyperlink" Target="http://stats.oecd.org/OECDStat_Metadata/ShowMetadata.ashx?Dataset=LFS_D&amp;Coords=%5bCOUNTRY%5d.%5bITA%5d&amp;ShowOnWeb=true&amp;Lang=en" TargetMode="External"/><Relationship Id="rId336" Type="http://schemas.openxmlformats.org/officeDocument/2006/relationships/hyperlink" Target="http://stats.oecd.org/OECDStat_Metadata/ShowMetadata.ashx?Dataset=LFS_D&amp;ShowOnWeb=true&amp;Lang=en" TargetMode="External"/><Relationship Id="rId501" Type="http://schemas.openxmlformats.org/officeDocument/2006/relationships/hyperlink" Target="http://stats.oecd.org/OECDStat_Metadata/ShowMetadata.ashx?Dataset=LFS_D&amp;Coords=%5bSERIES%5d.%5bL%5d,%5bSEX%5d.%5bMW%5d,%5bAGE%5d.%5b2529%5d,%5bFREQUENCY%5d.%5bA%5d,%5bCOUNTRY%5d.%5bPOL%5d,%5bTIME%5d.%5b2000%5d&amp;ShowOnWeb=true" TargetMode="External"/><Relationship Id="rId543" Type="http://schemas.openxmlformats.org/officeDocument/2006/relationships/hyperlink" Target="http://stats.oecd.org/OECDStat_Metadata/ShowMetadata.ashx?Dataset=LFS_D&amp;Coords=%5bCOUNTRY%5d.%5bCAN%5d&amp;ShowOnWeb=true&amp;Lang=en" TargetMode="External"/><Relationship Id="rId75" Type="http://schemas.openxmlformats.org/officeDocument/2006/relationships/hyperlink" Target="http://stats.oecd.org/OECDStat_Metadata/ShowMetadata.ashx?Dataset=LFS_D&amp;Coords=%5bSERIES%5d.%5bU%5d,%5bSEX%5d.%5bMW%5d,%5bAGE%5d.%5b1524%5d,%5bFREQUENCY%5d.%5bA%5d,%5bCOUNTRY%5d.%5bISL%5d,%5bTIME%5d.%5b2003%5d&amp;ShowOnWeb=true" TargetMode="External"/><Relationship Id="rId140" Type="http://schemas.openxmlformats.org/officeDocument/2006/relationships/hyperlink" Target="http://stats.oecd.org/OECDStat_Metadata/ShowMetadata.ashx?Dataset=LFS_D&amp;Coords=%5bCOUNTRY%5d.%5bAUT%5d&amp;ShowOnWeb=true&amp;Lang=en" TargetMode="External"/><Relationship Id="rId182" Type="http://schemas.openxmlformats.org/officeDocument/2006/relationships/hyperlink" Target="http://stats.oecd.org/OECDStat_Metadata/ShowMetadata.ashx?Dataset=LFS_D&amp;Coords=%5bSERIES%5d.%5bU%5d,%5bSEX%5d.%5bMW%5d,%5bAGE%5d.%5b2529%5d,%5bFREQUENCY%5d.%5bA%5d,%5bCOUNTRY%5d.%5bITA%5d,%5bTIME%5d.%5b1993%5d&amp;ShowOnWeb=true" TargetMode="External"/><Relationship Id="rId378" Type="http://schemas.openxmlformats.org/officeDocument/2006/relationships/hyperlink" Target="http://stats.oecd.org/OECDStat_Metadata/ShowMetadata.ashx?Dataset=LFS_D&amp;Coords=%5bCOUNTRY%5d.%5bISR%5d&amp;ShowOnWeb=true&amp;Lang=en" TargetMode="External"/><Relationship Id="rId403" Type="http://schemas.openxmlformats.org/officeDocument/2006/relationships/hyperlink" Target="http://stats.oecd.org/OECDStat_Metadata/ShowMetadata.ashx?Dataset=LFS_D&amp;Coords=%5bSERIES%5d.%5bL%5d,%5bSEX%5d.%5bMW%5d,%5bAGE%5d.%5b1524%5d,%5bFREQUENCY%5d.%5bA%5d,%5bCOUNTRY%5d.%5bPOL%5d,%5bTIME%5d.%5b1999%5d&amp;ShowOnWeb=true" TargetMode="External"/><Relationship Id="rId585" Type="http://schemas.openxmlformats.org/officeDocument/2006/relationships/hyperlink" Target="http://stats.oecd.org/OECDStat_Metadata/ShowMetadata.ashx?Dataset=LFS_D&amp;Coords=%5bSERIES%5d.%5bL%5d,%5bSEX%5d.%5bMW%5d,%5bAGE%5d.%5b1564%5d,%5bFREQUENCY%5d.%5bA%5d,%5bCOUNTRY%5d.%5bLUX%5d,%5bTIME%5d.%5b2002%5d&amp;ShowOnWeb=true" TargetMode="External"/><Relationship Id="rId6" Type="http://schemas.openxmlformats.org/officeDocument/2006/relationships/hyperlink" Target="http://stats.oecd.org/OECDStat_Metadata/ShowMetadata.ashx?Dataset=LFS_D&amp;Coords=%5bCOUNTRY%5d.%5bCHL%5d&amp;ShowOnWeb=true&amp;Lang=en" TargetMode="External"/><Relationship Id="rId238" Type="http://schemas.openxmlformats.org/officeDocument/2006/relationships/hyperlink" Target="http://stats.oecd.org/OECDStat_Metadata/ShowMetadata.ashx?Dataset=LFS_D&amp;Coords=%5bSERIES%5d.%5bU%5d,%5bSEX%5d.%5bMW%5d,%5bAGE%5d.%5b1564%5d,%5bFREQUENCY%5d.%5bA%5d,%5bCOUNTRY%5d.%5bAUS%5d,%5bTIME%5d.%5b2001%5d&amp;ShowOnWeb=true" TargetMode="External"/><Relationship Id="rId445" Type="http://schemas.openxmlformats.org/officeDocument/2006/relationships/hyperlink" Target="http://stats.oecd.org/OECDStat_Metadata/ShowMetadata.ashx?Dataset=LFS_D&amp;Coords=%5bSERIES%5d.%5bL%5d,%5bSEX%5d.%5bMW%5d,%5bAGE%5d.%5b2529%5d,%5bFREQUENCY%5d.%5bA%5d,%5bCOUNTRY%5d.%5bBEL%5d,%5bTIME%5d.%5b1999%5d&amp;ShowOnWeb=true" TargetMode="External"/><Relationship Id="rId487" Type="http://schemas.openxmlformats.org/officeDocument/2006/relationships/hyperlink" Target="http://stats.oecd.org/OECDStat_Metadata/ShowMetadata.ashx?Dataset=LFS_D&amp;Coords=%5bSERIES%5d.%5bL%5d,%5bSEX%5d.%5bMW%5d,%5bAGE%5d.%5b2529%5d,%5bFREQUENCY%5d.%5bA%5d,%5bCOUNTRY%5d.%5bLUX%5d,%5bTIME%5d.%5b1992%5d&amp;ShowOnWeb=true" TargetMode="External"/><Relationship Id="rId610" Type="http://schemas.openxmlformats.org/officeDocument/2006/relationships/hyperlink" Target="http://stats.oecd.org/OECDStat_Metadata/ShowMetadata.ashx?Dataset=LFS_D&amp;Coords=%5bCOUNTRY%5d.%5bESP%5d&amp;ShowOnWeb=true&amp;Lang=en" TargetMode="External"/><Relationship Id="rId652" Type="http://schemas.openxmlformats.org/officeDocument/2006/relationships/hyperlink" Target="http://stats.oecd.org/OECDStat_Metadata/ShowMetadata.ashx?Dataset=LFS_D&amp;Coords=%5bCOUNTRY%5d.%5bNLD%5d&amp;ShowOnWeb=true&amp;Lang=en" TargetMode="External"/><Relationship Id="rId291" Type="http://schemas.openxmlformats.org/officeDocument/2006/relationships/hyperlink" Target="http://stats.oecd.org/OECDStat_Metadata/ShowMetadata.ashx?Dataset=LFS_D&amp;Coords=%5bSERIES%5d.%5bU%5d,%5bSEX%5d.%5bMW%5d,%5bAGE%5d.%5b1564%5d,%5bFREQUENCY%5d.%5bA%5d,%5bCOUNTRY%5d.%5bLUX%5d,%5bTIME%5d.%5b2003%5d&amp;ShowOnWeb=true" TargetMode="External"/><Relationship Id="rId305" Type="http://schemas.openxmlformats.org/officeDocument/2006/relationships/hyperlink" Target="http://stats.oecd.org/OECDStat_Metadata/ShowMetadata.ashx?Dataset=LFS_D&amp;Coords=%5bSERIES%5d.%5bU%5d,%5bSEX%5d.%5bMW%5d,%5bAGE%5d.%5b1564%5d,%5bFREQUENCY%5d.%5bA%5d,%5bCOUNTRY%5d.%5bPOL%5d,%5bTIME%5d.%5b2000%5d&amp;ShowOnWeb=true" TargetMode="External"/><Relationship Id="rId347" Type="http://schemas.openxmlformats.org/officeDocument/2006/relationships/hyperlink" Target="http://stats.oecd.org/OECDStat_Metadata/ShowMetadata.ashx?Dataset=LFS_D&amp;Coords=%5bCOUNTRY%5d.%5bCAN%5d&amp;ShowOnWeb=true&amp;Lang=en" TargetMode="External"/><Relationship Id="rId512" Type="http://schemas.openxmlformats.org/officeDocument/2006/relationships/hyperlink" Target="http://stats.oecd.org/OECDStat_Metadata/ShowMetadata.ashx?Dataset=LFS_D&amp;Coords=%5bSERIES%5d.%5bL%5d,%5bSEX%5d.%5bMW%5d,%5bAGE%5d.%5b2529%5d,%5bFREQUENCY%5d.%5bA%5d,%5bCOUNTRY%5d.%5bESP%5d,%5bTIME%5d.%5b1991%5d&amp;ShowOnWeb=true" TargetMode="External"/><Relationship Id="rId44" Type="http://schemas.openxmlformats.org/officeDocument/2006/relationships/hyperlink" Target="http://stats.oecd.org/OECDStat_Metadata/ShowMetadata.ashx?Dataset=LFS_D&amp;Coords=%5bSERIES%5d.%5bU%5d,%5bSEX%5d.%5bMW%5d,%5bAGE%5d.%5b1524%5d,%5bFREQUENCY%5d.%5bA%5d,%5bCOUNTRY%5d.%5bBEL%5d,%5bTIME%5d.%5b1992%5d&amp;ShowOnWeb=true" TargetMode="External"/><Relationship Id="rId86" Type="http://schemas.openxmlformats.org/officeDocument/2006/relationships/hyperlink" Target="http://stats.oecd.org/OECDStat_Metadata/ShowMetadata.ashx?Dataset=LFS_D&amp;Coords=%5bSERIES%5d.%5bU%5d,%5bSEX%5d.%5bMW%5d,%5bAGE%5d.%5b1524%5d,%5bFREQUENCY%5d.%5bA%5d,%5bCOUNTRY%5d.%5bKOR%5d,%5bTIME%5d.%5b1999%5d&amp;ShowOnWeb=true" TargetMode="External"/><Relationship Id="rId151" Type="http://schemas.openxmlformats.org/officeDocument/2006/relationships/hyperlink" Target="http://stats.oecd.org/OECDStat_Metadata/ShowMetadata.ashx?Dataset=LFS_D&amp;Coords=%5bSERIES%5d.%5bU%5d,%5bSEX%5d.%5bMW%5d,%5bAGE%5d.%5b2529%5d,%5bFREQUENCY%5d.%5bA%5d,%5bCOUNTRY%5d.%5bCZE%5d,%5bTIME%5d.%5b1996%5d&amp;ShowOnWeb=true" TargetMode="External"/><Relationship Id="rId389" Type="http://schemas.openxmlformats.org/officeDocument/2006/relationships/hyperlink" Target="http://stats.oecd.org/OECDStat_Metadata/ShowMetadata.ashx?Dataset=LFS_D&amp;Coords=%5bSERIES%5d.%5bL%5d,%5bSEX%5d.%5bMW%5d,%5bAGE%5d.%5b1524%5d,%5bFREQUENCY%5d.%5bA%5d,%5bCOUNTRY%5d.%5bLUX%5d,%5bTIME%5d.%5b2002%5d&amp;ShowOnWeb=true" TargetMode="External"/><Relationship Id="rId554" Type="http://schemas.openxmlformats.org/officeDocument/2006/relationships/hyperlink" Target="http://stats.oecd.org/OECDStat_Metadata/ShowMetadata.ashx?Dataset=LFS_D&amp;Coords=%5bSERIES%5d.%5bL%5d,%5bSEX%5d.%5bMW%5d,%5bAGE%5d.%5b1564%5d,%5bFREQUENCY%5d.%5bA%5d,%5bCOUNTRY%5d.%5bFIN%5d,%5bTIME%5d.%5b1999%5d&amp;ShowOnWeb=true" TargetMode="External"/><Relationship Id="rId596" Type="http://schemas.openxmlformats.org/officeDocument/2006/relationships/hyperlink" Target="http://stats.oecd.org/OECDStat_Metadata/ShowMetadata.ashx?Dataset=LFS_D&amp;Coords=%5bSERIES%5d.%5bL%5d,%5bSEX%5d.%5bMW%5d,%5bAGE%5d.%5b1564%5d,%5bFREQUENCY%5d.%5bA%5d,%5bCOUNTRY%5d.%5bNOR%5d,%5bTIME%5d.%5b1996%5d&amp;ShowOnWeb=true" TargetMode="External"/><Relationship Id="rId193" Type="http://schemas.openxmlformats.org/officeDocument/2006/relationships/hyperlink" Target="http://stats.oecd.org/OECDStat_Metadata/ShowMetadata.ashx?Dataset=LFS_D&amp;Coords=%5bCOUNTRY%5d.%5bMEX%5d&amp;ShowOnWeb=true&amp;Lang=en" TargetMode="External"/><Relationship Id="rId207" Type="http://schemas.openxmlformats.org/officeDocument/2006/relationships/hyperlink" Target="http://stats.oecd.org/OECDStat_Metadata/ShowMetadata.ashx?Dataset=LFS_D&amp;Coords=%5bSERIES%5d.%5bU%5d,%5bSEX%5d.%5bMW%5d,%5bAGE%5d.%5b2529%5d,%5bFREQUENCY%5d.%5bA%5d,%5bCOUNTRY%5d.%5bPRT%5d,%5bTIME%5d.%5b1991%5d&amp;ShowOnWeb=true" TargetMode="External"/><Relationship Id="rId249" Type="http://schemas.openxmlformats.org/officeDocument/2006/relationships/hyperlink" Target="http://stats.oecd.org/OECDStat_Metadata/ShowMetadata.ashx?Dataset=LFS_D&amp;Coords=%5bCOUNTRY%5d.%5bCZE%5d&amp;ShowOnWeb=true&amp;Lang=en" TargetMode="External"/><Relationship Id="rId414" Type="http://schemas.openxmlformats.org/officeDocument/2006/relationships/hyperlink" Target="http://stats.oecd.org/OECDStat_Metadata/ShowMetadata.ashx?Dataset=LFS_D&amp;Coords=%5bCOUNTRY%5d.%5bESP%5d&amp;ShowOnWeb=true&amp;Lang=en" TargetMode="External"/><Relationship Id="rId456" Type="http://schemas.openxmlformats.org/officeDocument/2006/relationships/hyperlink" Target="http://stats.oecd.org/OECDStat_Metadata/ShowMetadata.ashx?Dataset=LFS_D&amp;Coords=%5bCOUNTRY%5d.%5bFIN%5d&amp;ShowOnWeb=true&amp;Lang=en" TargetMode="External"/><Relationship Id="rId498" Type="http://schemas.openxmlformats.org/officeDocument/2006/relationships/hyperlink" Target="http://stats.oecd.org/OECDStat_Metadata/ShowMetadata.ashx?Dataset=LFS_D&amp;Coords=%5bCOUNTRY%5d.%5bPOL%5d&amp;ShowOnWeb=true&amp;Lang=en" TargetMode="External"/><Relationship Id="rId621" Type="http://schemas.openxmlformats.org/officeDocument/2006/relationships/hyperlink" Target="http://stats.oecd.org/OECDStat_Metadata/ShowMetadata.ashx?Dataset=LFS_D&amp;Coords=%5bSERIES%5d.%5bL%5d,%5bSEX%5d.%5bMW%5d,%5bAGE%5d.%5b1564%5d,%5bFREQUENCY%5d.%5bA%5d,%5bCOUNTRY%5d.%5bSWE%5d,%5bTIME%5d.%5b2004%5d&amp;ShowOnWeb=true" TargetMode="External"/><Relationship Id="rId663" Type="http://schemas.openxmlformats.org/officeDocument/2006/relationships/hyperlink" Target="http://stats.oecd.org/OECDStat_Metadata/ShowMetadata.ashx?Dataset=LFS_D&amp;Coords=%5bCOUNTRY%5d.%5bUSA%5d&amp;ShowOnWeb=true&amp;Lang=en" TargetMode="External"/><Relationship Id="rId13" Type="http://schemas.openxmlformats.org/officeDocument/2006/relationships/hyperlink" Target="http://stats.oecd.org/OECDStat_Metadata/ShowMetadata.ashx?Dataset=LFS_D&amp;Coords=%5bCOUNTRY%5d.%5bGRC%5d&amp;ShowOnWeb=true&amp;Lang=en" TargetMode="External"/><Relationship Id="rId109" Type="http://schemas.openxmlformats.org/officeDocument/2006/relationships/hyperlink" Target="http://stats.oecd.org/OECDStat_Metadata/ShowMetadata.ashx?Dataset=LFS_D&amp;Coords=%5bSERIES%5d.%5bU%5d,%5bSEX%5d.%5bMW%5d,%5bAGE%5d.%5b1524%5d,%5bFREQUENCY%5d.%5bA%5d,%5bCOUNTRY%5d.%5bPRT%5d,%5bTIME%5d.%5b1997%5d&amp;ShowOnWeb=true" TargetMode="External"/><Relationship Id="rId260" Type="http://schemas.openxmlformats.org/officeDocument/2006/relationships/hyperlink" Target="http://stats.oecd.org/OECDStat_Metadata/ShowMetadata.ashx?Dataset=LFS_D&amp;Coords=%5bSERIES%5d.%5bU%5d,%5bSEX%5d.%5bMW%5d,%5bAGE%5d.%5b1564%5d,%5bFREQUENCY%5d.%5bA%5d,%5bCOUNTRY%5d.%5bFRA%5d,%5bTIME%5d.%5b2002%5d&amp;ShowOnWeb=true" TargetMode="External"/><Relationship Id="rId316" Type="http://schemas.openxmlformats.org/officeDocument/2006/relationships/hyperlink" Target="http://stats.oecd.org/OECDStat_Metadata/ShowMetadata.ashx?Dataset=LFS_D&amp;Coords=%5bSERIES%5d.%5bU%5d,%5bSEX%5d.%5bMW%5d,%5bAGE%5d.%5b1564%5d,%5bFREQUENCY%5d.%5bA%5d,%5bCOUNTRY%5d.%5bESP%5d,%5bTIME%5d.%5b1991%5d&amp;ShowOnWeb=true" TargetMode="External"/><Relationship Id="rId523" Type="http://schemas.openxmlformats.org/officeDocument/2006/relationships/hyperlink" Target="http://stats.oecd.org/OECDStat_Metadata/ShowMetadata.ashx?Dataset=LFS_D&amp;Coords=%5bCOUNTRY%5d.%5bCHE%5d&amp;ShowOnWeb=true&amp;Lang=en" TargetMode="External"/><Relationship Id="rId55" Type="http://schemas.openxmlformats.org/officeDocument/2006/relationships/hyperlink" Target="http://stats.oecd.org/OECDStat_Metadata/ShowMetadata.ashx?Dataset=LFS_D&amp;Coords=%5bSERIES%5d.%5bU%5d,%5bSEX%5d.%5bMW%5d,%5bAGE%5d.%5b1524%5d,%5bFREQUENCY%5d.%5bA%5d,%5bCOUNTRY%5d.%5bEST%5d,%5bTIME%5d.%5b1997%5d&amp;ShowOnWeb=true" TargetMode="External"/><Relationship Id="rId97" Type="http://schemas.openxmlformats.org/officeDocument/2006/relationships/hyperlink" Target="http://stats.oecd.org/OECDStat_Metadata/ShowMetadata.ashx?Dataset=LFS_D&amp;Coords=%5bCOUNTRY%5d.%5bNZL%5d&amp;ShowOnWeb=true&amp;Lang=en" TargetMode="External"/><Relationship Id="rId120" Type="http://schemas.openxmlformats.org/officeDocument/2006/relationships/hyperlink" Target="http://stats.oecd.org/OECDStat_Metadata/ShowMetadata.ashx?Dataset=LFS_D&amp;Coords=%5bSERIES%5d.%5bU%5d,%5bSEX%5d.%5bMW%5d,%5bAGE%5d.%5b1524%5d,%5bFREQUENCY%5d.%5bA%5d,%5bCOUNTRY%5d.%5bESP%5d,%5bTIME%5d.%5b2000%5d&amp;ShowOnWeb=true" TargetMode="External"/><Relationship Id="rId358" Type="http://schemas.openxmlformats.org/officeDocument/2006/relationships/hyperlink" Target="http://stats.oecd.org/OECDStat_Metadata/ShowMetadata.ashx?Dataset=LFS_D&amp;Coords=%5bSERIES%5d.%5bL%5d,%5bSEX%5d.%5bMW%5d,%5bAGE%5d.%5b1524%5d,%5bFREQUENCY%5d.%5bA%5d,%5bCOUNTRY%5d.%5bFIN%5d,%5bTIME%5d.%5b1999%5d&amp;ShowOnWeb=true" TargetMode="External"/><Relationship Id="rId565" Type="http://schemas.openxmlformats.org/officeDocument/2006/relationships/hyperlink" Target="http://stats.oecd.org/OECDStat_Metadata/ShowMetadata.ashx?Dataset=LFS_D&amp;Coords=%5bCOUNTRY%5d.%5bHUN%5d&amp;ShowOnWeb=true&amp;Lang=en" TargetMode="External"/><Relationship Id="rId162" Type="http://schemas.openxmlformats.org/officeDocument/2006/relationships/hyperlink" Target="http://stats.oecd.org/OECDStat_Metadata/ShowMetadata.ashx?Dataset=LFS_D&amp;Coords=%5bCOUNTRY%5d.%5bDEU%5d&amp;ShowOnWeb=true&amp;Lang=en" TargetMode="External"/><Relationship Id="rId218" Type="http://schemas.openxmlformats.org/officeDocument/2006/relationships/hyperlink" Target="http://stats.oecd.org/OECDStat_Metadata/ShowMetadata.ashx?Dataset=LFS_D&amp;Coords=%5bSERIES%5d.%5bU%5d,%5bSEX%5d.%5bMW%5d,%5bAGE%5d.%5b2529%5d,%5bFREQUENCY%5d.%5bA%5d,%5bCOUNTRY%5d.%5bESP%5d,%5bTIME%5d.%5b1999%5d&amp;ShowOnWeb=true" TargetMode="External"/><Relationship Id="rId425" Type="http://schemas.openxmlformats.org/officeDocument/2006/relationships/hyperlink" Target="http://stats.oecd.org/OECDStat_Metadata/ShowMetadata.ashx?Dataset=LFS_D&amp;Coords=%5bSERIES%5d.%5bL%5d,%5bSEX%5d.%5bMW%5d,%5bAGE%5d.%5b1524%5d,%5bFREQUENCY%5d.%5bA%5d,%5bCOUNTRY%5d.%5bSWE%5d,%5bTIME%5d.%5b2004%5d&amp;ShowOnWeb=true" TargetMode="External"/><Relationship Id="rId467" Type="http://schemas.openxmlformats.org/officeDocument/2006/relationships/hyperlink" Target="http://stats.oecd.org/OECDStat_Metadata/ShowMetadata.ashx?Dataset=LFS_D&amp;Coords=%5bSERIES%5d.%5bL%5d,%5bSEX%5d.%5bMW%5d,%5bAGE%5d.%5b2529%5d,%5bFREQUENCY%5d.%5bA%5d,%5bCOUNTRY%5d.%5bGRC%5d,%5bTIME%5d.%5b1997%5d&amp;ShowOnWeb=true" TargetMode="External"/><Relationship Id="rId632" Type="http://schemas.openxmlformats.org/officeDocument/2006/relationships/hyperlink" Target="http://stats.oecd.org/OECDStat_Metadata/ShowMetadata.ashx?Dataset=LFS_D&amp;Coords=%5bCOUNTRY%5d.%5bAUT%5d&amp;ShowOnWeb=true&amp;Lang=en" TargetMode="External"/><Relationship Id="rId271" Type="http://schemas.openxmlformats.org/officeDocument/2006/relationships/hyperlink" Target="http://stats.oecd.org/OECDStat_Metadata/ShowMetadata.ashx?Dataset=LFS_D&amp;Coords=%5bSERIES%5d.%5bU%5d,%5bSEX%5d.%5bMW%5d,%5bAGE%5d.%5b1564%5d,%5bFREQUENCY%5d.%5bA%5d,%5bCOUNTRY%5d.%5bHUN%5d,%5bTIME%5d.%5b2002%5d&amp;ShowOnWeb=true" TargetMode="External"/><Relationship Id="rId24" Type="http://schemas.openxmlformats.org/officeDocument/2006/relationships/hyperlink" Target="http://stats.oecd.org/OECDStat_Metadata/ShowMetadata.ashx?Dataset=LFS_D&amp;Coords=%5bCOUNTRY%5d.%5bNZL%5d&amp;ShowOnWeb=true&amp;Lang=en" TargetMode="External"/><Relationship Id="rId66" Type="http://schemas.openxmlformats.org/officeDocument/2006/relationships/hyperlink" Target="http://stats.oecd.org/OECDStat_Metadata/ShowMetadata.ashx?Dataset=LFS_D&amp;Coords=%5bCOUNTRY%5d.%5bGRC%5d&amp;ShowOnWeb=true&amp;Lang=en" TargetMode="External"/><Relationship Id="rId131" Type="http://schemas.openxmlformats.org/officeDocument/2006/relationships/hyperlink" Target="http://stats.oecd.org/OECDStat_Metadata/ShowMetadata.ashx?Dataset=LFS_D&amp;Coords=%5bSERIES%5d.%5bU%5d,%5bSEX%5d.%5bMW%5d,%5bAGE%5d.%5b1524%5d,%5bFREQUENCY%5d.%5bA%5d,%5bCOUNTRY%5d.%5bGBR%5d,%5bTIME%5d.%5b1993%5d&amp;ShowOnWeb=true" TargetMode="External"/><Relationship Id="rId327" Type="http://schemas.openxmlformats.org/officeDocument/2006/relationships/hyperlink" Target="http://stats.oecd.org/OECDStat_Metadata/ShowMetadata.ashx?Dataset=LFS_D&amp;Coords=%5bCOUNTRY%5d.%5bCHE%5d&amp;ShowOnWeb=true&amp;Lang=en" TargetMode="External"/><Relationship Id="rId369" Type="http://schemas.openxmlformats.org/officeDocument/2006/relationships/hyperlink" Target="http://stats.oecd.org/OECDStat_Metadata/ShowMetadata.ashx?Dataset=LFS_D&amp;Coords=%5bCOUNTRY%5d.%5bHUN%5d&amp;ShowOnWeb=true&amp;Lang=en" TargetMode="External"/><Relationship Id="rId534" Type="http://schemas.openxmlformats.org/officeDocument/2006/relationships/hyperlink" Target="http://stats.oecd.org/OECDStat_Metadata/ShowMetadata.ashx?Dataset=LFS_D&amp;Coords=%5bSERIES%5d.%5bL%5d,%5bSEX%5d.%5bMW%5d,%5bAGE%5d.%5b1564%5d,%5bFREQUENCY%5d.%5bA%5d,%5bCOUNTRY%5d.%5bAUS%5d,%5bTIME%5d.%5b2001%5d&amp;ShowOnWeb=true" TargetMode="External"/><Relationship Id="rId576" Type="http://schemas.openxmlformats.org/officeDocument/2006/relationships/hyperlink" Target="http://stats.oecd.org/OECDStat_Metadata/ShowMetadata.ashx?Dataset=LFS_D&amp;Coords=%5bSERIES%5d.%5bL%5d,%5bSEX%5d.%5bMW%5d,%5bAGE%5d.%5b1564%5d,%5bFREQUENCY%5d.%5bA%5d,%5bCOUNTRY%5d.%5bITA%5d,%5bTIME%5d.%5b1993%5d&amp;ShowOnWeb=true" TargetMode="External"/><Relationship Id="rId173" Type="http://schemas.openxmlformats.org/officeDocument/2006/relationships/hyperlink" Target="http://stats.oecd.org/OECDStat_Metadata/ShowMetadata.ashx?Dataset=LFS_D&amp;Coords=%5bCOUNTRY%5d.%5bISL%5d&amp;ShowOnWeb=true&amp;Lang=en" TargetMode="External"/><Relationship Id="rId229" Type="http://schemas.openxmlformats.org/officeDocument/2006/relationships/hyperlink" Target="http://stats.oecd.org/OECDStat_Metadata/ShowMetadata.ashx?Dataset=LFS_D&amp;Coords=%5bCOUNTRY%5d.%5bGBR%5d&amp;ShowOnWeb=true&amp;Lang=en" TargetMode="External"/><Relationship Id="rId380" Type="http://schemas.openxmlformats.org/officeDocument/2006/relationships/hyperlink" Target="http://stats.oecd.org/OECDStat_Metadata/ShowMetadata.ashx?Dataset=LFS_D&amp;Coords=%5bSERIES%5d.%5bL%5d,%5bSEX%5d.%5bMW%5d,%5bAGE%5d.%5b1524%5d,%5bFREQUENCY%5d.%5bA%5d,%5bCOUNTRY%5d.%5bITA%5d,%5bTIME%5d.%5b1993%5d&amp;ShowOnWeb=true" TargetMode="External"/><Relationship Id="rId436" Type="http://schemas.openxmlformats.org/officeDocument/2006/relationships/hyperlink" Target="http://stats.oecd.org/OECDStat_Metadata/ShowMetadata.ashx?Dataset=LFS_D&amp;Coords=%5bCOUNTRY%5d.%5bAUS%5d&amp;ShowOnWeb=true&amp;Lang=en" TargetMode="External"/><Relationship Id="rId601" Type="http://schemas.openxmlformats.org/officeDocument/2006/relationships/hyperlink" Target="http://stats.oecd.org/OECDStat_Metadata/ShowMetadata.ashx?Dataset=LFS_D&amp;Coords=%5bSERIES%5d.%5bL%5d,%5bSEX%5d.%5bMW%5d,%5bAGE%5d.%5b1564%5d,%5bFREQUENCY%5d.%5bA%5d,%5bCOUNTRY%5d.%5bPOL%5d,%5bTIME%5d.%5b2002%5d&amp;ShowOnWeb=true" TargetMode="External"/><Relationship Id="rId643" Type="http://schemas.openxmlformats.org/officeDocument/2006/relationships/hyperlink" Target="http://stats.oecd.org/OECDStat_Metadata/ShowMetadata.ashx?Dataset=LFS_D&amp;Coords=%5bCOUNTRY%5d.%5bHUN%5d&amp;ShowOnWeb=true&amp;Lang=en" TargetMode="External"/><Relationship Id="rId240" Type="http://schemas.openxmlformats.org/officeDocument/2006/relationships/hyperlink" Target="http://stats.oecd.org/OECDStat_Metadata/ShowMetadata.ashx?Dataset=LFS_D&amp;Coords=%5bSERIES%5d.%5bU%5d,%5bSEX%5d.%5bMW%5d,%5bAGE%5d.%5b1564%5d,%5bFREQUENCY%5d.%5bA%5d,%5bCOUNTRY%5d.%5bAUT%5d,%5bTIME%5d.%5b1999%5d&amp;ShowOnWeb=true" TargetMode="External"/><Relationship Id="rId478" Type="http://schemas.openxmlformats.org/officeDocument/2006/relationships/hyperlink" Target="http://stats.oecd.org/OECDStat_Metadata/ShowMetadata.ashx?Dataset=LFS_D&amp;Coords=%5bCOUNTRY%5d.%5bITA%5d&amp;ShowOnWeb=true&amp;Lang=en" TargetMode="External"/><Relationship Id="rId35" Type="http://schemas.openxmlformats.org/officeDocument/2006/relationships/hyperlink" Target="http://stats.oecd.org/OECDStat_Metadata/ShowMetadata.ashx?Dataset=LFS_D&amp;Coords=%5bCOUNTRY%5d.%5bOECD%5d&amp;ShowOnWeb=true&amp;Lang=en" TargetMode="External"/><Relationship Id="rId77" Type="http://schemas.openxmlformats.org/officeDocument/2006/relationships/hyperlink" Target="http://stats.oecd.org/OECDStat_Metadata/ShowMetadata.ashx?Dataset=LFS_D&amp;Coords=%5bSERIES%5d.%5bU%5d,%5bSEX%5d.%5bMW%5d,%5bAGE%5d.%5b1524%5d,%5bFREQUENCY%5d.%5bA%5d,%5bCOUNTRY%5d.%5bIRL%5d,%5bTIME%5d.%5b1997%5d&amp;ShowOnWeb=true" TargetMode="External"/><Relationship Id="rId100" Type="http://schemas.openxmlformats.org/officeDocument/2006/relationships/hyperlink" Target="http://stats.oecd.org/OECDStat_Metadata/ShowMetadata.ashx?Dataset=LFS_D&amp;Coords=%5bSERIES%5d.%5bU%5d,%5bSEX%5d.%5bMW%5d,%5bAGE%5d.%5b1524%5d,%5bFREQUENCY%5d.%5bA%5d,%5bCOUNTRY%5d.%5bNOR%5d,%5bTIME%5d.%5b1995%5d&amp;ShowOnWeb=true" TargetMode="External"/><Relationship Id="rId282" Type="http://schemas.openxmlformats.org/officeDocument/2006/relationships/hyperlink" Target="http://stats.oecd.org/OECDStat_Metadata/ShowMetadata.ashx?Dataset=LFS_D&amp;Coords=%5bSERIES%5d.%5bU%5d,%5bSEX%5d.%5bMW%5d,%5bAGE%5d.%5b1564%5d,%5bFREQUENCY%5d.%5bA%5d,%5bCOUNTRY%5d.%5bITA%5d,%5bTIME%5d.%5b2003%5d&amp;ShowOnWeb=true" TargetMode="External"/><Relationship Id="rId338" Type="http://schemas.openxmlformats.org/officeDocument/2006/relationships/hyperlink" Target="http://stats.oecd.org/OECDStat_Metadata/ShowMetadata.ashx?Dataset=LFS_D&amp;Coords=%5bSERIES%5d.%5bL%5d,%5bSEX%5d.%5bMW%5d,%5bAGE%5d.%5b1524%5d,%5bFREQUENCY%5d.%5bA%5d,%5bCOUNTRY%5d.%5bAUS%5d,%5bTIME%5d.%5b2001%5d&amp;ShowOnWeb=true" TargetMode="External"/><Relationship Id="rId503" Type="http://schemas.openxmlformats.org/officeDocument/2006/relationships/hyperlink" Target="http://stats.oecd.org/OECDStat_Metadata/ShowMetadata.ashx?Dataset=LFS_D&amp;Coords=%5bCOUNTRY%5d.%5bPRT%5d&amp;ShowOnWeb=true&amp;Lang=en" TargetMode="External"/><Relationship Id="rId545" Type="http://schemas.openxmlformats.org/officeDocument/2006/relationships/hyperlink" Target="http://stats.oecd.org/OECDStat_Metadata/ShowMetadata.ashx?Dataset=LFS_D&amp;Coords=%5bCOUNTRY%5d.%5bCZE%5d&amp;ShowOnWeb=true&amp;Lang=en" TargetMode="External"/><Relationship Id="rId587" Type="http://schemas.openxmlformats.org/officeDocument/2006/relationships/hyperlink" Target="http://stats.oecd.org/OECDStat_Metadata/ShowMetadata.ashx?Dataset=LFS_D&amp;Coords=%5bCOUNTRY%5d.%5bMEX%5d&amp;ShowOnWeb=true&amp;Lang=en" TargetMode="External"/><Relationship Id="rId8" Type="http://schemas.openxmlformats.org/officeDocument/2006/relationships/hyperlink" Target="http://stats.oecd.org/OECDStat_Metadata/ShowMetadata.ashx?Dataset=LFS_D&amp;Coords=%5bCOUNTRY%5d.%5bDNK%5d&amp;ShowOnWeb=true&amp;Lang=en" TargetMode="External"/><Relationship Id="rId142" Type="http://schemas.openxmlformats.org/officeDocument/2006/relationships/hyperlink" Target="http://stats.oecd.org/OECDStat_Metadata/ShowMetadata.ashx?Dataset=LFS_D&amp;Coords=%5bSERIES%5d.%5bU%5d,%5bSEX%5d.%5bMW%5d,%5bAGE%5d.%5b2529%5d,%5bFREQUENCY%5d.%5bA%5d,%5bCOUNTRY%5d.%5bAUT%5d,%5bTIME%5d.%5b2000%5d&amp;ShowOnWeb=true" TargetMode="External"/><Relationship Id="rId184" Type="http://schemas.openxmlformats.org/officeDocument/2006/relationships/hyperlink" Target="http://stats.oecd.org/OECDStat_Metadata/ShowMetadata.ashx?Dataset=LFS_D&amp;Coords=%5bSERIES%5d.%5bU%5d,%5bSEX%5d.%5bMW%5d,%5bAGE%5d.%5b2529%5d,%5bFREQUENCY%5d.%5bA%5d,%5bCOUNTRY%5d.%5bITA%5d,%5bTIME%5d.%5b2004%5d&amp;ShowOnWeb=true" TargetMode="External"/><Relationship Id="rId391" Type="http://schemas.openxmlformats.org/officeDocument/2006/relationships/hyperlink" Target="http://stats.oecd.org/OECDStat_Metadata/ShowMetadata.ashx?Dataset=LFS_D&amp;Coords=%5bCOUNTRY%5d.%5bMEX%5d&amp;ShowOnWeb=true&amp;Lang=en" TargetMode="External"/><Relationship Id="rId405" Type="http://schemas.openxmlformats.org/officeDocument/2006/relationships/hyperlink" Target="http://stats.oecd.org/OECDStat_Metadata/ShowMetadata.ashx?Dataset=LFS_D&amp;Coords=%5bSERIES%5d.%5bL%5d,%5bSEX%5d.%5bMW%5d,%5bAGE%5d.%5b1524%5d,%5bFREQUENCY%5d.%5bA%5d,%5bCOUNTRY%5d.%5bPOL%5d,%5bTIME%5d.%5b2002%5d&amp;ShowOnWeb=true" TargetMode="External"/><Relationship Id="rId447" Type="http://schemas.openxmlformats.org/officeDocument/2006/relationships/hyperlink" Target="http://stats.oecd.org/OECDStat_Metadata/ShowMetadata.ashx?Dataset=LFS_D&amp;Coords=%5bCOUNTRY%5d.%5bCHL%5d&amp;ShowOnWeb=true&amp;Lang=en" TargetMode="External"/><Relationship Id="rId612" Type="http://schemas.openxmlformats.org/officeDocument/2006/relationships/hyperlink" Target="http://stats.oecd.org/OECDStat_Metadata/ShowMetadata.ashx?Dataset=LFS_D&amp;Coords=%5bSERIES%5d.%5bL%5d,%5bSEX%5d.%5bMW%5d,%5bAGE%5d.%5b1564%5d,%5bFREQUENCY%5d.%5bA%5d,%5bCOUNTRY%5d.%5bESP%5d,%5bTIME%5d.%5b1995%5d&amp;ShowOnWeb=true" TargetMode="External"/><Relationship Id="rId251" Type="http://schemas.openxmlformats.org/officeDocument/2006/relationships/hyperlink" Target="http://stats.oecd.org/OECDStat_Metadata/ShowMetadata.ashx?Dataset=LFS_D&amp;Coords=%5bSERIES%5d.%5bU%5d,%5bSEX%5d.%5bMW%5d,%5bAGE%5d.%5b1564%5d,%5bFREQUENCY%5d.%5bA%5d,%5bCOUNTRY%5d.%5bCZE%5d,%5bTIME%5d.%5b1997%5d&amp;ShowOnWeb=true" TargetMode="External"/><Relationship Id="rId489" Type="http://schemas.openxmlformats.org/officeDocument/2006/relationships/hyperlink" Target="http://stats.oecd.org/OECDStat_Metadata/ShowMetadata.ashx?Dataset=LFS_D&amp;Coords=%5bSERIES%5d.%5bL%5d,%5bSEX%5d.%5bMW%5d,%5bAGE%5d.%5b2529%5d,%5bFREQUENCY%5d.%5bA%5d,%5bCOUNTRY%5d.%5bLUX%5d,%5bTIME%5d.%5b2003%5d&amp;ShowOnWeb=true" TargetMode="External"/><Relationship Id="rId654" Type="http://schemas.openxmlformats.org/officeDocument/2006/relationships/hyperlink" Target="http://stats.oecd.org/OECDStat_Metadata/ShowMetadata.ashx?Dataset=LFS_D&amp;Coords=%5bCOUNTRY%5d.%5bNOR%5d&amp;ShowOnWeb=true&amp;Lang=en" TargetMode="External"/><Relationship Id="rId46" Type="http://schemas.openxmlformats.org/officeDocument/2006/relationships/hyperlink" Target="http://stats.oecd.org/OECDStat_Metadata/ShowMetadata.ashx?Dataset=LFS_D&amp;Coords=%5bSERIES%5d.%5bU%5d,%5bSEX%5d.%5bMW%5d,%5bAGE%5d.%5b1524%5d,%5bFREQUENCY%5d.%5bA%5d,%5bCOUNTRY%5d.%5bBEL%5d,%5bTIME%5d.%5b1999%5d&amp;ShowOnWeb=true" TargetMode="External"/><Relationship Id="rId293" Type="http://schemas.openxmlformats.org/officeDocument/2006/relationships/hyperlink" Target="http://stats.oecd.org/OECDStat_Metadata/ShowMetadata.ashx?Dataset=LFS_D&amp;Coords=%5bSERIES%5d.%5bU%5d,%5bSEX%5d.%5bMW%5d,%5bAGE%5d.%5b1564%5d,%5bFREQUENCY%5d.%5bA%5d,%5bCOUNTRY%5d.%5bMEX%5d,%5bTIME%5d.%5b1992%5d&amp;ShowOnWeb=true" TargetMode="External"/><Relationship Id="rId307" Type="http://schemas.openxmlformats.org/officeDocument/2006/relationships/hyperlink" Target="http://stats.oecd.org/OECDStat_Metadata/ShowMetadata.ashx?Dataset=LFS_D&amp;Coords=%5bCOUNTRY%5d.%5bPRT%5d&amp;ShowOnWeb=true&amp;Lang=en" TargetMode="External"/><Relationship Id="rId349" Type="http://schemas.openxmlformats.org/officeDocument/2006/relationships/hyperlink" Target="http://stats.oecd.org/OECDStat_Metadata/ShowMetadata.ashx?Dataset=LFS_D&amp;Coords=%5bCOUNTRY%5d.%5bCZE%5d&amp;ShowOnWeb=true&amp;Lang=en" TargetMode="External"/><Relationship Id="rId514" Type="http://schemas.openxmlformats.org/officeDocument/2006/relationships/hyperlink" Target="http://stats.oecd.org/OECDStat_Metadata/ShowMetadata.ashx?Dataset=LFS_D&amp;Coords=%5bSERIES%5d.%5bL%5d,%5bSEX%5d.%5bMW%5d,%5bAGE%5d.%5b2529%5d,%5bFREQUENCY%5d.%5bA%5d,%5bCOUNTRY%5d.%5bESP%5d,%5bTIME%5d.%5b1998%5d&amp;ShowOnWeb=true" TargetMode="External"/><Relationship Id="rId556" Type="http://schemas.openxmlformats.org/officeDocument/2006/relationships/hyperlink" Target="http://stats.oecd.org/OECDStat_Metadata/ShowMetadata.ashx?Dataset=LFS_D&amp;Coords=%5bSERIES%5d.%5bL%5d,%5bSEX%5d.%5bMW%5d,%5bAGE%5d.%5b1564%5d,%5bFREQUENCY%5d.%5bA%5d,%5bCOUNTRY%5d.%5bFRA%5d,%5bTIME%5d.%5b2002%5d&amp;ShowOnWeb=true" TargetMode="External"/><Relationship Id="rId88" Type="http://schemas.openxmlformats.org/officeDocument/2006/relationships/hyperlink" Target="http://stats.oecd.org/OECDStat_Metadata/ShowMetadata.ashx?Dataset=LFS_D&amp;Coords=%5bCOUNTRY%5d.%5bLUX%5d&amp;ShowOnWeb=true&amp;Lang=en" TargetMode="External"/><Relationship Id="rId111" Type="http://schemas.openxmlformats.org/officeDocument/2006/relationships/hyperlink" Target="http://stats.oecd.org/OECDStat_Metadata/ShowMetadata.ashx?Dataset=LFS_D&amp;Coords=%5bCOUNTRY%5d.%5bSVK%5d&amp;ShowOnWeb=true&amp;Lang=en" TargetMode="External"/><Relationship Id="rId153" Type="http://schemas.openxmlformats.org/officeDocument/2006/relationships/hyperlink" Target="http://stats.oecd.org/OECDStat_Metadata/ShowMetadata.ashx?Dataset=LFS_D&amp;Coords=%5bCOUNTRY%5d.%5bDNK%5d&amp;ShowOnWeb=true&amp;Lang=en" TargetMode="External"/><Relationship Id="rId195" Type="http://schemas.openxmlformats.org/officeDocument/2006/relationships/hyperlink" Target="http://stats.oecd.org/OECDStat_Metadata/ShowMetadata.ashx?Dataset=LFS_D&amp;Coords=%5bCOUNTRY%5d.%5bNLD%5d&amp;ShowOnWeb=true&amp;Lang=en" TargetMode="External"/><Relationship Id="rId209" Type="http://schemas.openxmlformats.org/officeDocument/2006/relationships/hyperlink" Target="http://stats.oecd.org/OECDStat_Metadata/ShowMetadata.ashx?Dataset=LFS_D&amp;Coords=%5bSERIES%5d.%5bU%5d,%5bSEX%5d.%5bMW%5d,%5bAGE%5d.%5b2529%5d,%5bFREQUENCY%5d.%5bA%5d,%5bCOUNTRY%5d.%5bPRT%5d,%5bTIME%5d.%5b1998%5d&amp;ShowOnWeb=true" TargetMode="External"/><Relationship Id="rId360" Type="http://schemas.openxmlformats.org/officeDocument/2006/relationships/hyperlink" Target="http://stats.oecd.org/OECDStat_Metadata/ShowMetadata.ashx?Dataset=LFS_D&amp;Coords=%5bSERIES%5d.%5bL%5d,%5bSEX%5d.%5bMW%5d,%5bAGE%5d.%5b1524%5d,%5bFREQUENCY%5d.%5bA%5d,%5bCOUNTRY%5d.%5bFRA%5d,%5bTIME%5d.%5b2002%5d&amp;ShowOnWeb=true" TargetMode="External"/><Relationship Id="rId416" Type="http://schemas.openxmlformats.org/officeDocument/2006/relationships/hyperlink" Target="http://stats.oecd.org/OECDStat_Metadata/ShowMetadata.ashx?Dataset=LFS_D&amp;Coords=%5bSERIES%5d.%5bL%5d,%5bSEX%5d.%5bMW%5d,%5bAGE%5d.%5b1524%5d,%5bFREQUENCY%5d.%5bA%5d,%5bCOUNTRY%5d.%5bESP%5d,%5bTIME%5d.%5b1995%5d&amp;ShowOnWeb=true" TargetMode="External"/><Relationship Id="rId598" Type="http://schemas.openxmlformats.org/officeDocument/2006/relationships/hyperlink" Target="http://stats.oecd.org/OECDStat_Metadata/ShowMetadata.ashx?Dataset=LFS_D&amp;Coords=%5bSERIES%5d.%5bL%5d,%5bSEX%5d.%5bMW%5d,%5bAGE%5d.%5b1564%5d,%5bFREQUENCY%5d.%5bA%5d,%5bCOUNTRY%5d.%5bPOL%5d,%5bTIME%5d.%5b1992%5d&amp;ShowOnWeb=true" TargetMode="External"/><Relationship Id="rId220" Type="http://schemas.openxmlformats.org/officeDocument/2006/relationships/hyperlink" Target="http://stats.oecd.org/OECDStat_Metadata/ShowMetadata.ashx?Dataset=LFS_D&amp;Coords=%5bSERIES%5d.%5bU%5d,%5bSEX%5d.%5bMW%5d,%5bAGE%5d.%5b2529%5d,%5bFREQUENCY%5d.%5bA%5d,%5bCOUNTRY%5d.%5bESP%5d,%5bTIME%5d.%5b2004%5d&amp;ShowOnWeb=true" TargetMode="External"/><Relationship Id="rId458" Type="http://schemas.openxmlformats.org/officeDocument/2006/relationships/hyperlink" Target="http://stats.oecd.org/OECDStat_Metadata/ShowMetadata.ashx?Dataset=LFS_D&amp;Coords=%5bCOUNTRY%5d.%5bFRA%5d&amp;ShowOnWeb=true&amp;Lang=en" TargetMode="External"/><Relationship Id="rId623" Type="http://schemas.openxmlformats.org/officeDocument/2006/relationships/hyperlink" Target="http://stats.oecd.org/OECDStat_Metadata/ShowMetadata.ashx?Dataset=LFS_D&amp;Coords=%5bCOUNTRY%5d.%5bTUR%5d&amp;ShowOnWeb=true&amp;Lang=en" TargetMode="External"/><Relationship Id="rId665" Type="http://schemas.openxmlformats.org/officeDocument/2006/relationships/printerSettings" Target="../printerSettings/printerSettings17.bin"/><Relationship Id="rId15" Type="http://schemas.openxmlformats.org/officeDocument/2006/relationships/hyperlink" Target="http://stats.oecd.org/OECDStat_Metadata/ShowMetadata.ashx?Dataset=LFS_D&amp;Coords=%5bCOUNTRY%5d.%5bISL%5d&amp;ShowOnWeb=true&amp;Lang=en" TargetMode="External"/><Relationship Id="rId57" Type="http://schemas.openxmlformats.org/officeDocument/2006/relationships/hyperlink" Target="http://stats.oecd.org/OECDStat_Metadata/ShowMetadata.ashx?Dataset=LFS_D&amp;Coords=%5bCOUNTRY%5d.%5bFIN%5d&amp;ShowOnWeb=true&amp;Lang=en" TargetMode="External"/><Relationship Id="rId262" Type="http://schemas.openxmlformats.org/officeDocument/2006/relationships/hyperlink" Target="http://stats.oecd.org/OECDStat_Metadata/ShowMetadata.ashx?Dataset=LFS_D&amp;Coords=%5bSERIES%5d.%5bU%5d,%5bSEX%5d.%5bMW%5d,%5bAGE%5d.%5b1564%5d,%5bFREQUENCY%5d.%5bA%5d,%5bCOUNTRY%5d.%5bDEU%5d,%5bTIME%5d.%5b1991%5d&amp;ShowOnWeb=true" TargetMode="External"/><Relationship Id="rId318" Type="http://schemas.openxmlformats.org/officeDocument/2006/relationships/hyperlink" Target="http://stats.oecd.org/OECDStat_Metadata/ShowMetadata.ashx?Dataset=LFS_D&amp;Coords=%5bSERIES%5d.%5bU%5d,%5bSEX%5d.%5bMW%5d,%5bAGE%5d.%5b1564%5d,%5bFREQUENCY%5d.%5bA%5d,%5bCOUNTRY%5d.%5bESP%5d,%5bTIME%5d.%5b1998%5d&amp;ShowOnWeb=true" TargetMode="External"/><Relationship Id="rId525" Type="http://schemas.openxmlformats.org/officeDocument/2006/relationships/hyperlink" Target="http://stats.oecd.org/OECDStat_Metadata/ShowMetadata.ashx?Dataset=LFS_D&amp;Coords=%5bSERIES%5d.%5bL%5d,%5bSEX%5d.%5bMW%5d,%5bAGE%5d.%5b2529%5d,%5bFREQUENCY%5d.%5bA%5d,%5bCOUNTRY%5d.%5bTUR%5d,%5bTIME%5d.%5b2000%5d&amp;ShowOnWeb=true" TargetMode="External"/><Relationship Id="rId567" Type="http://schemas.openxmlformats.org/officeDocument/2006/relationships/hyperlink" Target="http://stats.oecd.org/OECDStat_Metadata/ShowMetadata.ashx?Dataset=LFS_D&amp;Coords=%5bSERIES%5d.%5bL%5d,%5bSEX%5d.%5bMW%5d,%5bAGE%5d.%5b1564%5d,%5bFREQUENCY%5d.%5bA%5d,%5bCOUNTRY%5d.%5bHUN%5d,%5bTIME%5d.%5b2002%5d&amp;ShowOnWeb=true" TargetMode="External"/><Relationship Id="rId99" Type="http://schemas.openxmlformats.org/officeDocument/2006/relationships/hyperlink" Target="http://stats.oecd.org/OECDStat_Metadata/ShowMetadata.ashx?Dataset=LFS_D&amp;Coords=%5bCOUNTRY%5d.%5bNOR%5d&amp;ShowOnWeb=true&amp;Lang=en" TargetMode="External"/><Relationship Id="rId122" Type="http://schemas.openxmlformats.org/officeDocument/2006/relationships/hyperlink" Target="http://stats.oecd.org/OECDStat_Metadata/ShowMetadata.ashx?Dataset=LFS_D&amp;Coords=%5bSERIES%5d.%5bU%5d,%5bSEX%5d.%5bMW%5d,%5bAGE%5d.%5b1524%5d,%5bFREQUENCY%5d.%5bA%5d,%5bCOUNTRY%5d.%5bESP%5d,%5bTIME%5d.%5b2008%5d&amp;ShowOnWeb=true" TargetMode="External"/><Relationship Id="rId164" Type="http://schemas.openxmlformats.org/officeDocument/2006/relationships/hyperlink" Target="http://stats.oecd.org/OECDStat_Metadata/ShowMetadata.ashx?Dataset=LFS_D&amp;Coords=%5bSERIES%5d.%5bU%5d,%5bSEX%5d.%5bMW%5d,%5bAGE%5d.%5b2529%5d,%5bFREQUENCY%5d.%5bA%5d,%5bCOUNTRY%5d.%5bDEU%5d,%5bTIME%5d.%5b1998%5d&amp;ShowOnWeb=true" TargetMode="External"/><Relationship Id="rId371" Type="http://schemas.openxmlformats.org/officeDocument/2006/relationships/hyperlink" Target="http://stats.oecd.org/OECDStat_Metadata/ShowMetadata.ashx?Dataset=LFS_D&amp;Coords=%5bSERIES%5d.%5bL%5d,%5bSEX%5d.%5bMW%5d,%5bAGE%5d.%5b1524%5d,%5bFREQUENCY%5d.%5bA%5d,%5bCOUNTRY%5d.%5bHUN%5d,%5bTIME%5d.%5b2002%5d&amp;ShowOnWeb=true" TargetMode="External"/><Relationship Id="rId427" Type="http://schemas.openxmlformats.org/officeDocument/2006/relationships/hyperlink" Target="http://stats.oecd.org/OECDStat_Metadata/ShowMetadata.ashx?Dataset=LFS_D&amp;Coords=%5bCOUNTRY%5d.%5bTUR%5d&amp;ShowOnWeb=true&amp;Lang=en" TargetMode="External"/><Relationship Id="rId469" Type="http://schemas.openxmlformats.org/officeDocument/2006/relationships/hyperlink" Target="http://stats.oecd.org/OECDStat_Metadata/ShowMetadata.ashx?Dataset=LFS_D&amp;Coords=%5bSERIES%5d.%5bL%5d,%5bSEX%5d.%5bMW%5d,%5bAGE%5d.%5b2529%5d,%5bFREQUENCY%5d.%5bA%5d,%5bCOUNTRY%5d.%5bHUN%5d,%5bTIME%5d.%5b1994%5d&amp;ShowOnWeb=true" TargetMode="External"/><Relationship Id="rId634" Type="http://schemas.openxmlformats.org/officeDocument/2006/relationships/hyperlink" Target="http://stats.oecd.org/OECDStat_Metadata/ShowMetadata.ashx?Dataset=LFS_D&amp;Coords=%5bCOUNTRY%5d.%5bCAN%5d&amp;ShowOnWeb=true&amp;Lang=en" TargetMode="External"/><Relationship Id="rId26" Type="http://schemas.openxmlformats.org/officeDocument/2006/relationships/hyperlink" Target="http://stats.oecd.org/OECDStat_Metadata/ShowMetadata.ashx?Dataset=LFS_D&amp;Coords=%5bCOUNTRY%5d.%5bPOL%5d&amp;ShowOnWeb=true&amp;Lang=en" TargetMode="External"/><Relationship Id="rId231" Type="http://schemas.openxmlformats.org/officeDocument/2006/relationships/hyperlink" Target="http://stats.oecd.org/OECDStat_Metadata/ShowMetadata.ashx?Dataset=LFS_D&amp;Coords=%5bCOUNTRY%5d.%5bUSA%5d&amp;ShowOnWeb=true&amp;Lang=en" TargetMode="External"/><Relationship Id="rId273" Type="http://schemas.openxmlformats.org/officeDocument/2006/relationships/hyperlink" Target="http://stats.oecd.org/OECDStat_Metadata/ShowMetadata.ashx?Dataset=LFS_D&amp;Coords=%5bSERIES%5d.%5bU%5d,%5bSEX%5d.%5bMW%5d,%5bAGE%5d.%5b1564%5d,%5bFREQUENCY%5d.%5bA%5d,%5bCOUNTRY%5d.%5bISL%5d,%5bTIME%5d.%5b1991%5d&amp;ShowOnWeb=true" TargetMode="External"/><Relationship Id="rId329" Type="http://schemas.openxmlformats.org/officeDocument/2006/relationships/hyperlink" Target="http://stats.oecd.org/OECDStat_Metadata/ShowMetadata.ashx?Dataset=LFS_D&amp;Coords=%5bSERIES%5d.%5bU%5d,%5bSEX%5d.%5bMW%5d,%5bAGE%5d.%5b1564%5d,%5bFREQUENCY%5d.%5bA%5d,%5bCOUNTRY%5d.%5bTUR%5d,%5bTIME%5d.%5b2000%5d&amp;ShowOnWeb=true" TargetMode="External"/><Relationship Id="rId480" Type="http://schemas.openxmlformats.org/officeDocument/2006/relationships/hyperlink" Target="http://stats.oecd.org/OECDStat_Metadata/ShowMetadata.ashx?Dataset=LFS_D&amp;Coords=%5bSERIES%5d.%5bL%5d,%5bSEX%5d.%5bMW%5d,%5bAGE%5d.%5b2529%5d,%5bFREQUENCY%5d.%5bA%5d,%5bCOUNTRY%5d.%5bITA%5d,%5bTIME%5d.%5b2003%5d&amp;ShowOnWeb=true" TargetMode="External"/><Relationship Id="rId536" Type="http://schemas.openxmlformats.org/officeDocument/2006/relationships/hyperlink" Target="http://stats.oecd.org/OECDStat_Metadata/ShowMetadata.ashx?Dataset=LFS_D&amp;Coords=%5bSERIES%5d.%5bL%5d,%5bSEX%5d.%5bMW%5d,%5bAGE%5d.%5b1564%5d,%5bFREQUENCY%5d.%5bA%5d,%5bCOUNTRY%5d.%5bAUT%5d,%5bTIME%5d.%5b1999%5d&amp;ShowOnWeb=true" TargetMode="External"/><Relationship Id="rId68" Type="http://schemas.openxmlformats.org/officeDocument/2006/relationships/hyperlink" Target="http://stats.oecd.org/OECDStat_Metadata/ShowMetadata.ashx?Dataset=LFS_D&amp;Coords=%5bSERIES%5d.%5bU%5d,%5bSEX%5d.%5bMW%5d,%5bAGE%5d.%5b1524%5d,%5bFREQUENCY%5d.%5bA%5d,%5bCOUNTRY%5d.%5bGRC%5d,%5bTIME%5d.%5b1997%5d&amp;ShowOnWeb=true" TargetMode="External"/><Relationship Id="rId133" Type="http://schemas.openxmlformats.org/officeDocument/2006/relationships/hyperlink" Target="http://stats.oecd.org/OECDStat_Metadata/ShowMetadata.ashx?Dataset=LFS_D&amp;Coords=%5bSERIES%5d.%5bU%5d,%5bSEX%5d.%5bMW%5d,%5bAGE%5d.%5b1524%5d,%5bFREQUENCY%5d.%5bA%5d,%5bCOUNTRY%5d.%5bUSA%5d,%5bTIME%5d.%5b1994%5d&amp;ShowOnWeb=true" TargetMode="External"/><Relationship Id="rId175" Type="http://schemas.openxmlformats.org/officeDocument/2006/relationships/hyperlink" Target="http://stats.oecd.org/OECDStat_Metadata/ShowMetadata.ashx?Dataset=LFS_D&amp;Coords=%5bSERIES%5d.%5bU%5d,%5bSEX%5d.%5bMW%5d,%5bAGE%5d.%5b2529%5d,%5bFREQUENCY%5d.%5bA%5d,%5bCOUNTRY%5d.%5bISL%5d,%5bTIME%5d.%5b2001%5d&amp;ShowOnWeb=true" TargetMode="External"/><Relationship Id="rId340" Type="http://schemas.openxmlformats.org/officeDocument/2006/relationships/hyperlink" Target="http://stats.oecd.org/OECDStat_Metadata/ShowMetadata.ashx?Dataset=LFS_D&amp;Coords=%5bSERIES%5d.%5bL%5d,%5bSEX%5d.%5bMW%5d,%5bAGE%5d.%5b1524%5d,%5bFREQUENCY%5d.%5bA%5d,%5bCOUNTRY%5d.%5bAUT%5d,%5bTIME%5d.%5b1999%5d&amp;ShowOnWeb=true" TargetMode="External"/><Relationship Id="rId578" Type="http://schemas.openxmlformats.org/officeDocument/2006/relationships/hyperlink" Target="http://stats.oecd.org/OECDStat_Metadata/ShowMetadata.ashx?Dataset=LFS_D&amp;Coords=%5bSERIES%5d.%5bL%5d,%5bSEX%5d.%5bMW%5d,%5bAGE%5d.%5b1564%5d,%5bFREQUENCY%5d.%5bA%5d,%5bCOUNTRY%5d.%5bITA%5d,%5bTIME%5d.%5b2004%5d&amp;ShowOnWeb=true" TargetMode="External"/><Relationship Id="rId200" Type="http://schemas.openxmlformats.org/officeDocument/2006/relationships/hyperlink" Target="http://stats.oecd.org/OECDStat_Metadata/ShowMetadata.ashx?Dataset=LFS_D&amp;Coords=%5bSERIES%5d.%5bU%5d,%5bSEX%5d.%5bMW%5d,%5bAGE%5d.%5b2529%5d,%5bFREQUENCY%5d.%5bA%5d,%5bCOUNTRY%5d.%5bNOR%5d,%5bTIME%5d.%5b1996%5d&amp;ShowOnWeb=true" TargetMode="External"/><Relationship Id="rId382" Type="http://schemas.openxmlformats.org/officeDocument/2006/relationships/hyperlink" Target="http://stats.oecd.org/OECDStat_Metadata/ShowMetadata.ashx?Dataset=LFS_D&amp;Coords=%5bSERIES%5d.%5bL%5d,%5bSEX%5d.%5bMW%5d,%5bAGE%5d.%5b1524%5d,%5bFREQUENCY%5d.%5bA%5d,%5bCOUNTRY%5d.%5bITA%5d,%5bTIME%5d.%5b2004%5d&amp;ShowOnWeb=true" TargetMode="External"/><Relationship Id="rId438" Type="http://schemas.openxmlformats.org/officeDocument/2006/relationships/hyperlink" Target="http://stats.oecd.org/OECDStat_Metadata/ShowMetadata.ashx?Dataset=LFS_D&amp;Coords=%5bCOUNTRY%5d.%5bAUT%5d&amp;ShowOnWeb=true&amp;Lang=en" TargetMode="External"/><Relationship Id="rId603" Type="http://schemas.openxmlformats.org/officeDocument/2006/relationships/hyperlink" Target="http://stats.oecd.org/OECDStat_Metadata/ShowMetadata.ashx?Dataset=LFS_D&amp;Coords=%5bSERIES%5d.%5bL%5d,%5bSEX%5d.%5bMW%5d,%5bAGE%5d.%5b1564%5d,%5bFREQUENCY%5d.%5bA%5d,%5bCOUNTRY%5d.%5bPRT%5d,%5bTIME%5d.%5b1991%5d&amp;ShowOnWeb=true" TargetMode="External"/><Relationship Id="rId645" Type="http://schemas.openxmlformats.org/officeDocument/2006/relationships/hyperlink" Target="http://stats.oecd.org/OECDStat_Metadata/ShowMetadata.ashx?Dataset=LFS_D&amp;Coords=%5bCOUNTRY%5d.%5bIRL%5d&amp;ShowOnWeb=true&amp;Lang=en" TargetMode="External"/><Relationship Id="rId242" Type="http://schemas.openxmlformats.org/officeDocument/2006/relationships/hyperlink" Target="http://stats.oecd.org/OECDStat_Metadata/ShowMetadata.ashx?Dataset=LFS_D&amp;Coords=%5bSERIES%5d.%5bU%5d,%5bSEX%5d.%5bMW%5d,%5bAGE%5d.%5b1564%5d,%5bFREQUENCY%5d.%5bA%5d,%5bCOUNTRY%5d.%5bAUT%5d,%5bTIME%5d.%5b2003%5d&amp;ShowOnWeb=true" TargetMode="External"/><Relationship Id="rId284" Type="http://schemas.openxmlformats.org/officeDocument/2006/relationships/hyperlink" Target="http://stats.oecd.org/OECDStat_Metadata/ShowMetadata.ashx?Dataset=LFS_D&amp;Coords=%5bCOUNTRY%5d.%5bJPN%5d&amp;ShowOnWeb=true&amp;Lang=en" TargetMode="External"/><Relationship Id="rId491" Type="http://schemas.openxmlformats.org/officeDocument/2006/relationships/hyperlink" Target="http://stats.oecd.org/OECDStat_Metadata/ShowMetadata.ashx?Dataset=LFS_D&amp;Coords=%5bSERIES%5d.%5bL%5d,%5bSEX%5d.%5bMW%5d,%5bAGE%5d.%5b2529%5d,%5bFREQUENCY%5d.%5bA%5d,%5bCOUNTRY%5d.%5bMEX%5d,%5bTIME%5d.%5b2000%5d&amp;ShowOnWeb=true" TargetMode="External"/><Relationship Id="rId505" Type="http://schemas.openxmlformats.org/officeDocument/2006/relationships/hyperlink" Target="http://stats.oecd.org/OECDStat_Metadata/ShowMetadata.ashx?Dataset=LFS_D&amp;Coords=%5bSERIES%5d.%5bL%5d,%5bSEX%5d.%5bMW%5d,%5bAGE%5d.%5b2529%5d,%5bFREQUENCY%5d.%5bA%5d,%5bCOUNTRY%5d.%5bPRT%5d,%5bTIME%5d.%5b1997%5d&amp;ShowOnWeb=true" TargetMode="External"/><Relationship Id="rId37" Type="http://schemas.openxmlformats.org/officeDocument/2006/relationships/hyperlink" Target="http://stats.oecd.org/OECDStat_Metadata/ShowMetadata.ashx?Dataset=LFS_D&amp;Coords=%5bCOUNTRY%5d.%5bAUS%5d&amp;ShowOnWeb=true&amp;Lang=en" TargetMode="External"/><Relationship Id="rId79" Type="http://schemas.openxmlformats.org/officeDocument/2006/relationships/hyperlink" Target="http://stats.oecd.org/OECDStat_Metadata/ShowMetadata.ashx?Dataset=LFS_D&amp;Coords=%5bCOUNTRY%5d.%5bISR%5d&amp;ShowOnWeb=true&amp;Lang=en" TargetMode="External"/><Relationship Id="rId102" Type="http://schemas.openxmlformats.org/officeDocument/2006/relationships/hyperlink" Target="http://stats.oecd.org/OECDStat_Metadata/ShowMetadata.ashx?Dataset=LFS_D&amp;Coords=%5bCOUNTRY%5d.%5bPOL%5d&amp;ShowOnWeb=true&amp;Lang=en" TargetMode="External"/><Relationship Id="rId144" Type="http://schemas.openxmlformats.org/officeDocument/2006/relationships/hyperlink" Target="http://stats.oecd.org/OECDStat_Metadata/ShowMetadata.ashx?Dataset=LFS_D&amp;Coords=%5bCOUNTRY%5d.%5bBEL%5d&amp;ShowOnWeb=true&amp;Lang=en" TargetMode="External"/><Relationship Id="rId547" Type="http://schemas.openxmlformats.org/officeDocument/2006/relationships/hyperlink" Target="http://stats.oecd.org/OECDStat_Metadata/ShowMetadata.ashx?Dataset=LFS_D&amp;Coords=%5bSERIES%5d.%5bL%5d,%5bSEX%5d.%5bMW%5d,%5bAGE%5d.%5b1564%5d,%5bFREQUENCY%5d.%5bA%5d,%5bCOUNTRY%5d.%5bCZE%5d,%5bTIME%5d.%5b1997%5d&amp;ShowOnWeb=true" TargetMode="External"/><Relationship Id="rId589" Type="http://schemas.openxmlformats.org/officeDocument/2006/relationships/hyperlink" Target="http://stats.oecd.org/OECDStat_Metadata/ShowMetadata.ashx?Dataset=LFS_D&amp;Coords=%5bSERIES%5d.%5bL%5d,%5bSEX%5d.%5bMW%5d,%5bAGE%5d.%5b1564%5d,%5bFREQUENCY%5d.%5bA%5d,%5bCOUNTRY%5d.%5bMEX%5d,%5bTIME%5d.%5b1994%5d&amp;ShowOnWeb=true" TargetMode="External"/><Relationship Id="rId90" Type="http://schemas.openxmlformats.org/officeDocument/2006/relationships/hyperlink" Target="http://stats.oecd.org/OECDStat_Metadata/ShowMetadata.ashx?Dataset=LFS_D&amp;Coords=%5bSERIES%5d.%5bU%5d,%5bSEX%5d.%5bMW%5d,%5bAGE%5d.%5b1524%5d,%5bFREQUENCY%5d.%5bA%5d,%5bCOUNTRY%5d.%5bLUX%5d,%5bTIME%5d.%5b2002%5d&amp;ShowOnWeb=true" TargetMode="External"/><Relationship Id="rId186" Type="http://schemas.openxmlformats.org/officeDocument/2006/relationships/hyperlink" Target="http://stats.oecd.org/OECDStat_Metadata/ShowMetadata.ashx?Dataset=LFS_D&amp;Coords=%5bCOUNTRY%5d.%5bKOR%5d&amp;ShowOnWeb=true&amp;Lang=en" TargetMode="External"/><Relationship Id="rId351" Type="http://schemas.openxmlformats.org/officeDocument/2006/relationships/hyperlink" Target="http://stats.oecd.org/OECDStat_Metadata/ShowMetadata.ashx?Dataset=LFS_D&amp;Coords=%5bSERIES%5d.%5bL%5d,%5bSEX%5d.%5bMW%5d,%5bAGE%5d.%5b1524%5d,%5bFREQUENCY%5d.%5bA%5d,%5bCOUNTRY%5d.%5bCZE%5d,%5bTIME%5d.%5b1997%5d&amp;ShowOnWeb=true" TargetMode="External"/><Relationship Id="rId393" Type="http://schemas.openxmlformats.org/officeDocument/2006/relationships/hyperlink" Target="http://stats.oecd.org/OECDStat_Metadata/ShowMetadata.ashx?Dataset=LFS_D&amp;Coords=%5bSERIES%5d.%5bL%5d,%5bSEX%5d.%5bMW%5d,%5bAGE%5d.%5b1524%5d,%5bFREQUENCY%5d.%5bA%5d,%5bCOUNTRY%5d.%5bMEX%5d,%5bTIME%5d.%5b1994%5d&amp;ShowOnWeb=true" TargetMode="External"/><Relationship Id="rId407" Type="http://schemas.openxmlformats.org/officeDocument/2006/relationships/hyperlink" Target="http://stats.oecd.org/OECDStat_Metadata/ShowMetadata.ashx?Dataset=LFS_D&amp;Coords=%5bSERIES%5d.%5bL%5d,%5bSEX%5d.%5bMW%5d,%5bAGE%5d.%5b1524%5d,%5bFREQUENCY%5d.%5bA%5d,%5bCOUNTRY%5d.%5bPRT%5d,%5bTIME%5d.%5b1991%5d&amp;ShowOnWeb=true" TargetMode="External"/><Relationship Id="rId449" Type="http://schemas.openxmlformats.org/officeDocument/2006/relationships/hyperlink" Target="http://stats.oecd.org/OECDStat_Metadata/ShowMetadata.ashx?Dataset=LFS_D&amp;Coords=%5bSERIES%5d.%5bL%5d,%5bSEX%5d.%5bMW%5d,%5bAGE%5d.%5b2529%5d,%5bFREQUENCY%5d.%5bA%5d,%5bCOUNTRY%5d.%5bCZE%5d,%5bTIME%5d.%5b1996%5d&amp;ShowOnWeb=true" TargetMode="External"/><Relationship Id="rId614" Type="http://schemas.openxmlformats.org/officeDocument/2006/relationships/hyperlink" Target="http://stats.oecd.org/OECDStat_Metadata/ShowMetadata.ashx?Dataset=LFS_D&amp;Coords=%5bSERIES%5d.%5bL%5d,%5bSEX%5d.%5bMW%5d,%5bAGE%5d.%5b1564%5d,%5bFREQUENCY%5d.%5bA%5d,%5bCOUNTRY%5d.%5bESP%5d,%5bTIME%5d.%5b1999%5d&amp;ShowOnWeb=true" TargetMode="External"/><Relationship Id="rId656" Type="http://schemas.openxmlformats.org/officeDocument/2006/relationships/hyperlink" Target="http://stats.oecd.org/OECDStat_Metadata/ShowMetadata.ashx?Dataset=LFS_D&amp;Coords=%5bCOUNTRY%5d.%5bPRT%5d&amp;ShowOnWeb=true&amp;Lang=en" TargetMode="External"/><Relationship Id="rId211" Type="http://schemas.openxmlformats.org/officeDocument/2006/relationships/hyperlink" Target="http://stats.oecd.org/OECDStat_Metadata/ShowMetadata.ashx?Dataset=LFS_D&amp;Coords=%5bSERIES%5d.%5bU%5d,%5bSEX%5d.%5bMW%5d,%5bAGE%5d.%5b2529%5d,%5bFREQUENCY%5d.%5bA%5d,%5bCOUNTRY%5d.%5bSVK%5d,%5bTIME%5d.%5b1997%5d&amp;ShowOnWeb=true" TargetMode="External"/><Relationship Id="rId253" Type="http://schemas.openxmlformats.org/officeDocument/2006/relationships/hyperlink" Target="http://stats.oecd.org/OECDStat_Metadata/ShowMetadata.ashx?Dataset=LFS_D&amp;Coords=%5bSERIES%5d.%5bU%5d,%5bSEX%5d.%5bMW%5d,%5bAGE%5d.%5b1564%5d,%5bFREQUENCY%5d.%5bA%5d,%5bCOUNTRY%5d.%5bDNK%5d,%5bTIME%5d.%5b1992%5d&amp;ShowOnWeb=true" TargetMode="External"/><Relationship Id="rId295" Type="http://schemas.openxmlformats.org/officeDocument/2006/relationships/hyperlink" Target="http://stats.oecd.org/OECDStat_Metadata/ShowMetadata.ashx?Dataset=LFS_D&amp;Coords=%5bSERIES%5d.%5bU%5d,%5bSEX%5d.%5bMW%5d,%5bAGE%5d.%5b1564%5d,%5bFREQUENCY%5d.%5bA%5d,%5bCOUNTRY%5d.%5bMEX%5d,%5bTIME%5d.%5b2000%5d&amp;ShowOnWeb=true" TargetMode="External"/><Relationship Id="rId309" Type="http://schemas.openxmlformats.org/officeDocument/2006/relationships/hyperlink" Target="http://stats.oecd.org/OECDStat_Metadata/ShowMetadata.ashx?Dataset=LFS_D&amp;Coords=%5bSERIES%5d.%5bU%5d,%5bSEX%5d.%5bMW%5d,%5bAGE%5d.%5b1564%5d,%5bFREQUENCY%5d.%5bA%5d,%5bCOUNTRY%5d.%5bPRT%5d,%5bTIME%5d.%5b1997%5d&amp;ShowOnWeb=true" TargetMode="External"/><Relationship Id="rId460" Type="http://schemas.openxmlformats.org/officeDocument/2006/relationships/hyperlink" Target="http://stats.oecd.org/OECDStat_Metadata/ShowMetadata.ashx?Dataset=LFS_D&amp;Coords=%5bCOUNTRY%5d.%5bDEU%5d&amp;ShowOnWeb=true&amp;Lang=en" TargetMode="External"/><Relationship Id="rId516" Type="http://schemas.openxmlformats.org/officeDocument/2006/relationships/hyperlink" Target="http://stats.oecd.org/OECDStat_Metadata/ShowMetadata.ashx?Dataset=LFS_D&amp;Coords=%5bSERIES%5d.%5bL%5d,%5bSEX%5d.%5bMW%5d,%5bAGE%5d.%5b2529%5d,%5bFREQUENCY%5d.%5bA%5d,%5bCOUNTRY%5d.%5bESP%5d,%5bTIME%5d.%5b2000%5d&amp;ShowOnWeb=true" TargetMode="External"/><Relationship Id="rId48" Type="http://schemas.openxmlformats.org/officeDocument/2006/relationships/hyperlink" Target="http://stats.oecd.org/OECDStat_Metadata/ShowMetadata.ashx?Dataset=LFS_D&amp;Coords=%5bCOUNTRY%5d.%5bCHL%5d&amp;ShowOnWeb=true&amp;Lang=en" TargetMode="External"/><Relationship Id="rId113" Type="http://schemas.openxmlformats.org/officeDocument/2006/relationships/hyperlink" Target="http://stats.oecd.org/OECDStat_Metadata/ShowMetadata.ashx?Dataset=LFS_D&amp;Coords=%5bSERIES%5d.%5bU%5d,%5bSEX%5d.%5bMW%5d,%5bAGE%5d.%5b1524%5d,%5bFREQUENCY%5d.%5bA%5d,%5bCOUNTRY%5d.%5bSVK%5d,%5bTIME%5d.%5b1999%5d&amp;ShowOnWeb=true" TargetMode="External"/><Relationship Id="rId320" Type="http://schemas.openxmlformats.org/officeDocument/2006/relationships/hyperlink" Target="http://stats.oecd.org/OECDStat_Metadata/ShowMetadata.ashx?Dataset=LFS_D&amp;Coords=%5bSERIES%5d.%5bU%5d,%5bSEX%5d.%5bMW%5d,%5bAGE%5d.%5b1564%5d,%5bFREQUENCY%5d.%5bA%5d,%5bCOUNTRY%5d.%5bESP%5d,%5bTIME%5d.%5b2000%5d&amp;ShowOnWeb=true" TargetMode="External"/><Relationship Id="rId558" Type="http://schemas.openxmlformats.org/officeDocument/2006/relationships/hyperlink" Target="http://stats.oecd.org/OECDStat_Metadata/ShowMetadata.ashx?Dataset=LFS_D&amp;Coords=%5bSERIES%5d.%5bL%5d,%5bSEX%5d.%5bMW%5d,%5bAGE%5d.%5b1564%5d,%5bFREQUENCY%5d.%5bA%5d,%5bCOUNTRY%5d.%5bDEU%5d,%5bTIME%5d.%5b1991%5d&amp;ShowOnWeb=true" TargetMode="External"/><Relationship Id="rId155" Type="http://schemas.openxmlformats.org/officeDocument/2006/relationships/hyperlink" Target="http://stats.oecd.org/OECDStat_Metadata/ShowMetadata.ashx?Dataset=LFS_D&amp;Coords=%5bCOUNTRY%5d.%5bEST%5d&amp;ShowOnWeb=true&amp;Lang=en" TargetMode="External"/><Relationship Id="rId197" Type="http://schemas.openxmlformats.org/officeDocument/2006/relationships/hyperlink" Target="http://stats.oecd.org/OECDStat_Metadata/ShowMetadata.ashx?Dataset=LFS_D&amp;Coords=%5bSERIES%5d.%5bU%5d,%5bSEX%5d.%5bMW%5d,%5bAGE%5d.%5b2529%5d,%5bFREQUENCY%5d.%5bA%5d,%5bCOUNTRY%5d.%5bNZL%5d,%5bTIME%5d.%5b1998%5d&amp;ShowOnWeb=true" TargetMode="External"/><Relationship Id="rId362" Type="http://schemas.openxmlformats.org/officeDocument/2006/relationships/hyperlink" Target="http://stats.oecd.org/OECDStat_Metadata/ShowMetadata.ashx?Dataset=LFS_D&amp;Coords=%5bSERIES%5d.%5bL%5d,%5bSEX%5d.%5bMW%5d,%5bAGE%5d.%5b1524%5d,%5bFREQUENCY%5d.%5bA%5d,%5bCOUNTRY%5d.%5bDEU%5d,%5bTIME%5d.%5b1991%5d&amp;ShowOnWeb=true" TargetMode="External"/><Relationship Id="rId418" Type="http://schemas.openxmlformats.org/officeDocument/2006/relationships/hyperlink" Target="http://stats.oecd.org/OECDStat_Metadata/ShowMetadata.ashx?Dataset=LFS_D&amp;Coords=%5bSERIES%5d.%5bL%5d,%5bSEX%5d.%5bMW%5d,%5bAGE%5d.%5b1524%5d,%5bFREQUENCY%5d.%5bA%5d,%5bCOUNTRY%5d.%5bESP%5d,%5bTIME%5d.%5b1999%5d&amp;ShowOnWeb=true" TargetMode="External"/><Relationship Id="rId625" Type="http://schemas.openxmlformats.org/officeDocument/2006/relationships/hyperlink" Target="http://stats.oecd.org/OECDStat_Metadata/ShowMetadata.ashx?Dataset=LFS_D&amp;Coords=%5bCOUNTRY%5d.%5bGBR%5d&amp;ShowOnWeb=true&amp;Lang=en" TargetMode="External"/><Relationship Id="rId222" Type="http://schemas.openxmlformats.org/officeDocument/2006/relationships/hyperlink" Target="http://stats.oecd.org/OECDStat_Metadata/ShowMetadata.ashx?Dataset=LFS_D&amp;Coords=%5bSERIES%5d.%5bU%5d,%5bSEX%5d.%5bMW%5d,%5bAGE%5d.%5b2529%5d,%5bFREQUENCY%5d.%5bA%5d,%5bCOUNTRY%5d.%5bESP%5d,%5bTIME%5d.%5b2009%5d&amp;ShowOnWeb=true" TargetMode="External"/><Relationship Id="rId264" Type="http://schemas.openxmlformats.org/officeDocument/2006/relationships/hyperlink" Target="http://stats.oecd.org/OECDStat_Metadata/ShowMetadata.ashx?Dataset=LFS_D&amp;Coords=%5bSERIES%5d.%5bU%5d,%5bSEX%5d.%5bMW%5d,%5bAGE%5d.%5b1564%5d,%5bFREQUENCY%5d.%5bA%5d,%5bCOUNTRY%5d.%5bDEU%5d,%5bTIME%5d.%5b2004%5d&amp;ShowOnWeb=true" TargetMode="External"/><Relationship Id="rId471" Type="http://schemas.openxmlformats.org/officeDocument/2006/relationships/hyperlink" Target="http://stats.oecd.org/OECDStat_Metadata/ShowMetadata.ashx?Dataset=LFS_D&amp;Coords=%5bCOUNTRY%5d.%5bISL%5d&amp;ShowOnWeb=true&amp;Lang=en" TargetMode="External"/><Relationship Id="rId17" Type="http://schemas.openxmlformats.org/officeDocument/2006/relationships/hyperlink" Target="http://stats.oecd.org/OECDStat_Metadata/ShowMetadata.ashx?Dataset=LFS_D&amp;Coords=%5bCOUNTRY%5d.%5bISR%5d&amp;ShowOnWeb=true&amp;Lang=en" TargetMode="External"/><Relationship Id="rId59" Type="http://schemas.openxmlformats.org/officeDocument/2006/relationships/hyperlink" Target="http://stats.oecd.org/OECDStat_Metadata/ShowMetadata.ashx?Dataset=LFS_D&amp;Coords=%5bCOUNTRY%5d.%5bFRA%5d&amp;ShowOnWeb=true&amp;Lang=en" TargetMode="External"/><Relationship Id="rId124" Type="http://schemas.openxmlformats.org/officeDocument/2006/relationships/hyperlink" Target="http://stats.oecd.org/OECDStat_Metadata/ShowMetadata.ashx?Dataset=LFS_D&amp;Coords=%5bCOUNTRY%5d.%5bSWE%5d&amp;ShowOnWeb=true&amp;Lang=en" TargetMode="External"/><Relationship Id="rId527" Type="http://schemas.openxmlformats.org/officeDocument/2006/relationships/hyperlink" Target="http://stats.oecd.org/OECDStat_Metadata/ShowMetadata.ashx?Dataset=LFS_D&amp;Coords=%5bSERIES%5d.%5bL%5d,%5bSEX%5d.%5bMW%5d,%5bAGE%5d.%5b2529%5d,%5bFREQUENCY%5d.%5bA%5d,%5bCOUNTRY%5d.%5bGBR%5d,%5bTIME%5d.%5b1993%5d&amp;ShowOnWeb=true" TargetMode="External"/><Relationship Id="rId569" Type="http://schemas.openxmlformats.org/officeDocument/2006/relationships/hyperlink" Target="http://stats.oecd.org/OECDStat_Metadata/ShowMetadata.ashx?Dataset=LFS_D&amp;Coords=%5bSERIES%5d.%5bL%5d,%5bSEX%5d.%5bMW%5d,%5bAGE%5d.%5b1564%5d,%5bFREQUENCY%5d.%5bA%5d,%5bCOUNTRY%5d.%5bISL%5d,%5bTIME%5d.%5b1991%5d&amp;ShowOnWeb=true" TargetMode="External"/><Relationship Id="rId70" Type="http://schemas.openxmlformats.org/officeDocument/2006/relationships/hyperlink" Target="http://stats.oecd.org/OECDStat_Metadata/ShowMetadata.ashx?Dataset=LFS_D&amp;Coords=%5bSERIES%5d.%5bU%5d,%5bSEX%5d.%5bMW%5d,%5bAGE%5d.%5b1524%5d,%5bFREQUENCY%5d.%5bA%5d,%5bCOUNTRY%5d.%5bHUN%5d,%5bTIME%5d.%5b1994%5d&amp;ShowOnWeb=true" TargetMode="External"/><Relationship Id="rId166" Type="http://schemas.openxmlformats.org/officeDocument/2006/relationships/hyperlink" Target="http://stats.oecd.org/OECDStat_Metadata/ShowMetadata.ashx?Dataset=LFS_D&amp;Coords=%5bSERIES%5d.%5bU%5d,%5bSEX%5d.%5bMW%5d,%5bAGE%5d.%5b2529%5d,%5bFREQUENCY%5d.%5bA%5d,%5bCOUNTRY%5d.%5bDEU%5d,%5bTIME%5d.%5b2010%5d&amp;ShowOnWeb=true" TargetMode="External"/><Relationship Id="rId331" Type="http://schemas.openxmlformats.org/officeDocument/2006/relationships/hyperlink" Target="http://stats.oecd.org/OECDStat_Metadata/ShowMetadata.ashx?Dataset=LFS_D&amp;Coords=%5bSERIES%5d.%5bU%5d,%5bSEX%5d.%5bMW%5d,%5bAGE%5d.%5b1564%5d,%5bFREQUENCY%5d.%5bA%5d,%5bCOUNTRY%5d.%5bGBR%5d,%5bTIME%5d.%5b1993%5d&amp;ShowOnWeb=true" TargetMode="External"/><Relationship Id="rId373" Type="http://schemas.openxmlformats.org/officeDocument/2006/relationships/hyperlink" Target="http://stats.oecd.org/OECDStat_Metadata/ShowMetadata.ashx?Dataset=LFS_D&amp;Coords=%5bSERIES%5d.%5bL%5d,%5bSEX%5d.%5bMW%5d,%5bAGE%5d.%5b1524%5d,%5bFREQUENCY%5d.%5bA%5d,%5bCOUNTRY%5d.%5bISL%5d,%5bTIME%5d.%5b1991%5d&amp;ShowOnWeb=true" TargetMode="External"/><Relationship Id="rId429" Type="http://schemas.openxmlformats.org/officeDocument/2006/relationships/hyperlink" Target="http://stats.oecd.org/OECDStat_Metadata/ShowMetadata.ashx?Dataset=LFS_D&amp;Coords=%5bCOUNTRY%5d.%5bGBR%5d&amp;ShowOnWeb=true&amp;Lang=en" TargetMode="External"/><Relationship Id="rId580" Type="http://schemas.openxmlformats.org/officeDocument/2006/relationships/hyperlink" Target="http://stats.oecd.org/OECDStat_Metadata/ShowMetadata.ashx?Dataset=LFS_D&amp;Coords=%5bCOUNTRY%5d.%5bKOR%5d&amp;ShowOnWeb=true&amp;Lang=en" TargetMode="External"/><Relationship Id="rId636" Type="http://schemas.openxmlformats.org/officeDocument/2006/relationships/hyperlink" Target="http://stats.oecd.org/OECDStat_Metadata/ShowMetadata.ashx?Dataset=LFS_D&amp;Coords=%5bCOUNTRY%5d.%5bCZE%5d&amp;ShowOnWeb=true&amp;Lang=en" TargetMode="External"/><Relationship Id="rId1" Type="http://schemas.openxmlformats.org/officeDocument/2006/relationships/hyperlink" Target="http://stats.oecd.org/OECDStat_Metadata/ShowMetadata.ashx?Dataset=LFS_D&amp;ShowOnWeb=true&amp;Lang=en" TargetMode="External"/><Relationship Id="rId233" Type="http://schemas.openxmlformats.org/officeDocument/2006/relationships/hyperlink" Target="http://stats.oecd.org/OECDStat_Metadata/ShowMetadata.ashx?Dataset=LFS_D&amp;Coords=%5bSERIES%5d.%5bU%5d,%5bSEX%5d.%5bMW%5d,%5bAGE%5d.%5b2529%5d,%5bFREQUENCY%5d.%5bA%5d,%5bCOUNTRY%5d.%5bUSA%5d,%5bTIME%5d.%5b2000%5d&amp;ShowOnWeb=true" TargetMode="External"/><Relationship Id="rId440" Type="http://schemas.openxmlformats.org/officeDocument/2006/relationships/hyperlink" Target="http://stats.oecd.org/OECDStat_Metadata/ShowMetadata.ashx?Dataset=LFS_D&amp;Coords=%5bSERIES%5d.%5bL%5d,%5bSEX%5d.%5bMW%5d,%5bAGE%5d.%5b2529%5d,%5bFREQUENCY%5d.%5bA%5d,%5bCOUNTRY%5d.%5bAUT%5d,%5bTIME%5d.%5b2000%5d&amp;ShowOnWeb=true" TargetMode="External"/><Relationship Id="rId28" Type="http://schemas.openxmlformats.org/officeDocument/2006/relationships/hyperlink" Target="http://stats.oecd.org/OECDStat_Metadata/ShowMetadata.ashx?Dataset=LFS_D&amp;Coords=%5bCOUNTRY%5d.%5bSVK%5d&amp;ShowOnWeb=true&amp;Lang=en" TargetMode="External"/><Relationship Id="rId275" Type="http://schemas.openxmlformats.org/officeDocument/2006/relationships/hyperlink" Target="http://stats.oecd.org/OECDStat_Metadata/ShowMetadata.ashx?Dataset=LFS_D&amp;Coords=%5bSERIES%5d.%5bU%5d,%5bSEX%5d.%5bMW%5d,%5bAGE%5d.%5b1564%5d,%5bFREQUENCY%5d.%5bA%5d,%5bCOUNTRY%5d.%5bISL%5d,%5bTIME%5d.%5b2003%5d&amp;ShowOnWeb=true" TargetMode="External"/><Relationship Id="rId300" Type="http://schemas.openxmlformats.org/officeDocument/2006/relationships/hyperlink" Target="http://stats.oecd.org/OECDStat_Metadata/ShowMetadata.ashx?Dataset=LFS_D&amp;Coords=%5bSERIES%5d.%5bU%5d,%5bSEX%5d.%5bMW%5d,%5bAGE%5d.%5b1564%5d,%5bFREQUENCY%5d.%5bA%5d,%5bCOUNTRY%5d.%5bNOR%5d,%5bTIME%5d.%5b1995%5d&amp;ShowOnWeb=true" TargetMode="External"/><Relationship Id="rId482" Type="http://schemas.openxmlformats.org/officeDocument/2006/relationships/hyperlink" Target="http://stats.oecd.org/OECDStat_Metadata/ShowMetadata.ashx?Dataset=LFS_D&amp;Coords=%5bCOUNTRY%5d.%5bJPN%5d&amp;ShowOnWeb=true&amp;Lang=en" TargetMode="External"/><Relationship Id="rId538" Type="http://schemas.openxmlformats.org/officeDocument/2006/relationships/hyperlink" Target="http://stats.oecd.org/OECDStat_Metadata/ShowMetadata.ashx?Dataset=LFS_D&amp;Coords=%5bSERIES%5d.%5bL%5d,%5bSEX%5d.%5bMW%5d,%5bAGE%5d.%5b1564%5d,%5bFREQUENCY%5d.%5bA%5d,%5bCOUNTRY%5d.%5bAUT%5d,%5bTIME%5d.%5b2003%5d&amp;ShowOnWeb=true" TargetMode="External"/><Relationship Id="rId81" Type="http://schemas.openxmlformats.org/officeDocument/2006/relationships/hyperlink" Target="http://stats.oecd.org/OECDStat_Metadata/ShowMetadata.ashx?Dataset=LFS_D&amp;Coords=%5bSERIES%5d.%5bU%5d,%5bSEX%5d.%5bMW%5d,%5bAGE%5d.%5b1524%5d,%5bFREQUENCY%5d.%5bA%5d,%5bCOUNTRY%5d.%5bITA%5d,%5bTIME%5d.%5b1993%5d&amp;ShowOnWeb=true" TargetMode="External"/><Relationship Id="rId135" Type="http://schemas.openxmlformats.org/officeDocument/2006/relationships/hyperlink" Target="http://stats.oecd.org/OECDStat_Metadata/ShowMetadata.ashx?Dataset=LFS_D&amp;Coords=%5bCOUNTRY%5d.%5bOECD%5d&amp;ShowOnWeb=true&amp;Lang=en" TargetMode="External"/><Relationship Id="rId177" Type="http://schemas.openxmlformats.org/officeDocument/2006/relationships/hyperlink" Target="http://stats.oecd.org/OECDStat_Metadata/ShowMetadata.ashx?Dataset=LFS_D&amp;Coords=%5bCOUNTRY%5d.%5bIRL%5d&amp;ShowOnWeb=true&amp;Lang=en" TargetMode="External"/><Relationship Id="rId342" Type="http://schemas.openxmlformats.org/officeDocument/2006/relationships/hyperlink" Target="http://stats.oecd.org/OECDStat_Metadata/ShowMetadata.ashx?Dataset=LFS_D&amp;Coords=%5bSERIES%5d.%5bL%5d,%5bSEX%5d.%5bMW%5d,%5bAGE%5d.%5b1524%5d,%5bFREQUENCY%5d.%5bA%5d,%5bCOUNTRY%5d.%5bAUT%5d,%5bTIME%5d.%5b2003%5d&amp;ShowOnWeb=true" TargetMode="External"/><Relationship Id="rId384" Type="http://schemas.openxmlformats.org/officeDocument/2006/relationships/hyperlink" Target="http://stats.oecd.org/OECDStat_Metadata/ShowMetadata.ashx?Dataset=LFS_D&amp;Coords=%5bCOUNTRY%5d.%5bKOR%5d&amp;ShowOnWeb=true&amp;Lang=en" TargetMode="External"/><Relationship Id="rId591" Type="http://schemas.openxmlformats.org/officeDocument/2006/relationships/hyperlink" Target="http://stats.oecd.org/OECDStat_Metadata/ShowMetadata.ashx?Dataset=LFS_D&amp;Coords=%5bCOUNTRY%5d.%5bNLD%5d&amp;ShowOnWeb=true&amp;Lang=en" TargetMode="External"/><Relationship Id="rId605" Type="http://schemas.openxmlformats.org/officeDocument/2006/relationships/hyperlink" Target="http://stats.oecd.org/OECDStat_Metadata/ShowMetadata.ashx?Dataset=LFS_D&amp;Coords=%5bSERIES%5d.%5bL%5d,%5bSEX%5d.%5bMW%5d,%5bAGE%5d.%5b1564%5d,%5bFREQUENCY%5d.%5bA%5d,%5bCOUNTRY%5d.%5bPRT%5d,%5bTIME%5d.%5b1998%5d&amp;ShowOnWeb=true" TargetMode="External"/></Relationships>
</file>

<file path=xl/worksheets/_rels/sheet52.xml.rels><?xml version="1.0" encoding="UTF-8" standalone="yes"?>
<Relationships xmlns="http://schemas.openxmlformats.org/package/2006/relationships"><Relationship Id="rId117" Type="http://schemas.openxmlformats.org/officeDocument/2006/relationships/hyperlink" Target="http://stats.oecd.org/OECDStat_Metadata/ShowMetadata.ashx?Dataset=LFS_D&amp;Coords=%5bCOUNTRY%5d.%5bDNK%5d&amp;ShowOnWeb=true&amp;Lang=en" TargetMode="External"/><Relationship Id="rId299" Type="http://schemas.openxmlformats.org/officeDocument/2006/relationships/hyperlink" Target="http://stats.oecd.org/OECDStat_Metadata/ShowMetadata.ashx?Dataset=LFS_D&amp;Coords=%5bSERIES%5d.%5bL%5d,%5bSEX%5d.%5bMW%5d,%5bAGE%5d.%5b1564%5d,%5bFREQUENCY%5d.%5bA%5d,%5bCOUNTRY%5d.%5bUSA%5d,%5bTIME%5d.%5b2000%5d&amp;ShowOnWeb=true" TargetMode="External"/><Relationship Id="rId21" Type="http://schemas.openxmlformats.org/officeDocument/2006/relationships/hyperlink" Target="http://stats.oecd.org/OECDStat_Metadata/ShowMetadata.ashx?Dataset=LFS_D&amp;Coords=%5bSERIES%5d.%5bU%5d,%5bSEX%5d.%5bMW%5d,%5bAGE%5d.%5b1564%5d,%5bFREQUENCY%5d.%5bA%5d,%5bCOUNTRY%5d.%5bEST%5d,%5bTIME%5d.%5b2000%5d&amp;ShowOnWeb=true" TargetMode="External"/><Relationship Id="rId63" Type="http://schemas.openxmlformats.org/officeDocument/2006/relationships/hyperlink" Target="http://stats.oecd.org/OECDStat_Metadata/ShowMetadata.ashx?Dataset=LFS_D&amp;Coords=%5bSERIES%5d.%5bU%5d,%5bSEX%5d.%5bMW%5d,%5bAGE%5d.%5b1564%5d,%5bFREQUENCY%5d.%5bA%5d,%5bCOUNTRY%5d.%5bNZL%5d,%5bTIME%5d.%5b1998%5d&amp;ShowOnWeb=true" TargetMode="External"/><Relationship Id="rId159" Type="http://schemas.openxmlformats.org/officeDocument/2006/relationships/hyperlink" Target="http://stats.oecd.org/OECDStat_Metadata/ShowMetadata.ashx?Dataset=LFS_D&amp;Coords=%5bSERIES%5d.%5bU%5d,%5bSEX%5d.%5bMW%5d,%5bAGE%5d.%5b5564%5d,%5bFREQUENCY%5d.%5bA%5d,%5bCOUNTRY%5d.%5bMEX%5d,%5bTIME%5d.%5b1994%5d&amp;ShowOnWeb=true" TargetMode="External"/><Relationship Id="rId324" Type="http://schemas.openxmlformats.org/officeDocument/2006/relationships/hyperlink" Target="http://stats.oecd.org/OECDStat_Metadata/ShowMetadata.ashx?Dataset=LFS_D&amp;Coords=%5bCOUNTRY%5d.%5bFRA%5d&amp;ShowOnWeb=true&amp;Lang=en" TargetMode="External"/><Relationship Id="rId366" Type="http://schemas.openxmlformats.org/officeDocument/2006/relationships/hyperlink" Target="http://stats.oecd.org/OECDStat_Metadata/ShowMetadata.ashx?Dataset=LFS_D&amp;Coords=%5bCOUNTRY%5d.%5bPOL%5d&amp;ShowOnWeb=true&amp;Lang=en" TargetMode="External"/><Relationship Id="rId531" Type="http://schemas.openxmlformats.org/officeDocument/2006/relationships/hyperlink" Target="http://stats.oecd.org/OECDStat_Metadata/ShowMetadata.ashx?Dataset=LFS_D&amp;Coords=%5bSERIES%5d.%5bL%5d,%5bSEX%5d.%5bMW%5d,%5bAGE%5d.%5b5054%5d,%5bFREQUENCY%5d.%5bA%5d,%5bCOUNTRY%5d.%5bGRC%5d,%5bTIME%5d.%5b1992%5d&amp;ShowOnWeb=true" TargetMode="External"/><Relationship Id="rId573" Type="http://schemas.openxmlformats.org/officeDocument/2006/relationships/hyperlink" Target="http://stats.oecd.org/OECDStat_Metadata/ShowMetadata.ashx?Dataset=LFS_D&amp;Coords=%5bSERIES%5d.%5bL%5d,%5bSEX%5d.%5bMW%5d,%5bAGE%5d.%5b5054%5d,%5bFREQUENCY%5d.%5bA%5d,%5bCOUNTRY%5d.%5bSVK%5d,%5bTIME%5d.%5b1997%5d&amp;ShowOnWeb=true" TargetMode="External"/><Relationship Id="rId170" Type="http://schemas.openxmlformats.org/officeDocument/2006/relationships/hyperlink" Target="http://stats.oecd.org/OECDStat_Metadata/ShowMetadata.ashx?Dataset=LFS_D&amp;Coords=%5bSERIES%5d.%5bU%5d,%5bSEX%5d.%5bMW%5d,%5bAGE%5d.%5b5564%5d,%5bFREQUENCY%5d.%5bA%5d,%5bCOUNTRY%5d.%5bPOL%5d,%5bTIME%5d.%5b2000%5d&amp;ShowOnWeb=true" TargetMode="External"/><Relationship Id="rId226" Type="http://schemas.openxmlformats.org/officeDocument/2006/relationships/hyperlink" Target="http://stats.oecd.org/OECDStat_Metadata/ShowMetadata.ashx?Dataset=LFS_D&amp;Coords=%5bSERIES%5d.%5bL%5d,%5bSEX%5d.%5bMW%5d,%5bAGE%5d.%5b1564%5d,%5bFREQUENCY%5d.%5bA%5d,%5bCOUNTRY%5d.%5bFRA%5d,%5bTIME%5d.%5b2002%5d&amp;ShowOnWeb=true" TargetMode="External"/><Relationship Id="rId433" Type="http://schemas.openxmlformats.org/officeDocument/2006/relationships/hyperlink" Target="http://stats.oecd.org/OECDStat_Metadata/ShowMetadata.ashx?Dataset=LFS_D&amp;Coords=%5bSERIES%5d.%5bU%5d,%5bSEX%5d.%5bMW%5d,%5bAGE%5d.%5b5054%5d,%5bFREQUENCY%5d.%5bA%5d,%5bCOUNTRY%5d.%5bGRC%5d,%5bTIME%5d.%5b1997%5d&amp;ShowOnWeb=true" TargetMode="External"/><Relationship Id="rId268" Type="http://schemas.openxmlformats.org/officeDocument/2006/relationships/hyperlink" Target="http://stats.oecd.org/OECDStat_Metadata/ShowMetadata.ashx?Dataset=LFS_D&amp;Coords=%5bSERIES%5d.%5bL%5d,%5bSEX%5d.%5bMW%5d,%5bAGE%5d.%5b1564%5d,%5bFREQUENCY%5d.%5bA%5d,%5bCOUNTRY%5d.%5bPOL%5d,%5bTIME%5d.%5b1992%5d&amp;ShowOnWeb=true" TargetMode="External"/><Relationship Id="rId475" Type="http://schemas.openxmlformats.org/officeDocument/2006/relationships/hyperlink" Target="http://stats.oecd.org/OECDStat_Metadata/ShowMetadata.ashx?Dataset=LFS_D&amp;Coords=%5bSERIES%5d.%5bU%5d,%5bSEX%5d.%5bMW%5d,%5bAGE%5d.%5b5054%5d,%5bFREQUENCY%5d.%5bA%5d,%5bCOUNTRY%5d.%5bSVK%5d,%5bTIME%5d.%5b1997%5d&amp;ShowOnWeb=true" TargetMode="External"/><Relationship Id="rId32" Type="http://schemas.openxmlformats.org/officeDocument/2006/relationships/hyperlink" Target="http://stats.oecd.org/OECDStat_Metadata/ShowMetadata.ashx?Dataset=LFS_D&amp;Coords=%5bSERIES%5d.%5bU%5d,%5bSEX%5d.%5bMW%5d,%5bAGE%5d.%5b1564%5d,%5bFREQUENCY%5d.%5bA%5d,%5bCOUNTRY%5d.%5bGRC%5d,%5bTIME%5d.%5b1992%5d&amp;ShowOnWeb=true" TargetMode="External"/><Relationship Id="rId74" Type="http://schemas.openxmlformats.org/officeDocument/2006/relationships/hyperlink" Target="http://stats.oecd.org/OECDStat_Metadata/ShowMetadata.ashx?Dataset=LFS_D&amp;Coords=%5bSERIES%5d.%5bU%5d,%5bSEX%5d.%5bMW%5d,%5bAGE%5d.%5b1564%5d,%5bFREQUENCY%5d.%5bA%5d,%5bCOUNTRY%5d.%5bPRT%5d,%5bTIME%5d.%5b1997%5d&amp;ShowOnWeb=true" TargetMode="External"/><Relationship Id="rId128" Type="http://schemas.openxmlformats.org/officeDocument/2006/relationships/hyperlink" Target="http://stats.oecd.org/OECDStat_Metadata/ShowMetadata.ashx?Dataset=LFS_D&amp;Coords=%5bSERIES%5d.%5bU%5d,%5bSEX%5d.%5bMW%5d,%5bAGE%5d.%5b5564%5d,%5bFREQUENCY%5d.%5bA%5d,%5bCOUNTRY%5d.%5bDEU%5d,%5bTIME%5d.%5b1998%5d&amp;ShowOnWeb=true" TargetMode="External"/><Relationship Id="rId335" Type="http://schemas.openxmlformats.org/officeDocument/2006/relationships/hyperlink" Target="http://stats.oecd.org/OECDStat_Metadata/ShowMetadata.ashx?Dataset=LFS_D&amp;Coords=%5bSERIES%5d.%5bL%5d,%5bSEX%5d.%5bMW%5d,%5bAGE%5d.%5b5564%5d,%5bFREQUENCY%5d.%5bA%5d,%5bCOUNTRY%5d.%5bHUN%5d,%5bTIME%5d.%5b1994%5d&amp;ShowOnWeb=true" TargetMode="External"/><Relationship Id="rId377" Type="http://schemas.openxmlformats.org/officeDocument/2006/relationships/hyperlink" Target="http://stats.oecd.org/OECDStat_Metadata/ShowMetadata.ashx?Dataset=LFS_D&amp;Coords=%5bSERIES%5d.%5bL%5d,%5bSEX%5d.%5bMW%5d,%5bAGE%5d.%5b5564%5d,%5bFREQUENCY%5d.%5bA%5d,%5bCOUNTRY%5d.%5bSVK%5d,%5bTIME%5d.%5b1999%5d&amp;ShowOnWeb=true" TargetMode="External"/><Relationship Id="rId500" Type="http://schemas.openxmlformats.org/officeDocument/2006/relationships/hyperlink" Target="http://stats.oecd.org/OECDStat_Metadata/ShowMetadata.ashx?Dataset=LFS_D&amp;ShowOnWeb=true&amp;Lang=en" TargetMode="External"/><Relationship Id="rId542" Type="http://schemas.openxmlformats.org/officeDocument/2006/relationships/hyperlink" Target="http://stats.oecd.org/OECDStat_Metadata/ShowMetadata.ashx?Dataset=LFS_D&amp;Coords=%5bCOUNTRY%5d.%5bISR%5d&amp;ShowOnWeb=true&amp;Lang=en" TargetMode="External"/><Relationship Id="rId584" Type="http://schemas.openxmlformats.org/officeDocument/2006/relationships/hyperlink" Target="http://stats.oecd.org/OECDStat_Metadata/ShowMetadata.ashx?Dataset=LFS_D&amp;Coords=%5bSERIES%5d.%5bL%5d,%5bSEX%5d.%5bMW%5d,%5bAGE%5d.%5b5054%5d,%5bFREQUENCY%5d.%5bA%5d,%5bCOUNTRY%5d.%5bESP%5d,%5bTIME%5d.%5b2009%5d&amp;ShowOnWeb=true" TargetMode="External"/><Relationship Id="rId5" Type="http://schemas.openxmlformats.org/officeDocument/2006/relationships/hyperlink" Target="http://stats.oecd.org/OECDStat_Metadata/ShowMetadata.ashx?Dataset=LFS_D&amp;Coords=%5bSERIES%5d.%5bU%5d,%5bSEX%5d.%5bMW%5d,%5bAGE%5d.%5b1564%5d,%5bFREQUENCY%5d.%5bA%5d,%5bCOUNTRY%5d.%5bAUT%5d,%5bTIME%5d.%5b1999%5d&amp;ShowOnWeb=true" TargetMode="External"/><Relationship Id="rId181" Type="http://schemas.openxmlformats.org/officeDocument/2006/relationships/hyperlink" Target="http://stats.oecd.org/OECDStat_Metadata/ShowMetadata.ashx?Dataset=LFS_D&amp;Coords=%5bSERIES%5d.%5bU%5d,%5bSEX%5d.%5bMW%5d,%5bAGE%5d.%5b5564%5d,%5bFREQUENCY%5d.%5bA%5d,%5bCOUNTRY%5d.%5bESP%5d,%5bTIME%5d.%5b1991%5d&amp;ShowOnWeb=true" TargetMode="External"/><Relationship Id="rId237" Type="http://schemas.openxmlformats.org/officeDocument/2006/relationships/hyperlink" Target="http://stats.oecd.org/OECDStat_Metadata/ShowMetadata.ashx?Dataset=LFS_D&amp;Coords=%5bSERIES%5d.%5bL%5d,%5bSEX%5d.%5bMW%5d,%5bAGE%5d.%5b1564%5d,%5bFREQUENCY%5d.%5bA%5d,%5bCOUNTRY%5d.%5bHUN%5d,%5bTIME%5d.%5b2002%5d&amp;ShowOnWeb=true" TargetMode="External"/><Relationship Id="rId402" Type="http://schemas.openxmlformats.org/officeDocument/2006/relationships/hyperlink" Target="http://stats.oecd.org/OECDStat_Metadata/ShowMetadata.ashx?Dataset=LFS_D&amp;Coords=%5bCOUNTRY%5d.%5bAUS%5d&amp;ShowOnWeb=true&amp;Lang=en" TargetMode="External"/><Relationship Id="rId279" Type="http://schemas.openxmlformats.org/officeDocument/2006/relationships/hyperlink" Target="http://stats.oecd.org/OECDStat_Metadata/ShowMetadata.ashx?Dataset=LFS_D&amp;Coords=%5bSERIES%5d.%5bL%5d,%5bSEX%5d.%5bMW%5d,%5bAGE%5d.%5b1564%5d,%5bFREQUENCY%5d.%5bA%5d,%5bCOUNTRY%5d.%5bSVK%5d,%5bTIME%5d.%5b2002%5d&amp;ShowOnWeb=true" TargetMode="External"/><Relationship Id="rId444" Type="http://schemas.openxmlformats.org/officeDocument/2006/relationships/hyperlink" Target="http://stats.oecd.org/OECDStat_Metadata/ShowMetadata.ashx?Dataset=LFS_D&amp;Coords=%5bCOUNTRY%5d.%5bISR%5d&amp;ShowOnWeb=true&amp;Lang=en" TargetMode="External"/><Relationship Id="rId486" Type="http://schemas.openxmlformats.org/officeDocument/2006/relationships/hyperlink" Target="http://stats.oecd.org/OECDStat_Metadata/ShowMetadata.ashx?Dataset=LFS_D&amp;Coords=%5bSERIES%5d.%5bU%5d,%5bSEX%5d.%5bMW%5d,%5bAGE%5d.%5b5054%5d,%5bFREQUENCY%5d.%5bA%5d,%5bCOUNTRY%5d.%5bESP%5d,%5bTIME%5d.%5b2009%5d&amp;ShowOnWeb=true" TargetMode="External"/><Relationship Id="rId43" Type="http://schemas.openxmlformats.org/officeDocument/2006/relationships/hyperlink" Target="http://stats.oecd.org/OECDStat_Metadata/ShowMetadata.ashx?Dataset=LFS_D&amp;Coords=%5bSERIES%5d.%5bU%5d,%5bSEX%5d.%5bMW%5d,%5bAGE%5d.%5b1564%5d,%5bFREQUENCY%5d.%5bA%5d,%5bCOUNTRY%5d.%5bIRL%5d,%5bTIME%5d.%5b1998%5d&amp;ShowOnWeb=true" TargetMode="External"/><Relationship Id="rId139" Type="http://schemas.openxmlformats.org/officeDocument/2006/relationships/hyperlink" Target="http://stats.oecd.org/OECDStat_Metadata/ShowMetadata.ashx?Dataset=LFS_D&amp;Coords=%5bSERIES%5d.%5bU%5d,%5bSEX%5d.%5bMW%5d,%5bAGE%5d.%5b5564%5d,%5bFREQUENCY%5d.%5bA%5d,%5bCOUNTRY%5d.%5bISL%5d,%5bTIME%5d.%5b2001%5d&amp;ShowOnWeb=true" TargetMode="External"/><Relationship Id="rId290" Type="http://schemas.openxmlformats.org/officeDocument/2006/relationships/hyperlink" Target="http://stats.oecd.org/OECDStat_Metadata/ShowMetadata.ashx?Dataset=LFS_D&amp;Coords=%5bSERIES%5d.%5bL%5d,%5bSEX%5d.%5bMW%5d,%5bAGE%5d.%5b1564%5d,%5bFREQUENCY%5d.%5bA%5d,%5bCOUNTRY%5d.%5bSWE%5d,%5bTIME%5d.%5b1993%5d&amp;ShowOnWeb=true" TargetMode="External"/><Relationship Id="rId304" Type="http://schemas.openxmlformats.org/officeDocument/2006/relationships/hyperlink" Target="http://stats.oecd.org/OECDStat_Metadata/ShowMetadata.ashx?Dataset=LFS_D&amp;Coords=%5bCOUNTRY%5d.%5bAUT%5d&amp;ShowOnWeb=true&amp;Lang=en" TargetMode="External"/><Relationship Id="rId346" Type="http://schemas.openxmlformats.org/officeDocument/2006/relationships/hyperlink" Target="http://stats.oecd.org/OECDStat_Metadata/ShowMetadata.ashx?Dataset=LFS_D&amp;Coords=%5bSERIES%5d.%5bL%5d,%5bSEX%5d.%5bMW%5d,%5bAGE%5d.%5b5564%5d,%5bFREQUENCY%5d.%5bA%5d,%5bCOUNTRY%5d.%5bITA%5d,%5bTIME%5d.%5b2003%5d&amp;ShowOnWeb=true" TargetMode="External"/><Relationship Id="rId388" Type="http://schemas.openxmlformats.org/officeDocument/2006/relationships/hyperlink" Target="http://stats.oecd.org/OECDStat_Metadata/ShowMetadata.ashx?Dataset=LFS_D&amp;Coords=%5bCOUNTRY%5d.%5bSWE%5d&amp;ShowOnWeb=true&amp;Lang=en" TargetMode="External"/><Relationship Id="rId511" Type="http://schemas.openxmlformats.org/officeDocument/2006/relationships/hyperlink" Target="http://stats.oecd.org/OECDStat_Metadata/ShowMetadata.ashx?Dataset=LFS_D&amp;Coords=%5bCOUNTRY%5d.%5bCAN%5d&amp;ShowOnWeb=true&amp;Lang=en" TargetMode="External"/><Relationship Id="rId553" Type="http://schemas.openxmlformats.org/officeDocument/2006/relationships/hyperlink" Target="http://stats.oecd.org/OECDStat_Metadata/ShowMetadata.ashx?Dataset=LFS_D&amp;Coords=%5bSERIES%5d.%5bL%5d,%5bSEX%5d.%5bMW%5d,%5bAGE%5d.%5b5054%5d,%5bFREQUENCY%5d.%5bA%5d,%5bCOUNTRY%5d.%5bLUX%5d,%5bTIME%5d.%5b2002%5d&amp;ShowOnWeb=true" TargetMode="External"/><Relationship Id="rId85" Type="http://schemas.openxmlformats.org/officeDocument/2006/relationships/hyperlink" Target="http://stats.oecd.org/OECDStat_Metadata/ShowMetadata.ashx?Dataset=LFS_D&amp;Coords=%5bSERIES%5d.%5bU%5d,%5bSEX%5d.%5bMW%5d,%5bAGE%5d.%5b1564%5d,%5bFREQUENCY%5d.%5bA%5d,%5bCOUNTRY%5d.%5bESP%5d,%5bTIME%5d.%5b2000%5d&amp;ShowOnWeb=true" TargetMode="External"/><Relationship Id="rId150" Type="http://schemas.openxmlformats.org/officeDocument/2006/relationships/hyperlink" Target="http://stats.oecd.org/OECDStat_Metadata/ShowMetadata.ashx?Dataset=LFS_D&amp;Coords=%5bCOUNTRY%5d.%5bKOR%5d&amp;ShowOnWeb=true&amp;Lang=en" TargetMode="External"/><Relationship Id="rId192" Type="http://schemas.openxmlformats.org/officeDocument/2006/relationships/hyperlink" Target="http://stats.oecd.org/OECDStat_Metadata/ShowMetadata.ashx?Dataset=LFS_D&amp;Coords=%5bCOUNTRY%5d.%5bCHE%5d&amp;ShowOnWeb=true&amp;Lang=en" TargetMode="External"/><Relationship Id="rId206" Type="http://schemas.openxmlformats.org/officeDocument/2006/relationships/hyperlink" Target="http://stats.oecd.org/OECDStat_Metadata/ShowMetadata.ashx?Dataset=LFS_D&amp;Coords=%5bSERIES%5d.%5bL%5d,%5bSEX%5d.%5bMW%5d,%5bAGE%5d.%5b1564%5d,%5bFREQUENCY%5d.%5bA%5d,%5bCOUNTRY%5d.%5bAUT%5d,%5bTIME%5d.%5b1999%5d&amp;ShowOnWeb=true" TargetMode="External"/><Relationship Id="rId413" Type="http://schemas.openxmlformats.org/officeDocument/2006/relationships/hyperlink" Target="http://stats.oecd.org/OECDStat_Metadata/ShowMetadata.ashx?Dataset=LFS_D&amp;Coords=%5bCOUNTRY%5d.%5bCHL%5d&amp;ShowOnWeb=true&amp;Lang=en" TargetMode="External"/><Relationship Id="rId595" Type="http://schemas.openxmlformats.org/officeDocument/2006/relationships/hyperlink" Target="http://stats.oecd.org/OECDStat_Metadata/ShowMetadata.ashx?Dataset=LFS_D&amp;Coords=%5bSERIES%5d.%5bL%5d,%5bSEX%5d.%5bMW%5d,%5bAGE%5d.%5b5054%5d,%5bFREQUENCY%5d.%5bA%5d,%5bCOUNTRY%5d.%5bUSA%5d,%5bTIME%5d.%5b2000%5d&amp;ShowOnWeb=true" TargetMode="External"/><Relationship Id="rId248" Type="http://schemas.openxmlformats.org/officeDocument/2006/relationships/hyperlink" Target="http://stats.oecd.org/OECDStat_Metadata/ShowMetadata.ashx?Dataset=LFS_D&amp;Coords=%5bSERIES%5d.%5bL%5d,%5bSEX%5d.%5bMW%5d,%5bAGE%5d.%5b1564%5d,%5bFREQUENCY%5d.%5bA%5d,%5bCOUNTRY%5d.%5bITA%5d,%5bTIME%5d.%5b2004%5d&amp;ShowOnWeb=true" TargetMode="External"/><Relationship Id="rId455" Type="http://schemas.openxmlformats.org/officeDocument/2006/relationships/hyperlink" Target="http://stats.oecd.org/OECDStat_Metadata/ShowMetadata.ashx?Dataset=LFS_D&amp;Coords=%5bSERIES%5d.%5bU%5d,%5bSEX%5d.%5bMW%5d,%5bAGE%5d.%5b5054%5d,%5bFREQUENCY%5d.%5bA%5d,%5bCOUNTRY%5d.%5bLUX%5d,%5bTIME%5d.%5b2002%5d&amp;ShowOnWeb=true" TargetMode="External"/><Relationship Id="rId497" Type="http://schemas.openxmlformats.org/officeDocument/2006/relationships/hyperlink" Target="http://stats.oecd.org/OECDStat_Metadata/ShowMetadata.ashx?Dataset=LFS_D&amp;Coords=%5bSERIES%5d.%5bU%5d,%5bSEX%5d.%5bMW%5d,%5bAGE%5d.%5b5054%5d,%5bFREQUENCY%5d.%5bA%5d,%5bCOUNTRY%5d.%5bUSA%5d,%5bTIME%5d.%5b2000%5d&amp;ShowOnWeb=true" TargetMode="External"/><Relationship Id="rId12" Type="http://schemas.openxmlformats.org/officeDocument/2006/relationships/hyperlink" Target="http://stats.oecd.org/OECDStat_Metadata/ShowMetadata.ashx?Dataset=LFS_D&amp;Coords=%5bCOUNTRY%5d.%5bCAN%5d&amp;ShowOnWeb=true&amp;Lang=en" TargetMode="External"/><Relationship Id="rId108" Type="http://schemas.openxmlformats.org/officeDocument/2006/relationships/hyperlink" Target="http://stats.oecd.org/OECDStat_Metadata/ShowMetadata.ashx?Dataset=LFS_D&amp;Coords=%5bCOUNTRY%5d.%5bBEL%5d&amp;ShowOnWeb=true&amp;Lang=en" TargetMode="External"/><Relationship Id="rId315" Type="http://schemas.openxmlformats.org/officeDocument/2006/relationships/hyperlink" Target="http://stats.oecd.org/OECDStat_Metadata/ShowMetadata.ashx?Dataset=LFS_D&amp;Coords=%5bSERIES%5d.%5bL%5d,%5bSEX%5d.%5bMW%5d,%5bAGE%5d.%5b5564%5d,%5bFREQUENCY%5d.%5bA%5d,%5bCOUNTRY%5d.%5bCZE%5d,%5bTIME%5d.%5b1996%5d&amp;ShowOnWeb=true" TargetMode="External"/><Relationship Id="rId357" Type="http://schemas.openxmlformats.org/officeDocument/2006/relationships/hyperlink" Target="http://stats.oecd.org/OECDStat_Metadata/ShowMetadata.ashx?Dataset=LFS_D&amp;Coords=%5bSERIES%5d.%5bL%5d,%5bSEX%5d.%5bMW%5d,%5bAGE%5d.%5b5564%5d,%5bFREQUENCY%5d.%5bA%5d,%5bCOUNTRY%5d.%5bMEX%5d,%5bTIME%5d.%5b1992%5d&amp;ShowOnWeb=true" TargetMode="External"/><Relationship Id="rId522" Type="http://schemas.openxmlformats.org/officeDocument/2006/relationships/hyperlink" Target="http://stats.oecd.org/OECDStat_Metadata/ShowMetadata.ashx?Dataset=LFS_D&amp;Coords=%5bSERIES%5d.%5bL%5d,%5bSEX%5d.%5bMW%5d,%5bAGE%5d.%5b5054%5d,%5bFREQUENCY%5d.%5bA%5d,%5bCOUNTRY%5d.%5bFIN%5d,%5bTIME%5d.%5b1999%5d&amp;ShowOnWeb=true" TargetMode="External"/><Relationship Id="rId54" Type="http://schemas.openxmlformats.org/officeDocument/2006/relationships/hyperlink" Target="http://stats.oecd.org/OECDStat_Metadata/ShowMetadata.ashx?Dataset=LFS_D&amp;Coords=%5bSERIES%5d.%5bU%5d,%5bSEX%5d.%5bMW%5d,%5bAGE%5d.%5b1564%5d,%5bFREQUENCY%5d.%5bA%5d,%5bCOUNTRY%5d.%5bLUX%5d,%5bTIME%5d.%5b1992%5d&amp;ShowOnWeb=true" TargetMode="External"/><Relationship Id="rId96" Type="http://schemas.openxmlformats.org/officeDocument/2006/relationships/hyperlink" Target="http://stats.oecd.org/OECDStat_Metadata/ShowMetadata.ashx?Dataset=LFS_D&amp;Coords=%5bSERIES%5d.%5bU%5d,%5bSEX%5d.%5bMW%5d,%5bAGE%5d.%5b1564%5d,%5bFREQUENCY%5d.%5bA%5d,%5bCOUNTRY%5d.%5bGBR%5d,%5bTIME%5d.%5b1993%5d&amp;ShowOnWeb=true" TargetMode="External"/><Relationship Id="rId161" Type="http://schemas.openxmlformats.org/officeDocument/2006/relationships/hyperlink" Target="http://stats.oecd.org/OECDStat_Metadata/ShowMetadata.ashx?Dataset=LFS_D&amp;Coords=%5bCOUNTRY%5d.%5bNLD%5d&amp;ShowOnWeb=true&amp;Lang=en" TargetMode="External"/><Relationship Id="rId217" Type="http://schemas.openxmlformats.org/officeDocument/2006/relationships/hyperlink" Target="http://stats.oecd.org/OECDStat_Metadata/ShowMetadata.ashx?Dataset=LFS_D&amp;Coords=%5bSERIES%5d.%5bL%5d,%5bSEX%5d.%5bMW%5d,%5bAGE%5d.%5b1564%5d,%5bFREQUENCY%5d.%5bA%5d,%5bCOUNTRY%5d.%5bCZE%5d,%5bTIME%5d.%5b1997%5d&amp;ShowOnWeb=true" TargetMode="External"/><Relationship Id="rId399" Type="http://schemas.openxmlformats.org/officeDocument/2006/relationships/hyperlink" Target="http://stats.oecd.org/OECDStat_Metadata/ShowMetadata.ashx?Dataset=LFS_D&amp;Coords=%5bCOUNTRY%5d.%5bOECD%5d&amp;ShowOnWeb=true&amp;Lang=en" TargetMode="External"/><Relationship Id="rId564" Type="http://schemas.openxmlformats.org/officeDocument/2006/relationships/hyperlink" Target="http://stats.oecd.org/OECDStat_Metadata/ShowMetadata.ashx?Dataset=LFS_D&amp;Coords=%5bSERIES%5d.%5bL%5d,%5bSEX%5d.%5bMW%5d,%5bAGE%5d.%5b5054%5d,%5bFREQUENCY%5d.%5bA%5d,%5bCOUNTRY%5d.%5bPOL%5d,%5bTIME%5d.%5b1992%5d&amp;ShowOnWeb=true" TargetMode="External"/><Relationship Id="rId259" Type="http://schemas.openxmlformats.org/officeDocument/2006/relationships/hyperlink" Target="http://stats.oecd.org/OECDStat_Metadata/ShowMetadata.ashx?Dataset=LFS_D&amp;Coords=%5bSERIES%5d.%5bL%5d,%5bSEX%5d.%5bMW%5d,%5bAGE%5d.%5b1564%5d,%5bFREQUENCY%5d.%5bA%5d,%5bCOUNTRY%5d.%5bMEX%5d,%5bTIME%5d.%5b1994%5d&amp;ShowOnWeb=true" TargetMode="External"/><Relationship Id="rId424" Type="http://schemas.openxmlformats.org/officeDocument/2006/relationships/hyperlink" Target="http://stats.oecd.org/OECDStat_Metadata/ShowMetadata.ashx?Dataset=LFS_D&amp;Coords=%5bCOUNTRY%5d.%5bFRA%5d&amp;ShowOnWeb=true&amp;Lang=en" TargetMode="External"/><Relationship Id="rId466" Type="http://schemas.openxmlformats.org/officeDocument/2006/relationships/hyperlink" Target="http://stats.oecd.org/OECDStat_Metadata/ShowMetadata.ashx?Dataset=LFS_D&amp;Coords=%5bSERIES%5d.%5bU%5d,%5bSEX%5d.%5bMW%5d,%5bAGE%5d.%5b5054%5d,%5bFREQUENCY%5d.%5bA%5d,%5bCOUNTRY%5d.%5bPOL%5d,%5bTIME%5d.%5b1992%5d&amp;ShowOnWeb=true" TargetMode="External"/><Relationship Id="rId23" Type="http://schemas.openxmlformats.org/officeDocument/2006/relationships/hyperlink" Target="http://stats.oecd.org/OECDStat_Metadata/ShowMetadata.ashx?Dataset=LFS_D&amp;Coords=%5bSERIES%5d.%5bU%5d,%5bSEX%5d.%5bMW%5d,%5bAGE%5d.%5b1564%5d,%5bFREQUENCY%5d.%5bA%5d,%5bCOUNTRY%5d.%5bFIN%5d,%5bTIME%5d.%5b1999%5d&amp;ShowOnWeb=true" TargetMode="External"/><Relationship Id="rId119" Type="http://schemas.openxmlformats.org/officeDocument/2006/relationships/hyperlink" Target="http://stats.oecd.org/OECDStat_Metadata/ShowMetadata.ashx?Dataset=LFS_D&amp;Coords=%5bCOUNTRY%5d.%5bEST%5d&amp;ShowOnWeb=true&amp;Lang=en" TargetMode="External"/><Relationship Id="rId270" Type="http://schemas.openxmlformats.org/officeDocument/2006/relationships/hyperlink" Target="http://stats.oecd.org/OECDStat_Metadata/ShowMetadata.ashx?Dataset=LFS_D&amp;Coords=%5bSERIES%5d.%5bL%5d,%5bSEX%5d.%5bMW%5d,%5bAGE%5d.%5b1564%5d,%5bFREQUENCY%5d.%5bA%5d,%5bCOUNTRY%5d.%5bPOL%5d,%5bTIME%5d.%5b2000%5d&amp;ShowOnWeb=true" TargetMode="External"/><Relationship Id="rId326" Type="http://schemas.openxmlformats.org/officeDocument/2006/relationships/hyperlink" Target="http://stats.oecd.org/OECDStat_Metadata/ShowMetadata.ashx?Dataset=LFS_D&amp;Coords=%5bCOUNTRY%5d.%5bDEU%5d&amp;ShowOnWeb=true&amp;Lang=en" TargetMode="External"/><Relationship Id="rId533" Type="http://schemas.openxmlformats.org/officeDocument/2006/relationships/hyperlink" Target="http://stats.oecd.org/OECDStat_Metadata/ShowMetadata.ashx?Dataset=LFS_D&amp;Coords=%5bCOUNTRY%5d.%5bHUN%5d&amp;ShowOnWeb=true&amp;Lang=en" TargetMode="External"/><Relationship Id="rId65" Type="http://schemas.openxmlformats.org/officeDocument/2006/relationships/hyperlink" Target="http://stats.oecd.org/OECDStat_Metadata/ShowMetadata.ashx?Dataset=LFS_D&amp;Coords=%5bSERIES%5d.%5bU%5d,%5bSEX%5d.%5bMW%5d,%5bAGE%5d.%5b1564%5d,%5bFREQUENCY%5d.%5bA%5d,%5bCOUNTRY%5d.%5bNOR%5d,%5bTIME%5d.%5b1995%5d&amp;ShowOnWeb=true" TargetMode="External"/><Relationship Id="rId130" Type="http://schemas.openxmlformats.org/officeDocument/2006/relationships/hyperlink" Target="http://stats.oecd.org/OECDStat_Metadata/ShowMetadata.ashx?Dataset=LFS_D&amp;Coords=%5bSERIES%5d.%5bU%5d,%5bSEX%5d.%5bMW%5d,%5bAGE%5d.%5b5564%5d,%5bFREQUENCY%5d.%5bA%5d,%5bCOUNTRY%5d.%5bDEU%5d,%5bTIME%5d.%5b2010%5d&amp;ShowOnWeb=true" TargetMode="External"/><Relationship Id="rId368" Type="http://schemas.openxmlformats.org/officeDocument/2006/relationships/hyperlink" Target="http://stats.oecd.org/OECDStat_Metadata/ShowMetadata.ashx?Dataset=LFS_D&amp;Coords=%5bSERIES%5d.%5bL%5d,%5bSEX%5d.%5bMW%5d,%5bAGE%5d.%5b5564%5d,%5bFREQUENCY%5d.%5bA%5d,%5bCOUNTRY%5d.%5bPOL%5d,%5bTIME%5d.%5b1999%5d&amp;ShowOnWeb=true" TargetMode="External"/><Relationship Id="rId575" Type="http://schemas.openxmlformats.org/officeDocument/2006/relationships/hyperlink" Target="http://stats.oecd.org/OECDStat_Metadata/ShowMetadata.ashx?Dataset=LFS_D&amp;Coords=%5bSERIES%5d.%5bL%5d,%5bSEX%5d.%5bMW%5d,%5bAGE%5d.%5b5054%5d,%5bFREQUENCY%5d.%5bA%5d,%5bCOUNTRY%5d.%5bSVK%5d,%5bTIME%5d.%5b2002%5d&amp;ShowOnWeb=true" TargetMode="External"/><Relationship Id="rId172" Type="http://schemas.openxmlformats.org/officeDocument/2006/relationships/hyperlink" Target="http://stats.oecd.org/OECDStat_Metadata/ShowMetadata.ashx?Dataset=LFS_D&amp;Coords=%5bCOUNTRY%5d.%5bPRT%5d&amp;ShowOnWeb=true&amp;Lang=en" TargetMode="External"/><Relationship Id="rId228" Type="http://schemas.openxmlformats.org/officeDocument/2006/relationships/hyperlink" Target="http://stats.oecd.org/OECDStat_Metadata/ShowMetadata.ashx?Dataset=LFS_D&amp;Coords=%5bSERIES%5d.%5bL%5d,%5bSEX%5d.%5bMW%5d,%5bAGE%5d.%5b1564%5d,%5bFREQUENCY%5d.%5bA%5d,%5bCOUNTRY%5d.%5bDEU%5d,%5bTIME%5d.%5b1991%5d&amp;ShowOnWeb=true" TargetMode="External"/><Relationship Id="rId435" Type="http://schemas.openxmlformats.org/officeDocument/2006/relationships/hyperlink" Target="http://stats.oecd.org/OECDStat_Metadata/ShowMetadata.ashx?Dataset=LFS_D&amp;Coords=%5bSERIES%5d.%5bU%5d,%5bSEX%5d.%5bMW%5d,%5bAGE%5d.%5b5054%5d,%5bFREQUENCY%5d.%5bA%5d,%5bCOUNTRY%5d.%5bHUN%5d,%5bTIME%5d.%5b1994%5d&amp;ShowOnWeb=true" TargetMode="External"/><Relationship Id="rId477" Type="http://schemas.openxmlformats.org/officeDocument/2006/relationships/hyperlink" Target="http://stats.oecd.org/OECDStat_Metadata/ShowMetadata.ashx?Dataset=LFS_D&amp;Coords=%5bSERIES%5d.%5bU%5d,%5bSEX%5d.%5bMW%5d,%5bAGE%5d.%5b5054%5d,%5bFREQUENCY%5d.%5bA%5d,%5bCOUNTRY%5d.%5bSVK%5d,%5bTIME%5d.%5b2002%5d&amp;ShowOnWeb=true" TargetMode="External"/><Relationship Id="rId281" Type="http://schemas.openxmlformats.org/officeDocument/2006/relationships/hyperlink" Target="http://stats.oecd.org/OECDStat_Metadata/ShowMetadata.ashx?Dataset=LFS_D&amp;Coords=%5bSERIES%5d.%5bL%5d,%5bSEX%5d.%5bMW%5d,%5bAGE%5d.%5b1564%5d,%5bFREQUENCY%5d.%5bA%5d,%5bCOUNTRY%5d.%5bESP%5d,%5bTIME%5d.%5b1991%5d&amp;ShowOnWeb=true" TargetMode="External"/><Relationship Id="rId337" Type="http://schemas.openxmlformats.org/officeDocument/2006/relationships/hyperlink" Target="http://stats.oecd.org/OECDStat_Metadata/ShowMetadata.ashx?Dataset=LFS_D&amp;Coords=%5bCOUNTRY%5d.%5bISL%5d&amp;ShowOnWeb=true&amp;Lang=en" TargetMode="External"/><Relationship Id="rId502" Type="http://schemas.openxmlformats.org/officeDocument/2006/relationships/hyperlink" Target="http://stats.oecd.org/OECDStat_Metadata/ShowMetadata.ashx?Dataset=LFS_D&amp;Coords=%5bSERIES%5d.%5bL%5d,%5bSEX%5d.%5bMW%5d,%5bAGE%5d.%5b5054%5d,%5bFREQUENCY%5d.%5bA%5d,%5bCOUNTRY%5d.%5bAUS%5d,%5bTIME%5d.%5b2001%5d&amp;ShowOnWeb=true" TargetMode="External"/><Relationship Id="rId34" Type="http://schemas.openxmlformats.org/officeDocument/2006/relationships/hyperlink" Target="http://stats.oecd.org/OECDStat_Metadata/ShowMetadata.ashx?Dataset=LFS_D&amp;Coords=%5bCOUNTRY%5d.%5bHUN%5d&amp;ShowOnWeb=true&amp;Lang=en" TargetMode="External"/><Relationship Id="rId76" Type="http://schemas.openxmlformats.org/officeDocument/2006/relationships/hyperlink" Target="http://stats.oecd.org/OECDStat_Metadata/ShowMetadata.ashx?Dataset=LFS_D&amp;Coords=%5bCOUNTRY%5d.%5bSVK%5d&amp;ShowOnWeb=true&amp;Lang=en" TargetMode="External"/><Relationship Id="rId141" Type="http://schemas.openxmlformats.org/officeDocument/2006/relationships/hyperlink" Target="http://stats.oecd.org/OECDStat_Metadata/ShowMetadata.ashx?Dataset=LFS_D&amp;Coords=%5bCOUNTRY%5d.%5bIRL%5d&amp;ShowOnWeb=true&amp;Lang=en" TargetMode="External"/><Relationship Id="rId379" Type="http://schemas.openxmlformats.org/officeDocument/2006/relationships/hyperlink" Target="http://stats.oecd.org/OECDStat_Metadata/ShowMetadata.ashx?Dataset=LFS_D&amp;Coords=%5bCOUNTRY%5d.%5bESP%5d&amp;ShowOnWeb=true&amp;Lang=en" TargetMode="External"/><Relationship Id="rId544" Type="http://schemas.openxmlformats.org/officeDocument/2006/relationships/hyperlink" Target="http://stats.oecd.org/OECDStat_Metadata/ShowMetadata.ashx?Dataset=LFS_D&amp;Coords=%5bSERIES%5d.%5bL%5d,%5bSEX%5d.%5bMW%5d,%5bAGE%5d.%5b5054%5d,%5bFREQUENCY%5d.%5bA%5d,%5bCOUNTRY%5d.%5bITA%5d,%5bTIME%5d.%5b1993%5d&amp;ShowOnWeb=true" TargetMode="External"/><Relationship Id="rId586" Type="http://schemas.openxmlformats.org/officeDocument/2006/relationships/hyperlink" Target="http://stats.oecd.org/OECDStat_Metadata/ShowMetadata.ashx?Dataset=LFS_D&amp;Coords=%5bSERIES%5d.%5bL%5d,%5bSEX%5d.%5bMW%5d,%5bAGE%5d.%5b5054%5d,%5bFREQUENCY%5d.%5bA%5d,%5bCOUNTRY%5d.%5bSWE%5d,%5bTIME%5d.%5b1993%5d&amp;ShowOnWeb=true" TargetMode="External"/><Relationship Id="rId7" Type="http://schemas.openxmlformats.org/officeDocument/2006/relationships/hyperlink" Target="http://stats.oecd.org/OECDStat_Metadata/ShowMetadata.ashx?Dataset=LFS_D&amp;Coords=%5bSERIES%5d.%5bU%5d,%5bSEX%5d.%5bMW%5d,%5bAGE%5d.%5b1564%5d,%5bFREQUENCY%5d.%5bA%5d,%5bCOUNTRY%5d.%5bAUT%5d,%5bTIME%5d.%5b2003%5d&amp;ShowOnWeb=true" TargetMode="External"/><Relationship Id="rId183" Type="http://schemas.openxmlformats.org/officeDocument/2006/relationships/hyperlink" Target="http://stats.oecd.org/OECDStat_Metadata/ShowMetadata.ashx?Dataset=LFS_D&amp;Coords=%5bSERIES%5d.%5bU%5d,%5bSEX%5d.%5bMW%5d,%5bAGE%5d.%5b5564%5d,%5bFREQUENCY%5d.%5bA%5d,%5bCOUNTRY%5d.%5bESP%5d,%5bTIME%5d.%5b1998%5d&amp;ShowOnWeb=true" TargetMode="External"/><Relationship Id="rId239" Type="http://schemas.openxmlformats.org/officeDocument/2006/relationships/hyperlink" Target="http://stats.oecd.org/OECDStat_Metadata/ShowMetadata.ashx?Dataset=LFS_D&amp;Coords=%5bSERIES%5d.%5bL%5d,%5bSEX%5d.%5bMW%5d,%5bAGE%5d.%5b1564%5d,%5bFREQUENCY%5d.%5bA%5d,%5bCOUNTRY%5d.%5bISL%5d,%5bTIME%5d.%5b1991%5d&amp;ShowOnWeb=true" TargetMode="External"/><Relationship Id="rId390" Type="http://schemas.openxmlformats.org/officeDocument/2006/relationships/hyperlink" Target="http://stats.oecd.org/OECDStat_Metadata/ShowMetadata.ashx?Dataset=LFS_D&amp;Coords=%5bSERIES%5d.%5bL%5d,%5bSEX%5d.%5bMW%5d,%5bAGE%5d.%5b5564%5d,%5bFREQUENCY%5d.%5bA%5d,%5bCOUNTRY%5d.%5bSWE%5d,%5bTIME%5d.%5b2004%5d&amp;ShowOnWeb=true" TargetMode="External"/><Relationship Id="rId404" Type="http://schemas.openxmlformats.org/officeDocument/2006/relationships/hyperlink" Target="http://stats.oecd.org/OECDStat_Metadata/ShowMetadata.ashx?Dataset=LFS_D&amp;Coords=%5bCOUNTRY%5d.%5bAUT%5d&amp;ShowOnWeb=true&amp;Lang=en" TargetMode="External"/><Relationship Id="rId446" Type="http://schemas.openxmlformats.org/officeDocument/2006/relationships/hyperlink" Target="http://stats.oecd.org/OECDStat_Metadata/ShowMetadata.ashx?Dataset=LFS_D&amp;Coords=%5bSERIES%5d.%5bU%5d,%5bSEX%5d.%5bMW%5d,%5bAGE%5d.%5b5054%5d,%5bFREQUENCY%5d.%5bA%5d,%5bCOUNTRY%5d.%5bITA%5d,%5bTIME%5d.%5b1993%5d&amp;ShowOnWeb=true" TargetMode="External"/><Relationship Id="rId250" Type="http://schemas.openxmlformats.org/officeDocument/2006/relationships/hyperlink" Target="http://stats.oecd.org/OECDStat_Metadata/ShowMetadata.ashx?Dataset=LFS_D&amp;Coords=%5bCOUNTRY%5d.%5bKOR%5d&amp;ShowOnWeb=true&amp;Lang=en" TargetMode="External"/><Relationship Id="rId292" Type="http://schemas.openxmlformats.org/officeDocument/2006/relationships/hyperlink" Target="http://stats.oecd.org/OECDStat_Metadata/ShowMetadata.ashx?Dataset=LFS_D&amp;Coords=%5bCOUNTRY%5d.%5bCHE%5d&amp;ShowOnWeb=true&amp;Lang=en" TargetMode="External"/><Relationship Id="rId306" Type="http://schemas.openxmlformats.org/officeDocument/2006/relationships/hyperlink" Target="http://stats.oecd.org/OECDStat_Metadata/ShowMetadata.ashx?Dataset=LFS_D&amp;Coords=%5bSERIES%5d.%5bL%5d,%5bSEX%5d.%5bMW%5d,%5bAGE%5d.%5b5564%5d,%5bFREQUENCY%5d.%5bA%5d,%5bCOUNTRY%5d.%5bAUT%5d,%5bTIME%5d.%5b2000%5d&amp;ShowOnWeb=true" TargetMode="External"/><Relationship Id="rId488" Type="http://schemas.openxmlformats.org/officeDocument/2006/relationships/hyperlink" Target="http://stats.oecd.org/OECDStat_Metadata/ShowMetadata.ashx?Dataset=LFS_D&amp;Coords=%5bSERIES%5d.%5bU%5d,%5bSEX%5d.%5bMW%5d,%5bAGE%5d.%5b5054%5d,%5bFREQUENCY%5d.%5bA%5d,%5bCOUNTRY%5d.%5bSWE%5d,%5bTIME%5d.%5b1993%5d&amp;ShowOnWeb=true" TargetMode="External"/><Relationship Id="rId45" Type="http://schemas.openxmlformats.org/officeDocument/2006/relationships/hyperlink" Target="http://stats.oecd.org/OECDStat_Metadata/ShowMetadata.ashx?Dataset=LFS_D&amp;Coords=%5bCOUNTRY%5d.%5bITA%5d&amp;ShowOnWeb=true&amp;Lang=en" TargetMode="External"/><Relationship Id="rId87" Type="http://schemas.openxmlformats.org/officeDocument/2006/relationships/hyperlink" Target="http://stats.oecd.org/OECDStat_Metadata/ShowMetadata.ashx?Dataset=LFS_D&amp;Coords=%5bSERIES%5d.%5bU%5d,%5bSEX%5d.%5bMW%5d,%5bAGE%5d.%5b1564%5d,%5bFREQUENCY%5d.%5bA%5d,%5bCOUNTRY%5d.%5bESP%5d,%5bTIME%5d.%5b2008%5d&amp;ShowOnWeb=true" TargetMode="External"/><Relationship Id="rId110" Type="http://schemas.openxmlformats.org/officeDocument/2006/relationships/hyperlink" Target="http://stats.oecd.org/OECDStat_Metadata/ShowMetadata.ashx?Dataset=LFS_D&amp;Coords=%5bSERIES%5d.%5bU%5d,%5bSEX%5d.%5bMW%5d,%5bAGE%5d.%5b5564%5d,%5bFREQUENCY%5d.%5bA%5d,%5bCOUNTRY%5d.%5bBEL%5d,%5bTIME%5d.%5b1998%5d&amp;ShowOnWeb=true" TargetMode="External"/><Relationship Id="rId348" Type="http://schemas.openxmlformats.org/officeDocument/2006/relationships/hyperlink" Target="http://stats.oecd.org/OECDStat_Metadata/ShowMetadata.ashx?Dataset=LFS_D&amp;Coords=%5bCOUNTRY%5d.%5bJPN%5d&amp;ShowOnWeb=true&amp;Lang=en" TargetMode="External"/><Relationship Id="rId513" Type="http://schemas.openxmlformats.org/officeDocument/2006/relationships/hyperlink" Target="http://stats.oecd.org/OECDStat_Metadata/ShowMetadata.ashx?Dataset=LFS_D&amp;Coords=%5bCOUNTRY%5d.%5bCZE%5d&amp;ShowOnWeb=true&amp;Lang=en" TargetMode="External"/><Relationship Id="rId555" Type="http://schemas.openxmlformats.org/officeDocument/2006/relationships/hyperlink" Target="http://stats.oecd.org/OECDStat_Metadata/ShowMetadata.ashx?Dataset=LFS_D&amp;Coords=%5bCOUNTRY%5d.%5bMEX%5d&amp;ShowOnWeb=true&amp;Lang=en" TargetMode="External"/><Relationship Id="rId597" Type="http://schemas.openxmlformats.org/officeDocument/2006/relationships/hyperlink" Target="http://stats.oecd.org/" TargetMode="External"/><Relationship Id="rId152" Type="http://schemas.openxmlformats.org/officeDocument/2006/relationships/hyperlink" Target="http://stats.oecd.org/OECDStat_Metadata/ShowMetadata.ashx?Dataset=LFS_D&amp;Coords=%5bSERIES%5d.%5bU%5d,%5bSEX%5d.%5bMW%5d,%5bAGE%5d.%5b5564%5d,%5bFREQUENCY%5d.%5bA%5d,%5bCOUNTRY%5d.%5bKOR%5d,%5bTIME%5d.%5b2005%5d&amp;ShowOnWeb=true" TargetMode="External"/><Relationship Id="rId194" Type="http://schemas.openxmlformats.org/officeDocument/2006/relationships/hyperlink" Target="http://stats.oecd.org/OECDStat_Metadata/ShowMetadata.ashx?Dataset=LFS_D&amp;Coords=%5bSERIES%5d.%5bU%5d,%5bSEX%5d.%5bMW%5d,%5bAGE%5d.%5b5564%5d,%5bFREQUENCY%5d.%5bA%5d,%5bCOUNTRY%5d.%5bTUR%5d,%5bTIME%5d.%5b2000%5d&amp;ShowOnWeb=true" TargetMode="External"/><Relationship Id="rId208" Type="http://schemas.openxmlformats.org/officeDocument/2006/relationships/hyperlink" Target="http://stats.oecd.org/OECDStat_Metadata/ShowMetadata.ashx?Dataset=LFS_D&amp;Coords=%5bSERIES%5d.%5bL%5d,%5bSEX%5d.%5bMW%5d,%5bAGE%5d.%5b1564%5d,%5bFREQUENCY%5d.%5bA%5d,%5bCOUNTRY%5d.%5bAUT%5d,%5bTIME%5d.%5b2003%5d&amp;ShowOnWeb=true" TargetMode="External"/><Relationship Id="rId415" Type="http://schemas.openxmlformats.org/officeDocument/2006/relationships/hyperlink" Target="http://stats.oecd.org/OECDStat_Metadata/ShowMetadata.ashx?Dataset=LFS_D&amp;Coords=%5bSERIES%5d.%5bU%5d,%5bSEX%5d.%5bMW%5d,%5bAGE%5d.%5b5054%5d,%5bFREQUENCY%5d.%5bA%5d,%5bCOUNTRY%5d.%5bCZE%5d,%5bTIME%5d.%5b1996%5d&amp;ShowOnWeb=true" TargetMode="External"/><Relationship Id="rId457" Type="http://schemas.openxmlformats.org/officeDocument/2006/relationships/hyperlink" Target="http://stats.oecd.org/OECDStat_Metadata/ShowMetadata.ashx?Dataset=LFS_D&amp;Coords=%5bCOUNTRY%5d.%5bMEX%5d&amp;ShowOnWeb=true&amp;Lang=en" TargetMode="External"/><Relationship Id="rId261" Type="http://schemas.openxmlformats.org/officeDocument/2006/relationships/hyperlink" Target="http://stats.oecd.org/OECDStat_Metadata/ShowMetadata.ashx?Dataset=LFS_D&amp;Coords=%5bCOUNTRY%5d.%5bNLD%5d&amp;ShowOnWeb=true&amp;Lang=en" TargetMode="External"/><Relationship Id="rId499" Type="http://schemas.openxmlformats.org/officeDocument/2006/relationships/hyperlink" Target="http://stats.oecd.org/" TargetMode="External"/><Relationship Id="rId14" Type="http://schemas.openxmlformats.org/officeDocument/2006/relationships/hyperlink" Target="http://stats.oecd.org/OECDStat_Metadata/ShowMetadata.ashx?Dataset=LFS_D&amp;Coords=%5bCOUNTRY%5d.%5bCZE%5d&amp;ShowOnWeb=true&amp;Lang=en" TargetMode="External"/><Relationship Id="rId56" Type="http://schemas.openxmlformats.org/officeDocument/2006/relationships/hyperlink" Target="http://stats.oecd.org/OECDStat_Metadata/ShowMetadata.ashx?Dataset=LFS_D&amp;Coords=%5bSERIES%5d.%5bU%5d,%5bSEX%5d.%5bMW%5d,%5bAGE%5d.%5b1564%5d,%5bFREQUENCY%5d.%5bA%5d,%5bCOUNTRY%5d.%5bLUX%5d,%5bTIME%5d.%5b2003%5d&amp;ShowOnWeb=true" TargetMode="External"/><Relationship Id="rId317" Type="http://schemas.openxmlformats.org/officeDocument/2006/relationships/hyperlink" Target="http://stats.oecd.org/OECDStat_Metadata/ShowMetadata.ashx?Dataset=LFS_D&amp;Coords=%5bCOUNTRY%5d.%5bDNK%5d&amp;ShowOnWeb=true&amp;Lang=en" TargetMode="External"/><Relationship Id="rId359" Type="http://schemas.openxmlformats.org/officeDocument/2006/relationships/hyperlink" Target="http://stats.oecd.org/OECDStat_Metadata/ShowMetadata.ashx?Dataset=LFS_D&amp;Coords=%5bSERIES%5d.%5bL%5d,%5bSEX%5d.%5bMW%5d,%5bAGE%5d.%5b5564%5d,%5bFREQUENCY%5d.%5bA%5d,%5bCOUNTRY%5d.%5bMEX%5d,%5bTIME%5d.%5b2000%5d&amp;ShowOnWeb=true" TargetMode="External"/><Relationship Id="rId524" Type="http://schemas.openxmlformats.org/officeDocument/2006/relationships/hyperlink" Target="http://stats.oecd.org/OECDStat_Metadata/ShowMetadata.ashx?Dataset=LFS_D&amp;Coords=%5bSERIES%5d.%5bL%5d,%5bSEX%5d.%5bMW%5d,%5bAGE%5d.%5b5054%5d,%5bFREQUENCY%5d.%5bA%5d,%5bCOUNTRY%5d.%5bFRA%5d,%5bTIME%5d.%5b2002%5d&amp;ShowOnWeb=true" TargetMode="External"/><Relationship Id="rId566" Type="http://schemas.openxmlformats.org/officeDocument/2006/relationships/hyperlink" Target="http://stats.oecd.org/OECDStat_Metadata/ShowMetadata.ashx?Dataset=LFS_D&amp;Coords=%5bSERIES%5d.%5bL%5d,%5bSEX%5d.%5bMW%5d,%5bAGE%5d.%5b5054%5d,%5bFREQUENCY%5d.%5bA%5d,%5bCOUNTRY%5d.%5bPOL%5d,%5bTIME%5d.%5b2000%5d&amp;ShowOnWeb=true" TargetMode="External"/><Relationship Id="rId98" Type="http://schemas.openxmlformats.org/officeDocument/2006/relationships/hyperlink" Target="http://stats.oecd.org/OECDStat_Metadata/ShowMetadata.ashx?Dataset=LFS_D&amp;Coords=%5bSERIES%5d.%5bU%5d,%5bSEX%5d.%5bMW%5d,%5bAGE%5d.%5b1564%5d,%5bFREQUENCY%5d.%5bA%5d,%5bCOUNTRY%5d.%5bUSA%5d,%5bTIME%5d.%5b1994%5d&amp;ShowOnWeb=true" TargetMode="External"/><Relationship Id="rId121" Type="http://schemas.openxmlformats.org/officeDocument/2006/relationships/hyperlink" Target="http://stats.oecd.org/OECDStat_Metadata/ShowMetadata.ashx?Dataset=LFS_D&amp;Coords=%5bSERIES%5d.%5bU%5d,%5bSEX%5d.%5bMW%5d,%5bAGE%5d.%5b5564%5d,%5bFREQUENCY%5d.%5bA%5d,%5bCOUNTRY%5d.%5bEST%5d,%5bTIME%5d.%5b2000%5d&amp;ShowOnWeb=true" TargetMode="External"/><Relationship Id="rId163" Type="http://schemas.openxmlformats.org/officeDocument/2006/relationships/hyperlink" Target="http://stats.oecd.org/OECDStat_Metadata/ShowMetadata.ashx?Dataset=LFS_D&amp;Coords=%5bSERIES%5d.%5bU%5d,%5bSEX%5d.%5bMW%5d,%5bAGE%5d.%5b5564%5d,%5bFREQUENCY%5d.%5bA%5d,%5bCOUNTRY%5d.%5bNZL%5d,%5bTIME%5d.%5b1998%5d&amp;ShowOnWeb=true" TargetMode="External"/><Relationship Id="rId219" Type="http://schemas.openxmlformats.org/officeDocument/2006/relationships/hyperlink" Target="http://stats.oecd.org/OECDStat_Metadata/ShowMetadata.ashx?Dataset=LFS_D&amp;Coords=%5bSERIES%5d.%5bL%5d,%5bSEX%5d.%5bMW%5d,%5bAGE%5d.%5b1564%5d,%5bFREQUENCY%5d.%5bA%5d,%5bCOUNTRY%5d.%5bDNK%5d,%5bTIME%5d.%5b1992%5d&amp;ShowOnWeb=true" TargetMode="External"/><Relationship Id="rId370" Type="http://schemas.openxmlformats.org/officeDocument/2006/relationships/hyperlink" Target="http://stats.oecd.org/OECDStat_Metadata/ShowMetadata.ashx?Dataset=LFS_D&amp;Coords=%5bSERIES%5d.%5bL%5d,%5bSEX%5d.%5bMW%5d,%5bAGE%5d.%5b5564%5d,%5bFREQUENCY%5d.%5bA%5d,%5bCOUNTRY%5d.%5bPOL%5d,%5bTIME%5d.%5b2002%5d&amp;ShowOnWeb=true" TargetMode="External"/><Relationship Id="rId426" Type="http://schemas.openxmlformats.org/officeDocument/2006/relationships/hyperlink" Target="http://stats.oecd.org/OECDStat_Metadata/ShowMetadata.ashx?Dataset=LFS_D&amp;Coords=%5bCOUNTRY%5d.%5bDEU%5d&amp;ShowOnWeb=true&amp;Lang=en" TargetMode="External"/><Relationship Id="rId230" Type="http://schemas.openxmlformats.org/officeDocument/2006/relationships/hyperlink" Target="http://stats.oecd.org/OECDStat_Metadata/ShowMetadata.ashx?Dataset=LFS_D&amp;Coords=%5bSERIES%5d.%5bL%5d,%5bSEX%5d.%5bMW%5d,%5bAGE%5d.%5b1564%5d,%5bFREQUENCY%5d.%5bA%5d,%5bCOUNTRY%5d.%5bDEU%5d,%5bTIME%5d.%5b2004%5d&amp;ShowOnWeb=true" TargetMode="External"/><Relationship Id="rId468" Type="http://schemas.openxmlformats.org/officeDocument/2006/relationships/hyperlink" Target="http://stats.oecd.org/OECDStat_Metadata/ShowMetadata.ashx?Dataset=LFS_D&amp;Coords=%5bSERIES%5d.%5bU%5d,%5bSEX%5d.%5bMW%5d,%5bAGE%5d.%5b5054%5d,%5bFREQUENCY%5d.%5bA%5d,%5bCOUNTRY%5d.%5bPOL%5d,%5bTIME%5d.%5b2000%5d&amp;ShowOnWeb=true" TargetMode="External"/><Relationship Id="rId25" Type="http://schemas.openxmlformats.org/officeDocument/2006/relationships/hyperlink" Target="http://stats.oecd.org/OECDStat_Metadata/ShowMetadata.ashx?Dataset=LFS_D&amp;Coords=%5bSERIES%5d.%5bU%5d,%5bSEX%5d.%5bMW%5d,%5bAGE%5d.%5b1564%5d,%5bFREQUENCY%5d.%5bA%5d,%5bCOUNTRY%5d.%5bFRA%5d,%5bTIME%5d.%5b2002%5d&amp;ShowOnWeb=true" TargetMode="External"/><Relationship Id="rId67" Type="http://schemas.openxmlformats.org/officeDocument/2006/relationships/hyperlink" Target="http://stats.oecd.org/OECDStat_Metadata/ShowMetadata.ashx?Dataset=LFS_D&amp;Coords=%5bCOUNTRY%5d.%5bPOL%5d&amp;ShowOnWeb=true&amp;Lang=en" TargetMode="External"/><Relationship Id="rId272" Type="http://schemas.openxmlformats.org/officeDocument/2006/relationships/hyperlink" Target="http://stats.oecd.org/OECDStat_Metadata/ShowMetadata.ashx?Dataset=LFS_D&amp;Coords=%5bCOUNTRY%5d.%5bPRT%5d&amp;ShowOnWeb=true&amp;Lang=en" TargetMode="External"/><Relationship Id="rId328" Type="http://schemas.openxmlformats.org/officeDocument/2006/relationships/hyperlink" Target="http://stats.oecd.org/OECDStat_Metadata/ShowMetadata.ashx?Dataset=LFS_D&amp;Coords=%5bSERIES%5d.%5bL%5d,%5bSEX%5d.%5bMW%5d,%5bAGE%5d.%5b5564%5d,%5bFREQUENCY%5d.%5bA%5d,%5bCOUNTRY%5d.%5bDEU%5d,%5bTIME%5d.%5b1998%5d&amp;ShowOnWeb=true" TargetMode="External"/><Relationship Id="rId535" Type="http://schemas.openxmlformats.org/officeDocument/2006/relationships/hyperlink" Target="http://stats.oecd.org/OECDStat_Metadata/ShowMetadata.ashx?Dataset=LFS_D&amp;Coords=%5bSERIES%5d.%5bL%5d,%5bSEX%5d.%5bMW%5d,%5bAGE%5d.%5b5054%5d,%5bFREQUENCY%5d.%5bA%5d,%5bCOUNTRY%5d.%5bHUN%5d,%5bTIME%5d.%5b2002%5d&amp;ShowOnWeb=true" TargetMode="External"/><Relationship Id="rId577" Type="http://schemas.openxmlformats.org/officeDocument/2006/relationships/hyperlink" Target="http://stats.oecd.org/OECDStat_Metadata/ShowMetadata.ashx?Dataset=LFS_D&amp;Coords=%5bSERIES%5d.%5bL%5d,%5bSEX%5d.%5bMW%5d,%5bAGE%5d.%5b5054%5d,%5bFREQUENCY%5d.%5bA%5d,%5bCOUNTRY%5d.%5bESP%5d,%5bTIME%5d.%5b1991%5d&amp;ShowOnWeb=true" TargetMode="External"/><Relationship Id="rId132" Type="http://schemas.openxmlformats.org/officeDocument/2006/relationships/hyperlink" Target="http://stats.oecd.org/OECDStat_Metadata/ShowMetadata.ashx?Dataset=LFS_D&amp;Coords=%5bSERIES%5d.%5bU%5d,%5bSEX%5d.%5bMW%5d,%5bAGE%5d.%5b5564%5d,%5bFREQUENCY%5d.%5bA%5d,%5bCOUNTRY%5d.%5bGRC%5d,%5bTIME%5d.%5b1992%5d&amp;ShowOnWeb=true" TargetMode="External"/><Relationship Id="rId174" Type="http://schemas.openxmlformats.org/officeDocument/2006/relationships/hyperlink" Target="http://stats.oecd.org/OECDStat_Metadata/ShowMetadata.ashx?Dataset=LFS_D&amp;Coords=%5bSERIES%5d.%5bU%5d,%5bSEX%5d.%5bMW%5d,%5bAGE%5d.%5b5564%5d,%5bFREQUENCY%5d.%5bA%5d,%5bCOUNTRY%5d.%5bPRT%5d,%5bTIME%5d.%5b1997%5d&amp;ShowOnWeb=true" TargetMode="External"/><Relationship Id="rId381" Type="http://schemas.openxmlformats.org/officeDocument/2006/relationships/hyperlink" Target="http://stats.oecd.org/OECDStat_Metadata/ShowMetadata.ashx?Dataset=LFS_D&amp;Coords=%5bSERIES%5d.%5bL%5d,%5bSEX%5d.%5bMW%5d,%5bAGE%5d.%5b5564%5d,%5bFREQUENCY%5d.%5bA%5d,%5bCOUNTRY%5d.%5bESP%5d,%5bTIME%5d.%5b1995%5d&amp;ShowOnWeb=true" TargetMode="External"/><Relationship Id="rId241" Type="http://schemas.openxmlformats.org/officeDocument/2006/relationships/hyperlink" Target="http://stats.oecd.org/OECDStat_Metadata/ShowMetadata.ashx?Dataset=LFS_D&amp;Coords=%5bCOUNTRY%5d.%5bIRL%5d&amp;ShowOnWeb=true&amp;Lang=en" TargetMode="External"/><Relationship Id="rId437" Type="http://schemas.openxmlformats.org/officeDocument/2006/relationships/hyperlink" Target="http://stats.oecd.org/OECDStat_Metadata/ShowMetadata.ashx?Dataset=LFS_D&amp;Coords=%5bCOUNTRY%5d.%5bISL%5d&amp;ShowOnWeb=true&amp;Lang=en" TargetMode="External"/><Relationship Id="rId479" Type="http://schemas.openxmlformats.org/officeDocument/2006/relationships/hyperlink" Target="http://stats.oecd.org/OECDStat_Metadata/ShowMetadata.ashx?Dataset=LFS_D&amp;Coords=%5bSERIES%5d.%5bU%5d,%5bSEX%5d.%5bMW%5d,%5bAGE%5d.%5b5054%5d,%5bFREQUENCY%5d.%5bA%5d,%5bCOUNTRY%5d.%5bESP%5d,%5bTIME%5d.%5b1991%5d&amp;ShowOnWeb=true" TargetMode="External"/><Relationship Id="rId36" Type="http://schemas.openxmlformats.org/officeDocument/2006/relationships/hyperlink" Target="http://stats.oecd.org/OECDStat_Metadata/ShowMetadata.ashx?Dataset=LFS_D&amp;Coords=%5bSERIES%5d.%5bU%5d,%5bSEX%5d.%5bMW%5d,%5bAGE%5d.%5b1564%5d,%5bFREQUENCY%5d.%5bA%5d,%5bCOUNTRY%5d.%5bHUN%5d,%5bTIME%5d.%5b2002%5d&amp;ShowOnWeb=true" TargetMode="External"/><Relationship Id="rId283" Type="http://schemas.openxmlformats.org/officeDocument/2006/relationships/hyperlink" Target="http://stats.oecd.org/OECDStat_Metadata/ShowMetadata.ashx?Dataset=LFS_D&amp;Coords=%5bSERIES%5d.%5bL%5d,%5bSEX%5d.%5bMW%5d,%5bAGE%5d.%5b1564%5d,%5bFREQUENCY%5d.%5bA%5d,%5bCOUNTRY%5d.%5bESP%5d,%5bTIME%5d.%5b1998%5d&amp;ShowOnWeb=true" TargetMode="External"/><Relationship Id="rId339" Type="http://schemas.openxmlformats.org/officeDocument/2006/relationships/hyperlink" Target="http://stats.oecd.org/OECDStat_Metadata/ShowMetadata.ashx?Dataset=LFS_D&amp;Coords=%5bSERIES%5d.%5bL%5d,%5bSEX%5d.%5bMW%5d,%5bAGE%5d.%5b5564%5d,%5bFREQUENCY%5d.%5bA%5d,%5bCOUNTRY%5d.%5bISL%5d,%5bTIME%5d.%5b2003%5d&amp;ShowOnWeb=true" TargetMode="External"/><Relationship Id="rId490" Type="http://schemas.openxmlformats.org/officeDocument/2006/relationships/hyperlink" Target="http://stats.oecd.org/OECDStat_Metadata/ShowMetadata.ashx?Dataset=LFS_D&amp;Coords=%5bCOUNTRY%5d.%5bCHE%5d&amp;ShowOnWeb=true&amp;Lang=en" TargetMode="External"/><Relationship Id="rId504" Type="http://schemas.openxmlformats.org/officeDocument/2006/relationships/hyperlink" Target="http://stats.oecd.org/OECDStat_Metadata/ShowMetadata.ashx?Dataset=LFS_D&amp;Coords=%5bSERIES%5d.%5bL%5d,%5bSEX%5d.%5bMW%5d,%5bAGE%5d.%5b5054%5d,%5bFREQUENCY%5d.%5bA%5d,%5bCOUNTRY%5d.%5bAUT%5d,%5bTIME%5d.%5b1999%5d&amp;ShowOnWeb=true" TargetMode="External"/><Relationship Id="rId546" Type="http://schemas.openxmlformats.org/officeDocument/2006/relationships/hyperlink" Target="http://stats.oecd.org/OECDStat_Metadata/ShowMetadata.ashx?Dataset=LFS_D&amp;Coords=%5bSERIES%5d.%5bL%5d,%5bSEX%5d.%5bMW%5d,%5bAGE%5d.%5b5054%5d,%5bFREQUENCY%5d.%5bA%5d,%5bCOUNTRY%5d.%5bITA%5d,%5bTIME%5d.%5b2004%5d&amp;ShowOnWeb=true" TargetMode="External"/><Relationship Id="rId78" Type="http://schemas.openxmlformats.org/officeDocument/2006/relationships/hyperlink" Target="http://stats.oecd.org/OECDStat_Metadata/ShowMetadata.ashx?Dataset=LFS_D&amp;Coords=%5bSERIES%5d.%5bU%5d,%5bSEX%5d.%5bMW%5d,%5bAGE%5d.%5b1564%5d,%5bFREQUENCY%5d.%5bA%5d,%5bCOUNTRY%5d.%5bSVK%5d,%5bTIME%5d.%5b1999%5d&amp;ShowOnWeb=true" TargetMode="External"/><Relationship Id="rId101" Type="http://schemas.openxmlformats.org/officeDocument/2006/relationships/hyperlink" Target="http://stats.oecd.org/OECDStat_Metadata/ShowMetadata.ashx?Dataset=LFS_D&amp;ShowOnWeb=true&amp;Lang=en" TargetMode="External"/><Relationship Id="rId143" Type="http://schemas.openxmlformats.org/officeDocument/2006/relationships/hyperlink" Target="http://stats.oecd.org/OECDStat_Metadata/ShowMetadata.ashx?Dataset=LFS_D&amp;Coords=%5bSERIES%5d.%5bU%5d,%5bSEX%5d.%5bMW%5d,%5bAGE%5d.%5b5564%5d,%5bFREQUENCY%5d.%5bA%5d,%5bCOUNTRY%5d.%5bIRL%5d,%5bTIME%5d.%5b1998%5d&amp;ShowOnWeb=true" TargetMode="External"/><Relationship Id="rId185" Type="http://schemas.openxmlformats.org/officeDocument/2006/relationships/hyperlink" Target="http://stats.oecd.org/OECDStat_Metadata/ShowMetadata.ashx?Dataset=LFS_D&amp;Coords=%5bSERIES%5d.%5bU%5d,%5bSEX%5d.%5bMW%5d,%5bAGE%5d.%5b5564%5d,%5bFREQUENCY%5d.%5bA%5d,%5bCOUNTRY%5d.%5bESP%5d,%5bTIME%5d.%5b2000%5d&amp;ShowOnWeb=true" TargetMode="External"/><Relationship Id="rId350" Type="http://schemas.openxmlformats.org/officeDocument/2006/relationships/hyperlink" Target="http://stats.oecd.org/OECDStat_Metadata/ShowMetadata.ashx?Dataset=LFS_D&amp;Coords=%5bSERIES%5d.%5bL%5d,%5bSEX%5d.%5bMW%5d,%5bAGE%5d.%5b5564%5d,%5bFREQUENCY%5d.%5bA%5d,%5bCOUNTRY%5d.%5bKOR%5d,%5bTIME%5d.%5b1999%5d&amp;ShowOnWeb=true" TargetMode="External"/><Relationship Id="rId406" Type="http://schemas.openxmlformats.org/officeDocument/2006/relationships/hyperlink" Target="http://stats.oecd.org/OECDStat_Metadata/ShowMetadata.ashx?Dataset=LFS_D&amp;Coords=%5bSERIES%5d.%5bU%5d,%5bSEX%5d.%5bMW%5d,%5bAGE%5d.%5b5054%5d,%5bFREQUENCY%5d.%5bA%5d,%5bCOUNTRY%5d.%5bAUT%5d,%5bTIME%5d.%5b2000%5d&amp;ShowOnWeb=true" TargetMode="External"/><Relationship Id="rId588" Type="http://schemas.openxmlformats.org/officeDocument/2006/relationships/hyperlink" Target="http://stats.oecd.org/OECDStat_Metadata/ShowMetadata.ashx?Dataset=LFS_D&amp;Coords=%5bCOUNTRY%5d.%5bCHE%5d&amp;ShowOnWeb=true&amp;Lang=en" TargetMode="External"/><Relationship Id="rId9" Type="http://schemas.openxmlformats.org/officeDocument/2006/relationships/hyperlink" Target="http://stats.oecd.org/OECDStat_Metadata/ShowMetadata.ashx?Dataset=LFS_D&amp;Coords=%5bSERIES%5d.%5bU%5d,%5bSEX%5d.%5bMW%5d,%5bAGE%5d.%5b1564%5d,%5bFREQUENCY%5d.%5bA%5d,%5bCOUNTRY%5d.%5bBEL%5d,%5bTIME%5d.%5b1992%5d&amp;ShowOnWeb=true" TargetMode="External"/><Relationship Id="rId210" Type="http://schemas.openxmlformats.org/officeDocument/2006/relationships/hyperlink" Target="http://stats.oecd.org/OECDStat_Metadata/ShowMetadata.ashx?Dataset=LFS_D&amp;Coords=%5bSERIES%5d.%5bL%5d,%5bSEX%5d.%5bMW%5d,%5bAGE%5d.%5b1564%5d,%5bFREQUENCY%5d.%5bA%5d,%5bCOUNTRY%5d.%5bBEL%5d,%5bTIME%5d.%5b1992%5d&amp;ShowOnWeb=true" TargetMode="External"/><Relationship Id="rId392" Type="http://schemas.openxmlformats.org/officeDocument/2006/relationships/hyperlink" Target="http://stats.oecd.org/OECDStat_Metadata/ShowMetadata.ashx?Dataset=LFS_D&amp;Coords=%5bCOUNTRY%5d.%5bTUR%5d&amp;ShowOnWeb=true&amp;Lang=en" TargetMode="External"/><Relationship Id="rId448" Type="http://schemas.openxmlformats.org/officeDocument/2006/relationships/hyperlink" Target="http://stats.oecd.org/OECDStat_Metadata/ShowMetadata.ashx?Dataset=LFS_D&amp;Coords=%5bSERIES%5d.%5bU%5d,%5bSEX%5d.%5bMW%5d,%5bAGE%5d.%5b5054%5d,%5bFREQUENCY%5d.%5bA%5d,%5bCOUNTRY%5d.%5bITA%5d,%5bTIME%5d.%5b2004%5d&amp;ShowOnWeb=true" TargetMode="External"/><Relationship Id="rId252" Type="http://schemas.openxmlformats.org/officeDocument/2006/relationships/hyperlink" Target="http://stats.oecd.org/OECDStat_Metadata/ShowMetadata.ashx?Dataset=LFS_D&amp;Coords=%5bSERIES%5d.%5bL%5d,%5bSEX%5d.%5bMW%5d,%5bAGE%5d.%5b1564%5d,%5bFREQUENCY%5d.%5bA%5d,%5bCOUNTRY%5d.%5bKOR%5d,%5bTIME%5d.%5b2005%5d&amp;ShowOnWeb=true" TargetMode="External"/><Relationship Id="rId294" Type="http://schemas.openxmlformats.org/officeDocument/2006/relationships/hyperlink" Target="http://stats.oecd.org/OECDStat_Metadata/ShowMetadata.ashx?Dataset=LFS_D&amp;Coords=%5bSERIES%5d.%5bL%5d,%5bSEX%5d.%5bMW%5d,%5bAGE%5d.%5b1564%5d,%5bFREQUENCY%5d.%5bA%5d,%5bCOUNTRY%5d.%5bTUR%5d,%5bTIME%5d.%5b2000%5d&amp;ShowOnWeb=true" TargetMode="External"/><Relationship Id="rId308" Type="http://schemas.openxmlformats.org/officeDocument/2006/relationships/hyperlink" Target="http://stats.oecd.org/OECDStat_Metadata/ShowMetadata.ashx?Dataset=LFS_D&amp;Coords=%5bCOUNTRY%5d.%5bBEL%5d&amp;ShowOnWeb=true&amp;Lang=en" TargetMode="External"/><Relationship Id="rId515" Type="http://schemas.openxmlformats.org/officeDocument/2006/relationships/hyperlink" Target="http://stats.oecd.org/OECDStat_Metadata/ShowMetadata.ashx?Dataset=LFS_D&amp;Coords=%5bSERIES%5d.%5bL%5d,%5bSEX%5d.%5bMW%5d,%5bAGE%5d.%5b5054%5d,%5bFREQUENCY%5d.%5bA%5d,%5bCOUNTRY%5d.%5bCZE%5d,%5bTIME%5d.%5b1997%5d&amp;ShowOnWeb=true" TargetMode="External"/><Relationship Id="rId47" Type="http://schemas.openxmlformats.org/officeDocument/2006/relationships/hyperlink" Target="http://stats.oecd.org/OECDStat_Metadata/ShowMetadata.ashx?Dataset=LFS_D&amp;Coords=%5bSERIES%5d.%5bU%5d,%5bSEX%5d.%5bMW%5d,%5bAGE%5d.%5b1564%5d,%5bFREQUENCY%5d.%5bA%5d,%5bCOUNTRY%5d.%5bITA%5d,%5bTIME%5d.%5b2003%5d&amp;ShowOnWeb=true" TargetMode="External"/><Relationship Id="rId89" Type="http://schemas.openxmlformats.org/officeDocument/2006/relationships/hyperlink" Target="http://stats.oecd.org/OECDStat_Metadata/ShowMetadata.ashx?Dataset=LFS_D&amp;Coords=%5bCOUNTRY%5d.%5bSWE%5d&amp;ShowOnWeb=true&amp;Lang=en" TargetMode="External"/><Relationship Id="rId112" Type="http://schemas.openxmlformats.org/officeDocument/2006/relationships/hyperlink" Target="http://stats.oecd.org/OECDStat_Metadata/ShowMetadata.ashx?Dataset=LFS_D&amp;Coords=%5bCOUNTRY%5d.%5bCAN%5d&amp;ShowOnWeb=true&amp;Lang=en" TargetMode="External"/><Relationship Id="rId154" Type="http://schemas.openxmlformats.org/officeDocument/2006/relationships/hyperlink" Target="http://stats.oecd.org/OECDStat_Metadata/ShowMetadata.ashx?Dataset=LFS_D&amp;Coords=%5bSERIES%5d.%5bU%5d,%5bSEX%5d.%5bMW%5d,%5bAGE%5d.%5b5564%5d,%5bFREQUENCY%5d.%5bA%5d,%5bCOUNTRY%5d.%5bLUX%5d,%5bTIME%5d.%5b1992%5d&amp;ShowOnWeb=true" TargetMode="External"/><Relationship Id="rId361" Type="http://schemas.openxmlformats.org/officeDocument/2006/relationships/hyperlink" Target="http://stats.oecd.org/OECDStat_Metadata/ShowMetadata.ashx?Dataset=LFS_D&amp;Coords=%5bCOUNTRY%5d.%5bNZL%5d&amp;ShowOnWeb=true&amp;Lang=en" TargetMode="External"/><Relationship Id="rId557" Type="http://schemas.openxmlformats.org/officeDocument/2006/relationships/hyperlink" Target="http://stats.oecd.org/OECDStat_Metadata/ShowMetadata.ashx?Dataset=LFS_D&amp;Coords=%5bCOUNTRY%5d.%5bNLD%5d&amp;ShowOnWeb=true&amp;Lang=en" TargetMode="External"/><Relationship Id="rId196" Type="http://schemas.openxmlformats.org/officeDocument/2006/relationships/hyperlink" Target="http://stats.oecd.org/OECDStat_Metadata/ShowMetadata.ashx?Dataset=LFS_D&amp;Coords=%5bSERIES%5d.%5bU%5d,%5bSEX%5d.%5bMW%5d,%5bAGE%5d.%5b5564%5d,%5bFREQUENCY%5d.%5bA%5d,%5bCOUNTRY%5d.%5bGBR%5d,%5bTIME%5d.%5b1993%5d&amp;ShowOnWeb=true" TargetMode="External"/><Relationship Id="rId417" Type="http://schemas.openxmlformats.org/officeDocument/2006/relationships/hyperlink" Target="http://stats.oecd.org/OECDStat_Metadata/ShowMetadata.ashx?Dataset=LFS_D&amp;Coords=%5bCOUNTRY%5d.%5bDNK%5d&amp;ShowOnWeb=true&amp;Lang=en" TargetMode="External"/><Relationship Id="rId459" Type="http://schemas.openxmlformats.org/officeDocument/2006/relationships/hyperlink" Target="http://stats.oecd.org/OECDStat_Metadata/ShowMetadata.ashx?Dataset=LFS_D&amp;Coords=%5bCOUNTRY%5d.%5bNLD%5d&amp;ShowOnWeb=true&amp;Lang=en" TargetMode="External"/><Relationship Id="rId16" Type="http://schemas.openxmlformats.org/officeDocument/2006/relationships/hyperlink" Target="http://stats.oecd.org/OECDStat_Metadata/ShowMetadata.ashx?Dataset=LFS_D&amp;Coords=%5bSERIES%5d.%5bU%5d,%5bSEX%5d.%5bMW%5d,%5bAGE%5d.%5b1564%5d,%5bFREQUENCY%5d.%5bA%5d,%5bCOUNTRY%5d.%5bCZE%5d,%5bTIME%5d.%5b1997%5d&amp;ShowOnWeb=true" TargetMode="External"/><Relationship Id="rId221" Type="http://schemas.openxmlformats.org/officeDocument/2006/relationships/hyperlink" Target="http://stats.oecd.org/OECDStat_Metadata/ShowMetadata.ashx?Dataset=LFS_D&amp;Coords=%5bSERIES%5d.%5bL%5d,%5bSEX%5d.%5bMW%5d,%5bAGE%5d.%5b1564%5d,%5bFREQUENCY%5d.%5bA%5d,%5bCOUNTRY%5d.%5bEST%5d,%5bTIME%5d.%5b1997%5d&amp;ShowOnWeb=true" TargetMode="External"/><Relationship Id="rId263" Type="http://schemas.openxmlformats.org/officeDocument/2006/relationships/hyperlink" Target="http://stats.oecd.org/OECDStat_Metadata/ShowMetadata.ashx?Dataset=LFS_D&amp;Coords=%5bSERIES%5d.%5bL%5d,%5bSEX%5d.%5bMW%5d,%5bAGE%5d.%5b1564%5d,%5bFREQUENCY%5d.%5bA%5d,%5bCOUNTRY%5d.%5bNZL%5d,%5bTIME%5d.%5b1998%5d&amp;ShowOnWeb=true" TargetMode="External"/><Relationship Id="rId319" Type="http://schemas.openxmlformats.org/officeDocument/2006/relationships/hyperlink" Target="http://stats.oecd.org/OECDStat_Metadata/ShowMetadata.ashx?Dataset=LFS_D&amp;Coords=%5bCOUNTRY%5d.%5bEST%5d&amp;ShowOnWeb=true&amp;Lang=en" TargetMode="External"/><Relationship Id="rId470" Type="http://schemas.openxmlformats.org/officeDocument/2006/relationships/hyperlink" Target="http://stats.oecd.org/OECDStat_Metadata/ShowMetadata.ashx?Dataset=LFS_D&amp;Coords=%5bCOUNTRY%5d.%5bPRT%5d&amp;ShowOnWeb=true&amp;Lang=en" TargetMode="External"/><Relationship Id="rId526" Type="http://schemas.openxmlformats.org/officeDocument/2006/relationships/hyperlink" Target="http://stats.oecd.org/OECDStat_Metadata/ShowMetadata.ashx?Dataset=LFS_D&amp;Coords=%5bSERIES%5d.%5bL%5d,%5bSEX%5d.%5bMW%5d,%5bAGE%5d.%5b5054%5d,%5bFREQUENCY%5d.%5bA%5d,%5bCOUNTRY%5d.%5bDEU%5d,%5bTIME%5d.%5b1991%5d&amp;ShowOnWeb=true" TargetMode="External"/><Relationship Id="rId37" Type="http://schemas.openxmlformats.org/officeDocument/2006/relationships/hyperlink" Target="http://stats.oecd.org/OECDStat_Metadata/ShowMetadata.ashx?Dataset=LFS_D&amp;Coords=%5bCOUNTRY%5d.%5bISL%5d&amp;ShowOnWeb=true&amp;Lang=en" TargetMode="External"/><Relationship Id="rId58" Type="http://schemas.openxmlformats.org/officeDocument/2006/relationships/hyperlink" Target="http://stats.oecd.org/OECDStat_Metadata/ShowMetadata.ashx?Dataset=LFS_D&amp;Coords=%5bSERIES%5d.%5bU%5d,%5bSEX%5d.%5bMW%5d,%5bAGE%5d.%5b1564%5d,%5bFREQUENCY%5d.%5bA%5d,%5bCOUNTRY%5d.%5bMEX%5d,%5bTIME%5d.%5b1992%5d&amp;ShowOnWeb=true" TargetMode="External"/><Relationship Id="rId79" Type="http://schemas.openxmlformats.org/officeDocument/2006/relationships/hyperlink" Target="http://stats.oecd.org/OECDStat_Metadata/ShowMetadata.ashx?Dataset=LFS_D&amp;Coords=%5bSERIES%5d.%5bU%5d,%5bSEX%5d.%5bMW%5d,%5bAGE%5d.%5b1564%5d,%5bFREQUENCY%5d.%5bA%5d,%5bCOUNTRY%5d.%5bSVK%5d,%5bTIME%5d.%5b2002%5d&amp;ShowOnWeb=true" TargetMode="External"/><Relationship Id="rId102" Type="http://schemas.openxmlformats.org/officeDocument/2006/relationships/hyperlink" Target="http://stats.oecd.org/OECDStat_Metadata/ShowMetadata.ashx?Dataset=LFS_D&amp;Coords=%5bCOUNTRY%5d.%5bAUS%5d&amp;ShowOnWeb=true&amp;Lang=en" TargetMode="External"/><Relationship Id="rId123" Type="http://schemas.openxmlformats.org/officeDocument/2006/relationships/hyperlink" Target="http://stats.oecd.org/OECDStat_Metadata/ShowMetadata.ashx?Dataset=LFS_D&amp;Coords=%5bSERIES%5d.%5bU%5d,%5bSEX%5d.%5bMW%5d,%5bAGE%5d.%5b5564%5d,%5bFREQUENCY%5d.%5bA%5d,%5bCOUNTRY%5d.%5bFIN%5d,%5bTIME%5d.%5b1999%5d&amp;ShowOnWeb=true" TargetMode="External"/><Relationship Id="rId144" Type="http://schemas.openxmlformats.org/officeDocument/2006/relationships/hyperlink" Target="http://stats.oecd.org/OECDStat_Metadata/ShowMetadata.ashx?Dataset=LFS_D&amp;Coords=%5bCOUNTRY%5d.%5bISR%5d&amp;ShowOnWeb=true&amp;Lang=en" TargetMode="External"/><Relationship Id="rId330" Type="http://schemas.openxmlformats.org/officeDocument/2006/relationships/hyperlink" Target="http://stats.oecd.org/OECDStat_Metadata/ShowMetadata.ashx?Dataset=LFS_D&amp;Coords=%5bSERIES%5d.%5bL%5d,%5bSEX%5d.%5bMW%5d,%5bAGE%5d.%5b5564%5d,%5bFREQUENCY%5d.%5bA%5d,%5bCOUNTRY%5d.%5bDEU%5d,%5bTIME%5d.%5b2010%5d&amp;ShowOnWeb=true" TargetMode="External"/><Relationship Id="rId547" Type="http://schemas.openxmlformats.org/officeDocument/2006/relationships/hyperlink" Target="http://stats.oecd.org/OECDStat_Metadata/ShowMetadata.ashx?Dataset=LFS_D&amp;Coords=%5bCOUNTRY%5d.%5bJPN%5d&amp;ShowOnWeb=true&amp;Lang=en" TargetMode="External"/><Relationship Id="rId568" Type="http://schemas.openxmlformats.org/officeDocument/2006/relationships/hyperlink" Target="http://stats.oecd.org/OECDStat_Metadata/ShowMetadata.ashx?Dataset=LFS_D&amp;Coords=%5bCOUNTRY%5d.%5bPRT%5d&amp;ShowOnWeb=true&amp;Lang=en" TargetMode="External"/><Relationship Id="rId589" Type="http://schemas.openxmlformats.org/officeDocument/2006/relationships/hyperlink" Target="http://stats.oecd.org/OECDStat_Metadata/ShowMetadata.ashx?Dataset=LFS_D&amp;Coords=%5bCOUNTRY%5d.%5bTUR%5d&amp;ShowOnWeb=true&amp;Lang=en" TargetMode="External"/><Relationship Id="rId90" Type="http://schemas.openxmlformats.org/officeDocument/2006/relationships/hyperlink" Target="http://stats.oecd.org/OECDStat_Metadata/ShowMetadata.ashx?Dataset=LFS_D&amp;Coords=%5bSERIES%5d.%5bU%5d,%5bSEX%5d.%5bMW%5d,%5bAGE%5d.%5b1564%5d,%5bFREQUENCY%5d.%5bA%5d,%5bCOUNTRY%5d.%5bSWE%5d,%5bTIME%5d.%5b1993%5d&amp;ShowOnWeb=true" TargetMode="External"/><Relationship Id="rId165" Type="http://schemas.openxmlformats.org/officeDocument/2006/relationships/hyperlink" Target="http://stats.oecd.org/OECDStat_Metadata/ShowMetadata.ashx?Dataset=LFS_D&amp;Coords=%5bSERIES%5d.%5bU%5d,%5bSEX%5d.%5bMW%5d,%5bAGE%5d.%5b5564%5d,%5bFREQUENCY%5d.%5bA%5d,%5bCOUNTRY%5d.%5bNOR%5d,%5bTIME%5d.%5b1995%5d&amp;ShowOnWeb=true" TargetMode="External"/><Relationship Id="rId186" Type="http://schemas.openxmlformats.org/officeDocument/2006/relationships/hyperlink" Target="http://stats.oecd.org/OECDStat_Metadata/ShowMetadata.ashx?Dataset=LFS_D&amp;Coords=%5bSERIES%5d.%5bU%5d,%5bSEX%5d.%5bMW%5d,%5bAGE%5d.%5b5564%5d,%5bFREQUENCY%5d.%5bA%5d,%5bCOUNTRY%5d.%5bESP%5d,%5bTIME%5d.%5b2004%5d&amp;ShowOnWeb=true" TargetMode="External"/><Relationship Id="rId351" Type="http://schemas.openxmlformats.org/officeDocument/2006/relationships/hyperlink" Target="http://stats.oecd.org/OECDStat_Metadata/ShowMetadata.ashx?Dataset=LFS_D&amp;Coords=%5bSERIES%5d.%5bL%5d,%5bSEX%5d.%5bMW%5d,%5bAGE%5d.%5b5564%5d,%5bFREQUENCY%5d.%5bA%5d,%5bCOUNTRY%5d.%5bKOR%5d,%5bTIME%5d.%5b2005%5d&amp;ShowOnWeb=true" TargetMode="External"/><Relationship Id="rId372" Type="http://schemas.openxmlformats.org/officeDocument/2006/relationships/hyperlink" Target="http://stats.oecd.org/OECDStat_Metadata/ShowMetadata.ashx?Dataset=LFS_D&amp;Coords=%5bSERIES%5d.%5bL%5d,%5bSEX%5d.%5bMW%5d,%5bAGE%5d.%5b5564%5d,%5bFREQUENCY%5d.%5bA%5d,%5bCOUNTRY%5d.%5bPRT%5d,%5bTIME%5d.%5b1991%5d&amp;ShowOnWeb=true" TargetMode="External"/><Relationship Id="rId393" Type="http://schemas.openxmlformats.org/officeDocument/2006/relationships/hyperlink" Target="http://stats.oecd.org/OECDStat_Metadata/ShowMetadata.ashx?Dataset=LFS_D&amp;Coords=%5bSERIES%5d.%5bL%5d,%5bSEX%5d.%5bMW%5d,%5bAGE%5d.%5b5564%5d,%5bFREQUENCY%5d.%5bA%5d,%5bCOUNTRY%5d.%5bTUR%5d,%5bTIME%5d.%5b2000%5d&amp;ShowOnWeb=true" TargetMode="External"/><Relationship Id="rId407" Type="http://schemas.openxmlformats.org/officeDocument/2006/relationships/hyperlink" Target="http://stats.oecd.org/OECDStat_Metadata/ShowMetadata.ashx?Dataset=LFS_D&amp;Coords=%5bSERIES%5d.%5bU%5d,%5bSEX%5d.%5bMW%5d,%5bAGE%5d.%5b5054%5d,%5bFREQUENCY%5d.%5bA%5d,%5bCOUNTRY%5d.%5bAUT%5d,%5bTIME%5d.%5b2003%5d&amp;ShowOnWeb=true" TargetMode="External"/><Relationship Id="rId428" Type="http://schemas.openxmlformats.org/officeDocument/2006/relationships/hyperlink" Target="http://stats.oecd.org/OECDStat_Metadata/ShowMetadata.ashx?Dataset=LFS_D&amp;Coords=%5bSERIES%5d.%5bU%5d,%5bSEX%5d.%5bMW%5d,%5bAGE%5d.%5b5054%5d,%5bFREQUENCY%5d.%5bA%5d,%5bCOUNTRY%5d.%5bDEU%5d,%5bTIME%5d.%5b1998%5d&amp;ShowOnWeb=true" TargetMode="External"/><Relationship Id="rId449" Type="http://schemas.openxmlformats.org/officeDocument/2006/relationships/hyperlink" Target="http://stats.oecd.org/OECDStat_Metadata/ShowMetadata.ashx?Dataset=LFS_D&amp;Coords=%5bCOUNTRY%5d.%5bJPN%5d&amp;ShowOnWeb=true&amp;Lang=en" TargetMode="External"/><Relationship Id="rId211" Type="http://schemas.openxmlformats.org/officeDocument/2006/relationships/hyperlink" Target="http://stats.oecd.org/OECDStat_Metadata/ShowMetadata.ashx?Dataset=LFS_D&amp;Coords=%5bSERIES%5d.%5bL%5d,%5bSEX%5d.%5bMW%5d,%5bAGE%5d.%5b1564%5d,%5bFREQUENCY%5d.%5bA%5d,%5bCOUNTRY%5d.%5bBEL%5d,%5bTIME%5d.%5b1998%5d&amp;ShowOnWeb=true" TargetMode="External"/><Relationship Id="rId232" Type="http://schemas.openxmlformats.org/officeDocument/2006/relationships/hyperlink" Target="http://stats.oecd.org/OECDStat_Metadata/ShowMetadata.ashx?Dataset=LFS_D&amp;Coords=%5bCOUNTRY%5d.%5bGRC%5d&amp;ShowOnWeb=true&amp;Lang=en" TargetMode="External"/><Relationship Id="rId253" Type="http://schemas.openxmlformats.org/officeDocument/2006/relationships/hyperlink" Target="http://stats.oecd.org/OECDStat_Metadata/ShowMetadata.ashx?Dataset=LFS_D&amp;Coords=%5bCOUNTRY%5d.%5bLUX%5d&amp;ShowOnWeb=true&amp;Lang=en" TargetMode="External"/><Relationship Id="rId274" Type="http://schemas.openxmlformats.org/officeDocument/2006/relationships/hyperlink" Target="http://stats.oecd.org/OECDStat_Metadata/ShowMetadata.ashx?Dataset=LFS_D&amp;Coords=%5bSERIES%5d.%5bL%5d,%5bSEX%5d.%5bMW%5d,%5bAGE%5d.%5b1564%5d,%5bFREQUENCY%5d.%5bA%5d,%5bCOUNTRY%5d.%5bPRT%5d,%5bTIME%5d.%5b1997%5d&amp;ShowOnWeb=true" TargetMode="External"/><Relationship Id="rId295" Type="http://schemas.openxmlformats.org/officeDocument/2006/relationships/hyperlink" Target="http://stats.oecd.org/OECDStat_Metadata/ShowMetadata.ashx?Dataset=LFS_D&amp;Coords=%5bCOUNTRY%5d.%5bGBR%5d&amp;ShowOnWeb=true&amp;Lang=en" TargetMode="External"/><Relationship Id="rId309" Type="http://schemas.openxmlformats.org/officeDocument/2006/relationships/hyperlink" Target="http://stats.oecd.org/OECDStat_Metadata/ShowMetadata.ashx?Dataset=LFS_D&amp;Coords=%5bSERIES%5d.%5bL%5d,%5bSEX%5d.%5bMW%5d,%5bAGE%5d.%5b5564%5d,%5bFREQUENCY%5d.%5bA%5d,%5bCOUNTRY%5d.%5bBEL%5d,%5bTIME%5d.%5b1992%5d&amp;ShowOnWeb=true" TargetMode="External"/><Relationship Id="rId460" Type="http://schemas.openxmlformats.org/officeDocument/2006/relationships/hyperlink" Target="http://stats.oecd.org/OECDStat_Metadata/ShowMetadata.ashx?Dataset=LFS_D&amp;Coords=%5bCOUNTRY%5d.%5bNZL%5d&amp;ShowOnWeb=true&amp;Lang=en" TargetMode="External"/><Relationship Id="rId481" Type="http://schemas.openxmlformats.org/officeDocument/2006/relationships/hyperlink" Target="http://stats.oecd.org/OECDStat_Metadata/ShowMetadata.ashx?Dataset=LFS_D&amp;Coords=%5bSERIES%5d.%5bU%5d,%5bSEX%5d.%5bMW%5d,%5bAGE%5d.%5b5054%5d,%5bFREQUENCY%5d.%5bA%5d,%5bCOUNTRY%5d.%5bESP%5d,%5bTIME%5d.%5b1998%5d&amp;ShowOnWeb=true" TargetMode="External"/><Relationship Id="rId516" Type="http://schemas.openxmlformats.org/officeDocument/2006/relationships/hyperlink" Target="http://stats.oecd.org/OECDStat_Metadata/ShowMetadata.ashx?Dataset=LFS_D&amp;Coords=%5bCOUNTRY%5d.%5bDNK%5d&amp;ShowOnWeb=true&amp;Lang=en" TargetMode="External"/><Relationship Id="rId27" Type="http://schemas.openxmlformats.org/officeDocument/2006/relationships/hyperlink" Target="http://stats.oecd.org/OECDStat_Metadata/ShowMetadata.ashx?Dataset=LFS_D&amp;Coords=%5bSERIES%5d.%5bU%5d,%5bSEX%5d.%5bMW%5d,%5bAGE%5d.%5b1564%5d,%5bFREQUENCY%5d.%5bA%5d,%5bCOUNTRY%5d.%5bDEU%5d,%5bTIME%5d.%5b1991%5d&amp;ShowOnWeb=true" TargetMode="External"/><Relationship Id="rId48" Type="http://schemas.openxmlformats.org/officeDocument/2006/relationships/hyperlink" Target="http://stats.oecd.org/OECDStat_Metadata/ShowMetadata.ashx?Dataset=LFS_D&amp;Coords=%5bSERIES%5d.%5bU%5d,%5bSEX%5d.%5bMW%5d,%5bAGE%5d.%5b1564%5d,%5bFREQUENCY%5d.%5bA%5d,%5bCOUNTRY%5d.%5bITA%5d,%5bTIME%5d.%5b2004%5d&amp;ShowOnWeb=true" TargetMode="External"/><Relationship Id="rId69" Type="http://schemas.openxmlformats.org/officeDocument/2006/relationships/hyperlink" Target="http://stats.oecd.org/OECDStat_Metadata/ShowMetadata.ashx?Dataset=LFS_D&amp;Coords=%5bSERIES%5d.%5bU%5d,%5bSEX%5d.%5bMW%5d,%5bAGE%5d.%5b1564%5d,%5bFREQUENCY%5d.%5bA%5d,%5bCOUNTRY%5d.%5bPOL%5d,%5bTIME%5d.%5b1999%5d&amp;ShowOnWeb=true" TargetMode="External"/><Relationship Id="rId113" Type="http://schemas.openxmlformats.org/officeDocument/2006/relationships/hyperlink" Target="http://stats.oecd.org/OECDStat_Metadata/ShowMetadata.ashx?Dataset=LFS_D&amp;Coords=%5bCOUNTRY%5d.%5bCHL%5d&amp;ShowOnWeb=true&amp;Lang=en" TargetMode="External"/><Relationship Id="rId134" Type="http://schemas.openxmlformats.org/officeDocument/2006/relationships/hyperlink" Target="http://stats.oecd.org/OECDStat_Metadata/ShowMetadata.ashx?Dataset=LFS_D&amp;Coords=%5bCOUNTRY%5d.%5bHUN%5d&amp;ShowOnWeb=true&amp;Lang=en" TargetMode="External"/><Relationship Id="rId320" Type="http://schemas.openxmlformats.org/officeDocument/2006/relationships/hyperlink" Target="http://stats.oecd.org/OECDStat_Metadata/ShowMetadata.ashx?Dataset=LFS_D&amp;Coords=%5bSERIES%5d.%5bL%5d,%5bSEX%5d.%5bMW%5d,%5bAGE%5d.%5b5564%5d,%5bFREQUENCY%5d.%5bA%5d,%5bCOUNTRY%5d.%5bEST%5d,%5bTIME%5d.%5b1997%5d&amp;ShowOnWeb=true" TargetMode="External"/><Relationship Id="rId537" Type="http://schemas.openxmlformats.org/officeDocument/2006/relationships/hyperlink" Target="http://stats.oecd.org/OECDStat_Metadata/ShowMetadata.ashx?Dataset=LFS_D&amp;Coords=%5bSERIES%5d.%5bL%5d,%5bSEX%5d.%5bMW%5d,%5bAGE%5d.%5b5054%5d,%5bFREQUENCY%5d.%5bA%5d,%5bCOUNTRY%5d.%5bISL%5d,%5bTIME%5d.%5b1991%5d&amp;ShowOnWeb=true" TargetMode="External"/><Relationship Id="rId558" Type="http://schemas.openxmlformats.org/officeDocument/2006/relationships/hyperlink" Target="http://stats.oecd.org/OECDStat_Metadata/ShowMetadata.ashx?Dataset=LFS_D&amp;Coords=%5bCOUNTRY%5d.%5bNZL%5d&amp;ShowOnWeb=true&amp;Lang=en" TargetMode="External"/><Relationship Id="rId579" Type="http://schemas.openxmlformats.org/officeDocument/2006/relationships/hyperlink" Target="http://stats.oecd.org/OECDStat_Metadata/ShowMetadata.ashx?Dataset=LFS_D&amp;Coords=%5bSERIES%5d.%5bL%5d,%5bSEX%5d.%5bMW%5d,%5bAGE%5d.%5b5054%5d,%5bFREQUENCY%5d.%5bA%5d,%5bCOUNTRY%5d.%5bESP%5d,%5bTIME%5d.%5b1998%5d&amp;ShowOnWeb=true" TargetMode="External"/><Relationship Id="rId80" Type="http://schemas.openxmlformats.org/officeDocument/2006/relationships/hyperlink" Target="http://stats.oecd.org/OECDStat_Metadata/ShowMetadata.ashx?Dataset=LFS_D&amp;Coords=%5bCOUNTRY%5d.%5bESP%5d&amp;ShowOnWeb=true&amp;Lang=en" TargetMode="External"/><Relationship Id="rId155" Type="http://schemas.openxmlformats.org/officeDocument/2006/relationships/hyperlink" Target="http://stats.oecd.org/OECDStat_Metadata/ShowMetadata.ashx?Dataset=LFS_D&amp;Coords=%5bSERIES%5d.%5bU%5d,%5bSEX%5d.%5bMW%5d,%5bAGE%5d.%5b5564%5d,%5bFREQUENCY%5d.%5bA%5d,%5bCOUNTRY%5d.%5bLUX%5d,%5bTIME%5d.%5b2002%5d&amp;ShowOnWeb=true" TargetMode="External"/><Relationship Id="rId176" Type="http://schemas.openxmlformats.org/officeDocument/2006/relationships/hyperlink" Target="http://stats.oecd.org/OECDStat_Metadata/ShowMetadata.ashx?Dataset=LFS_D&amp;Coords=%5bCOUNTRY%5d.%5bSVK%5d&amp;ShowOnWeb=true&amp;Lang=en" TargetMode="External"/><Relationship Id="rId197" Type="http://schemas.openxmlformats.org/officeDocument/2006/relationships/hyperlink" Target="http://stats.oecd.org/OECDStat_Metadata/ShowMetadata.ashx?Dataset=LFS_D&amp;Coords=%5bCOUNTRY%5d.%5bUSA%5d&amp;ShowOnWeb=true&amp;Lang=en" TargetMode="External"/><Relationship Id="rId341" Type="http://schemas.openxmlformats.org/officeDocument/2006/relationships/hyperlink" Target="http://stats.oecd.org/OECDStat_Metadata/ShowMetadata.ashx?Dataset=LFS_D&amp;Coords=%5bSERIES%5d.%5bL%5d,%5bSEX%5d.%5bMW%5d,%5bAGE%5d.%5b5564%5d,%5bFREQUENCY%5d.%5bA%5d,%5bCOUNTRY%5d.%5bIRL%5d,%5bTIME%5d.%5b1997%5d&amp;ShowOnWeb=true" TargetMode="External"/><Relationship Id="rId362" Type="http://schemas.openxmlformats.org/officeDocument/2006/relationships/hyperlink" Target="http://stats.oecd.org/OECDStat_Metadata/ShowMetadata.ashx?Dataset=LFS_D&amp;Coords=%5bSERIES%5d.%5bL%5d,%5bSEX%5d.%5bMW%5d,%5bAGE%5d.%5b5564%5d,%5bFREQUENCY%5d.%5bA%5d,%5bCOUNTRY%5d.%5bNZL%5d,%5bTIME%5d.%5b1998%5d&amp;ShowOnWeb=true" TargetMode="External"/><Relationship Id="rId383" Type="http://schemas.openxmlformats.org/officeDocument/2006/relationships/hyperlink" Target="http://stats.oecd.org/OECDStat_Metadata/ShowMetadata.ashx?Dataset=LFS_D&amp;Coords=%5bSERIES%5d.%5bL%5d,%5bSEX%5d.%5bMW%5d,%5bAGE%5d.%5b5564%5d,%5bFREQUENCY%5d.%5bA%5d,%5bCOUNTRY%5d.%5bESP%5d,%5bTIME%5d.%5b1999%5d&amp;ShowOnWeb=true" TargetMode="External"/><Relationship Id="rId418" Type="http://schemas.openxmlformats.org/officeDocument/2006/relationships/hyperlink" Target="http://stats.oecd.org/OECDStat_Metadata/ShowMetadata.ashx?Dataset=LFS_D&amp;Coords=%5bSERIES%5d.%5bU%5d,%5bSEX%5d.%5bMW%5d,%5bAGE%5d.%5b5054%5d,%5bFREQUENCY%5d.%5bA%5d,%5bCOUNTRY%5d.%5bDNK%5d,%5bTIME%5d.%5b1992%5d&amp;ShowOnWeb=true" TargetMode="External"/><Relationship Id="rId439" Type="http://schemas.openxmlformats.org/officeDocument/2006/relationships/hyperlink" Target="http://stats.oecd.org/OECDStat_Metadata/ShowMetadata.ashx?Dataset=LFS_D&amp;Coords=%5bSERIES%5d.%5bU%5d,%5bSEX%5d.%5bMW%5d,%5bAGE%5d.%5b5054%5d,%5bFREQUENCY%5d.%5bA%5d,%5bCOUNTRY%5d.%5bISL%5d,%5bTIME%5d.%5b2001%5d&amp;ShowOnWeb=true" TargetMode="External"/><Relationship Id="rId590" Type="http://schemas.openxmlformats.org/officeDocument/2006/relationships/hyperlink" Target="http://stats.oecd.org/OECDStat_Metadata/ShowMetadata.ashx?Dataset=LFS_D&amp;Coords=%5bSERIES%5d.%5bL%5d,%5bSEX%5d.%5bMW%5d,%5bAGE%5d.%5b5054%5d,%5bFREQUENCY%5d.%5bA%5d,%5bCOUNTRY%5d.%5bTUR%5d,%5bTIME%5d.%5b2000%5d&amp;ShowOnWeb=true" TargetMode="External"/><Relationship Id="rId201" Type="http://schemas.openxmlformats.org/officeDocument/2006/relationships/hyperlink" Target="http://stats.oecd.org/" TargetMode="External"/><Relationship Id="rId222" Type="http://schemas.openxmlformats.org/officeDocument/2006/relationships/hyperlink" Target="http://stats.oecd.org/OECDStat_Metadata/ShowMetadata.ashx?Dataset=LFS_D&amp;Coords=%5bSERIES%5d.%5bL%5d,%5bSEX%5d.%5bMW%5d,%5bAGE%5d.%5b1564%5d,%5bFREQUENCY%5d.%5bA%5d,%5bCOUNTRY%5d.%5bEST%5d,%5bTIME%5d.%5b2000%5d&amp;ShowOnWeb=true" TargetMode="External"/><Relationship Id="rId243" Type="http://schemas.openxmlformats.org/officeDocument/2006/relationships/hyperlink" Target="http://stats.oecd.org/OECDStat_Metadata/ShowMetadata.ashx?Dataset=LFS_D&amp;Coords=%5bSERIES%5d.%5bL%5d,%5bSEX%5d.%5bMW%5d,%5bAGE%5d.%5b1564%5d,%5bFREQUENCY%5d.%5bA%5d,%5bCOUNTRY%5d.%5bIRL%5d,%5bTIME%5d.%5b1998%5d&amp;ShowOnWeb=true" TargetMode="External"/><Relationship Id="rId264" Type="http://schemas.openxmlformats.org/officeDocument/2006/relationships/hyperlink" Target="http://stats.oecd.org/OECDStat_Metadata/ShowMetadata.ashx?Dataset=LFS_D&amp;Coords=%5bCOUNTRY%5d.%5bNOR%5d&amp;ShowOnWeb=true&amp;Lang=en" TargetMode="External"/><Relationship Id="rId285" Type="http://schemas.openxmlformats.org/officeDocument/2006/relationships/hyperlink" Target="http://stats.oecd.org/OECDStat_Metadata/ShowMetadata.ashx?Dataset=LFS_D&amp;Coords=%5bSERIES%5d.%5bL%5d,%5bSEX%5d.%5bMW%5d,%5bAGE%5d.%5b1564%5d,%5bFREQUENCY%5d.%5bA%5d,%5bCOUNTRY%5d.%5bESP%5d,%5bTIME%5d.%5b2000%5d&amp;ShowOnWeb=true" TargetMode="External"/><Relationship Id="rId450" Type="http://schemas.openxmlformats.org/officeDocument/2006/relationships/hyperlink" Target="http://stats.oecd.org/OECDStat_Metadata/ShowMetadata.ashx?Dataset=LFS_D&amp;Coords=%5bCOUNTRY%5d.%5bKOR%5d&amp;ShowOnWeb=true&amp;Lang=en" TargetMode="External"/><Relationship Id="rId471" Type="http://schemas.openxmlformats.org/officeDocument/2006/relationships/hyperlink" Target="http://stats.oecd.org/OECDStat_Metadata/ShowMetadata.ashx?Dataset=LFS_D&amp;Coords=%5bSERIES%5d.%5bU%5d,%5bSEX%5d.%5bMW%5d,%5bAGE%5d.%5b5054%5d,%5bFREQUENCY%5d.%5bA%5d,%5bCOUNTRY%5d.%5bPRT%5d,%5bTIME%5d.%5b1991%5d&amp;ShowOnWeb=true" TargetMode="External"/><Relationship Id="rId506" Type="http://schemas.openxmlformats.org/officeDocument/2006/relationships/hyperlink" Target="http://stats.oecd.org/OECDStat_Metadata/ShowMetadata.ashx?Dataset=LFS_D&amp;Coords=%5bSERIES%5d.%5bL%5d,%5bSEX%5d.%5bMW%5d,%5bAGE%5d.%5b5054%5d,%5bFREQUENCY%5d.%5bA%5d,%5bCOUNTRY%5d.%5bAUT%5d,%5bTIME%5d.%5b2003%5d&amp;ShowOnWeb=true" TargetMode="External"/><Relationship Id="rId17" Type="http://schemas.openxmlformats.org/officeDocument/2006/relationships/hyperlink" Target="http://stats.oecd.org/OECDStat_Metadata/ShowMetadata.ashx?Dataset=LFS_D&amp;Coords=%5bCOUNTRY%5d.%5bDNK%5d&amp;ShowOnWeb=true&amp;Lang=en" TargetMode="External"/><Relationship Id="rId38" Type="http://schemas.openxmlformats.org/officeDocument/2006/relationships/hyperlink" Target="http://stats.oecd.org/OECDStat_Metadata/ShowMetadata.ashx?Dataset=LFS_D&amp;Coords=%5bSERIES%5d.%5bU%5d,%5bSEX%5d.%5bMW%5d,%5bAGE%5d.%5b1564%5d,%5bFREQUENCY%5d.%5bA%5d,%5bCOUNTRY%5d.%5bISL%5d,%5bTIME%5d.%5b1991%5d&amp;ShowOnWeb=true" TargetMode="External"/><Relationship Id="rId59" Type="http://schemas.openxmlformats.org/officeDocument/2006/relationships/hyperlink" Target="http://stats.oecd.org/OECDStat_Metadata/ShowMetadata.ashx?Dataset=LFS_D&amp;Coords=%5bSERIES%5d.%5bU%5d,%5bSEX%5d.%5bMW%5d,%5bAGE%5d.%5b1564%5d,%5bFREQUENCY%5d.%5bA%5d,%5bCOUNTRY%5d.%5bMEX%5d,%5bTIME%5d.%5b1994%5d&amp;ShowOnWeb=true" TargetMode="External"/><Relationship Id="rId103" Type="http://schemas.openxmlformats.org/officeDocument/2006/relationships/hyperlink" Target="http://stats.oecd.org/OECDStat_Metadata/ShowMetadata.ashx?Dataset=LFS_D&amp;Coords=%5bSERIES%5d.%5bU%5d,%5bSEX%5d.%5bMW%5d,%5bAGE%5d.%5b5564%5d,%5bFREQUENCY%5d.%5bA%5d,%5bCOUNTRY%5d.%5bAUS%5d,%5bTIME%5d.%5b2001%5d&amp;ShowOnWeb=true" TargetMode="External"/><Relationship Id="rId124" Type="http://schemas.openxmlformats.org/officeDocument/2006/relationships/hyperlink" Target="http://stats.oecd.org/OECDStat_Metadata/ShowMetadata.ashx?Dataset=LFS_D&amp;Coords=%5bCOUNTRY%5d.%5bFRA%5d&amp;ShowOnWeb=true&amp;Lang=en" TargetMode="External"/><Relationship Id="rId310" Type="http://schemas.openxmlformats.org/officeDocument/2006/relationships/hyperlink" Target="http://stats.oecd.org/OECDStat_Metadata/ShowMetadata.ashx?Dataset=LFS_D&amp;Coords=%5bSERIES%5d.%5bL%5d,%5bSEX%5d.%5bMW%5d,%5bAGE%5d.%5b5564%5d,%5bFREQUENCY%5d.%5bA%5d,%5bCOUNTRY%5d.%5bBEL%5d,%5bTIME%5d.%5b1998%5d&amp;ShowOnWeb=true" TargetMode="External"/><Relationship Id="rId492" Type="http://schemas.openxmlformats.org/officeDocument/2006/relationships/hyperlink" Target="http://stats.oecd.org/OECDStat_Metadata/ShowMetadata.ashx?Dataset=LFS_D&amp;Coords=%5bSERIES%5d.%5bU%5d,%5bSEX%5d.%5bMW%5d,%5bAGE%5d.%5b5054%5d,%5bFREQUENCY%5d.%5bA%5d,%5bCOUNTRY%5d.%5bTUR%5d,%5bTIME%5d.%5b2000%5d&amp;ShowOnWeb=true" TargetMode="External"/><Relationship Id="rId527" Type="http://schemas.openxmlformats.org/officeDocument/2006/relationships/hyperlink" Target="http://stats.oecd.org/OECDStat_Metadata/ShowMetadata.ashx?Dataset=LFS_D&amp;Coords=%5bSERIES%5d.%5bL%5d,%5bSEX%5d.%5bMW%5d,%5bAGE%5d.%5b5054%5d,%5bFREQUENCY%5d.%5bA%5d,%5bCOUNTRY%5d.%5bDEU%5d,%5bTIME%5d.%5b1998%5d&amp;ShowOnWeb=true" TargetMode="External"/><Relationship Id="rId548" Type="http://schemas.openxmlformats.org/officeDocument/2006/relationships/hyperlink" Target="http://stats.oecd.org/OECDStat_Metadata/ShowMetadata.ashx?Dataset=LFS_D&amp;Coords=%5bCOUNTRY%5d.%5bKOR%5d&amp;ShowOnWeb=true&amp;Lang=en" TargetMode="External"/><Relationship Id="rId569" Type="http://schemas.openxmlformats.org/officeDocument/2006/relationships/hyperlink" Target="http://stats.oecd.org/OECDStat_Metadata/ShowMetadata.ashx?Dataset=LFS_D&amp;Coords=%5bSERIES%5d.%5bL%5d,%5bSEX%5d.%5bMW%5d,%5bAGE%5d.%5b5054%5d,%5bFREQUENCY%5d.%5bA%5d,%5bCOUNTRY%5d.%5bPRT%5d,%5bTIME%5d.%5b1991%5d&amp;ShowOnWeb=true" TargetMode="External"/><Relationship Id="rId70" Type="http://schemas.openxmlformats.org/officeDocument/2006/relationships/hyperlink" Target="http://stats.oecd.org/OECDStat_Metadata/ShowMetadata.ashx?Dataset=LFS_D&amp;Coords=%5bSERIES%5d.%5bU%5d,%5bSEX%5d.%5bMW%5d,%5bAGE%5d.%5b1564%5d,%5bFREQUENCY%5d.%5bA%5d,%5bCOUNTRY%5d.%5bPOL%5d,%5bTIME%5d.%5b2000%5d&amp;ShowOnWeb=true" TargetMode="External"/><Relationship Id="rId91" Type="http://schemas.openxmlformats.org/officeDocument/2006/relationships/hyperlink" Target="http://stats.oecd.org/OECDStat_Metadata/ShowMetadata.ashx?Dataset=LFS_D&amp;Coords=%5bSERIES%5d.%5bU%5d,%5bSEX%5d.%5bMW%5d,%5bAGE%5d.%5b1564%5d,%5bFREQUENCY%5d.%5bA%5d,%5bCOUNTRY%5d.%5bSWE%5d,%5bTIME%5d.%5b2004%5d&amp;ShowOnWeb=true" TargetMode="External"/><Relationship Id="rId145" Type="http://schemas.openxmlformats.org/officeDocument/2006/relationships/hyperlink" Target="http://stats.oecd.org/OECDStat_Metadata/ShowMetadata.ashx?Dataset=LFS_D&amp;Coords=%5bCOUNTRY%5d.%5bITA%5d&amp;ShowOnWeb=true&amp;Lang=en" TargetMode="External"/><Relationship Id="rId166" Type="http://schemas.openxmlformats.org/officeDocument/2006/relationships/hyperlink" Target="http://stats.oecd.org/OECDStat_Metadata/ShowMetadata.ashx?Dataset=LFS_D&amp;Coords=%5bSERIES%5d.%5bU%5d,%5bSEX%5d.%5bMW%5d,%5bAGE%5d.%5b5564%5d,%5bFREQUENCY%5d.%5bA%5d,%5bCOUNTRY%5d.%5bNOR%5d,%5bTIME%5d.%5b1996%5d&amp;ShowOnWeb=true" TargetMode="External"/><Relationship Id="rId187" Type="http://schemas.openxmlformats.org/officeDocument/2006/relationships/hyperlink" Target="http://stats.oecd.org/OECDStat_Metadata/ShowMetadata.ashx?Dataset=LFS_D&amp;Coords=%5bSERIES%5d.%5bU%5d,%5bSEX%5d.%5bMW%5d,%5bAGE%5d.%5b5564%5d,%5bFREQUENCY%5d.%5bA%5d,%5bCOUNTRY%5d.%5bESP%5d,%5bTIME%5d.%5b2008%5d&amp;ShowOnWeb=true" TargetMode="External"/><Relationship Id="rId331" Type="http://schemas.openxmlformats.org/officeDocument/2006/relationships/hyperlink" Target="http://stats.oecd.org/OECDStat_Metadata/ShowMetadata.ashx?Dataset=LFS_D&amp;Coords=%5bCOUNTRY%5d.%5bGRC%5d&amp;ShowOnWeb=true&amp;Lang=en" TargetMode="External"/><Relationship Id="rId352" Type="http://schemas.openxmlformats.org/officeDocument/2006/relationships/hyperlink" Target="http://stats.oecd.org/OECDStat_Metadata/ShowMetadata.ashx?Dataset=LFS_D&amp;Coords=%5bCOUNTRY%5d.%5bLUX%5d&amp;ShowOnWeb=true&amp;Lang=en" TargetMode="External"/><Relationship Id="rId373" Type="http://schemas.openxmlformats.org/officeDocument/2006/relationships/hyperlink" Target="http://stats.oecd.org/OECDStat_Metadata/ShowMetadata.ashx?Dataset=LFS_D&amp;Coords=%5bSERIES%5d.%5bL%5d,%5bSEX%5d.%5bMW%5d,%5bAGE%5d.%5b5564%5d,%5bFREQUENCY%5d.%5bA%5d,%5bCOUNTRY%5d.%5bPRT%5d,%5bTIME%5d.%5b1997%5d&amp;ShowOnWeb=true" TargetMode="External"/><Relationship Id="rId394" Type="http://schemas.openxmlformats.org/officeDocument/2006/relationships/hyperlink" Target="http://stats.oecd.org/OECDStat_Metadata/ShowMetadata.ashx?Dataset=LFS_D&amp;Coords=%5bCOUNTRY%5d.%5bGBR%5d&amp;ShowOnWeb=true&amp;Lang=en" TargetMode="External"/><Relationship Id="rId408" Type="http://schemas.openxmlformats.org/officeDocument/2006/relationships/hyperlink" Target="http://stats.oecd.org/OECDStat_Metadata/ShowMetadata.ashx?Dataset=LFS_D&amp;Coords=%5bCOUNTRY%5d.%5bBEL%5d&amp;ShowOnWeb=true&amp;Lang=en" TargetMode="External"/><Relationship Id="rId429" Type="http://schemas.openxmlformats.org/officeDocument/2006/relationships/hyperlink" Target="http://stats.oecd.org/OECDStat_Metadata/ShowMetadata.ashx?Dataset=LFS_D&amp;Coords=%5bSERIES%5d.%5bU%5d,%5bSEX%5d.%5bMW%5d,%5bAGE%5d.%5b5054%5d,%5bFREQUENCY%5d.%5bA%5d,%5bCOUNTRY%5d.%5bDEU%5d,%5bTIME%5d.%5b2004%5d&amp;ShowOnWeb=true" TargetMode="External"/><Relationship Id="rId580" Type="http://schemas.openxmlformats.org/officeDocument/2006/relationships/hyperlink" Target="http://stats.oecd.org/OECDStat_Metadata/ShowMetadata.ashx?Dataset=LFS_D&amp;Coords=%5bSERIES%5d.%5bL%5d,%5bSEX%5d.%5bMW%5d,%5bAGE%5d.%5b5054%5d,%5bFREQUENCY%5d.%5bA%5d,%5bCOUNTRY%5d.%5bESP%5d,%5bTIME%5d.%5b1999%5d&amp;ShowOnWeb=true" TargetMode="External"/><Relationship Id="rId1" Type="http://schemas.openxmlformats.org/officeDocument/2006/relationships/hyperlink" Target="http://stats.oecd.org/OECDStat_Metadata/ShowMetadata.ashx?Dataset=LFS_D&amp;ShowOnWeb=true&amp;Lang=en" TargetMode="External"/><Relationship Id="rId212" Type="http://schemas.openxmlformats.org/officeDocument/2006/relationships/hyperlink" Target="http://stats.oecd.org/OECDStat_Metadata/ShowMetadata.ashx?Dataset=LFS_D&amp;Coords=%5bSERIES%5d.%5bL%5d,%5bSEX%5d.%5bMW%5d,%5bAGE%5d.%5b1564%5d,%5bFREQUENCY%5d.%5bA%5d,%5bCOUNTRY%5d.%5bBEL%5d,%5bTIME%5d.%5b1999%5d&amp;ShowOnWeb=true" TargetMode="External"/><Relationship Id="rId233" Type="http://schemas.openxmlformats.org/officeDocument/2006/relationships/hyperlink" Target="http://stats.oecd.org/OECDStat_Metadata/ShowMetadata.ashx?Dataset=LFS_D&amp;Coords=%5bSERIES%5d.%5bL%5d,%5bSEX%5d.%5bMW%5d,%5bAGE%5d.%5b1564%5d,%5bFREQUENCY%5d.%5bA%5d,%5bCOUNTRY%5d.%5bGRC%5d,%5bTIME%5d.%5b1992%5d&amp;ShowOnWeb=true" TargetMode="External"/><Relationship Id="rId254" Type="http://schemas.openxmlformats.org/officeDocument/2006/relationships/hyperlink" Target="http://stats.oecd.org/OECDStat_Metadata/ShowMetadata.ashx?Dataset=LFS_D&amp;Coords=%5bSERIES%5d.%5bL%5d,%5bSEX%5d.%5bMW%5d,%5bAGE%5d.%5b1564%5d,%5bFREQUENCY%5d.%5bA%5d,%5bCOUNTRY%5d.%5bLUX%5d,%5bTIME%5d.%5b1992%5d&amp;ShowOnWeb=true" TargetMode="External"/><Relationship Id="rId440" Type="http://schemas.openxmlformats.org/officeDocument/2006/relationships/hyperlink" Target="http://stats.oecd.org/OECDStat_Metadata/ShowMetadata.ashx?Dataset=LFS_D&amp;Coords=%5bSERIES%5d.%5bU%5d,%5bSEX%5d.%5bMW%5d,%5bAGE%5d.%5b5054%5d,%5bFREQUENCY%5d.%5bA%5d,%5bCOUNTRY%5d.%5bISL%5d,%5bTIME%5d.%5b2003%5d&amp;ShowOnWeb=true" TargetMode="External"/><Relationship Id="rId28" Type="http://schemas.openxmlformats.org/officeDocument/2006/relationships/hyperlink" Target="http://stats.oecd.org/OECDStat_Metadata/ShowMetadata.ashx?Dataset=LFS_D&amp;Coords=%5bSERIES%5d.%5bU%5d,%5bSEX%5d.%5bMW%5d,%5bAGE%5d.%5b1564%5d,%5bFREQUENCY%5d.%5bA%5d,%5bCOUNTRY%5d.%5bDEU%5d,%5bTIME%5d.%5b1998%5d&amp;ShowOnWeb=true" TargetMode="External"/><Relationship Id="rId49" Type="http://schemas.openxmlformats.org/officeDocument/2006/relationships/hyperlink" Target="http://stats.oecd.org/OECDStat_Metadata/ShowMetadata.ashx?Dataset=LFS_D&amp;Coords=%5bCOUNTRY%5d.%5bJPN%5d&amp;ShowOnWeb=true&amp;Lang=en" TargetMode="External"/><Relationship Id="rId114" Type="http://schemas.openxmlformats.org/officeDocument/2006/relationships/hyperlink" Target="http://stats.oecd.org/OECDStat_Metadata/ShowMetadata.ashx?Dataset=LFS_D&amp;Coords=%5bCOUNTRY%5d.%5bCZE%5d&amp;ShowOnWeb=true&amp;Lang=en" TargetMode="External"/><Relationship Id="rId275" Type="http://schemas.openxmlformats.org/officeDocument/2006/relationships/hyperlink" Target="http://stats.oecd.org/OECDStat_Metadata/ShowMetadata.ashx?Dataset=LFS_D&amp;Coords=%5bSERIES%5d.%5bL%5d,%5bSEX%5d.%5bMW%5d,%5bAGE%5d.%5b1564%5d,%5bFREQUENCY%5d.%5bA%5d,%5bCOUNTRY%5d.%5bPRT%5d,%5bTIME%5d.%5b1998%5d&amp;ShowOnWeb=true" TargetMode="External"/><Relationship Id="rId296" Type="http://schemas.openxmlformats.org/officeDocument/2006/relationships/hyperlink" Target="http://stats.oecd.org/OECDStat_Metadata/ShowMetadata.ashx?Dataset=LFS_D&amp;Coords=%5bSERIES%5d.%5bL%5d,%5bSEX%5d.%5bMW%5d,%5bAGE%5d.%5b1564%5d,%5bFREQUENCY%5d.%5bA%5d,%5bCOUNTRY%5d.%5bGBR%5d,%5bTIME%5d.%5b1993%5d&amp;ShowOnWeb=true" TargetMode="External"/><Relationship Id="rId300" Type="http://schemas.openxmlformats.org/officeDocument/2006/relationships/hyperlink" Target="http://stats.oecd.org/OECDStat_Metadata/ShowMetadata.ashx?Dataset=LFS_D&amp;Coords=%5bCOUNTRY%5d.%5bOECD%5d&amp;ShowOnWeb=true&amp;Lang=en" TargetMode="External"/><Relationship Id="rId461" Type="http://schemas.openxmlformats.org/officeDocument/2006/relationships/hyperlink" Target="http://stats.oecd.org/OECDStat_Metadata/ShowMetadata.ashx?Dataset=LFS_D&amp;Coords=%5bSERIES%5d.%5bU%5d,%5bSEX%5d.%5bMW%5d,%5bAGE%5d.%5b5054%5d,%5bFREQUENCY%5d.%5bA%5d,%5bCOUNTRY%5d.%5bNZL%5d,%5bTIME%5d.%5b1998%5d&amp;ShowOnWeb=true" TargetMode="External"/><Relationship Id="rId482" Type="http://schemas.openxmlformats.org/officeDocument/2006/relationships/hyperlink" Target="http://stats.oecd.org/OECDStat_Metadata/ShowMetadata.ashx?Dataset=LFS_D&amp;Coords=%5bSERIES%5d.%5bU%5d,%5bSEX%5d.%5bMW%5d,%5bAGE%5d.%5b5054%5d,%5bFREQUENCY%5d.%5bA%5d,%5bCOUNTRY%5d.%5bESP%5d,%5bTIME%5d.%5b1999%5d&amp;ShowOnWeb=true" TargetMode="External"/><Relationship Id="rId517" Type="http://schemas.openxmlformats.org/officeDocument/2006/relationships/hyperlink" Target="http://stats.oecd.org/OECDStat_Metadata/ShowMetadata.ashx?Dataset=LFS_D&amp;Coords=%5bSERIES%5d.%5bL%5d,%5bSEX%5d.%5bMW%5d,%5bAGE%5d.%5b5054%5d,%5bFREQUENCY%5d.%5bA%5d,%5bCOUNTRY%5d.%5bDNK%5d,%5bTIME%5d.%5b1992%5d&amp;ShowOnWeb=true" TargetMode="External"/><Relationship Id="rId538" Type="http://schemas.openxmlformats.org/officeDocument/2006/relationships/hyperlink" Target="http://stats.oecd.org/OECDStat_Metadata/ShowMetadata.ashx?Dataset=LFS_D&amp;Coords=%5bSERIES%5d.%5bL%5d,%5bSEX%5d.%5bMW%5d,%5bAGE%5d.%5b5054%5d,%5bFREQUENCY%5d.%5bA%5d,%5bCOUNTRY%5d.%5bISL%5d,%5bTIME%5d.%5b2003%5d&amp;ShowOnWeb=true" TargetMode="External"/><Relationship Id="rId559" Type="http://schemas.openxmlformats.org/officeDocument/2006/relationships/hyperlink" Target="http://stats.oecd.org/OECDStat_Metadata/ShowMetadata.ashx?Dataset=LFS_D&amp;Coords=%5bSERIES%5d.%5bL%5d,%5bSEX%5d.%5bMW%5d,%5bAGE%5d.%5b5054%5d,%5bFREQUENCY%5d.%5bA%5d,%5bCOUNTRY%5d.%5bNZL%5d,%5bTIME%5d.%5b1998%5d&amp;ShowOnWeb=true" TargetMode="External"/><Relationship Id="rId60" Type="http://schemas.openxmlformats.org/officeDocument/2006/relationships/hyperlink" Target="http://stats.oecd.org/OECDStat_Metadata/ShowMetadata.ashx?Dataset=LFS_D&amp;Coords=%5bSERIES%5d.%5bU%5d,%5bSEX%5d.%5bMW%5d,%5bAGE%5d.%5b1564%5d,%5bFREQUENCY%5d.%5bA%5d,%5bCOUNTRY%5d.%5bMEX%5d,%5bTIME%5d.%5b2000%5d&amp;ShowOnWeb=true" TargetMode="External"/><Relationship Id="rId81" Type="http://schemas.openxmlformats.org/officeDocument/2006/relationships/hyperlink" Target="http://stats.oecd.org/OECDStat_Metadata/ShowMetadata.ashx?Dataset=LFS_D&amp;Coords=%5bSERIES%5d.%5bU%5d,%5bSEX%5d.%5bMW%5d,%5bAGE%5d.%5b1564%5d,%5bFREQUENCY%5d.%5bA%5d,%5bCOUNTRY%5d.%5bESP%5d,%5bTIME%5d.%5b1991%5d&amp;ShowOnWeb=true" TargetMode="External"/><Relationship Id="rId135" Type="http://schemas.openxmlformats.org/officeDocument/2006/relationships/hyperlink" Target="http://stats.oecd.org/OECDStat_Metadata/ShowMetadata.ashx?Dataset=LFS_D&amp;Coords=%5bSERIES%5d.%5bU%5d,%5bSEX%5d.%5bMW%5d,%5bAGE%5d.%5b5564%5d,%5bFREQUENCY%5d.%5bA%5d,%5bCOUNTRY%5d.%5bHUN%5d,%5bTIME%5d.%5b1994%5d&amp;ShowOnWeb=true" TargetMode="External"/><Relationship Id="rId156" Type="http://schemas.openxmlformats.org/officeDocument/2006/relationships/hyperlink" Target="http://stats.oecd.org/OECDStat_Metadata/ShowMetadata.ashx?Dataset=LFS_D&amp;Coords=%5bSERIES%5d.%5bU%5d,%5bSEX%5d.%5bMW%5d,%5bAGE%5d.%5b5564%5d,%5bFREQUENCY%5d.%5bA%5d,%5bCOUNTRY%5d.%5bLUX%5d,%5bTIME%5d.%5b2003%5d&amp;ShowOnWeb=true" TargetMode="External"/><Relationship Id="rId177" Type="http://schemas.openxmlformats.org/officeDocument/2006/relationships/hyperlink" Target="http://stats.oecd.org/OECDStat_Metadata/ShowMetadata.ashx?Dataset=LFS_D&amp;Coords=%5bSERIES%5d.%5bU%5d,%5bSEX%5d.%5bMW%5d,%5bAGE%5d.%5b5564%5d,%5bFREQUENCY%5d.%5bA%5d,%5bCOUNTRY%5d.%5bSVK%5d,%5bTIME%5d.%5b1997%5d&amp;ShowOnWeb=true" TargetMode="External"/><Relationship Id="rId198" Type="http://schemas.openxmlformats.org/officeDocument/2006/relationships/hyperlink" Target="http://stats.oecd.org/OECDStat_Metadata/ShowMetadata.ashx?Dataset=LFS_D&amp;Coords=%5bSERIES%5d.%5bU%5d,%5bSEX%5d.%5bMW%5d,%5bAGE%5d.%5b5564%5d,%5bFREQUENCY%5d.%5bA%5d,%5bCOUNTRY%5d.%5bUSA%5d,%5bTIME%5d.%5b1994%5d&amp;ShowOnWeb=true" TargetMode="External"/><Relationship Id="rId321" Type="http://schemas.openxmlformats.org/officeDocument/2006/relationships/hyperlink" Target="http://stats.oecd.org/OECDStat_Metadata/ShowMetadata.ashx?Dataset=LFS_D&amp;Coords=%5bSERIES%5d.%5bL%5d,%5bSEX%5d.%5bMW%5d,%5bAGE%5d.%5b5564%5d,%5bFREQUENCY%5d.%5bA%5d,%5bCOUNTRY%5d.%5bEST%5d,%5bTIME%5d.%5b2000%5d&amp;ShowOnWeb=true" TargetMode="External"/><Relationship Id="rId342" Type="http://schemas.openxmlformats.org/officeDocument/2006/relationships/hyperlink" Target="http://stats.oecd.org/OECDStat_Metadata/ShowMetadata.ashx?Dataset=LFS_D&amp;Coords=%5bSERIES%5d.%5bL%5d,%5bSEX%5d.%5bMW%5d,%5bAGE%5d.%5b5564%5d,%5bFREQUENCY%5d.%5bA%5d,%5bCOUNTRY%5d.%5bIRL%5d,%5bTIME%5d.%5b1998%5d&amp;ShowOnWeb=true" TargetMode="External"/><Relationship Id="rId363" Type="http://schemas.openxmlformats.org/officeDocument/2006/relationships/hyperlink" Target="http://stats.oecd.org/OECDStat_Metadata/ShowMetadata.ashx?Dataset=LFS_D&amp;Coords=%5bCOUNTRY%5d.%5bNOR%5d&amp;ShowOnWeb=true&amp;Lang=en" TargetMode="External"/><Relationship Id="rId384" Type="http://schemas.openxmlformats.org/officeDocument/2006/relationships/hyperlink" Target="http://stats.oecd.org/OECDStat_Metadata/ShowMetadata.ashx?Dataset=LFS_D&amp;Coords=%5bSERIES%5d.%5bL%5d,%5bSEX%5d.%5bMW%5d,%5bAGE%5d.%5b5564%5d,%5bFREQUENCY%5d.%5bA%5d,%5bCOUNTRY%5d.%5bESP%5d,%5bTIME%5d.%5b2000%5d&amp;ShowOnWeb=true" TargetMode="External"/><Relationship Id="rId419" Type="http://schemas.openxmlformats.org/officeDocument/2006/relationships/hyperlink" Target="http://stats.oecd.org/OECDStat_Metadata/ShowMetadata.ashx?Dataset=LFS_D&amp;Coords=%5bCOUNTRY%5d.%5bEST%5d&amp;ShowOnWeb=true&amp;Lang=en" TargetMode="External"/><Relationship Id="rId570" Type="http://schemas.openxmlformats.org/officeDocument/2006/relationships/hyperlink" Target="http://stats.oecd.org/OECDStat_Metadata/ShowMetadata.ashx?Dataset=LFS_D&amp;Coords=%5bSERIES%5d.%5bL%5d,%5bSEX%5d.%5bMW%5d,%5bAGE%5d.%5b5054%5d,%5bFREQUENCY%5d.%5bA%5d,%5bCOUNTRY%5d.%5bPRT%5d,%5bTIME%5d.%5b1997%5d&amp;ShowOnWeb=true" TargetMode="External"/><Relationship Id="rId591" Type="http://schemas.openxmlformats.org/officeDocument/2006/relationships/hyperlink" Target="http://stats.oecd.org/OECDStat_Metadata/ShowMetadata.ashx?Dataset=LFS_D&amp;Coords=%5bCOUNTRY%5d.%5bGBR%5d&amp;ShowOnWeb=true&amp;Lang=en" TargetMode="External"/><Relationship Id="rId202" Type="http://schemas.openxmlformats.org/officeDocument/2006/relationships/hyperlink" Target="http://stats.oecd.org/OECDStat_Metadata/ShowMetadata.ashx?Dataset=LFS_D&amp;ShowOnWeb=true&amp;Lang=en" TargetMode="External"/><Relationship Id="rId223" Type="http://schemas.openxmlformats.org/officeDocument/2006/relationships/hyperlink" Target="http://stats.oecd.org/OECDStat_Metadata/ShowMetadata.ashx?Dataset=LFS_D&amp;Coords=%5bCOUNTRY%5d.%5bFIN%5d&amp;ShowOnWeb=true&amp;Lang=en" TargetMode="External"/><Relationship Id="rId244" Type="http://schemas.openxmlformats.org/officeDocument/2006/relationships/hyperlink" Target="http://stats.oecd.org/OECDStat_Metadata/ShowMetadata.ashx?Dataset=LFS_D&amp;Coords=%5bCOUNTRY%5d.%5bISR%5d&amp;ShowOnWeb=true&amp;Lang=en" TargetMode="External"/><Relationship Id="rId430" Type="http://schemas.openxmlformats.org/officeDocument/2006/relationships/hyperlink" Target="http://stats.oecd.org/OECDStat_Metadata/ShowMetadata.ashx?Dataset=LFS_D&amp;Coords=%5bSERIES%5d.%5bU%5d,%5bSEX%5d.%5bMW%5d,%5bAGE%5d.%5b5054%5d,%5bFREQUENCY%5d.%5bA%5d,%5bCOUNTRY%5d.%5bDEU%5d,%5bTIME%5d.%5b2010%5d&amp;ShowOnWeb=true" TargetMode="External"/><Relationship Id="rId18" Type="http://schemas.openxmlformats.org/officeDocument/2006/relationships/hyperlink" Target="http://stats.oecd.org/OECDStat_Metadata/ShowMetadata.ashx?Dataset=LFS_D&amp;Coords=%5bSERIES%5d.%5bU%5d,%5bSEX%5d.%5bMW%5d,%5bAGE%5d.%5b1564%5d,%5bFREQUENCY%5d.%5bA%5d,%5bCOUNTRY%5d.%5bDNK%5d,%5bTIME%5d.%5b1992%5d&amp;ShowOnWeb=true" TargetMode="External"/><Relationship Id="rId39" Type="http://schemas.openxmlformats.org/officeDocument/2006/relationships/hyperlink" Target="http://stats.oecd.org/OECDStat_Metadata/ShowMetadata.ashx?Dataset=LFS_D&amp;Coords=%5bSERIES%5d.%5bU%5d,%5bSEX%5d.%5bMW%5d,%5bAGE%5d.%5b1564%5d,%5bFREQUENCY%5d.%5bA%5d,%5bCOUNTRY%5d.%5bISL%5d,%5bTIME%5d.%5b2001%5d&amp;ShowOnWeb=true" TargetMode="External"/><Relationship Id="rId265" Type="http://schemas.openxmlformats.org/officeDocument/2006/relationships/hyperlink" Target="http://stats.oecd.org/OECDStat_Metadata/ShowMetadata.ashx?Dataset=LFS_D&amp;Coords=%5bSERIES%5d.%5bL%5d,%5bSEX%5d.%5bMW%5d,%5bAGE%5d.%5b1564%5d,%5bFREQUENCY%5d.%5bA%5d,%5bCOUNTRY%5d.%5bNOR%5d,%5bTIME%5d.%5b1995%5d&amp;ShowOnWeb=true" TargetMode="External"/><Relationship Id="rId286" Type="http://schemas.openxmlformats.org/officeDocument/2006/relationships/hyperlink" Target="http://stats.oecd.org/OECDStat_Metadata/ShowMetadata.ashx?Dataset=LFS_D&amp;Coords=%5bSERIES%5d.%5bL%5d,%5bSEX%5d.%5bMW%5d,%5bAGE%5d.%5b1564%5d,%5bFREQUENCY%5d.%5bA%5d,%5bCOUNTRY%5d.%5bESP%5d,%5bTIME%5d.%5b2004%5d&amp;ShowOnWeb=true" TargetMode="External"/><Relationship Id="rId451" Type="http://schemas.openxmlformats.org/officeDocument/2006/relationships/hyperlink" Target="http://stats.oecd.org/OECDStat_Metadata/ShowMetadata.ashx?Dataset=LFS_D&amp;Coords=%5bSERIES%5d.%5bU%5d,%5bSEX%5d.%5bMW%5d,%5bAGE%5d.%5b5054%5d,%5bFREQUENCY%5d.%5bA%5d,%5bCOUNTRY%5d.%5bKOR%5d,%5bTIME%5d.%5b1999%5d&amp;ShowOnWeb=true" TargetMode="External"/><Relationship Id="rId472" Type="http://schemas.openxmlformats.org/officeDocument/2006/relationships/hyperlink" Target="http://stats.oecd.org/OECDStat_Metadata/ShowMetadata.ashx?Dataset=LFS_D&amp;Coords=%5bSERIES%5d.%5bU%5d,%5bSEX%5d.%5bMW%5d,%5bAGE%5d.%5b5054%5d,%5bFREQUENCY%5d.%5bA%5d,%5bCOUNTRY%5d.%5bPRT%5d,%5bTIME%5d.%5b1997%5d&amp;ShowOnWeb=true" TargetMode="External"/><Relationship Id="rId493" Type="http://schemas.openxmlformats.org/officeDocument/2006/relationships/hyperlink" Target="http://stats.oecd.org/OECDStat_Metadata/ShowMetadata.ashx?Dataset=LFS_D&amp;Coords=%5bCOUNTRY%5d.%5bGBR%5d&amp;ShowOnWeb=true&amp;Lang=en" TargetMode="External"/><Relationship Id="rId507" Type="http://schemas.openxmlformats.org/officeDocument/2006/relationships/hyperlink" Target="http://stats.oecd.org/OECDStat_Metadata/ShowMetadata.ashx?Dataset=LFS_D&amp;Coords=%5bCOUNTRY%5d.%5bBEL%5d&amp;ShowOnWeb=true&amp;Lang=en" TargetMode="External"/><Relationship Id="rId528" Type="http://schemas.openxmlformats.org/officeDocument/2006/relationships/hyperlink" Target="http://stats.oecd.org/OECDStat_Metadata/ShowMetadata.ashx?Dataset=LFS_D&amp;Coords=%5bSERIES%5d.%5bL%5d,%5bSEX%5d.%5bMW%5d,%5bAGE%5d.%5b5054%5d,%5bFREQUENCY%5d.%5bA%5d,%5bCOUNTRY%5d.%5bDEU%5d,%5bTIME%5d.%5b2004%5d&amp;ShowOnWeb=true" TargetMode="External"/><Relationship Id="rId549" Type="http://schemas.openxmlformats.org/officeDocument/2006/relationships/hyperlink" Target="http://stats.oecd.org/OECDStat_Metadata/ShowMetadata.ashx?Dataset=LFS_D&amp;Coords=%5bSERIES%5d.%5bL%5d,%5bSEX%5d.%5bMW%5d,%5bAGE%5d.%5b5054%5d,%5bFREQUENCY%5d.%5bA%5d,%5bCOUNTRY%5d.%5bKOR%5d,%5bTIME%5d.%5b1999%5d&amp;ShowOnWeb=true" TargetMode="External"/><Relationship Id="rId50" Type="http://schemas.openxmlformats.org/officeDocument/2006/relationships/hyperlink" Target="http://stats.oecd.org/OECDStat_Metadata/ShowMetadata.ashx?Dataset=LFS_D&amp;Coords=%5bCOUNTRY%5d.%5bKOR%5d&amp;ShowOnWeb=true&amp;Lang=en" TargetMode="External"/><Relationship Id="rId104" Type="http://schemas.openxmlformats.org/officeDocument/2006/relationships/hyperlink" Target="http://stats.oecd.org/OECDStat_Metadata/ShowMetadata.ashx?Dataset=LFS_D&amp;Coords=%5bCOUNTRY%5d.%5bAUT%5d&amp;ShowOnWeb=true&amp;Lang=en" TargetMode="External"/><Relationship Id="rId125" Type="http://schemas.openxmlformats.org/officeDocument/2006/relationships/hyperlink" Target="http://stats.oecd.org/OECDStat_Metadata/ShowMetadata.ashx?Dataset=LFS_D&amp;Coords=%5bSERIES%5d.%5bU%5d,%5bSEX%5d.%5bMW%5d,%5bAGE%5d.%5b5564%5d,%5bFREQUENCY%5d.%5bA%5d,%5bCOUNTRY%5d.%5bFRA%5d,%5bTIME%5d.%5b2002%5d&amp;ShowOnWeb=true" TargetMode="External"/><Relationship Id="rId146" Type="http://schemas.openxmlformats.org/officeDocument/2006/relationships/hyperlink" Target="http://stats.oecd.org/OECDStat_Metadata/ShowMetadata.ashx?Dataset=LFS_D&amp;Coords=%5bSERIES%5d.%5bU%5d,%5bSEX%5d.%5bMW%5d,%5bAGE%5d.%5b5564%5d,%5bFREQUENCY%5d.%5bA%5d,%5bCOUNTRY%5d.%5bITA%5d,%5bTIME%5d.%5b1993%5d&amp;ShowOnWeb=true" TargetMode="External"/><Relationship Id="rId167" Type="http://schemas.openxmlformats.org/officeDocument/2006/relationships/hyperlink" Target="http://stats.oecd.org/OECDStat_Metadata/ShowMetadata.ashx?Dataset=LFS_D&amp;Coords=%5bCOUNTRY%5d.%5bPOL%5d&amp;ShowOnWeb=true&amp;Lang=en" TargetMode="External"/><Relationship Id="rId188" Type="http://schemas.openxmlformats.org/officeDocument/2006/relationships/hyperlink" Target="http://stats.oecd.org/OECDStat_Metadata/ShowMetadata.ashx?Dataset=LFS_D&amp;Coords=%5bSERIES%5d.%5bU%5d,%5bSEX%5d.%5bMW%5d,%5bAGE%5d.%5b5564%5d,%5bFREQUENCY%5d.%5bA%5d,%5bCOUNTRY%5d.%5bESP%5d,%5bTIME%5d.%5b2009%5d&amp;ShowOnWeb=true" TargetMode="External"/><Relationship Id="rId311" Type="http://schemas.openxmlformats.org/officeDocument/2006/relationships/hyperlink" Target="http://stats.oecd.org/OECDStat_Metadata/ShowMetadata.ashx?Dataset=LFS_D&amp;Coords=%5bSERIES%5d.%5bL%5d,%5bSEX%5d.%5bMW%5d,%5bAGE%5d.%5b5564%5d,%5bFREQUENCY%5d.%5bA%5d,%5bCOUNTRY%5d.%5bBEL%5d,%5bTIME%5d.%5b1999%5d&amp;ShowOnWeb=true" TargetMode="External"/><Relationship Id="rId332" Type="http://schemas.openxmlformats.org/officeDocument/2006/relationships/hyperlink" Target="http://stats.oecd.org/OECDStat_Metadata/ShowMetadata.ashx?Dataset=LFS_D&amp;Coords=%5bSERIES%5d.%5bL%5d,%5bSEX%5d.%5bMW%5d,%5bAGE%5d.%5b5564%5d,%5bFREQUENCY%5d.%5bA%5d,%5bCOUNTRY%5d.%5bGRC%5d,%5bTIME%5d.%5b1992%5d&amp;ShowOnWeb=true" TargetMode="External"/><Relationship Id="rId353" Type="http://schemas.openxmlformats.org/officeDocument/2006/relationships/hyperlink" Target="http://stats.oecd.org/OECDStat_Metadata/ShowMetadata.ashx?Dataset=LFS_D&amp;Coords=%5bSERIES%5d.%5bL%5d,%5bSEX%5d.%5bMW%5d,%5bAGE%5d.%5b5564%5d,%5bFREQUENCY%5d.%5bA%5d,%5bCOUNTRY%5d.%5bLUX%5d,%5bTIME%5d.%5b1992%5d&amp;ShowOnWeb=true" TargetMode="External"/><Relationship Id="rId374" Type="http://schemas.openxmlformats.org/officeDocument/2006/relationships/hyperlink" Target="http://stats.oecd.org/OECDStat_Metadata/ShowMetadata.ashx?Dataset=LFS_D&amp;Coords=%5bSERIES%5d.%5bL%5d,%5bSEX%5d.%5bMW%5d,%5bAGE%5d.%5b5564%5d,%5bFREQUENCY%5d.%5bA%5d,%5bCOUNTRY%5d.%5bPRT%5d,%5bTIME%5d.%5b1998%5d&amp;ShowOnWeb=true" TargetMode="External"/><Relationship Id="rId395" Type="http://schemas.openxmlformats.org/officeDocument/2006/relationships/hyperlink" Target="http://stats.oecd.org/OECDStat_Metadata/ShowMetadata.ashx?Dataset=LFS_D&amp;Coords=%5bSERIES%5d.%5bL%5d,%5bSEX%5d.%5bMW%5d,%5bAGE%5d.%5b5564%5d,%5bFREQUENCY%5d.%5bA%5d,%5bCOUNTRY%5d.%5bGBR%5d,%5bTIME%5d.%5b1993%5d&amp;ShowOnWeb=true" TargetMode="External"/><Relationship Id="rId409" Type="http://schemas.openxmlformats.org/officeDocument/2006/relationships/hyperlink" Target="http://stats.oecd.org/OECDStat_Metadata/ShowMetadata.ashx?Dataset=LFS_D&amp;Coords=%5bSERIES%5d.%5bU%5d,%5bSEX%5d.%5bMW%5d,%5bAGE%5d.%5b5054%5d,%5bFREQUENCY%5d.%5bA%5d,%5bCOUNTRY%5d.%5bBEL%5d,%5bTIME%5d.%5b1992%5d&amp;ShowOnWeb=true" TargetMode="External"/><Relationship Id="rId560" Type="http://schemas.openxmlformats.org/officeDocument/2006/relationships/hyperlink" Target="http://stats.oecd.org/OECDStat_Metadata/ShowMetadata.ashx?Dataset=LFS_D&amp;Coords=%5bCOUNTRY%5d.%5bNOR%5d&amp;ShowOnWeb=true&amp;Lang=en" TargetMode="External"/><Relationship Id="rId581" Type="http://schemas.openxmlformats.org/officeDocument/2006/relationships/hyperlink" Target="http://stats.oecd.org/OECDStat_Metadata/ShowMetadata.ashx?Dataset=LFS_D&amp;Coords=%5bSERIES%5d.%5bL%5d,%5bSEX%5d.%5bMW%5d,%5bAGE%5d.%5b5054%5d,%5bFREQUENCY%5d.%5bA%5d,%5bCOUNTRY%5d.%5bESP%5d,%5bTIME%5d.%5b2000%5d&amp;ShowOnWeb=true" TargetMode="External"/><Relationship Id="rId71" Type="http://schemas.openxmlformats.org/officeDocument/2006/relationships/hyperlink" Target="http://stats.oecd.org/OECDStat_Metadata/ShowMetadata.ashx?Dataset=LFS_D&amp;Coords=%5bSERIES%5d.%5bU%5d,%5bSEX%5d.%5bMW%5d,%5bAGE%5d.%5b1564%5d,%5bFREQUENCY%5d.%5bA%5d,%5bCOUNTRY%5d.%5bPOL%5d,%5bTIME%5d.%5b2002%5d&amp;ShowOnWeb=true" TargetMode="External"/><Relationship Id="rId92" Type="http://schemas.openxmlformats.org/officeDocument/2006/relationships/hyperlink" Target="http://stats.oecd.org/OECDStat_Metadata/ShowMetadata.ashx?Dataset=LFS_D&amp;Coords=%5bCOUNTRY%5d.%5bCHE%5d&amp;ShowOnWeb=true&amp;Lang=en" TargetMode="External"/><Relationship Id="rId213" Type="http://schemas.openxmlformats.org/officeDocument/2006/relationships/hyperlink" Target="http://stats.oecd.org/OECDStat_Metadata/ShowMetadata.ashx?Dataset=LFS_D&amp;Coords=%5bCOUNTRY%5d.%5bCAN%5d&amp;ShowOnWeb=true&amp;Lang=en" TargetMode="External"/><Relationship Id="rId234" Type="http://schemas.openxmlformats.org/officeDocument/2006/relationships/hyperlink" Target="http://stats.oecd.org/OECDStat_Metadata/ShowMetadata.ashx?Dataset=LFS_D&amp;Coords=%5bSERIES%5d.%5bL%5d,%5bSEX%5d.%5bMW%5d,%5bAGE%5d.%5b1564%5d,%5bFREQUENCY%5d.%5bA%5d,%5bCOUNTRY%5d.%5bGRC%5d,%5bTIME%5d.%5b1997%5d&amp;ShowOnWeb=true" TargetMode="External"/><Relationship Id="rId420" Type="http://schemas.openxmlformats.org/officeDocument/2006/relationships/hyperlink" Target="http://stats.oecd.org/OECDStat_Metadata/ShowMetadata.ashx?Dataset=LFS_D&amp;Coords=%5bSERIES%5d.%5bU%5d,%5bSEX%5d.%5bMW%5d,%5bAGE%5d.%5b5054%5d,%5bFREQUENCY%5d.%5bA%5d,%5bCOUNTRY%5d.%5bEST%5d,%5bTIME%5d.%5b1997%5d&amp;ShowOnWeb=true" TargetMode="External"/><Relationship Id="rId2" Type="http://schemas.openxmlformats.org/officeDocument/2006/relationships/hyperlink" Target="http://stats.oecd.org/OECDStat_Metadata/ShowMetadata.ashx?Dataset=LFS_D&amp;Coords=%5bCOUNTRY%5d.%5bAUS%5d&amp;ShowOnWeb=true&amp;Lang=en" TargetMode="External"/><Relationship Id="rId29" Type="http://schemas.openxmlformats.org/officeDocument/2006/relationships/hyperlink" Target="http://stats.oecd.org/OECDStat_Metadata/ShowMetadata.ashx?Dataset=LFS_D&amp;Coords=%5bSERIES%5d.%5bU%5d,%5bSEX%5d.%5bMW%5d,%5bAGE%5d.%5b1564%5d,%5bFREQUENCY%5d.%5bA%5d,%5bCOUNTRY%5d.%5bDEU%5d,%5bTIME%5d.%5b2004%5d&amp;ShowOnWeb=true" TargetMode="External"/><Relationship Id="rId255" Type="http://schemas.openxmlformats.org/officeDocument/2006/relationships/hyperlink" Target="http://stats.oecd.org/OECDStat_Metadata/ShowMetadata.ashx?Dataset=LFS_D&amp;Coords=%5bSERIES%5d.%5bL%5d,%5bSEX%5d.%5bMW%5d,%5bAGE%5d.%5b1564%5d,%5bFREQUENCY%5d.%5bA%5d,%5bCOUNTRY%5d.%5bLUX%5d,%5bTIME%5d.%5b2002%5d&amp;ShowOnWeb=true" TargetMode="External"/><Relationship Id="rId276" Type="http://schemas.openxmlformats.org/officeDocument/2006/relationships/hyperlink" Target="http://stats.oecd.org/OECDStat_Metadata/ShowMetadata.ashx?Dataset=LFS_D&amp;Coords=%5bCOUNTRY%5d.%5bSVK%5d&amp;ShowOnWeb=true&amp;Lang=en" TargetMode="External"/><Relationship Id="rId297" Type="http://schemas.openxmlformats.org/officeDocument/2006/relationships/hyperlink" Target="http://stats.oecd.org/OECDStat_Metadata/ShowMetadata.ashx?Dataset=LFS_D&amp;Coords=%5bCOUNTRY%5d.%5bUSA%5d&amp;ShowOnWeb=true&amp;Lang=en" TargetMode="External"/><Relationship Id="rId441" Type="http://schemas.openxmlformats.org/officeDocument/2006/relationships/hyperlink" Target="http://stats.oecd.org/OECDStat_Metadata/ShowMetadata.ashx?Dataset=LFS_D&amp;Coords=%5bCOUNTRY%5d.%5bIRL%5d&amp;ShowOnWeb=true&amp;Lang=en" TargetMode="External"/><Relationship Id="rId462" Type="http://schemas.openxmlformats.org/officeDocument/2006/relationships/hyperlink" Target="http://stats.oecd.org/OECDStat_Metadata/ShowMetadata.ashx?Dataset=LFS_D&amp;Coords=%5bCOUNTRY%5d.%5bNOR%5d&amp;ShowOnWeb=true&amp;Lang=en" TargetMode="External"/><Relationship Id="rId483" Type="http://schemas.openxmlformats.org/officeDocument/2006/relationships/hyperlink" Target="http://stats.oecd.org/OECDStat_Metadata/ShowMetadata.ashx?Dataset=LFS_D&amp;Coords=%5bSERIES%5d.%5bU%5d,%5bSEX%5d.%5bMW%5d,%5bAGE%5d.%5b5054%5d,%5bFREQUENCY%5d.%5bA%5d,%5bCOUNTRY%5d.%5bESP%5d,%5bTIME%5d.%5b2000%5d&amp;ShowOnWeb=true" TargetMode="External"/><Relationship Id="rId518" Type="http://schemas.openxmlformats.org/officeDocument/2006/relationships/hyperlink" Target="http://stats.oecd.org/OECDStat_Metadata/ShowMetadata.ashx?Dataset=LFS_D&amp;Coords=%5bCOUNTRY%5d.%5bEST%5d&amp;ShowOnWeb=true&amp;Lang=en" TargetMode="External"/><Relationship Id="rId539" Type="http://schemas.openxmlformats.org/officeDocument/2006/relationships/hyperlink" Target="http://stats.oecd.org/OECDStat_Metadata/ShowMetadata.ashx?Dataset=LFS_D&amp;Coords=%5bCOUNTRY%5d.%5bIRL%5d&amp;ShowOnWeb=true&amp;Lang=en" TargetMode="External"/><Relationship Id="rId40" Type="http://schemas.openxmlformats.org/officeDocument/2006/relationships/hyperlink" Target="http://stats.oecd.org/OECDStat_Metadata/ShowMetadata.ashx?Dataset=LFS_D&amp;Coords=%5bSERIES%5d.%5bU%5d,%5bSEX%5d.%5bMW%5d,%5bAGE%5d.%5b1564%5d,%5bFREQUENCY%5d.%5bA%5d,%5bCOUNTRY%5d.%5bISL%5d,%5bTIME%5d.%5b2003%5d&amp;ShowOnWeb=true" TargetMode="External"/><Relationship Id="rId115" Type="http://schemas.openxmlformats.org/officeDocument/2006/relationships/hyperlink" Target="http://stats.oecd.org/OECDStat_Metadata/ShowMetadata.ashx?Dataset=LFS_D&amp;Coords=%5bSERIES%5d.%5bU%5d,%5bSEX%5d.%5bMW%5d,%5bAGE%5d.%5b5564%5d,%5bFREQUENCY%5d.%5bA%5d,%5bCOUNTRY%5d.%5bCZE%5d,%5bTIME%5d.%5b1996%5d&amp;ShowOnWeb=true" TargetMode="External"/><Relationship Id="rId136" Type="http://schemas.openxmlformats.org/officeDocument/2006/relationships/hyperlink" Target="http://stats.oecd.org/OECDStat_Metadata/ShowMetadata.ashx?Dataset=LFS_D&amp;Coords=%5bSERIES%5d.%5bU%5d,%5bSEX%5d.%5bMW%5d,%5bAGE%5d.%5b5564%5d,%5bFREQUENCY%5d.%5bA%5d,%5bCOUNTRY%5d.%5bHUN%5d,%5bTIME%5d.%5b2002%5d&amp;ShowOnWeb=true" TargetMode="External"/><Relationship Id="rId157" Type="http://schemas.openxmlformats.org/officeDocument/2006/relationships/hyperlink" Target="http://stats.oecd.org/OECDStat_Metadata/ShowMetadata.ashx?Dataset=LFS_D&amp;Coords=%5bCOUNTRY%5d.%5bMEX%5d&amp;ShowOnWeb=true&amp;Lang=en" TargetMode="External"/><Relationship Id="rId178" Type="http://schemas.openxmlformats.org/officeDocument/2006/relationships/hyperlink" Target="http://stats.oecd.org/OECDStat_Metadata/ShowMetadata.ashx?Dataset=LFS_D&amp;Coords=%5bSERIES%5d.%5bU%5d,%5bSEX%5d.%5bMW%5d,%5bAGE%5d.%5b5564%5d,%5bFREQUENCY%5d.%5bA%5d,%5bCOUNTRY%5d.%5bSVK%5d,%5bTIME%5d.%5b1999%5d&amp;ShowOnWeb=true" TargetMode="External"/><Relationship Id="rId301" Type="http://schemas.openxmlformats.org/officeDocument/2006/relationships/hyperlink" Target="http://stats.oecd.org/OECDStat_Metadata/ShowMetadata.ashx?Dataset=LFS_D&amp;ShowOnWeb=true&amp;Lang=en" TargetMode="External"/><Relationship Id="rId322" Type="http://schemas.openxmlformats.org/officeDocument/2006/relationships/hyperlink" Target="http://stats.oecd.org/OECDStat_Metadata/ShowMetadata.ashx?Dataset=LFS_D&amp;Coords=%5bCOUNTRY%5d.%5bFIN%5d&amp;ShowOnWeb=true&amp;Lang=en" TargetMode="External"/><Relationship Id="rId343" Type="http://schemas.openxmlformats.org/officeDocument/2006/relationships/hyperlink" Target="http://stats.oecd.org/OECDStat_Metadata/ShowMetadata.ashx?Dataset=LFS_D&amp;Coords=%5bCOUNTRY%5d.%5bISR%5d&amp;ShowOnWeb=true&amp;Lang=en" TargetMode="External"/><Relationship Id="rId364" Type="http://schemas.openxmlformats.org/officeDocument/2006/relationships/hyperlink" Target="http://stats.oecd.org/OECDStat_Metadata/ShowMetadata.ashx?Dataset=LFS_D&amp;Coords=%5bSERIES%5d.%5bL%5d,%5bSEX%5d.%5bMW%5d,%5bAGE%5d.%5b5564%5d,%5bFREQUENCY%5d.%5bA%5d,%5bCOUNTRY%5d.%5bNOR%5d,%5bTIME%5d.%5b1995%5d&amp;ShowOnWeb=true" TargetMode="External"/><Relationship Id="rId550" Type="http://schemas.openxmlformats.org/officeDocument/2006/relationships/hyperlink" Target="http://stats.oecd.org/OECDStat_Metadata/ShowMetadata.ashx?Dataset=LFS_D&amp;Coords=%5bSERIES%5d.%5bL%5d,%5bSEX%5d.%5bMW%5d,%5bAGE%5d.%5b5054%5d,%5bFREQUENCY%5d.%5bA%5d,%5bCOUNTRY%5d.%5bKOR%5d,%5bTIME%5d.%5b2005%5d&amp;ShowOnWeb=true" TargetMode="External"/><Relationship Id="rId61" Type="http://schemas.openxmlformats.org/officeDocument/2006/relationships/hyperlink" Target="http://stats.oecd.org/OECDStat_Metadata/ShowMetadata.ashx?Dataset=LFS_D&amp;Coords=%5bCOUNTRY%5d.%5bNLD%5d&amp;ShowOnWeb=true&amp;Lang=en" TargetMode="External"/><Relationship Id="rId82" Type="http://schemas.openxmlformats.org/officeDocument/2006/relationships/hyperlink" Target="http://stats.oecd.org/OECDStat_Metadata/ShowMetadata.ashx?Dataset=LFS_D&amp;Coords=%5bSERIES%5d.%5bU%5d,%5bSEX%5d.%5bMW%5d,%5bAGE%5d.%5b1564%5d,%5bFREQUENCY%5d.%5bA%5d,%5bCOUNTRY%5d.%5bESP%5d,%5bTIME%5d.%5b1995%5d&amp;ShowOnWeb=true" TargetMode="External"/><Relationship Id="rId199" Type="http://schemas.openxmlformats.org/officeDocument/2006/relationships/hyperlink" Target="http://stats.oecd.org/OECDStat_Metadata/ShowMetadata.ashx?Dataset=LFS_D&amp;Coords=%5bSERIES%5d.%5bU%5d,%5bSEX%5d.%5bMW%5d,%5bAGE%5d.%5b5564%5d,%5bFREQUENCY%5d.%5bA%5d,%5bCOUNTRY%5d.%5bUSA%5d,%5bTIME%5d.%5b2000%5d&amp;ShowOnWeb=true" TargetMode="External"/><Relationship Id="rId203" Type="http://schemas.openxmlformats.org/officeDocument/2006/relationships/hyperlink" Target="http://stats.oecd.org/OECDStat_Metadata/ShowMetadata.ashx?Dataset=LFS_D&amp;Coords=%5bCOUNTRY%5d.%5bAUS%5d&amp;ShowOnWeb=true&amp;Lang=en" TargetMode="External"/><Relationship Id="rId385" Type="http://schemas.openxmlformats.org/officeDocument/2006/relationships/hyperlink" Target="http://stats.oecd.org/OECDStat_Metadata/ShowMetadata.ashx?Dataset=LFS_D&amp;Coords=%5bSERIES%5d.%5bL%5d,%5bSEX%5d.%5bMW%5d,%5bAGE%5d.%5b5564%5d,%5bFREQUENCY%5d.%5bA%5d,%5bCOUNTRY%5d.%5bESP%5d,%5bTIME%5d.%5b2004%5d&amp;ShowOnWeb=true" TargetMode="External"/><Relationship Id="rId571" Type="http://schemas.openxmlformats.org/officeDocument/2006/relationships/hyperlink" Target="http://stats.oecd.org/OECDStat_Metadata/ShowMetadata.ashx?Dataset=LFS_D&amp;Coords=%5bSERIES%5d.%5bL%5d,%5bSEX%5d.%5bMW%5d,%5bAGE%5d.%5b5054%5d,%5bFREQUENCY%5d.%5bA%5d,%5bCOUNTRY%5d.%5bPRT%5d,%5bTIME%5d.%5b1998%5d&amp;ShowOnWeb=true" TargetMode="External"/><Relationship Id="rId592" Type="http://schemas.openxmlformats.org/officeDocument/2006/relationships/hyperlink" Target="http://stats.oecd.org/OECDStat_Metadata/ShowMetadata.ashx?Dataset=LFS_D&amp;Coords=%5bSERIES%5d.%5bL%5d,%5bSEX%5d.%5bMW%5d,%5bAGE%5d.%5b5054%5d,%5bFREQUENCY%5d.%5bA%5d,%5bCOUNTRY%5d.%5bGBR%5d,%5bTIME%5d.%5b1993%5d&amp;ShowOnWeb=true" TargetMode="External"/><Relationship Id="rId19" Type="http://schemas.openxmlformats.org/officeDocument/2006/relationships/hyperlink" Target="http://stats.oecd.org/OECDStat_Metadata/ShowMetadata.ashx?Dataset=LFS_D&amp;Coords=%5bCOUNTRY%5d.%5bEST%5d&amp;ShowOnWeb=true&amp;Lang=en" TargetMode="External"/><Relationship Id="rId224" Type="http://schemas.openxmlformats.org/officeDocument/2006/relationships/hyperlink" Target="http://stats.oecd.org/OECDStat_Metadata/ShowMetadata.ashx?Dataset=LFS_D&amp;Coords=%5bSERIES%5d.%5bL%5d,%5bSEX%5d.%5bMW%5d,%5bAGE%5d.%5b1564%5d,%5bFREQUENCY%5d.%5bA%5d,%5bCOUNTRY%5d.%5bFIN%5d,%5bTIME%5d.%5b1999%5d&amp;ShowOnWeb=true" TargetMode="External"/><Relationship Id="rId245" Type="http://schemas.openxmlformats.org/officeDocument/2006/relationships/hyperlink" Target="http://stats.oecd.org/OECDStat_Metadata/ShowMetadata.ashx?Dataset=LFS_D&amp;Coords=%5bCOUNTRY%5d.%5bITA%5d&amp;ShowOnWeb=true&amp;Lang=en" TargetMode="External"/><Relationship Id="rId266" Type="http://schemas.openxmlformats.org/officeDocument/2006/relationships/hyperlink" Target="http://stats.oecd.org/OECDStat_Metadata/ShowMetadata.ashx?Dataset=LFS_D&amp;Coords=%5bSERIES%5d.%5bL%5d,%5bSEX%5d.%5bMW%5d,%5bAGE%5d.%5b1564%5d,%5bFREQUENCY%5d.%5bA%5d,%5bCOUNTRY%5d.%5bNOR%5d,%5bTIME%5d.%5b1996%5d&amp;ShowOnWeb=true" TargetMode="External"/><Relationship Id="rId287" Type="http://schemas.openxmlformats.org/officeDocument/2006/relationships/hyperlink" Target="http://stats.oecd.org/OECDStat_Metadata/ShowMetadata.ashx?Dataset=LFS_D&amp;Coords=%5bSERIES%5d.%5bL%5d,%5bSEX%5d.%5bMW%5d,%5bAGE%5d.%5b1564%5d,%5bFREQUENCY%5d.%5bA%5d,%5bCOUNTRY%5d.%5bESP%5d,%5bTIME%5d.%5b2008%5d&amp;ShowOnWeb=true" TargetMode="External"/><Relationship Id="rId410" Type="http://schemas.openxmlformats.org/officeDocument/2006/relationships/hyperlink" Target="http://stats.oecd.org/OECDStat_Metadata/ShowMetadata.ashx?Dataset=LFS_D&amp;Coords=%5bSERIES%5d.%5bU%5d,%5bSEX%5d.%5bMW%5d,%5bAGE%5d.%5b5054%5d,%5bFREQUENCY%5d.%5bA%5d,%5bCOUNTRY%5d.%5bBEL%5d,%5bTIME%5d.%5b1998%5d&amp;ShowOnWeb=true" TargetMode="External"/><Relationship Id="rId431" Type="http://schemas.openxmlformats.org/officeDocument/2006/relationships/hyperlink" Target="http://stats.oecd.org/OECDStat_Metadata/ShowMetadata.ashx?Dataset=LFS_D&amp;Coords=%5bCOUNTRY%5d.%5bGRC%5d&amp;ShowOnWeb=true&amp;Lang=en" TargetMode="External"/><Relationship Id="rId452" Type="http://schemas.openxmlformats.org/officeDocument/2006/relationships/hyperlink" Target="http://stats.oecd.org/OECDStat_Metadata/ShowMetadata.ashx?Dataset=LFS_D&amp;Coords=%5bSERIES%5d.%5bU%5d,%5bSEX%5d.%5bMW%5d,%5bAGE%5d.%5b5054%5d,%5bFREQUENCY%5d.%5bA%5d,%5bCOUNTRY%5d.%5bKOR%5d,%5bTIME%5d.%5b2005%5d&amp;ShowOnWeb=true" TargetMode="External"/><Relationship Id="rId473" Type="http://schemas.openxmlformats.org/officeDocument/2006/relationships/hyperlink" Target="http://stats.oecd.org/OECDStat_Metadata/ShowMetadata.ashx?Dataset=LFS_D&amp;Coords=%5bSERIES%5d.%5bU%5d,%5bSEX%5d.%5bMW%5d,%5bAGE%5d.%5b5054%5d,%5bFREQUENCY%5d.%5bA%5d,%5bCOUNTRY%5d.%5bPRT%5d,%5bTIME%5d.%5b1998%5d&amp;ShowOnWeb=true" TargetMode="External"/><Relationship Id="rId494" Type="http://schemas.openxmlformats.org/officeDocument/2006/relationships/hyperlink" Target="http://stats.oecd.org/OECDStat_Metadata/ShowMetadata.ashx?Dataset=LFS_D&amp;Coords=%5bSERIES%5d.%5bU%5d,%5bSEX%5d.%5bMW%5d,%5bAGE%5d.%5b5054%5d,%5bFREQUENCY%5d.%5bA%5d,%5bCOUNTRY%5d.%5bGBR%5d,%5bTIME%5d.%5b1993%5d&amp;ShowOnWeb=true" TargetMode="External"/><Relationship Id="rId508" Type="http://schemas.openxmlformats.org/officeDocument/2006/relationships/hyperlink" Target="http://stats.oecd.org/OECDStat_Metadata/ShowMetadata.ashx?Dataset=LFS_D&amp;Coords=%5bSERIES%5d.%5bL%5d,%5bSEX%5d.%5bMW%5d,%5bAGE%5d.%5b5054%5d,%5bFREQUENCY%5d.%5bA%5d,%5bCOUNTRY%5d.%5bBEL%5d,%5bTIME%5d.%5b1992%5d&amp;ShowOnWeb=true" TargetMode="External"/><Relationship Id="rId529" Type="http://schemas.openxmlformats.org/officeDocument/2006/relationships/hyperlink" Target="http://stats.oecd.org/OECDStat_Metadata/ShowMetadata.ashx?Dataset=LFS_D&amp;Coords=%5bSERIES%5d.%5bL%5d,%5bSEX%5d.%5bMW%5d,%5bAGE%5d.%5b5054%5d,%5bFREQUENCY%5d.%5bA%5d,%5bCOUNTRY%5d.%5bDEU%5d,%5bTIME%5d.%5b2010%5d&amp;ShowOnWeb=true" TargetMode="External"/><Relationship Id="rId30" Type="http://schemas.openxmlformats.org/officeDocument/2006/relationships/hyperlink" Target="http://stats.oecd.org/OECDStat_Metadata/ShowMetadata.ashx?Dataset=LFS_D&amp;Coords=%5bSERIES%5d.%5bU%5d,%5bSEX%5d.%5bMW%5d,%5bAGE%5d.%5b1564%5d,%5bFREQUENCY%5d.%5bA%5d,%5bCOUNTRY%5d.%5bDEU%5d,%5bTIME%5d.%5b2010%5d&amp;ShowOnWeb=true" TargetMode="External"/><Relationship Id="rId105" Type="http://schemas.openxmlformats.org/officeDocument/2006/relationships/hyperlink" Target="http://stats.oecd.org/OECDStat_Metadata/ShowMetadata.ashx?Dataset=LFS_D&amp;Coords=%5bSERIES%5d.%5bU%5d,%5bSEX%5d.%5bMW%5d,%5bAGE%5d.%5b5564%5d,%5bFREQUENCY%5d.%5bA%5d,%5bCOUNTRY%5d.%5bAUT%5d,%5bTIME%5d.%5b1999%5d&amp;ShowOnWeb=true" TargetMode="External"/><Relationship Id="rId126" Type="http://schemas.openxmlformats.org/officeDocument/2006/relationships/hyperlink" Target="http://stats.oecd.org/OECDStat_Metadata/ShowMetadata.ashx?Dataset=LFS_D&amp;Coords=%5bCOUNTRY%5d.%5bDEU%5d&amp;ShowOnWeb=true&amp;Lang=en" TargetMode="External"/><Relationship Id="rId147" Type="http://schemas.openxmlformats.org/officeDocument/2006/relationships/hyperlink" Target="http://stats.oecd.org/OECDStat_Metadata/ShowMetadata.ashx?Dataset=LFS_D&amp;Coords=%5bSERIES%5d.%5bU%5d,%5bSEX%5d.%5bMW%5d,%5bAGE%5d.%5b5564%5d,%5bFREQUENCY%5d.%5bA%5d,%5bCOUNTRY%5d.%5bITA%5d,%5bTIME%5d.%5b2003%5d&amp;ShowOnWeb=true" TargetMode="External"/><Relationship Id="rId168" Type="http://schemas.openxmlformats.org/officeDocument/2006/relationships/hyperlink" Target="http://stats.oecd.org/OECDStat_Metadata/ShowMetadata.ashx?Dataset=LFS_D&amp;Coords=%5bSERIES%5d.%5bU%5d,%5bSEX%5d.%5bMW%5d,%5bAGE%5d.%5b5564%5d,%5bFREQUENCY%5d.%5bA%5d,%5bCOUNTRY%5d.%5bPOL%5d,%5bTIME%5d.%5b1992%5d&amp;ShowOnWeb=true" TargetMode="External"/><Relationship Id="rId312" Type="http://schemas.openxmlformats.org/officeDocument/2006/relationships/hyperlink" Target="http://stats.oecd.org/OECDStat_Metadata/ShowMetadata.ashx?Dataset=LFS_D&amp;Coords=%5bCOUNTRY%5d.%5bCAN%5d&amp;ShowOnWeb=true&amp;Lang=en" TargetMode="External"/><Relationship Id="rId333" Type="http://schemas.openxmlformats.org/officeDocument/2006/relationships/hyperlink" Target="http://stats.oecd.org/OECDStat_Metadata/ShowMetadata.ashx?Dataset=LFS_D&amp;Coords=%5bSERIES%5d.%5bL%5d,%5bSEX%5d.%5bMW%5d,%5bAGE%5d.%5b5564%5d,%5bFREQUENCY%5d.%5bA%5d,%5bCOUNTRY%5d.%5bGRC%5d,%5bTIME%5d.%5b1997%5d&amp;ShowOnWeb=true" TargetMode="External"/><Relationship Id="rId354" Type="http://schemas.openxmlformats.org/officeDocument/2006/relationships/hyperlink" Target="http://stats.oecd.org/OECDStat_Metadata/ShowMetadata.ashx?Dataset=LFS_D&amp;Coords=%5bSERIES%5d.%5bL%5d,%5bSEX%5d.%5bMW%5d,%5bAGE%5d.%5b5564%5d,%5bFREQUENCY%5d.%5bA%5d,%5bCOUNTRY%5d.%5bLUX%5d,%5bTIME%5d.%5b2002%5d&amp;ShowOnWeb=true" TargetMode="External"/><Relationship Id="rId540" Type="http://schemas.openxmlformats.org/officeDocument/2006/relationships/hyperlink" Target="http://stats.oecd.org/OECDStat_Metadata/ShowMetadata.ashx?Dataset=LFS_D&amp;Coords=%5bSERIES%5d.%5bL%5d,%5bSEX%5d.%5bMW%5d,%5bAGE%5d.%5b5054%5d,%5bFREQUENCY%5d.%5bA%5d,%5bCOUNTRY%5d.%5bIRL%5d,%5bTIME%5d.%5b1997%5d&amp;ShowOnWeb=true" TargetMode="External"/><Relationship Id="rId51" Type="http://schemas.openxmlformats.org/officeDocument/2006/relationships/hyperlink" Target="http://stats.oecd.org/OECDStat_Metadata/ShowMetadata.ashx?Dataset=LFS_D&amp;Coords=%5bSERIES%5d.%5bU%5d,%5bSEX%5d.%5bMW%5d,%5bAGE%5d.%5b1564%5d,%5bFREQUENCY%5d.%5bA%5d,%5bCOUNTRY%5d.%5bKOR%5d,%5bTIME%5d.%5b1999%5d&amp;ShowOnWeb=true" TargetMode="External"/><Relationship Id="rId72" Type="http://schemas.openxmlformats.org/officeDocument/2006/relationships/hyperlink" Target="http://stats.oecd.org/OECDStat_Metadata/ShowMetadata.ashx?Dataset=LFS_D&amp;Coords=%5bCOUNTRY%5d.%5bPRT%5d&amp;ShowOnWeb=true&amp;Lang=en" TargetMode="External"/><Relationship Id="rId93" Type="http://schemas.openxmlformats.org/officeDocument/2006/relationships/hyperlink" Target="http://stats.oecd.org/OECDStat_Metadata/ShowMetadata.ashx?Dataset=LFS_D&amp;Coords=%5bCOUNTRY%5d.%5bTUR%5d&amp;ShowOnWeb=true&amp;Lang=en" TargetMode="External"/><Relationship Id="rId189" Type="http://schemas.openxmlformats.org/officeDocument/2006/relationships/hyperlink" Target="http://stats.oecd.org/OECDStat_Metadata/ShowMetadata.ashx?Dataset=LFS_D&amp;Coords=%5bCOUNTRY%5d.%5bSWE%5d&amp;ShowOnWeb=true&amp;Lang=en" TargetMode="External"/><Relationship Id="rId375" Type="http://schemas.openxmlformats.org/officeDocument/2006/relationships/hyperlink" Target="http://stats.oecd.org/OECDStat_Metadata/ShowMetadata.ashx?Dataset=LFS_D&amp;Coords=%5bCOUNTRY%5d.%5bSVK%5d&amp;ShowOnWeb=true&amp;Lang=en" TargetMode="External"/><Relationship Id="rId396" Type="http://schemas.openxmlformats.org/officeDocument/2006/relationships/hyperlink" Target="http://stats.oecd.org/OECDStat_Metadata/ShowMetadata.ashx?Dataset=LFS_D&amp;Coords=%5bCOUNTRY%5d.%5bUSA%5d&amp;ShowOnWeb=true&amp;Lang=en" TargetMode="External"/><Relationship Id="rId561" Type="http://schemas.openxmlformats.org/officeDocument/2006/relationships/hyperlink" Target="http://stats.oecd.org/OECDStat_Metadata/ShowMetadata.ashx?Dataset=LFS_D&amp;Coords=%5bSERIES%5d.%5bL%5d,%5bSEX%5d.%5bMW%5d,%5bAGE%5d.%5b5054%5d,%5bFREQUENCY%5d.%5bA%5d,%5bCOUNTRY%5d.%5bNOR%5d,%5bTIME%5d.%5b1995%5d&amp;ShowOnWeb=true" TargetMode="External"/><Relationship Id="rId582" Type="http://schemas.openxmlformats.org/officeDocument/2006/relationships/hyperlink" Target="http://stats.oecd.org/OECDStat_Metadata/ShowMetadata.ashx?Dataset=LFS_D&amp;Coords=%5bSERIES%5d.%5bL%5d,%5bSEX%5d.%5bMW%5d,%5bAGE%5d.%5b5054%5d,%5bFREQUENCY%5d.%5bA%5d,%5bCOUNTRY%5d.%5bESP%5d,%5bTIME%5d.%5b2004%5d&amp;ShowOnWeb=true" TargetMode="External"/><Relationship Id="rId3" Type="http://schemas.openxmlformats.org/officeDocument/2006/relationships/hyperlink" Target="http://stats.oecd.org/OECDStat_Metadata/ShowMetadata.ashx?Dataset=LFS_D&amp;Coords=%5bSERIES%5d.%5bU%5d,%5bSEX%5d.%5bMW%5d,%5bAGE%5d.%5b1564%5d,%5bFREQUENCY%5d.%5bA%5d,%5bCOUNTRY%5d.%5bAUS%5d,%5bTIME%5d.%5b2001%5d&amp;ShowOnWeb=true" TargetMode="External"/><Relationship Id="rId214" Type="http://schemas.openxmlformats.org/officeDocument/2006/relationships/hyperlink" Target="http://stats.oecd.org/OECDStat_Metadata/ShowMetadata.ashx?Dataset=LFS_D&amp;Coords=%5bCOUNTRY%5d.%5bCHL%5d&amp;ShowOnWeb=true&amp;Lang=en" TargetMode="External"/><Relationship Id="rId235" Type="http://schemas.openxmlformats.org/officeDocument/2006/relationships/hyperlink" Target="http://stats.oecd.org/OECDStat_Metadata/ShowMetadata.ashx?Dataset=LFS_D&amp;Coords=%5bCOUNTRY%5d.%5bHUN%5d&amp;ShowOnWeb=true&amp;Lang=en" TargetMode="External"/><Relationship Id="rId256" Type="http://schemas.openxmlformats.org/officeDocument/2006/relationships/hyperlink" Target="http://stats.oecd.org/OECDStat_Metadata/ShowMetadata.ashx?Dataset=LFS_D&amp;Coords=%5bSERIES%5d.%5bL%5d,%5bSEX%5d.%5bMW%5d,%5bAGE%5d.%5b1564%5d,%5bFREQUENCY%5d.%5bA%5d,%5bCOUNTRY%5d.%5bLUX%5d,%5bTIME%5d.%5b2003%5d&amp;ShowOnWeb=true" TargetMode="External"/><Relationship Id="rId277" Type="http://schemas.openxmlformats.org/officeDocument/2006/relationships/hyperlink" Target="http://stats.oecd.org/OECDStat_Metadata/ShowMetadata.ashx?Dataset=LFS_D&amp;Coords=%5bSERIES%5d.%5bL%5d,%5bSEX%5d.%5bMW%5d,%5bAGE%5d.%5b1564%5d,%5bFREQUENCY%5d.%5bA%5d,%5bCOUNTRY%5d.%5bSVK%5d,%5bTIME%5d.%5b1997%5d&amp;ShowOnWeb=true" TargetMode="External"/><Relationship Id="rId298" Type="http://schemas.openxmlformats.org/officeDocument/2006/relationships/hyperlink" Target="http://stats.oecd.org/OECDStat_Metadata/ShowMetadata.ashx?Dataset=LFS_D&amp;Coords=%5bSERIES%5d.%5bL%5d,%5bSEX%5d.%5bMW%5d,%5bAGE%5d.%5b1564%5d,%5bFREQUENCY%5d.%5bA%5d,%5bCOUNTRY%5d.%5bUSA%5d,%5bTIME%5d.%5b1994%5d&amp;ShowOnWeb=true" TargetMode="External"/><Relationship Id="rId400" Type="http://schemas.openxmlformats.org/officeDocument/2006/relationships/hyperlink" Target="http://stats.oecd.org/" TargetMode="External"/><Relationship Id="rId421" Type="http://schemas.openxmlformats.org/officeDocument/2006/relationships/hyperlink" Target="http://stats.oecd.org/OECDStat_Metadata/ShowMetadata.ashx?Dataset=LFS_D&amp;Coords=%5bSERIES%5d.%5bU%5d,%5bSEX%5d.%5bMW%5d,%5bAGE%5d.%5b5054%5d,%5bFREQUENCY%5d.%5bA%5d,%5bCOUNTRY%5d.%5bEST%5d,%5bTIME%5d.%5b2000%5d&amp;ShowOnWeb=true" TargetMode="External"/><Relationship Id="rId442" Type="http://schemas.openxmlformats.org/officeDocument/2006/relationships/hyperlink" Target="http://stats.oecd.org/OECDStat_Metadata/ShowMetadata.ashx?Dataset=LFS_D&amp;Coords=%5bSERIES%5d.%5bU%5d,%5bSEX%5d.%5bMW%5d,%5bAGE%5d.%5b5054%5d,%5bFREQUENCY%5d.%5bA%5d,%5bCOUNTRY%5d.%5bIRL%5d,%5bTIME%5d.%5b1997%5d&amp;ShowOnWeb=true" TargetMode="External"/><Relationship Id="rId463" Type="http://schemas.openxmlformats.org/officeDocument/2006/relationships/hyperlink" Target="http://stats.oecd.org/OECDStat_Metadata/ShowMetadata.ashx?Dataset=LFS_D&amp;Coords=%5bSERIES%5d.%5bU%5d,%5bSEX%5d.%5bMW%5d,%5bAGE%5d.%5b5054%5d,%5bFREQUENCY%5d.%5bA%5d,%5bCOUNTRY%5d.%5bNOR%5d,%5bTIME%5d.%5b1995%5d&amp;ShowOnWeb=true" TargetMode="External"/><Relationship Id="rId484" Type="http://schemas.openxmlformats.org/officeDocument/2006/relationships/hyperlink" Target="http://stats.oecd.org/OECDStat_Metadata/ShowMetadata.ashx?Dataset=LFS_D&amp;Coords=%5bSERIES%5d.%5bU%5d,%5bSEX%5d.%5bMW%5d,%5bAGE%5d.%5b5054%5d,%5bFREQUENCY%5d.%5bA%5d,%5bCOUNTRY%5d.%5bESP%5d,%5bTIME%5d.%5b2004%5d&amp;ShowOnWeb=true" TargetMode="External"/><Relationship Id="rId519" Type="http://schemas.openxmlformats.org/officeDocument/2006/relationships/hyperlink" Target="http://stats.oecd.org/OECDStat_Metadata/ShowMetadata.ashx?Dataset=LFS_D&amp;Coords=%5bSERIES%5d.%5bL%5d,%5bSEX%5d.%5bMW%5d,%5bAGE%5d.%5b5054%5d,%5bFREQUENCY%5d.%5bA%5d,%5bCOUNTRY%5d.%5bEST%5d,%5bTIME%5d.%5b1997%5d&amp;ShowOnWeb=true" TargetMode="External"/><Relationship Id="rId116" Type="http://schemas.openxmlformats.org/officeDocument/2006/relationships/hyperlink" Target="http://stats.oecd.org/OECDStat_Metadata/ShowMetadata.ashx?Dataset=LFS_D&amp;Coords=%5bSERIES%5d.%5bU%5d,%5bSEX%5d.%5bMW%5d,%5bAGE%5d.%5b5564%5d,%5bFREQUENCY%5d.%5bA%5d,%5bCOUNTRY%5d.%5bCZE%5d,%5bTIME%5d.%5b1997%5d&amp;ShowOnWeb=true" TargetMode="External"/><Relationship Id="rId137" Type="http://schemas.openxmlformats.org/officeDocument/2006/relationships/hyperlink" Target="http://stats.oecd.org/OECDStat_Metadata/ShowMetadata.ashx?Dataset=LFS_D&amp;Coords=%5bCOUNTRY%5d.%5bISL%5d&amp;ShowOnWeb=true&amp;Lang=en" TargetMode="External"/><Relationship Id="rId158" Type="http://schemas.openxmlformats.org/officeDocument/2006/relationships/hyperlink" Target="http://stats.oecd.org/OECDStat_Metadata/ShowMetadata.ashx?Dataset=LFS_D&amp;Coords=%5bSERIES%5d.%5bU%5d,%5bSEX%5d.%5bMW%5d,%5bAGE%5d.%5b5564%5d,%5bFREQUENCY%5d.%5bA%5d,%5bCOUNTRY%5d.%5bMEX%5d,%5bTIME%5d.%5b1992%5d&amp;ShowOnWeb=true" TargetMode="External"/><Relationship Id="rId302" Type="http://schemas.openxmlformats.org/officeDocument/2006/relationships/hyperlink" Target="http://stats.oecd.org/OECDStat_Metadata/ShowMetadata.ashx?Dataset=LFS_D&amp;Coords=%5bCOUNTRY%5d.%5bAUS%5d&amp;ShowOnWeb=true&amp;Lang=en" TargetMode="External"/><Relationship Id="rId323" Type="http://schemas.openxmlformats.org/officeDocument/2006/relationships/hyperlink" Target="http://stats.oecd.org/OECDStat_Metadata/ShowMetadata.ashx?Dataset=LFS_D&amp;Coords=%5bSERIES%5d.%5bL%5d,%5bSEX%5d.%5bMW%5d,%5bAGE%5d.%5b5564%5d,%5bFREQUENCY%5d.%5bA%5d,%5bCOUNTRY%5d.%5bFIN%5d,%5bTIME%5d.%5b1999%5d&amp;ShowOnWeb=true" TargetMode="External"/><Relationship Id="rId344" Type="http://schemas.openxmlformats.org/officeDocument/2006/relationships/hyperlink" Target="http://stats.oecd.org/OECDStat_Metadata/ShowMetadata.ashx?Dataset=LFS_D&amp;Coords=%5bCOUNTRY%5d.%5bITA%5d&amp;ShowOnWeb=true&amp;Lang=en" TargetMode="External"/><Relationship Id="rId530" Type="http://schemas.openxmlformats.org/officeDocument/2006/relationships/hyperlink" Target="http://stats.oecd.org/OECDStat_Metadata/ShowMetadata.ashx?Dataset=LFS_D&amp;Coords=%5bCOUNTRY%5d.%5bGRC%5d&amp;ShowOnWeb=true&amp;Lang=en" TargetMode="External"/><Relationship Id="rId20" Type="http://schemas.openxmlformats.org/officeDocument/2006/relationships/hyperlink" Target="http://stats.oecd.org/OECDStat_Metadata/ShowMetadata.ashx?Dataset=LFS_D&amp;Coords=%5bSERIES%5d.%5bU%5d,%5bSEX%5d.%5bMW%5d,%5bAGE%5d.%5b1564%5d,%5bFREQUENCY%5d.%5bA%5d,%5bCOUNTRY%5d.%5bEST%5d,%5bTIME%5d.%5b1997%5d&amp;ShowOnWeb=true" TargetMode="External"/><Relationship Id="rId41" Type="http://schemas.openxmlformats.org/officeDocument/2006/relationships/hyperlink" Target="http://stats.oecd.org/OECDStat_Metadata/ShowMetadata.ashx?Dataset=LFS_D&amp;Coords=%5bCOUNTRY%5d.%5bIRL%5d&amp;ShowOnWeb=true&amp;Lang=en" TargetMode="External"/><Relationship Id="rId62" Type="http://schemas.openxmlformats.org/officeDocument/2006/relationships/hyperlink" Target="http://stats.oecd.org/OECDStat_Metadata/ShowMetadata.ashx?Dataset=LFS_D&amp;Coords=%5bCOUNTRY%5d.%5bNZL%5d&amp;ShowOnWeb=true&amp;Lang=en" TargetMode="External"/><Relationship Id="rId83" Type="http://schemas.openxmlformats.org/officeDocument/2006/relationships/hyperlink" Target="http://stats.oecd.org/OECDStat_Metadata/ShowMetadata.ashx?Dataset=LFS_D&amp;Coords=%5bSERIES%5d.%5bU%5d,%5bSEX%5d.%5bMW%5d,%5bAGE%5d.%5b1564%5d,%5bFREQUENCY%5d.%5bA%5d,%5bCOUNTRY%5d.%5bESP%5d,%5bTIME%5d.%5b1998%5d&amp;ShowOnWeb=true" TargetMode="External"/><Relationship Id="rId179" Type="http://schemas.openxmlformats.org/officeDocument/2006/relationships/hyperlink" Target="http://stats.oecd.org/OECDStat_Metadata/ShowMetadata.ashx?Dataset=LFS_D&amp;Coords=%5bSERIES%5d.%5bU%5d,%5bSEX%5d.%5bMW%5d,%5bAGE%5d.%5b5564%5d,%5bFREQUENCY%5d.%5bA%5d,%5bCOUNTRY%5d.%5bSVK%5d,%5bTIME%5d.%5b2002%5d&amp;ShowOnWeb=true" TargetMode="External"/><Relationship Id="rId365" Type="http://schemas.openxmlformats.org/officeDocument/2006/relationships/hyperlink" Target="http://stats.oecd.org/OECDStat_Metadata/ShowMetadata.ashx?Dataset=LFS_D&amp;Coords=%5bSERIES%5d.%5bL%5d,%5bSEX%5d.%5bMW%5d,%5bAGE%5d.%5b5564%5d,%5bFREQUENCY%5d.%5bA%5d,%5bCOUNTRY%5d.%5bNOR%5d,%5bTIME%5d.%5b1996%5d&amp;ShowOnWeb=true" TargetMode="External"/><Relationship Id="rId386" Type="http://schemas.openxmlformats.org/officeDocument/2006/relationships/hyperlink" Target="http://stats.oecd.org/OECDStat_Metadata/ShowMetadata.ashx?Dataset=LFS_D&amp;Coords=%5bSERIES%5d.%5bL%5d,%5bSEX%5d.%5bMW%5d,%5bAGE%5d.%5b5564%5d,%5bFREQUENCY%5d.%5bA%5d,%5bCOUNTRY%5d.%5bESP%5d,%5bTIME%5d.%5b2008%5d&amp;ShowOnWeb=true" TargetMode="External"/><Relationship Id="rId551" Type="http://schemas.openxmlformats.org/officeDocument/2006/relationships/hyperlink" Target="http://stats.oecd.org/OECDStat_Metadata/ShowMetadata.ashx?Dataset=LFS_D&amp;Coords=%5bCOUNTRY%5d.%5bLUX%5d&amp;ShowOnWeb=true&amp;Lang=en" TargetMode="External"/><Relationship Id="rId572" Type="http://schemas.openxmlformats.org/officeDocument/2006/relationships/hyperlink" Target="http://stats.oecd.org/OECDStat_Metadata/ShowMetadata.ashx?Dataset=LFS_D&amp;Coords=%5bCOUNTRY%5d.%5bSVK%5d&amp;ShowOnWeb=true&amp;Lang=en" TargetMode="External"/><Relationship Id="rId593" Type="http://schemas.openxmlformats.org/officeDocument/2006/relationships/hyperlink" Target="http://stats.oecd.org/OECDStat_Metadata/ShowMetadata.ashx?Dataset=LFS_D&amp;Coords=%5bCOUNTRY%5d.%5bUSA%5d&amp;ShowOnWeb=true&amp;Lang=en" TargetMode="External"/><Relationship Id="rId190" Type="http://schemas.openxmlformats.org/officeDocument/2006/relationships/hyperlink" Target="http://stats.oecd.org/OECDStat_Metadata/ShowMetadata.ashx?Dataset=LFS_D&amp;Coords=%5bSERIES%5d.%5bU%5d,%5bSEX%5d.%5bMW%5d,%5bAGE%5d.%5b5564%5d,%5bFREQUENCY%5d.%5bA%5d,%5bCOUNTRY%5d.%5bSWE%5d,%5bTIME%5d.%5b1993%5d&amp;ShowOnWeb=true" TargetMode="External"/><Relationship Id="rId204" Type="http://schemas.openxmlformats.org/officeDocument/2006/relationships/hyperlink" Target="http://stats.oecd.org/OECDStat_Metadata/ShowMetadata.ashx?Dataset=LFS_D&amp;Coords=%5bSERIES%5d.%5bL%5d,%5bSEX%5d.%5bMW%5d,%5bAGE%5d.%5b1564%5d,%5bFREQUENCY%5d.%5bA%5d,%5bCOUNTRY%5d.%5bAUS%5d,%5bTIME%5d.%5b2001%5d&amp;ShowOnWeb=true" TargetMode="External"/><Relationship Id="rId225" Type="http://schemas.openxmlformats.org/officeDocument/2006/relationships/hyperlink" Target="http://stats.oecd.org/OECDStat_Metadata/ShowMetadata.ashx?Dataset=LFS_D&amp;Coords=%5bCOUNTRY%5d.%5bFRA%5d&amp;ShowOnWeb=true&amp;Lang=en" TargetMode="External"/><Relationship Id="rId246" Type="http://schemas.openxmlformats.org/officeDocument/2006/relationships/hyperlink" Target="http://stats.oecd.org/OECDStat_Metadata/ShowMetadata.ashx?Dataset=LFS_D&amp;Coords=%5bSERIES%5d.%5bL%5d,%5bSEX%5d.%5bMW%5d,%5bAGE%5d.%5b1564%5d,%5bFREQUENCY%5d.%5bA%5d,%5bCOUNTRY%5d.%5bITA%5d,%5bTIME%5d.%5b1993%5d&amp;ShowOnWeb=true" TargetMode="External"/><Relationship Id="rId267" Type="http://schemas.openxmlformats.org/officeDocument/2006/relationships/hyperlink" Target="http://stats.oecd.org/OECDStat_Metadata/ShowMetadata.ashx?Dataset=LFS_D&amp;Coords=%5bCOUNTRY%5d.%5bPOL%5d&amp;ShowOnWeb=true&amp;Lang=en" TargetMode="External"/><Relationship Id="rId288" Type="http://schemas.openxmlformats.org/officeDocument/2006/relationships/hyperlink" Target="http://stats.oecd.org/OECDStat_Metadata/ShowMetadata.ashx?Dataset=LFS_D&amp;Coords=%5bSERIES%5d.%5bL%5d,%5bSEX%5d.%5bMW%5d,%5bAGE%5d.%5b1564%5d,%5bFREQUENCY%5d.%5bA%5d,%5bCOUNTRY%5d.%5bESP%5d,%5bTIME%5d.%5b2009%5d&amp;ShowOnWeb=true" TargetMode="External"/><Relationship Id="rId411" Type="http://schemas.openxmlformats.org/officeDocument/2006/relationships/hyperlink" Target="http://stats.oecd.org/OECDStat_Metadata/ShowMetadata.ashx?Dataset=LFS_D&amp;Coords=%5bSERIES%5d.%5bU%5d,%5bSEX%5d.%5bMW%5d,%5bAGE%5d.%5b5054%5d,%5bFREQUENCY%5d.%5bA%5d,%5bCOUNTRY%5d.%5bBEL%5d,%5bTIME%5d.%5b1999%5d&amp;ShowOnWeb=true" TargetMode="External"/><Relationship Id="rId432" Type="http://schemas.openxmlformats.org/officeDocument/2006/relationships/hyperlink" Target="http://stats.oecd.org/OECDStat_Metadata/ShowMetadata.ashx?Dataset=LFS_D&amp;Coords=%5bSERIES%5d.%5bU%5d,%5bSEX%5d.%5bMW%5d,%5bAGE%5d.%5b5054%5d,%5bFREQUENCY%5d.%5bA%5d,%5bCOUNTRY%5d.%5bGRC%5d,%5bTIME%5d.%5b1992%5d&amp;ShowOnWeb=true" TargetMode="External"/><Relationship Id="rId453" Type="http://schemas.openxmlformats.org/officeDocument/2006/relationships/hyperlink" Target="http://stats.oecd.org/OECDStat_Metadata/ShowMetadata.ashx?Dataset=LFS_D&amp;Coords=%5bCOUNTRY%5d.%5bLUX%5d&amp;ShowOnWeb=true&amp;Lang=en" TargetMode="External"/><Relationship Id="rId474" Type="http://schemas.openxmlformats.org/officeDocument/2006/relationships/hyperlink" Target="http://stats.oecd.org/OECDStat_Metadata/ShowMetadata.ashx?Dataset=LFS_D&amp;Coords=%5bCOUNTRY%5d.%5bSVK%5d&amp;ShowOnWeb=true&amp;Lang=en" TargetMode="External"/><Relationship Id="rId509" Type="http://schemas.openxmlformats.org/officeDocument/2006/relationships/hyperlink" Target="http://stats.oecd.org/OECDStat_Metadata/ShowMetadata.ashx?Dataset=LFS_D&amp;Coords=%5bSERIES%5d.%5bL%5d,%5bSEX%5d.%5bMW%5d,%5bAGE%5d.%5b5054%5d,%5bFREQUENCY%5d.%5bA%5d,%5bCOUNTRY%5d.%5bBEL%5d,%5bTIME%5d.%5b1998%5d&amp;ShowOnWeb=true" TargetMode="External"/><Relationship Id="rId106" Type="http://schemas.openxmlformats.org/officeDocument/2006/relationships/hyperlink" Target="http://stats.oecd.org/OECDStat_Metadata/ShowMetadata.ashx?Dataset=LFS_D&amp;Coords=%5bSERIES%5d.%5bU%5d,%5bSEX%5d.%5bMW%5d,%5bAGE%5d.%5b5564%5d,%5bFREQUENCY%5d.%5bA%5d,%5bCOUNTRY%5d.%5bAUT%5d,%5bTIME%5d.%5b2000%5d&amp;ShowOnWeb=true" TargetMode="External"/><Relationship Id="rId127" Type="http://schemas.openxmlformats.org/officeDocument/2006/relationships/hyperlink" Target="http://stats.oecd.org/OECDStat_Metadata/ShowMetadata.ashx?Dataset=LFS_D&amp;Coords=%5bSERIES%5d.%5bU%5d,%5bSEX%5d.%5bMW%5d,%5bAGE%5d.%5b5564%5d,%5bFREQUENCY%5d.%5bA%5d,%5bCOUNTRY%5d.%5bDEU%5d,%5bTIME%5d.%5b1991%5d&amp;ShowOnWeb=true" TargetMode="External"/><Relationship Id="rId313" Type="http://schemas.openxmlformats.org/officeDocument/2006/relationships/hyperlink" Target="http://stats.oecd.org/OECDStat_Metadata/ShowMetadata.ashx?Dataset=LFS_D&amp;Coords=%5bCOUNTRY%5d.%5bCHL%5d&amp;ShowOnWeb=true&amp;Lang=en" TargetMode="External"/><Relationship Id="rId495" Type="http://schemas.openxmlformats.org/officeDocument/2006/relationships/hyperlink" Target="http://stats.oecd.org/OECDStat_Metadata/ShowMetadata.ashx?Dataset=LFS_D&amp;Coords=%5bCOUNTRY%5d.%5bUSA%5d&amp;ShowOnWeb=true&amp;Lang=en" TargetMode="External"/><Relationship Id="rId10" Type="http://schemas.openxmlformats.org/officeDocument/2006/relationships/hyperlink" Target="http://stats.oecd.org/OECDStat_Metadata/ShowMetadata.ashx?Dataset=LFS_D&amp;Coords=%5bSERIES%5d.%5bU%5d,%5bSEX%5d.%5bMW%5d,%5bAGE%5d.%5b1564%5d,%5bFREQUENCY%5d.%5bA%5d,%5bCOUNTRY%5d.%5bBEL%5d,%5bTIME%5d.%5b1998%5d&amp;ShowOnWeb=true" TargetMode="External"/><Relationship Id="rId31" Type="http://schemas.openxmlformats.org/officeDocument/2006/relationships/hyperlink" Target="http://stats.oecd.org/OECDStat_Metadata/ShowMetadata.ashx?Dataset=LFS_D&amp;Coords=%5bCOUNTRY%5d.%5bGRC%5d&amp;ShowOnWeb=true&amp;Lang=en" TargetMode="External"/><Relationship Id="rId52" Type="http://schemas.openxmlformats.org/officeDocument/2006/relationships/hyperlink" Target="http://stats.oecd.org/OECDStat_Metadata/ShowMetadata.ashx?Dataset=LFS_D&amp;Coords=%5bSERIES%5d.%5bU%5d,%5bSEX%5d.%5bMW%5d,%5bAGE%5d.%5b1564%5d,%5bFREQUENCY%5d.%5bA%5d,%5bCOUNTRY%5d.%5bKOR%5d,%5bTIME%5d.%5b2005%5d&amp;ShowOnWeb=true" TargetMode="External"/><Relationship Id="rId73" Type="http://schemas.openxmlformats.org/officeDocument/2006/relationships/hyperlink" Target="http://stats.oecd.org/OECDStat_Metadata/ShowMetadata.ashx?Dataset=LFS_D&amp;Coords=%5bSERIES%5d.%5bU%5d,%5bSEX%5d.%5bMW%5d,%5bAGE%5d.%5b1564%5d,%5bFREQUENCY%5d.%5bA%5d,%5bCOUNTRY%5d.%5bPRT%5d,%5bTIME%5d.%5b1991%5d&amp;ShowOnWeb=true" TargetMode="External"/><Relationship Id="rId94" Type="http://schemas.openxmlformats.org/officeDocument/2006/relationships/hyperlink" Target="http://stats.oecd.org/OECDStat_Metadata/ShowMetadata.ashx?Dataset=LFS_D&amp;Coords=%5bSERIES%5d.%5bU%5d,%5bSEX%5d.%5bMW%5d,%5bAGE%5d.%5b1564%5d,%5bFREQUENCY%5d.%5bA%5d,%5bCOUNTRY%5d.%5bTUR%5d,%5bTIME%5d.%5b2000%5d&amp;ShowOnWeb=true" TargetMode="External"/><Relationship Id="rId148" Type="http://schemas.openxmlformats.org/officeDocument/2006/relationships/hyperlink" Target="http://stats.oecd.org/OECDStat_Metadata/ShowMetadata.ashx?Dataset=LFS_D&amp;Coords=%5bSERIES%5d.%5bU%5d,%5bSEX%5d.%5bMW%5d,%5bAGE%5d.%5b5564%5d,%5bFREQUENCY%5d.%5bA%5d,%5bCOUNTRY%5d.%5bITA%5d,%5bTIME%5d.%5b2004%5d&amp;ShowOnWeb=true" TargetMode="External"/><Relationship Id="rId169" Type="http://schemas.openxmlformats.org/officeDocument/2006/relationships/hyperlink" Target="http://stats.oecd.org/OECDStat_Metadata/ShowMetadata.ashx?Dataset=LFS_D&amp;Coords=%5bSERIES%5d.%5bU%5d,%5bSEX%5d.%5bMW%5d,%5bAGE%5d.%5b5564%5d,%5bFREQUENCY%5d.%5bA%5d,%5bCOUNTRY%5d.%5bPOL%5d,%5bTIME%5d.%5b1999%5d&amp;ShowOnWeb=true" TargetMode="External"/><Relationship Id="rId334" Type="http://schemas.openxmlformats.org/officeDocument/2006/relationships/hyperlink" Target="http://stats.oecd.org/OECDStat_Metadata/ShowMetadata.ashx?Dataset=LFS_D&amp;Coords=%5bCOUNTRY%5d.%5bHUN%5d&amp;ShowOnWeb=true&amp;Lang=en" TargetMode="External"/><Relationship Id="rId355" Type="http://schemas.openxmlformats.org/officeDocument/2006/relationships/hyperlink" Target="http://stats.oecd.org/OECDStat_Metadata/ShowMetadata.ashx?Dataset=LFS_D&amp;Coords=%5bSERIES%5d.%5bL%5d,%5bSEX%5d.%5bMW%5d,%5bAGE%5d.%5b5564%5d,%5bFREQUENCY%5d.%5bA%5d,%5bCOUNTRY%5d.%5bLUX%5d,%5bTIME%5d.%5b2003%5d&amp;ShowOnWeb=true" TargetMode="External"/><Relationship Id="rId376" Type="http://schemas.openxmlformats.org/officeDocument/2006/relationships/hyperlink" Target="http://stats.oecd.org/OECDStat_Metadata/ShowMetadata.ashx?Dataset=LFS_D&amp;Coords=%5bSERIES%5d.%5bL%5d,%5bSEX%5d.%5bMW%5d,%5bAGE%5d.%5b5564%5d,%5bFREQUENCY%5d.%5bA%5d,%5bCOUNTRY%5d.%5bSVK%5d,%5bTIME%5d.%5b1997%5d&amp;ShowOnWeb=true" TargetMode="External"/><Relationship Id="rId397" Type="http://schemas.openxmlformats.org/officeDocument/2006/relationships/hyperlink" Target="http://stats.oecd.org/OECDStat_Metadata/ShowMetadata.ashx?Dataset=LFS_D&amp;Coords=%5bSERIES%5d.%5bL%5d,%5bSEX%5d.%5bMW%5d,%5bAGE%5d.%5b5564%5d,%5bFREQUENCY%5d.%5bA%5d,%5bCOUNTRY%5d.%5bUSA%5d,%5bTIME%5d.%5b1994%5d&amp;ShowOnWeb=true" TargetMode="External"/><Relationship Id="rId520" Type="http://schemas.openxmlformats.org/officeDocument/2006/relationships/hyperlink" Target="http://stats.oecd.org/OECDStat_Metadata/ShowMetadata.ashx?Dataset=LFS_D&amp;Coords=%5bSERIES%5d.%5bL%5d,%5bSEX%5d.%5bMW%5d,%5bAGE%5d.%5b5054%5d,%5bFREQUENCY%5d.%5bA%5d,%5bCOUNTRY%5d.%5bEST%5d,%5bTIME%5d.%5b2000%5d&amp;ShowOnWeb=true" TargetMode="External"/><Relationship Id="rId541" Type="http://schemas.openxmlformats.org/officeDocument/2006/relationships/hyperlink" Target="http://stats.oecd.org/OECDStat_Metadata/ShowMetadata.ashx?Dataset=LFS_D&amp;Coords=%5bSERIES%5d.%5bL%5d,%5bSEX%5d.%5bMW%5d,%5bAGE%5d.%5b5054%5d,%5bFREQUENCY%5d.%5bA%5d,%5bCOUNTRY%5d.%5bIRL%5d,%5bTIME%5d.%5b1998%5d&amp;ShowOnWeb=true" TargetMode="External"/><Relationship Id="rId562" Type="http://schemas.openxmlformats.org/officeDocument/2006/relationships/hyperlink" Target="http://stats.oecd.org/OECDStat_Metadata/ShowMetadata.ashx?Dataset=LFS_D&amp;Coords=%5bSERIES%5d.%5bL%5d,%5bSEX%5d.%5bMW%5d,%5bAGE%5d.%5b5054%5d,%5bFREQUENCY%5d.%5bA%5d,%5bCOUNTRY%5d.%5bNOR%5d,%5bTIME%5d.%5b1996%5d&amp;ShowOnWeb=true" TargetMode="External"/><Relationship Id="rId583" Type="http://schemas.openxmlformats.org/officeDocument/2006/relationships/hyperlink" Target="http://stats.oecd.org/OECDStat_Metadata/ShowMetadata.ashx?Dataset=LFS_D&amp;Coords=%5bSERIES%5d.%5bL%5d,%5bSEX%5d.%5bMW%5d,%5bAGE%5d.%5b5054%5d,%5bFREQUENCY%5d.%5bA%5d,%5bCOUNTRY%5d.%5bESP%5d,%5bTIME%5d.%5b2008%5d&amp;ShowOnWeb=true" TargetMode="External"/><Relationship Id="rId4" Type="http://schemas.openxmlformats.org/officeDocument/2006/relationships/hyperlink" Target="http://stats.oecd.org/OECDStat_Metadata/ShowMetadata.ashx?Dataset=LFS_D&amp;Coords=%5bCOUNTRY%5d.%5bAUT%5d&amp;ShowOnWeb=true&amp;Lang=en" TargetMode="External"/><Relationship Id="rId180" Type="http://schemas.openxmlformats.org/officeDocument/2006/relationships/hyperlink" Target="http://stats.oecd.org/OECDStat_Metadata/ShowMetadata.ashx?Dataset=LFS_D&amp;Coords=%5bCOUNTRY%5d.%5bESP%5d&amp;ShowOnWeb=true&amp;Lang=en" TargetMode="External"/><Relationship Id="rId215" Type="http://schemas.openxmlformats.org/officeDocument/2006/relationships/hyperlink" Target="http://stats.oecd.org/OECDStat_Metadata/ShowMetadata.ashx?Dataset=LFS_D&amp;Coords=%5bCOUNTRY%5d.%5bCZE%5d&amp;ShowOnWeb=true&amp;Lang=en" TargetMode="External"/><Relationship Id="rId236" Type="http://schemas.openxmlformats.org/officeDocument/2006/relationships/hyperlink" Target="http://stats.oecd.org/OECDStat_Metadata/ShowMetadata.ashx?Dataset=LFS_D&amp;Coords=%5bSERIES%5d.%5bL%5d,%5bSEX%5d.%5bMW%5d,%5bAGE%5d.%5b1564%5d,%5bFREQUENCY%5d.%5bA%5d,%5bCOUNTRY%5d.%5bHUN%5d,%5bTIME%5d.%5b1994%5d&amp;ShowOnWeb=true" TargetMode="External"/><Relationship Id="rId257" Type="http://schemas.openxmlformats.org/officeDocument/2006/relationships/hyperlink" Target="http://stats.oecd.org/OECDStat_Metadata/ShowMetadata.ashx?Dataset=LFS_D&amp;Coords=%5bCOUNTRY%5d.%5bMEX%5d&amp;ShowOnWeb=true&amp;Lang=en" TargetMode="External"/><Relationship Id="rId278" Type="http://schemas.openxmlformats.org/officeDocument/2006/relationships/hyperlink" Target="http://stats.oecd.org/OECDStat_Metadata/ShowMetadata.ashx?Dataset=LFS_D&amp;Coords=%5bSERIES%5d.%5bL%5d,%5bSEX%5d.%5bMW%5d,%5bAGE%5d.%5b1564%5d,%5bFREQUENCY%5d.%5bA%5d,%5bCOUNTRY%5d.%5bSVK%5d,%5bTIME%5d.%5b1999%5d&amp;ShowOnWeb=true" TargetMode="External"/><Relationship Id="rId401" Type="http://schemas.openxmlformats.org/officeDocument/2006/relationships/hyperlink" Target="http://stats.oecd.org/OECDStat_Metadata/ShowMetadata.ashx?Dataset=LFS_D&amp;ShowOnWeb=true&amp;Lang=en" TargetMode="External"/><Relationship Id="rId422" Type="http://schemas.openxmlformats.org/officeDocument/2006/relationships/hyperlink" Target="http://stats.oecd.org/OECDStat_Metadata/ShowMetadata.ashx?Dataset=LFS_D&amp;Coords=%5bCOUNTRY%5d.%5bFIN%5d&amp;ShowOnWeb=true&amp;Lang=en" TargetMode="External"/><Relationship Id="rId443" Type="http://schemas.openxmlformats.org/officeDocument/2006/relationships/hyperlink" Target="http://stats.oecd.org/OECDStat_Metadata/ShowMetadata.ashx?Dataset=LFS_D&amp;Coords=%5bSERIES%5d.%5bU%5d,%5bSEX%5d.%5bMW%5d,%5bAGE%5d.%5b5054%5d,%5bFREQUENCY%5d.%5bA%5d,%5bCOUNTRY%5d.%5bIRL%5d,%5bTIME%5d.%5b1998%5d&amp;ShowOnWeb=true" TargetMode="External"/><Relationship Id="rId464" Type="http://schemas.openxmlformats.org/officeDocument/2006/relationships/hyperlink" Target="http://stats.oecd.org/OECDStat_Metadata/ShowMetadata.ashx?Dataset=LFS_D&amp;Coords=%5bSERIES%5d.%5bU%5d,%5bSEX%5d.%5bMW%5d,%5bAGE%5d.%5b5054%5d,%5bFREQUENCY%5d.%5bA%5d,%5bCOUNTRY%5d.%5bNOR%5d,%5bTIME%5d.%5b1996%5d&amp;ShowOnWeb=true" TargetMode="External"/><Relationship Id="rId303" Type="http://schemas.openxmlformats.org/officeDocument/2006/relationships/hyperlink" Target="http://stats.oecd.org/OECDStat_Metadata/ShowMetadata.ashx?Dataset=LFS_D&amp;Coords=%5bSERIES%5d.%5bL%5d,%5bSEX%5d.%5bMW%5d,%5bAGE%5d.%5b5564%5d,%5bFREQUENCY%5d.%5bA%5d,%5bCOUNTRY%5d.%5bAUS%5d,%5bTIME%5d.%5b2001%5d&amp;ShowOnWeb=true" TargetMode="External"/><Relationship Id="rId485" Type="http://schemas.openxmlformats.org/officeDocument/2006/relationships/hyperlink" Target="http://stats.oecd.org/OECDStat_Metadata/ShowMetadata.ashx?Dataset=LFS_D&amp;Coords=%5bSERIES%5d.%5bU%5d,%5bSEX%5d.%5bMW%5d,%5bAGE%5d.%5b5054%5d,%5bFREQUENCY%5d.%5bA%5d,%5bCOUNTRY%5d.%5bESP%5d,%5bTIME%5d.%5b2008%5d&amp;ShowOnWeb=true" TargetMode="External"/><Relationship Id="rId42" Type="http://schemas.openxmlformats.org/officeDocument/2006/relationships/hyperlink" Target="http://stats.oecd.org/OECDStat_Metadata/ShowMetadata.ashx?Dataset=LFS_D&amp;Coords=%5bSERIES%5d.%5bU%5d,%5bSEX%5d.%5bMW%5d,%5bAGE%5d.%5b1564%5d,%5bFREQUENCY%5d.%5bA%5d,%5bCOUNTRY%5d.%5bIRL%5d,%5bTIME%5d.%5b1997%5d&amp;ShowOnWeb=true" TargetMode="External"/><Relationship Id="rId84" Type="http://schemas.openxmlformats.org/officeDocument/2006/relationships/hyperlink" Target="http://stats.oecd.org/OECDStat_Metadata/ShowMetadata.ashx?Dataset=LFS_D&amp;Coords=%5bSERIES%5d.%5bU%5d,%5bSEX%5d.%5bMW%5d,%5bAGE%5d.%5b1564%5d,%5bFREQUENCY%5d.%5bA%5d,%5bCOUNTRY%5d.%5bESP%5d,%5bTIME%5d.%5b1999%5d&amp;ShowOnWeb=true" TargetMode="External"/><Relationship Id="rId138" Type="http://schemas.openxmlformats.org/officeDocument/2006/relationships/hyperlink" Target="http://stats.oecd.org/OECDStat_Metadata/ShowMetadata.ashx?Dataset=LFS_D&amp;Coords=%5bSERIES%5d.%5bU%5d,%5bSEX%5d.%5bMW%5d,%5bAGE%5d.%5b5564%5d,%5bFREQUENCY%5d.%5bA%5d,%5bCOUNTRY%5d.%5bISL%5d,%5bTIME%5d.%5b1991%5d&amp;ShowOnWeb=true" TargetMode="External"/><Relationship Id="rId345" Type="http://schemas.openxmlformats.org/officeDocument/2006/relationships/hyperlink" Target="http://stats.oecd.org/OECDStat_Metadata/ShowMetadata.ashx?Dataset=LFS_D&amp;Coords=%5bSERIES%5d.%5bL%5d,%5bSEX%5d.%5bMW%5d,%5bAGE%5d.%5b5564%5d,%5bFREQUENCY%5d.%5bA%5d,%5bCOUNTRY%5d.%5bITA%5d,%5bTIME%5d.%5b1993%5d&amp;ShowOnWeb=true" TargetMode="External"/><Relationship Id="rId387" Type="http://schemas.openxmlformats.org/officeDocument/2006/relationships/hyperlink" Target="http://stats.oecd.org/OECDStat_Metadata/ShowMetadata.ashx?Dataset=LFS_D&amp;Coords=%5bSERIES%5d.%5bL%5d,%5bSEX%5d.%5bMW%5d,%5bAGE%5d.%5b5564%5d,%5bFREQUENCY%5d.%5bA%5d,%5bCOUNTRY%5d.%5bESP%5d,%5bTIME%5d.%5b2009%5d&amp;ShowOnWeb=true" TargetMode="External"/><Relationship Id="rId510" Type="http://schemas.openxmlformats.org/officeDocument/2006/relationships/hyperlink" Target="http://stats.oecd.org/OECDStat_Metadata/ShowMetadata.ashx?Dataset=LFS_D&amp;Coords=%5bSERIES%5d.%5bL%5d,%5bSEX%5d.%5bMW%5d,%5bAGE%5d.%5b5054%5d,%5bFREQUENCY%5d.%5bA%5d,%5bCOUNTRY%5d.%5bBEL%5d,%5bTIME%5d.%5b1999%5d&amp;ShowOnWeb=true" TargetMode="External"/><Relationship Id="rId552" Type="http://schemas.openxmlformats.org/officeDocument/2006/relationships/hyperlink" Target="http://stats.oecd.org/OECDStat_Metadata/ShowMetadata.ashx?Dataset=LFS_D&amp;Coords=%5bSERIES%5d.%5bL%5d,%5bSEX%5d.%5bMW%5d,%5bAGE%5d.%5b5054%5d,%5bFREQUENCY%5d.%5bA%5d,%5bCOUNTRY%5d.%5bLUX%5d,%5bTIME%5d.%5b1992%5d&amp;ShowOnWeb=true" TargetMode="External"/><Relationship Id="rId594" Type="http://schemas.openxmlformats.org/officeDocument/2006/relationships/hyperlink" Target="http://stats.oecd.org/OECDStat_Metadata/ShowMetadata.ashx?Dataset=LFS_D&amp;Coords=%5bSERIES%5d.%5bL%5d,%5bSEX%5d.%5bMW%5d,%5bAGE%5d.%5b5054%5d,%5bFREQUENCY%5d.%5bA%5d,%5bCOUNTRY%5d.%5bUSA%5d,%5bTIME%5d.%5b1994%5d&amp;ShowOnWeb=true" TargetMode="External"/><Relationship Id="rId191" Type="http://schemas.openxmlformats.org/officeDocument/2006/relationships/hyperlink" Target="http://stats.oecd.org/OECDStat_Metadata/ShowMetadata.ashx?Dataset=LFS_D&amp;Coords=%5bSERIES%5d.%5bU%5d,%5bSEX%5d.%5bMW%5d,%5bAGE%5d.%5b5564%5d,%5bFREQUENCY%5d.%5bA%5d,%5bCOUNTRY%5d.%5bSWE%5d,%5bTIME%5d.%5b2004%5d&amp;ShowOnWeb=true" TargetMode="External"/><Relationship Id="rId205" Type="http://schemas.openxmlformats.org/officeDocument/2006/relationships/hyperlink" Target="http://stats.oecd.org/OECDStat_Metadata/ShowMetadata.ashx?Dataset=LFS_D&amp;Coords=%5bCOUNTRY%5d.%5bAUT%5d&amp;ShowOnWeb=true&amp;Lang=en" TargetMode="External"/><Relationship Id="rId247" Type="http://schemas.openxmlformats.org/officeDocument/2006/relationships/hyperlink" Target="http://stats.oecd.org/OECDStat_Metadata/ShowMetadata.ashx?Dataset=LFS_D&amp;Coords=%5bSERIES%5d.%5bL%5d,%5bSEX%5d.%5bMW%5d,%5bAGE%5d.%5b1564%5d,%5bFREQUENCY%5d.%5bA%5d,%5bCOUNTRY%5d.%5bITA%5d,%5bTIME%5d.%5b2003%5d&amp;ShowOnWeb=true" TargetMode="External"/><Relationship Id="rId412" Type="http://schemas.openxmlformats.org/officeDocument/2006/relationships/hyperlink" Target="http://stats.oecd.org/OECDStat_Metadata/ShowMetadata.ashx?Dataset=LFS_D&amp;Coords=%5bCOUNTRY%5d.%5bCAN%5d&amp;ShowOnWeb=true&amp;Lang=en" TargetMode="External"/><Relationship Id="rId107" Type="http://schemas.openxmlformats.org/officeDocument/2006/relationships/hyperlink" Target="http://stats.oecd.org/OECDStat_Metadata/ShowMetadata.ashx?Dataset=LFS_D&amp;Coords=%5bSERIES%5d.%5bU%5d,%5bSEX%5d.%5bMW%5d,%5bAGE%5d.%5b5564%5d,%5bFREQUENCY%5d.%5bA%5d,%5bCOUNTRY%5d.%5bAUT%5d,%5bTIME%5d.%5b2003%5d&amp;ShowOnWeb=true" TargetMode="External"/><Relationship Id="rId289" Type="http://schemas.openxmlformats.org/officeDocument/2006/relationships/hyperlink" Target="http://stats.oecd.org/OECDStat_Metadata/ShowMetadata.ashx?Dataset=LFS_D&amp;Coords=%5bCOUNTRY%5d.%5bSWE%5d&amp;ShowOnWeb=true&amp;Lang=en" TargetMode="External"/><Relationship Id="rId454" Type="http://schemas.openxmlformats.org/officeDocument/2006/relationships/hyperlink" Target="http://stats.oecd.org/OECDStat_Metadata/ShowMetadata.ashx?Dataset=LFS_D&amp;Coords=%5bSERIES%5d.%5bU%5d,%5bSEX%5d.%5bMW%5d,%5bAGE%5d.%5b5054%5d,%5bFREQUENCY%5d.%5bA%5d,%5bCOUNTRY%5d.%5bLUX%5d,%5bTIME%5d.%5b1992%5d&amp;ShowOnWeb=true" TargetMode="External"/><Relationship Id="rId496" Type="http://schemas.openxmlformats.org/officeDocument/2006/relationships/hyperlink" Target="http://stats.oecd.org/OECDStat_Metadata/ShowMetadata.ashx?Dataset=LFS_D&amp;Coords=%5bSERIES%5d.%5bU%5d,%5bSEX%5d.%5bMW%5d,%5bAGE%5d.%5b5054%5d,%5bFREQUENCY%5d.%5bA%5d,%5bCOUNTRY%5d.%5bUSA%5d,%5bTIME%5d.%5b1994%5d&amp;ShowOnWeb=true" TargetMode="External"/><Relationship Id="rId11" Type="http://schemas.openxmlformats.org/officeDocument/2006/relationships/hyperlink" Target="http://stats.oecd.org/OECDStat_Metadata/ShowMetadata.ashx?Dataset=LFS_D&amp;Coords=%5bSERIES%5d.%5bU%5d,%5bSEX%5d.%5bMW%5d,%5bAGE%5d.%5b1564%5d,%5bFREQUENCY%5d.%5bA%5d,%5bCOUNTRY%5d.%5bBEL%5d,%5bTIME%5d.%5b1999%5d&amp;ShowOnWeb=true" TargetMode="External"/><Relationship Id="rId53" Type="http://schemas.openxmlformats.org/officeDocument/2006/relationships/hyperlink" Target="http://stats.oecd.org/OECDStat_Metadata/ShowMetadata.ashx?Dataset=LFS_D&amp;Coords=%5bCOUNTRY%5d.%5bLUX%5d&amp;ShowOnWeb=true&amp;Lang=en" TargetMode="External"/><Relationship Id="rId149" Type="http://schemas.openxmlformats.org/officeDocument/2006/relationships/hyperlink" Target="http://stats.oecd.org/OECDStat_Metadata/ShowMetadata.ashx?Dataset=LFS_D&amp;Coords=%5bCOUNTRY%5d.%5bJPN%5d&amp;ShowOnWeb=true&amp;Lang=en" TargetMode="External"/><Relationship Id="rId314" Type="http://schemas.openxmlformats.org/officeDocument/2006/relationships/hyperlink" Target="http://stats.oecd.org/OECDStat_Metadata/ShowMetadata.ashx?Dataset=LFS_D&amp;Coords=%5bCOUNTRY%5d.%5bCZE%5d&amp;ShowOnWeb=true&amp;Lang=en" TargetMode="External"/><Relationship Id="rId356" Type="http://schemas.openxmlformats.org/officeDocument/2006/relationships/hyperlink" Target="http://stats.oecd.org/OECDStat_Metadata/ShowMetadata.ashx?Dataset=LFS_D&amp;Coords=%5bCOUNTRY%5d.%5bMEX%5d&amp;ShowOnWeb=true&amp;Lang=en" TargetMode="External"/><Relationship Id="rId398" Type="http://schemas.openxmlformats.org/officeDocument/2006/relationships/hyperlink" Target="http://stats.oecd.org/OECDStat_Metadata/ShowMetadata.ashx?Dataset=LFS_D&amp;Coords=%5bSERIES%5d.%5bL%5d,%5bSEX%5d.%5bMW%5d,%5bAGE%5d.%5b5564%5d,%5bFREQUENCY%5d.%5bA%5d,%5bCOUNTRY%5d.%5bUSA%5d,%5bTIME%5d.%5b2000%5d&amp;ShowOnWeb=true" TargetMode="External"/><Relationship Id="rId521" Type="http://schemas.openxmlformats.org/officeDocument/2006/relationships/hyperlink" Target="http://stats.oecd.org/OECDStat_Metadata/ShowMetadata.ashx?Dataset=LFS_D&amp;Coords=%5bCOUNTRY%5d.%5bFIN%5d&amp;ShowOnWeb=true&amp;Lang=en" TargetMode="External"/><Relationship Id="rId563" Type="http://schemas.openxmlformats.org/officeDocument/2006/relationships/hyperlink" Target="http://stats.oecd.org/OECDStat_Metadata/ShowMetadata.ashx?Dataset=LFS_D&amp;Coords=%5bCOUNTRY%5d.%5bPOL%5d&amp;ShowOnWeb=true&amp;Lang=en" TargetMode="External"/><Relationship Id="rId95" Type="http://schemas.openxmlformats.org/officeDocument/2006/relationships/hyperlink" Target="http://stats.oecd.org/OECDStat_Metadata/ShowMetadata.ashx?Dataset=LFS_D&amp;Coords=%5bCOUNTRY%5d.%5bGBR%5d&amp;ShowOnWeb=true&amp;Lang=en" TargetMode="External"/><Relationship Id="rId160" Type="http://schemas.openxmlformats.org/officeDocument/2006/relationships/hyperlink" Target="http://stats.oecd.org/OECDStat_Metadata/ShowMetadata.ashx?Dataset=LFS_D&amp;Coords=%5bSERIES%5d.%5bU%5d,%5bSEX%5d.%5bMW%5d,%5bAGE%5d.%5b5564%5d,%5bFREQUENCY%5d.%5bA%5d,%5bCOUNTRY%5d.%5bMEX%5d,%5bTIME%5d.%5b2000%5d&amp;ShowOnWeb=true" TargetMode="External"/><Relationship Id="rId216" Type="http://schemas.openxmlformats.org/officeDocument/2006/relationships/hyperlink" Target="http://stats.oecd.org/OECDStat_Metadata/ShowMetadata.ashx?Dataset=LFS_D&amp;Coords=%5bSERIES%5d.%5bL%5d,%5bSEX%5d.%5bMW%5d,%5bAGE%5d.%5b1564%5d,%5bFREQUENCY%5d.%5bA%5d,%5bCOUNTRY%5d.%5bCZE%5d,%5bTIME%5d.%5b1996%5d&amp;ShowOnWeb=true" TargetMode="External"/><Relationship Id="rId423" Type="http://schemas.openxmlformats.org/officeDocument/2006/relationships/hyperlink" Target="http://stats.oecd.org/OECDStat_Metadata/ShowMetadata.ashx?Dataset=LFS_D&amp;Coords=%5bSERIES%5d.%5bU%5d,%5bSEX%5d.%5bMW%5d,%5bAGE%5d.%5b5054%5d,%5bFREQUENCY%5d.%5bA%5d,%5bCOUNTRY%5d.%5bFIN%5d,%5bTIME%5d.%5b1999%5d&amp;ShowOnWeb=true" TargetMode="External"/><Relationship Id="rId258" Type="http://schemas.openxmlformats.org/officeDocument/2006/relationships/hyperlink" Target="http://stats.oecd.org/OECDStat_Metadata/ShowMetadata.ashx?Dataset=LFS_D&amp;Coords=%5bSERIES%5d.%5bL%5d,%5bSEX%5d.%5bMW%5d,%5bAGE%5d.%5b1564%5d,%5bFREQUENCY%5d.%5bA%5d,%5bCOUNTRY%5d.%5bMEX%5d,%5bTIME%5d.%5b1992%5d&amp;ShowOnWeb=true" TargetMode="External"/><Relationship Id="rId465" Type="http://schemas.openxmlformats.org/officeDocument/2006/relationships/hyperlink" Target="http://stats.oecd.org/OECDStat_Metadata/ShowMetadata.ashx?Dataset=LFS_D&amp;Coords=%5bCOUNTRY%5d.%5bPOL%5d&amp;ShowOnWeb=true&amp;Lang=en" TargetMode="External"/><Relationship Id="rId22" Type="http://schemas.openxmlformats.org/officeDocument/2006/relationships/hyperlink" Target="http://stats.oecd.org/OECDStat_Metadata/ShowMetadata.ashx?Dataset=LFS_D&amp;Coords=%5bCOUNTRY%5d.%5bFIN%5d&amp;ShowOnWeb=true&amp;Lang=en" TargetMode="External"/><Relationship Id="rId64" Type="http://schemas.openxmlformats.org/officeDocument/2006/relationships/hyperlink" Target="http://stats.oecd.org/OECDStat_Metadata/ShowMetadata.ashx?Dataset=LFS_D&amp;Coords=%5bCOUNTRY%5d.%5bNOR%5d&amp;ShowOnWeb=true&amp;Lang=en" TargetMode="External"/><Relationship Id="rId118" Type="http://schemas.openxmlformats.org/officeDocument/2006/relationships/hyperlink" Target="http://stats.oecd.org/OECDStat_Metadata/ShowMetadata.ashx?Dataset=LFS_D&amp;Coords=%5bSERIES%5d.%5bU%5d,%5bSEX%5d.%5bMW%5d,%5bAGE%5d.%5b5564%5d,%5bFREQUENCY%5d.%5bA%5d,%5bCOUNTRY%5d.%5bDNK%5d,%5bTIME%5d.%5b1992%5d&amp;ShowOnWeb=true" TargetMode="External"/><Relationship Id="rId325" Type="http://schemas.openxmlformats.org/officeDocument/2006/relationships/hyperlink" Target="http://stats.oecd.org/OECDStat_Metadata/ShowMetadata.ashx?Dataset=LFS_D&amp;Coords=%5bSERIES%5d.%5bL%5d,%5bSEX%5d.%5bMW%5d,%5bAGE%5d.%5b5564%5d,%5bFREQUENCY%5d.%5bA%5d,%5bCOUNTRY%5d.%5bFRA%5d,%5bTIME%5d.%5b2002%5d&amp;ShowOnWeb=true" TargetMode="External"/><Relationship Id="rId367" Type="http://schemas.openxmlformats.org/officeDocument/2006/relationships/hyperlink" Target="http://stats.oecd.org/OECDStat_Metadata/ShowMetadata.ashx?Dataset=LFS_D&amp;Coords=%5bSERIES%5d.%5bL%5d,%5bSEX%5d.%5bMW%5d,%5bAGE%5d.%5b5564%5d,%5bFREQUENCY%5d.%5bA%5d,%5bCOUNTRY%5d.%5bPOL%5d,%5bTIME%5d.%5b1992%5d&amp;ShowOnWeb=true" TargetMode="External"/><Relationship Id="rId532" Type="http://schemas.openxmlformats.org/officeDocument/2006/relationships/hyperlink" Target="http://stats.oecd.org/OECDStat_Metadata/ShowMetadata.ashx?Dataset=LFS_D&amp;Coords=%5bSERIES%5d.%5bL%5d,%5bSEX%5d.%5bMW%5d,%5bAGE%5d.%5b5054%5d,%5bFREQUENCY%5d.%5bA%5d,%5bCOUNTRY%5d.%5bGRC%5d,%5bTIME%5d.%5b1997%5d&amp;ShowOnWeb=true" TargetMode="External"/><Relationship Id="rId574" Type="http://schemas.openxmlformats.org/officeDocument/2006/relationships/hyperlink" Target="http://stats.oecd.org/OECDStat_Metadata/ShowMetadata.ashx?Dataset=LFS_D&amp;Coords=%5bSERIES%5d.%5bL%5d,%5bSEX%5d.%5bMW%5d,%5bAGE%5d.%5b5054%5d,%5bFREQUENCY%5d.%5bA%5d,%5bCOUNTRY%5d.%5bSVK%5d,%5bTIME%5d.%5b1999%5d&amp;ShowOnWeb=true" TargetMode="External"/><Relationship Id="rId171" Type="http://schemas.openxmlformats.org/officeDocument/2006/relationships/hyperlink" Target="http://stats.oecd.org/OECDStat_Metadata/ShowMetadata.ashx?Dataset=LFS_D&amp;Coords=%5bSERIES%5d.%5bU%5d,%5bSEX%5d.%5bMW%5d,%5bAGE%5d.%5b5564%5d,%5bFREQUENCY%5d.%5bA%5d,%5bCOUNTRY%5d.%5bPOL%5d,%5bTIME%5d.%5b2002%5d&amp;ShowOnWeb=true" TargetMode="External"/><Relationship Id="rId227" Type="http://schemas.openxmlformats.org/officeDocument/2006/relationships/hyperlink" Target="http://stats.oecd.org/OECDStat_Metadata/ShowMetadata.ashx?Dataset=LFS_D&amp;Coords=%5bCOUNTRY%5d.%5bDEU%5d&amp;ShowOnWeb=true&amp;Lang=en" TargetMode="External"/><Relationship Id="rId269" Type="http://schemas.openxmlformats.org/officeDocument/2006/relationships/hyperlink" Target="http://stats.oecd.org/OECDStat_Metadata/ShowMetadata.ashx?Dataset=LFS_D&amp;Coords=%5bSERIES%5d.%5bL%5d,%5bSEX%5d.%5bMW%5d,%5bAGE%5d.%5b1564%5d,%5bFREQUENCY%5d.%5bA%5d,%5bCOUNTRY%5d.%5bPOL%5d,%5bTIME%5d.%5b1999%5d&amp;ShowOnWeb=true" TargetMode="External"/><Relationship Id="rId434" Type="http://schemas.openxmlformats.org/officeDocument/2006/relationships/hyperlink" Target="http://stats.oecd.org/OECDStat_Metadata/ShowMetadata.ashx?Dataset=LFS_D&amp;Coords=%5bCOUNTRY%5d.%5bHUN%5d&amp;ShowOnWeb=true&amp;Lang=en" TargetMode="External"/><Relationship Id="rId476" Type="http://schemas.openxmlformats.org/officeDocument/2006/relationships/hyperlink" Target="http://stats.oecd.org/OECDStat_Metadata/ShowMetadata.ashx?Dataset=LFS_D&amp;Coords=%5bSERIES%5d.%5bU%5d,%5bSEX%5d.%5bMW%5d,%5bAGE%5d.%5b5054%5d,%5bFREQUENCY%5d.%5bA%5d,%5bCOUNTRY%5d.%5bSVK%5d,%5bTIME%5d.%5b1999%5d&amp;ShowOnWeb=true" TargetMode="External"/><Relationship Id="rId33" Type="http://schemas.openxmlformats.org/officeDocument/2006/relationships/hyperlink" Target="http://stats.oecd.org/OECDStat_Metadata/ShowMetadata.ashx?Dataset=LFS_D&amp;Coords=%5bSERIES%5d.%5bU%5d,%5bSEX%5d.%5bMW%5d,%5bAGE%5d.%5b1564%5d,%5bFREQUENCY%5d.%5bA%5d,%5bCOUNTRY%5d.%5bGRC%5d,%5bTIME%5d.%5b1997%5d&amp;ShowOnWeb=true" TargetMode="External"/><Relationship Id="rId129" Type="http://schemas.openxmlformats.org/officeDocument/2006/relationships/hyperlink" Target="http://stats.oecd.org/OECDStat_Metadata/ShowMetadata.ashx?Dataset=LFS_D&amp;Coords=%5bSERIES%5d.%5bU%5d,%5bSEX%5d.%5bMW%5d,%5bAGE%5d.%5b5564%5d,%5bFREQUENCY%5d.%5bA%5d,%5bCOUNTRY%5d.%5bDEU%5d,%5bTIME%5d.%5b2004%5d&amp;ShowOnWeb=true" TargetMode="External"/><Relationship Id="rId280" Type="http://schemas.openxmlformats.org/officeDocument/2006/relationships/hyperlink" Target="http://stats.oecd.org/OECDStat_Metadata/ShowMetadata.ashx?Dataset=LFS_D&amp;Coords=%5bCOUNTRY%5d.%5bESP%5d&amp;ShowOnWeb=true&amp;Lang=en" TargetMode="External"/><Relationship Id="rId336" Type="http://schemas.openxmlformats.org/officeDocument/2006/relationships/hyperlink" Target="http://stats.oecd.org/OECDStat_Metadata/ShowMetadata.ashx?Dataset=LFS_D&amp;Coords=%5bSERIES%5d.%5bL%5d,%5bSEX%5d.%5bMW%5d,%5bAGE%5d.%5b5564%5d,%5bFREQUENCY%5d.%5bA%5d,%5bCOUNTRY%5d.%5bHUN%5d,%5bTIME%5d.%5b2002%5d&amp;ShowOnWeb=true" TargetMode="External"/><Relationship Id="rId501" Type="http://schemas.openxmlformats.org/officeDocument/2006/relationships/hyperlink" Target="http://stats.oecd.org/OECDStat_Metadata/ShowMetadata.ashx?Dataset=LFS_D&amp;Coords=%5bCOUNTRY%5d.%5bAUS%5d&amp;ShowOnWeb=true&amp;Lang=en" TargetMode="External"/><Relationship Id="rId543" Type="http://schemas.openxmlformats.org/officeDocument/2006/relationships/hyperlink" Target="http://stats.oecd.org/OECDStat_Metadata/ShowMetadata.ashx?Dataset=LFS_D&amp;Coords=%5bCOUNTRY%5d.%5bITA%5d&amp;ShowOnWeb=true&amp;Lang=en" TargetMode="External"/><Relationship Id="rId75" Type="http://schemas.openxmlformats.org/officeDocument/2006/relationships/hyperlink" Target="http://stats.oecd.org/OECDStat_Metadata/ShowMetadata.ashx?Dataset=LFS_D&amp;Coords=%5bSERIES%5d.%5bU%5d,%5bSEX%5d.%5bMW%5d,%5bAGE%5d.%5b1564%5d,%5bFREQUENCY%5d.%5bA%5d,%5bCOUNTRY%5d.%5bPRT%5d,%5bTIME%5d.%5b1998%5d&amp;ShowOnWeb=true" TargetMode="External"/><Relationship Id="rId140" Type="http://schemas.openxmlformats.org/officeDocument/2006/relationships/hyperlink" Target="http://stats.oecd.org/OECDStat_Metadata/ShowMetadata.ashx?Dataset=LFS_D&amp;Coords=%5bSERIES%5d.%5bU%5d,%5bSEX%5d.%5bMW%5d,%5bAGE%5d.%5b5564%5d,%5bFREQUENCY%5d.%5bA%5d,%5bCOUNTRY%5d.%5bISL%5d,%5bTIME%5d.%5b2003%5d&amp;ShowOnWeb=true" TargetMode="External"/><Relationship Id="rId182" Type="http://schemas.openxmlformats.org/officeDocument/2006/relationships/hyperlink" Target="http://stats.oecd.org/OECDStat_Metadata/ShowMetadata.ashx?Dataset=LFS_D&amp;Coords=%5bSERIES%5d.%5bU%5d,%5bSEX%5d.%5bMW%5d,%5bAGE%5d.%5b5564%5d,%5bFREQUENCY%5d.%5bA%5d,%5bCOUNTRY%5d.%5bESP%5d,%5bTIME%5d.%5b1995%5d&amp;ShowOnWeb=true" TargetMode="External"/><Relationship Id="rId378" Type="http://schemas.openxmlformats.org/officeDocument/2006/relationships/hyperlink" Target="http://stats.oecd.org/OECDStat_Metadata/ShowMetadata.ashx?Dataset=LFS_D&amp;Coords=%5bSERIES%5d.%5bL%5d,%5bSEX%5d.%5bMW%5d,%5bAGE%5d.%5b5564%5d,%5bFREQUENCY%5d.%5bA%5d,%5bCOUNTRY%5d.%5bSVK%5d,%5bTIME%5d.%5b2002%5d&amp;ShowOnWeb=true" TargetMode="External"/><Relationship Id="rId403" Type="http://schemas.openxmlformats.org/officeDocument/2006/relationships/hyperlink" Target="http://stats.oecd.org/OECDStat_Metadata/ShowMetadata.ashx?Dataset=LFS_D&amp;Coords=%5bSERIES%5d.%5bU%5d,%5bSEX%5d.%5bMW%5d,%5bAGE%5d.%5b5054%5d,%5bFREQUENCY%5d.%5bA%5d,%5bCOUNTRY%5d.%5bAUS%5d,%5bTIME%5d.%5b2001%5d&amp;ShowOnWeb=true" TargetMode="External"/><Relationship Id="rId585" Type="http://schemas.openxmlformats.org/officeDocument/2006/relationships/hyperlink" Target="http://stats.oecd.org/OECDStat_Metadata/ShowMetadata.ashx?Dataset=LFS_D&amp;Coords=%5bCOUNTRY%5d.%5bSWE%5d&amp;ShowOnWeb=true&amp;Lang=en" TargetMode="External"/><Relationship Id="rId6" Type="http://schemas.openxmlformats.org/officeDocument/2006/relationships/hyperlink" Target="http://stats.oecd.org/OECDStat_Metadata/ShowMetadata.ashx?Dataset=LFS_D&amp;Coords=%5bSERIES%5d.%5bU%5d,%5bSEX%5d.%5bMW%5d,%5bAGE%5d.%5b1564%5d,%5bFREQUENCY%5d.%5bA%5d,%5bCOUNTRY%5d.%5bAUT%5d,%5bTIME%5d.%5b2000%5d&amp;ShowOnWeb=true" TargetMode="External"/><Relationship Id="rId238" Type="http://schemas.openxmlformats.org/officeDocument/2006/relationships/hyperlink" Target="http://stats.oecd.org/OECDStat_Metadata/ShowMetadata.ashx?Dataset=LFS_D&amp;Coords=%5bCOUNTRY%5d.%5bISL%5d&amp;ShowOnWeb=true&amp;Lang=en" TargetMode="External"/><Relationship Id="rId445" Type="http://schemas.openxmlformats.org/officeDocument/2006/relationships/hyperlink" Target="http://stats.oecd.org/OECDStat_Metadata/ShowMetadata.ashx?Dataset=LFS_D&amp;Coords=%5bCOUNTRY%5d.%5bITA%5d&amp;ShowOnWeb=true&amp;Lang=en" TargetMode="External"/><Relationship Id="rId487" Type="http://schemas.openxmlformats.org/officeDocument/2006/relationships/hyperlink" Target="http://stats.oecd.org/OECDStat_Metadata/ShowMetadata.ashx?Dataset=LFS_D&amp;Coords=%5bCOUNTRY%5d.%5bSWE%5d&amp;ShowOnWeb=true&amp;Lang=en" TargetMode="External"/><Relationship Id="rId291" Type="http://schemas.openxmlformats.org/officeDocument/2006/relationships/hyperlink" Target="http://stats.oecd.org/OECDStat_Metadata/ShowMetadata.ashx?Dataset=LFS_D&amp;Coords=%5bSERIES%5d.%5bL%5d,%5bSEX%5d.%5bMW%5d,%5bAGE%5d.%5b1564%5d,%5bFREQUENCY%5d.%5bA%5d,%5bCOUNTRY%5d.%5bSWE%5d,%5bTIME%5d.%5b2004%5d&amp;ShowOnWeb=true" TargetMode="External"/><Relationship Id="rId305" Type="http://schemas.openxmlformats.org/officeDocument/2006/relationships/hyperlink" Target="http://stats.oecd.org/OECDStat_Metadata/ShowMetadata.ashx?Dataset=LFS_D&amp;Coords=%5bSERIES%5d.%5bL%5d,%5bSEX%5d.%5bMW%5d,%5bAGE%5d.%5b5564%5d,%5bFREQUENCY%5d.%5bA%5d,%5bCOUNTRY%5d.%5bAUT%5d,%5bTIME%5d.%5b1999%5d&amp;ShowOnWeb=true" TargetMode="External"/><Relationship Id="rId347" Type="http://schemas.openxmlformats.org/officeDocument/2006/relationships/hyperlink" Target="http://stats.oecd.org/OECDStat_Metadata/ShowMetadata.ashx?Dataset=LFS_D&amp;Coords=%5bSERIES%5d.%5bL%5d,%5bSEX%5d.%5bMW%5d,%5bAGE%5d.%5b5564%5d,%5bFREQUENCY%5d.%5bA%5d,%5bCOUNTRY%5d.%5bITA%5d,%5bTIME%5d.%5b2004%5d&amp;ShowOnWeb=true" TargetMode="External"/><Relationship Id="rId512" Type="http://schemas.openxmlformats.org/officeDocument/2006/relationships/hyperlink" Target="http://stats.oecd.org/OECDStat_Metadata/ShowMetadata.ashx?Dataset=LFS_D&amp;Coords=%5bCOUNTRY%5d.%5bCHL%5d&amp;ShowOnWeb=true&amp;Lang=en" TargetMode="External"/><Relationship Id="rId44" Type="http://schemas.openxmlformats.org/officeDocument/2006/relationships/hyperlink" Target="http://stats.oecd.org/OECDStat_Metadata/ShowMetadata.ashx?Dataset=LFS_D&amp;Coords=%5bCOUNTRY%5d.%5bISR%5d&amp;ShowOnWeb=true&amp;Lang=en" TargetMode="External"/><Relationship Id="rId86" Type="http://schemas.openxmlformats.org/officeDocument/2006/relationships/hyperlink" Target="http://stats.oecd.org/OECDStat_Metadata/ShowMetadata.ashx?Dataset=LFS_D&amp;Coords=%5bSERIES%5d.%5bU%5d,%5bSEX%5d.%5bMW%5d,%5bAGE%5d.%5b1564%5d,%5bFREQUENCY%5d.%5bA%5d,%5bCOUNTRY%5d.%5bESP%5d,%5bTIME%5d.%5b2004%5d&amp;ShowOnWeb=true" TargetMode="External"/><Relationship Id="rId151" Type="http://schemas.openxmlformats.org/officeDocument/2006/relationships/hyperlink" Target="http://stats.oecd.org/OECDStat_Metadata/ShowMetadata.ashx?Dataset=LFS_D&amp;Coords=%5bSERIES%5d.%5bU%5d,%5bSEX%5d.%5bMW%5d,%5bAGE%5d.%5b5564%5d,%5bFREQUENCY%5d.%5bA%5d,%5bCOUNTRY%5d.%5bKOR%5d,%5bTIME%5d.%5b1999%5d&amp;ShowOnWeb=true" TargetMode="External"/><Relationship Id="rId389" Type="http://schemas.openxmlformats.org/officeDocument/2006/relationships/hyperlink" Target="http://stats.oecd.org/OECDStat_Metadata/ShowMetadata.ashx?Dataset=LFS_D&amp;Coords=%5bSERIES%5d.%5bL%5d,%5bSEX%5d.%5bMW%5d,%5bAGE%5d.%5b5564%5d,%5bFREQUENCY%5d.%5bA%5d,%5bCOUNTRY%5d.%5bSWE%5d,%5bTIME%5d.%5b1993%5d&amp;ShowOnWeb=true" TargetMode="External"/><Relationship Id="rId554" Type="http://schemas.openxmlformats.org/officeDocument/2006/relationships/hyperlink" Target="http://stats.oecd.org/OECDStat_Metadata/ShowMetadata.ashx?Dataset=LFS_D&amp;Coords=%5bSERIES%5d.%5bL%5d,%5bSEX%5d.%5bMW%5d,%5bAGE%5d.%5b5054%5d,%5bFREQUENCY%5d.%5bA%5d,%5bCOUNTRY%5d.%5bLUX%5d,%5bTIME%5d.%5b2003%5d&amp;ShowOnWeb=true" TargetMode="External"/><Relationship Id="rId596" Type="http://schemas.openxmlformats.org/officeDocument/2006/relationships/hyperlink" Target="http://stats.oecd.org/OECDStat_Metadata/ShowMetadata.ashx?Dataset=LFS_D&amp;Coords=%5bCOUNTRY%5d.%5bOECD%5d&amp;ShowOnWeb=true&amp;Lang=en" TargetMode="External"/><Relationship Id="rId193" Type="http://schemas.openxmlformats.org/officeDocument/2006/relationships/hyperlink" Target="http://stats.oecd.org/OECDStat_Metadata/ShowMetadata.ashx?Dataset=LFS_D&amp;Coords=%5bCOUNTRY%5d.%5bTUR%5d&amp;ShowOnWeb=true&amp;Lang=en" TargetMode="External"/><Relationship Id="rId207" Type="http://schemas.openxmlformats.org/officeDocument/2006/relationships/hyperlink" Target="http://stats.oecd.org/OECDStat_Metadata/ShowMetadata.ashx?Dataset=LFS_D&amp;Coords=%5bSERIES%5d.%5bL%5d,%5bSEX%5d.%5bMW%5d,%5bAGE%5d.%5b1564%5d,%5bFREQUENCY%5d.%5bA%5d,%5bCOUNTRY%5d.%5bAUT%5d,%5bTIME%5d.%5b2000%5d&amp;ShowOnWeb=true" TargetMode="External"/><Relationship Id="rId249" Type="http://schemas.openxmlformats.org/officeDocument/2006/relationships/hyperlink" Target="http://stats.oecd.org/OECDStat_Metadata/ShowMetadata.ashx?Dataset=LFS_D&amp;Coords=%5bCOUNTRY%5d.%5bJPN%5d&amp;ShowOnWeb=true&amp;Lang=en" TargetMode="External"/><Relationship Id="rId414" Type="http://schemas.openxmlformats.org/officeDocument/2006/relationships/hyperlink" Target="http://stats.oecd.org/OECDStat_Metadata/ShowMetadata.ashx?Dataset=LFS_D&amp;Coords=%5bCOUNTRY%5d.%5bCZE%5d&amp;ShowOnWeb=true&amp;Lang=en" TargetMode="External"/><Relationship Id="rId456" Type="http://schemas.openxmlformats.org/officeDocument/2006/relationships/hyperlink" Target="http://stats.oecd.org/OECDStat_Metadata/ShowMetadata.ashx?Dataset=LFS_D&amp;Coords=%5bSERIES%5d.%5bU%5d,%5bSEX%5d.%5bMW%5d,%5bAGE%5d.%5b5054%5d,%5bFREQUENCY%5d.%5bA%5d,%5bCOUNTRY%5d.%5bLUX%5d,%5bTIME%5d.%5b2003%5d&amp;ShowOnWeb=true" TargetMode="External"/><Relationship Id="rId498" Type="http://schemas.openxmlformats.org/officeDocument/2006/relationships/hyperlink" Target="http://stats.oecd.org/OECDStat_Metadata/ShowMetadata.ashx?Dataset=LFS_D&amp;Coords=%5bCOUNTRY%5d.%5bOECD%5d&amp;ShowOnWeb=true&amp;Lang=en" TargetMode="External"/><Relationship Id="rId13" Type="http://schemas.openxmlformats.org/officeDocument/2006/relationships/hyperlink" Target="http://stats.oecd.org/OECDStat_Metadata/ShowMetadata.ashx?Dataset=LFS_D&amp;Coords=%5bCOUNTRY%5d.%5bCHL%5d&amp;ShowOnWeb=true&amp;Lang=en" TargetMode="External"/><Relationship Id="rId109" Type="http://schemas.openxmlformats.org/officeDocument/2006/relationships/hyperlink" Target="http://stats.oecd.org/OECDStat_Metadata/ShowMetadata.ashx?Dataset=LFS_D&amp;Coords=%5bSERIES%5d.%5bU%5d,%5bSEX%5d.%5bMW%5d,%5bAGE%5d.%5b5564%5d,%5bFREQUENCY%5d.%5bA%5d,%5bCOUNTRY%5d.%5bBEL%5d,%5bTIME%5d.%5b1992%5d&amp;ShowOnWeb=true" TargetMode="External"/><Relationship Id="rId260" Type="http://schemas.openxmlformats.org/officeDocument/2006/relationships/hyperlink" Target="http://stats.oecd.org/OECDStat_Metadata/ShowMetadata.ashx?Dataset=LFS_D&amp;Coords=%5bSERIES%5d.%5bL%5d,%5bSEX%5d.%5bMW%5d,%5bAGE%5d.%5b1564%5d,%5bFREQUENCY%5d.%5bA%5d,%5bCOUNTRY%5d.%5bMEX%5d,%5bTIME%5d.%5b2000%5d&amp;ShowOnWeb=true" TargetMode="External"/><Relationship Id="rId316" Type="http://schemas.openxmlformats.org/officeDocument/2006/relationships/hyperlink" Target="http://stats.oecd.org/OECDStat_Metadata/ShowMetadata.ashx?Dataset=LFS_D&amp;Coords=%5bSERIES%5d.%5bL%5d,%5bSEX%5d.%5bMW%5d,%5bAGE%5d.%5b5564%5d,%5bFREQUENCY%5d.%5bA%5d,%5bCOUNTRY%5d.%5bCZE%5d,%5bTIME%5d.%5b1997%5d&amp;ShowOnWeb=true" TargetMode="External"/><Relationship Id="rId523" Type="http://schemas.openxmlformats.org/officeDocument/2006/relationships/hyperlink" Target="http://stats.oecd.org/OECDStat_Metadata/ShowMetadata.ashx?Dataset=LFS_D&amp;Coords=%5bCOUNTRY%5d.%5bFRA%5d&amp;ShowOnWeb=true&amp;Lang=en" TargetMode="External"/><Relationship Id="rId55" Type="http://schemas.openxmlformats.org/officeDocument/2006/relationships/hyperlink" Target="http://stats.oecd.org/OECDStat_Metadata/ShowMetadata.ashx?Dataset=LFS_D&amp;Coords=%5bSERIES%5d.%5bU%5d,%5bSEX%5d.%5bMW%5d,%5bAGE%5d.%5b1564%5d,%5bFREQUENCY%5d.%5bA%5d,%5bCOUNTRY%5d.%5bLUX%5d,%5bTIME%5d.%5b2002%5d&amp;ShowOnWeb=true" TargetMode="External"/><Relationship Id="rId97" Type="http://schemas.openxmlformats.org/officeDocument/2006/relationships/hyperlink" Target="http://stats.oecd.org/OECDStat_Metadata/ShowMetadata.ashx?Dataset=LFS_D&amp;Coords=%5bCOUNTRY%5d.%5bUSA%5d&amp;ShowOnWeb=true&amp;Lang=en" TargetMode="External"/><Relationship Id="rId120" Type="http://schemas.openxmlformats.org/officeDocument/2006/relationships/hyperlink" Target="http://stats.oecd.org/OECDStat_Metadata/ShowMetadata.ashx?Dataset=LFS_D&amp;Coords=%5bSERIES%5d.%5bU%5d,%5bSEX%5d.%5bMW%5d,%5bAGE%5d.%5b5564%5d,%5bFREQUENCY%5d.%5bA%5d,%5bCOUNTRY%5d.%5bEST%5d,%5bTIME%5d.%5b1997%5d&amp;ShowOnWeb=true" TargetMode="External"/><Relationship Id="rId358" Type="http://schemas.openxmlformats.org/officeDocument/2006/relationships/hyperlink" Target="http://stats.oecd.org/OECDStat_Metadata/ShowMetadata.ashx?Dataset=LFS_D&amp;Coords=%5bSERIES%5d.%5bL%5d,%5bSEX%5d.%5bMW%5d,%5bAGE%5d.%5b5564%5d,%5bFREQUENCY%5d.%5bA%5d,%5bCOUNTRY%5d.%5bMEX%5d,%5bTIME%5d.%5b1994%5d&amp;ShowOnWeb=true" TargetMode="External"/><Relationship Id="rId565" Type="http://schemas.openxmlformats.org/officeDocument/2006/relationships/hyperlink" Target="http://stats.oecd.org/OECDStat_Metadata/ShowMetadata.ashx?Dataset=LFS_D&amp;Coords=%5bSERIES%5d.%5bL%5d,%5bSEX%5d.%5bMW%5d,%5bAGE%5d.%5b5054%5d,%5bFREQUENCY%5d.%5bA%5d,%5bCOUNTRY%5d.%5bPOL%5d,%5bTIME%5d.%5b1999%5d&amp;ShowOnWeb=true" TargetMode="External"/><Relationship Id="rId162" Type="http://schemas.openxmlformats.org/officeDocument/2006/relationships/hyperlink" Target="http://stats.oecd.org/OECDStat_Metadata/ShowMetadata.ashx?Dataset=LFS_D&amp;Coords=%5bCOUNTRY%5d.%5bNZL%5d&amp;ShowOnWeb=true&amp;Lang=en" TargetMode="External"/><Relationship Id="rId218" Type="http://schemas.openxmlformats.org/officeDocument/2006/relationships/hyperlink" Target="http://stats.oecd.org/OECDStat_Metadata/ShowMetadata.ashx?Dataset=LFS_D&amp;Coords=%5bCOUNTRY%5d.%5bDNK%5d&amp;ShowOnWeb=true&amp;Lang=en" TargetMode="External"/><Relationship Id="rId425" Type="http://schemas.openxmlformats.org/officeDocument/2006/relationships/hyperlink" Target="http://stats.oecd.org/OECDStat_Metadata/ShowMetadata.ashx?Dataset=LFS_D&amp;Coords=%5bSERIES%5d.%5bU%5d,%5bSEX%5d.%5bMW%5d,%5bAGE%5d.%5b5054%5d,%5bFREQUENCY%5d.%5bA%5d,%5bCOUNTRY%5d.%5bFRA%5d,%5bTIME%5d.%5b2002%5d&amp;ShowOnWeb=true" TargetMode="External"/><Relationship Id="rId467" Type="http://schemas.openxmlformats.org/officeDocument/2006/relationships/hyperlink" Target="http://stats.oecd.org/OECDStat_Metadata/ShowMetadata.ashx?Dataset=LFS_D&amp;Coords=%5bSERIES%5d.%5bU%5d,%5bSEX%5d.%5bMW%5d,%5bAGE%5d.%5b5054%5d,%5bFREQUENCY%5d.%5bA%5d,%5bCOUNTRY%5d.%5bPOL%5d,%5bTIME%5d.%5b1999%5d&amp;ShowOnWeb=true" TargetMode="External"/><Relationship Id="rId271" Type="http://schemas.openxmlformats.org/officeDocument/2006/relationships/hyperlink" Target="http://stats.oecd.org/OECDStat_Metadata/ShowMetadata.ashx?Dataset=LFS_D&amp;Coords=%5bSERIES%5d.%5bL%5d,%5bSEX%5d.%5bMW%5d,%5bAGE%5d.%5b1564%5d,%5bFREQUENCY%5d.%5bA%5d,%5bCOUNTRY%5d.%5bPOL%5d,%5bTIME%5d.%5b2002%5d&amp;ShowOnWeb=true" TargetMode="External"/><Relationship Id="rId24" Type="http://schemas.openxmlformats.org/officeDocument/2006/relationships/hyperlink" Target="http://stats.oecd.org/OECDStat_Metadata/ShowMetadata.ashx?Dataset=LFS_D&amp;Coords=%5bCOUNTRY%5d.%5bFRA%5d&amp;ShowOnWeb=true&amp;Lang=en" TargetMode="External"/><Relationship Id="rId66" Type="http://schemas.openxmlformats.org/officeDocument/2006/relationships/hyperlink" Target="http://stats.oecd.org/OECDStat_Metadata/ShowMetadata.ashx?Dataset=LFS_D&amp;Coords=%5bSERIES%5d.%5bU%5d,%5bSEX%5d.%5bMW%5d,%5bAGE%5d.%5b1564%5d,%5bFREQUENCY%5d.%5bA%5d,%5bCOUNTRY%5d.%5bNOR%5d,%5bTIME%5d.%5b1996%5d&amp;ShowOnWeb=true" TargetMode="External"/><Relationship Id="rId131" Type="http://schemas.openxmlformats.org/officeDocument/2006/relationships/hyperlink" Target="http://stats.oecd.org/OECDStat_Metadata/ShowMetadata.ashx?Dataset=LFS_D&amp;Coords=%5bCOUNTRY%5d.%5bGRC%5d&amp;ShowOnWeb=true&amp;Lang=en" TargetMode="External"/><Relationship Id="rId327" Type="http://schemas.openxmlformats.org/officeDocument/2006/relationships/hyperlink" Target="http://stats.oecd.org/OECDStat_Metadata/ShowMetadata.ashx?Dataset=LFS_D&amp;Coords=%5bSERIES%5d.%5bL%5d,%5bSEX%5d.%5bMW%5d,%5bAGE%5d.%5b5564%5d,%5bFREQUENCY%5d.%5bA%5d,%5bCOUNTRY%5d.%5bDEU%5d,%5bTIME%5d.%5b1991%5d&amp;ShowOnWeb=true" TargetMode="External"/><Relationship Id="rId369" Type="http://schemas.openxmlformats.org/officeDocument/2006/relationships/hyperlink" Target="http://stats.oecd.org/OECDStat_Metadata/ShowMetadata.ashx?Dataset=LFS_D&amp;Coords=%5bSERIES%5d.%5bL%5d,%5bSEX%5d.%5bMW%5d,%5bAGE%5d.%5b5564%5d,%5bFREQUENCY%5d.%5bA%5d,%5bCOUNTRY%5d.%5bPOL%5d,%5bTIME%5d.%5b2000%5d&amp;ShowOnWeb=true" TargetMode="External"/><Relationship Id="rId534" Type="http://schemas.openxmlformats.org/officeDocument/2006/relationships/hyperlink" Target="http://stats.oecd.org/OECDStat_Metadata/ShowMetadata.ashx?Dataset=LFS_D&amp;Coords=%5bSERIES%5d.%5bL%5d,%5bSEX%5d.%5bMW%5d,%5bAGE%5d.%5b5054%5d,%5bFREQUENCY%5d.%5bA%5d,%5bCOUNTRY%5d.%5bHUN%5d,%5bTIME%5d.%5b1994%5d&amp;ShowOnWeb=true" TargetMode="External"/><Relationship Id="rId576" Type="http://schemas.openxmlformats.org/officeDocument/2006/relationships/hyperlink" Target="http://stats.oecd.org/OECDStat_Metadata/ShowMetadata.ashx?Dataset=LFS_D&amp;Coords=%5bCOUNTRY%5d.%5bESP%5d&amp;ShowOnWeb=true&amp;Lang=en" TargetMode="External"/><Relationship Id="rId173" Type="http://schemas.openxmlformats.org/officeDocument/2006/relationships/hyperlink" Target="http://stats.oecd.org/OECDStat_Metadata/ShowMetadata.ashx?Dataset=LFS_D&amp;Coords=%5bSERIES%5d.%5bU%5d,%5bSEX%5d.%5bMW%5d,%5bAGE%5d.%5b5564%5d,%5bFREQUENCY%5d.%5bA%5d,%5bCOUNTRY%5d.%5bPRT%5d,%5bTIME%5d.%5b1991%5d&amp;ShowOnWeb=true" TargetMode="External"/><Relationship Id="rId229" Type="http://schemas.openxmlformats.org/officeDocument/2006/relationships/hyperlink" Target="http://stats.oecd.org/OECDStat_Metadata/ShowMetadata.ashx?Dataset=LFS_D&amp;Coords=%5bSERIES%5d.%5bL%5d,%5bSEX%5d.%5bMW%5d,%5bAGE%5d.%5b1564%5d,%5bFREQUENCY%5d.%5bA%5d,%5bCOUNTRY%5d.%5bDEU%5d,%5bTIME%5d.%5b1998%5d&amp;ShowOnWeb=true" TargetMode="External"/><Relationship Id="rId380" Type="http://schemas.openxmlformats.org/officeDocument/2006/relationships/hyperlink" Target="http://stats.oecd.org/OECDStat_Metadata/ShowMetadata.ashx?Dataset=LFS_D&amp;Coords=%5bSERIES%5d.%5bL%5d,%5bSEX%5d.%5bMW%5d,%5bAGE%5d.%5b5564%5d,%5bFREQUENCY%5d.%5bA%5d,%5bCOUNTRY%5d.%5bESP%5d,%5bTIME%5d.%5b1991%5d&amp;ShowOnWeb=true" TargetMode="External"/><Relationship Id="rId436" Type="http://schemas.openxmlformats.org/officeDocument/2006/relationships/hyperlink" Target="http://stats.oecd.org/OECDStat_Metadata/ShowMetadata.ashx?Dataset=LFS_D&amp;Coords=%5bSERIES%5d.%5bU%5d,%5bSEX%5d.%5bMW%5d,%5bAGE%5d.%5b5054%5d,%5bFREQUENCY%5d.%5bA%5d,%5bCOUNTRY%5d.%5bHUN%5d,%5bTIME%5d.%5b2002%5d&amp;ShowOnWeb=true" TargetMode="External"/><Relationship Id="rId240" Type="http://schemas.openxmlformats.org/officeDocument/2006/relationships/hyperlink" Target="http://stats.oecd.org/OECDStat_Metadata/ShowMetadata.ashx?Dataset=LFS_D&amp;Coords=%5bSERIES%5d.%5bL%5d,%5bSEX%5d.%5bMW%5d,%5bAGE%5d.%5b1564%5d,%5bFREQUENCY%5d.%5bA%5d,%5bCOUNTRY%5d.%5bISL%5d,%5bTIME%5d.%5b2003%5d&amp;ShowOnWeb=true" TargetMode="External"/><Relationship Id="rId478" Type="http://schemas.openxmlformats.org/officeDocument/2006/relationships/hyperlink" Target="http://stats.oecd.org/OECDStat_Metadata/ShowMetadata.ashx?Dataset=LFS_D&amp;Coords=%5bCOUNTRY%5d.%5bESP%5d&amp;ShowOnWeb=true&amp;Lang=en" TargetMode="External"/><Relationship Id="rId35" Type="http://schemas.openxmlformats.org/officeDocument/2006/relationships/hyperlink" Target="http://stats.oecd.org/OECDStat_Metadata/ShowMetadata.ashx?Dataset=LFS_D&amp;Coords=%5bSERIES%5d.%5bU%5d,%5bSEX%5d.%5bMW%5d,%5bAGE%5d.%5b1564%5d,%5bFREQUENCY%5d.%5bA%5d,%5bCOUNTRY%5d.%5bHUN%5d,%5bTIME%5d.%5b1994%5d&amp;ShowOnWeb=true" TargetMode="External"/><Relationship Id="rId77" Type="http://schemas.openxmlformats.org/officeDocument/2006/relationships/hyperlink" Target="http://stats.oecd.org/OECDStat_Metadata/ShowMetadata.ashx?Dataset=LFS_D&amp;Coords=%5bSERIES%5d.%5bU%5d,%5bSEX%5d.%5bMW%5d,%5bAGE%5d.%5b1564%5d,%5bFREQUENCY%5d.%5bA%5d,%5bCOUNTRY%5d.%5bSVK%5d,%5bTIME%5d.%5b1997%5d&amp;ShowOnWeb=true" TargetMode="External"/><Relationship Id="rId100" Type="http://schemas.openxmlformats.org/officeDocument/2006/relationships/hyperlink" Target="http://stats.oecd.org/OECDStat_Metadata/ShowMetadata.ashx?Dataset=LFS_D&amp;Coords=%5bCOUNTRY%5d.%5bOECD%5d&amp;ShowOnWeb=true&amp;Lang=en" TargetMode="External"/><Relationship Id="rId282" Type="http://schemas.openxmlformats.org/officeDocument/2006/relationships/hyperlink" Target="http://stats.oecd.org/OECDStat_Metadata/ShowMetadata.ashx?Dataset=LFS_D&amp;Coords=%5bSERIES%5d.%5bL%5d,%5bSEX%5d.%5bMW%5d,%5bAGE%5d.%5b1564%5d,%5bFREQUENCY%5d.%5bA%5d,%5bCOUNTRY%5d.%5bESP%5d,%5bTIME%5d.%5b1995%5d&amp;ShowOnWeb=true" TargetMode="External"/><Relationship Id="rId338" Type="http://schemas.openxmlformats.org/officeDocument/2006/relationships/hyperlink" Target="http://stats.oecd.org/OECDStat_Metadata/ShowMetadata.ashx?Dataset=LFS_D&amp;Coords=%5bSERIES%5d.%5bL%5d,%5bSEX%5d.%5bMW%5d,%5bAGE%5d.%5b5564%5d,%5bFREQUENCY%5d.%5bA%5d,%5bCOUNTRY%5d.%5bISL%5d,%5bTIME%5d.%5b1991%5d&amp;ShowOnWeb=true" TargetMode="External"/><Relationship Id="rId503" Type="http://schemas.openxmlformats.org/officeDocument/2006/relationships/hyperlink" Target="http://stats.oecd.org/OECDStat_Metadata/ShowMetadata.ashx?Dataset=LFS_D&amp;Coords=%5bCOUNTRY%5d.%5bAUT%5d&amp;ShowOnWeb=true&amp;Lang=en" TargetMode="External"/><Relationship Id="rId545" Type="http://schemas.openxmlformats.org/officeDocument/2006/relationships/hyperlink" Target="http://stats.oecd.org/OECDStat_Metadata/ShowMetadata.ashx?Dataset=LFS_D&amp;Coords=%5bSERIES%5d.%5bL%5d,%5bSEX%5d.%5bMW%5d,%5bAGE%5d.%5b5054%5d,%5bFREQUENCY%5d.%5bA%5d,%5bCOUNTRY%5d.%5bITA%5d,%5bTIME%5d.%5b2003%5d&amp;ShowOnWeb=true" TargetMode="External"/><Relationship Id="rId587" Type="http://schemas.openxmlformats.org/officeDocument/2006/relationships/hyperlink" Target="http://stats.oecd.org/OECDStat_Metadata/ShowMetadata.ashx?Dataset=LFS_D&amp;Coords=%5bSERIES%5d.%5bL%5d,%5bSEX%5d.%5bMW%5d,%5bAGE%5d.%5b5054%5d,%5bFREQUENCY%5d.%5bA%5d,%5bCOUNTRY%5d.%5bSWE%5d,%5bTIME%5d.%5b2004%5d&amp;ShowOnWeb=true" TargetMode="External"/><Relationship Id="rId8" Type="http://schemas.openxmlformats.org/officeDocument/2006/relationships/hyperlink" Target="http://stats.oecd.org/OECDStat_Metadata/ShowMetadata.ashx?Dataset=LFS_D&amp;Coords=%5bCOUNTRY%5d.%5bBEL%5d&amp;ShowOnWeb=true&amp;Lang=en" TargetMode="External"/><Relationship Id="rId142" Type="http://schemas.openxmlformats.org/officeDocument/2006/relationships/hyperlink" Target="http://stats.oecd.org/OECDStat_Metadata/ShowMetadata.ashx?Dataset=LFS_D&amp;Coords=%5bSERIES%5d.%5bU%5d,%5bSEX%5d.%5bMW%5d,%5bAGE%5d.%5b5564%5d,%5bFREQUENCY%5d.%5bA%5d,%5bCOUNTRY%5d.%5bIRL%5d,%5bTIME%5d.%5b1997%5d&amp;ShowOnWeb=true" TargetMode="External"/><Relationship Id="rId184" Type="http://schemas.openxmlformats.org/officeDocument/2006/relationships/hyperlink" Target="http://stats.oecd.org/OECDStat_Metadata/ShowMetadata.ashx?Dataset=LFS_D&amp;Coords=%5bSERIES%5d.%5bU%5d,%5bSEX%5d.%5bMW%5d,%5bAGE%5d.%5b5564%5d,%5bFREQUENCY%5d.%5bA%5d,%5bCOUNTRY%5d.%5bESP%5d,%5bTIME%5d.%5b1999%5d&amp;ShowOnWeb=true" TargetMode="External"/><Relationship Id="rId391" Type="http://schemas.openxmlformats.org/officeDocument/2006/relationships/hyperlink" Target="http://stats.oecd.org/OECDStat_Metadata/ShowMetadata.ashx?Dataset=LFS_D&amp;Coords=%5bCOUNTRY%5d.%5bCHE%5d&amp;ShowOnWeb=true&amp;Lang=en" TargetMode="External"/><Relationship Id="rId405" Type="http://schemas.openxmlformats.org/officeDocument/2006/relationships/hyperlink" Target="http://stats.oecd.org/OECDStat_Metadata/ShowMetadata.ashx?Dataset=LFS_D&amp;Coords=%5bSERIES%5d.%5bU%5d,%5bSEX%5d.%5bMW%5d,%5bAGE%5d.%5b5054%5d,%5bFREQUENCY%5d.%5bA%5d,%5bCOUNTRY%5d.%5bAUT%5d,%5bTIME%5d.%5b1999%5d&amp;ShowOnWeb=true" TargetMode="External"/><Relationship Id="rId447" Type="http://schemas.openxmlformats.org/officeDocument/2006/relationships/hyperlink" Target="http://stats.oecd.org/OECDStat_Metadata/ShowMetadata.ashx?Dataset=LFS_D&amp;Coords=%5bSERIES%5d.%5bU%5d,%5bSEX%5d.%5bMW%5d,%5bAGE%5d.%5b5054%5d,%5bFREQUENCY%5d.%5bA%5d,%5bCOUNTRY%5d.%5bITA%5d,%5bTIME%5d.%5b2003%5d&amp;ShowOnWeb=true" TargetMode="External"/><Relationship Id="rId251" Type="http://schemas.openxmlformats.org/officeDocument/2006/relationships/hyperlink" Target="http://stats.oecd.org/OECDStat_Metadata/ShowMetadata.ashx?Dataset=LFS_D&amp;Coords=%5bSERIES%5d.%5bL%5d,%5bSEX%5d.%5bMW%5d,%5bAGE%5d.%5b1564%5d,%5bFREQUENCY%5d.%5bA%5d,%5bCOUNTRY%5d.%5bKOR%5d,%5bTIME%5d.%5b1999%5d&amp;ShowOnWeb=true" TargetMode="External"/><Relationship Id="rId489" Type="http://schemas.openxmlformats.org/officeDocument/2006/relationships/hyperlink" Target="http://stats.oecd.org/OECDStat_Metadata/ShowMetadata.ashx?Dataset=LFS_D&amp;Coords=%5bSERIES%5d.%5bU%5d,%5bSEX%5d.%5bMW%5d,%5bAGE%5d.%5b5054%5d,%5bFREQUENCY%5d.%5bA%5d,%5bCOUNTRY%5d.%5bSWE%5d,%5bTIME%5d.%5b2004%5d&amp;ShowOnWeb=true" TargetMode="External"/><Relationship Id="rId46" Type="http://schemas.openxmlformats.org/officeDocument/2006/relationships/hyperlink" Target="http://stats.oecd.org/OECDStat_Metadata/ShowMetadata.ashx?Dataset=LFS_D&amp;Coords=%5bSERIES%5d.%5bU%5d,%5bSEX%5d.%5bMW%5d,%5bAGE%5d.%5b1564%5d,%5bFREQUENCY%5d.%5bA%5d,%5bCOUNTRY%5d.%5bITA%5d,%5bTIME%5d.%5b1993%5d&amp;ShowOnWeb=true" TargetMode="External"/><Relationship Id="rId293" Type="http://schemas.openxmlformats.org/officeDocument/2006/relationships/hyperlink" Target="http://stats.oecd.org/OECDStat_Metadata/ShowMetadata.ashx?Dataset=LFS_D&amp;Coords=%5bCOUNTRY%5d.%5bTUR%5d&amp;ShowOnWeb=true&amp;Lang=en" TargetMode="External"/><Relationship Id="rId307" Type="http://schemas.openxmlformats.org/officeDocument/2006/relationships/hyperlink" Target="http://stats.oecd.org/OECDStat_Metadata/ShowMetadata.ashx?Dataset=LFS_D&amp;Coords=%5bSERIES%5d.%5bL%5d,%5bSEX%5d.%5bMW%5d,%5bAGE%5d.%5b5564%5d,%5bFREQUENCY%5d.%5bA%5d,%5bCOUNTRY%5d.%5bAUT%5d,%5bTIME%5d.%5b2003%5d&amp;ShowOnWeb=true" TargetMode="External"/><Relationship Id="rId349" Type="http://schemas.openxmlformats.org/officeDocument/2006/relationships/hyperlink" Target="http://stats.oecd.org/OECDStat_Metadata/ShowMetadata.ashx?Dataset=LFS_D&amp;Coords=%5bCOUNTRY%5d.%5bKOR%5d&amp;ShowOnWeb=true&amp;Lang=en" TargetMode="External"/><Relationship Id="rId514" Type="http://schemas.openxmlformats.org/officeDocument/2006/relationships/hyperlink" Target="http://stats.oecd.org/OECDStat_Metadata/ShowMetadata.ashx?Dataset=LFS_D&amp;Coords=%5bSERIES%5d.%5bL%5d,%5bSEX%5d.%5bMW%5d,%5bAGE%5d.%5b5054%5d,%5bFREQUENCY%5d.%5bA%5d,%5bCOUNTRY%5d.%5bCZE%5d,%5bTIME%5d.%5b1996%5d&amp;ShowOnWeb=true" TargetMode="External"/><Relationship Id="rId556" Type="http://schemas.openxmlformats.org/officeDocument/2006/relationships/hyperlink" Target="http://stats.oecd.org/OECDStat_Metadata/ShowMetadata.ashx?Dataset=LFS_D&amp;Coords=%5bSERIES%5d.%5bL%5d,%5bSEX%5d.%5bMW%5d,%5bAGE%5d.%5b5054%5d,%5bFREQUENCY%5d.%5bA%5d,%5bCOUNTRY%5d.%5bMEX%5d,%5bTIME%5d.%5b2000%5d&amp;ShowOnWeb=true" TargetMode="External"/><Relationship Id="rId88" Type="http://schemas.openxmlformats.org/officeDocument/2006/relationships/hyperlink" Target="http://stats.oecd.org/OECDStat_Metadata/ShowMetadata.ashx?Dataset=LFS_D&amp;Coords=%5bSERIES%5d.%5bU%5d,%5bSEX%5d.%5bMW%5d,%5bAGE%5d.%5b1564%5d,%5bFREQUENCY%5d.%5bA%5d,%5bCOUNTRY%5d.%5bESP%5d,%5bTIME%5d.%5b2009%5d&amp;ShowOnWeb=true" TargetMode="External"/><Relationship Id="rId111" Type="http://schemas.openxmlformats.org/officeDocument/2006/relationships/hyperlink" Target="http://stats.oecd.org/OECDStat_Metadata/ShowMetadata.ashx?Dataset=LFS_D&amp;Coords=%5bSERIES%5d.%5bU%5d,%5bSEX%5d.%5bMW%5d,%5bAGE%5d.%5b5564%5d,%5bFREQUENCY%5d.%5bA%5d,%5bCOUNTRY%5d.%5bBEL%5d,%5bTIME%5d.%5b1999%5d&amp;ShowOnWeb=true" TargetMode="External"/><Relationship Id="rId153" Type="http://schemas.openxmlformats.org/officeDocument/2006/relationships/hyperlink" Target="http://stats.oecd.org/OECDStat_Metadata/ShowMetadata.ashx?Dataset=LFS_D&amp;Coords=%5bCOUNTRY%5d.%5bLUX%5d&amp;ShowOnWeb=true&amp;Lang=en" TargetMode="External"/><Relationship Id="rId195" Type="http://schemas.openxmlformats.org/officeDocument/2006/relationships/hyperlink" Target="http://stats.oecd.org/OECDStat_Metadata/ShowMetadata.ashx?Dataset=LFS_D&amp;Coords=%5bCOUNTRY%5d.%5bGBR%5d&amp;ShowOnWeb=true&amp;Lang=en" TargetMode="External"/><Relationship Id="rId209" Type="http://schemas.openxmlformats.org/officeDocument/2006/relationships/hyperlink" Target="http://stats.oecd.org/OECDStat_Metadata/ShowMetadata.ashx?Dataset=LFS_D&amp;Coords=%5bCOUNTRY%5d.%5bBEL%5d&amp;ShowOnWeb=true&amp;Lang=en" TargetMode="External"/><Relationship Id="rId360" Type="http://schemas.openxmlformats.org/officeDocument/2006/relationships/hyperlink" Target="http://stats.oecd.org/OECDStat_Metadata/ShowMetadata.ashx?Dataset=LFS_D&amp;Coords=%5bCOUNTRY%5d.%5bNLD%5d&amp;ShowOnWeb=true&amp;Lang=en" TargetMode="External"/><Relationship Id="rId416" Type="http://schemas.openxmlformats.org/officeDocument/2006/relationships/hyperlink" Target="http://stats.oecd.org/OECDStat_Metadata/ShowMetadata.ashx?Dataset=LFS_D&amp;Coords=%5bSERIES%5d.%5bU%5d,%5bSEX%5d.%5bMW%5d,%5bAGE%5d.%5b5054%5d,%5bFREQUENCY%5d.%5bA%5d,%5bCOUNTRY%5d.%5bCZE%5d,%5bTIME%5d.%5b1997%5d&amp;ShowOnWeb=true" TargetMode="External"/><Relationship Id="rId220" Type="http://schemas.openxmlformats.org/officeDocument/2006/relationships/hyperlink" Target="http://stats.oecd.org/OECDStat_Metadata/ShowMetadata.ashx?Dataset=LFS_D&amp;Coords=%5bCOUNTRY%5d.%5bEST%5d&amp;ShowOnWeb=true&amp;Lang=en" TargetMode="External"/><Relationship Id="rId458" Type="http://schemas.openxmlformats.org/officeDocument/2006/relationships/hyperlink" Target="http://stats.oecd.org/OECDStat_Metadata/ShowMetadata.ashx?Dataset=LFS_D&amp;Coords=%5bSERIES%5d.%5bU%5d,%5bSEX%5d.%5bMW%5d,%5bAGE%5d.%5b5054%5d,%5bFREQUENCY%5d.%5bA%5d,%5bCOUNTRY%5d.%5bMEX%5d,%5bTIME%5d.%5b2000%5d&amp;ShowOnWeb=true" TargetMode="External"/><Relationship Id="rId15" Type="http://schemas.openxmlformats.org/officeDocument/2006/relationships/hyperlink" Target="http://stats.oecd.org/OECDStat_Metadata/ShowMetadata.ashx?Dataset=LFS_D&amp;Coords=%5bSERIES%5d.%5bU%5d,%5bSEX%5d.%5bMW%5d,%5bAGE%5d.%5b1564%5d,%5bFREQUENCY%5d.%5bA%5d,%5bCOUNTRY%5d.%5bCZE%5d,%5bTIME%5d.%5b1996%5d&amp;ShowOnWeb=true" TargetMode="External"/><Relationship Id="rId57" Type="http://schemas.openxmlformats.org/officeDocument/2006/relationships/hyperlink" Target="http://stats.oecd.org/OECDStat_Metadata/ShowMetadata.ashx?Dataset=LFS_D&amp;Coords=%5bCOUNTRY%5d.%5bMEX%5d&amp;ShowOnWeb=true&amp;Lang=en" TargetMode="External"/><Relationship Id="rId262" Type="http://schemas.openxmlformats.org/officeDocument/2006/relationships/hyperlink" Target="http://stats.oecd.org/OECDStat_Metadata/ShowMetadata.ashx?Dataset=LFS_D&amp;Coords=%5bCOUNTRY%5d.%5bNZL%5d&amp;ShowOnWeb=true&amp;Lang=en" TargetMode="External"/><Relationship Id="rId318" Type="http://schemas.openxmlformats.org/officeDocument/2006/relationships/hyperlink" Target="http://stats.oecd.org/OECDStat_Metadata/ShowMetadata.ashx?Dataset=LFS_D&amp;Coords=%5bSERIES%5d.%5bL%5d,%5bSEX%5d.%5bMW%5d,%5bAGE%5d.%5b5564%5d,%5bFREQUENCY%5d.%5bA%5d,%5bCOUNTRY%5d.%5bDNK%5d,%5bTIME%5d.%5b1992%5d&amp;ShowOnWeb=true" TargetMode="External"/><Relationship Id="rId525" Type="http://schemas.openxmlformats.org/officeDocument/2006/relationships/hyperlink" Target="http://stats.oecd.org/OECDStat_Metadata/ShowMetadata.ashx?Dataset=LFS_D&amp;Coords=%5bCOUNTRY%5d.%5bDEU%5d&amp;ShowOnWeb=true&amp;Lang=en" TargetMode="External"/><Relationship Id="rId567" Type="http://schemas.openxmlformats.org/officeDocument/2006/relationships/hyperlink" Target="http://stats.oecd.org/OECDStat_Metadata/ShowMetadata.ashx?Dataset=LFS_D&amp;Coords=%5bSERIES%5d.%5bL%5d,%5bSEX%5d.%5bMW%5d,%5bAGE%5d.%5b5054%5d,%5bFREQUENCY%5d.%5bA%5d,%5bCOUNTRY%5d.%5bPOL%5d,%5bTIME%5d.%5b2002%5d&amp;ShowOnWeb=true" TargetMode="External"/><Relationship Id="rId99" Type="http://schemas.openxmlformats.org/officeDocument/2006/relationships/hyperlink" Target="http://stats.oecd.org/OECDStat_Metadata/ShowMetadata.ashx?Dataset=LFS_D&amp;Coords=%5bSERIES%5d.%5bU%5d,%5bSEX%5d.%5bMW%5d,%5bAGE%5d.%5b1564%5d,%5bFREQUENCY%5d.%5bA%5d,%5bCOUNTRY%5d.%5bUSA%5d,%5bTIME%5d.%5b2000%5d&amp;ShowOnWeb=true" TargetMode="External"/><Relationship Id="rId122" Type="http://schemas.openxmlformats.org/officeDocument/2006/relationships/hyperlink" Target="http://stats.oecd.org/OECDStat_Metadata/ShowMetadata.ashx?Dataset=LFS_D&amp;Coords=%5bCOUNTRY%5d.%5bFIN%5d&amp;ShowOnWeb=true&amp;Lang=en" TargetMode="External"/><Relationship Id="rId164" Type="http://schemas.openxmlformats.org/officeDocument/2006/relationships/hyperlink" Target="http://stats.oecd.org/OECDStat_Metadata/ShowMetadata.ashx?Dataset=LFS_D&amp;Coords=%5bCOUNTRY%5d.%5bNOR%5d&amp;ShowOnWeb=true&amp;Lang=en" TargetMode="External"/><Relationship Id="rId371" Type="http://schemas.openxmlformats.org/officeDocument/2006/relationships/hyperlink" Target="http://stats.oecd.org/OECDStat_Metadata/ShowMetadata.ashx?Dataset=LFS_D&amp;Coords=%5bCOUNTRY%5d.%5bPRT%5d&amp;ShowOnWeb=true&amp;Lang=en" TargetMode="External"/><Relationship Id="rId427" Type="http://schemas.openxmlformats.org/officeDocument/2006/relationships/hyperlink" Target="http://stats.oecd.org/OECDStat_Metadata/ShowMetadata.ashx?Dataset=LFS_D&amp;Coords=%5bSERIES%5d.%5bU%5d,%5bSEX%5d.%5bMW%5d,%5bAGE%5d.%5b5054%5d,%5bFREQUENCY%5d.%5bA%5d,%5bCOUNTRY%5d.%5bDEU%5d,%5bTIME%5d.%5b1991%5d&amp;ShowOnWeb=true" TargetMode="External"/><Relationship Id="rId469" Type="http://schemas.openxmlformats.org/officeDocument/2006/relationships/hyperlink" Target="http://stats.oecd.org/OECDStat_Metadata/ShowMetadata.ashx?Dataset=LFS_D&amp;Coords=%5bSERIES%5d.%5bU%5d,%5bSEX%5d.%5bMW%5d,%5bAGE%5d.%5b5054%5d,%5bFREQUENCY%5d.%5bA%5d,%5bCOUNTRY%5d.%5bPOL%5d,%5bTIME%5d.%5b2002%5d&amp;ShowOnWeb=true" TargetMode="External"/><Relationship Id="rId26" Type="http://schemas.openxmlformats.org/officeDocument/2006/relationships/hyperlink" Target="http://stats.oecd.org/OECDStat_Metadata/ShowMetadata.ashx?Dataset=LFS_D&amp;Coords=%5bCOUNTRY%5d.%5bDEU%5d&amp;ShowOnWeb=true&amp;Lang=en" TargetMode="External"/><Relationship Id="rId231" Type="http://schemas.openxmlformats.org/officeDocument/2006/relationships/hyperlink" Target="http://stats.oecd.org/OECDStat_Metadata/ShowMetadata.ashx?Dataset=LFS_D&amp;Coords=%5bSERIES%5d.%5bL%5d,%5bSEX%5d.%5bMW%5d,%5bAGE%5d.%5b1564%5d,%5bFREQUENCY%5d.%5bA%5d,%5bCOUNTRY%5d.%5bDEU%5d,%5bTIME%5d.%5b2010%5d&amp;ShowOnWeb=true" TargetMode="External"/><Relationship Id="rId273" Type="http://schemas.openxmlformats.org/officeDocument/2006/relationships/hyperlink" Target="http://stats.oecd.org/OECDStat_Metadata/ShowMetadata.ashx?Dataset=LFS_D&amp;Coords=%5bSERIES%5d.%5bL%5d,%5bSEX%5d.%5bMW%5d,%5bAGE%5d.%5b1564%5d,%5bFREQUENCY%5d.%5bA%5d,%5bCOUNTRY%5d.%5bPRT%5d,%5bTIME%5d.%5b1991%5d&amp;ShowOnWeb=true" TargetMode="External"/><Relationship Id="rId329" Type="http://schemas.openxmlformats.org/officeDocument/2006/relationships/hyperlink" Target="http://stats.oecd.org/OECDStat_Metadata/ShowMetadata.ashx?Dataset=LFS_D&amp;Coords=%5bSERIES%5d.%5bL%5d,%5bSEX%5d.%5bMW%5d,%5bAGE%5d.%5b5564%5d,%5bFREQUENCY%5d.%5bA%5d,%5bCOUNTRY%5d.%5bDEU%5d,%5bTIME%5d.%5b2004%5d&amp;ShowOnWeb=true" TargetMode="External"/><Relationship Id="rId480" Type="http://schemas.openxmlformats.org/officeDocument/2006/relationships/hyperlink" Target="http://stats.oecd.org/OECDStat_Metadata/ShowMetadata.ashx?Dataset=LFS_D&amp;Coords=%5bSERIES%5d.%5bU%5d,%5bSEX%5d.%5bMW%5d,%5bAGE%5d.%5b5054%5d,%5bFREQUENCY%5d.%5bA%5d,%5bCOUNTRY%5d.%5bESP%5d,%5bTIME%5d.%5b1995%5d&amp;ShowOnWeb=true" TargetMode="External"/><Relationship Id="rId536" Type="http://schemas.openxmlformats.org/officeDocument/2006/relationships/hyperlink" Target="http://stats.oecd.org/OECDStat_Metadata/ShowMetadata.ashx?Dataset=LFS_D&amp;Coords=%5bCOUNTRY%5d.%5bISL%5d&amp;ShowOnWeb=true&amp;Lang=en" TargetMode="External"/><Relationship Id="rId68" Type="http://schemas.openxmlformats.org/officeDocument/2006/relationships/hyperlink" Target="http://stats.oecd.org/OECDStat_Metadata/ShowMetadata.ashx?Dataset=LFS_D&amp;Coords=%5bSERIES%5d.%5bU%5d,%5bSEX%5d.%5bMW%5d,%5bAGE%5d.%5b1564%5d,%5bFREQUENCY%5d.%5bA%5d,%5bCOUNTRY%5d.%5bPOL%5d,%5bTIME%5d.%5b1992%5d&amp;ShowOnWeb=true" TargetMode="External"/><Relationship Id="rId133" Type="http://schemas.openxmlformats.org/officeDocument/2006/relationships/hyperlink" Target="http://stats.oecd.org/OECDStat_Metadata/ShowMetadata.ashx?Dataset=LFS_D&amp;Coords=%5bSERIES%5d.%5bU%5d,%5bSEX%5d.%5bMW%5d,%5bAGE%5d.%5b5564%5d,%5bFREQUENCY%5d.%5bA%5d,%5bCOUNTRY%5d.%5bGRC%5d,%5bTIME%5d.%5b1997%5d&amp;ShowOnWeb=true" TargetMode="External"/><Relationship Id="rId175" Type="http://schemas.openxmlformats.org/officeDocument/2006/relationships/hyperlink" Target="http://stats.oecd.org/OECDStat_Metadata/ShowMetadata.ashx?Dataset=LFS_D&amp;Coords=%5bSERIES%5d.%5bU%5d,%5bSEX%5d.%5bMW%5d,%5bAGE%5d.%5b5564%5d,%5bFREQUENCY%5d.%5bA%5d,%5bCOUNTRY%5d.%5bPRT%5d,%5bTIME%5d.%5b1998%5d&amp;ShowOnWeb=true" TargetMode="External"/><Relationship Id="rId340" Type="http://schemas.openxmlformats.org/officeDocument/2006/relationships/hyperlink" Target="http://stats.oecd.org/OECDStat_Metadata/ShowMetadata.ashx?Dataset=LFS_D&amp;Coords=%5bCOUNTRY%5d.%5bIRL%5d&amp;ShowOnWeb=true&amp;Lang=en" TargetMode="External"/><Relationship Id="rId578" Type="http://schemas.openxmlformats.org/officeDocument/2006/relationships/hyperlink" Target="http://stats.oecd.org/OECDStat_Metadata/ShowMetadata.ashx?Dataset=LFS_D&amp;Coords=%5bSERIES%5d.%5bL%5d,%5bSEX%5d.%5bMW%5d,%5bAGE%5d.%5b5054%5d,%5bFREQUENCY%5d.%5bA%5d,%5bCOUNTRY%5d.%5bESP%5d,%5bTIME%5d.%5b1995%5d&amp;ShowOnWeb=true" TargetMode="External"/><Relationship Id="rId200" Type="http://schemas.openxmlformats.org/officeDocument/2006/relationships/hyperlink" Target="http://stats.oecd.org/OECDStat_Metadata/ShowMetadata.ashx?Dataset=LFS_D&amp;Coords=%5bCOUNTRY%5d.%5bOECD%5d&amp;ShowOnWeb=true&amp;Lang=en" TargetMode="External"/><Relationship Id="rId382" Type="http://schemas.openxmlformats.org/officeDocument/2006/relationships/hyperlink" Target="http://stats.oecd.org/OECDStat_Metadata/ShowMetadata.ashx?Dataset=LFS_D&amp;Coords=%5bSERIES%5d.%5bL%5d,%5bSEX%5d.%5bMW%5d,%5bAGE%5d.%5b5564%5d,%5bFREQUENCY%5d.%5bA%5d,%5bCOUNTRY%5d.%5bESP%5d,%5bTIME%5d.%5b1998%5d&amp;ShowOnWeb=true" TargetMode="External"/><Relationship Id="rId438" Type="http://schemas.openxmlformats.org/officeDocument/2006/relationships/hyperlink" Target="http://stats.oecd.org/OECDStat_Metadata/ShowMetadata.ashx?Dataset=LFS_D&amp;Coords=%5bSERIES%5d.%5bU%5d,%5bSEX%5d.%5bMW%5d,%5bAGE%5d.%5b5054%5d,%5bFREQUENCY%5d.%5bA%5d,%5bCOUNTRY%5d.%5bISL%5d,%5bTIME%5d.%5b1991%5d&amp;ShowOnWeb=true" TargetMode="External"/><Relationship Id="rId242" Type="http://schemas.openxmlformats.org/officeDocument/2006/relationships/hyperlink" Target="http://stats.oecd.org/OECDStat_Metadata/ShowMetadata.ashx?Dataset=LFS_D&amp;Coords=%5bSERIES%5d.%5bL%5d,%5bSEX%5d.%5bMW%5d,%5bAGE%5d.%5b1564%5d,%5bFREQUENCY%5d.%5bA%5d,%5bCOUNTRY%5d.%5bIRL%5d,%5bTIME%5d.%5b1997%5d&amp;ShowOnWeb=true" TargetMode="External"/><Relationship Id="rId284" Type="http://schemas.openxmlformats.org/officeDocument/2006/relationships/hyperlink" Target="http://stats.oecd.org/OECDStat_Metadata/ShowMetadata.ashx?Dataset=LFS_D&amp;Coords=%5bSERIES%5d.%5bL%5d,%5bSEX%5d.%5bMW%5d,%5bAGE%5d.%5b1564%5d,%5bFREQUENCY%5d.%5bA%5d,%5bCOUNTRY%5d.%5bESP%5d,%5bTIME%5d.%5b1999%5d&amp;ShowOnWeb=true" TargetMode="External"/><Relationship Id="rId491" Type="http://schemas.openxmlformats.org/officeDocument/2006/relationships/hyperlink" Target="http://stats.oecd.org/OECDStat_Metadata/ShowMetadata.ashx?Dataset=LFS_D&amp;Coords=%5bCOUNTRY%5d.%5bTUR%5d&amp;ShowOnWeb=true&amp;Lang=en" TargetMode="External"/><Relationship Id="rId505" Type="http://schemas.openxmlformats.org/officeDocument/2006/relationships/hyperlink" Target="http://stats.oecd.org/OECDStat_Metadata/ShowMetadata.ashx?Dataset=LFS_D&amp;Coords=%5bSERIES%5d.%5bL%5d,%5bSEX%5d.%5bMW%5d,%5bAGE%5d.%5b5054%5d,%5bFREQUENCY%5d.%5bA%5d,%5bCOUNTRY%5d.%5bAUT%5d,%5bTIME%5d.%5b2000%5d&amp;ShowOnWeb=true" TargetMode="External"/></Relationships>
</file>

<file path=xl/worksheets/_rels/sheet53.xml.rels><?xml version="1.0" encoding="UTF-8" standalone="yes"?>
<Relationships xmlns="http://schemas.openxmlformats.org/package/2006/relationships"><Relationship Id="rId117" Type="http://schemas.openxmlformats.org/officeDocument/2006/relationships/hyperlink" Target="http://stats.oecd.org/OECDStat_Metadata/ShowMetadata.ashx?Dataset=LFS_D&amp;Coords=%5bSERIES%5d.%5bE%5d,%5bSEX%5d.%5bWOMEN%5d,%5bAGE%5d.%5b1564%5d,%5bFREQUENCY%5d.%5bA%5d,%5bCOUNTRY%5d.%5bDNK%5d,%5bTIME%5d.%5b1992%5d&amp;ShowOnWeb=true" TargetMode="External"/><Relationship Id="rId299" Type="http://schemas.openxmlformats.org/officeDocument/2006/relationships/hyperlink" Target="http://stats.oecd.org/" TargetMode="External"/><Relationship Id="rId21" Type="http://schemas.openxmlformats.org/officeDocument/2006/relationships/hyperlink" Target="http://stats.oecd.org/OECDStat_Metadata/ShowMetadata.ashx?Dataset=LFS_D&amp;Coords=%5bSERIES%5d.%5bL%5d,%5bSEX%5d.%5bMW%5d,%5bAGE%5d.%5b1564%5d,%5bFREQUENCY%5d.%5bA%5d,%5bCOUNTRY%5d.%5bEST%5d,%5bTIME%5d.%5b2000%5d&amp;ShowOnWeb=true" TargetMode="External"/><Relationship Id="rId63" Type="http://schemas.openxmlformats.org/officeDocument/2006/relationships/hyperlink" Target="http://stats.oecd.org/OECDStat_Metadata/ShowMetadata.ashx?Dataset=LFS_D&amp;Coords=%5bCOUNTRY%5d.%5bNOR%5d&amp;ShowOnWeb=true&amp;Lang=en" TargetMode="External"/><Relationship Id="rId159" Type="http://schemas.openxmlformats.org/officeDocument/2006/relationships/hyperlink" Target="http://stats.oecd.org/OECDStat_Metadata/ShowMetadata.ashx?Dataset=LFS_D&amp;Coords=%5bCOUNTRY%5d.%5bNLD%5d&amp;ShowOnWeb=true&amp;Lang=en" TargetMode="External"/><Relationship Id="rId324" Type="http://schemas.openxmlformats.org/officeDocument/2006/relationships/hyperlink" Target="http://stats.oecd.org/OECDStat_Metadata/ShowMetadata.ashx?Dataset=LFS_D&amp;Coords=%5bSERIES%5d.%5bL%5d,%5bSEX%5d.%5bWOMEN%5d,%5bAGE%5d.%5b1564%5d,%5bFREQUENCY%5d.%5bA%5d,%5bCOUNTRY%5d.%5bFRA%5d,%5bTIME%5d.%5b2002%5d&amp;ShowOnWeb=true" TargetMode="External"/><Relationship Id="rId366" Type="http://schemas.openxmlformats.org/officeDocument/2006/relationships/hyperlink" Target="http://stats.oecd.org/OECDStat_Metadata/ShowMetadata.ashx?Dataset=LFS_D&amp;Coords=%5bSERIES%5d.%5bL%5d,%5bSEX%5d.%5bWOMEN%5d,%5bAGE%5d.%5b1564%5d,%5bFREQUENCY%5d.%5bA%5d,%5bCOUNTRY%5d.%5bPOL%5d,%5bTIME%5d.%5b1992%5d&amp;ShowOnWeb=true" TargetMode="External"/><Relationship Id="rId170" Type="http://schemas.openxmlformats.org/officeDocument/2006/relationships/hyperlink" Target="http://stats.oecd.org/OECDStat_Metadata/ShowMetadata.ashx?Dataset=LFS_D&amp;Coords=%5bCOUNTRY%5d.%5bPRT%5d&amp;ShowOnWeb=true&amp;Lang=en" TargetMode="External"/><Relationship Id="rId226" Type="http://schemas.openxmlformats.org/officeDocument/2006/relationships/hyperlink" Target="http://stats.oecd.org/OECDStat_Metadata/ShowMetadata.ashx?Dataset=LFS_D&amp;Coords=%5bSERIES%5d.%5bE%5d,%5bSEX%5d.%5bMW%5d,%5bAGE%5d.%5b1564%5d,%5bFREQUENCY%5d.%5bA%5d,%5bCOUNTRY%5d.%5bDEU%5d,%5bTIME%5d.%5b1991%5d&amp;ShowOnWeb=true" TargetMode="External"/><Relationship Id="rId107" Type="http://schemas.openxmlformats.org/officeDocument/2006/relationships/hyperlink" Target="http://stats.oecd.org/OECDStat_Metadata/ShowMetadata.ashx?Dataset=LFS_D&amp;Coords=%5bCOUNTRY%5d.%5bBEL%5d&amp;ShowOnWeb=true&amp;Lang=en" TargetMode="External"/><Relationship Id="rId268" Type="http://schemas.openxmlformats.org/officeDocument/2006/relationships/hyperlink" Target="http://stats.oecd.org/OECDStat_Metadata/ShowMetadata.ashx?Dataset=LFS_D&amp;Coords=%5bSERIES%5d.%5bE%5d,%5bSEX%5d.%5bMW%5d,%5bAGE%5d.%5b1564%5d,%5bFREQUENCY%5d.%5bA%5d,%5bCOUNTRY%5d.%5bPOL%5d,%5bTIME%5d.%5b2000%5d&amp;ShowOnWeb=true" TargetMode="External"/><Relationship Id="rId289" Type="http://schemas.openxmlformats.org/officeDocument/2006/relationships/hyperlink" Target="http://stats.oecd.org/OECDStat_Metadata/ShowMetadata.ashx?Dataset=LFS_D&amp;Coords=%5bSERIES%5d.%5bE%5d,%5bSEX%5d.%5bMW%5d,%5bAGE%5d.%5b1564%5d,%5bFREQUENCY%5d.%5bA%5d,%5bCOUNTRY%5d.%5bSWE%5d,%5bTIME%5d.%5b2004%5d&amp;ShowOnWeb=true" TargetMode="External"/><Relationship Id="rId11" Type="http://schemas.openxmlformats.org/officeDocument/2006/relationships/hyperlink" Target="http://stats.oecd.org/OECDStat_Metadata/ShowMetadata.ashx?Dataset=LFS_D&amp;Coords=%5bSERIES%5d.%5bL%5d,%5bSEX%5d.%5bMW%5d,%5bAGE%5d.%5b1564%5d,%5bFREQUENCY%5d.%5bA%5d,%5bCOUNTRY%5d.%5bBEL%5d,%5bTIME%5d.%5b1999%5d&amp;ShowOnWeb=true" TargetMode="External"/><Relationship Id="rId32" Type="http://schemas.openxmlformats.org/officeDocument/2006/relationships/hyperlink" Target="http://stats.oecd.org/OECDStat_Metadata/ShowMetadata.ashx?Dataset=LFS_D&amp;Coords=%5bSERIES%5d.%5bL%5d,%5bSEX%5d.%5bMW%5d,%5bAGE%5d.%5b1564%5d,%5bFREQUENCY%5d.%5bA%5d,%5bCOUNTRY%5d.%5bGRC%5d,%5bTIME%5d.%5b1992%5d&amp;ShowOnWeb=true" TargetMode="External"/><Relationship Id="rId53" Type="http://schemas.openxmlformats.org/officeDocument/2006/relationships/hyperlink" Target="http://stats.oecd.org/OECDStat_Metadata/ShowMetadata.ashx?Dataset=LFS_D&amp;Coords=%5bSERIES%5d.%5bL%5d,%5bSEX%5d.%5bMW%5d,%5bAGE%5d.%5b1564%5d,%5bFREQUENCY%5d.%5bA%5d,%5bCOUNTRY%5d.%5bLUX%5d,%5bTIME%5d.%5b1992%5d&amp;ShowOnWeb=true" TargetMode="External"/><Relationship Id="rId74" Type="http://schemas.openxmlformats.org/officeDocument/2006/relationships/hyperlink" Target="http://stats.oecd.org/OECDStat_Metadata/ShowMetadata.ashx?Dataset=LFS_D&amp;Coords=%5bSERIES%5d.%5bL%5d,%5bSEX%5d.%5bMW%5d,%5bAGE%5d.%5b1564%5d,%5bFREQUENCY%5d.%5bA%5d,%5bCOUNTRY%5d.%5bPRT%5d,%5bTIME%5d.%5b1998%5d&amp;ShowOnWeb=true" TargetMode="External"/><Relationship Id="rId128" Type="http://schemas.openxmlformats.org/officeDocument/2006/relationships/hyperlink" Target="http://stats.oecd.org/OECDStat_Metadata/ShowMetadata.ashx?Dataset=LFS_D&amp;Coords=%5bSERIES%5d.%5bE%5d,%5bSEX%5d.%5bWOMEN%5d,%5bAGE%5d.%5b1564%5d,%5bFREQUENCY%5d.%5bA%5d,%5bCOUNTRY%5d.%5bDEU%5d,%5bTIME%5d.%5b2004%5d&amp;ShowOnWeb=true" TargetMode="External"/><Relationship Id="rId149" Type="http://schemas.openxmlformats.org/officeDocument/2006/relationships/hyperlink" Target="http://stats.oecd.org/OECDStat_Metadata/ShowMetadata.ashx?Dataset=LFS_D&amp;Coords=%5bSERIES%5d.%5bE%5d,%5bSEX%5d.%5bWOMEN%5d,%5bAGE%5d.%5b1564%5d,%5bFREQUENCY%5d.%5bA%5d,%5bCOUNTRY%5d.%5bKOR%5d,%5bTIME%5d.%5b1999%5d&amp;ShowOnWeb=true" TargetMode="External"/><Relationship Id="rId314" Type="http://schemas.openxmlformats.org/officeDocument/2006/relationships/hyperlink" Target="http://stats.oecd.org/OECDStat_Metadata/ShowMetadata.ashx?Dataset=LFS_D&amp;Coords=%5bSERIES%5d.%5bL%5d,%5bSEX%5d.%5bWOMEN%5d,%5bAGE%5d.%5b1564%5d,%5bFREQUENCY%5d.%5bA%5d,%5bCOUNTRY%5d.%5bCZE%5d,%5bTIME%5d.%5b1996%5d&amp;ShowOnWeb=true" TargetMode="External"/><Relationship Id="rId335" Type="http://schemas.openxmlformats.org/officeDocument/2006/relationships/hyperlink" Target="http://stats.oecd.org/OECDStat_Metadata/ShowMetadata.ashx?Dataset=LFS_D&amp;Coords=%5bSERIES%5d.%5bL%5d,%5bSEX%5d.%5bWOMEN%5d,%5bAGE%5d.%5b1564%5d,%5bFREQUENCY%5d.%5bA%5d,%5bCOUNTRY%5d.%5bHUN%5d,%5bTIME%5d.%5b2002%5d&amp;ShowOnWeb=true" TargetMode="External"/><Relationship Id="rId356" Type="http://schemas.openxmlformats.org/officeDocument/2006/relationships/hyperlink" Target="http://stats.oecd.org/OECDStat_Metadata/ShowMetadata.ashx?Dataset=LFS_D&amp;Coords=%5bSERIES%5d.%5bL%5d,%5bSEX%5d.%5bWOMEN%5d,%5bAGE%5d.%5b1564%5d,%5bFREQUENCY%5d.%5bA%5d,%5bCOUNTRY%5d.%5bMEX%5d,%5bTIME%5d.%5b1992%5d&amp;ShowOnWeb=true" TargetMode="External"/><Relationship Id="rId377" Type="http://schemas.openxmlformats.org/officeDocument/2006/relationships/hyperlink" Target="http://stats.oecd.org/OECDStat_Metadata/ShowMetadata.ashx?Dataset=LFS_D&amp;Coords=%5bSERIES%5d.%5bL%5d,%5bSEX%5d.%5bWOMEN%5d,%5bAGE%5d.%5b1564%5d,%5bFREQUENCY%5d.%5bA%5d,%5bCOUNTRY%5d.%5bSVK%5d,%5bTIME%5d.%5b2002%5d&amp;ShowOnWeb=true" TargetMode="External"/><Relationship Id="rId398" Type="http://schemas.openxmlformats.org/officeDocument/2006/relationships/hyperlink" Target="http://stats.oecd.org/OECDStat_Metadata/ShowMetadata.ashx?Dataset=LFS_D&amp;Coords=%5bCOUNTRY%5d.%5bOECD%5d&amp;ShowOnWeb=true&amp;Lang=en" TargetMode="External"/><Relationship Id="rId5" Type="http://schemas.openxmlformats.org/officeDocument/2006/relationships/hyperlink" Target="http://stats.oecd.org/OECDStat_Metadata/ShowMetadata.ashx?Dataset=LFS_D&amp;Coords=%5bSERIES%5d.%5bL%5d,%5bSEX%5d.%5bMW%5d,%5bAGE%5d.%5b1564%5d,%5bFREQUENCY%5d.%5bA%5d,%5bCOUNTRY%5d.%5bAUT%5d,%5bTIME%5d.%5b1999%5d&amp;ShowOnWeb=true" TargetMode="External"/><Relationship Id="rId95" Type="http://schemas.openxmlformats.org/officeDocument/2006/relationships/hyperlink" Target="http://stats.oecd.org/OECDStat_Metadata/ShowMetadata.ashx?Dataset=LFS_D&amp;Coords=%5bSERIES%5d.%5bL%5d,%5bSEX%5d.%5bMW%5d,%5bAGE%5d.%5b1564%5d,%5bFREQUENCY%5d.%5bA%5d,%5bCOUNTRY%5d.%5bGBR%5d,%5bTIME%5d.%5b1993%5d&amp;ShowOnWeb=true" TargetMode="External"/><Relationship Id="rId160" Type="http://schemas.openxmlformats.org/officeDocument/2006/relationships/hyperlink" Target="http://stats.oecd.org/OECDStat_Metadata/ShowMetadata.ashx?Dataset=LFS_D&amp;Coords=%5bCOUNTRY%5d.%5bNZL%5d&amp;ShowOnWeb=true&amp;Lang=en" TargetMode="External"/><Relationship Id="rId181" Type="http://schemas.openxmlformats.org/officeDocument/2006/relationships/hyperlink" Target="http://stats.oecd.org/OECDStat_Metadata/ShowMetadata.ashx?Dataset=LFS_D&amp;Coords=%5bSERIES%5d.%5bE%5d,%5bSEX%5d.%5bWOMEN%5d,%5bAGE%5d.%5b1564%5d,%5bFREQUENCY%5d.%5bA%5d,%5bCOUNTRY%5d.%5bESP%5d,%5bTIME%5d.%5b1998%5d&amp;ShowOnWeb=true" TargetMode="External"/><Relationship Id="rId216" Type="http://schemas.openxmlformats.org/officeDocument/2006/relationships/hyperlink" Target="http://stats.oecd.org/OECDStat_Metadata/ShowMetadata.ashx?Dataset=LFS_D&amp;Coords=%5bCOUNTRY%5d.%5bDNK%5d&amp;ShowOnWeb=true&amp;Lang=en" TargetMode="External"/><Relationship Id="rId237" Type="http://schemas.openxmlformats.org/officeDocument/2006/relationships/hyperlink" Target="http://stats.oecd.org/OECDStat_Metadata/ShowMetadata.ashx?Dataset=LFS_D&amp;Coords=%5bSERIES%5d.%5bE%5d,%5bSEX%5d.%5bMW%5d,%5bAGE%5d.%5b1564%5d,%5bFREQUENCY%5d.%5bA%5d,%5bCOUNTRY%5d.%5bISL%5d,%5bTIME%5d.%5b1991%5d&amp;ShowOnWeb=true" TargetMode="External"/><Relationship Id="rId258" Type="http://schemas.openxmlformats.org/officeDocument/2006/relationships/hyperlink" Target="http://stats.oecd.org/OECDStat_Metadata/ShowMetadata.ashx?Dataset=LFS_D&amp;Coords=%5bSERIES%5d.%5bE%5d,%5bSEX%5d.%5bMW%5d,%5bAGE%5d.%5b1564%5d,%5bFREQUENCY%5d.%5bA%5d,%5bCOUNTRY%5d.%5bMEX%5d,%5bTIME%5d.%5b2000%5d&amp;ShowOnWeb=true" TargetMode="External"/><Relationship Id="rId279" Type="http://schemas.openxmlformats.org/officeDocument/2006/relationships/hyperlink" Target="http://stats.oecd.org/OECDStat_Metadata/ShowMetadata.ashx?Dataset=LFS_D&amp;Coords=%5bSERIES%5d.%5bE%5d,%5bSEX%5d.%5bMW%5d,%5bAGE%5d.%5b1564%5d,%5bFREQUENCY%5d.%5bA%5d,%5bCOUNTRY%5d.%5bESP%5d,%5bTIME%5d.%5b1991%5d&amp;ShowOnWeb=true" TargetMode="External"/><Relationship Id="rId22" Type="http://schemas.openxmlformats.org/officeDocument/2006/relationships/hyperlink" Target="http://stats.oecd.org/OECDStat_Metadata/ShowMetadata.ashx?Dataset=LFS_D&amp;Coords=%5bCOUNTRY%5d.%5bFIN%5d&amp;ShowOnWeb=true&amp;Lang=en" TargetMode="External"/><Relationship Id="rId43" Type="http://schemas.openxmlformats.org/officeDocument/2006/relationships/hyperlink" Target="http://stats.oecd.org/OECDStat_Metadata/ShowMetadata.ashx?Dataset=LFS_D&amp;Coords=%5bCOUNTRY%5d.%5bISR%5d&amp;ShowOnWeb=true&amp;Lang=en" TargetMode="External"/><Relationship Id="rId64" Type="http://schemas.openxmlformats.org/officeDocument/2006/relationships/hyperlink" Target="http://stats.oecd.org/OECDStat_Metadata/ShowMetadata.ashx?Dataset=LFS_D&amp;Coords=%5bSERIES%5d.%5bL%5d,%5bSEX%5d.%5bMW%5d,%5bAGE%5d.%5b1564%5d,%5bFREQUENCY%5d.%5bA%5d,%5bCOUNTRY%5d.%5bNOR%5d,%5bTIME%5d.%5b1995%5d&amp;ShowOnWeb=true" TargetMode="External"/><Relationship Id="rId118" Type="http://schemas.openxmlformats.org/officeDocument/2006/relationships/hyperlink" Target="http://stats.oecd.org/OECDStat_Metadata/ShowMetadata.ashx?Dataset=LFS_D&amp;Coords=%5bCOUNTRY%5d.%5bEST%5d&amp;ShowOnWeb=true&amp;Lang=en" TargetMode="External"/><Relationship Id="rId139" Type="http://schemas.openxmlformats.org/officeDocument/2006/relationships/hyperlink" Target="http://stats.oecd.org/OECDStat_Metadata/ShowMetadata.ashx?Dataset=LFS_D&amp;Coords=%5bCOUNTRY%5d.%5bIRL%5d&amp;ShowOnWeb=true&amp;Lang=en" TargetMode="External"/><Relationship Id="rId290" Type="http://schemas.openxmlformats.org/officeDocument/2006/relationships/hyperlink" Target="http://stats.oecd.org/OECDStat_Metadata/ShowMetadata.ashx?Dataset=LFS_D&amp;Coords=%5bCOUNTRY%5d.%5bCHE%5d&amp;ShowOnWeb=true&amp;Lang=en" TargetMode="External"/><Relationship Id="rId304" Type="http://schemas.openxmlformats.org/officeDocument/2006/relationships/hyperlink" Target="http://stats.oecd.org/OECDStat_Metadata/ShowMetadata.ashx?Dataset=LFS_D&amp;Coords=%5bSERIES%5d.%5bL%5d,%5bSEX%5d.%5bWOMEN%5d,%5bAGE%5d.%5b1564%5d,%5bFREQUENCY%5d.%5bA%5d,%5bCOUNTRY%5d.%5bAUT%5d,%5bTIME%5d.%5b1999%5d&amp;ShowOnWeb=true" TargetMode="External"/><Relationship Id="rId325" Type="http://schemas.openxmlformats.org/officeDocument/2006/relationships/hyperlink" Target="http://stats.oecd.org/OECDStat_Metadata/ShowMetadata.ashx?Dataset=LFS_D&amp;Coords=%5bCOUNTRY%5d.%5bDEU%5d&amp;ShowOnWeb=true&amp;Lang=en" TargetMode="External"/><Relationship Id="rId346" Type="http://schemas.openxmlformats.org/officeDocument/2006/relationships/hyperlink" Target="http://stats.oecd.org/OECDStat_Metadata/ShowMetadata.ashx?Dataset=LFS_D&amp;Coords=%5bSERIES%5d.%5bL%5d,%5bSEX%5d.%5bWOMEN%5d,%5bAGE%5d.%5b1564%5d,%5bFREQUENCY%5d.%5bA%5d,%5bCOUNTRY%5d.%5bITA%5d,%5bTIME%5d.%5b2004%5d&amp;ShowOnWeb=true" TargetMode="External"/><Relationship Id="rId367" Type="http://schemas.openxmlformats.org/officeDocument/2006/relationships/hyperlink" Target="http://stats.oecd.org/OECDStat_Metadata/ShowMetadata.ashx?Dataset=LFS_D&amp;Coords=%5bSERIES%5d.%5bL%5d,%5bSEX%5d.%5bWOMEN%5d,%5bAGE%5d.%5b1564%5d,%5bFREQUENCY%5d.%5bA%5d,%5bCOUNTRY%5d.%5bPOL%5d,%5bTIME%5d.%5b1999%5d&amp;ShowOnWeb=true" TargetMode="External"/><Relationship Id="rId388" Type="http://schemas.openxmlformats.org/officeDocument/2006/relationships/hyperlink" Target="http://stats.oecd.org/OECDStat_Metadata/ShowMetadata.ashx?Dataset=LFS_D&amp;Coords=%5bSERIES%5d.%5bL%5d,%5bSEX%5d.%5bWOMEN%5d,%5bAGE%5d.%5b1564%5d,%5bFREQUENCY%5d.%5bA%5d,%5bCOUNTRY%5d.%5bSWE%5d,%5bTIME%5d.%5b1993%5d&amp;ShowOnWeb=true" TargetMode="External"/><Relationship Id="rId85" Type="http://schemas.openxmlformats.org/officeDocument/2006/relationships/hyperlink" Target="http://stats.oecd.org/OECDStat_Metadata/ShowMetadata.ashx?Dataset=LFS_D&amp;Coords=%5bSERIES%5d.%5bL%5d,%5bSEX%5d.%5bMW%5d,%5bAGE%5d.%5b1564%5d,%5bFREQUENCY%5d.%5bA%5d,%5bCOUNTRY%5d.%5bESP%5d,%5bTIME%5d.%5b2004%5d&amp;ShowOnWeb=true" TargetMode="External"/><Relationship Id="rId150" Type="http://schemas.openxmlformats.org/officeDocument/2006/relationships/hyperlink" Target="http://stats.oecd.org/OECDStat_Metadata/ShowMetadata.ashx?Dataset=LFS_D&amp;Coords=%5bSERIES%5d.%5bE%5d,%5bSEX%5d.%5bWOMEN%5d,%5bAGE%5d.%5b1564%5d,%5bFREQUENCY%5d.%5bA%5d,%5bCOUNTRY%5d.%5bKOR%5d,%5bTIME%5d.%5b2005%5d&amp;ShowOnWeb=true" TargetMode="External"/><Relationship Id="rId171" Type="http://schemas.openxmlformats.org/officeDocument/2006/relationships/hyperlink" Target="http://stats.oecd.org/OECDStat_Metadata/ShowMetadata.ashx?Dataset=LFS_D&amp;Coords=%5bSERIES%5d.%5bE%5d,%5bSEX%5d.%5bWOMEN%5d,%5bAGE%5d.%5b1564%5d,%5bFREQUENCY%5d.%5bA%5d,%5bCOUNTRY%5d.%5bPRT%5d,%5bTIME%5d.%5b1991%5d&amp;ShowOnWeb=true" TargetMode="External"/><Relationship Id="rId192" Type="http://schemas.openxmlformats.org/officeDocument/2006/relationships/hyperlink" Target="http://stats.oecd.org/OECDStat_Metadata/ShowMetadata.ashx?Dataset=LFS_D&amp;Coords=%5bSERIES%5d.%5bE%5d,%5bSEX%5d.%5bWOMEN%5d,%5bAGE%5d.%5b1564%5d,%5bFREQUENCY%5d.%5bA%5d,%5bCOUNTRY%5d.%5bTUR%5d,%5bTIME%5d.%5b2000%5d&amp;ShowOnWeb=true" TargetMode="External"/><Relationship Id="rId206" Type="http://schemas.openxmlformats.org/officeDocument/2006/relationships/hyperlink" Target="http://stats.oecd.org/OECDStat_Metadata/ShowMetadata.ashx?Dataset=LFS_D&amp;Coords=%5bSERIES%5d.%5bE%5d,%5bSEX%5d.%5bMW%5d,%5bAGE%5d.%5b1564%5d,%5bFREQUENCY%5d.%5bA%5d,%5bCOUNTRY%5d.%5bAUT%5d,%5bTIME%5d.%5b2003%5d&amp;ShowOnWeb=true" TargetMode="External"/><Relationship Id="rId227" Type="http://schemas.openxmlformats.org/officeDocument/2006/relationships/hyperlink" Target="http://stats.oecd.org/OECDStat_Metadata/ShowMetadata.ashx?Dataset=LFS_D&amp;Coords=%5bSERIES%5d.%5bE%5d,%5bSEX%5d.%5bMW%5d,%5bAGE%5d.%5b1564%5d,%5bFREQUENCY%5d.%5bA%5d,%5bCOUNTRY%5d.%5bDEU%5d,%5bTIME%5d.%5b1998%5d&amp;ShowOnWeb=true" TargetMode="External"/><Relationship Id="rId248" Type="http://schemas.openxmlformats.org/officeDocument/2006/relationships/hyperlink" Target="http://stats.oecd.org/OECDStat_Metadata/ShowMetadata.ashx?Dataset=LFS_D&amp;Coords=%5bCOUNTRY%5d.%5bKOR%5d&amp;ShowOnWeb=true&amp;Lang=en" TargetMode="External"/><Relationship Id="rId269" Type="http://schemas.openxmlformats.org/officeDocument/2006/relationships/hyperlink" Target="http://stats.oecd.org/OECDStat_Metadata/ShowMetadata.ashx?Dataset=LFS_D&amp;Coords=%5bSERIES%5d.%5bE%5d,%5bSEX%5d.%5bMW%5d,%5bAGE%5d.%5b1564%5d,%5bFREQUENCY%5d.%5bA%5d,%5bCOUNTRY%5d.%5bPOL%5d,%5bTIME%5d.%5b2002%5d&amp;ShowOnWeb=true" TargetMode="External"/><Relationship Id="rId12" Type="http://schemas.openxmlformats.org/officeDocument/2006/relationships/hyperlink" Target="http://stats.oecd.org/OECDStat_Metadata/ShowMetadata.ashx?Dataset=LFS_D&amp;Coords=%5bCOUNTRY%5d.%5bCAN%5d&amp;ShowOnWeb=true&amp;Lang=en" TargetMode="External"/><Relationship Id="rId33" Type="http://schemas.openxmlformats.org/officeDocument/2006/relationships/hyperlink" Target="http://stats.oecd.org/OECDStat_Metadata/ShowMetadata.ashx?Dataset=LFS_D&amp;Coords=%5bSERIES%5d.%5bL%5d,%5bSEX%5d.%5bMW%5d,%5bAGE%5d.%5b1564%5d,%5bFREQUENCY%5d.%5bA%5d,%5bCOUNTRY%5d.%5bGRC%5d,%5bTIME%5d.%5b1997%5d&amp;ShowOnWeb=true" TargetMode="External"/><Relationship Id="rId108" Type="http://schemas.openxmlformats.org/officeDocument/2006/relationships/hyperlink" Target="http://stats.oecd.org/OECDStat_Metadata/ShowMetadata.ashx?Dataset=LFS_D&amp;Coords=%5bSERIES%5d.%5bE%5d,%5bSEX%5d.%5bWOMEN%5d,%5bAGE%5d.%5b1564%5d,%5bFREQUENCY%5d.%5bA%5d,%5bCOUNTRY%5d.%5bBEL%5d,%5bTIME%5d.%5b1992%5d&amp;ShowOnWeb=true" TargetMode="External"/><Relationship Id="rId129" Type="http://schemas.openxmlformats.org/officeDocument/2006/relationships/hyperlink" Target="http://stats.oecd.org/OECDStat_Metadata/ShowMetadata.ashx?Dataset=LFS_D&amp;Coords=%5bSERIES%5d.%5bE%5d,%5bSEX%5d.%5bWOMEN%5d,%5bAGE%5d.%5b1564%5d,%5bFREQUENCY%5d.%5bA%5d,%5bCOUNTRY%5d.%5bDEU%5d,%5bTIME%5d.%5b2010%5d&amp;ShowOnWeb=true" TargetMode="External"/><Relationship Id="rId280" Type="http://schemas.openxmlformats.org/officeDocument/2006/relationships/hyperlink" Target="http://stats.oecd.org/OECDStat_Metadata/ShowMetadata.ashx?Dataset=LFS_D&amp;Coords=%5bSERIES%5d.%5bE%5d,%5bSEX%5d.%5bMW%5d,%5bAGE%5d.%5b1564%5d,%5bFREQUENCY%5d.%5bA%5d,%5bCOUNTRY%5d.%5bESP%5d,%5bTIME%5d.%5b1995%5d&amp;ShowOnWeb=true" TargetMode="External"/><Relationship Id="rId315" Type="http://schemas.openxmlformats.org/officeDocument/2006/relationships/hyperlink" Target="http://stats.oecd.org/OECDStat_Metadata/ShowMetadata.ashx?Dataset=LFS_D&amp;Coords=%5bSERIES%5d.%5bL%5d,%5bSEX%5d.%5bWOMEN%5d,%5bAGE%5d.%5b1564%5d,%5bFREQUENCY%5d.%5bA%5d,%5bCOUNTRY%5d.%5bCZE%5d,%5bTIME%5d.%5b1997%5d&amp;ShowOnWeb=true" TargetMode="External"/><Relationship Id="rId336" Type="http://schemas.openxmlformats.org/officeDocument/2006/relationships/hyperlink" Target="http://stats.oecd.org/OECDStat_Metadata/ShowMetadata.ashx?Dataset=LFS_D&amp;Coords=%5bCOUNTRY%5d.%5bISL%5d&amp;ShowOnWeb=true&amp;Lang=en" TargetMode="External"/><Relationship Id="rId357" Type="http://schemas.openxmlformats.org/officeDocument/2006/relationships/hyperlink" Target="http://stats.oecd.org/OECDStat_Metadata/ShowMetadata.ashx?Dataset=LFS_D&amp;Coords=%5bSERIES%5d.%5bL%5d,%5bSEX%5d.%5bWOMEN%5d,%5bAGE%5d.%5b1564%5d,%5bFREQUENCY%5d.%5bA%5d,%5bCOUNTRY%5d.%5bMEX%5d,%5bTIME%5d.%5b1994%5d&amp;ShowOnWeb=true" TargetMode="External"/><Relationship Id="rId54" Type="http://schemas.openxmlformats.org/officeDocument/2006/relationships/hyperlink" Target="http://stats.oecd.org/OECDStat_Metadata/ShowMetadata.ashx?Dataset=LFS_D&amp;Coords=%5bSERIES%5d.%5bL%5d,%5bSEX%5d.%5bMW%5d,%5bAGE%5d.%5b1564%5d,%5bFREQUENCY%5d.%5bA%5d,%5bCOUNTRY%5d.%5bLUX%5d,%5bTIME%5d.%5b2002%5d&amp;ShowOnWeb=true" TargetMode="External"/><Relationship Id="rId75" Type="http://schemas.openxmlformats.org/officeDocument/2006/relationships/hyperlink" Target="http://stats.oecd.org/OECDStat_Metadata/ShowMetadata.ashx?Dataset=LFS_D&amp;Coords=%5bCOUNTRY%5d.%5bSVK%5d&amp;ShowOnWeb=true&amp;Lang=en" TargetMode="External"/><Relationship Id="rId96" Type="http://schemas.openxmlformats.org/officeDocument/2006/relationships/hyperlink" Target="http://stats.oecd.org/OECDStat_Metadata/ShowMetadata.ashx?Dataset=LFS_D&amp;Coords=%5bCOUNTRY%5d.%5bUSA%5d&amp;ShowOnWeb=true&amp;Lang=en" TargetMode="External"/><Relationship Id="rId140" Type="http://schemas.openxmlformats.org/officeDocument/2006/relationships/hyperlink" Target="http://stats.oecd.org/OECDStat_Metadata/ShowMetadata.ashx?Dataset=LFS_D&amp;Coords=%5bSERIES%5d.%5bE%5d,%5bSEX%5d.%5bWOMEN%5d,%5bAGE%5d.%5b1564%5d,%5bFREQUENCY%5d.%5bA%5d,%5bCOUNTRY%5d.%5bIRL%5d,%5bTIME%5d.%5b1997%5d&amp;ShowOnWeb=true" TargetMode="External"/><Relationship Id="rId161" Type="http://schemas.openxmlformats.org/officeDocument/2006/relationships/hyperlink" Target="http://stats.oecd.org/OECDStat_Metadata/ShowMetadata.ashx?Dataset=LFS_D&amp;Coords=%5bSERIES%5d.%5bE%5d,%5bSEX%5d.%5bWOMEN%5d,%5bAGE%5d.%5b1564%5d,%5bFREQUENCY%5d.%5bA%5d,%5bCOUNTRY%5d.%5bNZL%5d,%5bTIME%5d.%5b1998%5d&amp;ShowOnWeb=true" TargetMode="External"/><Relationship Id="rId182" Type="http://schemas.openxmlformats.org/officeDocument/2006/relationships/hyperlink" Target="http://stats.oecd.org/OECDStat_Metadata/ShowMetadata.ashx?Dataset=LFS_D&amp;Coords=%5bSERIES%5d.%5bE%5d,%5bSEX%5d.%5bWOMEN%5d,%5bAGE%5d.%5b1564%5d,%5bFREQUENCY%5d.%5bA%5d,%5bCOUNTRY%5d.%5bESP%5d,%5bTIME%5d.%5b1999%5d&amp;ShowOnWeb=true" TargetMode="External"/><Relationship Id="rId217" Type="http://schemas.openxmlformats.org/officeDocument/2006/relationships/hyperlink" Target="http://stats.oecd.org/OECDStat_Metadata/ShowMetadata.ashx?Dataset=LFS_D&amp;Coords=%5bSERIES%5d.%5bE%5d,%5bSEX%5d.%5bMW%5d,%5bAGE%5d.%5b1564%5d,%5bFREQUENCY%5d.%5bA%5d,%5bCOUNTRY%5d.%5bDNK%5d,%5bTIME%5d.%5b1992%5d&amp;ShowOnWeb=true" TargetMode="External"/><Relationship Id="rId378" Type="http://schemas.openxmlformats.org/officeDocument/2006/relationships/hyperlink" Target="http://stats.oecd.org/OECDStat_Metadata/ShowMetadata.ashx?Dataset=LFS_D&amp;Coords=%5bCOUNTRY%5d.%5bESP%5d&amp;ShowOnWeb=true&amp;Lang=en" TargetMode="External"/><Relationship Id="rId399" Type="http://schemas.openxmlformats.org/officeDocument/2006/relationships/hyperlink" Target="http://stats.oecd.org/" TargetMode="External"/><Relationship Id="rId6" Type="http://schemas.openxmlformats.org/officeDocument/2006/relationships/hyperlink" Target="http://stats.oecd.org/OECDStat_Metadata/ShowMetadata.ashx?Dataset=LFS_D&amp;Coords=%5bSERIES%5d.%5bL%5d,%5bSEX%5d.%5bMW%5d,%5bAGE%5d.%5b1564%5d,%5bFREQUENCY%5d.%5bA%5d,%5bCOUNTRY%5d.%5bAUT%5d,%5bTIME%5d.%5b2000%5d&amp;ShowOnWeb=true" TargetMode="External"/><Relationship Id="rId238" Type="http://schemas.openxmlformats.org/officeDocument/2006/relationships/hyperlink" Target="http://stats.oecd.org/OECDStat_Metadata/ShowMetadata.ashx?Dataset=LFS_D&amp;Coords=%5bSERIES%5d.%5bE%5d,%5bSEX%5d.%5bMW%5d,%5bAGE%5d.%5b1564%5d,%5bFREQUENCY%5d.%5bA%5d,%5bCOUNTRY%5d.%5bISL%5d,%5bTIME%5d.%5b2003%5d&amp;ShowOnWeb=true" TargetMode="External"/><Relationship Id="rId259" Type="http://schemas.openxmlformats.org/officeDocument/2006/relationships/hyperlink" Target="http://stats.oecd.org/OECDStat_Metadata/ShowMetadata.ashx?Dataset=LFS_D&amp;Coords=%5bCOUNTRY%5d.%5bNLD%5d&amp;ShowOnWeb=true&amp;Lang=en" TargetMode="External"/><Relationship Id="rId23" Type="http://schemas.openxmlformats.org/officeDocument/2006/relationships/hyperlink" Target="http://stats.oecd.org/OECDStat_Metadata/ShowMetadata.ashx?Dataset=LFS_D&amp;Coords=%5bSERIES%5d.%5bL%5d,%5bSEX%5d.%5bMW%5d,%5bAGE%5d.%5b1564%5d,%5bFREQUENCY%5d.%5bA%5d,%5bCOUNTRY%5d.%5bFIN%5d,%5bTIME%5d.%5b1999%5d&amp;ShowOnWeb=true" TargetMode="External"/><Relationship Id="rId119" Type="http://schemas.openxmlformats.org/officeDocument/2006/relationships/hyperlink" Target="http://stats.oecd.org/OECDStat_Metadata/ShowMetadata.ashx?Dataset=LFS_D&amp;Coords=%5bSERIES%5d.%5bE%5d,%5bSEX%5d.%5bWOMEN%5d,%5bAGE%5d.%5b1564%5d,%5bFREQUENCY%5d.%5bA%5d,%5bCOUNTRY%5d.%5bEST%5d,%5bTIME%5d.%5b1997%5d&amp;ShowOnWeb=true" TargetMode="External"/><Relationship Id="rId270" Type="http://schemas.openxmlformats.org/officeDocument/2006/relationships/hyperlink" Target="http://stats.oecd.org/OECDStat_Metadata/ShowMetadata.ashx?Dataset=LFS_D&amp;Coords=%5bCOUNTRY%5d.%5bPRT%5d&amp;ShowOnWeb=true&amp;Lang=en" TargetMode="External"/><Relationship Id="rId291" Type="http://schemas.openxmlformats.org/officeDocument/2006/relationships/hyperlink" Target="http://stats.oecd.org/OECDStat_Metadata/ShowMetadata.ashx?Dataset=LFS_D&amp;Coords=%5bCOUNTRY%5d.%5bTUR%5d&amp;ShowOnWeb=true&amp;Lang=en" TargetMode="External"/><Relationship Id="rId305" Type="http://schemas.openxmlformats.org/officeDocument/2006/relationships/hyperlink" Target="http://stats.oecd.org/OECDStat_Metadata/ShowMetadata.ashx?Dataset=LFS_D&amp;Coords=%5bSERIES%5d.%5bL%5d,%5bSEX%5d.%5bWOMEN%5d,%5bAGE%5d.%5b1564%5d,%5bFREQUENCY%5d.%5bA%5d,%5bCOUNTRY%5d.%5bAUT%5d,%5bTIME%5d.%5b2000%5d&amp;ShowOnWeb=true" TargetMode="External"/><Relationship Id="rId326" Type="http://schemas.openxmlformats.org/officeDocument/2006/relationships/hyperlink" Target="http://stats.oecd.org/OECDStat_Metadata/ShowMetadata.ashx?Dataset=LFS_D&amp;Coords=%5bSERIES%5d.%5bL%5d,%5bSEX%5d.%5bWOMEN%5d,%5bAGE%5d.%5b1564%5d,%5bFREQUENCY%5d.%5bA%5d,%5bCOUNTRY%5d.%5bDEU%5d,%5bTIME%5d.%5b1991%5d&amp;ShowOnWeb=true" TargetMode="External"/><Relationship Id="rId347" Type="http://schemas.openxmlformats.org/officeDocument/2006/relationships/hyperlink" Target="http://stats.oecd.org/OECDStat_Metadata/ShowMetadata.ashx?Dataset=LFS_D&amp;Coords=%5bCOUNTRY%5d.%5bJPN%5d&amp;ShowOnWeb=true&amp;Lang=en" TargetMode="External"/><Relationship Id="rId44" Type="http://schemas.openxmlformats.org/officeDocument/2006/relationships/hyperlink" Target="http://stats.oecd.org/OECDStat_Metadata/ShowMetadata.ashx?Dataset=LFS_D&amp;Coords=%5bCOUNTRY%5d.%5bITA%5d&amp;ShowOnWeb=true&amp;Lang=en" TargetMode="External"/><Relationship Id="rId65" Type="http://schemas.openxmlformats.org/officeDocument/2006/relationships/hyperlink" Target="http://stats.oecd.org/OECDStat_Metadata/ShowMetadata.ashx?Dataset=LFS_D&amp;Coords=%5bSERIES%5d.%5bL%5d,%5bSEX%5d.%5bMW%5d,%5bAGE%5d.%5b1564%5d,%5bFREQUENCY%5d.%5bA%5d,%5bCOUNTRY%5d.%5bNOR%5d,%5bTIME%5d.%5b1996%5d&amp;ShowOnWeb=true" TargetMode="External"/><Relationship Id="rId86" Type="http://schemas.openxmlformats.org/officeDocument/2006/relationships/hyperlink" Target="http://stats.oecd.org/OECDStat_Metadata/ShowMetadata.ashx?Dataset=LFS_D&amp;Coords=%5bSERIES%5d.%5bL%5d,%5bSEX%5d.%5bMW%5d,%5bAGE%5d.%5b1564%5d,%5bFREQUENCY%5d.%5bA%5d,%5bCOUNTRY%5d.%5bESP%5d,%5bTIME%5d.%5b2008%5d&amp;ShowOnWeb=true" TargetMode="External"/><Relationship Id="rId130" Type="http://schemas.openxmlformats.org/officeDocument/2006/relationships/hyperlink" Target="http://stats.oecd.org/OECDStat_Metadata/ShowMetadata.ashx?Dataset=LFS_D&amp;Coords=%5bCOUNTRY%5d.%5bGRC%5d&amp;ShowOnWeb=true&amp;Lang=en" TargetMode="External"/><Relationship Id="rId151" Type="http://schemas.openxmlformats.org/officeDocument/2006/relationships/hyperlink" Target="http://stats.oecd.org/OECDStat_Metadata/ShowMetadata.ashx?Dataset=LFS_D&amp;Coords=%5bCOUNTRY%5d.%5bLUX%5d&amp;ShowOnWeb=true&amp;Lang=en" TargetMode="External"/><Relationship Id="rId368" Type="http://schemas.openxmlformats.org/officeDocument/2006/relationships/hyperlink" Target="http://stats.oecd.org/OECDStat_Metadata/ShowMetadata.ashx?Dataset=LFS_D&amp;Coords=%5bSERIES%5d.%5bL%5d,%5bSEX%5d.%5bWOMEN%5d,%5bAGE%5d.%5b1564%5d,%5bFREQUENCY%5d.%5bA%5d,%5bCOUNTRY%5d.%5bPOL%5d,%5bTIME%5d.%5b2000%5d&amp;ShowOnWeb=true" TargetMode="External"/><Relationship Id="rId389" Type="http://schemas.openxmlformats.org/officeDocument/2006/relationships/hyperlink" Target="http://stats.oecd.org/OECDStat_Metadata/ShowMetadata.ashx?Dataset=LFS_D&amp;Coords=%5bSERIES%5d.%5bL%5d,%5bSEX%5d.%5bWOMEN%5d,%5bAGE%5d.%5b1564%5d,%5bFREQUENCY%5d.%5bA%5d,%5bCOUNTRY%5d.%5bSWE%5d,%5bTIME%5d.%5b2004%5d&amp;ShowOnWeb=true" TargetMode="External"/><Relationship Id="rId172" Type="http://schemas.openxmlformats.org/officeDocument/2006/relationships/hyperlink" Target="http://stats.oecd.org/OECDStat_Metadata/ShowMetadata.ashx?Dataset=LFS_D&amp;Coords=%5bSERIES%5d.%5bE%5d,%5bSEX%5d.%5bWOMEN%5d,%5bAGE%5d.%5b1564%5d,%5bFREQUENCY%5d.%5bA%5d,%5bCOUNTRY%5d.%5bPRT%5d,%5bTIME%5d.%5b1997%5d&amp;ShowOnWeb=true" TargetMode="External"/><Relationship Id="rId193" Type="http://schemas.openxmlformats.org/officeDocument/2006/relationships/hyperlink" Target="http://stats.oecd.org/OECDStat_Metadata/ShowMetadata.ashx?Dataset=LFS_D&amp;Coords=%5bCOUNTRY%5d.%5bGBR%5d&amp;ShowOnWeb=true&amp;Lang=en" TargetMode="External"/><Relationship Id="rId207" Type="http://schemas.openxmlformats.org/officeDocument/2006/relationships/hyperlink" Target="http://stats.oecd.org/OECDStat_Metadata/ShowMetadata.ashx?Dataset=LFS_D&amp;Coords=%5bCOUNTRY%5d.%5bBEL%5d&amp;ShowOnWeb=true&amp;Lang=en" TargetMode="External"/><Relationship Id="rId228" Type="http://schemas.openxmlformats.org/officeDocument/2006/relationships/hyperlink" Target="http://stats.oecd.org/OECDStat_Metadata/ShowMetadata.ashx?Dataset=LFS_D&amp;Coords=%5bSERIES%5d.%5bE%5d,%5bSEX%5d.%5bMW%5d,%5bAGE%5d.%5b1564%5d,%5bFREQUENCY%5d.%5bA%5d,%5bCOUNTRY%5d.%5bDEU%5d,%5bTIME%5d.%5b2004%5d&amp;ShowOnWeb=true" TargetMode="External"/><Relationship Id="rId249" Type="http://schemas.openxmlformats.org/officeDocument/2006/relationships/hyperlink" Target="http://stats.oecd.org/OECDStat_Metadata/ShowMetadata.ashx?Dataset=LFS_D&amp;Coords=%5bSERIES%5d.%5bE%5d,%5bSEX%5d.%5bMW%5d,%5bAGE%5d.%5b1564%5d,%5bFREQUENCY%5d.%5bA%5d,%5bCOUNTRY%5d.%5bKOR%5d,%5bTIME%5d.%5b1999%5d&amp;ShowOnWeb=true" TargetMode="External"/><Relationship Id="rId13" Type="http://schemas.openxmlformats.org/officeDocument/2006/relationships/hyperlink" Target="http://stats.oecd.org/OECDStat_Metadata/ShowMetadata.ashx?Dataset=LFS_D&amp;Coords=%5bCOUNTRY%5d.%5bCHL%5d&amp;ShowOnWeb=true&amp;Lang=en" TargetMode="External"/><Relationship Id="rId109" Type="http://schemas.openxmlformats.org/officeDocument/2006/relationships/hyperlink" Target="http://stats.oecd.org/OECDStat_Metadata/ShowMetadata.ashx?Dataset=LFS_D&amp;Coords=%5bSERIES%5d.%5bE%5d,%5bSEX%5d.%5bWOMEN%5d,%5bAGE%5d.%5b1564%5d,%5bFREQUENCY%5d.%5bA%5d,%5bCOUNTRY%5d.%5bBEL%5d,%5bTIME%5d.%5b1998%5d&amp;ShowOnWeb=true" TargetMode="External"/><Relationship Id="rId260" Type="http://schemas.openxmlformats.org/officeDocument/2006/relationships/hyperlink" Target="http://stats.oecd.org/OECDStat_Metadata/ShowMetadata.ashx?Dataset=LFS_D&amp;Coords=%5bCOUNTRY%5d.%5bNZL%5d&amp;ShowOnWeb=true&amp;Lang=en" TargetMode="External"/><Relationship Id="rId281" Type="http://schemas.openxmlformats.org/officeDocument/2006/relationships/hyperlink" Target="http://stats.oecd.org/OECDStat_Metadata/ShowMetadata.ashx?Dataset=LFS_D&amp;Coords=%5bSERIES%5d.%5bE%5d,%5bSEX%5d.%5bMW%5d,%5bAGE%5d.%5b1564%5d,%5bFREQUENCY%5d.%5bA%5d,%5bCOUNTRY%5d.%5bESP%5d,%5bTIME%5d.%5b1998%5d&amp;ShowOnWeb=true" TargetMode="External"/><Relationship Id="rId316" Type="http://schemas.openxmlformats.org/officeDocument/2006/relationships/hyperlink" Target="http://stats.oecd.org/OECDStat_Metadata/ShowMetadata.ashx?Dataset=LFS_D&amp;Coords=%5bCOUNTRY%5d.%5bDNK%5d&amp;ShowOnWeb=true&amp;Lang=en" TargetMode="External"/><Relationship Id="rId337" Type="http://schemas.openxmlformats.org/officeDocument/2006/relationships/hyperlink" Target="http://stats.oecd.org/OECDStat_Metadata/ShowMetadata.ashx?Dataset=LFS_D&amp;Coords=%5bSERIES%5d.%5bL%5d,%5bSEX%5d.%5bWOMEN%5d,%5bAGE%5d.%5b1564%5d,%5bFREQUENCY%5d.%5bA%5d,%5bCOUNTRY%5d.%5bISL%5d,%5bTIME%5d.%5b1991%5d&amp;ShowOnWeb=true" TargetMode="External"/><Relationship Id="rId34" Type="http://schemas.openxmlformats.org/officeDocument/2006/relationships/hyperlink" Target="http://stats.oecd.org/OECDStat_Metadata/ShowMetadata.ashx?Dataset=LFS_D&amp;Coords=%5bCOUNTRY%5d.%5bHUN%5d&amp;ShowOnWeb=true&amp;Lang=en" TargetMode="External"/><Relationship Id="rId55" Type="http://schemas.openxmlformats.org/officeDocument/2006/relationships/hyperlink" Target="http://stats.oecd.org/OECDStat_Metadata/ShowMetadata.ashx?Dataset=LFS_D&amp;Coords=%5bSERIES%5d.%5bL%5d,%5bSEX%5d.%5bMW%5d,%5bAGE%5d.%5b1564%5d,%5bFREQUENCY%5d.%5bA%5d,%5bCOUNTRY%5d.%5bLUX%5d,%5bTIME%5d.%5b2003%5d&amp;ShowOnWeb=true" TargetMode="External"/><Relationship Id="rId76" Type="http://schemas.openxmlformats.org/officeDocument/2006/relationships/hyperlink" Target="http://stats.oecd.org/OECDStat_Metadata/ShowMetadata.ashx?Dataset=LFS_D&amp;Coords=%5bSERIES%5d.%5bL%5d,%5bSEX%5d.%5bMW%5d,%5bAGE%5d.%5b1564%5d,%5bFREQUENCY%5d.%5bA%5d,%5bCOUNTRY%5d.%5bSVK%5d,%5bTIME%5d.%5b1997%5d&amp;ShowOnWeb=true" TargetMode="External"/><Relationship Id="rId97" Type="http://schemas.openxmlformats.org/officeDocument/2006/relationships/hyperlink" Target="http://stats.oecd.org/OECDStat_Metadata/ShowMetadata.ashx?Dataset=LFS_D&amp;Coords=%5bSERIES%5d.%5bL%5d,%5bSEX%5d.%5bMW%5d,%5bAGE%5d.%5b1564%5d,%5bFREQUENCY%5d.%5bA%5d,%5bCOUNTRY%5d.%5bUSA%5d,%5bTIME%5d.%5b1994%5d&amp;ShowOnWeb=true" TargetMode="External"/><Relationship Id="rId120" Type="http://schemas.openxmlformats.org/officeDocument/2006/relationships/hyperlink" Target="http://stats.oecd.org/OECDStat_Metadata/ShowMetadata.ashx?Dataset=LFS_D&amp;Coords=%5bSERIES%5d.%5bE%5d,%5bSEX%5d.%5bWOMEN%5d,%5bAGE%5d.%5b1564%5d,%5bFREQUENCY%5d.%5bA%5d,%5bCOUNTRY%5d.%5bEST%5d,%5bTIME%5d.%5b2000%5d&amp;ShowOnWeb=true" TargetMode="External"/><Relationship Id="rId141" Type="http://schemas.openxmlformats.org/officeDocument/2006/relationships/hyperlink" Target="http://stats.oecd.org/OECDStat_Metadata/ShowMetadata.ashx?Dataset=LFS_D&amp;Coords=%5bSERIES%5d.%5bE%5d,%5bSEX%5d.%5bWOMEN%5d,%5bAGE%5d.%5b1564%5d,%5bFREQUENCY%5d.%5bA%5d,%5bCOUNTRY%5d.%5bIRL%5d,%5bTIME%5d.%5b1998%5d&amp;ShowOnWeb=true" TargetMode="External"/><Relationship Id="rId358" Type="http://schemas.openxmlformats.org/officeDocument/2006/relationships/hyperlink" Target="http://stats.oecd.org/OECDStat_Metadata/ShowMetadata.ashx?Dataset=LFS_D&amp;Coords=%5bSERIES%5d.%5bL%5d,%5bSEX%5d.%5bWOMEN%5d,%5bAGE%5d.%5b1564%5d,%5bFREQUENCY%5d.%5bA%5d,%5bCOUNTRY%5d.%5bMEX%5d,%5bTIME%5d.%5b2000%5d&amp;ShowOnWeb=true" TargetMode="External"/><Relationship Id="rId379" Type="http://schemas.openxmlformats.org/officeDocument/2006/relationships/hyperlink" Target="http://stats.oecd.org/OECDStat_Metadata/ShowMetadata.ashx?Dataset=LFS_D&amp;Coords=%5bSERIES%5d.%5bL%5d,%5bSEX%5d.%5bWOMEN%5d,%5bAGE%5d.%5b1564%5d,%5bFREQUENCY%5d.%5bA%5d,%5bCOUNTRY%5d.%5bESP%5d,%5bTIME%5d.%5b1991%5d&amp;ShowOnWeb=true" TargetMode="External"/><Relationship Id="rId7" Type="http://schemas.openxmlformats.org/officeDocument/2006/relationships/hyperlink" Target="http://stats.oecd.org/OECDStat_Metadata/ShowMetadata.ashx?Dataset=LFS_D&amp;Coords=%5bSERIES%5d.%5bL%5d,%5bSEX%5d.%5bMW%5d,%5bAGE%5d.%5b1564%5d,%5bFREQUENCY%5d.%5bA%5d,%5bCOUNTRY%5d.%5bAUT%5d,%5bTIME%5d.%5b2003%5d&amp;ShowOnWeb=true" TargetMode="External"/><Relationship Id="rId162" Type="http://schemas.openxmlformats.org/officeDocument/2006/relationships/hyperlink" Target="http://stats.oecd.org/OECDStat_Metadata/ShowMetadata.ashx?Dataset=LFS_D&amp;Coords=%5bCOUNTRY%5d.%5bNOR%5d&amp;ShowOnWeb=true&amp;Lang=en" TargetMode="External"/><Relationship Id="rId183" Type="http://schemas.openxmlformats.org/officeDocument/2006/relationships/hyperlink" Target="http://stats.oecd.org/OECDStat_Metadata/ShowMetadata.ashx?Dataset=LFS_D&amp;Coords=%5bSERIES%5d.%5bE%5d,%5bSEX%5d.%5bWOMEN%5d,%5bAGE%5d.%5b1564%5d,%5bFREQUENCY%5d.%5bA%5d,%5bCOUNTRY%5d.%5bESP%5d,%5bTIME%5d.%5b2000%5d&amp;ShowOnWeb=true" TargetMode="External"/><Relationship Id="rId218" Type="http://schemas.openxmlformats.org/officeDocument/2006/relationships/hyperlink" Target="http://stats.oecd.org/OECDStat_Metadata/ShowMetadata.ashx?Dataset=LFS_D&amp;Coords=%5bCOUNTRY%5d.%5bEST%5d&amp;ShowOnWeb=true&amp;Lang=en" TargetMode="External"/><Relationship Id="rId239" Type="http://schemas.openxmlformats.org/officeDocument/2006/relationships/hyperlink" Target="http://stats.oecd.org/OECDStat_Metadata/ShowMetadata.ashx?Dataset=LFS_D&amp;Coords=%5bCOUNTRY%5d.%5bIRL%5d&amp;ShowOnWeb=true&amp;Lang=en" TargetMode="External"/><Relationship Id="rId390" Type="http://schemas.openxmlformats.org/officeDocument/2006/relationships/hyperlink" Target="http://stats.oecd.org/OECDStat_Metadata/ShowMetadata.ashx?Dataset=LFS_D&amp;Coords=%5bCOUNTRY%5d.%5bCHE%5d&amp;ShowOnWeb=true&amp;Lang=en" TargetMode="External"/><Relationship Id="rId250" Type="http://schemas.openxmlformats.org/officeDocument/2006/relationships/hyperlink" Target="http://stats.oecd.org/OECDStat_Metadata/ShowMetadata.ashx?Dataset=LFS_D&amp;Coords=%5bSERIES%5d.%5bE%5d,%5bSEX%5d.%5bMW%5d,%5bAGE%5d.%5b1564%5d,%5bFREQUENCY%5d.%5bA%5d,%5bCOUNTRY%5d.%5bKOR%5d,%5bTIME%5d.%5b2005%5d&amp;ShowOnWeb=true" TargetMode="External"/><Relationship Id="rId271" Type="http://schemas.openxmlformats.org/officeDocument/2006/relationships/hyperlink" Target="http://stats.oecd.org/OECDStat_Metadata/ShowMetadata.ashx?Dataset=LFS_D&amp;Coords=%5bSERIES%5d.%5bE%5d,%5bSEX%5d.%5bMW%5d,%5bAGE%5d.%5b1564%5d,%5bFREQUENCY%5d.%5bA%5d,%5bCOUNTRY%5d.%5bPRT%5d,%5bTIME%5d.%5b1991%5d&amp;ShowOnWeb=true" TargetMode="External"/><Relationship Id="rId292" Type="http://schemas.openxmlformats.org/officeDocument/2006/relationships/hyperlink" Target="http://stats.oecd.org/OECDStat_Metadata/ShowMetadata.ashx?Dataset=LFS_D&amp;Coords=%5bSERIES%5d.%5bE%5d,%5bSEX%5d.%5bMW%5d,%5bAGE%5d.%5b1564%5d,%5bFREQUENCY%5d.%5bA%5d,%5bCOUNTRY%5d.%5bTUR%5d,%5bTIME%5d.%5b2000%5d&amp;ShowOnWeb=true" TargetMode="External"/><Relationship Id="rId306" Type="http://schemas.openxmlformats.org/officeDocument/2006/relationships/hyperlink" Target="http://stats.oecd.org/OECDStat_Metadata/ShowMetadata.ashx?Dataset=LFS_D&amp;Coords=%5bSERIES%5d.%5bL%5d,%5bSEX%5d.%5bWOMEN%5d,%5bAGE%5d.%5b1564%5d,%5bFREQUENCY%5d.%5bA%5d,%5bCOUNTRY%5d.%5bAUT%5d,%5bTIME%5d.%5b2003%5d&amp;ShowOnWeb=true" TargetMode="External"/><Relationship Id="rId24" Type="http://schemas.openxmlformats.org/officeDocument/2006/relationships/hyperlink" Target="http://stats.oecd.org/OECDStat_Metadata/ShowMetadata.ashx?Dataset=LFS_D&amp;Coords=%5bCOUNTRY%5d.%5bFRA%5d&amp;ShowOnWeb=true&amp;Lang=en" TargetMode="External"/><Relationship Id="rId45" Type="http://schemas.openxmlformats.org/officeDocument/2006/relationships/hyperlink" Target="http://stats.oecd.org/OECDStat_Metadata/ShowMetadata.ashx?Dataset=LFS_D&amp;Coords=%5bSERIES%5d.%5bL%5d,%5bSEX%5d.%5bMW%5d,%5bAGE%5d.%5b1564%5d,%5bFREQUENCY%5d.%5bA%5d,%5bCOUNTRY%5d.%5bITA%5d,%5bTIME%5d.%5b1993%5d&amp;ShowOnWeb=true" TargetMode="External"/><Relationship Id="rId66" Type="http://schemas.openxmlformats.org/officeDocument/2006/relationships/hyperlink" Target="http://stats.oecd.org/OECDStat_Metadata/ShowMetadata.ashx?Dataset=LFS_D&amp;Coords=%5bCOUNTRY%5d.%5bPOL%5d&amp;ShowOnWeb=true&amp;Lang=en" TargetMode="External"/><Relationship Id="rId87" Type="http://schemas.openxmlformats.org/officeDocument/2006/relationships/hyperlink" Target="http://stats.oecd.org/OECDStat_Metadata/ShowMetadata.ashx?Dataset=LFS_D&amp;Coords=%5bSERIES%5d.%5bL%5d,%5bSEX%5d.%5bMW%5d,%5bAGE%5d.%5b1564%5d,%5bFREQUENCY%5d.%5bA%5d,%5bCOUNTRY%5d.%5bESP%5d,%5bTIME%5d.%5b2009%5d&amp;ShowOnWeb=true" TargetMode="External"/><Relationship Id="rId110" Type="http://schemas.openxmlformats.org/officeDocument/2006/relationships/hyperlink" Target="http://stats.oecd.org/OECDStat_Metadata/ShowMetadata.ashx?Dataset=LFS_D&amp;Coords=%5bSERIES%5d.%5bE%5d,%5bSEX%5d.%5bWOMEN%5d,%5bAGE%5d.%5b1564%5d,%5bFREQUENCY%5d.%5bA%5d,%5bCOUNTRY%5d.%5bBEL%5d,%5bTIME%5d.%5b1999%5d&amp;ShowOnWeb=true" TargetMode="External"/><Relationship Id="rId131" Type="http://schemas.openxmlformats.org/officeDocument/2006/relationships/hyperlink" Target="http://stats.oecd.org/OECDStat_Metadata/ShowMetadata.ashx?Dataset=LFS_D&amp;Coords=%5bSERIES%5d.%5bE%5d,%5bSEX%5d.%5bWOMEN%5d,%5bAGE%5d.%5b1564%5d,%5bFREQUENCY%5d.%5bA%5d,%5bCOUNTRY%5d.%5bGRC%5d,%5bTIME%5d.%5b1992%5d&amp;ShowOnWeb=true" TargetMode="External"/><Relationship Id="rId327" Type="http://schemas.openxmlformats.org/officeDocument/2006/relationships/hyperlink" Target="http://stats.oecd.org/OECDStat_Metadata/ShowMetadata.ashx?Dataset=LFS_D&amp;Coords=%5bSERIES%5d.%5bL%5d,%5bSEX%5d.%5bWOMEN%5d,%5bAGE%5d.%5b1564%5d,%5bFREQUENCY%5d.%5bA%5d,%5bCOUNTRY%5d.%5bDEU%5d,%5bTIME%5d.%5b1998%5d&amp;ShowOnWeb=true" TargetMode="External"/><Relationship Id="rId348" Type="http://schemas.openxmlformats.org/officeDocument/2006/relationships/hyperlink" Target="http://stats.oecd.org/OECDStat_Metadata/ShowMetadata.ashx?Dataset=LFS_D&amp;Coords=%5bCOUNTRY%5d.%5bKOR%5d&amp;ShowOnWeb=true&amp;Lang=en" TargetMode="External"/><Relationship Id="rId369" Type="http://schemas.openxmlformats.org/officeDocument/2006/relationships/hyperlink" Target="http://stats.oecd.org/OECDStat_Metadata/ShowMetadata.ashx?Dataset=LFS_D&amp;Coords=%5bSERIES%5d.%5bL%5d,%5bSEX%5d.%5bWOMEN%5d,%5bAGE%5d.%5b1564%5d,%5bFREQUENCY%5d.%5bA%5d,%5bCOUNTRY%5d.%5bPOL%5d,%5bTIME%5d.%5b2002%5d&amp;ShowOnWeb=true" TargetMode="External"/><Relationship Id="rId152" Type="http://schemas.openxmlformats.org/officeDocument/2006/relationships/hyperlink" Target="http://stats.oecd.org/OECDStat_Metadata/ShowMetadata.ashx?Dataset=LFS_D&amp;Coords=%5bSERIES%5d.%5bE%5d,%5bSEX%5d.%5bWOMEN%5d,%5bAGE%5d.%5b1564%5d,%5bFREQUENCY%5d.%5bA%5d,%5bCOUNTRY%5d.%5bLUX%5d,%5bTIME%5d.%5b1992%5d&amp;ShowOnWeb=true" TargetMode="External"/><Relationship Id="rId173" Type="http://schemas.openxmlformats.org/officeDocument/2006/relationships/hyperlink" Target="http://stats.oecd.org/OECDStat_Metadata/ShowMetadata.ashx?Dataset=LFS_D&amp;Coords=%5bSERIES%5d.%5bE%5d,%5bSEX%5d.%5bWOMEN%5d,%5bAGE%5d.%5b1564%5d,%5bFREQUENCY%5d.%5bA%5d,%5bCOUNTRY%5d.%5bPRT%5d,%5bTIME%5d.%5b1998%5d&amp;ShowOnWeb=true" TargetMode="External"/><Relationship Id="rId194" Type="http://schemas.openxmlformats.org/officeDocument/2006/relationships/hyperlink" Target="http://stats.oecd.org/OECDStat_Metadata/ShowMetadata.ashx?Dataset=LFS_D&amp;Coords=%5bSERIES%5d.%5bE%5d,%5bSEX%5d.%5bWOMEN%5d,%5bAGE%5d.%5b1564%5d,%5bFREQUENCY%5d.%5bA%5d,%5bCOUNTRY%5d.%5bGBR%5d,%5bTIME%5d.%5b1993%5d&amp;ShowOnWeb=true" TargetMode="External"/><Relationship Id="rId208" Type="http://schemas.openxmlformats.org/officeDocument/2006/relationships/hyperlink" Target="http://stats.oecd.org/OECDStat_Metadata/ShowMetadata.ashx?Dataset=LFS_D&amp;Coords=%5bSERIES%5d.%5bE%5d,%5bSEX%5d.%5bMW%5d,%5bAGE%5d.%5b1564%5d,%5bFREQUENCY%5d.%5bA%5d,%5bCOUNTRY%5d.%5bBEL%5d,%5bTIME%5d.%5b1992%5d&amp;ShowOnWeb=true" TargetMode="External"/><Relationship Id="rId229" Type="http://schemas.openxmlformats.org/officeDocument/2006/relationships/hyperlink" Target="http://stats.oecd.org/OECDStat_Metadata/ShowMetadata.ashx?Dataset=LFS_D&amp;Coords=%5bSERIES%5d.%5bE%5d,%5bSEX%5d.%5bMW%5d,%5bAGE%5d.%5b1564%5d,%5bFREQUENCY%5d.%5bA%5d,%5bCOUNTRY%5d.%5bDEU%5d,%5bTIME%5d.%5b2010%5d&amp;ShowOnWeb=true" TargetMode="External"/><Relationship Id="rId380" Type="http://schemas.openxmlformats.org/officeDocument/2006/relationships/hyperlink" Target="http://stats.oecd.org/OECDStat_Metadata/ShowMetadata.ashx?Dataset=LFS_D&amp;Coords=%5bSERIES%5d.%5bL%5d,%5bSEX%5d.%5bWOMEN%5d,%5bAGE%5d.%5b1564%5d,%5bFREQUENCY%5d.%5bA%5d,%5bCOUNTRY%5d.%5bESP%5d,%5bTIME%5d.%5b1995%5d&amp;ShowOnWeb=true" TargetMode="External"/><Relationship Id="rId240" Type="http://schemas.openxmlformats.org/officeDocument/2006/relationships/hyperlink" Target="http://stats.oecd.org/OECDStat_Metadata/ShowMetadata.ashx?Dataset=LFS_D&amp;Coords=%5bSERIES%5d.%5bE%5d,%5bSEX%5d.%5bMW%5d,%5bAGE%5d.%5b1564%5d,%5bFREQUENCY%5d.%5bA%5d,%5bCOUNTRY%5d.%5bIRL%5d,%5bTIME%5d.%5b1997%5d&amp;ShowOnWeb=true" TargetMode="External"/><Relationship Id="rId261" Type="http://schemas.openxmlformats.org/officeDocument/2006/relationships/hyperlink" Target="http://stats.oecd.org/OECDStat_Metadata/ShowMetadata.ashx?Dataset=LFS_D&amp;Coords=%5bSERIES%5d.%5bE%5d,%5bSEX%5d.%5bMW%5d,%5bAGE%5d.%5b1564%5d,%5bFREQUENCY%5d.%5bA%5d,%5bCOUNTRY%5d.%5bNZL%5d,%5bTIME%5d.%5b1998%5d&amp;ShowOnWeb=true" TargetMode="External"/><Relationship Id="rId14" Type="http://schemas.openxmlformats.org/officeDocument/2006/relationships/hyperlink" Target="http://stats.oecd.org/OECDStat_Metadata/ShowMetadata.ashx?Dataset=LFS_D&amp;Coords=%5bCOUNTRY%5d.%5bCZE%5d&amp;ShowOnWeb=true&amp;Lang=en" TargetMode="External"/><Relationship Id="rId35" Type="http://schemas.openxmlformats.org/officeDocument/2006/relationships/hyperlink" Target="http://stats.oecd.org/OECDStat_Metadata/ShowMetadata.ashx?Dataset=LFS_D&amp;Coords=%5bSERIES%5d.%5bL%5d,%5bSEX%5d.%5bMW%5d,%5bAGE%5d.%5b1564%5d,%5bFREQUENCY%5d.%5bA%5d,%5bCOUNTRY%5d.%5bHUN%5d,%5bTIME%5d.%5b1994%5d&amp;ShowOnWeb=true" TargetMode="External"/><Relationship Id="rId56" Type="http://schemas.openxmlformats.org/officeDocument/2006/relationships/hyperlink" Target="http://stats.oecd.org/OECDStat_Metadata/ShowMetadata.ashx?Dataset=LFS_D&amp;Coords=%5bCOUNTRY%5d.%5bMEX%5d&amp;ShowOnWeb=true&amp;Lang=en" TargetMode="External"/><Relationship Id="rId77" Type="http://schemas.openxmlformats.org/officeDocument/2006/relationships/hyperlink" Target="http://stats.oecd.org/OECDStat_Metadata/ShowMetadata.ashx?Dataset=LFS_D&amp;Coords=%5bSERIES%5d.%5bL%5d,%5bSEX%5d.%5bMW%5d,%5bAGE%5d.%5b1564%5d,%5bFREQUENCY%5d.%5bA%5d,%5bCOUNTRY%5d.%5bSVK%5d,%5bTIME%5d.%5b1999%5d&amp;ShowOnWeb=true" TargetMode="External"/><Relationship Id="rId100" Type="http://schemas.openxmlformats.org/officeDocument/2006/relationships/hyperlink" Target="http://stats.oecd.org/OECDStat_Metadata/ShowMetadata.ashx?Dataset=LFS_D&amp;ShowOnWeb=true&amp;Lang=en" TargetMode="External"/><Relationship Id="rId282" Type="http://schemas.openxmlformats.org/officeDocument/2006/relationships/hyperlink" Target="http://stats.oecd.org/OECDStat_Metadata/ShowMetadata.ashx?Dataset=LFS_D&amp;Coords=%5bSERIES%5d.%5bE%5d,%5bSEX%5d.%5bMW%5d,%5bAGE%5d.%5b1564%5d,%5bFREQUENCY%5d.%5bA%5d,%5bCOUNTRY%5d.%5bESP%5d,%5bTIME%5d.%5b1999%5d&amp;ShowOnWeb=true" TargetMode="External"/><Relationship Id="rId317" Type="http://schemas.openxmlformats.org/officeDocument/2006/relationships/hyperlink" Target="http://stats.oecd.org/OECDStat_Metadata/ShowMetadata.ashx?Dataset=LFS_D&amp;Coords=%5bSERIES%5d.%5bL%5d,%5bSEX%5d.%5bWOMEN%5d,%5bAGE%5d.%5b1564%5d,%5bFREQUENCY%5d.%5bA%5d,%5bCOUNTRY%5d.%5bDNK%5d,%5bTIME%5d.%5b1992%5d&amp;ShowOnWeb=true" TargetMode="External"/><Relationship Id="rId338" Type="http://schemas.openxmlformats.org/officeDocument/2006/relationships/hyperlink" Target="http://stats.oecd.org/OECDStat_Metadata/ShowMetadata.ashx?Dataset=LFS_D&amp;Coords=%5bSERIES%5d.%5bL%5d,%5bSEX%5d.%5bWOMEN%5d,%5bAGE%5d.%5b1564%5d,%5bFREQUENCY%5d.%5bA%5d,%5bCOUNTRY%5d.%5bISL%5d,%5bTIME%5d.%5b2003%5d&amp;ShowOnWeb=true" TargetMode="External"/><Relationship Id="rId359" Type="http://schemas.openxmlformats.org/officeDocument/2006/relationships/hyperlink" Target="http://stats.oecd.org/OECDStat_Metadata/ShowMetadata.ashx?Dataset=LFS_D&amp;Coords=%5bCOUNTRY%5d.%5bNLD%5d&amp;ShowOnWeb=true&amp;Lang=en" TargetMode="External"/><Relationship Id="rId8" Type="http://schemas.openxmlformats.org/officeDocument/2006/relationships/hyperlink" Target="http://stats.oecd.org/OECDStat_Metadata/ShowMetadata.ashx?Dataset=LFS_D&amp;Coords=%5bCOUNTRY%5d.%5bBEL%5d&amp;ShowOnWeb=true&amp;Lang=en" TargetMode="External"/><Relationship Id="rId98" Type="http://schemas.openxmlformats.org/officeDocument/2006/relationships/hyperlink" Target="http://stats.oecd.org/OECDStat_Metadata/ShowMetadata.ashx?Dataset=LFS_D&amp;Coords=%5bSERIES%5d.%5bL%5d,%5bSEX%5d.%5bMW%5d,%5bAGE%5d.%5b1564%5d,%5bFREQUENCY%5d.%5bA%5d,%5bCOUNTRY%5d.%5bUSA%5d,%5bTIME%5d.%5b2000%5d&amp;ShowOnWeb=true" TargetMode="External"/><Relationship Id="rId121" Type="http://schemas.openxmlformats.org/officeDocument/2006/relationships/hyperlink" Target="http://stats.oecd.org/OECDStat_Metadata/ShowMetadata.ashx?Dataset=LFS_D&amp;Coords=%5bCOUNTRY%5d.%5bFIN%5d&amp;ShowOnWeb=true&amp;Lang=en" TargetMode="External"/><Relationship Id="rId142" Type="http://schemas.openxmlformats.org/officeDocument/2006/relationships/hyperlink" Target="http://stats.oecd.org/OECDStat_Metadata/ShowMetadata.ashx?Dataset=LFS_D&amp;Coords=%5bCOUNTRY%5d.%5bISR%5d&amp;ShowOnWeb=true&amp;Lang=en" TargetMode="External"/><Relationship Id="rId163" Type="http://schemas.openxmlformats.org/officeDocument/2006/relationships/hyperlink" Target="http://stats.oecd.org/OECDStat_Metadata/ShowMetadata.ashx?Dataset=LFS_D&amp;Coords=%5bSERIES%5d.%5bE%5d,%5bSEX%5d.%5bWOMEN%5d,%5bAGE%5d.%5b1564%5d,%5bFREQUENCY%5d.%5bA%5d,%5bCOUNTRY%5d.%5bNOR%5d,%5bTIME%5d.%5b1995%5d&amp;ShowOnWeb=true" TargetMode="External"/><Relationship Id="rId184" Type="http://schemas.openxmlformats.org/officeDocument/2006/relationships/hyperlink" Target="http://stats.oecd.org/OECDStat_Metadata/ShowMetadata.ashx?Dataset=LFS_D&amp;Coords=%5bSERIES%5d.%5bE%5d,%5bSEX%5d.%5bWOMEN%5d,%5bAGE%5d.%5b1564%5d,%5bFREQUENCY%5d.%5bA%5d,%5bCOUNTRY%5d.%5bESP%5d,%5bTIME%5d.%5b2004%5d&amp;ShowOnWeb=true" TargetMode="External"/><Relationship Id="rId219" Type="http://schemas.openxmlformats.org/officeDocument/2006/relationships/hyperlink" Target="http://stats.oecd.org/OECDStat_Metadata/ShowMetadata.ashx?Dataset=LFS_D&amp;Coords=%5bSERIES%5d.%5bE%5d,%5bSEX%5d.%5bMW%5d,%5bAGE%5d.%5b1564%5d,%5bFREQUENCY%5d.%5bA%5d,%5bCOUNTRY%5d.%5bEST%5d,%5bTIME%5d.%5b1997%5d&amp;ShowOnWeb=true" TargetMode="External"/><Relationship Id="rId370" Type="http://schemas.openxmlformats.org/officeDocument/2006/relationships/hyperlink" Target="http://stats.oecd.org/OECDStat_Metadata/ShowMetadata.ashx?Dataset=LFS_D&amp;Coords=%5bCOUNTRY%5d.%5bPRT%5d&amp;ShowOnWeb=true&amp;Lang=en" TargetMode="External"/><Relationship Id="rId391" Type="http://schemas.openxmlformats.org/officeDocument/2006/relationships/hyperlink" Target="http://stats.oecd.org/OECDStat_Metadata/ShowMetadata.ashx?Dataset=LFS_D&amp;Coords=%5bCOUNTRY%5d.%5bTUR%5d&amp;ShowOnWeb=true&amp;Lang=en" TargetMode="External"/><Relationship Id="rId230" Type="http://schemas.openxmlformats.org/officeDocument/2006/relationships/hyperlink" Target="http://stats.oecd.org/OECDStat_Metadata/ShowMetadata.ashx?Dataset=LFS_D&amp;Coords=%5bCOUNTRY%5d.%5bGRC%5d&amp;ShowOnWeb=true&amp;Lang=en" TargetMode="External"/><Relationship Id="rId251" Type="http://schemas.openxmlformats.org/officeDocument/2006/relationships/hyperlink" Target="http://stats.oecd.org/OECDStat_Metadata/ShowMetadata.ashx?Dataset=LFS_D&amp;Coords=%5bCOUNTRY%5d.%5bLUX%5d&amp;ShowOnWeb=true&amp;Lang=en" TargetMode="External"/><Relationship Id="rId25" Type="http://schemas.openxmlformats.org/officeDocument/2006/relationships/hyperlink" Target="http://stats.oecd.org/OECDStat_Metadata/ShowMetadata.ashx?Dataset=LFS_D&amp;Coords=%5bSERIES%5d.%5bL%5d,%5bSEX%5d.%5bMW%5d,%5bAGE%5d.%5b1564%5d,%5bFREQUENCY%5d.%5bA%5d,%5bCOUNTRY%5d.%5bFRA%5d,%5bTIME%5d.%5b2002%5d&amp;ShowOnWeb=true" TargetMode="External"/><Relationship Id="rId46" Type="http://schemas.openxmlformats.org/officeDocument/2006/relationships/hyperlink" Target="http://stats.oecd.org/OECDStat_Metadata/ShowMetadata.ashx?Dataset=LFS_D&amp;Coords=%5bSERIES%5d.%5bL%5d,%5bSEX%5d.%5bMW%5d,%5bAGE%5d.%5b1564%5d,%5bFREQUENCY%5d.%5bA%5d,%5bCOUNTRY%5d.%5bITA%5d,%5bTIME%5d.%5b2003%5d&amp;ShowOnWeb=true" TargetMode="External"/><Relationship Id="rId67" Type="http://schemas.openxmlformats.org/officeDocument/2006/relationships/hyperlink" Target="http://stats.oecd.org/OECDStat_Metadata/ShowMetadata.ashx?Dataset=LFS_D&amp;Coords=%5bSERIES%5d.%5bL%5d,%5bSEX%5d.%5bMW%5d,%5bAGE%5d.%5b1564%5d,%5bFREQUENCY%5d.%5bA%5d,%5bCOUNTRY%5d.%5bPOL%5d,%5bTIME%5d.%5b1992%5d&amp;ShowOnWeb=true" TargetMode="External"/><Relationship Id="rId272" Type="http://schemas.openxmlformats.org/officeDocument/2006/relationships/hyperlink" Target="http://stats.oecd.org/OECDStat_Metadata/ShowMetadata.ashx?Dataset=LFS_D&amp;Coords=%5bSERIES%5d.%5bE%5d,%5bSEX%5d.%5bMW%5d,%5bAGE%5d.%5b1564%5d,%5bFREQUENCY%5d.%5bA%5d,%5bCOUNTRY%5d.%5bPRT%5d,%5bTIME%5d.%5b1997%5d&amp;ShowOnWeb=true" TargetMode="External"/><Relationship Id="rId293" Type="http://schemas.openxmlformats.org/officeDocument/2006/relationships/hyperlink" Target="http://stats.oecd.org/OECDStat_Metadata/ShowMetadata.ashx?Dataset=LFS_D&amp;Coords=%5bCOUNTRY%5d.%5bGBR%5d&amp;ShowOnWeb=true&amp;Lang=en" TargetMode="External"/><Relationship Id="rId307" Type="http://schemas.openxmlformats.org/officeDocument/2006/relationships/hyperlink" Target="http://stats.oecd.org/OECDStat_Metadata/ShowMetadata.ashx?Dataset=LFS_D&amp;Coords=%5bCOUNTRY%5d.%5bBEL%5d&amp;ShowOnWeb=true&amp;Lang=en" TargetMode="External"/><Relationship Id="rId328" Type="http://schemas.openxmlformats.org/officeDocument/2006/relationships/hyperlink" Target="http://stats.oecd.org/OECDStat_Metadata/ShowMetadata.ashx?Dataset=LFS_D&amp;Coords=%5bSERIES%5d.%5bL%5d,%5bSEX%5d.%5bWOMEN%5d,%5bAGE%5d.%5b1564%5d,%5bFREQUENCY%5d.%5bA%5d,%5bCOUNTRY%5d.%5bDEU%5d,%5bTIME%5d.%5b2004%5d&amp;ShowOnWeb=true" TargetMode="External"/><Relationship Id="rId349" Type="http://schemas.openxmlformats.org/officeDocument/2006/relationships/hyperlink" Target="http://stats.oecd.org/OECDStat_Metadata/ShowMetadata.ashx?Dataset=LFS_D&amp;Coords=%5bSERIES%5d.%5bL%5d,%5bSEX%5d.%5bWOMEN%5d,%5bAGE%5d.%5b1564%5d,%5bFREQUENCY%5d.%5bA%5d,%5bCOUNTRY%5d.%5bKOR%5d,%5bTIME%5d.%5b1999%5d&amp;ShowOnWeb=true" TargetMode="External"/><Relationship Id="rId88" Type="http://schemas.openxmlformats.org/officeDocument/2006/relationships/hyperlink" Target="http://stats.oecd.org/OECDStat_Metadata/ShowMetadata.ashx?Dataset=LFS_D&amp;Coords=%5bCOUNTRY%5d.%5bSWE%5d&amp;ShowOnWeb=true&amp;Lang=en" TargetMode="External"/><Relationship Id="rId111" Type="http://schemas.openxmlformats.org/officeDocument/2006/relationships/hyperlink" Target="http://stats.oecd.org/OECDStat_Metadata/ShowMetadata.ashx?Dataset=LFS_D&amp;Coords=%5bCOUNTRY%5d.%5bCAN%5d&amp;ShowOnWeb=true&amp;Lang=en" TargetMode="External"/><Relationship Id="rId132" Type="http://schemas.openxmlformats.org/officeDocument/2006/relationships/hyperlink" Target="http://stats.oecd.org/OECDStat_Metadata/ShowMetadata.ashx?Dataset=LFS_D&amp;Coords=%5bSERIES%5d.%5bE%5d,%5bSEX%5d.%5bWOMEN%5d,%5bAGE%5d.%5b1564%5d,%5bFREQUENCY%5d.%5bA%5d,%5bCOUNTRY%5d.%5bGRC%5d,%5bTIME%5d.%5b1997%5d&amp;ShowOnWeb=true" TargetMode="External"/><Relationship Id="rId153" Type="http://schemas.openxmlformats.org/officeDocument/2006/relationships/hyperlink" Target="http://stats.oecd.org/OECDStat_Metadata/ShowMetadata.ashx?Dataset=LFS_D&amp;Coords=%5bSERIES%5d.%5bE%5d,%5bSEX%5d.%5bWOMEN%5d,%5bAGE%5d.%5b1564%5d,%5bFREQUENCY%5d.%5bA%5d,%5bCOUNTRY%5d.%5bLUX%5d,%5bTIME%5d.%5b2002%5d&amp;ShowOnWeb=true" TargetMode="External"/><Relationship Id="rId174" Type="http://schemas.openxmlformats.org/officeDocument/2006/relationships/hyperlink" Target="http://stats.oecd.org/OECDStat_Metadata/ShowMetadata.ashx?Dataset=LFS_D&amp;Coords=%5bCOUNTRY%5d.%5bSVK%5d&amp;ShowOnWeb=true&amp;Lang=en" TargetMode="External"/><Relationship Id="rId195" Type="http://schemas.openxmlformats.org/officeDocument/2006/relationships/hyperlink" Target="http://stats.oecd.org/OECDStat_Metadata/ShowMetadata.ashx?Dataset=LFS_D&amp;Coords=%5bCOUNTRY%5d.%5bUSA%5d&amp;ShowOnWeb=true&amp;Lang=en" TargetMode="External"/><Relationship Id="rId209" Type="http://schemas.openxmlformats.org/officeDocument/2006/relationships/hyperlink" Target="http://stats.oecd.org/OECDStat_Metadata/ShowMetadata.ashx?Dataset=LFS_D&amp;Coords=%5bSERIES%5d.%5bE%5d,%5bSEX%5d.%5bMW%5d,%5bAGE%5d.%5b1564%5d,%5bFREQUENCY%5d.%5bA%5d,%5bCOUNTRY%5d.%5bBEL%5d,%5bTIME%5d.%5b1998%5d&amp;ShowOnWeb=true" TargetMode="External"/><Relationship Id="rId360" Type="http://schemas.openxmlformats.org/officeDocument/2006/relationships/hyperlink" Target="http://stats.oecd.org/OECDStat_Metadata/ShowMetadata.ashx?Dataset=LFS_D&amp;Coords=%5bCOUNTRY%5d.%5bNZL%5d&amp;ShowOnWeb=true&amp;Lang=en" TargetMode="External"/><Relationship Id="rId381" Type="http://schemas.openxmlformats.org/officeDocument/2006/relationships/hyperlink" Target="http://stats.oecd.org/OECDStat_Metadata/ShowMetadata.ashx?Dataset=LFS_D&amp;Coords=%5bSERIES%5d.%5bL%5d,%5bSEX%5d.%5bWOMEN%5d,%5bAGE%5d.%5b1564%5d,%5bFREQUENCY%5d.%5bA%5d,%5bCOUNTRY%5d.%5bESP%5d,%5bTIME%5d.%5b1998%5d&amp;ShowOnWeb=true" TargetMode="External"/><Relationship Id="rId220" Type="http://schemas.openxmlformats.org/officeDocument/2006/relationships/hyperlink" Target="http://stats.oecd.org/OECDStat_Metadata/ShowMetadata.ashx?Dataset=LFS_D&amp;Coords=%5bSERIES%5d.%5bE%5d,%5bSEX%5d.%5bMW%5d,%5bAGE%5d.%5b1564%5d,%5bFREQUENCY%5d.%5bA%5d,%5bCOUNTRY%5d.%5bEST%5d,%5bTIME%5d.%5b2000%5d&amp;ShowOnWeb=true" TargetMode="External"/><Relationship Id="rId241" Type="http://schemas.openxmlformats.org/officeDocument/2006/relationships/hyperlink" Target="http://stats.oecd.org/OECDStat_Metadata/ShowMetadata.ashx?Dataset=LFS_D&amp;Coords=%5bSERIES%5d.%5bE%5d,%5bSEX%5d.%5bMW%5d,%5bAGE%5d.%5b1564%5d,%5bFREQUENCY%5d.%5bA%5d,%5bCOUNTRY%5d.%5bIRL%5d,%5bTIME%5d.%5b1998%5d&amp;ShowOnWeb=true" TargetMode="External"/><Relationship Id="rId15" Type="http://schemas.openxmlformats.org/officeDocument/2006/relationships/hyperlink" Target="http://stats.oecd.org/OECDStat_Metadata/ShowMetadata.ashx?Dataset=LFS_D&amp;Coords=%5bSERIES%5d.%5bL%5d,%5bSEX%5d.%5bMW%5d,%5bAGE%5d.%5b1564%5d,%5bFREQUENCY%5d.%5bA%5d,%5bCOUNTRY%5d.%5bCZE%5d,%5bTIME%5d.%5b1996%5d&amp;ShowOnWeb=true" TargetMode="External"/><Relationship Id="rId36" Type="http://schemas.openxmlformats.org/officeDocument/2006/relationships/hyperlink" Target="http://stats.oecd.org/OECDStat_Metadata/ShowMetadata.ashx?Dataset=LFS_D&amp;Coords=%5bSERIES%5d.%5bL%5d,%5bSEX%5d.%5bMW%5d,%5bAGE%5d.%5b1564%5d,%5bFREQUENCY%5d.%5bA%5d,%5bCOUNTRY%5d.%5bHUN%5d,%5bTIME%5d.%5b2002%5d&amp;ShowOnWeb=true" TargetMode="External"/><Relationship Id="rId57" Type="http://schemas.openxmlformats.org/officeDocument/2006/relationships/hyperlink" Target="http://stats.oecd.org/OECDStat_Metadata/ShowMetadata.ashx?Dataset=LFS_D&amp;Coords=%5bSERIES%5d.%5bL%5d,%5bSEX%5d.%5bMW%5d,%5bAGE%5d.%5b1564%5d,%5bFREQUENCY%5d.%5bA%5d,%5bCOUNTRY%5d.%5bMEX%5d,%5bTIME%5d.%5b1992%5d&amp;ShowOnWeb=true" TargetMode="External"/><Relationship Id="rId262" Type="http://schemas.openxmlformats.org/officeDocument/2006/relationships/hyperlink" Target="http://stats.oecd.org/OECDStat_Metadata/ShowMetadata.ashx?Dataset=LFS_D&amp;Coords=%5bCOUNTRY%5d.%5bNOR%5d&amp;ShowOnWeb=true&amp;Lang=en" TargetMode="External"/><Relationship Id="rId283" Type="http://schemas.openxmlformats.org/officeDocument/2006/relationships/hyperlink" Target="http://stats.oecd.org/OECDStat_Metadata/ShowMetadata.ashx?Dataset=LFS_D&amp;Coords=%5bSERIES%5d.%5bE%5d,%5bSEX%5d.%5bMW%5d,%5bAGE%5d.%5b1564%5d,%5bFREQUENCY%5d.%5bA%5d,%5bCOUNTRY%5d.%5bESP%5d,%5bTIME%5d.%5b2000%5d&amp;ShowOnWeb=true" TargetMode="External"/><Relationship Id="rId318" Type="http://schemas.openxmlformats.org/officeDocument/2006/relationships/hyperlink" Target="http://stats.oecd.org/OECDStat_Metadata/ShowMetadata.ashx?Dataset=LFS_D&amp;Coords=%5bCOUNTRY%5d.%5bEST%5d&amp;ShowOnWeb=true&amp;Lang=en" TargetMode="External"/><Relationship Id="rId339" Type="http://schemas.openxmlformats.org/officeDocument/2006/relationships/hyperlink" Target="http://stats.oecd.org/OECDStat_Metadata/ShowMetadata.ashx?Dataset=LFS_D&amp;Coords=%5bCOUNTRY%5d.%5bIRL%5d&amp;ShowOnWeb=true&amp;Lang=en" TargetMode="External"/><Relationship Id="rId78" Type="http://schemas.openxmlformats.org/officeDocument/2006/relationships/hyperlink" Target="http://stats.oecd.org/OECDStat_Metadata/ShowMetadata.ashx?Dataset=LFS_D&amp;Coords=%5bSERIES%5d.%5bL%5d,%5bSEX%5d.%5bMW%5d,%5bAGE%5d.%5b1564%5d,%5bFREQUENCY%5d.%5bA%5d,%5bCOUNTRY%5d.%5bSVK%5d,%5bTIME%5d.%5b2002%5d&amp;ShowOnWeb=true" TargetMode="External"/><Relationship Id="rId99" Type="http://schemas.openxmlformats.org/officeDocument/2006/relationships/hyperlink" Target="http://stats.oecd.org/OECDStat_Metadata/ShowMetadata.ashx?Dataset=LFS_D&amp;Coords=%5bCOUNTRY%5d.%5bOECD%5d&amp;ShowOnWeb=true&amp;Lang=en" TargetMode="External"/><Relationship Id="rId101" Type="http://schemas.openxmlformats.org/officeDocument/2006/relationships/hyperlink" Target="http://stats.oecd.org/OECDStat_Metadata/ShowMetadata.ashx?Dataset=LFS_D&amp;Coords=%5bCOUNTRY%5d.%5bAUS%5d&amp;ShowOnWeb=true&amp;Lang=en" TargetMode="External"/><Relationship Id="rId122" Type="http://schemas.openxmlformats.org/officeDocument/2006/relationships/hyperlink" Target="http://stats.oecd.org/OECDStat_Metadata/ShowMetadata.ashx?Dataset=LFS_D&amp;Coords=%5bSERIES%5d.%5bE%5d,%5bSEX%5d.%5bWOMEN%5d,%5bAGE%5d.%5b1564%5d,%5bFREQUENCY%5d.%5bA%5d,%5bCOUNTRY%5d.%5bFIN%5d,%5bTIME%5d.%5b1999%5d&amp;ShowOnWeb=true" TargetMode="External"/><Relationship Id="rId143" Type="http://schemas.openxmlformats.org/officeDocument/2006/relationships/hyperlink" Target="http://stats.oecd.org/OECDStat_Metadata/ShowMetadata.ashx?Dataset=LFS_D&amp;Coords=%5bCOUNTRY%5d.%5bITA%5d&amp;ShowOnWeb=true&amp;Lang=en" TargetMode="External"/><Relationship Id="rId164" Type="http://schemas.openxmlformats.org/officeDocument/2006/relationships/hyperlink" Target="http://stats.oecd.org/OECDStat_Metadata/ShowMetadata.ashx?Dataset=LFS_D&amp;Coords=%5bSERIES%5d.%5bE%5d,%5bSEX%5d.%5bWOMEN%5d,%5bAGE%5d.%5b1564%5d,%5bFREQUENCY%5d.%5bA%5d,%5bCOUNTRY%5d.%5bNOR%5d,%5bTIME%5d.%5b1996%5d&amp;ShowOnWeb=true" TargetMode="External"/><Relationship Id="rId185" Type="http://schemas.openxmlformats.org/officeDocument/2006/relationships/hyperlink" Target="http://stats.oecd.org/OECDStat_Metadata/ShowMetadata.ashx?Dataset=LFS_D&amp;Coords=%5bSERIES%5d.%5bE%5d,%5bSEX%5d.%5bWOMEN%5d,%5bAGE%5d.%5b1564%5d,%5bFREQUENCY%5d.%5bA%5d,%5bCOUNTRY%5d.%5bESP%5d,%5bTIME%5d.%5b2008%5d&amp;ShowOnWeb=true" TargetMode="External"/><Relationship Id="rId350" Type="http://schemas.openxmlformats.org/officeDocument/2006/relationships/hyperlink" Target="http://stats.oecd.org/OECDStat_Metadata/ShowMetadata.ashx?Dataset=LFS_D&amp;Coords=%5bSERIES%5d.%5bL%5d,%5bSEX%5d.%5bWOMEN%5d,%5bAGE%5d.%5b1564%5d,%5bFREQUENCY%5d.%5bA%5d,%5bCOUNTRY%5d.%5bKOR%5d,%5bTIME%5d.%5b2005%5d&amp;ShowOnWeb=true" TargetMode="External"/><Relationship Id="rId371" Type="http://schemas.openxmlformats.org/officeDocument/2006/relationships/hyperlink" Target="http://stats.oecd.org/OECDStat_Metadata/ShowMetadata.ashx?Dataset=LFS_D&amp;Coords=%5bSERIES%5d.%5bL%5d,%5bSEX%5d.%5bWOMEN%5d,%5bAGE%5d.%5b1564%5d,%5bFREQUENCY%5d.%5bA%5d,%5bCOUNTRY%5d.%5bPRT%5d,%5bTIME%5d.%5b1991%5d&amp;ShowOnWeb=true" TargetMode="External"/><Relationship Id="rId9" Type="http://schemas.openxmlformats.org/officeDocument/2006/relationships/hyperlink" Target="http://stats.oecd.org/OECDStat_Metadata/ShowMetadata.ashx?Dataset=LFS_D&amp;Coords=%5bSERIES%5d.%5bL%5d,%5bSEX%5d.%5bMW%5d,%5bAGE%5d.%5b1564%5d,%5bFREQUENCY%5d.%5bA%5d,%5bCOUNTRY%5d.%5bBEL%5d,%5bTIME%5d.%5b1992%5d&amp;ShowOnWeb=true" TargetMode="External"/><Relationship Id="rId210" Type="http://schemas.openxmlformats.org/officeDocument/2006/relationships/hyperlink" Target="http://stats.oecd.org/OECDStat_Metadata/ShowMetadata.ashx?Dataset=LFS_D&amp;Coords=%5bSERIES%5d.%5bE%5d,%5bSEX%5d.%5bMW%5d,%5bAGE%5d.%5b1564%5d,%5bFREQUENCY%5d.%5bA%5d,%5bCOUNTRY%5d.%5bBEL%5d,%5bTIME%5d.%5b1999%5d&amp;ShowOnWeb=true" TargetMode="External"/><Relationship Id="rId392" Type="http://schemas.openxmlformats.org/officeDocument/2006/relationships/hyperlink" Target="http://stats.oecd.org/OECDStat_Metadata/ShowMetadata.ashx?Dataset=LFS_D&amp;Coords=%5bSERIES%5d.%5bL%5d,%5bSEX%5d.%5bWOMEN%5d,%5bAGE%5d.%5b1564%5d,%5bFREQUENCY%5d.%5bA%5d,%5bCOUNTRY%5d.%5bTUR%5d,%5bTIME%5d.%5b2000%5d&amp;ShowOnWeb=true" TargetMode="External"/><Relationship Id="rId26" Type="http://schemas.openxmlformats.org/officeDocument/2006/relationships/hyperlink" Target="http://stats.oecd.org/OECDStat_Metadata/ShowMetadata.ashx?Dataset=LFS_D&amp;Coords=%5bCOUNTRY%5d.%5bDEU%5d&amp;ShowOnWeb=true&amp;Lang=en" TargetMode="External"/><Relationship Id="rId231" Type="http://schemas.openxmlformats.org/officeDocument/2006/relationships/hyperlink" Target="http://stats.oecd.org/OECDStat_Metadata/ShowMetadata.ashx?Dataset=LFS_D&amp;Coords=%5bSERIES%5d.%5bE%5d,%5bSEX%5d.%5bMW%5d,%5bAGE%5d.%5b1564%5d,%5bFREQUENCY%5d.%5bA%5d,%5bCOUNTRY%5d.%5bGRC%5d,%5bTIME%5d.%5b1992%5d&amp;ShowOnWeb=true" TargetMode="External"/><Relationship Id="rId252" Type="http://schemas.openxmlformats.org/officeDocument/2006/relationships/hyperlink" Target="http://stats.oecd.org/OECDStat_Metadata/ShowMetadata.ashx?Dataset=LFS_D&amp;Coords=%5bSERIES%5d.%5bE%5d,%5bSEX%5d.%5bMW%5d,%5bAGE%5d.%5b1564%5d,%5bFREQUENCY%5d.%5bA%5d,%5bCOUNTRY%5d.%5bLUX%5d,%5bTIME%5d.%5b1992%5d&amp;ShowOnWeb=true" TargetMode="External"/><Relationship Id="rId273" Type="http://schemas.openxmlformats.org/officeDocument/2006/relationships/hyperlink" Target="http://stats.oecd.org/OECDStat_Metadata/ShowMetadata.ashx?Dataset=LFS_D&amp;Coords=%5bSERIES%5d.%5bE%5d,%5bSEX%5d.%5bMW%5d,%5bAGE%5d.%5b1564%5d,%5bFREQUENCY%5d.%5bA%5d,%5bCOUNTRY%5d.%5bPRT%5d,%5bTIME%5d.%5b1998%5d&amp;ShowOnWeb=true" TargetMode="External"/><Relationship Id="rId294" Type="http://schemas.openxmlformats.org/officeDocument/2006/relationships/hyperlink" Target="http://stats.oecd.org/OECDStat_Metadata/ShowMetadata.ashx?Dataset=LFS_D&amp;Coords=%5bSERIES%5d.%5bE%5d,%5bSEX%5d.%5bMW%5d,%5bAGE%5d.%5b1564%5d,%5bFREQUENCY%5d.%5bA%5d,%5bCOUNTRY%5d.%5bGBR%5d,%5bTIME%5d.%5b1993%5d&amp;ShowOnWeb=true" TargetMode="External"/><Relationship Id="rId308" Type="http://schemas.openxmlformats.org/officeDocument/2006/relationships/hyperlink" Target="http://stats.oecd.org/OECDStat_Metadata/ShowMetadata.ashx?Dataset=LFS_D&amp;Coords=%5bSERIES%5d.%5bL%5d,%5bSEX%5d.%5bWOMEN%5d,%5bAGE%5d.%5b1564%5d,%5bFREQUENCY%5d.%5bA%5d,%5bCOUNTRY%5d.%5bBEL%5d,%5bTIME%5d.%5b1992%5d&amp;ShowOnWeb=true" TargetMode="External"/><Relationship Id="rId329" Type="http://schemas.openxmlformats.org/officeDocument/2006/relationships/hyperlink" Target="http://stats.oecd.org/OECDStat_Metadata/ShowMetadata.ashx?Dataset=LFS_D&amp;Coords=%5bSERIES%5d.%5bL%5d,%5bSEX%5d.%5bWOMEN%5d,%5bAGE%5d.%5b1564%5d,%5bFREQUENCY%5d.%5bA%5d,%5bCOUNTRY%5d.%5bDEU%5d,%5bTIME%5d.%5b2010%5d&amp;ShowOnWeb=true" TargetMode="External"/><Relationship Id="rId47" Type="http://schemas.openxmlformats.org/officeDocument/2006/relationships/hyperlink" Target="http://stats.oecd.org/OECDStat_Metadata/ShowMetadata.ashx?Dataset=LFS_D&amp;Coords=%5bSERIES%5d.%5bL%5d,%5bSEX%5d.%5bMW%5d,%5bAGE%5d.%5b1564%5d,%5bFREQUENCY%5d.%5bA%5d,%5bCOUNTRY%5d.%5bITA%5d,%5bTIME%5d.%5b2004%5d&amp;ShowOnWeb=true" TargetMode="External"/><Relationship Id="rId68" Type="http://schemas.openxmlformats.org/officeDocument/2006/relationships/hyperlink" Target="http://stats.oecd.org/OECDStat_Metadata/ShowMetadata.ashx?Dataset=LFS_D&amp;Coords=%5bSERIES%5d.%5bL%5d,%5bSEX%5d.%5bMW%5d,%5bAGE%5d.%5b1564%5d,%5bFREQUENCY%5d.%5bA%5d,%5bCOUNTRY%5d.%5bPOL%5d,%5bTIME%5d.%5b1999%5d&amp;ShowOnWeb=true" TargetMode="External"/><Relationship Id="rId89" Type="http://schemas.openxmlformats.org/officeDocument/2006/relationships/hyperlink" Target="http://stats.oecd.org/OECDStat_Metadata/ShowMetadata.ashx?Dataset=LFS_D&amp;Coords=%5bSERIES%5d.%5bL%5d,%5bSEX%5d.%5bMW%5d,%5bAGE%5d.%5b1564%5d,%5bFREQUENCY%5d.%5bA%5d,%5bCOUNTRY%5d.%5bSWE%5d,%5bTIME%5d.%5b1993%5d&amp;ShowOnWeb=true" TargetMode="External"/><Relationship Id="rId112" Type="http://schemas.openxmlformats.org/officeDocument/2006/relationships/hyperlink" Target="http://stats.oecd.org/OECDStat_Metadata/ShowMetadata.ashx?Dataset=LFS_D&amp;Coords=%5bCOUNTRY%5d.%5bCHL%5d&amp;ShowOnWeb=true&amp;Lang=en" TargetMode="External"/><Relationship Id="rId133" Type="http://schemas.openxmlformats.org/officeDocument/2006/relationships/hyperlink" Target="http://stats.oecd.org/OECDStat_Metadata/ShowMetadata.ashx?Dataset=LFS_D&amp;Coords=%5bCOUNTRY%5d.%5bHUN%5d&amp;ShowOnWeb=true&amp;Lang=en" TargetMode="External"/><Relationship Id="rId154" Type="http://schemas.openxmlformats.org/officeDocument/2006/relationships/hyperlink" Target="http://stats.oecd.org/OECDStat_Metadata/ShowMetadata.ashx?Dataset=LFS_D&amp;Coords=%5bSERIES%5d.%5bE%5d,%5bSEX%5d.%5bWOMEN%5d,%5bAGE%5d.%5b1564%5d,%5bFREQUENCY%5d.%5bA%5d,%5bCOUNTRY%5d.%5bLUX%5d,%5bTIME%5d.%5b2003%5d&amp;ShowOnWeb=true" TargetMode="External"/><Relationship Id="rId175" Type="http://schemas.openxmlformats.org/officeDocument/2006/relationships/hyperlink" Target="http://stats.oecd.org/OECDStat_Metadata/ShowMetadata.ashx?Dataset=LFS_D&amp;Coords=%5bSERIES%5d.%5bE%5d,%5bSEX%5d.%5bWOMEN%5d,%5bAGE%5d.%5b1564%5d,%5bFREQUENCY%5d.%5bA%5d,%5bCOUNTRY%5d.%5bSVK%5d,%5bTIME%5d.%5b1997%5d&amp;ShowOnWeb=true" TargetMode="External"/><Relationship Id="rId340" Type="http://schemas.openxmlformats.org/officeDocument/2006/relationships/hyperlink" Target="http://stats.oecd.org/OECDStat_Metadata/ShowMetadata.ashx?Dataset=LFS_D&amp;Coords=%5bSERIES%5d.%5bL%5d,%5bSEX%5d.%5bWOMEN%5d,%5bAGE%5d.%5b1564%5d,%5bFREQUENCY%5d.%5bA%5d,%5bCOUNTRY%5d.%5bIRL%5d,%5bTIME%5d.%5b1997%5d&amp;ShowOnWeb=true" TargetMode="External"/><Relationship Id="rId361" Type="http://schemas.openxmlformats.org/officeDocument/2006/relationships/hyperlink" Target="http://stats.oecd.org/OECDStat_Metadata/ShowMetadata.ashx?Dataset=LFS_D&amp;Coords=%5bSERIES%5d.%5bL%5d,%5bSEX%5d.%5bWOMEN%5d,%5bAGE%5d.%5b1564%5d,%5bFREQUENCY%5d.%5bA%5d,%5bCOUNTRY%5d.%5bNZL%5d,%5bTIME%5d.%5b1998%5d&amp;ShowOnWeb=true" TargetMode="External"/><Relationship Id="rId196" Type="http://schemas.openxmlformats.org/officeDocument/2006/relationships/hyperlink" Target="http://stats.oecd.org/OECDStat_Metadata/ShowMetadata.ashx?Dataset=LFS_D&amp;Coords=%5bSERIES%5d.%5bE%5d,%5bSEX%5d.%5bWOMEN%5d,%5bAGE%5d.%5b1564%5d,%5bFREQUENCY%5d.%5bA%5d,%5bCOUNTRY%5d.%5bUSA%5d,%5bTIME%5d.%5b1994%5d&amp;ShowOnWeb=true" TargetMode="External"/><Relationship Id="rId200" Type="http://schemas.openxmlformats.org/officeDocument/2006/relationships/hyperlink" Target="http://stats.oecd.org/OECDStat_Metadata/ShowMetadata.ashx?Dataset=LFS_D&amp;ShowOnWeb=true&amp;Lang=en" TargetMode="External"/><Relationship Id="rId382" Type="http://schemas.openxmlformats.org/officeDocument/2006/relationships/hyperlink" Target="http://stats.oecd.org/OECDStat_Metadata/ShowMetadata.ashx?Dataset=LFS_D&amp;Coords=%5bSERIES%5d.%5bL%5d,%5bSEX%5d.%5bWOMEN%5d,%5bAGE%5d.%5b1564%5d,%5bFREQUENCY%5d.%5bA%5d,%5bCOUNTRY%5d.%5bESP%5d,%5bTIME%5d.%5b1999%5d&amp;ShowOnWeb=true" TargetMode="External"/><Relationship Id="rId16" Type="http://schemas.openxmlformats.org/officeDocument/2006/relationships/hyperlink" Target="http://stats.oecd.org/OECDStat_Metadata/ShowMetadata.ashx?Dataset=LFS_D&amp;Coords=%5bSERIES%5d.%5bL%5d,%5bSEX%5d.%5bMW%5d,%5bAGE%5d.%5b1564%5d,%5bFREQUENCY%5d.%5bA%5d,%5bCOUNTRY%5d.%5bCZE%5d,%5bTIME%5d.%5b1997%5d&amp;ShowOnWeb=true" TargetMode="External"/><Relationship Id="rId221" Type="http://schemas.openxmlformats.org/officeDocument/2006/relationships/hyperlink" Target="http://stats.oecd.org/OECDStat_Metadata/ShowMetadata.ashx?Dataset=LFS_D&amp;Coords=%5bCOUNTRY%5d.%5bFIN%5d&amp;ShowOnWeb=true&amp;Lang=en" TargetMode="External"/><Relationship Id="rId242" Type="http://schemas.openxmlformats.org/officeDocument/2006/relationships/hyperlink" Target="http://stats.oecd.org/OECDStat_Metadata/ShowMetadata.ashx?Dataset=LFS_D&amp;Coords=%5bCOUNTRY%5d.%5bISR%5d&amp;ShowOnWeb=true&amp;Lang=en" TargetMode="External"/><Relationship Id="rId263" Type="http://schemas.openxmlformats.org/officeDocument/2006/relationships/hyperlink" Target="http://stats.oecd.org/OECDStat_Metadata/ShowMetadata.ashx?Dataset=LFS_D&amp;Coords=%5bSERIES%5d.%5bE%5d,%5bSEX%5d.%5bMW%5d,%5bAGE%5d.%5b1564%5d,%5bFREQUENCY%5d.%5bA%5d,%5bCOUNTRY%5d.%5bNOR%5d,%5bTIME%5d.%5b1995%5d&amp;ShowOnWeb=true" TargetMode="External"/><Relationship Id="rId284" Type="http://schemas.openxmlformats.org/officeDocument/2006/relationships/hyperlink" Target="http://stats.oecd.org/OECDStat_Metadata/ShowMetadata.ashx?Dataset=LFS_D&amp;Coords=%5bSERIES%5d.%5bE%5d,%5bSEX%5d.%5bMW%5d,%5bAGE%5d.%5b1564%5d,%5bFREQUENCY%5d.%5bA%5d,%5bCOUNTRY%5d.%5bESP%5d,%5bTIME%5d.%5b2004%5d&amp;ShowOnWeb=true" TargetMode="External"/><Relationship Id="rId319" Type="http://schemas.openxmlformats.org/officeDocument/2006/relationships/hyperlink" Target="http://stats.oecd.org/OECDStat_Metadata/ShowMetadata.ashx?Dataset=LFS_D&amp;Coords=%5bSERIES%5d.%5bL%5d,%5bSEX%5d.%5bWOMEN%5d,%5bAGE%5d.%5b1564%5d,%5bFREQUENCY%5d.%5bA%5d,%5bCOUNTRY%5d.%5bEST%5d,%5bTIME%5d.%5b1997%5d&amp;ShowOnWeb=true" TargetMode="External"/><Relationship Id="rId37" Type="http://schemas.openxmlformats.org/officeDocument/2006/relationships/hyperlink" Target="http://stats.oecd.org/OECDStat_Metadata/ShowMetadata.ashx?Dataset=LFS_D&amp;Coords=%5bCOUNTRY%5d.%5bISL%5d&amp;ShowOnWeb=true&amp;Lang=en" TargetMode="External"/><Relationship Id="rId58" Type="http://schemas.openxmlformats.org/officeDocument/2006/relationships/hyperlink" Target="http://stats.oecd.org/OECDStat_Metadata/ShowMetadata.ashx?Dataset=LFS_D&amp;Coords=%5bSERIES%5d.%5bL%5d,%5bSEX%5d.%5bMW%5d,%5bAGE%5d.%5b1564%5d,%5bFREQUENCY%5d.%5bA%5d,%5bCOUNTRY%5d.%5bMEX%5d,%5bTIME%5d.%5b1994%5d&amp;ShowOnWeb=true" TargetMode="External"/><Relationship Id="rId79" Type="http://schemas.openxmlformats.org/officeDocument/2006/relationships/hyperlink" Target="http://stats.oecd.org/OECDStat_Metadata/ShowMetadata.ashx?Dataset=LFS_D&amp;Coords=%5bCOUNTRY%5d.%5bESP%5d&amp;ShowOnWeb=true&amp;Lang=en" TargetMode="External"/><Relationship Id="rId102" Type="http://schemas.openxmlformats.org/officeDocument/2006/relationships/hyperlink" Target="http://stats.oecd.org/OECDStat_Metadata/ShowMetadata.ashx?Dataset=LFS_D&amp;Coords=%5bSERIES%5d.%5bE%5d,%5bSEX%5d.%5bWOMEN%5d,%5bAGE%5d.%5b1564%5d,%5bFREQUENCY%5d.%5bA%5d,%5bCOUNTRY%5d.%5bAUS%5d,%5bTIME%5d.%5b2001%5d&amp;ShowOnWeb=true" TargetMode="External"/><Relationship Id="rId123" Type="http://schemas.openxmlformats.org/officeDocument/2006/relationships/hyperlink" Target="http://stats.oecd.org/OECDStat_Metadata/ShowMetadata.ashx?Dataset=LFS_D&amp;Coords=%5bCOUNTRY%5d.%5bFRA%5d&amp;ShowOnWeb=true&amp;Lang=en" TargetMode="External"/><Relationship Id="rId144" Type="http://schemas.openxmlformats.org/officeDocument/2006/relationships/hyperlink" Target="http://stats.oecd.org/OECDStat_Metadata/ShowMetadata.ashx?Dataset=LFS_D&amp;Coords=%5bSERIES%5d.%5bE%5d,%5bSEX%5d.%5bWOMEN%5d,%5bAGE%5d.%5b1564%5d,%5bFREQUENCY%5d.%5bA%5d,%5bCOUNTRY%5d.%5bITA%5d,%5bTIME%5d.%5b1993%5d&amp;ShowOnWeb=true" TargetMode="External"/><Relationship Id="rId330" Type="http://schemas.openxmlformats.org/officeDocument/2006/relationships/hyperlink" Target="http://stats.oecd.org/OECDStat_Metadata/ShowMetadata.ashx?Dataset=LFS_D&amp;Coords=%5bCOUNTRY%5d.%5bGRC%5d&amp;ShowOnWeb=true&amp;Lang=en" TargetMode="External"/><Relationship Id="rId90" Type="http://schemas.openxmlformats.org/officeDocument/2006/relationships/hyperlink" Target="http://stats.oecd.org/OECDStat_Metadata/ShowMetadata.ashx?Dataset=LFS_D&amp;Coords=%5bSERIES%5d.%5bL%5d,%5bSEX%5d.%5bMW%5d,%5bAGE%5d.%5b1564%5d,%5bFREQUENCY%5d.%5bA%5d,%5bCOUNTRY%5d.%5bSWE%5d,%5bTIME%5d.%5b2004%5d&amp;ShowOnWeb=true" TargetMode="External"/><Relationship Id="rId165" Type="http://schemas.openxmlformats.org/officeDocument/2006/relationships/hyperlink" Target="http://stats.oecd.org/OECDStat_Metadata/ShowMetadata.ashx?Dataset=LFS_D&amp;Coords=%5bCOUNTRY%5d.%5bPOL%5d&amp;ShowOnWeb=true&amp;Lang=en" TargetMode="External"/><Relationship Id="rId186" Type="http://schemas.openxmlformats.org/officeDocument/2006/relationships/hyperlink" Target="http://stats.oecd.org/OECDStat_Metadata/ShowMetadata.ashx?Dataset=LFS_D&amp;Coords=%5bSERIES%5d.%5bE%5d,%5bSEX%5d.%5bWOMEN%5d,%5bAGE%5d.%5b1564%5d,%5bFREQUENCY%5d.%5bA%5d,%5bCOUNTRY%5d.%5bESP%5d,%5bTIME%5d.%5b2009%5d&amp;ShowOnWeb=true" TargetMode="External"/><Relationship Id="rId351" Type="http://schemas.openxmlformats.org/officeDocument/2006/relationships/hyperlink" Target="http://stats.oecd.org/OECDStat_Metadata/ShowMetadata.ashx?Dataset=LFS_D&amp;Coords=%5bCOUNTRY%5d.%5bLUX%5d&amp;ShowOnWeb=true&amp;Lang=en" TargetMode="External"/><Relationship Id="rId372" Type="http://schemas.openxmlformats.org/officeDocument/2006/relationships/hyperlink" Target="http://stats.oecd.org/OECDStat_Metadata/ShowMetadata.ashx?Dataset=LFS_D&amp;Coords=%5bSERIES%5d.%5bL%5d,%5bSEX%5d.%5bWOMEN%5d,%5bAGE%5d.%5b1564%5d,%5bFREQUENCY%5d.%5bA%5d,%5bCOUNTRY%5d.%5bPRT%5d,%5bTIME%5d.%5b1997%5d&amp;ShowOnWeb=true" TargetMode="External"/><Relationship Id="rId393" Type="http://schemas.openxmlformats.org/officeDocument/2006/relationships/hyperlink" Target="http://stats.oecd.org/OECDStat_Metadata/ShowMetadata.ashx?Dataset=LFS_D&amp;Coords=%5bCOUNTRY%5d.%5bGBR%5d&amp;ShowOnWeb=true&amp;Lang=en" TargetMode="External"/><Relationship Id="rId211" Type="http://schemas.openxmlformats.org/officeDocument/2006/relationships/hyperlink" Target="http://stats.oecd.org/OECDStat_Metadata/ShowMetadata.ashx?Dataset=LFS_D&amp;Coords=%5bCOUNTRY%5d.%5bCAN%5d&amp;ShowOnWeb=true&amp;Lang=en" TargetMode="External"/><Relationship Id="rId232" Type="http://schemas.openxmlformats.org/officeDocument/2006/relationships/hyperlink" Target="http://stats.oecd.org/OECDStat_Metadata/ShowMetadata.ashx?Dataset=LFS_D&amp;Coords=%5bSERIES%5d.%5bE%5d,%5bSEX%5d.%5bMW%5d,%5bAGE%5d.%5b1564%5d,%5bFREQUENCY%5d.%5bA%5d,%5bCOUNTRY%5d.%5bGRC%5d,%5bTIME%5d.%5b1997%5d&amp;ShowOnWeb=true" TargetMode="External"/><Relationship Id="rId253" Type="http://schemas.openxmlformats.org/officeDocument/2006/relationships/hyperlink" Target="http://stats.oecd.org/OECDStat_Metadata/ShowMetadata.ashx?Dataset=LFS_D&amp;Coords=%5bSERIES%5d.%5bE%5d,%5bSEX%5d.%5bMW%5d,%5bAGE%5d.%5b1564%5d,%5bFREQUENCY%5d.%5bA%5d,%5bCOUNTRY%5d.%5bLUX%5d,%5bTIME%5d.%5b2002%5d&amp;ShowOnWeb=true" TargetMode="External"/><Relationship Id="rId274" Type="http://schemas.openxmlformats.org/officeDocument/2006/relationships/hyperlink" Target="http://stats.oecd.org/OECDStat_Metadata/ShowMetadata.ashx?Dataset=LFS_D&amp;Coords=%5bCOUNTRY%5d.%5bSVK%5d&amp;ShowOnWeb=true&amp;Lang=en" TargetMode="External"/><Relationship Id="rId295" Type="http://schemas.openxmlformats.org/officeDocument/2006/relationships/hyperlink" Target="http://stats.oecd.org/OECDStat_Metadata/ShowMetadata.ashx?Dataset=LFS_D&amp;Coords=%5bCOUNTRY%5d.%5bUSA%5d&amp;ShowOnWeb=true&amp;Lang=en" TargetMode="External"/><Relationship Id="rId309" Type="http://schemas.openxmlformats.org/officeDocument/2006/relationships/hyperlink" Target="http://stats.oecd.org/OECDStat_Metadata/ShowMetadata.ashx?Dataset=LFS_D&amp;Coords=%5bSERIES%5d.%5bL%5d,%5bSEX%5d.%5bWOMEN%5d,%5bAGE%5d.%5b1564%5d,%5bFREQUENCY%5d.%5bA%5d,%5bCOUNTRY%5d.%5bBEL%5d,%5bTIME%5d.%5b1998%5d&amp;ShowOnWeb=true" TargetMode="External"/><Relationship Id="rId27" Type="http://schemas.openxmlformats.org/officeDocument/2006/relationships/hyperlink" Target="http://stats.oecd.org/OECDStat_Metadata/ShowMetadata.ashx?Dataset=LFS_D&amp;Coords=%5bSERIES%5d.%5bL%5d,%5bSEX%5d.%5bMW%5d,%5bAGE%5d.%5b1564%5d,%5bFREQUENCY%5d.%5bA%5d,%5bCOUNTRY%5d.%5bDEU%5d,%5bTIME%5d.%5b1991%5d&amp;ShowOnWeb=true" TargetMode="External"/><Relationship Id="rId48" Type="http://schemas.openxmlformats.org/officeDocument/2006/relationships/hyperlink" Target="http://stats.oecd.org/OECDStat_Metadata/ShowMetadata.ashx?Dataset=LFS_D&amp;Coords=%5bCOUNTRY%5d.%5bJPN%5d&amp;ShowOnWeb=true&amp;Lang=en" TargetMode="External"/><Relationship Id="rId69" Type="http://schemas.openxmlformats.org/officeDocument/2006/relationships/hyperlink" Target="http://stats.oecd.org/OECDStat_Metadata/ShowMetadata.ashx?Dataset=LFS_D&amp;Coords=%5bSERIES%5d.%5bL%5d,%5bSEX%5d.%5bMW%5d,%5bAGE%5d.%5b1564%5d,%5bFREQUENCY%5d.%5bA%5d,%5bCOUNTRY%5d.%5bPOL%5d,%5bTIME%5d.%5b2000%5d&amp;ShowOnWeb=true" TargetMode="External"/><Relationship Id="rId113" Type="http://schemas.openxmlformats.org/officeDocument/2006/relationships/hyperlink" Target="http://stats.oecd.org/OECDStat_Metadata/ShowMetadata.ashx?Dataset=LFS_D&amp;Coords=%5bCOUNTRY%5d.%5bCZE%5d&amp;ShowOnWeb=true&amp;Lang=en" TargetMode="External"/><Relationship Id="rId134" Type="http://schemas.openxmlformats.org/officeDocument/2006/relationships/hyperlink" Target="http://stats.oecd.org/OECDStat_Metadata/ShowMetadata.ashx?Dataset=LFS_D&amp;Coords=%5bSERIES%5d.%5bE%5d,%5bSEX%5d.%5bWOMEN%5d,%5bAGE%5d.%5b1564%5d,%5bFREQUENCY%5d.%5bA%5d,%5bCOUNTRY%5d.%5bHUN%5d,%5bTIME%5d.%5b1994%5d&amp;ShowOnWeb=true" TargetMode="External"/><Relationship Id="rId320" Type="http://schemas.openxmlformats.org/officeDocument/2006/relationships/hyperlink" Target="http://stats.oecd.org/OECDStat_Metadata/ShowMetadata.ashx?Dataset=LFS_D&amp;Coords=%5bSERIES%5d.%5bL%5d,%5bSEX%5d.%5bWOMEN%5d,%5bAGE%5d.%5b1564%5d,%5bFREQUENCY%5d.%5bA%5d,%5bCOUNTRY%5d.%5bEST%5d,%5bTIME%5d.%5b2000%5d&amp;ShowOnWeb=true" TargetMode="External"/><Relationship Id="rId80" Type="http://schemas.openxmlformats.org/officeDocument/2006/relationships/hyperlink" Target="http://stats.oecd.org/OECDStat_Metadata/ShowMetadata.ashx?Dataset=LFS_D&amp;Coords=%5bSERIES%5d.%5bL%5d,%5bSEX%5d.%5bMW%5d,%5bAGE%5d.%5b1564%5d,%5bFREQUENCY%5d.%5bA%5d,%5bCOUNTRY%5d.%5bESP%5d,%5bTIME%5d.%5b1991%5d&amp;ShowOnWeb=true" TargetMode="External"/><Relationship Id="rId155" Type="http://schemas.openxmlformats.org/officeDocument/2006/relationships/hyperlink" Target="http://stats.oecd.org/OECDStat_Metadata/ShowMetadata.ashx?Dataset=LFS_D&amp;Coords=%5bCOUNTRY%5d.%5bMEX%5d&amp;ShowOnWeb=true&amp;Lang=en" TargetMode="External"/><Relationship Id="rId176" Type="http://schemas.openxmlformats.org/officeDocument/2006/relationships/hyperlink" Target="http://stats.oecd.org/OECDStat_Metadata/ShowMetadata.ashx?Dataset=LFS_D&amp;Coords=%5bSERIES%5d.%5bE%5d,%5bSEX%5d.%5bWOMEN%5d,%5bAGE%5d.%5b1564%5d,%5bFREQUENCY%5d.%5bA%5d,%5bCOUNTRY%5d.%5bSVK%5d,%5bTIME%5d.%5b1999%5d&amp;ShowOnWeb=true" TargetMode="External"/><Relationship Id="rId197" Type="http://schemas.openxmlformats.org/officeDocument/2006/relationships/hyperlink" Target="http://stats.oecd.org/OECDStat_Metadata/ShowMetadata.ashx?Dataset=LFS_D&amp;Coords=%5bSERIES%5d.%5bE%5d,%5bSEX%5d.%5bWOMEN%5d,%5bAGE%5d.%5b1564%5d,%5bFREQUENCY%5d.%5bA%5d,%5bCOUNTRY%5d.%5bUSA%5d,%5bTIME%5d.%5b2000%5d&amp;ShowOnWeb=true" TargetMode="External"/><Relationship Id="rId341" Type="http://schemas.openxmlformats.org/officeDocument/2006/relationships/hyperlink" Target="http://stats.oecd.org/OECDStat_Metadata/ShowMetadata.ashx?Dataset=LFS_D&amp;Coords=%5bSERIES%5d.%5bL%5d,%5bSEX%5d.%5bWOMEN%5d,%5bAGE%5d.%5b1564%5d,%5bFREQUENCY%5d.%5bA%5d,%5bCOUNTRY%5d.%5bIRL%5d,%5bTIME%5d.%5b1998%5d&amp;ShowOnWeb=true" TargetMode="External"/><Relationship Id="rId362" Type="http://schemas.openxmlformats.org/officeDocument/2006/relationships/hyperlink" Target="http://stats.oecd.org/OECDStat_Metadata/ShowMetadata.ashx?Dataset=LFS_D&amp;Coords=%5bCOUNTRY%5d.%5bNOR%5d&amp;ShowOnWeb=true&amp;Lang=en" TargetMode="External"/><Relationship Id="rId383" Type="http://schemas.openxmlformats.org/officeDocument/2006/relationships/hyperlink" Target="http://stats.oecd.org/OECDStat_Metadata/ShowMetadata.ashx?Dataset=LFS_D&amp;Coords=%5bSERIES%5d.%5bL%5d,%5bSEX%5d.%5bWOMEN%5d,%5bAGE%5d.%5b1564%5d,%5bFREQUENCY%5d.%5bA%5d,%5bCOUNTRY%5d.%5bESP%5d,%5bTIME%5d.%5b2000%5d&amp;ShowOnWeb=true" TargetMode="External"/><Relationship Id="rId201" Type="http://schemas.openxmlformats.org/officeDocument/2006/relationships/hyperlink" Target="http://stats.oecd.org/OECDStat_Metadata/ShowMetadata.ashx?Dataset=LFS_D&amp;Coords=%5bCOUNTRY%5d.%5bAUS%5d&amp;ShowOnWeb=true&amp;Lang=en" TargetMode="External"/><Relationship Id="rId222" Type="http://schemas.openxmlformats.org/officeDocument/2006/relationships/hyperlink" Target="http://stats.oecd.org/OECDStat_Metadata/ShowMetadata.ashx?Dataset=LFS_D&amp;Coords=%5bSERIES%5d.%5bE%5d,%5bSEX%5d.%5bMW%5d,%5bAGE%5d.%5b1564%5d,%5bFREQUENCY%5d.%5bA%5d,%5bCOUNTRY%5d.%5bFIN%5d,%5bTIME%5d.%5b1999%5d&amp;ShowOnWeb=true" TargetMode="External"/><Relationship Id="rId243" Type="http://schemas.openxmlformats.org/officeDocument/2006/relationships/hyperlink" Target="http://stats.oecd.org/OECDStat_Metadata/ShowMetadata.ashx?Dataset=LFS_D&amp;Coords=%5bCOUNTRY%5d.%5bITA%5d&amp;ShowOnWeb=true&amp;Lang=en" TargetMode="External"/><Relationship Id="rId264" Type="http://schemas.openxmlformats.org/officeDocument/2006/relationships/hyperlink" Target="http://stats.oecd.org/OECDStat_Metadata/ShowMetadata.ashx?Dataset=LFS_D&amp;Coords=%5bSERIES%5d.%5bE%5d,%5bSEX%5d.%5bMW%5d,%5bAGE%5d.%5b1564%5d,%5bFREQUENCY%5d.%5bA%5d,%5bCOUNTRY%5d.%5bNOR%5d,%5bTIME%5d.%5b1996%5d&amp;ShowOnWeb=true" TargetMode="External"/><Relationship Id="rId285" Type="http://schemas.openxmlformats.org/officeDocument/2006/relationships/hyperlink" Target="http://stats.oecd.org/OECDStat_Metadata/ShowMetadata.ashx?Dataset=LFS_D&amp;Coords=%5bSERIES%5d.%5bE%5d,%5bSEX%5d.%5bMW%5d,%5bAGE%5d.%5b1564%5d,%5bFREQUENCY%5d.%5bA%5d,%5bCOUNTRY%5d.%5bESP%5d,%5bTIME%5d.%5b2008%5d&amp;ShowOnWeb=true" TargetMode="External"/><Relationship Id="rId17" Type="http://schemas.openxmlformats.org/officeDocument/2006/relationships/hyperlink" Target="http://stats.oecd.org/OECDStat_Metadata/ShowMetadata.ashx?Dataset=LFS_D&amp;Coords=%5bCOUNTRY%5d.%5bDNK%5d&amp;ShowOnWeb=true&amp;Lang=en" TargetMode="External"/><Relationship Id="rId38" Type="http://schemas.openxmlformats.org/officeDocument/2006/relationships/hyperlink" Target="http://stats.oecd.org/OECDStat_Metadata/ShowMetadata.ashx?Dataset=LFS_D&amp;Coords=%5bSERIES%5d.%5bL%5d,%5bSEX%5d.%5bMW%5d,%5bAGE%5d.%5b1564%5d,%5bFREQUENCY%5d.%5bA%5d,%5bCOUNTRY%5d.%5bISL%5d,%5bTIME%5d.%5b1991%5d&amp;ShowOnWeb=true" TargetMode="External"/><Relationship Id="rId59" Type="http://schemas.openxmlformats.org/officeDocument/2006/relationships/hyperlink" Target="http://stats.oecd.org/OECDStat_Metadata/ShowMetadata.ashx?Dataset=LFS_D&amp;Coords=%5bSERIES%5d.%5bL%5d,%5bSEX%5d.%5bMW%5d,%5bAGE%5d.%5b1564%5d,%5bFREQUENCY%5d.%5bA%5d,%5bCOUNTRY%5d.%5bMEX%5d,%5bTIME%5d.%5b2000%5d&amp;ShowOnWeb=true" TargetMode="External"/><Relationship Id="rId103" Type="http://schemas.openxmlformats.org/officeDocument/2006/relationships/hyperlink" Target="http://stats.oecd.org/OECDStat_Metadata/ShowMetadata.ashx?Dataset=LFS_D&amp;Coords=%5bCOUNTRY%5d.%5bAUT%5d&amp;ShowOnWeb=true&amp;Lang=en" TargetMode="External"/><Relationship Id="rId124" Type="http://schemas.openxmlformats.org/officeDocument/2006/relationships/hyperlink" Target="http://stats.oecd.org/OECDStat_Metadata/ShowMetadata.ashx?Dataset=LFS_D&amp;Coords=%5bSERIES%5d.%5bE%5d,%5bSEX%5d.%5bWOMEN%5d,%5bAGE%5d.%5b1564%5d,%5bFREQUENCY%5d.%5bA%5d,%5bCOUNTRY%5d.%5bFRA%5d,%5bTIME%5d.%5b2002%5d&amp;ShowOnWeb=true" TargetMode="External"/><Relationship Id="rId310" Type="http://schemas.openxmlformats.org/officeDocument/2006/relationships/hyperlink" Target="http://stats.oecd.org/OECDStat_Metadata/ShowMetadata.ashx?Dataset=LFS_D&amp;Coords=%5bSERIES%5d.%5bL%5d,%5bSEX%5d.%5bWOMEN%5d,%5bAGE%5d.%5b1564%5d,%5bFREQUENCY%5d.%5bA%5d,%5bCOUNTRY%5d.%5bBEL%5d,%5bTIME%5d.%5b1999%5d&amp;ShowOnWeb=true" TargetMode="External"/><Relationship Id="rId70" Type="http://schemas.openxmlformats.org/officeDocument/2006/relationships/hyperlink" Target="http://stats.oecd.org/OECDStat_Metadata/ShowMetadata.ashx?Dataset=LFS_D&amp;Coords=%5bSERIES%5d.%5bL%5d,%5bSEX%5d.%5bMW%5d,%5bAGE%5d.%5b1564%5d,%5bFREQUENCY%5d.%5bA%5d,%5bCOUNTRY%5d.%5bPOL%5d,%5bTIME%5d.%5b2002%5d&amp;ShowOnWeb=true" TargetMode="External"/><Relationship Id="rId91" Type="http://schemas.openxmlformats.org/officeDocument/2006/relationships/hyperlink" Target="http://stats.oecd.org/OECDStat_Metadata/ShowMetadata.ashx?Dataset=LFS_D&amp;Coords=%5bCOUNTRY%5d.%5bCHE%5d&amp;ShowOnWeb=true&amp;Lang=en" TargetMode="External"/><Relationship Id="rId145" Type="http://schemas.openxmlformats.org/officeDocument/2006/relationships/hyperlink" Target="http://stats.oecd.org/OECDStat_Metadata/ShowMetadata.ashx?Dataset=LFS_D&amp;Coords=%5bSERIES%5d.%5bE%5d,%5bSEX%5d.%5bWOMEN%5d,%5bAGE%5d.%5b1564%5d,%5bFREQUENCY%5d.%5bA%5d,%5bCOUNTRY%5d.%5bITA%5d,%5bTIME%5d.%5b2003%5d&amp;ShowOnWeb=true" TargetMode="External"/><Relationship Id="rId166" Type="http://schemas.openxmlformats.org/officeDocument/2006/relationships/hyperlink" Target="http://stats.oecd.org/OECDStat_Metadata/ShowMetadata.ashx?Dataset=LFS_D&amp;Coords=%5bSERIES%5d.%5bE%5d,%5bSEX%5d.%5bWOMEN%5d,%5bAGE%5d.%5b1564%5d,%5bFREQUENCY%5d.%5bA%5d,%5bCOUNTRY%5d.%5bPOL%5d,%5bTIME%5d.%5b1992%5d&amp;ShowOnWeb=true" TargetMode="External"/><Relationship Id="rId187" Type="http://schemas.openxmlformats.org/officeDocument/2006/relationships/hyperlink" Target="http://stats.oecd.org/OECDStat_Metadata/ShowMetadata.ashx?Dataset=LFS_D&amp;Coords=%5bCOUNTRY%5d.%5bSWE%5d&amp;ShowOnWeb=true&amp;Lang=en" TargetMode="External"/><Relationship Id="rId331" Type="http://schemas.openxmlformats.org/officeDocument/2006/relationships/hyperlink" Target="http://stats.oecd.org/OECDStat_Metadata/ShowMetadata.ashx?Dataset=LFS_D&amp;Coords=%5bSERIES%5d.%5bL%5d,%5bSEX%5d.%5bWOMEN%5d,%5bAGE%5d.%5b1564%5d,%5bFREQUENCY%5d.%5bA%5d,%5bCOUNTRY%5d.%5bGRC%5d,%5bTIME%5d.%5b1992%5d&amp;ShowOnWeb=true" TargetMode="External"/><Relationship Id="rId352" Type="http://schemas.openxmlformats.org/officeDocument/2006/relationships/hyperlink" Target="http://stats.oecd.org/OECDStat_Metadata/ShowMetadata.ashx?Dataset=LFS_D&amp;Coords=%5bSERIES%5d.%5bL%5d,%5bSEX%5d.%5bWOMEN%5d,%5bAGE%5d.%5b1564%5d,%5bFREQUENCY%5d.%5bA%5d,%5bCOUNTRY%5d.%5bLUX%5d,%5bTIME%5d.%5b1992%5d&amp;ShowOnWeb=true" TargetMode="External"/><Relationship Id="rId373" Type="http://schemas.openxmlformats.org/officeDocument/2006/relationships/hyperlink" Target="http://stats.oecd.org/OECDStat_Metadata/ShowMetadata.ashx?Dataset=LFS_D&amp;Coords=%5bSERIES%5d.%5bL%5d,%5bSEX%5d.%5bWOMEN%5d,%5bAGE%5d.%5b1564%5d,%5bFREQUENCY%5d.%5bA%5d,%5bCOUNTRY%5d.%5bPRT%5d,%5bTIME%5d.%5b1998%5d&amp;ShowOnWeb=true" TargetMode="External"/><Relationship Id="rId394" Type="http://schemas.openxmlformats.org/officeDocument/2006/relationships/hyperlink" Target="http://stats.oecd.org/OECDStat_Metadata/ShowMetadata.ashx?Dataset=LFS_D&amp;Coords=%5bSERIES%5d.%5bL%5d,%5bSEX%5d.%5bWOMEN%5d,%5bAGE%5d.%5b1564%5d,%5bFREQUENCY%5d.%5bA%5d,%5bCOUNTRY%5d.%5bGBR%5d,%5bTIME%5d.%5b1993%5d&amp;ShowOnWeb=true" TargetMode="External"/><Relationship Id="rId1" Type="http://schemas.openxmlformats.org/officeDocument/2006/relationships/hyperlink" Target="http://stats.oecd.org/OECDStat_Metadata/ShowMetadata.ashx?Dataset=LFS_D&amp;ShowOnWeb=true&amp;Lang=en" TargetMode="External"/><Relationship Id="rId212" Type="http://schemas.openxmlformats.org/officeDocument/2006/relationships/hyperlink" Target="http://stats.oecd.org/OECDStat_Metadata/ShowMetadata.ashx?Dataset=LFS_D&amp;Coords=%5bCOUNTRY%5d.%5bCHL%5d&amp;ShowOnWeb=true&amp;Lang=en" TargetMode="External"/><Relationship Id="rId233" Type="http://schemas.openxmlformats.org/officeDocument/2006/relationships/hyperlink" Target="http://stats.oecd.org/OECDStat_Metadata/ShowMetadata.ashx?Dataset=LFS_D&amp;Coords=%5bCOUNTRY%5d.%5bHUN%5d&amp;ShowOnWeb=true&amp;Lang=en" TargetMode="External"/><Relationship Id="rId254" Type="http://schemas.openxmlformats.org/officeDocument/2006/relationships/hyperlink" Target="http://stats.oecd.org/OECDStat_Metadata/ShowMetadata.ashx?Dataset=LFS_D&amp;Coords=%5bSERIES%5d.%5bE%5d,%5bSEX%5d.%5bMW%5d,%5bAGE%5d.%5b1564%5d,%5bFREQUENCY%5d.%5bA%5d,%5bCOUNTRY%5d.%5bLUX%5d,%5bTIME%5d.%5b2003%5d&amp;ShowOnWeb=true" TargetMode="External"/><Relationship Id="rId28" Type="http://schemas.openxmlformats.org/officeDocument/2006/relationships/hyperlink" Target="http://stats.oecd.org/OECDStat_Metadata/ShowMetadata.ashx?Dataset=LFS_D&amp;Coords=%5bSERIES%5d.%5bL%5d,%5bSEX%5d.%5bMW%5d,%5bAGE%5d.%5b1564%5d,%5bFREQUENCY%5d.%5bA%5d,%5bCOUNTRY%5d.%5bDEU%5d,%5bTIME%5d.%5b1998%5d&amp;ShowOnWeb=true" TargetMode="External"/><Relationship Id="rId49" Type="http://schemas.openxmlformats.org/officeDocument/2006/relationships/hyperlink" Target="http://stats.oecd.org/OECDStat_Metadata/ShowMetadata.ashx?Dataset=LFS_D&amp;Coords=%5bCOUNTRY%5d.%5bKOR%5d&amp;ShowOnWeb=true&amp;Lang=en" TargetMode="External"/><Relationship Id="rId114" Type="http://schemas.openxmlformats.org/officeDocument/2006/relationships/hyperlink" Target="http://stats.oecd.org/OECDStat_Metadata/ShowMetadata.ashx?Dataset=LFS_D&amp;Coords=%5bSERIES%5d.%5bE%5d,%5bSEX%5d.%5bWOMEN%5d,%5bAGE%5d.%5b1564%5d,%5bFREQUENCY%5d.%5bA%5d,%5bCOUNTRY%5d.%5bCZE%5d,%5bTIME%5d.%5b1996%5d&amp;ShowOnWeb=true" TargetMode="External"/><Relationship Id="rId275" Type="http://schemas.openxmlformats.org/officeDocument/2006/relationships/hyperlink" Target="http://stats.oecd.org/OECDStat_Metadata/ShowMetadata.ashx?Dataset=LFS_D&amp;Coords=%5bSERIES%5d.%5bE%5d,%5bSEX%5d.%5bMW%5d,%5bAGE%5d.%5b1564%5d,%5bFREQUENCY%5d.%5bA%5d,%5bCOUNTRY%5d.%5bSVK%5d,%5bTIME%5d.%5b1997%5d&amp;ShowOnWeb=true" TargetMode="External"/><Relationship Id="rId296" Type="http://schemas.openxmlformats.org/officeDocument/2006/relationships/hyperlink" Target="http://stats.oecd.org/OECDStat_Metadata/ShowMetadata.ashx?Dataset=LFS_D&amp;Coords=%5bSERIES%5d.%5bE%5d,%5bSEX%5d.%5bMW%5d,%5bAGE%5d.%5b1564%5d,%5bFREQUENCY%5d.%5bA%5d,%5bCOUNTRY%5d.%5bUSA%5d,%5bTIME%5d.%5b1994%5d&amp;ShowOnWeb=true" TargetMode="External"/><Relationship Id="rId300" Type="http://schemas.openxmlformats.org/officeDocument/2006/relationships/hyperlink" Target="http://stats.oecd.org/OECDStat_Metadata/ShowMetadata.ashx?Dataset=LFS_D&amp;ShowOnWeb=true&amp;Lang=en" TargetMode="External"/><Relationship Id="rId60" Type="http://schemas.openxmlformats.org/officeDocument/2006/relationships/hyperlink" Target="http://stats.oecd.org/OECDStat_Metadata/ShowMetadata.ashx?Dataset=LFS_D&amp;Coords=%5bCOUNTRY%5d.%5bNLD%5d&amp;ShowOnWeb=true&amp;Lang=en" TargetMode="External"/><Relationship Id="rId81" Type="http://schemas.openxmlformats.org/officeDocument/2006/relationships/hyperlink" Target="http://stats.oecd.org/OECDStat_Metadata/ShowMetadata.ashx?Dataset=LFS_D&amp;Coords=%5bSERIES%5d.%5bL%5d,%5bSEX%5d.%5bMW%5d,%5bAGE%5d.%5b1564%5d,%5bFREQUENCY%5d.%5bA%5d,%5bCOUNTRY%5d.%5bESP%5d,%5bTIME%5d.%5b1995%5d&amp;ShowOnWeb=true" TargetMode="External"/><Relationship Id="rId135" Type="http://schemas.openxmlformats.org/officeDocument/2006/relationships/hyperlink" Target="http://stats.oecd.org/OECDStat_Metadata/ShowMetadata.ashx?Dataset=LFS_D&amp;Coords=%5bSERIES%5d.%5bE%5d,%5bSEX%5d.%5bWOMEN%5d,%5bAGE%5d.%5b1564%5d,%5bFREQUENCY%5d.%5bA%5d,%5bCOUNTRY%5d.%5bHUN%5d,%5bTIME%5d.%5b2002%5d&amp;ShowOnWeb=true" TargetMode="External"/><Relationship Id="rId156" Type="http://schemas.openxmlformats.org/officeDocument/2006/relationships/hyperlink" Target="http://stats.oecd.org/OECDStat_Metadata/ShowMetadata.ashx?Dataset=LFS_D&amp;Coords=%5bSERIES%5d.%5bE%5d,%5bSEX%5d.%5bWOMEN%5d,%5bAGE%5d.%5b1564%5d,%5bFREQUENCY%5d.%5bA%5d,%5bCOUNTRY%5d.%5bMEX%5d,%5bTIME%5d.%5b1992%5d&amp;ShowOnWeb=true" TargetMode="External"/><Relationship Id="rId177" Type="http://schemas.openxmlformats.org/officeDocument/2006/relationships/hyperlink" Target="http://stats.oecd.org/OECDStat_Metadata/ShowMetadata.ashx?Dataset=LFS_D&amp;Coords=%5bSERIES%5d.%5bE%5d,%5bSEX%5d.%5bWOMEN%5d,%5bAGE%5d.%5b1564%5d,%5bFREQUENCY%5d.%5bA%5d,%5bCOUNTRY%5d.%5bSVK%5d,%5bTIME%5d.%5b2002%5d&amp;ShowOnWeb=true" TargetMode="External"/><Relationship Id="rId198" Type="http://schemas.openxmlformats.org/officeDocument/2006/relationships/hyperlink" Target="http://stats.oecd.org/OECDStat_Metadata/ShowMetadata.ashx?Dataset=LFS_D&amp;Coords=%5bCOUNTRY%5d.%5bOECD%5d&amp;ShowOnWeb=true&amp;Lang=en" TargetMode="External"/><Relationship Id="rId321" Type="http://schemas.openxmlformats.org/officeDocument/2006/relationships/hyperlink" Target="http://stats.oecd.org/OECDStat_Metadata/ShowMetadata.ashx?Dataset=LFS_D&amp;Coords=%5bCOUNTRY%5d.%5bFIN%5d&amp;ShowOnWeb=true&amp;Lang=en" TargetMode="External"/><Relationship Id="rId342" Type="http://schemas.openxmlformats.org/officeDocument/2006/relationships/hyperlink" Target="http://stats.oecd.org/OECDStat_Metadata/ShowMetadata.ashx?Dataset=LFS_D&amp;Coords=%5bCOUNTRY%5d.%5bISR%5d&amp;ShowOnWeb=true&amp;Lang=en" TargetMode="External"/><Relationship Id="rId363" Type="http://schemas.openxmlformats.org/officeDocument/2006/relationships/hyperlink" Target="http://stats.oecd.org/OECDStat_Metadata/ShowMetadata.ashx?Dataset=LFS_D&amp;Coords=%5bSERIES%5d.%5bL%5d,%5bSEX%5d.%5bWOMEN%5d,%5bAGE%5d.%5b1564%5d,%5bFREQUENCY%5d.%5bA%5d,%5bCOUNTRY%5d.%5bNOR%5d,%5bTIME%5d.%5b1995%5d&amp;ShowOnWeb=true" TargetMode="External"/><Relationship Id="rId384" Type="http://schemas.openxmlformats.org/officeDocument/2006/relationships/hyperlink" Target="http://stats.oecd.org/OECDStat_Metadata/ShowMetadata.ashx?Dataset=LFS_D&amp;Coords=%5bSERIES%5d.%5bL%5d,%5bSEX%5d.%5bWOMEN%5d,%5bAGE%5d.%5b1564%5d,%5bFREQUENCY%5d.%5bA%5d,%5bCOUNTRY%5d.%5bESP%5d,%5bTIME%5d.%5b2004%5d&amp;ShowOnWeb=true" TargetMode="External"/><Relationship Id="rId202" Type="http://schemas.openxmlformats.org/officeDocument/2006/relationships/hyperlink" Target="http://stats.oecd.org/OECDStat_Metadata/ShowMetadata.ashx?Dataset=LFS_D&amp;Coords=%5bSERIES%5d.%5bE%5d,%5bSEX%5d.%5bMW%5d,%5bAGE%5d.%5b1564%5d,%5bFREQUENCY%5d.%5bA%5d,%5bCOUNTRY%5d.%5bAUS%5d,%5bTIME%5d.%5b2001%5d&amp;ShowOnWeb=true" TargetMode="External"/><Relationship Id="rId223" Type="http://schemas.openxmlformats.org/officeDocument/2006/relationships/hyperlink" Target="http://stats.oecd.org/OECDStat_Metadata/ShowMetadata.ashx?Dataset=LFS_D&amp;Coords=%5bCOUNTRY%5d.%5bFRA%5d&amp;ShowOnWeb=true&amp;Lang=en" TargetMode="External"/><Relationship Id="rId244" Type="http://schemas.openxmlformats.org/officeDocument/2006/relationships/hyperlink" Target="http://stats.oecd.org/OECDStat_Metadata/ShowMetadata.ashx?Dataset=LFS_D&amp;Coords=%5bSERIES%5d.%5bE%5d,%5bSEX%5d.%5bMW%5d,%5bAGE%5d.%5b1564%5d,%5bFREQUENCY%5d.%5bA%5d,%5bCOUNTRY%5d.%5bITA%5d,%5bTIME%5d.%5b1993%5d&amp;ShowOnWeb=true" TargetMode="External"/><Relationship Id="rId18" Type="http://schemas.openxmlformats.org/officeDocument/2006/relationships/hyperlink" Target="http://stats.oecd.org/OECDStat_Metadata/ShowMetadata.ashx?Dataset=LFS_D&amp;Coords=%5bSERIES%5d.%5bL%5d,%5bSEX%5d.%5bMW%5d,%5bAGE%5d.%5b1564%5d,%5bFREQUENCY%5d.%5bA%5d,%5bCOUNTRY%5d.%5bDNK%5d,%5bTIME%5d.%5b1992%5d&amp;ShowOnWeb=true" TargetMode="External"/><Relationship Id="rId39" Type="http://schemas.openxmlformats.org/officeDocument/2006/relationships/hyperlink" Target="http://stats.oecd.org/OECDStat_Metadata/ShowMetadata.ashx?Dataset=LFS_D&amp;Coords=%5bSERIES%5d.%5bL%5d,%5bSEX%5d.%5bMW%5d,%5bAGE%5d.%5b1564%5d,%5bFREQUENCY%5d.%5bA%5d,%5bCOUNTRY%5d.%5bISL%5d,%5bTIME%5d.%5b2003%5d&amp;ShowOnWeb=true" TargetMode="External"/><Relationship Id="rId265" Type="http://schemas.openxmlformats.org/officeDocument/2006/relationships/hyperlink" Target="http://stats.oecd.org/OECDStat_Metadata/ShowMetadata.ashx?Dataset=LFS_D&amp;Coords=%5bCOUNTRY%5d.%5bPOL%5d&amp;ShowOnWeb=true&amp;Lang=en" TargetMode="External"/><Relationship Id="rId286" Type="http://schemas.openxmlformats.org/officeDocument/2006/relationships/hyperlink" Target="http://stats.oecd.org/OECDStat_Metadata/ShowMetadata.ashx?Dataset=LFS_D&amp;Coords=%5bSERIES%5d.%5bE%5d,%5bSEX%5d.%5bMW%5d,%5bAGE%5d.%5b1564%5d,%5bFREQUENCY%5d.%5bA%5d,%5bCOUNTRY%5d.%5bESP%5d,%5bTIME%5d.%5b2009%5d&amp;ShowOnWeb=true" TargetMode="External"/><Relationship Id="rId50" Type="http://schemas.openxmlformats.org/officeDocument/2006/relationships/hyperlink" Target="http://stats.oecd.org/OECDStat_Metadata/ShowMetadata.ashx?Dataset=LFS_D&amp;Coords=%5bSERIES%5d.%5bL%5d,%5bSEX%5d.%5bMW%5d,%5bAGE%5d.%5b1564%5d,%5bFREQUENCY%5d.%5bA%5d,%5bCOUNTRY%5d.%5bKOR%5d,%5bTIME%5d.%5b1999%5d&amp;ShowOnWeb=true" TargetMode="External"/><Relationship Id="rId104" Type="http://schemas.openxmlformats.org/officeDocument/2006/relationships/hyperlink" Target="http://stats.oecd.org/OECDStat_Metadata/ShowMetadata.ashx?Dataset=LFS_D&amp;Coords=%5bSERIES%5d.%5bE%5d,%5bSEX%5d.%5bWOMEN%5d,%5bAGE%5d.%5b1564%5d,%5bFREQUENCY%5d.%5bA%5d,%5bCOUNTRY%5d.%5bAUT%5d,%5bTIME%5d.%5b1999%5d&amp;ShowOnWeb=true" TargetMode="External"/><Relationship Id="rId125" Type="http://schemas.openxmlformats.org/officeDocument/2006/relationships/hyperlink" Target="http://stats.oecd.org/OECDStat_Metadata/ShowMetadata.ashx?Dataset=LFS_D&amp;Coords=%5bCOUNTRY%5d.%5bDEU%5d&amp;ShowOnWeb=true&amp;Lang=en" TargetMode="External"/><Relationship Id="rId146" Type="http://schemas.openxmlformats.org/officeDocument/2006/relationships/hyperlink" Target="http://stats.oecd.org/OECDStat_Metadata/ShowMetadata.ashx?Dataset=LFS_D&amp;Coords=%5bSERIES%5d.%5bE%5d,%5bSEX%5d.%5bWOMEN%5d,%5bAGE%5d.%5b1564%5d,%5bFREQUENCY%5d.%5bA%5d,%5bCOUNTRY%5d.%5bITA%5d,%5bTIME%5d.%5b2004%5d&amp;ShowOnWeb=true" TargetMode="External"/><Relationship Id="rId167" Type="http://schemas.openxmlformats.org/officeDocument/2006/relationships/hyperlink" Target="http://stats.oecd.org/OECDStat_Metadata/ShowMetadata.ashx?Dataset=LFS_D&amp;Coords=%5bSERIES%5d.%5bE%5d,%5bSEX%5d.%5bWOMEN%5d,%5bAGE%5d.%5b1564%5d,%5bFREQUENCY%5d.%5bA%5d,%5bCOUNTRY%5d.%5bPOL%5d,%5bTIME%5d.%5b1999%5d&amp;ShowOnWeb=true" TargetMode="External"/><Relationship Id="rId188" Type="http://schemas.openxmlformats.org/officeDocument/2006/relationships/hyperlink" Target="http://stats.oecd.org/OECDStat_Metadata/ShowMetadata.ashx?Dataset=LFS_D&amp;Coords=%5bSERIES%5d.%5bE%5d,%5bSEX%5d.%5bWOMEN%5d,%5bAGE%5d.%5b1564%5d,%5bFREQUENCY%5d.%5bA%5d,%5bCOUNTRY%5d.%5bSWE%5d,%5bTIME%5d.%5b1993%5d&amp;ShowOnWeb=true" TargetMode="External"/><Relationship Id="rId311" Type="http://schemas.openxmlformats.org/officeDocument/2006/relationships/hyperlink" Target="http://stats.oecd.org/OECDStat_Metadata/ShowMetadata.ashx?Dataset=LFS_D&amp;Coords=%5bCOUNTRY%5d.%5bCAN%5d&amp;ShowOnWeb=true&amp;Lang=en" TargetMode="External"/><Relationship Id="rId332" Type="http://schemas.openxmlformats.org/officeDocument/2006/relationships/hyperlink" Target="http://stats.oecd.org/OECDStat_Metadata/ShowMetadata.ashx?Dataset=LFS_D&amp;Coords=%5bSERIES%5d.%5bL%5d,%5bSEX%5d.%5bWOMEN%5d,%5bAGE%5d.%5b1564%5d,%5bFREQUENCY%5d.%5bA%5d,%5bCOUNTRY%5d.%5bGRC%5d,%5bTIME%5d.%5b1997%5d&amp;ShowOnWeb=true" TargetMode="External"/><Relationship Id="rId353" Type="http://schemas.openxmlformats.org/officeDocument/2006/relationships/hyperlink" Target="http://stats.oecd.org/OECDStat_Metadata/ShowMetadata.ashx?Dataset=LFS_D&amp;Coords=%5bSERIES%5d.%5bL%5d,%5bSEX%5d.%5bWOMEN%5d,%5bAGE%5d.%5b1564%5d,%5bFREQUENCY%5d.%5bA%5d,%5bCOUNTRY%5d.%5bLUX%5d,%5bTIME%5d.%5b2002%5d&amp;ShowOnWeb=true" TargetMode="External"/><Relationship Id="rId374" Type="http://schemas.openxmlformats.org/officeDocument/2006/relationships/hyperlink" Target="http://stats.oecd.org/OECDStat_Metadata/ShowMetadata.ashx?Dataset=LFS_D&amp;Coords=%5bCOUNTRY%5d.%5bSVK%5d&amp;ShowOnWeb=true&amp;Lang=en" TargetMode="External"/><Relationship Id="rId395" Type="http://schemas.openxmlformats.org/officeDocument/2006/relationships/hyperlink" Target="http://stats.oecd.org/OECDStat_Metadata/ShowMetadata.ashx?Dataset=LFS_D&amp;Coords=%5bCOUNTRY%5d.%5bUSA%5d&amp;ShowOnWeb=true&amp;Lang=en" TargetMode="External"/><Relationship Id="rId71" Type="http://schemas.openxmlformats.org/officeDocument/2006/relationships/hyperlink" Target="http://stats.oecd.org/OECDStat_Metadata/ShowMetadata.ashx?Dataset=LFS_D&amp;Coords=%5bCOUNTRY%5d.%5bPRT%5d&amp;ShowOnWeb=true&amp;Lang=en" TargetMode="External"/><Relationship Id="rId92" Type="http://schemas.openxmlformats.org/officeDocument/2006/relationships/hyperlink" Target="http://stats.oecd.org/OECDStat_Metadata/ShowMetadata.ashx?Dataset=LFS_D&amp;Coords=%5bCOUNTRY%5d.%5bTUR%5d&amp;ShowOnWeb=true&amp;Lang=en" TargetMode="External"/><Relationship Id="rId213" Type="http://schemas.openxmlformats.org/officeDocument/2006/relationships/hyperlink" Target="http://stats.oecd.org/OECDStat_Metadata/ShowMetadata.ashx?Dataset=LFS_D&amp;Coords=%5bCOUNTRY%5d.%5bCZE%5d&amp;ShowOnWeb=true&amp;Lang=en" TargetMode="External"/><Relationship Id="rId234" Type="http://schemas.openxmlformats.org/officeDocument/2006/relationships/hyperlink" Target="http://stats.oecd.org/OECDStat_Metadata/ShowMetadata.ashx?Dataset=LFS_D&amp;Coords=%5bSERIES%5d.%5bE%5d,%5bSEX%5d.%5bMW%5d,%5bAGE%5d.%5b1564%5d,%5bFREQUENCY%5d.%5bA%5d,%5bCOUNTRY%5d.%5bHUN%5d,%5bTIME%5d.%5b1994%5d&amp;ShowOnWeb=true" TargetMode="External"/><Relationship Id="rId2" Type="http://schemas.openxmlformats.org/officeDocument/2006/relationships/hyperlink" Target="http://stats.oecd.org/OECDStat_Metadata/ShowMetadata.ashx?Dataset=LFS_D&amp;Coords=%5bCOUNTRY%5d.%5bAUS%5d&amp;ShowOnWeb=true&amp;Lang=en" TargetMode="External"/><Relationship Id="rId29" Type="http://schemas.openxmlformats.org/officeDocument/2006/relationships/hyperlink" Target="http://stats.oecd.org/OECDStat_Metadata/ShowMetadata.ashx?Dataset=LFS_D&amp;Coords=%5bSERIES%5d.%5bL%5d,%5bSEX%5d.%5bMW%5d,%5bAGE%5d.%5b1564%5d,%5bFREQUENCY%5d.%5bA%5d,%5bCOUNTRY%5d.%5bDEU%5d,%5bTIME%5d.%5b2004%5d&amp;ShowOnWeb=true" TargetMode="External"/><Relationship Id="rId255" Type="http://schemas.openxmlformats.org/officeDocument/2006/relationships/hyperlink" Target="http://stats.oecd.org/OECDStat_Metadata/ShowMetadata.ashx?Dataset=LFS_D&amp;Coords=%5bCOUNTRY%5d.%5bMEX%5d&amp;ShowOnWeb=true&amp;Lang=en" TargetMode="External"/><Relationship Id="rId276" Type="http://schemas.openxmlformats.org/officeDocument/2006/relationships/hyperlink" Target="http://stats.oecd.org/OECDStat_Metadata/ShowMetadata.ashx?Dataset=LFS_D&amp;Coords=%5bSERIES%5d.%5bE%5d,%5bSEX%5d.%5bMW%5d,%5bAGE%5d.%5b1564%5d,%5bFREQUENCY%5d.%5bA%5d,%5bCOUNTRY%5d.%5bSVK%5d,%5bTIME%5d.%5b1999%5d&amp;ShowOnWeb=true" TargetMode="External"/><Relationship Id="rId297" Type="http://schemas.openxmlformats.org/officeDocument/2006/relationships/hyperlink" Target="http://stats.oecd.org/OECDStat_Metadata/ShowMetadata.ashx?Dataset=LFS_D&amp;Coords=%5bSERIES%5d.%5bE%5d,%5bSEX%5d.%5bMW%5d,%5bAGE%5d.%5b1564%5d,%5bFREQUENCY%5d.%5bA%5d,%5bCOUNTRY%5d.%5bUSA%5d,%5bTIME%5d.%5b2000%5d&amp;ShowOnWeb=true" TargetMode="External"/><Relationship Id="rId40" Type="http://schemas.openxmlformats.org/officeDocument/2006/relationships/hyperlink" Target="http://stats.oecd.org/OECDStat_Metadata/ShowMetadata.ashx?Dataset=LFS_D&amp;Coords=%5bCOUNTRY%5d.%5bIRL%5d&amp;ShowOnWeb=true&amp;Lang=en" TargetMode="External"/><Relationship Id="rId115" Type="http://schemas.openxmlformats.org/officeDocument/2006/relationships/hyperlink" Target="http://stats.oecd.org/OECDStat_Metadata/ShowMetadata.ashx?Dataset=LFS_D&amp;Coords=%5bSERIES%5d.%5bE%5d,%5bSEX%5d.%5bWOMEN%5d,%5bAGE%5d.%5b1564%5d,%5bFREQUENCY%5d.%5bA%5d,%5bCOUNTRY%5d.%5bCZE%5d,%5bTIME%5d.%5b1997%5d&amp;ShowOnWeb=true" TargetMode="External"/><Relationship Id="rId136" Type="http://schemas.openxmlformats.org/officeDocument/2006/relationships/hyperlink" Target="http://stats.oecd.org/OECDStat_Metadata/ShowMetadata.ashx?Dataset=LFS_D&amp;Coords=%5bCOUNTRY%5d.%5bISL%5d&amp;ShowOnWeb=true&amp;Lang=en" TargetMode="External"/><Relationship Id="rId157" Type="http://schemas.openxmlformats.org/officeDocument/2006/relationships/hyperlink" Target="http://stats.oecd.org/OECDStat_Metadata/ShowMetadata.ashx?Dataset=LFS_D&amp;Coords=%5bSERIES%5d.%5bE%5d,%5bSEX%5d.%5bWOMEN%5d,%5bAGE%5d.%5b1564%5d,%5bFREQUENCY%5d.%5bA%5d,%5bCOUNTRY%5d.%5bMEX%5d,%5bTIME%5d.%5b1994%5d&amp;ShowOnWeb=true" TargetMode="External"/><Relationship Id="rId178" Type="http://schemas.openxmlformats.org/officeDocument/2006/relationships/hyperlink" Target="http://stats.oecd.org/OECDStat_Metadata/ShowMetadata.ashx?Dataset=LFS_D&amp;Coords=%5bCOUNTRY%5d.%5bESP%5d&amp;ShowOnWeb=true&amp;Lang=en" TargetMode="External"/><Relationship Id="rId301" Type="http://schemas.openxmlformats.org/officeDocument/2006/relationships/hyperlink" Target="http://stats.oecd.org/OECDStat_Metadata/ShowMetadata.ashx?Dataset=LFS_D&amp;Coords=%5bCOUNTRY%5d.%5bAUS%5d&amp;ShowOnWeb=true&amp;Lang=en" TargetMode="External"/><Relationship Id="rId322" Type="http://schemas.openxmlformats.org/officeDocument/2006/relationships/hyperlink" Target="http://stats.oecd.org/OECDStat_Metadata/ShowMetadata.ashx?Dataset=LFS_D&amp;Coords=%5bSERIES%5d.%5bL%5d,%5bSEX%5d.%5bWOMEN%5d,%5bAGE%5d.%5b1564%5d,%5bFREQUENCY%5d.%5bA%5d,%5bCOUNTRY%5d.%5bFIN%5d,%5bTIME%5d.%5b1999%5d&amp;ShowOnWeb=true" TargetMode="External"/><Relationship Id="rId343" Type="http://schemas.openxmlformats.org/officeDocument/2006/relationships/hyperlink" Target="http://stats.oecd.org/OECDStat_Metadata/ShowMetadata.ashx?Dataset=LFS_D&amp;Coords=%5bCOUNTRY%5d.%5bITA%5d&amp;ShowOnWeb=true&amp;Lang=en" TargetMode="External"/><Relationship Id="rId364" Type="http://schemas.openxmlformats.org/officeDocument/2006/relationships/hyperlink" Target="http://stats.oecd.org/OECDStat_Metadata/ShowMetadata.ashx?Dataset=LFS_D&amp;Coords=%5bSERIES%5d.%5bL%5d,%5bSEX%5d.%5bWOMEN%5d,%5bAGE%5d.%5b1564%5d,%5bFREQUENCY%5d.%5bA%5d,%5bCOUNTRY%5d.%5bNOR%5d,%5bTIME%5d.%5b1996%5d&amp;ShowOnWeb=true" TargetMode="External"/><Relationship Id="rId61" Type="http://schemas.openxmlformats.org/officeDocument/2006/relationships/hyperlink" Target="http://stats.oecd.org/OECDStat_Metadata/ShowMetadata.ashx?Dataset=LFS_D&amp;Coords=%5bCOUNTRY%5d.%5bNZL%5d&amp;ShowOnWeb=true&amp;Lang=en" TargetMode="External"/><Relationship Id="rId82" Type="http://schemas.openxmlformats.org/officeDocument/2006/relationships/hyperlink" Target="http://stats.oecd.org/OECDStat_Metadata/ShowMetadata.ashx?Dataset=LFS_D&amp;Coords=%5bSERIES%5d.%5bL%5d,%5bSEX%5d.%5bMW%5d,%5bAGE%5d.%5b1564%5d,%5bFREQUENCY%5d.%5bA%5d,%5bCOUNTRY%5d.%5bESP%5d,%5bTIME%5d.%5b1998%5d&amp;ShowOnWeb=true" TargetMode="External"/><Relationship Id="rId199" Type="http://schemas.openxmlformats.org/officeDocument/2006/relationships/hyperlink" Target="http://stats.oecd.org/" TargetMode="External"/><Relationship Id="rId203" Type="http://schemas.openxmlformats.org/officeDocument/2006/relationships/hyperlink" Target="http://stats.oecd.org/OECDStat_Metadata/ShowMetadata.ashx?Dataset=LFS_D&amp;Coords=%5bCOUNTRY%5d.%5bAUT%5d&amp;ShowOnWeb=true&amp;Lang=en" TargetMode="External"/><Relationship Id="rId385" Type="http://schemas.openxmlformats.org/officeDocument/2006/relationships/hyperlink" Target="http://stats.oecd.org/OECDStat_Metadata/ShowMetadata.ashx?Dataset=LFS_D&amp;Coords=%5bSERIES%5d.%5bL%5d,%5bSEX%5d.%5bWOMEN%5d,%5bAGE%5d.%5b1564%5d,%5bFREQUENCY%5d.%5bA%5d,%5bCOUNTRY%5d.%5bESP%5d,%5bTIME%5d.%5b2008%5d&amp;ShowOnWeb=true" TargetMode="External"/><Relationship Id="rId19" Type="http://schemas.openxmlformats.org/officeDocument/2006/relationships/hyperlink" Target="http://stats.oecd.org/OECDStat_Metadata/ShowMetadata.ashx?Dataset=LFS_D&amp;Coords=%5bCOUNTRY%5d.%5bEST%5d&amp;ShowOnWeb=true&amp;Lang=en" TargetMode="External"/><Relationship Id="rId224" Type="http://schemas.openxmlformats.org/officeDocument/2006/relationships/hyperlink" Target="http://stats.oecd.org/OECDStat_Metadata/ShowMetadata.ashx?Dataset=LFS_D&amp;Coords=%5bSERIES%5d.%5bE%5d,%5bSEX%5d.%5bMW%5d,%5bAGE%5d.%5b1564%5d,%5bFREQUENCY%5d.%5bA%5d,%5bCOUNTRY%5d.%5bFRA%5d,%5bTIME%5d.%5b2002%5d&amp;ShowOnWeb=true" TargetMode="External"/><Relationship Id="rId245" Type="http://schemas.openxmlformats.org/officeDocument/2006/relationships/hyperlink" Target="http://stats.oecd.org/OECDStat_Metadata/ShowMetadata.ashx?Dataset=LFS_D&amp;Coords=%5bSERIES%5d.%5bE%5d,%5bSEX%5d.%5bMW%5d,%5bAGE%5d.%5b1564%5d,%5bFREQUENCY%5d.%5bA%5d,%5bCOUNTRY%5d.%5bITA%5d,%5bTIME%5d.%5b2003%5d&amp;ShowOnWeb=true" TargetMode="External"/><Relationship Id="rId266" Type="http://schemas.openxmlformats.org/officeDocument/2006/relationships/hyperlink" Target="http://stats.oecd.org/OECDStat_Metadata/ShowMetadata.ashx?Dataset=LFS_D&amp;Coords=%5bSERIES%5d.%5bE%5d,%5bSEX%5d.%5bMW%5d,%5bAGE%5d.%5b1564%5d,%5bFREQUENCY%5d.%5bA%5d,%5bCOUNTRY%5d.%5bPOL%5d,%5bTIME%5d.%5b1992%5d&amp;ShowOnWeb=true" TargetMode="External"/><Relationship Id="rId287" Type="http://schemas.openxmlformats.org/officeDocument/2006/relationships/hyperlink" Target="http://stats.oecd.org/OECDStat_Metadata/ShowMetadata.ashx?Dataset=LFS_D&amp;Coords=%5bCOUNTRY%5d.%5bSWE%5d&amp;ShowOnWeb=true&amp;Lang=en" TargetMode="External"/><Relationship Id="rId30" Type="http://schemas.openxmlformats.org/officeDocument/2006/relationships/hyperlink" Target="http://stats.oecd.org/OECDStat_Metadata/ShowMetadata.ashx?Dataset=LFS_D&amp;Coords=%5bSERIES%5d.%5bL%5d,%5bSEX%5d.%5bMW%5d,%5bAGE%5d.%5b1564%5d,%5bFREQUENCY%5d.%5bA%5d,%5bCOUNTRY%5d.%5bDEU%5d,%5bTIME%5d.%5b2010%5d&amp;ShowOnWeb=true" TargetMode="External"/><Relationship Id="rId105" Type="http://schemas.openxmlformats.org/officeDocument/2006/relationships/hyperlink" Target="http://stats.oecd.org/OECDStat_Metadata/ShowMetadata.ashx?Dataset=LFS_D&amp;Coords=%5bSERIES%5d.%5bE%5d,%5bSEX%5d.%5bWOMEN%5d,%5bAGE%5d.%5b1564%5d,%5bFREQUENCY%5d.%5bA%5d,%5bCOUNTRY%5d.%5bAUT%5d,%5bTIME%5d.%5b2000%5d&amp;ShowOnWeb=true" TargetMode="External"/><Relationship Id="rId126" Type="http://schemas.openxmlformats.org/officeDocument/2006/relationships/hyperlink" Target="http://stats.oecd.org/OECDStat_Metadata/ShowMetadata.ashx?Dataset=LFS_D&amp;Coords=%5bSERIES%5d.%5bE%5d,%5bSEX%5d.%5bWOMEN%5d,%5bAGE%5d.%5b1564%5d,%5bFREQUENCY%5d.%5bA%5d,%5bCOUNTRY%5d.%5bDEU%5d,%5bTIME%5d.%5b1991%5d&amp;ShowOnWeb=true" TargetMode="External"/><Relationship Id="rId147" Type="http://schemas.openxmlformats.org/officeDocument/2006/relationships/hyperlink" Target="http://stats.oecd.org/OECDStat_Metadata/ShowMetadata.ashx?Dataset=LFS_D&amp;Coords=%5bCOUNTRY%5d.%5bJPN%5d&amp;ShowOnWeb=true&amp;Lang=en" TargetMode="External"/><Relationship Id="rId168" Type="http://schemas.openxmlformats.org/officeDocument/2006/relationships/hyperlink" Target="http://stats.oecd.org/OECDStat_Metadata/ShowMetadata.ashx?Dataset=LFS_D&amp;Coords=%5bSERIES%5d.%5bE%5d,%5bSEX%5d.%5bWOMEN%5d,%5bAGE%5d.%5b1564%5d,%5bFREQUENCY%5d.%5bA%5d,%5bCOUNTRY%5d.%5bPOL%5d,%5bTIME%5d.%5b2000%5d&amp;ShowOnWeb=true" TargetMode="External"/><Relationship Id="rId312" Type="http://schemas.openxmlformats.org/officeDocument/2006/relationships/hyperlink" Target="http://stats.oecd.org/OECDStat_Metadata/ShowMetadata.ashx?Dataset=LFS_D&amp;Coords=%5bCOUNTRY%5d.%5bCHL%5d&amp;ShowOnWeb=true&amp;Lang=en" TargetMode="External"/><Relationship Id="rId333" Type="http://schemas.openxmlformats.org/officeDocument/2006/relationships/hyperlink" Target="http://stats.oecd.org/OECDStat_Metadata/ShowMetadata.ashx?Dataset=LFS_D&amp;Coords=%5bCOUNTRY%5d.%5bHUN%5d&amp;ShowOnWeb=true&amp;Lang=en" TargetMode="External"/><Relationship Id="rId354" Type="http://schemas.openxmlformats.org/officeDocument/2006/relationships/hyperlink" Target="http://stats.oecd.org/OECDStat_Metadata/ShowMetadata.ashx?Dataset=LFS_D&amp;Coords=%5bSERIES%5d.%5bL%5d,%5bSEX%5d.%5bWOMEN%5d,%5bAGE%5d.%5b1564%5d,%5bFREQUENCY%5d.%5bA%5d,%5bCOUNTRY%5d.%5bLUX%5d,%5bTIME%5d.%5b2003%5d&amp;ShowOnWeb=true" TargetMode="External"/><Relationship Id="rId51" Type="http://schemas.openxmlformats.org/officeDocument/2006/relationships/hyperlink" Target="http://stats.oecd.org/OECDStat_Metadata/ShowMetadata.ashx?Dataset=LFS_D&amp;Coords=%5bSERIES%5d.%5bL%5d,%5bSEX%5d.%5bMW%5d,%5bAGE%5d.%5b1564%5d,%5bFREQUENCY%5d.%5bA%5d,%5bCOUNTRY%5d.%5bKOR%5d,%5bTIME%5d.%5b2005%5d&amp;ShowOnWeb=true" TargetMode="External"/><Relationship Id="rId72" Type="http://schemas.openxmlformats.org/officeDocument/2006/relationships/hyperlink" Target="http://stats.oecd.org/OECDStat_Metadata/ShowMetadata.ashx?Dataset=LFS_D&amp;Coords=%5bSERIES%5d.%5bL%5d,%5bSEX%5d.%5bMW%5d,%5bAGE%5d.%5b1564%5d,%5bFREQUENCY%5d.%5bA%5d,%5bCOUNTRY%5d.%5bPRT%5d,%5bTIME%5d.%5b1991%5d&amp;ShowOnWeb=true" TargetMode="External"/><Relationship Id="rId93" Type="http://schemas.openxmlformats.org/officeDocument/2006/relationships/hyperlink" Target="http://stats.oecd.org/OECDStat_Metadata/ShowMetadata.ashx?Dataset=LFS_D&amp;Coords=%5bSERIES%5d.%5bL%5d,%5bSEX%5d.%5bMW%5d,%5bAGE%5d.%5b1564%5d,%5bFREQUENCY%5d.%5bA%5d,%5bCOUNTRY%5d.%5bTUR%5d,%5bTIME%5d.%5b2000%5d&amp;ShowOnWeb=true" TargetMode="External"/><Relationship Id="rId189" Type="http://schemas.openxmlformats.org/officeDocument/2006/relationships/hyperlink" Target="http://stats.oecd.org/OECDStat_Metadata/ShowMetadata.ashx?Dataset=LFS_D&amp;Coords=%5bSERIES%5d.%5bE%5d,%5bSEX%5d.%5bWOMEN%5d,%5bAGE%5d.%5b1564%5d,%5bFREQUENCY%5d.%5bA%5d,%5bCOUNTRY%5d.%5bSWE%5d,%5bTIME%5d.%5b2004%5d&amp;ShowOnWeb=true" TargetMode="External"/><Relationship Id="rId375" Type="http://schemas.openxmlformats.org/officeDocument/2006/relationships/hyperlink" Target="http://stats.oecd.org/OECDStat_Metadata/ShowMetadata.ashx?Dataset=LFS_D&amp;Coords=%5bSERIES%5d.%5bL%5d,%5bSEX%5d.%5bWOMEN%5d,%5bAGE%5d.%5b1564%5d,%5bFREQUENCY%5d.%5bA%5d,%5bCOUNTRY%5d.%5bSVK%5d,%5bTIME%5d.%5b1997%5d&amp;ShowOnWeb=true" TargetMode="External"/><Relationship Id="rId396" Type="http://schemas.openxmlformats.org/officeDocument/2006/relationships/hyperlink" Target="http://stats.oecd.org/OECDStat_Metadata/ShowMetadata.ashx?Dataset=LFS_D&amp;Coords=%5bSERIES%5d.%5bL%5d,%5bSEX%5d.%5bWOMEN%5d,%5bAGE%5d.%5b1564%5d,%5bFREQUENCY%5d.%5bA%5d,%5bCOUNTRY%5d.%5bUSA%5d,%5bTIME%5d.%5b1994%5d&amp;ShowOnWeb=true" TargetMode="External"/><Relationship Id="rId3" Type="http://schemas.openxmlformats.org/officeDocument/2006/relationships/hyperlink" Target="http://stats.oecd.org/OECDStat_Metadata/ShowMetadata.ashx?Dataset=LFS_D&amp;Coords=%5bSERIES%5d.%5bL%5d,%5bSEX%5d.%5bMW%5d,%5bAGE%5d.%5b1564%5d,%5bFREQUENCY%5d.%5bA%5d,%5bCOUNTRY%5d.%5bAUS%5d,%5bTIME%5d.%5b2001%5d&amp;ShowOnWeb=true" TargetMode="External"/><Relationship Id="rId214" Type="http://schemas.openxmlformats.org/officeDocument/2006/relationships/hyperlink" Target="http://stats.oecd.org/OECDStat_Metadata/ShowMetadata.ashx?Dataset=LFS_D&amp;Coords=%5bSERIES%5d.%5bE%5d,%5bSEX%5d.%5bMW%5d,%5bAGE%5d.%5b1564%5d,%5bFREQUENCY%5d.%5bA%5d,%5bCOUNTRY%5d.%5bCZE%5d,%5bTIME%5d.%5b1996%5d&amp;ShowOnWeb=true" TargetMode="External"/><Relationship Id="rId235" Type="http://schemas.openxmlformats.org/officeDocument/2006/relationships/hyperlink" Target="http://stats.oecd.org/OECDStat_Metadata/ShowMetadata.ashx?Dataset=LFS_D&amp;Coords=%5bSERIES%5d.%5bE%5d,%5bSEX%5d.%5bMW%5d,%5bAGE%5d.%5b1564%5d,%5bFREQUENCY%5d.%5bA%5d,%5bCOUNTRY%5d.%5bHUN%5d,%5bTIME%5d.%5b2002%5d&amp;ShowOnWeb=true" TargetMode="External"/><Relationship Id="rId256" Type="http://schemas.openxmlformats.org/officeDocument/2006/relationships/hyperlink" Target="http://stats.oecd.org/OECDStat_Metadata/ShowMetadata.ashx?Dataset=LFS_D&amp;Coords=%5bSERIES%5d.%5bE%5d,%5bSEX%5d.%5bMW%5d,%5bAGE%5d.%5b1564%5d,%5bFREQUENCY%5d.%5bA%5d,%5bCOUNTRY%5d.%5bMEX%5d,%5bTIME%5d.%5b1992%5d&amp;ShowOnWeb=true" TargetMode="External"/><Relationship Id="rId277" Type="http://schemas.openxmlformats.org/officeDocument/2006/relationships/hyperlink" Target="http://stats.oecd.org/OECDStat_Metadata/ShowMetadata.ashx?Dataset=LFS_D&amp;Coords=%5bSERIES%5d.%5bE%5d,%5bSEX%5d.%5bMW%5d,%5bAGE%5d.%5b1564%5d,%5bFREQUENCY%5d.%5bA%5d,%5bCOUNTRY%5d.%5bSVK%5d,%5bTIME%5d.%5b2002%5d&amp;ShowOnWeb=true" TargetMode="External"/><Relationship Id="rId298" Type="http://schemas.openxmlformats.org/officeDocument/2006/relationships/hyperlink" Target="http://stats.oecd.org/OECDStat_Metadata/ShowMetadata.ashx?Dataset=LFS_D&amp;Coords=%5bCOUNTRY%5d.%5bOECD%5d&amp;ShowOnWeb=true&amp;Lang=en" TargetMode="External"/><Relationship Id="rId116" Type="http://schemas.openxmlformats.org/officeDocument/2006/relationships/hyperlink" Target="http://stats.oecd.org/OECDStat_Metadata/ShowMetadata.ashx?Dataset=LFS_D&amp;Coords=%5bCOUNTRY%5d.%5bDNK%5d&amp;ShowOnWeb=true&amp;Lang=en" TargetMode="External"/><Relationship Id="rId137" Type="http://schemas.openxmlformats.org/officeDocument/2006/relationships/hyperlink" Target="http://stats.oecd.org/OECDStat_Metadata/ShowMetadata.ashx?Dataset=LFS_D&amp;Coords=%5bSERIES%5d.%5bE%5d,%5bSEX%5d.%5bWOMEN%5d,%5bAGE%5d.%5b1564%5d,%5bFREQUENCY%5d.%5bA%5d,%5bCOUNTRY%5d.%5bISL%5d,%5bTIME%5d.%5b1991%5d&amp;ShowOnWeb=true" TargetMode="External"/><Relationship Id="rId158" Type="http://schemas.openxmlformats.org/officeDocument/2006/relationships/hyperlink" Target="http://stats.oecd.org/OECDStat_Metadata/ShowMetadata.ashx?Dataset=LFS_D&amp;Coords=%5bSERIES%5d.%5bE%5d,%5bSEX%5d.%5bWOMEN%5d,%5bAGE%5d.%5b1564%5d,%5bFREQUENCY%5d.%5bA%5d,%5bCOUNTRY%5d.%5bMEX%5d,%5bTIME%5d.%5b2000%5d&amp;ShowOnWeb=true" TargetMode="External"/><Relationship Id="rId302" Type="http://schemas.openxmlformats.org/officeDocument/2006/relationships/hyperlink" Target="http://stats.oecd.org/OECDStat_Metadata/ShowMetadata.ashx?Dataset=LFS_D&amp;Coords=%5bSERIES%5d.%5bL%5d,%5bSEX%5d.%5bWOMEN%5d,%5bAGE%5d.%5b1564%5d,%5bFREQUENCY%5d.%5bA%5d,%5bCOUNTRY%5d.%5bAUS%5d,%5bTIME%5d.%5b2001%5d&amp;ShowOnWeb=true" TargetMode="External"/><Relationship Id="rId323" Type="http://schemas.openxmlformats.org/officeDocument/2006/relationships/hyperlink" Target="http://stats.oecd.org/OECDStat_Metadata/ShowMetadata.ashx?Dataset=LFS_D&amp;Coords=%5bCOUNTRY%5d.%5bFRA%5d&amp;ShowOnWeb=true&amp;Lang=en" TargetMode="External"/><Relationship Id="rId344" Type="http://schemas.openxmlformats.org/officeDocument/2006/relationships/hyperlink" Target="http://stats.oecd.org/OECDStat_Metadata/ShowMetadata.ashx?Dataset=LFS_D&amp;Coords=%5bSERIES%5d.%5bL%5d,%5bSEX%5d.%5bWOMEN%5d,%5bAGE%5d.%5b1564%5d,%5bFREQUENCY%5d.%5bA%5d,%5bCOUNTRY%5d.%5bITA%5d,%5bTIME%5d.%5b1993%5d&amp;ShowOnWeb=true" TargetMode="External"/><Relationship Id="rId20" Type="http://schemas.openxmlformats.org/officeDocument/2006/relationships/hyperlink" Target="http://stats.oecd.org/OECDStat_Metadata/ShowMetadata.ashx?Dataset=LFS_D&amp;Coords=%5bSERIES%5d.%5bL%5d,%5bSEX%5d.%5bMW%5d,%5bAGE%5d.%5b1564%5d,%5bFREQUENCY%5d.%5bA%5d,%5bCOUNTRY%5d.%5bEST%5d,%5bTIME%5d.%5b1997%5d&amp;ShowOnWeb=true" TargetMode="External"/><Relationship Id="rId41" Type="http://schemas.openxmlformats.org/officeDocument/2006/relationships/hyperlink" Target="http://stats.oecd.org/OECDStat_Metadata/ShowMetadata.ashx?Dataset=LFS_D&amp;Coords=%5bSERIES%5d.%5bL%5d,%5bSEX%5d.%5bMW%5d,%5bAGE%5d.%5b1564%5d,%5bFREQUENCY%5d.%5bA%5d,%5bCOUNTRY%5d.%5bIRL%5d,%5bTIME%5d.%5b1997%5d&amp;ShowOnWeb=true" TargetMode="External"/><Relationship Id="rId62" Type="http://schemas.openxmlformats.org/officeDocument/2006/relationships/hyperlink" Target="http://stats.oecd.org/OECDStat_Metadata/ShowMetadata.ashx?Dataset=LFS_D&amp;Coords=%5bSERIES%5d.%5bL%5d,%5bSEX%5d.%5bMW%5d,%5bAGE%5d.%5b1564%5d,%5bFREQUENCY%5d.%5bA%5d,%5bCOUNTRY%5d.%5bNZL%5d,%5bTIME%5d.%5b1998%5d&amp;ShowOnWeb=true" TargetMode="External"/><Relationship Id="rId83" Type="http://schemas.openxmlformats.org/officeDocument/2006/relationships/hyperlink" Target="http://stats.oecd.org/OECDStat_Metadata/ShowMetadata.ashx?Dataset=LFS_D&amp;Coords=%5bSERIES%5d.%5bL%5d,%5bSEX%5d.%5bMW%5d,%5bAGE%5d.%5b1564%5d,%5bFREQUENCY%5d.%5bA%5d,%5bCOUNTRY%5d.%5bESP%5d,%5bTIME%5d.%5b1999%5d&amp;ShowOnWeb=true" TargetMode="External"/><Relationship Id="rId179" Type="http://schemas.openxmlformats.org/officeDocument/2006/relationships/hyperlink" Target="http://stats.oecd.org/OECDStat_Metadata/ShowMetadata.ashx?Dataset=LFS_D&amp;Coords=%5bSERIES%5d.%5bE%5d,%5bSEX%5d.%5bWOMEN%5d,%5bAGE%5d.%5b1564%5d,%5bFREQUENCY%5d.%5bA%5d,%5bCOUNTRY%5d.%5bESP%5d,%5bTIME%5d.%5b1991%5d&amp;ShowOnWeb=true" TargetMode="External"/><Relationship Id="rId365" Type="http://schemas.openxmlformats.org/officeDocument/2006/relationships/hyperlink" Target="http://stats.oecd.org/OECDStat_Metadata/ShowMetadata.ashx?Dataset=LFS_D&amp;Coords=%5bCOUNTRY%5d.%5bPOL%5d&amp;ShowOnWeb=true&amp;Lang=en" TargetMode="External"/><Relationship Id="rId386" Type="http://schemas.openxmlformats.org/officeDocument/2006/relationships/hyperlink" Target="http://stats.oecd.org/OECDStat_Metadata/ShowMetadata.ashx?Dataset=LFS_D&amp;Coords=%5bSERIES%5d.%5bL%5d,%5bSEX%5d.%5bWOMEN%5d,%5bAGE%5d.%5b1564%5d,%5bFREQUENCY%5d.%5bA%5d,%5bCOUNTRY%5d.%5bESP%5d,%5bTIME%5d.%5b2009%5d&amp;ShowOnWeb=true" TargetMode="External"/><Relationship Id="rId190" Type="http://schemas.openxmlformats.org/officeDocument/2006/relationships/hyperlink" Target="http://stats.oecd.org/OECDStat_Metadata/ShowMetadata.ashx?Dataset=LFS_D&amp;Coords=%5bCOUNTRY%5d.%5bCHE%5d&amp;ShowOnWeb=true&amp;Lang=en" TargetMode="External"/><Relationship Id="rId204" Type="http://schemas.openxmlformats.org/officeDocument/2006/relationships/hyperlink" Target="http://stats.oecd.org/OECDStat_Metadata/ShowMetadata.ashx?Dataset=LFS_D&amp;Coords=%5bSERIES%5d.%5bE%5d,%5bSEX%5d.%5bMW%5d,%5bAGE%5d.%5b1564%5d,%5bFREQUENCY%5d.%5bA%5d,%5bCOUNTRY%5d.%5bAUT%5d,%5bTIME%5d.%5b1999%5d&amp;ShowOnWeb=true" TargetMode="External"/><Relationship Id="rId225" Type="http://schemas.openxmlformats.org/officeDocument/2006/relationships/hyperlink" Target="http://stats.oecd.org/OECDStat_Metadata/ShowMetadata.ashx?Dataset=LFS_D&amp;Coords=%5bCOUNTRY%5d.%5bDEU%5d&amp;ShowOnWeb=true&amp;Lang=en" TargetMode="External"/><Relationship Id="rId246" Type="http://schemas.openxmlformats.org/officeDocument/2006/relationships/hyperlink" Target="http://stats.oecd.org/OECDStat_Metadata/ShowMetadata.ashx?Dataset=LFS_D&amp;Coords=%5bSERIES%5d.%5bE%5d,%5bSEX%5d.%5bMW%5d,%5bAGE%5d.%5b1564%5d,%5bFREQUENCY%5d.%5bA%5d,%5bCOUNTRY%5d.%5bITA%5d,%5bTIME%5d.%5b2004%5d&amp;ShowOnWeb=true" TargetMode="External"/><Relationship Id="rId267" Type="http://schemas.openxmlformats.org/officeDocument/2006/relationships/hyperlink" Target="http://stats.oecd.org/OECDStat_Metadata/ShowMetadata.ashx?Dataset=LFS_D&amp;Coords=%5bSERIES%5d.%5bE%5d,%5bSEX%5d.%5bMW%5d,%5bAGE%5d.%5b1564%5d,%5bFREQUENCY%5d.%5bA%5d,%5bCOUNTRY%5d.%5bPOL%5d,%5bTIME%5d.%5b1999%5d&amp;ShowOnWeb=true" TargetMode="External"/><Relationship Id="rId288" Type="http://schemas.openxmlformats.org/officeDocument/2006/relationships/hyperlink" Target="http://stats.oecd.org/OECDStat_Metadata/ShowMetadata.ashx?Dataset=LFS_D&amp;Coords=%5bSERIES%5d.%5bE%5d,%5bSEX%5d.%5bMW%5d,%5bAGE%5d.%5b1564%5d,%5bFREQUENCY%5d.%5bA%5d,%5bCOUNTRY%5d.%5bSWE%5d,%5bTIME%5d.%5b1993%5d&amp;ShowOnWeb=true" TargetMode="External"/><Relationship Id="rId106" Type="http://schemas.openxmlformats.org/officeDocument/2006/relationships/hyperlink" Target="http://stats.oecd.org/OECDStat_Metadata/ShowMetadata.ashx?Dataset=LFS_D&amp;Coords=%5bSERIES%5d.%5bE%5d,%5bSEX%5d.%5bWOMEN%5d,%5bAGE%5d.%5b1564%5d,%5bFREQUENCY%5d.%5bA%5d,%5bCOUNTRY%5d.%5bAUT%5d,%5bTIME%5d.%5b2003%5d&amp;ShowOnWeb=true" TargetMode="External"/><Relationship Id="rId127" Type="http://schemas.openxmlformats.org/officeDocument/2006/relationships/hyperlink" Target="http://stats.oecd.org/OECDStat_Metadata/ShowMetadata.ashx?Dataset=LFS_D&amp;Coords=%5bSERIES%5d.%5bE%5d,%5bSEX%5d.%5bWOMEN%5d,%5bAGE%5d.%5b1564%5d,%5bFREQUENCY%5d.%5bA%5d,%5bCOUNTRY%5d.%5bDEU%5d,%5bTIME%5d.%5b1998%5d&amp;ShowOnWeb=true" TargetMode="External"/><Relationship Id="rId313" Type="http://schemas.openxmlformats.org/officeDocument/2006/relationships/hyperlink" Target="http://stats.oecd.org/OECDStat_Metadata/ShowMetadata.ashx?Dataset=LFS_D&amp;Coords=%5bCOUNTRY%5d.%5bCZE%5d&amp;ShowOnWeb=true&amp;Lang=en" TargetMode="External"/><Relationship Id="rId10" Type="http://schemas.openxmlformats.org/officeDocument/2006/relationships/hyperlink" Target="http://stats.oecd.org/OECDStat_Metadata/ShowMetadata.ashx?Dataset=LFS_D&amp;Coords=%5bSERIES%5d.%5bL%5d,%5bSEX%5d.%5bMW%5d,%5bAGE%5d.%5b1564%5d,%5bFREQUENCY%5d.%5bA%5d,%5bCOUNTRY%5d.%5bBEL%5d,%5bTIME%5d.%5b1998%5d&amp;ShowOnWeb=true" TargetMode="External"/><Relationship Id="rId31" Type="http://schemas.openxmlformats.org/officeDocument/2006/relationships/hyperlink" Target="http://stats.oecd.org/OECDStat_Metadata/ShowMetadata.ashx?Dataset=LFS_D&amp;Coords=%5bCOUNTRY%5d.%5bGRC%5d&amp;ShowOnWeb=true&amp;Lang=en" TargetMode="External"/><Relationship Id="rId52" Type="http://schemas.openxmlformats.org/officeDocument/2006/relationships/hyperlink" Target="http://stats.oecd.org/OECDStat_Metadata/ShowMetadata.ashx?Dataset=LFS_D&amp;Coords=%5bCOUNTRY%5d.%5bLUX%5d&amp;ShowOnWeb=true&amp;Lang=en" TargetMode="External"/><Relationship Id="rId73" Type="http://schemas.openxmlformats.org/officeDocument/2006/relationships/hyperlink" Target="http://stats.oecd.org/OECDStat_Metadata/ShowMetadata.ashx?Dataset=LFS_D&amp;Coords=%5bSERIES%5d.%5bL%5d,%5bSEX%5d.%5bMW%5d,%5bAGE%5d.%5b1564%5d,%5bFREQUENCY%5d.%5bA%5d,%5bCOUNTRY%5d.%5bPRT%5d,%5bTIME%5d.%5b1997%5d&amp;ShowOnWeb=true" TargetMode="External"/><Relationship Id="rId94" Type="http://schemas.openxmlformats.org/officeDocument/2006/relationships/hyperlink" Target="http://stats.oecd.org/OECDStat_Metadata/ShowMetadata.ashx?Dataset=LFS_D&amp;Coords=%5bCOUNTRY%5d.%5bGBR%5d&amp;ShowOnWeb=true&amp;Lang=en" TargetMode="External"/><Relationship Id="rId148" Type="http://schemas.openxmlformats.org/officeDocument/2006/relationships/hyperlink" Target="http://stats.oecd.org/OECDStat_Metadata/ShowMetadata.ashx?Dataset=LFS_D&amp;Coords=%5bCOUNTRY%5d.%5bKOR%5d&amp;ShowOnWeb=true&amp;Lang=en" TargetMode="External"/><Relationship Id="rId169" Type="http://schemas.openxmlformats.org/officeDocument/2006/relationships/hyperlink" Target="http://stats.oecd.org/OECDStat_Metadata/ShowMetadata.ashx?Dataset=LFS_D&amp;Coords=%5bSERIES%5d.%5bE%5d,%5bSEX%5d.%5bWOMEN%5d,%5bAGE%5d.%5b1564%5d,%5bFREQUENCY%5d.%5bA%5d,%5bCOUNTRY%5d.%5bPOL%5d,%5bTIME%5d.%5b2002%5d&amp;ShowOnWeb=true" TargetMode="External"/><Relationship Id="rId334" Type="http://schemas.openxmlformats.org/officeDocument/2006/relationships/hyperlink" Target="http://stats.oecd.org/OECDStat_Metadata/ShowMetadata.ashx?Dataset=LFS_D&amp;Coords=%5bSERIES%5d.%5bL%5d,%5bSEX%5d.%5bWOMEN%5d,%5bAGE%5d.%5b1564%5d,%5bFREQUENCY%5d.%5bA%5d,%5bCOUNTRY%5d.%5bHUN%5d,%5bTIME%5d.%5b1994%5d&amp;ShowOnWeb=true" TargetMode="External"/><Relationship Id="rId355" Type="http://schemas.openxmlformats.org/officeDocument/2006/relationships/hyperlink" Target="http://stats.oecd.org/OECDStat_Metadata/ShowMetadata.ashx?Dataset=LFS_D&amp;Coords=%5bCOUNTRY%5d.%5bMEX%5d&amp;ShowOnWeb=true&amp;Lang=en" TargetMode="External"/><Relationship Id="rId376" Type="http://schemas.openxmlformats.org/officeDocument/2006/relationships/hyperlink" Target="http://stats.oecd.org/OECDStat_Metadata/ShowMetadata.ashx?Dataset=LFS_D&amp;Coords=%5bSERIES%5d.%5bL%5d,%5bSEX%5d.%5bWOMEN%5d,%5bAGE%5d.%5b1564%5d,%5bFREQUENCY%5d.%5bA%5d,%5bCOUNTRY%5d.%5bSVK%5d,%5bTIME%5d.%5b1999%5d&amp;ShowOnWeb=true" TargetMode="External"/><Relationship Id="rId397" Type="http://schemas.openxmlformats.org/officeDocument/2006/relationships/hyperlink" Target="http://stats.oecd.org/OECDStat_Metadata/ShowMetadata.ashx?Dataset=LFS_D&amp;Coords=%5bSERIES%5d.%5bL%5d,%5bSEX%5d.%5bWOMEN%5d,%5bAGE%5d.%5b1564%5d,%5bFREQUENCY%5d.%5bA%5d,%5bCOUNTRY%5d.%5bUSA%5d,%5bTIME%5d.%5b2000%5d&amp;ShowOnWeb=true" TargetMode="External"/><Relationship Id="rId4" Type="http://schemas.openxmlformats.org/officeDocument/2006/relationships/hyperlink" Target="http://stats.oecd.org/OECDStat_Metadata/ShowMetadata.ashx?Dataset=LFS_D&amp;Coords=%5bCOUNTRY%5d.%5bAUT%5d&amp;ShowOnWeb=true&amp;Lang=en" TargetMode="External"/><Relationship Id="rId180" Type="http://schemas.openxmlformats.org/officeDocument/2006/relationships/hyperlink" Target="http://stats.oecd.org/OECDStat_Metadata/ShowMetadata.ashx?Dataset=LFS_D&amp;Coords=%5bSERIES%5d.%5bE%5d,%5bSEX%5d.%5bWOMEN%5d,%5bAGE%5d.%5b1564%5d,%5bFREQUENCY%5d.%5bA%5d,%5bCOUNTRY%5d.%5bESP%5d,%5bTIME%5d.%5b1995%5d&amp;ShowOnWeb=true" TargetMode="External"/><Relationship Id="rId215" Type="http://schemas.openxmlformats.org/officeDocument/2006/relationships/hyperlink" Target="http://stats.oecd.org/OECDStat_Metadata/ShowMetadata.ashx?Dataset=LFS_D&amp;Coords=%5bSERIES%5d.%5bE%5d,%5bSEX%5d.%5bMW%5d,%5bAGE%5d.%5b1564%5d,%5bFREQUENCY%5d.%5bA%5d,%5bCOUNTRY%5d.%5bCZE%5d,%5bTIME%5d.%5b1997%5d&amp;ShowOnWeb=true" TargetMode="External"/><Relationship Id="rId236" Type="http://schemas.openxmlformats.org/officeDocument/2006/relationships/hyperlink" Target="http://stats.oecd.org/OECDStat_Metadata/ShowMetadata.ashx?Dataset=LFS_D&amp;Coords=%5bCOUNTRY%5d.%5bISL%5d&amp;ShowOnWeb=true&amp;Lang=en" TargetMode="External"/><Relationship Id="rId257" Type="http://schemas.openxmlformats.org/officeDocument/2006/relationships/hyperlink" Target="http://stats.oecd.org/OECDStat_Metadata/ShowMetadata.ashx?Dataset=LFS_D&amp;Coords=%5bSERIES%5d.%5bE%5d,%5bSEX%5d.%5bMW%5d,%5bAGE%5d.%5b1564%5d,%5bFREQUENCY%5d.%5bA%5d,%5bCOUNTRY%5d.%5bMEX%5d,%5bTIME%5d.%5b1994%5d&amp;ShowOnWeb=true" TargetMode="External"/><Relationship Id="rId278" Type="http://schemas.openxmlformats.org/officeDocument/2006/relationships/hyperlink" Target="http://stats.oecd.org/OECDStat_Metadata/ShowMetadata.ashx?Dataset=LFS_D&amp;Coords=%5bCOUNTRY%5d.%5bESP%5d&amp;ShowOnWeb=true&amp;Lang=en" TargetMode="External"/><Relationship Id="rId303" Type="http://schemas.openxmlformats.org/officeDocument/2006/relationships/hyperlink" Target="http://stats.oecd.org/OECDStat_Metadata/ShowMetadata.ashx?Dataset=LFS_D&amp;Coords=%5bCOUNTRY%5d.%5bAUT%5d&amp;ShowOnWeb=true&amp;Lang=en" TargetMode="External"/><Relationship Id="rId42" Type="http://schemas.openxmlformats.org/officeDocument/2006/relationships/hyperlink" Target="http://stats.oecd.org/OECDStat_Metadata/ShowMetadata.ashx?Dataset=LFS_D&amp;Coords=%5bSERIES%5d.%5bL%5d,%5bSEX%5d.%5bMW%5d,%5bAGE%5d.%5b1564%5d,%5bFREQUENCY%5d.%5bA%5d,%5bCOUNTRY%5d.%5bIRL%5d,%5bTIME%5d.%5b1998%5d&amp;ShowOnWeb=true" TargetMode="External"/><Relationship Id="rId84" Type="http://schemas.openxmlformats.org/officeDocument/2006/relationships/hyperlink" Target="http://stats.oecd.org/OECDStat_Metadata/ShowMetadata.ashx?Dataset=LFS_D&amp;Coords=%5bSERIES%5d.%5bL%5d,%5bSEX%5d.%5bMW%5d,%5bAGE%5d.%5b1564%5d,%5bFREQUENCY%5d.%5bA%5d,%5bCOUNTRY%5d.%5bESP%5d,%5bTIME%5d.%5b2000%5d&amp;ShowOnWeb=true" TargetMode="External"/><Relationship Id="rId138" Type="http://schemas.openxmlformats.org/officeDocument/2006/relationships/hyperlink" Target="http://stats.oecd.org/OECDStat_Metadata/ShowMetadata.ashx?Dataset=LFS_D&amp;Coords=%5bSERIES%5d.%5bE%5d,%5bSEX%5d.%5bWOMEN%5d,%5bAGE%5d.%5b1564%5d,%5bFREQUENCY%5d.%5bA%5d,%5bCOUNTRY%5d.%5bISL%5d,%5bTIME%5d.%5b2003%5d&amp;ShowOnWeb=true" TargetMode="External"/><Relationship Id="rId345" Type="http://schemas.openxmlformats.org/officeDocument/2006/relationships/hyperlink" Target="http://stats.oecd.org/OECDStat_Metadata/ShowMetadata.ashx?Dataset=LFS_D&amp;Coords=%5bSERIES%5d.%5bL%5d,%5bSEX%5d.%5bWOMEN%5d,%5bAGE%5d.%5b1564%5d,%5bFREQUENCY%5d.%5bA%5d,%5bCOUNTRY%5d.%5bITA%5d,%5bTIME%5d.%5b2003%5d&amp;ShowOnWeb=true" TargetMode="External"/><Relationship Id="rId387" Type="http://schemas.openxmlformats.org/officeDocument/2006/relationships/hyperlink" Target="http://stats.oecd.org/OECDStat_Metadata/ShowMetadata.ashx?Dataset=LFS_D&amp;Coords=%5bCOUNTRY%5d.%5bSWE%5d&amp;ShowOnWeb=true&amp;Lang=en" TargetMode="External"/><Relationship Id="rId191" Type="http://schemas.openxmlformats.org/officeDocument/2006/relationships/hyperlink" Target="http://stats.oecd.org/OECDStat_Metadata/ShowMetadata.ashx?Dataset=LFS_D&amp;Coords=%5bCOUNTRY%5d.%5bTUR%5d&amp;ShowOnWeb=true&amp;Lang=en" TargetMode="External"/><Relationship Id="rId205" Type="http://schemas.openxmlformats.org/officeDocument/2006/relationships/hyperlink" Target="http://stats.oecd.org/OECDStat_Metadata/ShowMetadata.ashx?Dataset=LFS_D&amp;Coords=%5bSERIES%5d.%5bE%5d,%5bSEX%5d.%5bMW%5d,%5bAGE%5d.%5b1564%5d,%5bFREQUENCY%5d.%5bA%5d,%5bCOUNTRY%5d.%5bAUT%5d,%5bTIME%5d.%5b2000%5d&amp;ShowOnWeb=true" TargetMode="External"/><Relationship Id="rId247" Type="http://schemas.openxmlformats.org/officeDocument/2006/relationships/hyperlink" Target="http://stats.oecd.org/OECDStat_Metadata/ShowMetadata.ashx?Dataset=LFS_D&amp;Coords=%5bCOUNTRY%5d.%5bJPN%5d&amp;ShowOnWeb=true&amp;Lang=en"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www.oecd.org/social/family/database.htm" TargetMode="External"/></Relationships>
</file>

<file path=xl/worksheets/_rels/sheet55.xml.rels><?xml version="1.0" encoding="UTF-8" standalone="yes"?>
<Relationships xmlns="http://schemas.openxmlformats.org/package/2006/relationships"><Relationship Id="rId2" Type="http://schemas.openxmlformats.org/officeDocument/2006/relationships/hyperlink" Target="http://oe.cd/disclaimer" TargetMode="External"/><Relationship Id="rId1" Type="http://schemas.openxmlformats.org/officeDocument/2006/relationships/hyperlink" Target="http://dx.doi.org/10.1787/9789264265592-en" TargetMode="External"/></Relationships>
</file>

<file path=xl/worksheets/_rels/sheet56.xml.rels><?xml version="1.0" encoding="UTF-8" standalone="yes"?>
<Relationships xmlns="http://schemas.openxmlformats.org/package/2006/relationships"><Relationship Id="rId26" Type="http://schemas.openxmlformats.org/officeDocument/2006/relationships/hyperlink" Target="http://stats.oecd.org/OECDStat_Metadata/ShowMetadata.ashx?Dataset=SHA&amp;Coords=%5bHC%5d.%5bHCTOT%5d,%5bHF%5d.%5bHF3%5d,%5bHP%5d.%5bHPTOT%5d,%5bMEASURE%5d.%5bPARCUR%5d,%5bLOCATION%5d.%5bEST%5d&amp;ShowOnWeb=true" TargetMode="External"/><Relationship Id="rId117" Type="http://schemas.openxmlformats.org/officeDocument/2006/relationships/hyperlink" Target="http://stats.oecd.org/OECDStat_Metadata/ShowMetadata.ashx?Dataset=SHA&amp;Coords=%5bHC%5d.%5bHCTOT%5d,%5bHF%5d.%5bHFTOT%5d,%5bHP%5d.%5bHPTOT%5d,%5bMEASURE%5d.%5bPARPIB%5d,%5bLOCATION%5d.%5bHUN%5d,%5bTIME%5d.%5b2015%5d&amp;ShowOnWeb=true" TargetMode="External"/><Relationship Id="rId21" Type="http://schemas.openxmlformats.org/officeDocument/2006/relationships/hyperlink" Target="http://stats.oecd.org/OECDStat_Metadata/ShowMetadata.ashx?Dataset=SHA&amp;Coords=%5bLOCATION%5d.%5bCZE%5d&amp;ShowOnWeb=true&amp;Lang=en" TargetMode="External"/><Relationship Id="rId42" Type="http://schemas.openxmlformats.org/officeDocument/2006/relationships/hyperlink" Target="http://stats.oecd.org/OECDStat_Metadata/ShowMetadata.ashx?Dataset=SHA&amp;Coords=%5bHC%5d.%5bHCTOT%5d,%5bHF%5d.%5bHF3%5d,%5bHP%5d.%5bHPTOT%5d,%5bMEASURE%5d.%5bPARCUR%5d,%5bLOCATION%5d.%5bISR%5d&amp;ShowOnWeb=true" TargetMode="External"/><Relationship Id="rId47" Type="http://schemas.openxmlformats.org/officeDocument/2006/relationships/hyperlink" Target="http://stats.oecd.org/OECDStat_Metadata/ShowMetadata.ashx?Dataset=SHA&amp;Coords=%5bLOCATION%5d.%5bKOR%5d&amp;ShowOnWeb=true&amp;Lang=en" TargetMode="External"/><Relationship Id="rId63" Type="http://schemas.openxmlformats.org/officeDocument/2006/relationships/hyperlink" Target="http://stats.oecd.org/OECDStat_Metadata/ShowMetadata.ashx?Dataset=SHA&amp;Coords=%5bLOCATION%5d.%5bPRT%5d&amp;ShowOnWeb=true&amp;Lang=en" TargetMode="External"/><Relationship Id="rId68" Type="http://schemas.openxmlformats.org/officeDocument/2006/relationships/hyperlink" Target="http://stats.oecd.org/OECDStat_Metadata/ShowMetadata.ashx?Dataset=SHA&amp;Coords=%5bHC%5d.%5bHCTOT%5d,%5bHF%5d.%5bHF3%5d,%5bHP%5d.%5bHPTOT%5d,%5bMEASURE%5d.%5bPARCUR%5d,%5bLOCATION%5d.%5bSVN%5d&amp;ShowOnWeb=true" TargetMode="External"/><Relationship Id="rId84" Type="http://schemas.openxmlformats.org/officeDocument/2006/relationships/hyperlink" Target="http://stats.oecd.org/OECDStat_Metadata/ShowMetadata.ashx?Dataset=SHA&amp;Coords=%5bHC%5d.%5bHCTOT%5d,%5bHF%5d.%5bHFTOT%5d,%5bHP%5d.%5bHPTOT%5d,%5bMEASURE%5d.%5bPARPIB%5d,%5bLOCATION%5d.%5bAUS%5d&amp;ShowOnWeb=true" TargetMode="External"/><Relationship Id="rId89" Type="http://schemas.openxmlformats.org/officeDocument/2006/relationships/hyperlink" Target="http://stats.oecd.org/OECDStat_Metadata/ShowMetadata.ashx?Dataset=SHA&amp;Coords=%5bHC%5d.%5bHCTOT%5d,%5bHF%5d.%5bHFTOT%5d,%5bHP%5d.%5bHPTOT%5d,%5bMEASURE%5d.%5bPARPIB%5d,%5bLOCATION%5d.%5bAUT%5d,%5bTIME%5d.%5b2015%5d&amp;ShowOnWeb=true" TargetMode="External"/><Relationship Id="rId112" Type="http://schemas.openxmlformats.org/officeDocument/2006/relationships/hyperlink" Target="http://stats.oecd.org/OECDStat_Metadata/ShowMetadata.ashx?Dataset=SHA&amp;Coords=%5bLOCATION%5d.%5bGRC%5d&amp;ShowOnWeb=true&amp;Lang=en" TargetMode="External"/><Relationship Id="rId133" Type="http://schemas.openxmlformats.org/officeDocument/2006/relationships/hyperlink" Target="http://stats.oecd.org/OECDStat_Metadata/ShowMetadata.ashx?Dataset=SHA&amp;Coords=%5bHC%5d.%5bHCTOT%5d,%5bHF%5d.%5bHFTOT%5d,%5bHP%5d.%5bHPTOT%5d,%5bMEASURE%5d.%5bPARPIB%5d,%5bLOCATION%5d.%5bKOR%5d&amp;ShowOnWeb=true" TargetMode="External"/><Relationship Id="rId138" Type="http://schemas.openxmlformats.org/officeDocument/2006/relationships/hyperlink" Target="http://stats.oecd.org/OECDStat_Metadata/ShowMetadata.ashx?Dataset=SHA&amp;Coords=%5bHC%5d.%5bHCTOT%5d,%5bHF%5d.%5bHFTOT%5d,%5bHP%5d.%5bHPTOT%5d,%5bMEASURE%5d.%5bPARPIB%5d,%5bLOCATION%5d.%5bLUX%5d&amp;ShowOnWeb=true" TargetMode="External"/><Relationship Id="rId154" Type="http://schemas.openxmlformats.org/officeDocument/2006/relationships/hyperlink" Target="http://stats.oecd.org/OECDStat_Metadata/ShowMetadata.ashx?Dataset=SHA&amp;Coords=%5bHC%5d.%5bHCTOT%5d,%5bHF%5d.%5bHFTOT%5d,%5bHP%5d.%5bHPTOT%5d,%5bMEASURE%5d.%5bPARPIB%5d,%5bLOCATION%5d.%5bPOL%5d,%5bTIME%5d.%5b2015%5d&amp;ShowOnWeb=true" TargetMode="External"/><Relationship Id="rId159" Type="http://schemas.openxmlformats.org/officeDocument/2006/relationships/hyperlink" Target="http://stats.oecd.org/OECDStat_Metadata/ShowMetadata.ashx?Dataset=SHA&amp;Coords=%5bHC%5d.%5bHCTOT%5d,%5bHF%5d.%5bHFTOT%5d,%5bHP%5d.%5bHPTOT%5d,%5bMEASURE%5d.%5bPARPIB%5d,%5bLOCATION%5d.%5bSVK%5d,%5bTIME%5d.%5b2015%5d&amp;ShowOnWeb=true" TargetMode="External"/><Relationship Id="rId175" Type="http://schemas.openxmlformats.org/officeDocument/2006/relationships/hyperlink" Target="http://stats.oecd.org/OECDStat_Metadata/ShowMetadata.ashx?Dataset=SHA&amp;Coords=%5bLOCATION%5d.%5bUSA%5d&amp;ShowOnWeb=true&amp;Lang=en" TargetMode="External"/><Relationship Id="rId170" Type="http://schemas.openxmlformats.org/officeDocument/2006/relationships/hyperlink" Target="http://stats.oecd.org/OECDStat_Metadata/ShowMetadata.ashx?Dataset=SHA&amp;Coords=%5bHC%5d.%5bHCTOT%5d,%5bHF%5d.%5bHFTOT%5d,%5bHP%5d.%5bHPTOT%5d,%5bMEASURE%5d.%5bPARPIB%5d,%5bLOCATION%5d.%5bTUR%5d&amp;ShowOnWeb=true" TargetMode="External"/><Relationship Id="rId16" Type="http://schemas.openxmlformats.org/officeDocument/2006/relationships/hyperlink" Target="http://stats.oecd.org/OECDStat_Metadata/ShowMetadata.ashx?Dataset=SHA&amp;Coords=%5bHC%5d.%5bHCTOT%5d,%5bHF%5d.%5bHF3%5d,%5bHP%5d.%5bHPTOT%5d,%5bMEASURE%5d.%5bPARCUR%5d,%5bLOCATION%5d.%5bBEL%5d&amp;ShowOnWeb=true" TargetMode="External"/><Relationship Id="rId107" Type="http://schemas.openxmlformats.org/officeDocument/2006/relationships/hyperlink" Target="http://stats.oecd.org/OECDStat_Metadata/ShowMetadata.ashx?Dataset=SHA&amp;Coords=%5bLOCATION%5d.%5bFRA%5d&amp;ShowOnWeb=true&amp;Lang=en" TargetMode="External"/><Relationship Id="rId11" Type="http://schemas.openxmlformats.org/officeDocument/2006/relationships/hyperlink" Target="http://stats.oecd.org/OECDStat_Metadata/ShowMetadata.ashx?Dataset=SHA&amp;Coords=%5bLOCATION%5d.%5bAUS%5d&amp;ShowOnWeb=true&amp;Lang=en" TargetMode="External"/><Relationship Id="rId32" Type="http://schemas.openxmlformats.org/officeDocument/2006/relationships/hyperlink" Target="http://stats.oecd.org/OECDStat_Metadata/ShowMetadata.ashx?Dataset=SHA&amp;Coords=%5bHC%5d.%5bHCTOT%5d,%5bHF%5d.%5bHF3%5d,%5bHP%5d.%5bHPTOT%5d,%5bMEASURE%5d.%5bPARCUR%5d,%5bLOCATION%5d.%5bDEU%5d&amp;ShowOnWeb=true" TargetMode="External"/><Relationship Id="rId37" Type="http://schemas.openxmlformats.org/officeDocument/2006/relationships/hyperlink" Target="http://stats.oecd.org/OECDStat_Metadata/ShowMetadata.ashx?Dataset=SHA&amp;Coords=%5bLOCATION%5d.%5bISL%5d&amp;ShowOnWeb=true&amp;Lang=en" TargetMode="External"/><Relationship Id="rId53" Type="http://schemas.openxmlformats.org/officeDocument/2006/relationships/hyperlink" Target="http://stats.oecd.org/OECDStat_Metadata/ShowMetadata.ashx?Dataset=SHA&amp;Coords=%5bLOCATION%5d.%5bMEX%5d&amp;ShowOnWeb=true&amp;Lang=en" TargetMode="External"/><Relationship Id="rId58" Type="http://schemas.openxmlformats.org/officeDocument/2006/relationships/hyperlink" Target="http://stats.oecd.org/OECDStat_Metadata/ShowMetadata.ashx?Dataset=SHA&amp;Coords=%5bHC%5d.%5bHCTOT%5d,%5bHF%5d.%5bHF3%5d,%5bHP%5d.%5bHPTOT%5d,%5bMEASURE%5d.%5bPARCUR%5d,%5bLOCATION%5d.%5bNZL%5d&amp;ShowOnWeb=true" TargetMode="External"/><Relationship Id="rId74" Type="http://schemas.openxmlformats.org/officeDocument/2006/relationships/hyperlink" Target="http://stats.oecd.org/OECDStat_Metadata/ShowMetadata.ashx?Dataset=SHA&amp;Coords=%5bHC%5d.%5bHCTOT%5d,%5bHF%5d.%5bHF3%5d,%5bHP%5d.%5bHPTOT%5d,%5bMEASURE%5d.%5bPARCUR%5d,%5bLOCATION%5d.%5bCHE%5d&amp;ShowOnWeb=true" TargetMode="External"/><Relationship Id="rId79" Type="http://schemas.openxmlformats.org/officeDocument/2006/relationships/hyperlink" Target="http://stats.oecd.org/OECDStat_Metadata/ShowMetadata.ashx?Dataset=SHA&amp;Coords=%5bLOCATION%5d.%5bUSA%5d&amp;ShowOnWeb=true&amp;Lang=en" TargetMode="External"/><Relationship Id="rId102" Type="http://schemas.openxmlformats.org/officeDocument/2006/relationships/hyperlink" Target="http://stats.oecd.org/OECDStat_Metadata/ShowMetadata.ashx?Dataset=SHA&amp;Coords=%5bHC%5d.%5bHCTOT%5d,%5bHF%5d.%5bHFTOT%5d,%5bHP%5d.%5bHPTOT%5d,%5bMEASURE%5d.%5bPARPIB%5d,%5bLOCATION%5d.%5bDNK%5d,%5bTIME%5d.%5b2015%5d&amp;ShowOnWeb=true" TargetMode="External"/><Relationship Id="rId123" Type="http://schemas.openxmlformats.org/officeDocument/2006/relationships/hyperlink" Target="http://stats.oecd.org/OECDStat_Metadata/ShowMetadata.ashx?Dataset=SHA&amp;Coords=%5bLOCATION%5d.%5bISR%5d&amp;ShowOnWeb=true&amp;Lang=en" TargetMode="External"/><Relationship Id="rId128" Type="http://schemas.openxmlformats.org/officeDocument/2006/relationships/hyperlink" Target="http://stats.oecd.org/OECDStat_Metadata/ShowMetadata.ashx?Dataset=SHA&amp;Coords=%5bHC%5d.%5bHCTOT%5d,%5bHF%5d.%5bHFTOT%5d,%5bHP%5d.%5bHPTOT%5d,%5bMEASURE%5d.%5bPARPIB%5d,%5bLOCATION%5d.%5bITA%5d,%5bTIME%5d.%5b2015%5d&amp;ShowOnWeb=true" TargetMode="External"/><Relationship Id="rId144" Type="http://schemas.openxmlformats.org/officeDocument/2006/relationships/hyperlink" Target="http://stats.oecd.org/OECDStat_Metadata/ShowMetadata.ashx?Dataset=SHA&amp;Coords=%5bLOCATION%5d.%5bNLD%5d&amp;ShowOnWeb=true&amp;Lang=en" TargetMode="External"/><Relationship Id="rId149" Type="http://schemas.openxmlformats.org/officeDocument/2006/relationships/hyperlink" Target="http://stats.oecd.org/OECDStat_Metadata/ShowMetadata.ashx?Dataset=SHA&amp;Coords=%5bHC%5d.%5bHCTOT%5d,%5bHF%5d.%5bHFTOT%5d,%5bHP%5d.%5bHPTOT%5d,%5bMEASURE%5d.%5bPARPIB%5d,%5bLOCATION%5d.%5bNZL%5d,%5bTIME%5d.%5b2015%5d&amp;ShowOnWeb=true" TargetMode="External"/><Relationship Id="rId5" Type="http://schemas.openxmlformats.org/officeDocument/2006/relationships/hyperlink" Target="http://stats.oecd.org/index.aspx?DatasetCode=HEALTH_LVNG" TargetMode="External"/><Relationship Id="rId90" Type="http://schemas.openxmlformats.org/officeDocument/2006/relationships/hyperlink" Target="http://stats.oecd.org/OECDStat_Metadata/ShowMetadata.ashx?Dataset=SHA&amp;Coords=%5bLOCATION%5d.%5bBEL%5d&amp;ShowOnWeb=true&amp;Lang=en" TargetMode="External"/><Relationship Id="rId95" Type="http://schemas.openxmlformats.org/officeDocument/2006/relationships/hyperlink" Target="http://stats.oecd.org/OECDStat_Metadata/ShowMetadata.ashx?Dataset=SHA&amp;Coords=%5bLOCATION%5d.%5bCHL%5d&amp;ShowOnWeb=true&amp;Lang=en" TargetMode="External"/><Relationship Id="rId160" Type="http://schemas.openxmlformats.org/officeDocument/2006/relationships/hyperlink" Target="http://stats.oecd.org/OECDStat_Metadata/ShowMetadata.ashx?Dataset=SHA&amp;Coords=%5bLOCATION%5d.%5bSVN%5d&amp;ShowOnWeb=true&amp;Lang=en" TargetMode="External"/><Relationship Id="rId165" Type="http://schemas.openxmlformats.org/officeDocument/2006/relationships/hyperlink" Target="http://stats.oecd.org/OECDStat_Metadata/ShowMetadata.ashx?Dataset=SHA&amp;Coords=%5bLOCATION%5d.%5bSWE%5d&amp;ShowOnWeb=true&amp;Lang=en" TargetMode="External"/><Relationship Id="rId22" Type="http://schemas.openxmlformats.org/officeDocument/2006/relationships/hyperlink" Target="http://stats.oecd.org/OECDStat_Metadata/ShowMetadata.ashx?Dataset=SHA&amp;Coords=%5bHC%5d.%5bHCTOT%5d,%5bHF%5d.%5bHF3%5d,%5bHP%5d.%5bHPTOT%5d,%5bMEASURE%5d.%5bPARCUR%5d,%5bLOCATION%5d.%5bCZE%5d&amp;ShowOnWeb=true" TargetMode="External"/><Relationship Id="rId27" Type="http://schemas.openxmlformats.org/officeDocument/2006/relationships/hyperlink" Target="http://stats.oecd.org/OECDStat_Metadata/ShowMetadata.ashx?Dataset=SHA&amp;Coords=%5bLOCATION%5d.%5bFIN%5d&amp;ShowOnWeb=true&amp;Lang=en" TargetMode="External"/><Relationship Id="rId43" Type="http://schemas.openxmlformats.org/officeDocument/2006/relationships/hyperlink" Target="http://stats.oecd.org/OECDStat_Metadata/ShowMetadata.ashx?Dataset=SHA&amp;Coords=%5bLOCATION%5d.%5bITA%5d&amp;ShowOnWeb=true&amp;Lang=en" TargetMode="External"/><Relationship Id="rId48" Type="http://schemas.openxmlformats.org/officeDocument/2006/relationships/hyperlink" Target="http://stats.oecd.org/OECDStat_Metadata/ShowMetadata.ashx?Dataset=SHA&amp;Coords=%5bHC%5d.%5bHCTOT%5d,%5bHF%5d.%5bHF3%5d,%5bHP%5d.%5bHPTOT%5d,%5bMEASURE%5d.%5bPARCUR%5d,%5bLOCATION%5d.%5bKOR%5d&amp;ShowOnWeb=true" TargetMode="External"/><Relationship Id="rId64" Type="http://schemas.openxmlformats.org/officeDocument/2006/relationships/hyperlink" Target="http://stats.oecd.org/OECDStat_Metadata/ShowMetadata.ashx?Dataset=SHA&amp;Coords=%5bHC%5d.%5bHCTOT%5d,%5bHF%5d.%5bHF3%5d,%5bHP%5d.%5bHPTOT%5d,%5bMEASURE%5d.%5bPARCUR%5d,%5bLOCATION%5d.%5bPRT%5d&amp;ShowOnWeb=true" TargetMode="External"/><Relationship Id="rId69" Type="http://schemas.openxmlformats.org/officeDocument/2006/relationships/hyperlink" Target="http://stats.oecd.org/OECDStat_Metadata/ShowMetadata.ashx?Dataset=SHA&amp;Coords=%5bLOCATION%5d.%5bESP%5d&amp;ShowOnWeb=true&amp;Lang=en" TargetMode="External"/><Relationship Id="rId113" Type="http://schemas.openxmlformats.org/officeDocument/2006/relationships/hyperlink" Target="http://stats.oecd.org/OECDStat_Metadata/ShowMetadata.ashx?Dataset=SHA&amp;Coords=%5bHC%5d.%5bHCTOT%5d,%5bHF%5d.%5bHFTOT%5d,%5bHP%5d.%5bHPTOT%5d,%5bMEASURE%5d.%5bPARPIB%5d,%5bLOCATION%5d.%5bGRC%5d&amp;ShowOnWeb=true" TargetMode="External"/><Relationship Id="rId118" Type="http://schemas.openxmlformats.org/officeDocument/2006/relationships/hyperlink" Target="http://stats.oecd.org/OECDStat_Metadata/ShowMetadata.ashx?Dataset=SHA&amp;Coords=%5bLOCATION%5d.%5bISL%5d&amp;ShowOnWeb=true&amp;Lang=en" TargetMode="External"/><Relationship Id="rId134" Type="http://schemas.openxmlformats.org/officeDocument/2006/relationships/hyperlink" Target="http://stats.oecd.org/OECDStat_Metadata/ShowMetadata.ashx?Dataset=SHA&amp;Coords=%5bLOCATION%5d.%5bLVA%5d&amp;ShowOnWeb=true&amp;Lang=en" TargetMode="External"/><Relationship Id="rId139" Type="http://schemas.openxmlformats.org/officeDocument/2006/relationships/hyperlink" Target="http://stats.oecd.org/OECDStat_Metadata/ShowMetadata.ashx?Dataset=SHA&amp;Coords=%5bHC%5d.%5bHCTOT%5d,%5bHF%5d.%5bHFTOT%5d,%5bHP%5d.%5bHPTOT%5d,%5bMEASURE%5d.%5bPARPIB%5d,%5bLOCATION%5d.%5bLUX%5d,%5bTIME%5d.%5b2013%5d&amp;ShowOnWeb=true" TargetMode="External"/><Relationship Id="rId80" Type="http://schemas.openxmlformats.org/officeDocument/2006/relationships/hyperlink" Target="http://stats.oecd.org/OECDStat_Metadata/ShowMetadata.ashx?Dataset=SHA&amp;Coords=%5bHC%5d.%5bHCTOT%5d,%5bHF%5d.%5bHF3%5d,%5bHP%5d.%5bHPTOT%5d,%5bMEASURE%5d.%5bPARCUR%5d,%5bLOCATION%5d.%5bUSA%5d&amp;ShowOnWeb=true" TargetMode="External"/><Relationship Id="rId85" Type="http://schemas.openxmlformats.org/officeDocument/2006/relationships/hyperlink" Target="http://stats.oecd.org/OECDStat_Metadata/ShowMetadata.ashx?Dataset=SHA&amp;Coords=%5bHC%5d.%5bHCTOT%5d,%5bHF%5d.%5bHFTOT%5d,%5bHP%5d.%5bHPTOT%5d,%5bMEASURE%5d.%5bPARPIB%5d,%5bLOCATION%5d.%5bAUS%5d,%5bTIME%5d.%5b2014%5d&amp;ShowOnWeb=true" TargetMode="External"/><Relationship Id="rId150" Type="http://schemas.openxmlformats.org/officeDocument/2006/relationships/hyperlink" Target="http://stats.oecd.org/OECDStat_Metadata/ShowMetadata.ashx?Dataset=SHA&amp;Coords=%5bLOCATION%5d.%5bNOR%5d&amp;ShowOnWeb=true&amp;Lang=en" TargetMode="External"/><Relationship Id="rId155" Type="http://schemas.openxmlformats.org/officeDocument/2006/relationships/hyperlink" Target="http://stats.oecd.org/OECDStat_Metadata/ShowMetadata.ashx?Dataset=SHA&amp;Coords=%5bLOCATION%5d.%5bPRT%5d&amp;ShowOnWeb=true&amp;Lang=en" TargetMode="External"/><Relationship Id="rId171" Type="http://schemas.openxmlformats.org/officeDocument/2006/relationships/hyperlink" Target="http://stats.oecd.org/OECDStat_Metadata/ShowMetadata.ashx?Dataset=SHA&amp;Coords=%5bHC%5d.%5bHCTOT%5d,%5bHF%5d.%5bHFTOT%5d,%5bHP%5d.%5bHPTOT%5d,%5bMEASURE%5d.%5bPARPIB%5d,%5bLOCATION%5d.%5bTUR%5d,%5bTIME%5d.%5b2015%5d&amp;ShowOnWeb=true" TargetMode="External"/><Relationship Id="rId176" Type="http://schemas.openxmlformats.org/officeDocument/2006/relationships/hyperlink" Target="http://stats.oecd.org/OECDStat_Metadata/ShowMetadata.ashx?Dataset=SHA&amp;Coords=%5bHC%5d.%5bHCTOT%5d,%5bHF%5d.%5bHFTOT%5d,%5bHP%5d.%5bHPTOT%5d,%5bMEASURE%5d.%5bPARPIB%5d,%5bLOCATION%5d.%5bUSA%5d&amp;ShowOnWeb=true" TargetMode="External"/><Relationship Id="rId12" Type="http://schemas.openxmlformats.org/officeDocument/2006/relationships/hyperlink" Target="http://stats.oecd.org/OECDStat_Metadata/ShowMetadata.ashx?Dataset=SHA&amp;Coords=%5bHC%5d.%5bHCTOT%5d,%5bHF%5d.%5bHF3%5d,%5bHP%5d.%5bHPTOT%5d,%5bMEASURE%5d.%5bPARCUR%5d,%5bLOCATION%5d.%5bAUS%5d&amp;ShowOnWeb=true" TargetMode="External"/><Relationship Id="rId17" Type="http://schemas.openxmlformats.org/officeDocument/2006/relationships/hyperlink" Target="http://stats.oecd.org/OECDStat_Metadata/ShowMetadata.ashx?Dataset=SHA&amp;Coords=%5bLOCATION%5d.%5bCAN%5d&amp;ShowOnWeb=true&amp;Lang=en" TargetMode="External"/><Relationship Id="rId33" Type="http://schemas.openxmlformats.org/officeDocument/2006/relationships/hyperlink" Target="http://stats.oecd.org/OECDStat_Metadata/ShowMetadata.ashx?Dataset=SHA&amp;Coords=%5bLOCATION%5d.%5bGRC%5d&amp;ShowOnWeb=true&amp;Lang=en" TargetMode="External"/><Relationship Id="rId38" Type="http://schemas.openxmlformats.org/officeDocument/2006/relationships/hyperlink" Target="http://stats.oecd.org/OECDStat_Metadata/ShowMetadata.ashx?Dataset=SHA&amp;Coords=%5bHC%5d.%5bHCTOT%5d,%5bHF%5d.%5bHF3%5d,%5bHP%5d.%5bHPTOT%5d,%5bMEASURE%5d.%5bPARCUR%5d,%5bLOCATION%5d.%5bISL%5d&amp;ShowOnWeb=true" TargetMode="External"/><Relationship Id="rId59" Type="http://schemas.openxmlformats.org/officeDocument/2006/relationships/hyperlink" Target="http://stats.oecd.org/OECDStat_Metadata/ShowMetadata.ashx?Dataset=SHA&amp;Coords=%5bLOCATION%5d.%5bNOR%5d&amp;ShowOnWeb=true&amp;Lang=en" TargetMode="External"/><Relationship Id="rId103" Type="http://schemas.openxmlformats.org/officeDocument/2006/relationships/hyperlink" Target="http://stats.oecd.org/OECDStat_Metadata/ShowMetadata.ashx?Dataset=SHA&amp;Coords=%5bLOCATION%5d.%5bEST%5d&amp;ShowOnWeb=true&amp;Lang=en" TargetMode="External"/><Relationship Id="rId108" Type="http://schemas.openxmlformats.org/officeDocument/2006/relationships/hyperlink" Target="http://stats.oecd.org/OECDStat_Metadata/ShowMetadata.ashx?Dataset=SHA&amp;Coords=%5bHC%5d.%5bHCTOT%5d,%5bHF%5d.%5bHFTOT%5d,%5bHP%5d.%5bHPTOT%5d,%5bMEASURE%5d.%5bPARPIB%5d,%5bLOCATION%5d.%5bFRA%5d&amp;ShowOnWeb=true" TargetMode="External"/><Relationship Id="rId124" Type="http://schemas.openxmlformats.org/officeDocument/2006/relationships/hyperlink" Target="http://stats.oecd.org/OECDStat_Metadata/ShowMetadata.ashx?Dataset=SHA&amp;Coords=%5bHC%5d.%5bHCTOT%5d,%5bHF%5d.%5bHFTOT%5d,%5bHP%5d.%5bHPTOT%5d,%5bMEASURE%5d.%5bPARPIB%5d,%5bLOCATION%5d.%5bISR%5d&amp;ShowOnWeb=true" TargetMode="External"/><Relationship Id="rId129" Type="http://schemas.openxmlformats.org/officeDocument/2006/relationships/hyperlink" Target="http://stats.oecd.org/OECDStat_Metadata/ShowMetadata.ashx?Dataset=SHA&amp;Coords=%5bLOCATION%5d.%5bJPN%5d&amp;ShowOnWeb=true&amp;Lang=en" TargetMode="External"/><Relationship Id="rId54" Type="http://schemas.openxmlformats.org/officeDocument/2006/relationships/hyperlink" Target="http://stats.oecd.org/OECDStat_Metadata/ShowMetadata.ashx?Dataset=SHA&amp;Coords=%5bHC%5d.%5bHCTOT%5d,%5bHF%5d.%5bHF3%5d,%5bHP%5d.%5bHPTOT%5d,%5bMEASURE%5d.%5bPARCUR%5d,%5bLOCATION%5d.%5bMEX%5d&amp;ShowOnWeb=true" TargetMode="External"/><Relationship Id="rId70" Type="http://schemas.openxmlformats.org/officeDocument/2006/relationships/hyperlink" Target="http://stats.oecd.org/OECDStat_Metadata/ShowMetadata.ashx?Dataset=SHA&amp;Coords=%5bHC%5d.%5bHCTOT%5d,%5bHF%5d.%5bHF3%5d,%5bHP%5d.%5bHPTOT%5d,%5bMEASURE%5d.%5bPARCUR%5d,%5bLOCATION%5d.%5bESP%5d&amp;ShowOnWeb=true" TargetMode="External"/><Relationship Id="rId75" Type="http://schemas.openxmlformats.org/officeDocument/2006/relationships/hyperlink" Target="http://stats.oecd.org/OECDStat_Metadata/ShowMetadata.ashx?Dataset=SHA&amp;Coords=%5bLOCATION%5d.%5bTUR%5d&amp;ShowOnWeb=true&amp;Lang=en" TargetMode="External"/><Relationship Id="rId91" Type="http://schemas.openxmlformats.org/officeDocument/2006/relationships/hyperlink" Target="http://stats.oecd.org/OECDStat_Metadata/ShowMetadata.ashx?Dataset=SHA&amp;Coords=%5bHC%5d.%5bHCTOT%5d,%5bHF%5d.%5bHFTOT%5d,%5bHP%5d.%5bHPTOT%5d,%5bMEASURE%5d.%5bPARPIB%5d,%5bLOCATION%5d.%5bBEL%5d&amp;ShowOnWeb=true" TargetMode="External"/><Relationship Id="rId96" Type="http://schemas.openxmlformats.org/officeDocument/2006/relationships/hyperlink" Target="http://stats.oecd.org/OECDStat_Metadata/ShowMetadata.ashx?Dataset=SHA&amp;Coords=%5bHC%5d.%5bHCTOT%5d,%5bHF%5d.%5bHFTOT%5d,%5bHP%5d.%5bHPTOT%5d,%5bMEASURE%5d.%5bPARPIB%5d,%5bLOCATION%5d.%5bCHL%5d&amp;ShowOnWeb=true" TargetMode="External"/><Relationship Id="rId140" Type="http://schemas.openxmlformats.org/officeDocument/2006/relationships/hyperlink" Target="http://stats.oecd.org/OECDStat_Metadata/ShowMetadata.ashx?Dataset=SHA&amp;Coords=%5bHC%5d.%5bHCTOT%5d,%5bHF%5d.%5bHFTOT%5d,%5bHP%5d.%5bHPTOT%5d,%5bMEASURE%5d.%5bPARPIB%5d,%5bLOCATION%5d.%5bLUX%5d,%5bTIME%5d.%5b2014%5d&amp;ShowOnWeb=true" TargetMode="External"/><Relationship Id="rId145" Type="http://schemas.openxmlformats.org/officeDocument/2006/relationships/hyperlink" Target="http://stats.oecd.org/OECDStat_Metadata/ShowMetadata.ashx?Dataset=SHA&amp;Coords=%5bHC%5d.%5bHCTOT%5d,%5bHF%5d.%5bHFTOT%5d,%5bHP%5d.%5bHPTOT%5d,%5bMEASURE%5d.%5bPARPIB%5d,%5bLOCATION%5d.%5bNLD%5d&amp;ShowOnWeb=true" TargetMode="External"/><Relationship Id="rId161" Type="http://schemas.openxmlformats.org/officeDocument/2006/relationships/hyperlink" Target="http://stats.oecd.org/OECDStat_Metadata/ShowMetadata.ashx?Dataset=SHA&amp;Coords=%5bHC%5d.%5bHCTOT%5d,%5bHF%5d.%5bHFTOT%5d,%5bHP%5d.%5bHPTOT%5d,%5bMEASURE%5d.%5bPARPIB%5d,%5bLOCATION%5d.%5bSVN%5d&amp;ShowOnWeb=true" TargetMode="External"/><Relationship Id="rId166" Type="http://schemas.openxmlformats.org/officeDocument/2006/relationships/hyperlink" Target="http://stats.oecd.org/OECDStat_Metadata/ShowMetadata.ashx?Dataset=SHA&amp;Coords=%5bHC%5d.%5bHCTOT%5d,%5bHF%5d.%5bHFTOT%5d,%5bHP%5d.%5bHPTOT%5d,%5bMEASURE%5d.%5bPARPIB%5d,%5bLOCATION%5d.%5bSWE%5d&amp;ShowOnWeb=true" TargetMode="External"/><Relationship Id="rId1" Type="http://schemas.openxmlformats.org/officeDocument/2006/relationships/hyperlink" Target="http://stats.oecd.org/OECDStat_Metadata/ShowMetadata.ashx?Dataset=HEALTH_LVNG&amp;ShowOnWeb=true&amp;Lang=en" TargetMode="External"/><Relationship Id="rId6" Type="http://schemas.openxmlformats.org/officeDocument/2006/relationships/hyperlink" Target="http://stats.oecd.org/OECDStat_Metadata/ShowMetadata.ashx?Dataset=HEALTH_LVNG&amp;ShowOnWeb=true&amp;Lang=en" TargetMode="External"/><Relationship Id="rId23" Type="http://schemas.openxmlformats.org/officeDocument/2006/relationships/hyperlink" Target="http://stats.oecd.org/OECDStat_Metadata/ShowMetadata.ashx?Dataset=SHA&amp;Coords=%5bLOCATION%5d.%5bDNK%5d&amp;ShowOnWeb=true&amp;Lang=en" TargetMode="External"/><Relationship Id="rId28" Type="http://schemas.openxmlformats.org/officeDocument/2006/relationships/hyperlink" Target="http://stats.oecd.org/OECDStat_Metadata/ShowMetadata.ashx?Dataset=SHA&amp;Coords=%5bHC%5d.%5bHCTOT%5d,%5bHF%5d.%5bHF3%5d,%5bHP%5d.%5bHPTOT%5d,%5bMEASURE%5d.%5bPARCUR%5d,%5bLOCATION%5d.%5bFIN%5d&amp;ShowOnWeb=true" TargetMode="External"/><Relationship Id="rId49" Type="http://schemas.openxmlformats.org/officeDocument/2006/relationships/hyperlink" Target="http://stats.oecd.org/OECDStat_Metadata/ShowMetadata.ashx?Dataset=SHA&amp;Coords=%5bLOCATION%5d.%5bLVA%5d&amp;ShowOnWeb=true&amp;Lang=en" TargetMode="External"/><Relationship Id="rId114" Type="http://schemas.openxmlformats.org/officeDocument/2006/relationships/hyperlink" Target="http://stats.oecd.org/OECDStat_Metadata/ShowMetadata.ashx?Dataset=SHA&amp;Coords=%5bHC%5d.%5bHCTOT%5d,%5bHF%5d.%5bHFTOT%5d,%5bHP%5d.%5bHPTOT%5d,%5bMEASURE%5d.%5bPARPIB%5d,%5bLOCATION%5d.%5bGRC%5d,%5bTIME%5d.%5b2015%5d&amp;ShowOnWeb=true" TargetMode="External"/><Relationship Id="rId119" Type="http://schemas.openxmlformats.org/officeDocument/2006/relationships/hyperlink" Target="http://stats.oecd.org/OECDStat_Metadata/ShowMetadata.ashx?Dataset=SHA&amp;Coords=%5bHC%5d.%5bHCTOT%5d,%5bHF%5d.%5bHFTOT%5d,%5bHP%5d.%5bHPTOT%5d,%5bMEASURE%5d.%5bPARPIB%5d,%5bLOCATION%5d.%5bISL%5d&amp;ShowOnWeb=true" TargetMode="External"/><Relationship Id="rId10" Type="http://schemas.openxmlformats.org/officeDocument/2006/relationships/hyperlink" Target="http://stats.oecd.org/OECDStat_Metadata/ShowMetadata.ashx?Dataset=SHA&amp;ShowOnWeb=true&amp;Lang=en" TargetMode="External"/><Relationship Id="rId31" Type="http://schemas.openxmlformats.org/officeDocument/2006/relationships/hyperlink" Target="http://stats.oecd.org/OECDStat_Metadata/ShowMetadata.ashx?Dataset=SHA&amp;Coords=%5bLOCATION%5d.%5bDEU%5d&amp;ShowOnWeb=true&amp;Lang=en" TargetMode="External"/><Relationship Id="rId44" Type="http://schemas.openxmlformats.org/officeDocument/2006/relationships/hyperlink" Target="http://stats.oecd.org/OECDStat_Metadata/ShowMetadata.ashx?Dataset=SHA&amp;Coords=%5bHC%5d.%5bHCTOT%5d,%5bHF%5d.%5bHF3%5d,%5bHP%5d.%5bHPTOT%5d,%5bMEASURE%5d.%5bPARCUR%5d,%5bLOCATION%5d.%5bITA%5d&amp;ShowOnWeb=true" TargetMode="External"/><Relationship Id="rId52" Type="http://schemas.openxmlformats.org/officeDocument/2006/relationships/hyperlink" Target="http://stats.oecd.org/OECDStat_Metadata/ShowMetadata.ashx?Dataset=SHA&amp;Coords=%5bHC%5d.%5bHCTOT%5d,%5bHF%5d.%5bHF3%5d,%5bHP%5d.%5bHPTOT%5d,%5bMEASURE%5d.%5bPARCUR%5d,%5bLOCATION%5d.%5bLUX%5d&amp;ShowOnWeb=true" TargetMode="External"/><Relationship Id="rId60" Type="http://schemas.openxmlformats.org/officeDocument/2006/relationships/hyperlink" Target="http://stats.oecd.org/OECDStat_Metadata/ShowMetadata.ashx?Dataset=SHA&amp;Coords=%5bHC%5d.%5bHCTOT%5d,%5bHF%5d.%5bHF3%5d,%5bHP%5d.%5bHPTOT%5d,%5bMEASURE%5d.%5bPARCUR%5d,%5bLOCATION%5d.%5bNOR%5d&amp;ShowOnWeb=true" TargetMode="External"/><Relationship Id="rId65" Type="http://schemas.openxmlformats.org/officeDocument/2006/relationships/hyperlink" Target="http://stats.oecd.org/OECDStat_Metadata/ShowMetadata.ashx?Dataset=SHA&amp;Coords=%5bLOCATION%5d.%5bSVK%5d&amp;ShowOnWeb=true&amp;Lang=en" TargetMode="External"/><Relationship Id="rId73" Type="http://schemas.openxmlformats.org/officeDocument/2006/relationships/hyperlink" Target="http://stats.oecd.org/OECDStat_Metadata/ShowMetadata.ashx?Dataset=SHA&amp;Coords=%5bLOCATION%5d.%5bCHE%5d&amp;ShowOnWeb=true&amp;Lang=en" TargetMode="External"/><Relationship Id="rId78" Type="http://schemas.openxmlformats.org/officeDocument/2006/relationships/hyperlink" Target="http://stats.oecd.org/OECDStat_Metadata/ShowMetadata.ashx?Dataset=SHA&amp;Coords=%5bHC%5d.%5bHCTOT%5d,%5bHF%5d.%5bHF3%5d,%5bHP%5d.%5bHPTOT%5d,%5bMEASURE%5d.%5bPARCUR%5d,%5bLOCATION%5d.%5bGBR%5d&amp;ShowOnWeb=true" TargetMode="External"/><Relationship Id="rId81" Type="http://schemas.openxmlformats.org/officeDocument/2006/relationships/hyperlink" Target="http://stats.oecd.org/" TargetMode="External"/><Relationship Id="rId86" Type="http://schemas.openxmlformats.org/officeDocument/2006/relationships/hyperlink" Target="http://stats.oecd.org/OECDStat_Metadata/ShowMetadata.ashx?Dataset=SHA&amp;Coords=%5bHC%5d.%5bHCTOT%5d,%5bHF%5d.%5bHFTOT%5d,%5bHP%5d.%5bHPTOT%5d,%5bMEASURE%5d.%5bPARPIB%5d,%5bLOCATION%5d.%5bAUS%5d,%5bTIME%5d.%5b2015%5d&amp;ShowOnWeb=true" TargetMode="External"/><Relationship Id="rId94" Type="http://schemas.openxmlformats.org/officeDocument/2006/relationships/hyperlink" Target="http://stats.oecd.org/OECDStat_Metadata/ShowMetadata.ashx?Dataset=SHA&amp;Coords=%5bHC%5d.%5bHCTOT%5d,%5bHF%5d.%5bHFTOT%5d,%5bHP%5d.%5bHPTOT%5d,%5bMEASURE%5d.%5bPARPIB%5d,%5bLOCATION%5d.%5bCAN%5d&amp;ShowOnWeb=true" TargetMode="External"/><Relationship Id="rId99" Type="http://schemas.openxmlformats.org/officeDocument/2006/relationships/hyperlink" Target="http://stats.oecd.org/OECDStat_Metadata/ShowMetadata.ashx?Dataset=SHA&amp;Coords=%5bHC%5d.%5bHCTOT%5d,%5bHF%5d.%5bHFTOT%5d,%5bHP%5d.%5bHPTOT%5d,%5bMEASURE%5d.%5bPARPIB%5d,%5bLOCATION%5d.%5bCZE%5d,%5bTIME%5d.%5b2015%5d&amp;ShowOnWeb=true" TargetMode="External"/><Relationship Id="rId101" Type="http://schemas.openxmlformats.org/officeDocument/2006/relationships/hyperlink" Target="http://stats.oecd.org/OECDStat_Metadata/ShowMetadata.ashx?Dataset=SHA&amp;Coords=%5bHC%5d.%5bHCTOT%5d,%5bHF%5d.%5bHFTOT%5d,%5bHP%5d.%5bHPTOT%5d,%5bMEASURE%5d.%5bPARPIB%5d,%5bLOCATION%5d.%5bDNK%5d&amp;ShowOnWeb=true" TargetMode="External"/><Relationship Id="rId122" Type="http://schemas.openxmlformats.org/officeDocument/2006/relationships/hyperlink" Target="http://stats.oecd.org/OECDStat_Metadata/ShowMetadata.ashx?Dataset=SHA&amp;Coords=%5bHC%5d.%5bHCTOT%5d,%5bHF%5d.%5bHFTOT%5d,%5bHP%5d.%5bHPTOT%5d,%5bMEASURE%5d.%5bPARPIB%5d,%5bLOCATION%5d.%5bIRL%5d,%5bTIME%5d.%5b2015%5d&amp;ShowOnWeb=true" TargetMode="External"/><Relationship Id="rId130" Type="http://schemas.openxmlformats.org/officeDocument/2006/relationships/hyperlink" Target="http://stats.oecd.org/OECDStat_Metadata/ShowMetadata.ashx?Dataset=SHA&amp;Coords=%5bHC%5d.%5bHCTOT%5d,%5bHF%5d.%5bHFTOT%5d,%5bHP%5d.%5bHPTOT%5d,%5bMEASURE%5d.%5bPARPIB%5d,%5bLOCATION%5d.%5bJPN%5d&amp;ShowOnWeb=true" TargetMode="External"/><Relationship Id="rId135" Type="http://schemas.openxmlformats.org/officeDocument/2006/relationships/hyperlink" Target="http://stats.oecd.org/OECDStat_Metadata/ShowMetadata.ashx?Dataset=SHA&amp;Coords=%5bHC%5d.%5bHCTOT%5d,%5bHF%5d.%5bHFTOT%5d,%5bHP%5d.%5bHPTOT%5d,%5bMEASURE%5d.%5bPARPIB%5d,%5bLOCATION%5d.%5bLVA%5d&amp;ShowOnWeb=true" TargetMode="External"/><Relationship Id="rId143" Type="http://schemas.openxmlformats.org/officeDocument/2006/relationships/hyperlink" Target="http://stats.oecd.org/OECDStat_Metadata/ShowMetadata.ashx?Dataset=SHA&amp;Coords=%5bHC%5d.%5bHCTOT%5d,%5bHF%5d.%5bHFTOT%5d,%5bHP%5d.%5bHPTOT%5d,%5bMEASURE%5d.%5bPARPIB%5d,%5bLOCATION%5d.%5bMEX%5d,%5bTIME%5d.%5b2015%5d&amp;ShowOnWeb=true" TargetMode="External"/><Relationship Id="rId148" Type="http://schemas.openxmlformats.org/officeDocument/2006/relationships/hyperlink" Target="http://stats.oecd.org/OECDStat_Metadata/ShowMetadata.ashx?Dataset=SHA&amp;Coords=%5bHC%5d.%5bHCTOT%5d,%5bHF%5d.%5bHFTOT%5d,%5bHP%5d.%5bHPTOT%5d,%5bMEASURE%5d.%5bPARPIB%5d,%5bLOCATION%5d.%5bNZL%5d,%5bTIME%5d.%5b2014%5d&amp;ShowOnWeb=true" TargetMode="External"/><Relationship Id="rId151" Type="http://schemas.openxmlformats.org/officeDocument/2006/relationships/hyperlink" Target="http://stats.oecd.org/OECDStat_Metadata/ShowMetadata.ashx?Dataset=SHA&amp;Coords=%5bHC%5d.%5bHCTOT%5d,%5bHF%5d.%5bHFTOT%5d,%5bHP%5d.%5bHPTOT%5d,%5bMEASURE%5d.%5bPARPIB%5d,%5bLOCATION%5d.%5bNOR%5d&amp;ShowOnWeb=true" TargetMode="External"/><Relationship Id="rId156" Type="http://schemas.openxmlformats.org/officeDocument/2006/relationships/hyperlink" Target="http://stats.oecd.org/OECDStat_Metadata/ShowMetadata.ashx?Dataset=SHA&amp;Coords=%5bHC%5d.%5bHCTOT%5d,%5bHF%5d.%5bHFTOT%5d,%5bHP%5d.%5bHPTOT%5d,%5bMEASURE%5d.%5bPARPIB%5d,%5bLOCATION%5d.%5bPRT%5d&amp;ShowOnWeb=true" TargetMode="External"/><Relationship Id="rId164" Type="http://schemas.openxmlformats.org/officeDocument/2006/relationships/hyperlink" Target="http://stats.oecd.org/OECDStat_Metadata/ShowMetadata.ashx?Dataset=SHA&amp;Coords=%5bHC%5d.%5bHCTOT%5d,%5bHF%5d.%5bHFTOT%5d,%5bHP%5d.%5bHPTOT%5d,%5bMEASURE%5d.%5bPARPIB%5d,%5bLOCATION%5d.%5bESP%5d,%5bTIME%5d.%5b2015%5d&amp;ShowOnWeb=true" TargetMode="External"/><Relationship Id="rId169" Type="http://schemas.openxmlformats.org/officeDocument/2006/relationships/hyperlink" Target="http://stats.oecd.org/OECDStat_Metadata/ShowMetadata.ashx?Dataset=SHA&amp;Coords=%5bLOCATION%5d.%5bTUR%5d&amp;ShowOnWeb=true&amp;Lang=en" TargetMode="External"/><Relationship Id="rId177" Type="http://schemas.openxmlformats.org/officeDocument/2006/relationships/hyperlink" Target="http://stats.oecd.org/OECDStat_Metadata/ShowMetadata.ashx?Dataset=SHA&amp;Coords=%5bHC%5d.%5bHCTOT%5d,%5bHF%5d.%5bHFTOT%5d,%5bHP%5d.%5bHPTOT%5d,%5bMEASURE%5d.%5bPARPIB%5d,%5bLOCATION%5d.%5bUSA%5d,%5bTIME%5d.%5b2015%5d&amp;ShowOnWeb=true" TargetMode="External"/><Relationship Id="rId4" Type="http://schemas.openxmlformats.org/officeDocument/2006/relationships/hyperlink" Target="http://stats.oecd.org/OECDStat_Metadata/ShowMetadata.ashx?Dataset=HEALTH_LVNG&amp;Coords=%5bCOU%5d.%5bISR%5d&amp;ShowOnWeb=true&amp;Lang=en" TargetMode="External"/><Relationship Id="rId9" Type="http://schemas.openxmlformats.org/officeDocument/2006/relationships/hyperlink" Target="http://stats.oecd.org/OECDStat_Metadata/ShowMetadata.ashx?Dataset=HEALTH_LVNG&amp;Coords=%5bCOU%5d.%5bISR%5d&amp;ShowOnWeb=true&amp;Lang=en" TargetMode="External"/><Relationship Id="rId172" Type="http://schemas.openxmlformats.org/officeDocument/2006/relationships/hyperlink" Target="http://stats.oecd.org/OECDStat_Metadata/ShowMetadata.ashx?Dataset=SHA&amp;Coords=%5bLOCATION%5d.%5bGBR%5d&amp;ShowOnWeb=true&amp;Lang=en" TargetMode="External"/><Relationship Id="rId180" Type="http://schemas.openxmlformats.org/officeDocument/2006/relationships/comments" Target="../comments4.xml"/><Relationship Id="rId13" Type="http://schemas.openxmlformats.org/officeDocument/2006/relationships/hyperlink" Target="http://stats.oecd.org/OECDStat_Metadata/ShowMetadata.ashx?Dataset=SHA&amp;Coords=%5bLOCATION%5d.%5bAUT%5d&amp;ShowOnWeb=true&amp;Lang=en" TargetMode="External"/><Relationship Id="rId18" Type="http://schemas.openxmlformats.org/officeDocument/2006/relationships/hyperlink" Target="http://stats.oecd.org/OECDStat_Metadata/ShowMetadata.ashx?Dataset=SHA&amp;Coords=%5bHC%5d.%5bHCTOT%5d,%5bHF%5d.%5bHF3%5d,%5bHP%5d.%5bHPTOT%5d,%5bMEASURE%5d.%5bPARCUR%5d,%5bLOCATION%5d.%5bCAN%5d&amp;ShowOnWeb=true" TargetMode="External"/><Relationship Id="rId39" Type="http://schemas.openxmlformats.org/officeDocument/2006/relationships/hyperlink" Target="http://stats.oecd.org/OECDStat_Metadata/ShowMetadata.ashx?Dataset=SHA&amp;Coords=%5bLOCATION%5d.%5bIRL%5d&amp;ShowOnWeb=true&amp;Lang=en" TargetMode="External"/><Relationship Id="rId109" Type="http://schemas.openxmlformats.org/officeDocument/2006/relationships/hyperlink" Target="http://stats.oecd.org/OECDStat_Metadata/ShowMetadata.ashx?Dataset=SHA&amp;Coords=%5bHC%5d.%5bHCTOT%5d,%5bHF%5d.%5bHFTOT%5d,%5bHP%5d.%5bHPTOT%5d,%5bMEASURE%5d.%5bPARPIB%5d,%5bLOCATION%5d.%5bFRA%5d,%5bTIME%5d.%5b2015%5d&amp;ShowOnWeb=true" TargetMode="External"/><Relationship Id="rId34" Type="http://schemas.openxmlformats.org/officeDocument/2006/relationships/hyperlink" Target="http://stats.oecd.org/OECDStat_Metadata/ShowMetadata.ashx?Dataset=SHA&amp;Coords=%5bHC%5d.%5bHCTOT%5d,%5bHF%5d.%5bHF3%5d,%5bHP%5d.%5bHPTOT%5d,%5bMEASURE%5d.%5bPARCUR%5d,%5bLOCATION%5d.%5bGRC%5d&amp;ShowOnWeb=true" TargetMode="External"/><Relationship Id="rId50" Type="http://schemas.openxmlformats.org/officeDocument/2006/relationships/hyperlink" Target="http://stats.oecd.org/OECDStat_Metadata/ShowMetadata.ashx?Dataset=SHA&amp;Coords=%5bHC%5d.%5bHCTOT%5d,%5bHF%5d.%5bHF3%5d,%5bHP%5d.%5bHPTOT%5d,%5bMEASURE%5d.%5bPARCUR%5d,%5bLOCATION%5d.%5bLVA%5d&amp;ShowOnWeb=true" TargetMode="External"/><Relationship Id="rId55" Type="http://schemas.openxmlformats.org/officeDocument/2006/relationships/hyperlink" Target="http://stats.oecd.org/OECDStat_Metadata/ShowMetadata.ashx?Dataset=SHA&amp;Coords=%5bLOCATION%5d.%5bNLD%5d&amp;ShowOnWeb=true&amp;Lang=en" TargetMode="External"/><Relationship Id="rId76" Type="http://schemas.openxmlformats.org/officeDocument/2006/relationships/hyperlink" Target="http://stats.oecd.org/OECDStat_Metadata/ShowMetadata.ashx?Dataset=SHA&amp;Coords=%5bHC%5d.%5bHCTOT%5d,%5bHF%5d.%5bHF3%5d,%5bHP%5d.%5bHPTOT%5d,%5bMEASURE%5d.%5bPARCUR%5d,%5bLOCATION%5d.%5bTUR%5d&amp;ShowOnWeb=true" TargetMode="External"/><Relationship Id="rId97" Type="http://schemas.openxmlformats.org/officeDocument/2006/relationships/hyperlink" Target="http://stats.oecd.org/OECDStat_Metadata/ShowMetadata.ashx?Dataset=SHA&amp;Coords=%5bLOCATION%5d.%5bCZE%5d&amp;ShowOnWeb=true&amp;Lang=en" TargetMode="External"/><Relationship Id="rId104" Type="http://schemas.openxmlformats.org/officeDocument/2006/relationships/hyperlink" Target="http://stats.oecd.org/OECDStat_Metadata/ShowMetadata.ashx?Dataset=SHA&amp;Coords=%5bHC%5d.%5bHCTOT%5d,%5bHF%5d.%5bHFTOT%5d,%5bHP%5d.%5bHPTOT%5d,%5bMEASURE%5d.%5bPARPIB%5d,%5bLOCATION%5d.%5bEST%5d&amp;ShowOnWeb=true" TargetMode="External"/><Relationship Id="rId120" Type="http://schemas.openxmlformats.org/officeDocument/2006/relationships/hyperlink" Target="http://stats.oecd.org/OECDStat_Metadata/ShowMetadata.ashx?Dataset=SHA&amp;Coords=%5bLOCATION%5d.%5bIRL%5d&amp;ShowOnWeb=true&amp;Lang=en" TargetMode="External"/><Relationship Id="rId125" Type="http://schemas.openxmlformats.org/officeDocument/2006/relationships/hyperlink" Target="http://stats.oecd.org/OECDStat_Metadata/ShowMetadata.ashx?Dataset=SHA&amp;Coords=%5bHC%5d.%5bHCTOT%5d,%5bHF%5d.%5bHFTOT%5d,%5bHP%5d.%5bHPTOT%5d,%5bMEASURE%5d.%5bPARPIB%5d,%5bLOCATION%5d.%5bISR%5d,%5bTIME%5d.%5b2015%5d&amp;ShowOnWeb=true" TargetMode="External"/><Relationship Id="rId141" Type="http://schemas.openxmlformats.org/officeDocument/2006/relationships/hyperlink" Target="http://stats.oecd.org/OECDStat_Metadata/ShowMetadata.ashx?Dataset=SHA&amp;Coords=%5bLOCATION%5d.%5bMEX%5d&amp;ShowOnWeb=true&amp;Lang=en" TargetMode="External"/><Relationship Id="rId146" Type="http://schemas.openxmlformats.org/officeDocument/2006/relationships/hyperlink" Target="http://stats.oecd.org/OECDStat_Metadata/ShowMetadata.ashx?Dataset=SHA&amp;Coords=%5bLOCATION%5d.%5bNZL%5d&amp;ShowOnWeb=true&amp;Lang=en" TargetMode="External"/><Relationship Id="rId167" Type="http://schemas.openxmlformats.org/officeDocument/2006/relationships/hyperlink" Target="http://stats.oecd.org/OECDStat_Metadata/ShowMetadata.ashx?Dataset=SHA&amp;Coords=%5bLOCATION%5d.%5bCHE%5d&amp;ShowOnWeb=true&amp;Lang=en" TargetMode="External"/><Relationship Id="rId7" Type="http://schemas.openxmlformats.org/officeDocument/2006/relationships/hyperlink" Target="http://stats.oecd.org/OECDStat_Metadata/ShowMetadata.ashx?Dataset=HEALTH_LVNG&amp;Coords=%5bVAR%5d.%5bTOBATBCT%5d&amp;ShowOnWeb=true&amp;Lang=en" TargetMode="External"/><Relationship Id="rId71" Type="http://schemas.openxmlformats.org/officeDocument/2006/relationships/hyperlink" Target="http://stats.oecd.org/OECDStat_Metadata/ShowMetadata.ashx?Dataset=SHA&amp;Coords=%5bLOCATION%5d.%5bSWE%5d&amp;ShowOnWeb=true&amp;Lang=en" TargetMode="External"/><Relationship Id="rId92" Type="http://schemas.openxmlformats.org/officeDocument/2006/relationships/hyperlink" Target="http://stats.oecd.org/OECDStat_Metadata/ShowMetadata.ashx?Dataset=SHA&amp;Coords=%5bHC%5d.%5bHCTOT%5d,%5bHF%5d.%5bHFTOT%5d,%5bHP%5d.%5bHPTOT%5d,%5bMEASURE%5d.%5bPARPIB%5d,%5bLOCATION%5d.%5bBEL%5d,%5bTIME%5d.%5b2015%5d&amp;ShowOnWeb=true" TargetMode="External"/><Relationship Id="rId162" Type="http://schemas.openxmlformats.org/officeDocument/2006/relationships/hyperlink" Target="http://stats.oecd.org/OECDStat_Metadata/ShowMetadata.ashx?Dataset=SHA&amp;Coords=%5bLOCATION%5d.%5bESP%5d&amp;ShowOnWeb=true&amp;Lang=en" TargetMode="External"/><Relationship Id="rId2" Type="http://schemas.openxmlformats.org/officeDocument/2006/relationships/hyperlink" Target="http://stats.oecd.org/OECDStat_Metadata/ShowMetadata.ashx?Dataset=HEALTH_LVNG&amp;Coords=%5bVAR%5d.%5bACOLALCT%5d&amp;ShowOnWeb=true&amp;Lang=en" TargetMode="External"/><Relationship Id="rId29" Type="http://schemas.openxmlformats.org/officeDocument/2006/relationships/hyperlink" Target="http://stats.oecd.org/OECDStat_Metadata/ShowMetadata.ashx?Dataset=SHA&amp;Coords=%5bLOCATION%5d.%5bFRA%5d&amp;ShowOnWeb=true&amp;Lang=en" TargetMode="External"/><Relationship Id="rId24" Type="http://schemas.openxmlformats.org/officeDocument/2006/relationships/hyperlink" Target="http://stats.oecd.org/OECDStat_Metadata/ShowMetadata.ashx?Dataset=SHA&amp;Coords=%5bHC%5d.%5bHCTOT%5d,%5bHF%5d.%5bHF3%5d,%5bHP%5d.%5bHPTOT%5d,%5bMEASURE%5d.%5bPARCUR%5d,%5bLOCATION%5d.%5bDNK%5d&amp;ShowOnWeb=true" TargetMode="External"/><Relationship Id="rId40" Type="http://schemas.openxmlformats.org/officeDocument/2006/relationships/hyperlink" Target="http://stats.oecd.org/OECDStat_Metadata/ShowMetadata.ashx?Dataset=SHA&amp;Coords=%5bHC%5d.%5bHCTOT%5d,%5bHF%5d.%5bHF3%5d,%5bHP%5d.%5bHPTOT%5d,%5bMEASURE%5d.%5bPARCUR%5d,%5bLOCATION%5d.%5bIRL%5d&amp;ShowOnWeb=true" TargetMode="External"/><Relationship Id="rId45" Type="http://schemas.openxmlformats.org/officeDocument/2006/relationships/hyperlink" Target="http://stats.oecd.org/OECDStat_Metadata/ShowMetadata.ashx?Dataset=SHA&amp;Coords=%5bLOCATION%5d.%5bJPN%5d&amp;ShowOnWeb=true&amp;Lang=en" TargetMode="External"/><Relationship Id="rId66" Type="http://schemas.openxmlformats.org/officeDocument/2006/relationships/hyperlink" Target="http://stats.oecd.org/OECDStat_Metadata/ShowMetadata.ashx?Dataset=SHA&amp;Coords=%5bHC%5d.%5bHCTOT%5d,%5bHF%5d.%5bHF3%5d,%5bHP%5d.%5bHPTOT%5d,%5bMEASURE%5d.%5bPARCUR%5d,%5bLOCATION%5d.%5bSVK%5d&amp;ShowOnWeb=true" TargetMode="External"/><Relationship Id="rId87" Type="http://schemas.openxmlformats.org/officeDocument/2006/relationships/hyperlink" Target="http://stats.oecd.org/OECDStat_Metadata/ShowMetadata.ashx?Dataset=SHA&amp;Coords=%5bLOCATION%5d.%5bAUT%5d&amp;ShowOnWeb=true&amp;Lang=en" TargetMode="External"/><Relationship Id="rId110" Type="http://schemas.openxmlformats.org/officeDocument/2006/relationships/hyperlink" Target="http://stats.oecd.org/OECDStat_Metadata/ShowMetadata.ashx?Dataset=SHA&amp;Coords=%5bLOCATION%5d.%5bDEU%5d&amp;ShowOnWeb=true&amp;Lang=en" TargetMode="External"/><Relationship Id="rId115" Type="http://schemas.openxmlformats.org/officeDocument/2006/relationships/hyperlink" Target="http://stats.oecd.org/OECDStat_Metadata/ShowMetadata.ashx?Dataset=SHA&amp;Coords=%5bLOCATION%5d.%5bHUN%5d&amp;ShowOnWeb=true&amp;Lang=en" TargetMode="External"/><Relationship Id="rId131" Type="http://schemas.openxmlformats.org/officeDocument/2006/relationships/hyperlink" Target="http://stats.oecd.org/OECDStat_Metadata/ShowMetadata.ashx?Dataset=SHA&amp;Coords=%5bHC%5d.%5bHCTOT%5d,%5bHF%5d.%5bHFTOT%5d,%5bHP%5d.%5bHPTOT%5d,%5bMEASURE%5d.%5bPARPIB%5d,%5bLOCATION%5d.%5bJPN%5d,%5bTIME%5d.%5b2015%5d&amp;ShowOnWeb=true" TargetMode="External"/><Relationship Id="rId136" Type="http://schemas.openxmlformats.org/officeDocument/2006/relationships/hyperlink" Target="http://stats.oecd.org/OECDStat_Metadata/ShowMetadata.ashx?Dataset=SHA&amp;Coords=%5bHC%5d.%5bHCTOT%5d,%5bHF%5d.%5bHFTOT%5d,%5bHP%5d.%5bHPTOT%5d,%5bMEASURE%5d.%5bPARPIB%5d,%5bLOCATION%5d.%5bLVA%5d,%5bTIME%5d.%5b2015%5d&amp;ShowOnWeb=true" TargetMode="External"/><Relationship Id="rId157" Type="http://schemas.openxmlformats.org/officeDocument/2006/relationships/hyperlink" Target="http://stats.oecd.org/OECDStat_Metadata/ShowMetadata.ashx?Dataset=SHA&amp;Coords=%5bLOCATION%5d.%5bSVK%5d&amp;ShowOnWeb=true&amp;Lang=en" TargetMode="External"/><Relationship Id="rId178" Type="http://schemas.openxmlformats.org/officeDocument/2006/relationships/hyperlink" Target="http://stats.oecd.org/" TargetMode="External"/><Relationship Id="rId61" Type="http://schemas.openxmlformats.org/officeDocument/2006/relationships/hyperlink" Target="http://stats.oecd.org/OECDStat_Metadata/ShowMetadata.ashx?Dataset=SHA&amp;Coords=%5bLOCATION%5d.%5bPOL%5d&amp;ShowOnWeb=true&amp;Lang=en" TargetMode="External"/><Relationship Id="rId82" Type="http://schemas.openxmlformats.org/officeDocument/2006/relationships/hyperlink" Target="http://stats.oecd.org/OECDStat_Metadata/ShowMetadata.ashx?Dataset=SHA&amp;ShowOnWeb=true&amp;Lang=en" TargetMode="External"/><Relationship Id="rId152" Type="http://schemas.openxmlformats.org/officeDocument/2006/relationships/hyperlink" Target="http://stats.oecd.org/OECDStat_Metadata/ShowMetadata.ashx?Dataset=SHA&amp;Coords=%5bLOCATION%5d.%5bPOL%5d&amp;ShowOnWeb=true&amp;Lang=en" TargetMode="External"/><Relationship Id="rId173" Type="http://schemas.openxmlformats.org/officeDocument/2006/relationships/hyperlink" Target="http://stats.oecd.org/OECDStat_Metadata/ShowMetadata.ashx?Dataset=SHA&amp;Coords=%5bHC%5d.%5bHCTOT%5d,%5bHF%5d.%5bHFTOT%5d,%5bHP%5d.%5bHPTOT%5d,%5bMEASURE%5d.%5bPARPIB%5d,%5bLOCATION%5d.%5bGBR%5d&amp;ShowOnWeb=true" TargetMode="External"/><Relationship Id="rId19" Type="http://schemas.openxmlformats.org/officeDocument/2006/relationships/hyperlink" Target="http://stats.oecd.org/OECDStat_Metadata/ShowMetadata.ashx?Dataset=SHA&amp;Coords=%5bLOCATION%5d.%5bCHL%5d&amp;ShowOnWeb=true&amp;Lang=en" TargetMode="External"/><Relationship Id="rId14" Type="http://schemas.openxmlformats.org/officeDocument/2006/relationships/hyperlink" Target="http://stats.oecd.org/OECDStat_Metadata/ShowMetadata.ashx?Dataset=SHA&amp;Coords=%5bHC%5d.%5bHCTOT%5d,%5bHF%5d.%5bHF3%5d,%5bHP%5d.%5bHPTOT%5d,%5bMEASURE%5d.%5bPARCUR%5d,%5bLOCATION%5d.%5bAUT%5d&amp;ShowOnWeb=true" TargetMode="External"/><Relationship Id="rId30" Type="http://schemas.openxmlformats.org/officeDocument/2006/relationships/hyperlink" Target="http://stats.oecd.org/OECDStat_Metadata/ShowMetadata.ashx?Dataset=SHA&amp;Coords=%5bHC%5d.%5bHCTOT%5d,%5bHF%5d.%5bHF3%5d,%5bHP%5d.%5bHPTOT%5d,%5bMEASURE%5d.%5bPARCUR%5d,%5bLOCATION%5d.%5bFRA%5d&amp;ShowOnWeb=true" TargetMode="External"/><Relationship Id="rId35" Type="http://schemas.openxmlformats.org/officeDocument/2006/relationships/hyperlink" Target="http://stats.oecd.org/OECDStat_Metadata/ShowMetadata.ashx?Dataset=SHA&amp;Coords=%5bLOCATION%5d.%5bHUN%5d&amp;ShowOnWeb=true&amp;Lang=en" TargetMode="External"/><Relationship Id="rId56" Type="http://schemas.openxmlformats.org/officeDocument/2006/relationships/hyperlink" Target="http://stats.oecd.org/OECDStat_Metadata/ShowMetadata.ashx?Dataset=SHA&amp;Coords=%5bHC%5d.%5bHCTOT%5d,%5bHF%5d.%5bHF3%5d,%5bHP%5d.%5bHPTOT%5d,%5bMEASURE%5d.%5bPARCUR%5d,%5bLOCATION%5d.%5bNLD%5d&amp;ShowOnWeb=true" TargetMode="External"/><Relationship Id="rId77" Type="http://schemas.openxmlformats.org/officeDocument/2006/relationships/hyperlink" Target="http://stats.oecd.org/OECDStat_Metadata/ShowMetadata.ashx?Dataset=SHA&amp;Coords=%5bLOCATION%5d.%5bGBR%5d&amp;ShowOnWeb=true&amp;Lang=en" TargetMode="External"/><Relationship Id="rId100" Type="http://schemas.openxmlformats.org/officeDocument/2006/relationships/hyperlink" Target="http://stats.oecd.org/OECDStat_Metadata/ShowMetadata.ashx?Dataset=SHA&amp;Coords=%5bLOCATION%5d.%5bDNK%5d&amp;ShowOnWeb=true&amp;Lang=en" TargetMode="External"/><Relationship Id="rId105" Type="http://schemas.openxmlformats.org/officeDocument/2006/relationships/hyperlink" Target="http://stats.oecd.org/OECDStat_Metadata/ShowMetadata.ashx?Dataset=SHA&amp;Coords=%5bLOCATION%5d.%5bFIN%5d&amp;ShowOnWeb=true&amp;Lang=en" TargetMode="External"/><Relationship Id="rId126" Type="http://schemas.openxmlformats.org/officeDocument/2006/relationships/hyperlink" Target="http://stats.oecd.org/OECDStat_Metadata/ShowMetadata.ashx?Dataset=SHA&amp;Coords=%5bLOCATION%5d.%5bITA%5d&amp;ShowOnWeb=true&amp;Lang=en" TargetMode="External"/><Relationship Id="rId147" Type="http://schemas.openxmlformats.org/officeDocument/2006/relationships/hyperlink" Target="http://stats.oecd.org/OECDStat_Metadata/ShowMetadata.ashx?Dataset=SHA&amp;Coords=%5bHC%5d.%5bHCTOT%5d,%5bHF%5d.%5bHFTOT%5d,%5bHP%5d.%5bHPTOT%5d,%5bMEASURE%5d.%5bPARPIB%5d,%5bLOCATION%5d.%5bNZL%5d&amp;ShowOnWeb=true" TargetMode="External"/><Relationship Id="rId168" Type="http://schemas.openxmlformats.org/officeDocument/2006/relationships/hyperlink" Target="http://stats.oecd.org/OECDStat_Metadata/ShowMetadata.ashx?Dataset=SHA&amp;Coords=%5bHC%5d.%5bHCTOT%5d,%5bHF%5d.%5bHFTOT%5d,%5bHP%5d.%5bHPTOT%5d,%5bMEASURE%5d.%5bPARPIB%5d,%5bLOCATION%5d.%5bCHE%5d&amp;ShowOnWeb=true" TargetMode="External"/><Relationship Id="rId8" Type="http://schemas.openxmlformats.org/officeDocument/2006/relationships/hyperlink" Target="http://stats.oecd.org/OECDStat_Metadata/ShowMetadata.ashx?Dataset=HEALTH_LVNG&amp;Coords=%5bCOU%5d.%5bDEU%5d&amp;ShowOnWeb=true&amp;Lang=en" TargetMode="External"/><Relationship Id="rId51" Type="http://schemas.openxmlformats.org/officeDocument/2006/relationships/hyperlink" Target="http://stats.oecd.org/OECDStat_Metadata/ShowMetadata.ashx?Dataset=SHA&amp;Coords=%5bLOCATION%5d.%5bLUX%5d&amp;ShowOnWeb=true&amp;Lang=en" TargetMode="External"/><Relationship Id="rId72" Type="http://schemas.openxmlformats.org/officeDocument/2006/relationships/hyperlink" Target="http://stats.oecd.org/OECDStat_Metadata/ShowMetadata.ashx?Dataset=SHA&amp;Coords=%5bHC%5d.%5bHCTOT%5d,%5bHF%5d.%5bHF3%5d,%5bHP%5d.%5bHPTOT%5d,%5bMEASURE%5d.%5bPARCUR%5d,%5bLOCATION%5d.%5bSWE%5d&amp;ShowOnWeb=true" TargetMode="External"/><Relationship Id="rId93" Type="http://schemas.openxmlformats.org/officeDocument/2006/relationships/hyperlink" Target="http://stats.oecd.org/OECDStat_Metadata/ShowMetadata.ashx?Dataset=SHA&amp;Coords=%5bLOCATION%5d.%5bCAN%5d&amp;ShowOnWeb=true&amp;Lang=en" TargetMode="External"/><Relationship Id="rId98" Type="http://schemas.openxmlformats.org/officeDocument/2006/relationships/hyperlink" Target="http://stats.oecd.org/OECDStat_Metadata/ShowMetadata.ashx?Dataset=SHA&amp;Coords=%5bHC%5d.%5bHCTOT%5d,%5bHF%5d.%5bHFTOT%5d,%5bHP%5d.%5bHPTOT%5d,%5bMEASURE%5d.%5bPARPIB%5d,%5bLOCATION%5d.%5bCZE%5d&amp;ShowOnWeb=true" TargetMode="External"/><Relationship Id="rId121" Type="http://schemas.openxmlformats.org/officeDocument/2006/relationships/hyperlink" Target="http://stats.oecd.org/OECDStat_Metadata/ShowMetadata.ashx?Dataset=SHA&amp;Coords=%5bHC%5d.%5bHCTOT%5d,%5bHF%5d.%5bHFTOT%5d,%5bHP%5d.%5bHPTOT%5d,%5bMEASURE%5d.%5bPARPIB%5d,%5bLOCATION%5d.%5bIRL%5d&amp;ShowOnWeb=true" TargetMode="External"/><Relationship Id="rId142" Type="http://schemas.openxmlformats.org/officeDocument/2006/relationships/hyperlink" Target="http://stats.oecd.org/OECDStat_Metadata/ShowMetadata.ashx?Dataset=SHA&amp;Coords=%5bHC%5d.%5bHCTOT%5d,%5bHF%5d.%5bHFTOT%5d,%5bHP%5d.%5bHPTOT%5d,%5bMEASURE%5d.%5bPARPIB%5d,%5bLOCATION%5d.%5bMEX%5d&amp;ShowOnWeb=true" TargetMode="External"/><Relationship Id="rId163" Type="http://schemas.openxmlformats.org/officeDocument/2006/relationships/hyperlink" Target="http://stats.oecd.org/OECDStat_Metadata/ShowMetadata.ashx?Dataset=SHA&amp;Coords=%5bHC%5d.%5bHCTOT%5d,%5bHF%5d.%5bHFTOT%5d,%5bHP%5d.%5bHPTOT%5d,%5bMEASURE%5d.%5bPARPIB%5d,%5bLOCATION%5d.%5bESP%5d&amp;ShowOnWeb=true" TargetMode="External"/><Relationship Id="rId3" Type="http://schemas.openxmlformats.org/officeDocument/2006/relationships/hyperlink" Target="http://stats.oecd.org/OECDStat_Metadata/ShowMetadata.ashx?Dataset=HEALTH_LVNG&amp;Coords=%5bCOU%5d.%5bDEU%5d&amp;ShowOnWeb=true&amp;Lang=en" TargetMode="External"/><Relationship Id="rId25" Type="http://schemas.openxmlformats.org/officeDocument/2006/relationships/hyperlink" Target="http://stats.oecd.org/OECDStat_Metadata/ShowMetadata.ashx?Dataset=SHA&amp;Coords=%5bLOCATION%5d.%5bEST%5d&amp;ShowOnWeb=true&amp;Lang=en" TargetMode="External"/><Relationship Id="rId46" Type="http://schemas.openxmlformats.org/officeDocument/2006/relationships/hyperlink" Target="http://stats.oecd.org/OECDStat_Metadata/ShowMetadata.ashx?Dataset=SHA&amp;Coords=%5bHC%5d.%5bHCTOT%5d,%5bHF%5d.%5bHF3%5d,%5bHP%5d.%5bHPTOT%5d,%5bMEASURE%5d.%5bPARCUR%5d,%5bLOCATION%5d.%5bJPN%5d&amp;ShowOnWeb=true" TargetMode="External"/><Relationship Id="rId67" Type="http://schemas.openxmlformats.org/officeDocument/2006/relationships/hyperlink" Target="http://stats.oecd.org/OECDStat_Metadata/ShowMetadata.ashx?Dataset=SHA&amp;Coords=%5bLOCATION%5d.%5bSVN%5d&amp;ShowOnWeb=true&amp;Lang=en" TargetMode="External"/><Relationship Id="rId116" Type="http://schemas.openxmlformats.org/officeDocument/2006/relationships/hyperlink" Target="http://stats.oecd.org/OECDStat_Metadata/ShowMetadata.ashx?Dataset=SHA&amp;Coords=%5bHC%5d.%5bHCTOT%5d,%5bHF%5d.%5bHFTOT%5d,%5bHP%5d.%5bHPTOT%5d,%5bMEASURE%5d.%5bPARPIB%5d,%5bLOCATION%5d.%5bHUN%5d&amp;ShowOnWeb=true" TargetMode="External"/><Relationship Id="rId137" Type="http://schemas.openxmlformats.org/officeDocument/2006/relationships/hyperlink" Target="http://stats.oecd.org/OECDStat_Metadata/ShowMetadata.ashx?Dataset=SHA&amp;Coords=%5bLOCATION%5d.%5bLUX%5d&amp;ShowOnWeb=true&amp;Lang=en" TargetMode="External"/><Relationship Id="rId158" Type="http://schemas.openxmlformats.org/officeDocument/2006/relationships/hyperlink" Target="http://stats.oecd.org/OECDStat_Metadata/ShowMetadata.ashx?Dataset=SHA&amp;Coords=%5bHC%5d.%5bHCTOT%5d,%5bHF%5d.%5bHFTOT%5d,%5bHP%5d.%5bHPTOT%5d,%5bMEASURE%5d.%5bPARPIB%5d,%5bLOCATION%5d.%5bSVK%5d&amp;ShowOnWeb=true" TargetMode="External"/><Relationship Id="rId20" Type="http://schemas.openxmlformats.org/officeDocument/2006/relationships/hyperlink" Target="http://stats.oecd.org/OECDStat_Metadata/ShowMetadata.ashx?Dataset=SHA&amp;Coords=%5bHC%5d.%5bHCTOT%5d,%5bHF%5d.%5bHF3%5d,%5bHP%5d.%5bHPTOT%5d,%5bMEASURE%5d.%5bPARCUR%5d,%5bLOCATION%5d.%5bCHL%5d&amp;ShowOnWeb=true" TargetMode="External"/><Relationship Id="rId41" Type="http://schemas.openxmlformats.org/officeDocument/2006/relationships/hyperlink" Target="http://stats.oecd.org/OECDStat_Metadata/ShowMetadata.ashx?Dataset=SHA&amp;Coords=%5bLOCATION%5d.%5bISR%5d&amp;ShowOnWeb=true&amp;Lang=en" TargetMode="External"/><Relationship Id="rId62" Type="http://schemas.openxmlformats.org/officeDocument/2006/relationships/hyperlink" Target="http://stats.oecd.org/OECDStat_Metadata/ShowMetadata.ashx?Dataset=SHA&amp;Coords=%5bHC%5d.%5bHCTOT%5d,%5bHF%5d.%5bHF3%5d,%5bHP%5d.%5bHPTOT%5d,%5bMEASURE%5d.%5bPARCUR%5d,%5bLOCATION%5d.%5bPOL%5d&amp;ShowOnWeb=true" TargetMode="External"/><Relationship Id="rId83" Type="http://schemas.openxmlformats.org/officeDocument/2006/relationships/hyperlink" Target="http://stats.oecd.org/OECDStat_Metadata/ShowMetadata.ashx?Dataset=SHA&amp;Coords=%5bLOCATION%5d.%5bAUS%5d&amp;ShowOnWeb=true&amp;Lang=en" TargetMode="External"/><Relationship Id="rId88" Type="http://schemas.openxmlformats.org/officeDocument/2006/relationships/hyperlink" Target="http://stats.oecd.org/OECDStat_Metadata/ShowMetadata.ashx?Dataset=SHA&amp;Coords=%5bHC%5d.%5bHCTOT%5d,%5bHF%5d.%5bHFTOT%5d,%5bHP%5d.%5bHPTOT%5d,%5bMEASURE%5d.%5bPARPIB%5d,%5bLOCATION%5d.%5bAUT%5d&amp;ShowOnWeb=true" TargetMode="External"/><Relationship Id="rId111" Type="http://schemas.openxmlformats.org/officeDocument/2006/relationships/hyperlink" Target="http://stats.oecd.org/OECDStat_Metadata/ShowMetadata.ashx?Dataset=SHA&amp;Coords=%5bHC%5d.%5bHCTOT%5d,%5bHF%5d.%5bHFTOT%5d,%5bHP%5d.%5bHPTOT%5d,%5bMEASURE%5d.%5bPARPIB%5d,%5bLOCATION%5d.%5bDEU%5d&amp;ShowOnWeb=true" TargetMode="External"/><Relationship Id="rId132" Type="http://schemas.openxmlformats.org/officeDocument/2006/relationships/hyperlink" Target="http://stats.oecd.org/OECDStat_Metadata/ShowMetadata.ashx?Dataset=SHA&amp;Coords=%5bLOCATION%5d.%5bKOR%5d&amp;ShowOnWeb=true&amp;Lang=en" TargetMode="External"/><Relationship Id="rId153" Type="http://schemas.openxmlformats.org/officeDocument/2006/relationships/hyperlink" Target="http://stats.oecd.org/OECDStat_Metadata/ShowMetadata.ashx?Dataset=SHA&amp;Coords=%5bHC%5d.%5bHCTOT%5d,%5bHF%5d.%5bHFTOT%5d,%5bHP%5d.%5bHPTOT%5d,%5bMEASURE%5d.%5bPARPIB%5d,%5bLOCATION%5d.%5bPOL%5d&amp;ShowOnWeb=true" TargetMode="External"/><Relationship Id="rId174" Type="http://schemas.openxmlformats.org/officeDocument/2006/relationships/hyperlink" Target="http://stats.oecd.org/OECDStat_Metadata/ShowMetadata.ashx?Dataset=SHA&amp;Coords=%5bHC%5d.%5bHCTOT%5d,%5bHF%5d.%5bHFTOT%5d,%5bHP%5d.%5bHPTOT%5d,%5bMEASURE%5d.%5bPARPIB%5d,%5bLOCATION%5d.%5bGBR%5d,%5bTIME%5d.%5b2015%5d&amp;ShowOnWeb=true" TargetMode="External"/><Relationship Id="rId179" Type="http://schemas.openxmlformats.org/officeDocument/2006/relationships/vmlDrawing" Target="../drawings/vmlDrawing4.vml"/><Relationship Id="rId15" Type="http://schemas.openxmlformats.org/officeDocument/2006/relationships/hyperlink" Target="http://stats.oecd.org/OECDStat_Metadata/ShowMetadata.ashx?Dataset=SHA&amp;Coords=%5bLOCATION%5d.%5bBEL%5d&amp;ShowOnWeb=true&amp;Lang=en" TargetMode="External"/><Relationship Id="rId36" Type="http://schemas.openxmlformats.org/officeDocument/2006/relationships/hyperlink" Target="http://stats.oecd.org/OECDStat_Metadata/ShowMetadata.ashx?Dataset=SHA&amp;Coords=%5bHC%5d.%5bHCTOT%5d,%5bHF%5d.%5bHF3%5d,%5bHP%5d.%5bHPTOT%5d,%5bMEASURE%5d.%5bPARCUR%5d,%5bLOCATION%5d.%5bHUN%5d&amp;ShowOnWeb=true" TargetMode="External"/><Relationship Id="rId57" Type="http://schemas.openxmlformats.org/officeDocument/2006/relationships/hyperlink" Target="http://stats.oecd.org/OECDStat_Metadata/ShowMetadata.ashx?Dataset=SHA&amp;Coords=%5bLOCATION%5d.%5bNZL%5d&amp;ShowOnWeb=true&amp;Lang=en" TargetMode="External"/><Relationship Id="rId106" Type="http://schemas.openxmlformats.org/officeDocument/2006/relationships/hyperlink" Target="http://stats.oecd.org/OECDStat_Metadata/ShowMetadata.ashx?Dataset=SHA&amp;Coords=%5bHC%5d.%5bHCTOT%5d,%5bHF%5d.%5bHFTOT%5d,%5bHP%5d.%5bHPTOT%5d,%5bMEASURE%5d.%5bPARPIB%5d,%5bLOCATION%5d.%5bFIN%5d&amp;ShowOnWeb=true" TargetMode="External"/><Relationship Id="rId127" Type="http://schemas.openxmlformats.org/officeDocument/2006/relationships/hyperlink" Target="http://stats.oecd.org/OECDStat_Metadata/ShowMetadata.ashx?Dataset=SHA&amp;Coords=%5bHC%5d.%5bHCTOT%5d,%5bHF%5d.%5bHFTOT%5d,%5bHP%5d.%5bHPTOT%5d,%5bMEASURE%5d.%5bPARPIB%5d,%5bLOCATION%5d.%5bITA%5d&amp;ShowOnWeb=true"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tats.oecd.org/OECDStat_Metadata/ShowMetadata.ashx?Dataset=BLI&amp;Coords=%5bLOCATION%5d.%5bLVA%5d&amp;ShowOnWeb=true&amp;Lang=en" TargetMode="External"/><Relationship Id="rId2" Type="http://schemas.openxmlformats.org/officeDocument/2006/relationships/hyperlink" Target="http://stats.oecd.org/OECDStat_Metadata/ShowMetadata.ashx?Dataset=BLI&amp;Coords=%5bLOCATION%5d.%5bISR%5d&amp;ShowOnWeb=true&amp;Lang=en" TargetMode="External"/><Relationship Id="rId1" Type="http://schemas.openxmlformats.org/officeDocument/2006/relationships/hyperlink" Target="http://stats.oecd.org/OECDStat_Metadata/ShowMetadata.ashx?Dataset=BLI&amp;Coords=%5bLOCATION%5d.%5bDEU%5d&amp;ShowOnWeb=true&amp;Lang=en" TargetMode="External"/><Relationship Id="rId6" Type="http://schemas.openxmlformats.org/officeDocument/2006/relationships/hyperlink" Target="http://stats.oecd.org/OECDStat_Metadata/ShowMetadata.ashx?Dataset=BLI&amp;Coords=%5bINDICATOR%5d.%5bPS_FSAFEN%5d&amp;ShowOnWeb=true&amp;Lang=en" TargetMode="External"/><Relationship Id="rId5" Type="http://schemas.openxmlformats.org/officeDocument/2006/relationships/hyperlink" Target="http://stats.oecd.org/OECDStat_Metadata/ShowMetadata.ashx?Dataset=BLI&amp;ShowOnWeb=true&amp;Lang=en" TargetMode="External"/><Relationship Id="rId4" Type="http://schemas.openxmlformats.org/officeDocument/2006/relationships/hyperlink" Target="http://stats.oecd.org/OECDStat_Metadata/ShowMetadata.ashx?Dataset=BLI&amp;Coords=%5bINDICATOR%5d.%5bPS_REPH%5d&amp;ShowOnWeb=true&amp;Lang=e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119"/>
  <sheetViews>
    <sheetView tabSelected="1" topLeftCell="A88" zoomScaleNormal="100" workbookViewId="0">
      <selection activeCell="C105" sqref="C105"/>
    </sheetView>
  </sheetViews>
  <sheetFormatPr defaultRowHeight="16.5"/>
  <cols>
    <col min="1" max="1" width="19" style="415" customWidth="1"/>
    <col min="2" max="2" width="7.5703125" style="514" customWidth="1"/>
    <col min="3" max="3" width="51.140625" style="28" bestFit="1" customWidth="1"/>
    <col min="4" max="4" width="8.5703125" style="514" customWidth="1"/>
    <col min="5" max="5" width="8.5703125" style="60" customWidth="1"/>
    <col min="6" max="6" width="19.28515625" style="60" customWidth="1"/>
    <col min="7" max="7" width="9.140625" style="8"/>
    <col min="8" max="8" width="60.42578125" style="28" customWidth="1"/>
    <col min="9" max="16384" width="9.140625" style="28"/>
  </cols>
  <sheetData>
    <row r="1" spans="1:8" ht="27.75" customHeight="1">
      <c r="A1" s="39" t="s">
        <v>112</v>
      </c>
      <c r="B1" s="45" t="s">
        <v>362</v>
      </c>
      <c r="C1" s="39" t="s">
        <v>387</v>
      </c>
      <c r="D1" s="45" t="s">
        <v>362</v>
      </c>
      <c r="E1" s="381"/>
      <c r="F1" s="381"/>
      <c r="G1" s="42"/>
    </row>
    <row r="2" spans="1:8" ht="16.5" customHeight="1">
      <c r="A2" s="1035" t="s">
        <v>441</v>
      </c>
      <c r="B2" s="421">
        <f>Indikátory_hodnoty!$C$3</f>
        <v>-0.34129624846194606</v>
      </c>
      <c r="C2" s="61" t="s">
        <v>446</v>
      </c>
      <c r="D2" s="43">
        <f>Indikátory_hodnoty!C4</f>
        <v>-0.62771405849655637</v>
      </c>
      <c r="E2" s="43"/>
      <c r="F2" s="43"/>
      <c r="G2" s="42"/>
      <c r="H2" s="434"/>
    </row>
    <row r="3" spans="1:8" ht="16.5" customHeight="1">
      <c r="A3" s="1030"/>
      <c r="B3" s="421">
        <f>Indikátory_hodnoty!$C$3</f>
        <v>-0.34129624846194606</v>
      </c>
      <c r="C3" s="61" t="s">
        <v>447</v>
      </c>
      <c r="D3" s="43">
        <f>Indikátory_hodnoty!C5</f>
        <v>-1.2857902715964569</v>
      </c>
      <c r="E3" s="43"/>
      <c r="F3" s="43"/>
      <c r="G3" s="42"/>
    </row>
    <row r="4" spans="1:8" ht="16.5" customHeight="1">
      <c r="A4" s="1030"/>
      <c r="B4" s="421">
        <f>Indikátory_hodnoty!$C$3</f>
        <v>-0.34129624846194606</v>
      </c>
      <c r="C4" s="61" t="s">
        <v>448</v>
      </c>
      <c r="D4" s="43">
        <f>Indikátory_hodnoty!C6</f>
        <v>-0.38847245933465907</v>
      </c>
      <c r="E4" s="43"/>
      <c r="F4" s="43"/>
      <c r="G4" s="42"/>
      <c r="H4" s="435"/>
    </row>
    <row r="5" spans="1:8" ht="16.5" customHeight="1">
      <c r="A5" s="1030"/>
      <c r="B5" s="421">
        <f>Indikátory_hodnoty!$C$3</f>
        <v>-0.34129624846194606</v>
      </c>
      <c r="C5" s="61" t="s">
        <v>452</v>
      </c>
      <c r="D5" s="43">
        <f>Indikátory_hodnoty!C7</f>
        <v>1.3152757404814794</v>
      </c>
      <c r="E5" s="43"/>
      <c r="F5" s="43"/>
      <c r="G5" s="42"/>
    </row>
    <row r="6" spans="1:8" ht="16.5" customHeight="1">
      <c r="A6" s="1030"/>
      <c r="B6" s="421">
        <f>Indikátory_hodnoty!$C$3</f>
        <v>-0.34129624846194606</v>
      </c>
      <c r="C6" s="61" t="s">
        <v>451</v>
      </c>
      <c r="D6" s="43">
        <f>Indikátory_hodnoty!C8</f>
        <v>9.6422004042641882E-2</v>
      </c>
      <c r="E6" s="43"/>
      <c r="F6" s="43"/>
      <c r="G6" s="42"/>
    </row>
    <row r="7" spans="1:8" ht="16.5" customHeight="1">
      <c r="A7" s="1030"/>
      <c r="B7" s="421">
        <f>Indikátory_hodnoty!$C$3</f>
        <v>-0.34129624846194606</v>
      </c>
      <c r="C7" s="61" t="s">
        <v>444</v>
      </c>
      <c r="D7" s="43">
        <f>Indikátory_hodnoty!C9</f>
        <v>-1.3109462368525153</v>
      </c>
      <c r="E7" s="43"/>
      <c r="F7" s="43"/>
      <c r="G7" s="42"/>
    </row>
    <row r="8" spans="1:8" ht="16.5" customHeight="1">
      <c r="A8" s="1030"/>
      <c r="B8" s="421">
        <f>Indikátory_hodnoty!$C$3</f>
        <v>-0.34129624846194606</v>
      </c>
      <c r="C8" s="61" t="s">
        <v>445</v>
      </c>
      <c r="D8" s="43">
        <f>Indikátory_hodnoty!C10</f>
        <v>-0.17997059460657894</v>
      </c>
      <c r="E8" s="43"/>
      <c r="F8" s="43"/>
      <c r="G8" s="42"/>
    </row>
    <row r="9" spans="1:8" ht="16.5" customHeight="1">
      <c r="A9" s="1030"/>
      <c r="B9" s="421">
        <f>Indikátory_hodnoty!$C$3</f>
        <v>-0.34129624846194606</v>
      </c>
      <c r="C9" s="61" t="s">
        <v>443</v>
      </c>
      <c r="D9" s="43">
        <f>Indikátory_hodnoty!C11</f>
        <v>0.8552505215449957</v>
      </c>
      <c r="E9" s="43"/>
      <c r="F9" s="43"/>
      <c r="G9" s="42"/>
    </row>
    <row r="10" spans="1:8" ht="16.5" customHeight="1">
      <c r="A10" s="1030"/>
      <c r="B10" s="421">
        <f>Indikátory_hodnoty!$C$3</f>
        <v>-0.34129624846194606</v>
      </c>
      <c r="C10" s="61" t="s">
        <v>449</v>
      </c>
      <c r="D10" s="43">
        <f>Indikátory_hodnoty!C12</f>
        <v>-1.0634102009455171</v>
      </c>
      <c r="E10" s="43"/>
      <c r="F10" s="43"/>
      <c r="G10" s="42"/>
    </row>
    <row r="11" spans="1:8" ht="16.5" customHeight="1">
      <c r="A11" s="1031"/>
      <c r="B11" s="51">
        <f>Indikátory_hodnoty!$C$3</f>
        <v>-0.34129624846194606</v>
      </c>
      <c r="C11" s="62" t="s">
        <v>450</v>
      </c>
      <c r="D11" s="51">
        <f>Indikátory_hodnoty!C13</f>
        <v>-0.35774847551084077</v>
      </c>
      <c r="E11" s="43"/>
      <c r="F11" s="43"/>
      <c r="G11" s="42"/>
    </row>
    <row r="12" spans="1:8" ht="18.75" customHeight="1">
      <c r="A12" s="1030" t="s">
        <v>453</v>
      </c>
      <c r="B12" s="43">
        <f>Indikátory_hodnoty!$C$15</f>
        <v>-0.39753545523366157</v>
      </c>
      <c r="C12" s="509" t="s">
        <v>184</v>
      </c>
      <c r="D12" s="43">
        <f>Indikátory_hodnoty!C16</f>
        <v>-0.93474272378578338</v>
      </c>
      <c r="E12" s="43"/>
      <c r="F12" s="43"/>
      <c r="G12" s="30"/>
    </row>
    <row r="13" spans="1:8" ht="18.75" customHeight="1">
      <c r="A13" s="1031"/>
      <c r="B13" s="51">
        <f>Indikátory_hodnoty!$C$15</f>
        <v>-0.39753545523366157</v>
      </c>
      <c r="C13" s="510" t="s">
        <v>363</v>
      </c>
      <c r="D13" s="51">
        <f>Indikátory_hodnoty!C17</f>
        <v>-1.2532909446494056</v>
      </c>
      <c r="E13" s="46"/>
      <c r="F13" s="46"/>
      <c r="G13" s="30"/>
    </row>
    <row r="14" spans="1:8" ht="18.75" customHeight="1">
      <c r="A14" s="1029" t="s">
        <v>454</v>
      </c>
      <c r="B14" s="43">
        <f>Indikátory_hodnoty!$C$19</f>
        <v>-0.74302525579964984</v>
      </c>
      <c r="C14" s="509" t="s">
        <v>271</v>
      </c>
      <c r="D14" s="46">
        <f>Indikátory_hodnoty!C20</f>
        <v>0.95718433198438801</v>
      </c>
      <c r="E14" s="46"/>
      <c r="F14" s="46"/>
      <c r="G14" s="30"/>
    </row>
    <row r="15" spans="1:8" ht="18.75" customHeight="1">
      <c r="A15" s="1030"/>
      <c r="B15" s="43">
        <f>Indikátory_hodnoty!$C$19</f>
        <v>-0.74302525579964984</v>
      </c>
      <c r="C15" s="509" t="s">
        <v>20</v>
      </c>
      <c r="D15" s="46">
        <f>Indikátory_hodnoty!C21</f>
        <v>-0.82603243845485852</v>
      </c>
      <c r="E15" s="46"/>
      <c r="F15" s="46"/>
      <c r="G15" s="30"/>
    </row>
    <row r="16" spans="1:8" ht="18.75" customHeight="1">
      <c r="A16" s="1031"/>
      <c r="B16" s="51">
        <f>Indikátory_hodnoty!$C$19</f>
        <v>-0.74302525579964984</v>
      </c>
      <c r="C16" s="510" t="s">
        <v>183</v>
      </c>
      <c r="D16" s="51">
        <f>Indikátory_hodnoty!C22</f>
        <v>-0.52930261313032667</v>
      </c>
      <c r="E16" s="46"/>
      <c r="F16" s="46"/>
      <c r="G16" s="30"/>
    </row>
    <row r="17" spans="1:8" ht="18.75" customHeight="1">
      <c r="A17" s="1029" t="s">
        <v>375</v>
      </c>
      <c r="B17" s="43">
        <f>Indikátory_hodnoty!$C$24</f>
        <v>-1.1178533993257116</v>
      </c>
      <c r="C17" s="509" t="s">
        <v>1359</v>
      </c>
      <c r="D17" s="46">
        <f>Indikátory_hodnoty!C25</f>
        <v>-0.75950190736037604</v>
      </c>
      <c r="E17" s="46"/>
      <c r="F17" s="46"/>
      <c r="G17" s="30"/>
    </row>
    <row r="18" spans="1:8" ht="18.75" customHeight="1">
      <c r="A18" s="1030"/>
      <c r="B18" s="43">
        <f>Indikátory_hodnoty!$C$24</f>
        <v>-1.1178533993257116</v>
      </c>
      <c r="C18" s="509" t="s">
        <v>275</v>
      </c>
      <c r="D18" s="46">
        <f>Indikátory_hodnoty!C26</f>
        <v>-1.681015158236244</v>
      </c>
      <c r="E18" s="46"/>
      <c r="F18" s="46"/>
      <c r="G18" s="30"/>
    </row>
    <row r="19" spans="1:8" ht="18.75" customHeight="1">
      <c r="A19" s="1030"/>
      <c r="B19" s="43">
        <f>Indikátory_hodnoty!$C$24</f>
        <v>-1.1178533993257116</v>
      </c>
      <c r="C19" s="509" t="s">
        <v>376</v>
      </c>
      <c r="D19" s="46">
        <f>Indikátory_hodnoty!C27</f>
        <v>-0.79058887431848923</v>
      </c>
      <c r="E19" s="46"/>
      <c r="F19" s="46"/>
      <c r="G19" s="30"/>
    </row>
    <row r="20" spans="1:8" ht="25.5" customHeight="1">
      <c r="A20" s="1030"/>
      <c r="B20" s="43">
        <f>Indikátory_hodnoty!$C$24</f>
        <v>-1.1178533993257116</v>
      </c>
      <c r="C20" s="509" t="s">
        <v>1158</v>
      </c>
      <c r="D20" s="46">
        <f>Indikátory_hodnoty!C28</f>
        <v>-0.69555393630941897</v>
      </c>
      <c r="E20" s="46"/>
      <c r="F20" s="46"/>
      <c r="G20" s="30"/>
    </row>
    <row r="21" spans="1:8" ht="18.75" customHeight="1">
      <c r="A21" s="1030"/>
      <c r="B21" s="43">
        <f>Indikátory_hodnoty!$C$24</f>
        <v>-1.1178533993257116</v>
      </c>
      <c r="C21" s="509" t="s">
        <v>1151</v>
      </c>
      <c r="D21" s="46">
        <f>Indikátory_hodnoty!C29</f>
        <v>-1.7210079071838404</v>
      </c>
      <c r="E21" s="46"/>
      <c r="F21" s="46"/>
      <c r="G21" s="30"/>
    </row>
    <row r="22" spans="1:8" ht="28.5" customHeight="1">
      <c r="A22" s="1031"/>
      <c r="B22" s="51">
        <f>Indikátory_hodnoty!$C$24</f>
        <v>-1.1178533993257116</v>
      </c>
      <c r="C22" s="510" t="s">
        <v>1162</v>
      </c>
      <c r="D22" s="51">
        <f>Indikátory_hodnoty!C30</f>
        <v>0.62579301270874754</v>
      </c>
      <c r="E22" s="43"/>
      <c r="F22" s="43"/>
      <c r="G22" s="30"/>
    </row>
    <row r="23" spans="1:8" ht="16.5" customHeight="1">
      <c r="A23" s="1030" t="s">
        <v>1295</v>
      </c>
      <c r="B23" s="421">
        <f>Indikátory_hodnoty!$C$32</f>
        <v>-0.5867938044145542</v>
      </c>
      <c r="C23" s="61" t="s">
        <v>1190</v>
      </c>
      <c r="D23" s="43">
        <f>Indikátory_hodnoty!C35</f>
        <v>4.9055152989036538E-2</v>
      </c>
      <c r="E23" s="43"/>
      <c r="F23" s="43"/>
      <c r="G23" s="42"/>
      <c r="H23" s="434"/>
    </row>
    <row r="24" spans="1:8" ht="16.5" customHeight="1">
      <c r="A24" s="1030"/>
      <c r="B24" s="421">
        <f>Indikátory_hodnoty!$C$32</f>
        <v>-0.5867938044145542</v>
      </c>
      <c r="C24" s="61" t="s">
        <v>427</v>
      </c>
      <c r="D24" s="43">
        <f>Indikátory_hodnoty!C36</f>
        <v>0.90404038186946134</v>
      </c>
      <c r="E24" s="43"/>
      <c r="F24" s="43"/>
      <c r="G24" s="42"/>
    </row>
    <row r="25" spans="1:8" ht="16.5" customHeight="1">
      <c r="A25" s="1030"/>
      <c r="B25" s="421">
        <f>Indikátory_hodnoty!$C$32</f>
        <v>-0.5867938044145542</v>
      </c>
      <c r="C25" s="61" t="s">
        <v>1270</v>
      </c>
      <c r="D25" s="43">
        <f>Indikátory_hodnoty!C37</f>
        <v>0.75214000762568056</v>
      </c>
      <c r="E25" s="43"/>
      <c r="F25" s="43"/>
      <c r="G25" s="42"/>
      <c r="H25" s="435"/>
    </row>
    <row r="26" spans="1:8" ht="16.5" customHeight="1">
      <c r="A26" s="1030"/>
      <c r="B26" s="421">
        <f>Indikátory_hodnoty!$C$32</f>
        <v>-0.5867938044145542</v>
      </c>
      <c r="C26" s="61" t="s">
        <v>1285</v>
      </c>
      <c r="D26" s="43">
        <f>Indikátory_hodnoty!C38</f>
        <v>-1.6269282262438998</v>
      </c>
      <c r="E26" s="43"/>
      <c r="F26" s="43"/>
      <c r="G26" s="42"/>
    </row>
    <row r="27" spans="1:8" ht="16.5" customHeight="1">
      <c r="A27" s="1030"/>
      <c r="B27" s="421">
        <f>Indikátory_hodnoty!$C$32</f>
        <v>-0.5867938044145542</v>
      </c>
      <c r="C27" s="61" t="s">
        <v>1271</v>
      </c>
      <c r="D27" s="43">
        <f>Indikátory_hodnoty!C39</f>
        <v>-1.2447303591914096</v>
      </c>
      <c r="E27" s="43"/>
      <c r="F27" s="43"/>
      <c r="G27" s="42"/>
    </row>
    <row r="28" spans="1:8" ht="16.5" customHeight="1">
      <c r="A28" s="1032"/>
      <c r="B28" s="421">
        <f>Indikátory_hodnoty!$C$32</f>
        <v>-0.5867938044145542</v>
      </c>
      <c r="C28" s="504" t="s">
        <v>1272</v>
      </c>
      <c r="D28" s="43">
        <f>Indikátory_hodnoty!C40</f>
        <v>0.14121696854025681</v>
      </c>
      <c r="E28" s="43"/>
      <c r="F28" s="43"/>
      <c r="G28" s="42"/>
    </row>
    <row r="29" spans="1:8" ht="20.25" customHeight="1">
      <c r="A29" s="511"/>
      <c r="B29" s="47"/>
      <c r="C29" s="508"/>
      <c r="D29" s="47"/>
      <c r="E29" s="43"/>
      <c r="F29" s="43"/>
      <c r="G29" s="30"/>
    </row>
    <row r="30" spans="1:8" ht="18.75" customHeight="1">
      <c r="A30" s="39" t="s">
        <v>112</v>
      </c>
      <c r="B30" s="45" t="s">
        <v>362</v>
      </c>
      <c r="C30" s="39" t="s">
        <v>387</v>
      </c>
      <c r="D30" s="45" t="s">
        <v>362</v>
      </c>
      <c r="E30" s="381"/>
      <c r="F30" s="381"/>
      <c r="G30" s="30"/>
    </row>
    <row r="31" spans="1:8" ht="18.75" customHeight="1">
      <c r="A31" s="1036" t="s">
        <v>3</v>
      </c>
      <c r="B31" s="43">
        <f>Indikátory_hodnoty!$C$43</f>
        <v>-0.15696989897699035</v>
      </c>
      <c r="C31" s="509" t="s">
        <v>150</v>
      </c>
      <c r="D31" s="43">
        <f>Indikátory_hodnoty!C44</f>
        <v>0.65346683398606298</v>
      </c>
      <c r="E31" s="43"/>
      <c r="F31" s="43"/>
      <c r="G31" s="30"/>
    </row>
    <row r="32" spans="1:8" ht="18.75" customHeight="1">
      <c r="A32" s="1027"/>
      <c r="B32" s="43">
        <f>Indikátory_hodnoty!$C$43</f>
        <v>-0.15696989897699035</v>
      </c>
      <c r="C32" s="38" t="s">
        <v>151</v>
      </c>
      <c r="D32" s="43">
        <f>Indikátory_hodnoty!C45</f>
        <v>-0.57155639989243201</v>
      </c>
      <c r="E32" s="48"/>
      <c r="F32" s="48"/>
      <c r="G32" s="30"/>
    </row>
    <row r="33" spans="1:7" ht="18.75" customHeight="1">
      <c r="A33" s="1027"/>
      <c r="B33" s="43">
        <f>Indikátory_hodnoty!$C$43</f>
        <v>-0.15696989897699035</v>
      </c>
      <c r="C33" s="509" t="s">
        <v>152</v>
      </c>
      <c r="D33" s="43">
        <f>Indikátory_hodnoty!C46</f>
        <v>-0.21362765576084089</v>
      </c>
      <c r="E33" s="43"/>
      <c r="F33" s="43"/>
      <c r="G33" s="30"/>
    </row>
    <row r="34" spans="1:7" ht="18.75" customHeight="1">
      <c r="A34" s="1027"/>
      <c r="B34" s="43">
        <f>Indikátory_hodnoty!$C$43</f>
        <v>-0.15696989897699035</v>
      </c>
      <c r="C34" s="509" t="s">
        <v>366</v>
      </c>
      <c r="D34" s="43">
        <f>Indikátory_hodnoty!C47</f>
        <v>0.24263367073101832</v>
      </c>
      <c r="E34" s="43"/>
      <c r="F34" s="43"/>
      <c r="G34" s="30"/>
    </row>
    <row r="35" spans="1:7" ht="18.75" customHeight="1">
      <c r="A35" s="1033"/>
      <c r="B35" s="51">
        <f>Indikátory_hodnoty!$C$43</f>
        <v>-0.15696989897699035</v>
      </c>
      <c r="C35" s="510" t="s">
        <v>463</v>
      </c>
      <c r="D35" s="51">
        <f>Indikátory_hodnoty!C48</f>
        <v>-1.3100834513808848</v>
      </c>
      <c r="E35" s="43"/>
      <c r="F35" s="43"/>
      <c r="G35" s="30"/>
    </row>
    <row r="36" spans="1:7" ht="18.75" customHeight="1">
      <c r="A36" s="1027" t="s">
        <v>442</v>
      </c>
      <c r="B36" s="43">
        <f>Indikátory_hodnoty!$C$50</f>
        <v>0.87925951016732073</v>
      </c>
      <c r="C36" s="38" t="s">
        <v>350</v>
      </c>
      <c r="D36" s="43">
        <f>Indikátory_hodnoty!C51</f>
        <v>-0.50730097494910742</v>
      </c>
      <c r="E36" s="43"/>
      <c r="F36" s="43"/>
      <c r="G36" s="30"/>
    </row>
    <row r="37" spans="1:7" ht="18.75" customHeight="1">
      <c r="A37" s="1027"/>
      <c r="B37" s="43">
        <f>Indikátory_hodnoty!$C$50</f>
        <v>0.87925951016732073</v>
      </c>
      <c r="C37" s="38" t="s">
        <v>382</v>
      </c>
      <c r="D37" s="43">
        <f>Indikátory_hodnoty!C52</f>
        <v>-1.5158381451524832</v>
      </c>
      <c r="E37" s="43"/>
      <c r="F37" s="43"/>
      <c r="G37" s="30"/>
    </row>
    <row r="38" spans="1:7" ht="18.75" customHeight="1">
      <c r="A38" s="1027"/>
      <c r="B38" s="43">
        <f>Indikátory_hodnoty!$C$50</f>
        <v>0.87925951016732073</v>
      </c>
      <c r="C38" s="38" t="s">
        <v>357</v>
      </c>
      <c r="D38" s="43">
        <f>Indikátory_hodnoty!C53</f>
        <v>0.69259394730949886</v>
      </c>
      <c r="E38" s="382"/>
      <c r="F38" s="382"/>
      <c r="G38" s="30"/>
    </row>
    <row r="39" spans="1:7" ht="18.75" customHeight="1">
      <c r="A39" s="1027"/>
      <c r="B39" s="43">
        <f>Indikátory_hodnoty!$C$50</f>
        <v>0.87925951016732073</v>
      </c>
      <c r="C39" s="38" t="s">
        <v>358</v>
      </c>
      <c r="D39" s="43">
        <f>Indikátory_hodnoty!C54</f>
        <v>0.63943227270368463</v>
      </c>
      <c r="E39" s="382"/>
      <c r="F39" s="382"/>
      <c r="G39" s="30"/>
    </row>
    <row r="40" spans="1:7" ht="18.75" customHeight="1">
      <c r="A40" s="1033"/>
      <c r="B40" s="51">
        <f>Indikátory_hodnoty!$C$50</f>
        <v>0.87925951016732073</v>
      </c>
      <c r="C40" s="63" t="s">
        <v>1367</v>
      </c>
      <c r="D40" s="51">
        <f>Indikátory_hodnoty!C55</f>
        <v>0.15345146929689665</v>
      </c>
      <c r="E40" s="382"/>
      <c r="F40" s="382"/>
      <c r="G40" s="30"/>
    </row>
    <row r="41" spans="1:7" ht="18.75" customHeight="1">
      <c r="A41" s="1029" t="s">
        <v>1353</v>
      </c>
      <c r="B41" s="43">
        <f>Indikátory_hodnoty!$C$57</f>
        <v>-0.62063961891037489</v>
      </c>
      <c r="C41" s="38" t="s">
        <v>1349</v>
      </c>
      <c r="D41" s="43">
        <f>Indikátory_hodnoty!C63</f>
        <v>-1.4360532052446231</v>
      </c>
      <c r="E41" s="43"/>
      <c r="F41" s="43"/>
      <c r="G41" s="30"/>
    </row>
    <row r="42" spans="1:7" ht="18.75" customHeight="1">
      <c r="A42" s="1030"/>
      <c r="B42" s="43">
        <f>Indikátory_hodnoty!$C$57</f>
        <v>-0.62063961891037489</v>
      </c>
      <c r="C42" s="38" t="s">
        <v>1350</v>
      </c>
      <c r="D42" s="43">
        <f>Indikátory_hodnoty!C64</f>
        <v>0.75441588311112562</v>
      </c>
      <c r="E42" s="43"/>
      <c r="F42" s="43"/>
      <c r="G42" s="30"/>
    </row>
    <row r="43" spans="1:7" ht="18.75" customHeight="1">
      <c r="A43" s="1030"/>
      <c r="B43" s="43">
        <f>Indikátory_hodnoty!$C$57</f>
        <v>-0.62063961891037489</v>
      </c>
      <c r="C43" s="38" t="s">
        <v>178</v>
      </c>
      <c r="D43" s="43">
        <f>Indikátory_hodnoty!C65</f>
        <v>1.1216579974483825</v>
      </c>
      <c r="E43" s="43"/>
      <c r="F43" s="43"/>
      <c r="G43" s="30"/>
    </row>
    <row r="44" spans="1:7" ht="19.5" customHeight="1">
      <c r="A44" s="1030"/>
      <c r="B44" s="43">
        <f>Indikátory_hodnoty!$C$57</f>
        <v>-0.62063961891037489</v>
      </c>
      <c r="C44" s="38" t="s">
        <v>392</v>
      </c>
      <c r="D44" s="43">
        <f>Indikátory_hodnoty!C66</f>
        <v>-0.73737909792366496</v>
      </c>
      <c r="E44" s="49"/>
      <c r="F44" s="49"/>
      <c r="G44" s="30"/>
    </row>
    <row r="45" spans="1:7">
      <c r="A45" s="1030"/>
      <c r="B45" s="43">
        <f>Indikátory_hodnoty!$C$57</f>
        <v>-0.62063961891037489</v>
      </c>
      <c r="C45" s="38" t="s">
        <v>1019</v>
      </c>
      <c r="D45" s="43">
        <f>Indikátory_hodnoty!C67</f>
        <v>-0.31134371237150338</v>
      </c>
      <c r="E45" s="49"/>
      <c r="F45" s="49"/>
      <c r="G45" s="30"/>
    </row>
    <row r="46" spans="1:7">
      <c r="A46" s="1030"/>
      <c r="B46" s="43">
        <f>Indikátory_hodnoty!$C$57</f>
        <v>-0.62063961891037489</v>
      </c>
      <c r="C46" s="38" t="s">
        <v>1018</v>
      </c>
      <c r="D46" s="43">
        <f>Indikátory_hodnoty!C68</f>
        <v>0.35591647167518509</v>
      </c>
      <c r="E46" s="49"/>
      <c r="F46" s="49"/>
      <c r="G46" s="30"/>
    </row>
    <row r="47" spans="1:7">
      <c r="A47" s="1030"/>
      <c r="B47" s="43">
        <f>Indikátory_hodnoty!$C$57</f>
        <v>-0.62063961891037489</v>
      </c>
      <c r="C47" s="38" t="s">
        <v>1020</v>
      </c>
      <c r="D47" s="43">
        <f>Indikátory_hodnoty!C69</f>
        <v>0.20861087863966307</v>
      </c>
      <c r="E47" s="49"/>
      <c r="F47" s="49"/>
      <c r="G47" s="30"/>
    </row>
    <row r="48" spans="1:7">
      <c r="A48" s="1032"/>
      <c r="B48" s="579">
        <f>Indikátory_hodnoty!$C$57</f>
        <v>-0.62063961891037489</v>
      </c>
      <c r="C48" s="578" t="s">
        <v>986</v>
      </c>
      <c r="D48" s="579">
        <f>Indikátory_hodnoty!C70</f>
        <v>-0.91622036355089298</v>
      </c>
      <c r="E48" s="49"/>
      <c r="F48" s="49"/>
      <c r="G48" s="30"/>
    </row>
    <row r="49" spans="1:9" ht="22.5" customHeight="1">
      <c r="A49" s="512"/>
      <c r="B49" s="43"/>
      <c r="C49" s="40"/>
      <c r="D49" s="49"/>
      <c r="E49" s="49"/>
      <c r="F49" s="49"/>
      <c r="G49" s="30"/>
    </row>
    <row r="50" spans="1:9" ht="22.5" customHeight="1">
      <c r="A50" s="39" t="s">
        <v>112</v>
      </c>
      <c r="B50" s="45" t="s">
        <v>362</v>
      </c>
      <c r="C50" s="39" t="s">
        <v>387</v>
      </c>
      <c r="D50" s="45" t="s">
        <v>362</v>
      </c>
      <c r="E50" s="381"/>
      <c r="F50" s="381"/>
      <c r="G50" s="30"/>
    </row>
    <row r="51" spans="1:9" ht="18.75" customHeight="1">
      <c r="A51" s="1034" t="s">
        <v>1297</v>
      </c>
      <c r="B51" s="43">
        <f>Indikátory_hodnoty!$C$73</f>
        <v>-0.50300377914099514</v>
      </c>
      <c r="C51" s="508" t="s">
        <v>12</v>
      </c>
      <c r="D51" s="50">
        <f>Indikátory_hodnoty!C74</f>
        <v>0.99471544824218527</v>
      </c>
      <c r="E51" s="50"/>
      <c r="F51" s="50"/>
      <c r="G51" s="30"/>
    </row>
    <row r="52" spans="1:9" ht="18.75" customHeight="1">
      <c r="A52" s="1025"/>
      <c r="B52" s="43">
        <f>Indikátory_hodnoty!$C$73</f>
        <v>-0.50300377914099514</v>
      </c>
      <c r="C52" s="509" t="s">
        <v>13</v>
      </c>
      <c r="D52" s="50">
        <f>Indikátory_hodnoty!C75</f>
        <v>-1.1234681952584127</v>
      </c>
      <c r="E52" s="49"/>
      <c r="F52" s="49"/>
      <c r="G52" s="30"/>
    </row>
    <row r="53" spans="1:9" ht="18.75" customHeight="1">
      <c r="A53" s="1026"/>
      <c r="B53" s="51">
        <f>Indikátory_hodnoty!$C$73</f>
        <v>-0.50300377914099514</v>
      </c>
      <c r="C53" s="422" t="s">
        <v>14</v>
      </c>
      <c r="D53" s="51">
        <f>Indikátory_hodnoty!C76</f>
        <v>-0.72422173192069306</v>
      </c>
      <c r="E53" s="49"/>
      <c r="F53" s="49"/>
      <c r="G53" s="30"/>
    </row>
    <row r="54" spans="1:9" ht="18.75" customHeight="1">
      <c r="A54" s="1025" t="s">
        <v>365</v>
      </c>
      <c r="B54" s="43">
        <f>Indikátory_hodnoty!$C$78</f>
        <v>-0.85717972546279464</v>
      </c>
      <c r="C54" s="509" t="s">
        <v>368</v>
      </c>
      <c r="D54" s="49">
        <f>Indikátory_hodnoty!C81</f>
        <v>-0.3215173795267639</v>
      </c>
      <c r="E54" s="49"/>
      <c r="F54"/>
      <c r="G54"/>
      <c r="H54"/>
      <c r="I54"/>
    </row>
    <row r="55" spans="1:9" ht="18.75" customHeight="1">
      <c r="A55" s="1025"/>
      <c r="B55" s="43">
        <f>Indikátory_hodnoty!$C$78</f>
        <v>-0.85717972546279464</v>
      </c>
      <c r="C55" s="509" t="s">
        <v>367</v>
      </c>
      <c r="D55" s="49">
        <f>Indikátory_hodnoty!C82</f>
        <v>2.89841236833401E-2</v>
      </c>
      <c r="E55" s="49"/>
      <c r="F55"/>
      <c r="G55"/>
      <c r="H55"/>
      <c r="I55"/>
    </row>
    <row r="56" spans="1:9" ht="18.75" customHeight="1">
      <c r="A56" s="1025"/>
      <c r="B56" s="43">
        <f>Indikátory_hodnoty!$C$78</f>
        <v>-0.85717972546279464</v>
      </c>
      <c r="C56" s="40" t="s">
        <v>235</v>
      </c>
      <c r="D56" s="49">
        <f>Indikátory_hodnoty!C83</f>
        <v>-0.63924473573174712</v>
      </c>
      <c r="E56" s="49"/>
      <c r="F56"/>
      <c r="G56"/>
      <c r="H56"/>
      <c r="I56"/>
    </row>
    <row r="57" spans="1:9" ht="18.75" customHeight="1">
      <c r="A57" s="1025"/>
      <c r="B57" s="43">
        <f>Indikátory_hodnoty!$C$78</f>
        <v>-0.85717972546279464</v>
      </c>
      <c r="C57" s="40" t="s">
        <v>236</v>
      </c>
      <c r="D57" s="49">
        <f>Indikátory_hodnoty!C84</f>
        <v>-0.48340967952992175</v>
      </c>
      <c r="E57" s="49"/>
      <c r="F57"/>
      <c r="G57"/>
      <c r="H57"/>
      <c r="I57"/>
    </row>
    <row r="58" spans="1:9" ht="18.75" customHeight="1">
      <c r="A58" s="1025"/>
      <c r="B58" s="43">
        <f>Indikátory_hodnoty!$C$78</f>
        <v>-0.85717972546279464</v>
      </c>
      <c r="C58" s="40" t="s">
        <v>237</v>
      </c>
      <c r="D58" s="49">
        <f>Indikátory_hodnoty!C85</f>
        <v>-0.36685462113795314</v>
      </c>
      <c r="E58" s="49"/>
      <c r="F58"/>
      <c r="G58"/>
      <c r="H58"/>
      <c r="I58"/>
    </row>
    <row r="59" spans="1:9" ht="18.75" customHeight="1">
      <c r="A59" s="1025"/>
      <c r="B59" s="43">
        <f>Indikátory_hodnoty!$C$78</f>
        <v>-0.85717972546279464</v>
      </c>
      <c r="C59" s="40" t="s">
        <v>238</v>
      </c>
      <c r="D59" s="49">
        <f>Indikátory_hodnoty!C86</f>
        <v>-0.48925050917540175</v>
      </c>
      <c r="E59" s="49"/>
      <c r="F59"/>
      <c r="G59"/>
      <c r="H59"/>
      <c r="I59"/>
    </row>
    <row r="60" spans="1:9" ht="18.75" customHeight="1">
      <c r="A60" s="1025"/>
      <c r="B60" s="43">
        <f>Indikátory_hodnoty!$C$78</f>
        <v>-0.85717972546279464</v>
      </c>
      <c r="C60" s="40" t="s">
        <v>239</v>
      </c>
      <c r="D60" s="49">
        <f>Indikátory_hodnoty!C87</f>
        <v>-0.26629558958671062</v>
      </c>
      <c r="E60" s="48"/>
      <c r="F60"/>
      <c r="G60"/>
      <c r="H60"/>
      <c r="I60"/>
    </row>
    <row r="61" spans="1:9" ht="18.75" customHeight="1">
      <c r="A61" s="1025"/>
      <c r="B61" s="43">
        <f>Indikátory_hodnoty!$C$78</f>
        <v>-0.85717972546279464</v>
      </c>
      <c r="C61" s="40" t="s">
        <v>240</v>
      </c>
      <c r="D61" s="49">
        <f>Indikátory_hodnoty!C88</f>
        <v>-0.16345745330707911</v>
      </c>
      <c r="E61" s="48"/>
      <c r="F61"/>
      <c r="G61"/>
      <c r="H61"/>
      <c r="I61"/>
    </row>
    <row r="62" spans="1:9" ht="18.75" customHeight="1">
      <c r="A62" s="1025"/>
      <c r="B62" s="43">
        <f>Indikátory_hodnoty!$C$78</f>
        <v>-0.85717972546279464</v>
      </c>
      <c r="C62" s="40" t="s">
        <v>241</v>
      </c>
      <c r="D62" s="49">
        <f>Indikátory_hodnoty!C89</f>
        <v>1.6560947591568442</v>
      </c>
      <c r="E62" s="48"/>
      <c r="F62"/>
      <c r="G62"/>
      <c r="H62"/>
      <c r="I62"/>
    </row>
    <row r="63" spans="1:9" ht="18.75" customHeight="1">
      <c r="A63" s="1025"/>
      <c r="B63" s="43">
        <f>Indikátory_hodnoty!$C$78</f>
        <v>-0.85717972546279464</v>
      </c>
      <c r="C63" s="40" t="s">
        <v>242</v>
      </c>
      <c r="D63" s="49">
        <f>Indikátory_hodnoty!C90</f>
        <v>-0.19062054376137796</v>
      </c>
      <c r="E63" s="48"/>
      <c r="F63"/>
      <c r="G63"/>
      <c r="H63"/>
      <c r="I63"/>
    </row>
    <row r="64" spans="1:9" ht="18.75" customHeight="1">
      <c r="A64" s="1025"/>
      <c r="B64" s="43">
        <f>Indikátory_hodnoty!$C$78</f>
        <v>-0.85717972546279464</v>
      </c>
      <c r="C64" s="40" t="s">
        <v>243</v>
      </c>
      <c r="D64" s="49">
        <f>Indikátory_hodnoty!C91</f>
        <v>1.8102729281703067</v>
      </c>
      <c r="E64" s="48"/>
      <c r="F64"/>
      <c r="G64"/>
      <c r="H64"/>
      <c r="I64"/>
    </row>
    <row r="65" spans="1:9" ht="18.75" customHeight="1">
      <c r="A65" s="1025"/>
      <c r="B65" s="43">
        <f>Indikátory_hodnoty!$C$78</f>
        <v>-0.85717972546279464</v>
      </c>
      <c r="C65" s="41" t="s">
        <v>345</v>
      </c>
      <c r="D65" s="49">
        <f>Indikátory_hodnoty!C92</f>
        <v>-0.51523569916729317</v>
      </c>
      <c r="E65" s="49"/>
      <c r="F65"/>
      <c r="G65"/>
      <c r="H65"/>
      <c r="I65"/>
    </row>
    <row r="66" spans="1:9" ht="18.75" customHeight="1">
      <c r="A66" s="1025"/>
      <c r="B66" s="43">
        <f>Indikátory_hodnoty!$C$78</f>
        <v>-0.85717972546279464</v>
      </c>
      <c r="C66" s="40" t="s">
        <v>269</v>
      </c>
      <c r="D66" s="49">
        <f>Indikátory_hodnoty!C93</f>
        <v>-0.87700285115046595</v>
      </c>
      <c r="E66" s="49"/>
      <c r="F66"/>
      <c r="G66"/>
      <c r="H66"/>
      <c r="I66"/>
    </row>
    <row r="67" spans="1:9" ht="18.75" customHeight="1">
      <c r="A67" s="1025"/>
      <c r="B67" s="43">
        <f>Indikátory_hodnoty!$C$78</f>
        <v>-0.85717972546279464</v>
      </c>
      <c r="C67" s="40" t="s">
        <v>377</v>
      </c>
      <c r="D67" s="49">
        <f>Indikátory_hodnoty!C94</f>
        <v>-2.7814279920575786</v>
      </c>
      <c r="E67" s="49"/>
      <c r="F67"/>
      <c r="G67"/>
      <c r="H67"/>
      <c r="I67"/>
    </row>
    <row r="68" spans="1:9" ht="18.75" customHeight="1">
      <c r="A68" s="1025"/>
      <c r="B68" s="43">
        <f>Indikátory_hodnoty!$C$78</f>
        <v>-0.85717972546279464</v>
      </c>
      <c r="C68" s="40" t="s">
        <v>378</v>
      </c>
      <c r="D68" s="49">
        <f>Indikátory_hodnoty!C95</f>
        <v>-0.16311516663216524</v>
      </c>
      <c r="E68" s="49"/>
      <c r="F68"/>
      <c r="G68"/>
      <c r="H68"/>
      <c r="I68"/>
    </row>
    <row r="69" spans="1:9" ht="18.75" customHeight="1">
      <c r="A69" s="1025"/>
      <c r="B69" s="43">
        <f>Indikátory_hodnoty!$C$78</f>
        <v>-0.85717972546279464</v>
      </c>
      <c r="C69" s="40" t="s">
        <v>379</v>
      </c>
      <c r="D69" s="49">
        <f>Indikátory_hodnoty!C96</f>
        <v>-0.14756208933816614</v>
      </c>
      <c r="E69" s="49"/>
      <c r="F69"/>
      <c r="G69"/>
      <c r="H69"/>
      <c r="I69"/>
    </row>
    <row r="70" spans="1:9" ht="18.75" customHeight="1">
      <c r="A70" s="1025"/>
      <c r="B70" s="43">
        <f>Indikátory_hodnoty!$C$78</f>
        <v>-0.85717972546279464</v>
      </c>
      <c r="C70" s="40" t="s">
        <v>217</v>
      </c>
      <c r="D70" s="49">
        <f>Indikátory_hodnoty!C97</f>
        <v>-1.495565360610789</v>
      </c>
      <c r="E70" s="49"/>
      <c r="F70"/>
      <c r="G70"/>
      <c r="H70"/>
      <c r="I70"/>
    </row>
    <row r="71" spans="1:9" ht="18.75" customHeight="1">
      <c r="A71" s="1025"/>
      <c r="B71" s="43">
        <f>Indikátory_hodnoty!$C$78</f>
        <v>-0.85717972546279464</v>
      </c>
      <c r="C71" s="40" t="s">
        <v>430</v>
      </c>
      <c r="D71" s="49">
        <f>Indikátory_hodnoty!C98</f>
        <v>0.74285459012757504</v>
      </c>
      <c r="E71" s="49"/>
      <c r="F71"/>
      <c r="G71"/>
      <c r="H71"/>
      <c r="I71"/>
    </row>
    <row r="72" spans="1:9" ht="18.75" customHeight="1">
      <c r="A72" s="1025"/>
      <c r="B72" s="43">
        <f>Indikátory_hodnoty!$C$78</f>
        <v>-0.85717972546279464</v>
      </c>
      <c r="C72" s="40" t="s">
        <v>502</v>
      </c>
      <c r="D72" s="49">
        <f>Indikátory_hodnoty!C99</f>
        <v>-0.74619194258222699</v>
      </c>
      <c r="E72" s="49"/>
      <c r="F72"/>
      <c r="G72"/>
      <c r="H72"/>
      <c r="I72"/>
    </row>
    <row r="73" spans="1:9" ht="18.75" customHeight="1">
      <c r="A73" s="1025"/>
      <c r="B73" s="43">
        <f>Indikátory_hodnoty!$C$78</f>
        <v>-0.85717972546279464</v>
      </c>
      <c r="C73" s="40" t="s">
        <v>461</v>
      </c>
      <c r="D73" s="49">
        <f>Indikátory_hodnoty!C100</f>
        <v>-1.0409702012422812</v>
      </c>
      <c r="E73" s="49"/>
      <c r="F73"/>
      <c r="G73"/>
      <c r="H73"/>
      <c r="I73"/>
    </row>
    <row r="74" spans="1:9" ht="18.75" customHeight="1">
      <c r="A74" s="1025"/>
      <c r="B74" s="43">
        <f>Indikátory_hodnoty!$C$78</f>
        <v>-0.85717972546279464</v>
      </c>
      <c r="C74" s="40" t="s">
        <v>1150</v>
      </c>
      <c r="D74" s="49">
        <f>Indikátory_hodnoty!C101</f>
        <v>-1.9908098124357467</v>
      </c>
      <c r="E74" s="49"/>
      <c r="F74"/>
      <c r="G74"/>
      <c r="H74"/>
      <c r="I74"/>
    </row>
    <row r="75" spans="1:9" ht="18.75" customHeight="1">
      <c r="A75" s="1025"/>
      <c r="B75" s="43">
        <f>Indikátory_hodnoty!$C$78</f>
        <v>-0.85717972546279464</v>
      </c>
      <c r="C75" s="40" t="s">
        <v>1151</v>
      </c>
      <c r="D75" s="49">
        <f>Indikátory_hodnoty!C102</f>
        <v>-1.7210079071838404</v>
      </c>
      <c r="E75" s="49"/>
      <c r="F75"/>
      <c r="G75"/>
      <c r="H75"/>
      <c r="I75"/>
    </row>
    <row r="76" spans="1:9" ht="18.75" customHeight="1">
      <c r="A76" s="1026"/>
      <c r="B76" s="51">
        <f>Indikátory_hodnoty!$C$78</f>
        <v>-0.85717972546279464</v>
      </c>
      <c r="C76" s="422" t="s">
        <v>1152</v>
      </c>
      <c r="D76" s="51">
        <f>Indikátory_hodnoty!C103</f>
        <v>-0.73587148912622846</v>
      </c>
      <c r="E76" s="49"/>
      <c r="F76"/>
      <c r="G76"/>
      <c r="H76"/>
      <c r="I76"/>
    </row>
    <row r="77" spans="1:9" ht="18.75" customHeight="1">
      <c r="A77" s="1024" t="s">
        <v>6</v>
      </c>
      <c r="B77" s="43">
        <f>Indikátory_hodnoty!$C$105</f>
        <v>-0.76343211653274889</v>
      </c>
      <c r="C77" s="509" t="s">
        <v>380</v>
      </c>
      <c r="D77" s="43">
        <f>Indikátory_hodnoty!C108</f>
        <v>-0.8916558985613191</v>
      </c>
      <c r="E77" s="43"/>
      <c r="F77"/>
      <c r="G77"/>
      <c r="H77"/>
      <c r="I77"/>
    </row>
    <row r="78" spans="1:9" ht="18.75" customHeight="1">
      <c r="A78" s="1025"/>
      <c r="B78" s="43">
        <f>Indikátory_hodnoty!$C$105</f>
        <v>-0.76343211653274889</v>
      </c>
      <c r="C78" s="509" t="s">
        <v>273</v>
      </c>
      <c r="D78" s="43">
        <f>Indikátory_hodnoty!C109</f>
        <v>0.29622167257060283</v>
      </c>
      <c r="E78" s="43"/>
      <c r="F78"/>
      <c r="G78"/>
      <c r="H78"/>
      <c r="I78"/>
    </row>
    <row r="79" spans="1:9" ht="18.75" customHeight="1">
      <c r="A79" s="1025"/>
      <c r="B79" s="43">
        <f>Indikátory_hodnoty!$C$105</f>
        <v>-0.76343211653274889</v>
      </c>
      <c r="C79" s="509" t="s">
        <v>181</v>
      </c>
      <c r="D79" s="43">
        <f>Indikátory_hodnoty!C110</f>
        <v>-0.44473810251762202</v>
      </c>
      <c r="E79" s="43"/>
      <c r="F79"/>
      <c r="G79"/>
      <c r="H79"/>
      <c r="I79"/>
    </row>
    <row r="80" spans="1:9" ht="18.75" customHeight="1">
      <c r="A80" s="1025"/>
      <c r="B80" s="43">
        <f>Indikátory_hodnoty!$C$105</f>
        <v>-0.76343211653274889</v>
      </c>
      <c r="C80" s="509" t="s">
        <v>374</v>
      </c>
      <c r="D80" s="43">
        <f>Indikátory_hodnoty!C111</f>
        <v>-0.89940512430728281</v>
      </c>
      <c r="E80" s="43"/>
      <c r="F80"/>
      <c r="G80"/>
      <c r="H80"/>
      <c r="I80"/>
    </row>
    <row r="81" spans="1:9" ht="18.75" customHeight="1">
      <c r="A81" s="1025"/>
      <c r="B81" s="43">
        <f>Indikátory_hodnoty!$C$105</f>
        <v>-0.76343211653274889</v>
      </c>
      <c r="C81" s="509" t="s">
        <v>429</v>
      </c>
      <c r="D81" s="43">
        <f>Indikátory_hodnoty!C112</f>
        <v>-0.55209121186572396</v>
      </c>
      <c r="E81" s="43"/>
      <c r="F81"/>
      <c r="G81"/>
      <c r="H81"/>
      <c r="I81"/>
    </row>
    <row r="82" spans="1:9" ht="18.75" customHeight="1">
      <c r="A82" s="1025"/>
      <c r="B82" s="43">
        <f>Indikátory_hodnoty!$C$105</f>
        <v>-0.76343211653274889</v>
      </c>
      <c r="C82" s="509" t="s">
        <v>1101</v>
      </c>
      <c r="D82" s="43">
        <f>Indikátory_hodnoty!C113</f>
        <v>-1.164186302738109</v>
      </c>
      <c r="E82" s="43"/>
      <c r="F82"/>
      <c r="G82" s="28"/>
      <c r="I82"/>
    </row>
    <row r="83" spans="1:9" ht="18.75" customHeight="1">
      <c r="A83" s="1026"/>
      <c r="B83" s="51">
        <f>Indikátory_hodnoty!$C$105</f>
        <v>-0.76343211653274889</v>
      </c>
      <c r="C83" s="422" t="s">
        <v>1104</v>
      </c>
      <c r="D83" s="51">
        <f>Indikátory_hodnoty!C114</f>
        <v>-1.2618443189299897</v>
      </c>
      <c r="E83" s="43"/>
      <c r="F83"/>
      <c r="G83" s="28"/>
      <c r="I83"/>
    </row>
    <row r="84" spans="1:9" ht="18.75" customHeight="1">
      <c r="A84" s="1027" t="s">
        <v>7</v>
      </c>
      <c r="B84" s="43">
        <f>Indikátory_hodnoty!$C$116</f>
        <v>-0.43636195405379341</v>
      </c>
      <c r="C84" s="509" t="s">
        <v>381</v>
      </c>
      <c r="D84" s="43">
        <f>Indikátory_hodnoty!C119</f>
        <v>0.10304205907914342</v>
      </c>
      <c r="E84" s="43"/>
      <c r="F84"/>
      <c r="G84"/>
      <c r="H84"/>
      <c r="I84"/>
    </row>
    <row r="85" spans="1:9" ht="18.75" customHeight="1">
      <c r="A85" s="1027"/>
      <c r="B85" s="43">
        <f>Indikátory_hodnoty!$C$116</f>
        <v>-0.43636195405379341</v>
      </c>
      <c r="C85" s="509" t="s">
        <v>19</v>
      </c>
      <c r="D85" s="43">
        <f>Indikátory_hodnoty!C120</f>
        <v>0.69310359670059285</v>
      </c>
      <c r="E85" s="43"/>
      <c r="F85" s="43"/>
      <c r="G85" s="30"/>
    </row>
    <row r="86" spans="1:9" ht="18.75" customHeight="1">
      <c r="A86" s="1028"/>
      <c r="B86" s="44">
        <f>Indikátory_hodnoty!$C$116</f>
        <v>-0.43636195405379341</v>
      </c>
      <c r="C86" s="513" t="s">
        <v>1298</v>
      </c>
      <c r="D86" s="44">
        <f>Indikátory_hodnoty!C121</f>
        <v>-0.92572142317926021</v>
      </c>
      <c r="E86" s="43"/>
      <c r="F86" s="43"/>
      <c r="G86" s="30"/>
    </row>
    <row r="90" spans="1:9">
      <c r="A90" s="415" t="s">
        <v>109</v>
      </c>
      <c r="B90" s="514" t="s">
        <v>362</v>
      </c>
    </row>
    <row r="91" spans="1:9">
      <c r="A91" s="512" t="s">
        <v>1076</v>
      </c>
      <c r="B91" s="43">
        <v>-1.1178533993257116</v>
      </c>
    </row>
    <row r="92" spans="1:9">
      <c r="A92" s="512" t="s">
        <v>365</v>
      </c>
      <c r="B92" s="43">
        <v>-0.85717972546279464</v>
      </c>
    </row>
    <row r="93" spans="1:9" ht="21" customHeight="1">
      <c r="A93" s="512" t="s">
        <v>493</v>
      </c>
      <c r="B93" s="43">
        <v>-0.76</v>
      </c>
    </row>
    <row r="94" spans="1:9">
      <c r="A94" s="512" t="s">
        <v>457</v>
      </c>
      <c r="B94" s="43">
        <v>-0.74302525579964984</v>
      </c>
    </row>
    <row r="95" spans="1:9" ht="24">
      <c r="A95" s="512" t="s">
        <v>1353</v>
      </c>
      <c r="B95" s="43">
        <v>-0.62</v>
      </c>
    </row>
    <row r="96" spans="1:9">
      <c r="A96" s="512" t="s">
        <v>1295</v>
      </c>
      <c r="B96" s="43">
        <v>-0.58904415408244826</v>
      </c>
    </row>
    <row r="97" spans="1:2">
      <c r="A97" s="512" t="s">
        <v>373</v>
      </c>
      <c r="B97" s="43">
        <v>-0.50300377914099514</v>
      </c>
    </row>
    <row r="98" spans="1:2" ht="16.5" customHeight="1">
      <c r="A98" s="512" t="s">
        <v>7</v>
      </c>
      <c r="B98" s="43">
        <v>-0.43636195405379341</v>
      </c>
    </row>
    <row r="99" spans="1:2">
      <c r="A99" s="512" t="s">
        <v>455</v>
      </c>
      <c r="B99" s="43">
        <v>-0.39753545523366157</v>
      </c>
    </row>
    <row r="100" spans="1:2">
      <c r="A100" s="512" t="s">
        <v>492</v>
      </c>
      <c r="B100" s="43">
        <v>-0.34129624846194606</v>
      </c>
    </row>
    <row r="101" spans="1:2">
      <c r="A101" s="512" t="s">
        <v>3</v>
      </c>
      <c r="B101" s="43">
        <v>-0.15696989897699035</v>
      </c>
    </row>
    <row r="102" spans="1:2">
      <c r="A102" s="56" t="s">
        <v>456</v>
      </c>
      <c r="B102" s="43">
        <v>0.87925951016732073</v>
      </c>
    </row>
    <row r="105" spans="1:2">
      <c r="A105" s="415" t="s">
        <v>109</v>
      </c>
      <c r="B105" s="514" t="s">
        <v>362</v>
      </c>
    </row>
    <row r="106" spans="1:2">
      <c r="A106" s="512" t="s">
        <v>260</v>
      </c>
      <c r="B106" s="43">
        <v>-1.1178533993257116</v>
      </c>
    </row>
    <row r="107" spans="1:2">
      <c r="A107" s="512" t="s">
        <v>494</v>
      </c>
      <c r="B107" s="43">
        <v>-0.85717972546279464</v>
      </c>
    </row>
    <row r="108" spans="1:2">
      <c r="A108" s="512" t="s">
        <v>495</v>
      </c>
      <c r="B108" s="43">
        <v>-0.76</v>
      </c>
    </row>
    <row r="109" spans="1:2">
      <c r="A109" s="512" t="s">
        <v>497</v>
      </c>
      <c r="B109" s="43">
        <v>-0.74302525579964984</v>
      </c>
    </row>
    <row r="110" spans="1:2" ht="24">
      <c r="A110" s="512" t="s">
        <v>3342</v>
      </c>
      <c r="B110" s="43">
        <v>-0.62</v>
      </c>
    </row>
    <row r="111" spans="1:2">
      <c r="A111" s="512" t="s">
        <v>1296</v>
      </c>
      <c r="B111" s="43">
        <v>-0.58904415408244826</v>
      </c>
    </row>
    <row r="112" spans="1:2">
      <c r="A112" s="512" t="s">
        <v>499</v>
      </c>
      <c r="B112" s="43">
        <v>-0.50300377914099514</v>
      </c>
    </row>
    <row r="113" spans="1:2">
      <c r="A113" s="512" t="s">
        <v>501</v>
      </c>
      <c r="B113" s="43">
        <v>-0.43636195405379341</v>
      </c>
    </row>
    <row r="114" spans="1:2">
      <c r="A114" s="512" t="s">
        <v>1075</v>
      </c>
      <c r="B114" s="43">
        <v>-0.39753545523366157</v>
      </c>
    </row>
    <row r="115" spans="1:2">
      <c r="A115" s="512" t="s">
        <v>498</v>
      </c>
      <c r="B115" s="43">
        <v>-0.34129624846194606</v>
      </c>
    </row>
    <row r="116" spans="1:2">
      <c r="A116" s="512" t="s">
        <v>496</v>
      </c>
      <c r="B116" s="43">
        <v>-0.15696989897699035</v>
      </c>
    </row>
    <row r="117" spans="1:2">
      <c r="A117" s="56" t="s">
        <v>500</v>
      </c>
      <c r="B117" s="43">
        <v>0.87925951016732073</v>
      </c>
    </row>
    <row r="118" spans="1:2">
      <c r="B118" s="43"/>
    </row>
    <row r="119" spans="1:2">
      <c r="B119" s="43"/>
    </row>
  </sheetData>
  <mergeCells count="12">
    <mergeCell ref="A2:A11"/>
    <mergeCell ref="A12:A13"/>
    <mergeCell ref="A14:A16"/>
    <mergeCell ref="A23:A28"/>
    <mergeCell ref="A31:A35"/>
    <mergeCell ref="A77:A83"/>
    <mergeCell ref="A84:A86"/>
    <mergeCell ref="A17:A22"/>
    <mergeCell ref="A41:A48"/>
    <mergeCell ref="A36:A40"/>
    <mergeCell ref="A51:A53"/>
    <mergeCell ref="A54:A76"/>
  </mergeCells>
  <pageMargins left="0.7" right="0.7" top="0.75" bottom="0.75" header="0.3" footer="0.3"/>
  <pageSetup paperSize="9" scale="72" fitToHeight="0" orientation="landscape" horizont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W60"/>
  <sheetViews>
    <sheetView topLeftCell="A25" zoomScale="85" zoomScaleNormal="85" workbookViewId="0">
      <selection activeCell="L47" sqref="L47"/>
    </sheetView>
  </sheetViews>
  <sheetFormatPr defaultRowHeight="16.5"/>
  <cols>
    <col min="1" max="1" width="28.140625" style="28" customWidth="1"/>
    <col min="2" max="2" width="3" style="28" customWidth="1"/>
    <col min="3" max="3" width="9.140625" style="28"/>
    <col min="4" max="4" width="1.85546875" style="28" customWidth="1"/>
    <col min="5" max="5" width="9.140625" style="28"/>
    <col min="6" max="6" width="1.5703125" style="28" customWidth="1"/>
    <col min="7" max="7" width="9.140625" style="28"/>
    <col min="8" max="8" width="1.5703125" style="28" customWidth="1"/>
    <col min="9" max="9" width="9.140625" style="28"/>
    <col min="10" max="10" width="1.5703125" style="28" customWidth="1"/>
    <col min="11" max="11" width="9.140625" style="28"/>
    <col min="12" max="12" width="1.140625" style="28" customWidth="1"/>
    <col min="13" max="13" width="9.140625" style="28"/>
    <col min="14" max="14" width="1.140625" style="28" customWidth="1"/>
    <col min="15" max="15" width="9.140625" style="28"/>
    <col min="16" max="16" width="1.140625" style="28" customWidth="1"/>
    <col min="17" max="17" width="9.140625" style="28"/>
    <col min="18" max="18" width="1.140625" style="28" customWidth="1"/>
    <col min="19" max="19" width="9.140625" style="28" customWidth="1"/>
    <col min="20" max="20" width="1.140625" style="28" customWidth="1"/>
    <col min="21" max="21" width="10" style="28" bestFit="1" customWidth="1"/>
    <col min="22" max="22" width="1.140625" style="28" customWidth="1"/>
    <col min="23" max="23" width="9.140625" style="28"/>
    <col min="24" max="24" width="1.140625" style="28" customWidth="1"/>
    <col min="25" max="25" width="9.140625" style="28"/>
    <col min="26" max="26" width="2.42578125" style="28" customWidth="1"/>
    <col min="27" max="27" width="9.140625" style="28"/>
    <col min="28" max="28" width="2.42578125" style="28" customWidth="1"/>
    <col min="29" max="29" width="9.140625" style="28"/>
    <col min="30" max="30" width="2.42578125" style="28" customWidth="1"/>
    <col min="31" max="31" width="9.140625" style="28"/>
    <col min="32" max="32" width="2.42578125" style="28" customWidth="1"/>
    <col min="33" max="16384" width="9.140625" style="28"/>
  </cols>
  <sheetData>
    <row r="1" spans="1:231" s="211" customFormat="1" ht="12.75">
      <c r="A1" s="594" t="s">
        <v>684</v>
      </c>
      <c r="B1" s="595"/>
      <c r="D1" s="596"/>
      <c r="F1" s="596"/>
      <c r="H1" s="596"/>
      <c r="J1" s="596"/>
      <c r="L1" s="596"/>
      <c r="N1" s="596"/>
      <c r="P1" s="596"/>
      <c r="R1" s="596"/>
      <c r="S1" s="597"/>
      <c r="T1" s="596"/>
      <c r="V1" s="596"/>
      <c r="X1" s="596"/>
      <c r="Z1" s="596"/>
      <c r="AB1" s="596"/>
      <c r="AD1" s="596"/>
      <c r="AF1" s="596"/>
      <c r="AT1" s="596"/>
      <c r="AV1" s="596"/>
    </row>
    <row r="2" spans="1:231" s="211" customFormat="1" ht="12.75">
      <c r="A2" s="211" t="s">
        <v>750</v>
      </c>
      <c r="B2" s="595" t="s">
        <v>751</v>
      </c>
      <c r="D2" s="596"/>
      <c r="F2" s="596"/>
      <c r="H2" s="596"/>
      <c r="J2" s="596"/>
      <c r="L2" s="596"/>
      <c r="N2" s="596"/>
      <c r="P2" s="596"/>
      <c r="R2" s="596"/>
      <c r="S2" s="597"/>
      <c r="T2" s="596"/>
      <c r="V2" s="596"/>
      <c r="X2" s="596"/>
      <c r="Z2" s="596"/>
      <c r="AB2" s="596"/>
      <c r="AD2" s="596"/>
      <c r="AF2" s="596"/>
      <c r="AT2" s="596"/>
      <c r="AV2" s="596"/>
    </row>
    <row r="3" spans="1:231" s="211" customFormat="1" ht="12.75">
      <c r="A3" s="211" t="s">
        <v>687</v>
      </c>
      <c r="B3" s="595"/>
      <c r="D3" s="596"/>
      <c r="F3" s="596"/>
      <c r="H3" s="596"/>
      <c r="J3" s="596"/>
      <c r="L3" s="596"/>
      <c r="N3" s="596"/>
      <c r="P3" s="596"/>
      <c r="R3" s="596"/>
      <c r="S3" s="597"/>
      <c r="T3" s="596"/>
      <c r="V3" s="596"/>
      <c r="X3" s="596"/>
      <c r="Z3" s="596"/>
      <c r="AB3" s="596"/>
      <c r="AD3" s="596"/>
      <c r="AF3" s="596"/>
      <c r="AT3" s="596"/>
      <c r="AV3" s="596"/>
    </row>
    <row r="4" spans="1:231" s="211" customFormat="1" ht="12.75">
      <c r="A4" s="594" t="s">
        <v>593</v>
      </c>
      <c r="B4" s="595"/>
      <c r="D4" s="596"/>
      <c r="F4" s="596"/>
      <c r="H4" s="596"/>
      <c r="J4" s="596"/>
      <c r="L4" s="596"/>
      <c r="N4" s="596"/>
      <c r="P4" s="596"/>
      <c r="R4" s="596"/>
      <c r="S4" s="597"/>
      <c r="T4" s="596"/>
      <c r="V4" s="596"/>
      <c r="X4" s="596"/>
      <c r="Z4" s="596"/>
      <c r="AB4" s="596"/>
      <c r="AD4" s="596"/>
      <c r="AF4" s="596"/>
      <c r="AT4" s="596"/>
      <c r="AV4" s="596"/>
    </row>
    <row r="5" spans="1:231" s="211" customFormat="1" ht="12.75">
      <c r="B5" s="595"/>
      <c r="D5" s="596"/>
      <c r="F5" s="596"/>
      <c r="H5" s="596"/>
      <c r="J5" s="596"/>
      <c r="L5" s="596"/>
      <c r="N5" s="596"/>
      <c r="P5" s="596"/>
      <c r="R5" s="596"/>
      <c r="S5" s="597"/>
      <c r="T5" s="596"/>
      <c r="V5" s="596"/>
      <c r="X5" s="596"/>
      <c r="Z5" s="596"/>
      <c r="AB5" s="596"/>
      <c r="AD5" s="596"/>
      <c r="AF5" s="596"/>
      <c r="AT5" s="596"/>
      <c r="AV5" s="596"/>
    </row>
    <row r="6" spans="1:231">
      <c r="A6" s="254" t="s">
        <v>752</v>
      </c>
      <c r="B6" s="303"/>
      <c r="C6" s="35"/>
      <c r="D6" s="294"/>
      <c r="F6" s="2"/>
      <c r="H6" s="2"/>
      <c r="J6" s="2"/>
      <c r="L6" s="2"/>
      <c r="N6" s="2"/>
      <c r="P6" s="2"/>
      <c r="R6" s="2"/>
      <c r="S6" s="304"/>
      <c r="T6" s="2"/>
      <c r="V6" s="2"/>
      <c r="X6" s="2"/>
      <c r="Z6" s="2"/>
      <c r="AB6" s="2"/>
      <c r="AD6" s="2"/>
      <c r="AF6" s="2"/>
      <c r="AI6" s="305"/>
      <c r="AJ6" s="305"/>
      <c r="AK6" s="305"/>
      <c r="AL6" s="305"/>
      <c r="AM6" s="305"/>
      <c r="AN6" s="305"/>
      <c r="AO6" s="305"/>
      <c r="AP6" s="305"/>
      <c r="AQ6" s="305"/>
      <c r="AR6" s="305"/>
      <c r="AS6" s="35"/>
      <c r="AT6" s="294"/>
      <c r="AV6" s="2"/>
    </row>
    <row r="7" spans="1:231">
      <c r="A7" s="254" t="s">
        <v>753</v>
      </c>
      <c r="B7" s="303"/>
      <c r="C7" s="35"/>
      <c r="D7" s="294"/>
      <c r="F7" s="2"/>
      <c r="H7" s="2"/>
      <c r="J7" s="2"/>
      <c r="L7" s="2"/>
      <c r="N7" s="2"/>
      <c r="P7" s="2"/>
      <c r="R7" s="2"/>
      <c r="S7" s="304"/>
      <c r="T7" s="2"/>
      <c r="V7" s="2"/>
      <c r="X7" s="2"/>
      <c r="Z7" s="2"/>
      <c r="AB7" s="2"/>
      <c r="AD7" s="2"/>
      <c r="AF7" s="2"/>
      <c r="AI7" s="305"/>
      <c r="AJ7" s="305"/>
      <c r="AK7" s="305"/>
      <c r="AL7" s="305"/>
      <c r="AM7" s="305"/>
      <c r="AN7" s="305"/>
      <c r="AO7" s="305"/>
      <c r="AP7" s="305"/>
      <c r="AQ7" s="305"/>
      <c r="AR7" s="305"/>
      <c r="AS7" s="35"/>
      <c r="AT7" s="294"/>
      <c r="AV7" s="2"/>
    </row>
    <row r="8" spans="1:231">
      <c r="A8" s="257" t="s">
        <v>754</v>
      </c>
      <c r="B8" s="590"/>
      <c r="D8" s="2"/>
      <c r="F8" s="2"/>
      <c r="H8" s="2"/>
      <c r="J8" s="2"/>
      <c r="L8" s="2"/>
      <c r="N8" s="2"/>
      <c r="P8" s="2"/>
      <c r="R8" s="2"/>
      <c r="S8" s="304"/>
      <c r="T8" s="2"/>
      <c r="V8" s="2"/>
      <c r="X8" s="2"/>
      <c r="Z8" s="2"/>
      <c r="AB8" s="2"/>
      <c r="AD8" s="2"/>
      <c r="AF8" s="2"/>
      <c r="AI8" s="305"/>
      <c r="AJ8" s="305"/>
      <c r="AK8" s="305"/>
      <c r="AL8" s="305"/>
      <c r="AM8" s="305"/>
      <c r="AN8" s="305"/>
      <c r="AO8" s="305"/>
      <c r="AP8" s="305"/>
      <c r="AQ8" s="305"/>
      <c r="AR8" s="305"/>
      <c r="AT8" s="2"/>
      <c r="AV8" s="2"/>
    </row>
    <row r="9" spans="1:231">
      <c r="B9" s="590"/>
      <c r="D9" s="2"/>
      <c r="F9" s="2"/>
      <c r="H9" s="2"/>
      <c r="J9" s="2"/>
      <c r="L9" s="2"/>
      <c r="N9" s="2"/>
      <c r="P9" s="2"/>
      <c r="R9" s="2"/>
      <c r="S9" s="304"/>
      <c r="T9" s="2"/>
      <c r="V9" s="2"/>
      <c r="X9" s="2"/>
      <c r="Z9" s="2"/>
      <c r="AB9" s="2"/>
      <c r="AD9" s="2"/>
      <c r="AF9" s="2"/>
      <c r="AI9" s="305"/>
      <c r="AJ9" s="305"/>
      <c r="AK9" s="305"/>
      <c r="AL9" s="305"/>
      <c r="AM9" s="305"/>
      <c r="AN9" s="305"/>
      <c r="AO9" s="305"/>
      <c r="AP9" s="305"/>
      <c r="AQ9" s="305"/>
      <c r="AR9" s="305"/>
      <c r="AT9" s="2"/>
      <c r="AV9" s="2"/>
    </row>
    <row r="10" spans="1:231">
      <c r="B10" s="590"/>
      <c r="D10" s="2"/>
      <c r="F10" s="2"/>
      <c r="H10" s="2"/>
      <c r="J10" s="2"/>
      <c r="L10" s="2"/>
      <c r="N10" s="2"/>
      <c r="P10" s="2"/>
      <c r="R10" s="2"/>
      <c r="S10" s="304"/>
      <c r="T10" s="2"/>
      <c r="V10" s="2"/>
      <c r="X10" s="2"/>
      <c r="Z10" s="2"/>
      <c r="AB10" s="2"/>
      <c r="AD10" s="2"/>
      <c r="AF10" s="2"/>
      <c r="AI10" s="305"/>
      <c r="AJ10" s="305"/>
      <c r="AK10" s="305"/>
      <c r="AL10" s="305"/>
      <c r="AM10" s="305"/>
      <c r="AN10" s="305"/>
      <c r="AO10" s="305"/>
      <c r="AP10" s="305"/>
      <c r="AQ10" s="305"/>
      <c r="AR10" s="305"/>
      <c r="AS10" s="3"/>
      <c r="AT10" s="109"/>
      <c r="AU10" s="3"/>
      <c r="AV10" s="109"/>
    </row>
    <row r="11" spans="1:231" ht="26.25" customHeight="1">
      <c r="B11" s="590"/>
      <c r="C11" s="1064" t="s">
        <v>755</v>
      </c>
      <c r="D11" s="1065"/>
      <c r="E11" s="1065"/>
      <c r="F11" s="1065"/>
      <c r="G11" s="1065"/>
      <c r="H11" s="1066"/>
      <c r="I11" s="1064" t="s">
        <v>756</v>
      </c>
      <c r="J11" s="1065"/>
      <c r="K11" s="1065"/>
      <c r="L11" s="1065"/>
      <c r="M11" s="1065"/>
      <c r="N11" s="1066"/>
      <c r="O11" s="1064" t="s">
        <v>757</v>
      </c>
      <c r="P11" s="1065"/>
      <c r="Q11" s="1065"/>
      <c r="R11" s="1065"/>
      <c r="S11" s="1065"/>
      <c r="T11" s="1066"/>
      <c r="U11" s="1064" t="s">
        <v>758</v>
      </c>
      <c r="V11" s="1065"/>
      <c r="W11" s="1065"/>
      <c r="X11" s="1065"/>
      <c r="Y11" s="1065"/>
      <c r="Z11" s="1066"/>
      <c r="AA11" s="1064" t="s">
        <v>759</v>
      </c>
      <c r="AB11" s="1065"/>
      <c r="AC11" s="1065"/>
      <c r="AD11" s="1065"/>
      <c r="AE11" s="1065"/>
      <c r="AF11" s="1066"/>
      <c r="AI11" s="305"/>
      <c r="AJ11" s="305"/>
      <c r="AK11" s="305"/>
      <c r="AL11" s="305"/>
      <c r="AM11" s="305"/>
      <c r="AN11" s="305"/>
      <c r="AO11" s="305"/>
      <c r="AP11" s="305"/>
      <c r="AQ11" s="305"/>
      <c r="AR11" s="305"/>
      <c r="AS11" s="306"/>
      <c r="AT11" s="306"/>
      <c r="AU11" s="306"/>
      <c r="AV11" s="306"/>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5"/>
      <c r="CU11" s="205"/>
      <c r="CV11" s="205"/>
      <c r="CW11" s="205"/>
      <c r="CX11" s="205"/>
      <c r="CY11" s="205"/>
      <c r="CZ11" s="205"/>
      <c r="DA11" s="205"/>
      <c r="DB11" s="205"/>
      <c r="DC11" s="205"/>
      <c r="DD11" s="205"/>
      <c r="DE11" s="205"/>
      <c r="DF11" s="205"/>
      <c r="DG11" s="205"/>
      <c r="DH11" s="205"/>
      <c r="DI11" s="205"/>
      <c r="DJ11" s="205"/>
      <c r="DK11" s="205"/>
      <c r="DL11" s="205"/>
      <c r="DM11" s="205"/>
      <c r="DN11" s="205"/>
      <c r="DO11" s="205"/>
      <c r="DP11" s="205"/>
      <c r="DQ11" s="205"/>
      <c r="DR11" s="205"/>
      <c r="DS11" s="205"/>
      <c r="DT11" s="205"/>
      <c r="DU11" s="205"/>
      <c r="DV11" s="205"/>
      <c r="DW11" s="205"/>
      <c r="DX11" s="205"/>
      <c r="DY11" s="205"/>
      <c r="DZ11" s="205"/>
      <c r="EA11" s="205"/>
      <c r="EB11" s="205"/>
      <c r="EC11" s="205"/>
      <c r="ED11" s="205"/>
      <c r="EE11" s="205"/>
      <c r="EF11" s="205"/>
      <c r="EG11" s="205"/>
      <c r="EH11" s="205"/>
      <c r="EI11" s="205"/>
      <c r="EJ11" s="205"/>
      <c r="EK11" s="205"/>
      <c r="EL11" s="205"/>
      <c r="EM11" s="205"/>
      <c r="EN11" s="205"/>
      <c r="EO11" s="205"/>
      <c r="EP11" s="205"/>
      <c r="EQ11" s="205"/>
      <c r="ER11" s="205"/>
      <c r="ES11" s="205"/>
      <c r="ET11" s="205"/>
      <c r="EU11" s="205"/>
      <c r="EV11" s="205"/>
      <c r="EW11" s="205"/>
      <c r="EX11" s="205"/>
      <c r="EY11" s="205"/>
      <c r="EZ11" s="205"/>
      <c r="FA11" s="205"/>
      <c r="FB11" s="205"/>
      <c r="FC11" s="205"/>
      <c r="FD11" s="205"/>
      <c r="FE11" s="205"/>
      <c r="FF11" s="205"/>
      <c r="FG11" s="205"/>
      <c r="FH11" s="205"/>
      <c r="FI11" s="205"/>
      <c r="FJ11" s="205"/>
      <c r="FK11" s="205"/>
      <c r="FL11" s="205"/>
      <c r="FM11" s="205"/>
      <c r="FN11" s="205"/>
      <c r="FO11" s="205"/>
      <c r="FP11" s="205"/>
      <c r="FQ11" s="205"/>
      <c r="FR11" s="205"/>
      <c r="FS11" s="205"/>
      <c r="FT11" s="205"/>
      <c r="FU11" s="205"/>
      <c r="FV11" s="205"/>
      <c r="FW11" s="205"/>
      <c r="FX11" s="205"/>
      <c r="FY11" s="205"/>
      <c r="FZ11" s="205"/>
      <c r="GA11" s="205"/>
      <c r="GB11" s="205"/>
      <c r="GC11" s="205"/>
      <c r="GD11" s="205"/>
      <c r="GE11" s="205"/>
      <c r="GF11" s="205"/>
      <c r="GG11" s="205"/>
      <c r="GH11" s="205"/>
      <c r="GI11" s="205"/>
      <c r="GJ11" s="205"/>
      <c r="GK11" s="205"/>
      <c r="GL11" s="205"/>
      <c r="GM11" s="205"/>
      <c r="GN11" s="205"/>
      <c r="GO11" s="205"/>
      <c r="GP11" s="205"/>
      <c r="GQ11" s="205"/>
      <c r="GR11" s="205"/>
      <c r="GS11" s="205"/>
      <c r="GT11" s="205"/>
      <c r="GU11" s="205"/>
      <c r="GV11" s="205"/>
      <c r="GW11" s="205"/>
      <c r="GX11" s="205"/>
      <c r="GY11" s="205"/>
      <c r="GZ11" s="205"/>
      <c r="HA11" s="205"/>
      <c r="HB11" s="205"/>
      <c r="HC11" s="205"/>
      <c r="HD11" s="205"/>
      <c r="HE11" s="205"/>
      <c r="HF11" s="205"/>
      <c r="HG11" s="205"/>
      <c r="HH11" s="205"/>
      <c r="HI11" s="205"/>
      <c r="HJ11" s="205"/>
      <c r="HK11" s="205"/>
      <c r="HL11" s="205"/>
      <c r="HM11" s="205"/>
      <c r="HN11" s="205"/>
      <c r="HO11" s="205"/>
      <c r="HP11" s="205"/>
      <c r="HQ11" s="205"/>
      <c r="HR11" s="205"/>
      <c r="HS11" s="205"/>
      <c r="HT11" s="205"/>
      <c r="HU11" s="205"/>
      <c r="HV11" s="205"/>
      <c r="HW11" s="205"/>
    </row>
    <row r="12" spans="1:231" ht="35.25" customHeight="1">
      <c r="A12" s="259"/>
      <c r="B12" s="307"/>
      <c r="C12" s="1060" t="s">
        <v>157</v>
      </c>
      <c r="D12" s="1061"/>
      <c r="E12" s="1051" t="s">
        <v>760</v>
      </c>
      <c r="F12" s="1052"/>
      <c r="G12" s="1052"/>
      <c r="H12" s="1053"/>
      <c r="I12" s="1060" t="s">
        <v>157</v>
      </c>
      <c r="J12" s="1061"/>
      <c r="K12" s="1051" t="s">
        <v>760</v>
      </c>
      <c r="L12" s="1052"/>
      <c r="M12" s="1052"/>
      <c r="N12" s="1053"/>
      <c r="O12" s="1060" t="s">
        <v>157</v>
      </c>
      <c r="P12" s="1061"/>
      <c r="Q12" s="1051" t="s">
        <v>760</v>
      </c>
      <c r="R12" s="1052"/>
      <c r="S12" s="1052"/>
      <c r="T12" s="1053"/>
      <c r="U12" s="1056" t="s">
        <v>157</v>
      </c>
      <c r="V12" s="1057"/>
      <c r="W12" s="1051" t="s">
        <v>760</v>
      </c>
      <c r="X12" s="1052"/>
      <c r="Y12" s="1052"/>
      <c r="Z12" s="1053"/>
      <c r="AA12" s="1060" t="s">
        <v>157</v>
      </c>
      <c r="AB12" s="1061"/>
      <c r="AC12" s="1051" t="s">
        <v>760</v>
      </c>
      <c r="AD12" s="1052"/>
      <c r="AE12" s="1052"/>
      <c r="AF12" s="1053"/>
      <c r="AI12" s="305"/>
      <c r="AJ12" s="305"/>
      <c r="AK12" s="305"/>
      <c r="AL12" s="305"/>
      <c r="AM12" s="305"/>
      <c r="AN12" s="305"/>
      <c r="AO12" s="305"/>
      <c r="AP12" s="305"/>
      <c r="AQ12" s="305"/>
      <c r="AR12" s="305"/>
      <c r="AS12" s="308"/>
      <c r="AT12" s="308"/>
      <c r="AU12" s="309"/>
      <c r="AV12" s="309"/>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5"/>
      <c r="DA12" s="205"/>
      <c r="DB12" s="205"/>
      <c r="DC12" s="205"/>
      <c r="DD12" s="205"/>
      <c r="DE12" s="205"/>
      <c r="DF12" s="205"/>
      <c r="DG12" s="205"/>
      <c r="DH12" s="205"/>
      <c r="DI12" s="205"/>
      <c r="DJ12" s="205"/>
      <c r="DK12" s="205"/>
      <c r="DL12" s="205"/>
      <c r="DM12" s="205"/>
      <c r="DN12" s="205"/>
      <c r="DO12" s="205"/>
      <c r="DP12" s="205"/>
      <c r="DQ12" s="205"/>
      <c r="DR12" s="205"/>
      <c r="DS12" s="205"/>
      <c r="DT12" s="205"/>
      <c r="DU12" s="205"/>
      <c r="DV12" s="205"/>
      <c r="DW12" s="205"/>
      <c r="DX12" s="205"/>
      <c r="DY12" s="205"/>
      <c r="DZ12" s="205"/>
      <c r="EA12" s="205"/>
      <c r="EB12" s="205"/>
      <c r="EC12" s="205"/>
      <c r="ED12" s="205"/>
      <c r="EE12" s="205"/>
      <c r="EF12" s="205"/>
      <c r="EG12" s="205"/>
      <c r="EH12" s="205"/>
      <c r="EI12" s="205"/>
      <c r="EJ12" s="205"/>
      <c r="EK12" s="205"/>
      <c r="EL12" s="205"/>
      <c r="EM12" s="205"/>
      <c r="EN12" s="205"/>
      <c r="EO12" s="205"/>
      <c r="EP12" s="205"/>
      <c r="EQ12" s="205"/>
      <c r="ER12" s="205"/>
      <c r="ES12" s="205"/>
      <c r="ET12" s="205"/>
      <c r="EU12" s="205"/>
      <c r="EV12" s="205"/>
      <c r="EW12" s="205"/>
      <c r="EX12" s="205"/>
      <c r="EY12" s="205"/>
      <c r="EZ12" s="205"/>
      <c r="FA12" s="205"/>
      <c r="FB12" s="205"/>
      <c r="FC12" s="205"/>
      <c r="FD12" s="205"/>
      <c r="FE12" s="205"/>
      <c r="FF12" s="205"/>
      <c r="FG12" s="205"/>
      <c r="FH12" s="205"/>
      <c r="FI12" s="205"/>
      <c r="FJ12" s="205"/>
      <c r="FK12" s="205"/>
      <c r="FL12" s="205"/>
      <c r="FM12" s="205"/>
      <c r="FN12" s="205"/>
      <c r="FO12" s="205"/>
      <c r="FP12" s="205"/>
      <c r="FQ12" s="205"/>
      <c r="FR12" s="205"/>
      <c r="FS12" s="205"/>
      <c r="FT12" s="205"/>
      <c r="FU12" s="205"/>
      <c r="FV12" s="205"/>
      <c r="FW12" s="205"/>
      <c r="FX12" s="205"/>
      <c r="FY12" s="205"/>
      <c r="FZ12" s="205"/>
      <c r="GA12" s="205"/>
      <c r="GB12" s="205"/>
      <c r="GC12" s="205"/>
      <c r="GD12" s="205"/>
      <c r="GE12" s="205"/>
      <c r="GF12" s="205"/>
      <c r="GG12" s="205"/>
      <c r="GH12" s="205"/>
      <c r="GI12" s="205"/>
      <c r="GJ12" s="205"/>
      <c r="GK12" s="205"/>
      <c r="GL12" s="205"/>
      <c r="GM12" s="205"/>
      <c r="GN12" s="205"/>
      <c r="GO12" s="205"/>
      <c r="GP12" s="205"/>
      <c r="GQ12" s="205"/>
      <c r="GR12" s="205"/>
      <c r="GS12" s="205"/>
      <c r="GT12" s="205"/>
      <c r="GU12" s="205"/>
      <c r="GV12" s="205"/>
      <c r="GW12" s="205"/>
      <c r="GX12" s="205"/>
      <c r="GY12" s="205"/>
      <c r="GZ12" s="205"/>
      <c r="HA12" s="205"/>
      <c r="HB12" s="205"/>
      <c r="HC12" s="205"/>
      <c r="HD12" s="205"/>
      <c r="HE12" s="205"/>
      <c r="HF12" s="205"/>
      <c r="HG12" s="205"/>
      <c r="HH12" s="205"/>
      <c r="HI12" s="205"/>
      <c r="HJ12" s="205"/>
      <c r="HK12" s="205"/>
      <c r="HL12" s="205"/>
      <c r="HM12" s="205"/>
      <c r="HN12" s="205"/>
      <c r="HO12" s="205"/>
      <c r="HP12" s="205"/>
      <c r="HQ12" s="205"/>
      <c r="HR12" s="205"/>
      <c r="HS12" s="205"/>
      <c r="HT12" s="205"/>
      <c r="HU12" s="205"/>
      <c r="HV12" s="205"/>
      <c r="HW12" s="205"/>
    </row>
    <row r="13" spans="1:231" ht="30" customHeight="1">
      <c r="A13" s="259"/>
      <c r="B13" s="307"/>
      <c r="C13" s="1062"/>
      <c r="D13" s="1063"/>
      <c r="E13" s="1051" t="s">
        <v>157</v>
      </c>
      <c r="F13" s="1053"/>
      <c r="G13" s="1051" t="s">
        <v>761</v>
      </c>
      <c r="H13" s="1053"/>
      <c r="I13" s="1062"/>
      <c r="J13" s="1063"/>
      <c r="K13" s="1051" t="s">
        <v>157</v>
      </c>
      <c r="L13" s="1053"/>
      <c r="M13" s="1051" t="s">
        <v>761</v>
      </c>
      <c r="N13" s="1053"/>
      <c r="O13" s="1062"/>
      <c r="P13" s="1063"/>
      <c r="Q13" s="1051" t="s">
        <v>157</v>
      </c>
      <c r="R13" s="1053"/>
      <c r="S13" s="1051" t="s">
        <v>762</v>
      </c>
      <c r="T13" s="1053"/>
      <c r="U13" s="1058"/>
      <c r="V13" s="1059"/>
      <c r="W13" s="1051" t="s">
        <v>157</v>
      </c>
      <c r="X13" s="1053"/>
      <c r="Y13" s="1051" t="s">
        <v>762</v>
      </c>
      <c r="Z13" s="1053"/>
      <c r="AA13" s="1062"/>
      <c r="AB13" s="1063"/>
      <c r="AC13" s="1051" t="s">
        <v>157</v>
      </c>
      <c r="AD13" s="1053"/>
      <c r="AE13" s="1051" t="s">
        <v>761</v>
      </c>
      <c r="AF13" s="1053"/>
      <c r="AI13" s="305"/>
      <c r="AJ13" s="305"/>
      <c r="AK13" s="305"/>
      <c r="AL13" s="305"/>
      <c r="AM13" s="305"/>
      <c r="AN13" s="305"/>
      <c r="AO13" s="305"/>
      <c r="AP13" s="305"/>
      <c r="AQ13" s="305"/>
      <c r="AR13" s="305"/>
      <c r="AS13" s="308"/>
      <c r="AT13" s="308"/>
      <c r="AU13" s="309"/>
      <c r="AV13" s="309"/>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c r="FN13" s="205"/>
      <c r="FO13" s="205"/>
      <c r="FP13" s="205"/>
      <c r="FQ13" s="205"/>
      <c r="FR13" s="205"/>
      <c r="FS13" s="205"/>
      <c r="FT13" s="205"/>
      <c r="FU13" s="205"/>
      <c r="FV13" s="205"/>
      <c r="FW13" s="205"/>
      <c r="FX13" s="205"/>
      <c r="FY13" s="205"/>
      <c r="FZ13" s="205"/>
      <c r="GA13" s="205"/>
      <c r="GB13" s="205"/>
      <c r="GC13" s="205"/>
      <c r="GD13" s="205"/>
      <c r="GE13" s="205"/>
      <c r="GF13" s="205"/>
      <c r="GG13" s="205"/>
      <c r="GH13" s="205"/>
      <c r="GI13" s="205"/>
      <c r="GJ13" s="205"/>
      <c r="GK13" s="205"/>
      <c r="GL13" s="205"/>
      <c r="GM13" s="205"/>
      <c r="GN13" s="205"/>
      <c r="GO13" s="205"/>
      <c r="GP13" s="205"/>
      <c r="GQ13" s="205"/>
      <c r="GR13" s="205"/>
      <c r="GS13" s="205"/>
      <c r="GT13" s="205"/>
      <c r="GU13" s="205"/>
      <c r="GV13" s="205"/>
      <c r="GW13" s="205"/>
      <c r="GX13" s="205"/>
      <c r="GY13" s="205"/>
      <c r="GZ13" s="205"/>
      <c r="HA13" s="205"/>
      <c r="HB13" s="205"/>
      <c r="HC13" s="205"/>
      <c r="HD13" s="205"/>
      <c r="HE13" s="205"/>
      <c r="HF13" s="205"/>
      <c r="HG13" s="205"/>
      <c r="HH13" s="205"/>
      <c r="HI13" s="205"/>
      <c r="HJ13" s="205"/>
      <c r="HK13" s="205"/>
      <c r="HL13" s="205"/>
      <c r="HM13" s="205"/>
      <c r="HN13" s="205"/>
      <c r="HO13" s="205"/>
      <c r="HP13" s="205"/>
      <c r="HQ13" s="205"/>
      <c r="HR13" s="205"/>
      <c r="HS13" s="205"/>
      <c r="HT13" s="205"/>
      <c r="HU13" s="205"/>
      <c r="HV13" s="205"/>
      <c r="HW13" s="205"/>
    </row>
    <row r="14" spans="1:231">
      <c r="A14" s="261"/>
      <c r="B14" s="307"/>
      <c r="C14" s="1054">
        <v>1</v>
      </c>
      <c r="D14" s="1055"/>
      <c r="E14" s="1047">
        <v>2</v>
      </c>
      <c r="F14" s="1048"/>
      <c r="G14" s="1047">
        <v>3</v>
      </c>
      <c r="H14" s="1048"/>
      <c r="I14" s="1047">
        <v>4</v>
      </c>
      <c r="J14" s="1048"/>
      <c r="K14" s="1047">
        <v>5</v>
      </c>
      <c r="L14" s="1048"/>
      <c r="M14" s="1047">
        <v>6</v>
      </c>
      <c r="N14" s="1048"/>
      <c r="O14" s="1047">
        <v>7</v>
      </c>
      <c r="P14" s="1048"/>
      <c r="Q14" s="1047">
        <v>8</v>
      </c>
      <c r="R14" s="1048"/>
      <c r="S14" s="1047">
        <v>9</v>
      </c>
      <c r="T14" s="1048"/>
      <c r="U14" s="1049">
        <v>10</v>
      </c>
      <c r="V14" s="1050"/>
      <c r="W14" s="1047">
        <v>11</v>
      </c>
      <c r="X14" s="1048"/>
      <c r="Y14" s="1047">
        <v>12</v>
      </c>
      <c r="Z14" s="1048"/>
      <c r="AA14" s="1047">
        <v>13</v>
      </c>
      <c r="AB14" s="1048"/>
      <c r="AC14" s="1047">
        <v>14</v>
      </c>
      <c r="AD14" s="1048"/>
      <c r="AE14" s="1047">
        <v>15</v>
      </c>
      <c r="AF14" s="1048"/>
      <c r="AI14" s="305"/>
      <c r="AJ14" s="305"/>
      <c r="AK14" s="305"/>
      <c r="AL14" s="305"/>
      <c r="AM14" s="305"/>
      <c r="AN14" s="305"/>
      <c r="AO14" s="305"/>
      <c r="AP14" s="305"/>
      <c r="AQ14" s="305"/>
      <c r="AR14" s="305"/>
      <c r="AS14" s="310"/>
      <c r="AT14" s="310"/>
      <c r="AU14" s="311"/>
      <c r="AV14" s="311"/>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5"/>
      <c r="CU14" s="205"/>
      <c r="CV14" s="205"/>
      <c r="CW14" s="205"/>
      <c r="CX14" s="205"/>
      <c r="CY14" s="205"/>
      <c r="CZ14" s="205"/>
      <c r="DA14" s="205"/>
      <c r="DB14" s="205"/>
      <c r="DC14" s="205"/>
      <c r="DD14" s="205"/>
      <c r="DE14" s="205"/>
      <c r="DF14" s="205"/>
      <c r="DG14" s="205"/>
      <c r="DH14" s="205"/>
      <c r="DI14" s="205"/>
      <c r="DJ14" s="205"/>
      <c r="DK14" s="205"/>
      <c r="DL14" s="205"/>
      <c r="DM14" s="205"/>
      <c r="DN14" s="205"/>
      <c r="DO14" s="205"/>
      <c r="DP14" s="205"/>
      <c r="DQ14" s="205"/>
      <c r="DR14" s="205"/>
      <c r="DS14" s="205"/>
      <c r="DT14" s="205"/>
      <c r="DU14" s="205"/>
      <c r="DV14" s="205"/>
      <c r="DW14" s="205"/>
      <c r="DX14" s="205"/>
      <c r="DY14" s="205"/>
      <c r="DZ14" s="205"/>
      <c r="EA14" s="205"/>
      <c r="EB14" s="205"/>
      <c r="EC14" s="205"/>
      <c r="ED14" s="205"/>
      <c r="EE14" s="205"/>
      <c r="EF14" s="205"/>
      <c r="EG14" s="205"/>
      <c r="EH14" s="205"/>
      <c r="EI14" s="205"/>
      <c r="EJ14" s="205"/>
      <c r="EK14" s="205"/>
      <c r="EL14" s="205"/>
      <c r="EM14" s="205"/>
      <c r="EN14" s="205"/>
      <c r="EO14" s="205"/>
      <c r="EP14" s="205"/>
      <c r="EQ14" s="205"/>
      <c r="ER14" s="205"/>
      <c r="ES14" s="205"/>
      <c r="ET14" s="205"/>
      <c r="EU14" s="205"/>
      <c r="EV14" s="205"/>
      <c r="EW14" s="205"/>
      <c r="EX14" s="205"/>
      <c r="EY14" s="205"/>
      <c r="EZ14" s="205"/>
      <c r="FA14" s="205"/>
      <c r="FB14" s="205"/>
      <c r="FC14" s="205"/>
      <c r="FD14" s="205"/>
      <c r="FE14" s="205"/>
      <c r="FF14" s="205"/>
      <c r="FG14" s="205"/>
      <c r="FH14" s="205"/>
      <c r="FI14" s="205"/>
      <c r="FJ14" s="205"/>
      <c r="FK14" s="205"/>
      <c r="FL14" s="205"/>
      <c r="FM14" s="205"/>
      <c r="FN14" s="205"/>
      <c r="FO14" s="205"/>
      <c r="FP14" s="205"/>
      <c r="FQ14" s="205"/>
      <c r="FR14" s="205"/>
      <c r="FS14" s="205"/>
      <c r="FT14" s="205"/>
      <c r="FU14" s="205"/>
      <c r="FV14" s="205"/>
      <c r="FW14" s="205"/>
      <c r="FX14" s="205"/>
      <c r="FY14" s="205"/>
      <c r="FZ14" s="205"/>
      <c r="GA14" s="205"/>
      <c r="GB14" s="205"/>
      <c r="GC14" s="205"/>
      <c r="GD14" s="205"/>
      <c r="GE14" s="205"/>
      <c r="GF14" s="205"/>
      <c r="GG14" s="205"/>
      <c r="GH14" s="205"/>
      <c r="GI14" s="205"/>
      <c r="GJ14" s="205"/>
      <c r="GK14" s="205"/>
      <c r="GL14" s="205"/>
      <c r="GM14" s="205"/>
      <c r="GN14" s="205"/>
      <c r="GO14" s="205"/>
      <c r="GP14" s="205"/>
      <c r="GQ14" s="205"/>
      <c r="GR14" s="205"/>
      <c r="GS14" s="205"/>
      <c r="GT14" s="205"/>
      <c r="GU14" s="205"/>
      <c r="GV14" s="205"/>
      <c r="GW14" s="205"/>
      <c r="GX14" s="205"/>
      <c r="GY14" s="205"/>
      <c r="GZ14" s="205"/>
      <c r="HA14" s="205"/>
      <c r="HB14" s="205"/>
      <c r="HC14" s="205"/>
      <c r="HD14" s="205"/>
      <c r="HE14" s="205"/>
      <c r="HF14" s="205"/>
      <c r="HG14" s="205"/>
      <c r="HH14" s="205"/>
      <c r="HI14" s="205"/>
      <c r="HJ14" s="205"/>
      <c r="HK14" s="205"/>
      <c r="HL14" s="205"/>
      <c r="HM14" s="205"/>
      <c r="HN14" s="205"/>
      <c r="HO14" s="205"/>
      <c r="HP14" s="205"/>
      <c r="HQ14" s="205"/>
      <c r="HR14" s="205"/>
      <c r="HS14" s="205"/>
      <c r="HT14" s="205"/>
      <c r="HU14" s="205"/>
      <c r="HV14" s="205"/>
      <c r="HW14" s="205"/>
    </row>
    <row r="15" spans="1:231">
      <c r="A15" s="312" t="s">
        <v>5</v>
      </c>
      <c r="B15" s="313"/>
      <c r="C15" s="314"/>
      <c r="D15" s="315"/>
      <c r="E15" s="314"/>
      <c r="F15" s="315"/>
      <c r="G15" s="316"/>
      <c r="H15" s="317"/>
      <c r="I15" s="314"/>
      <c r="J15" s="315"/>
      <c r="K15" s="314"/>
      <c r="L15" s="315"/>
      <c r="M15" s="316"/>
      <c r="N15" s="317"/>
      <c r="O15" s="314"/>
      <c r="P15" s="315"/>
      <c r="Q15" s="314"/>
      <c r="R15" s="315"/>
      <c r="S15" s="318"/>
      <c r="T15" s="317"/>
      <c r="U15" s="796"/>
      <c r="V15" s="797"/>
      <c r="W15" s="314"/>
      <c r="X15" s="315"/>
      <c r="Y15" s="316"/>
      <c r="Z15" s="317"/>
      <c r="AA15" s="314"/>
      <c r="AB15" s="315"/>
      <c r="AC15" s="316"/>
      <c r="AD15" s="317"/>
      <c r="AE15" s="314"/>
      <c r="AF15" s="315"/>
      <c r="AI15" s="305"/>
      <c r="AJ15" s="305"/>
      <c r="AK15" s="305"/>
      <c r="AL15" s="305"/>
      <c r="AM15" s="305"/>
      <c r="AN15" s="305"/>
      <c r="AO15" s="305"/>
      <c r="AP15" s="305"/>
      <c r="AQ15" s="305"/>
      <c r="AR15" s="305"/>
      <c r="AS15" s="319"/>
      <c r="AT15" s="320"/>
      <c r="AU15" s="319"/>
      <c r="AV15" s="320"/>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5"/>
      <c r="DS15" s="205"/>
      <c r="DT15" s="205"/>
      <c r="DU15" s="205"/>
      <c r="DV15" s="205"/>
      <c r="DW15" s="205"/>
      <c r="DX15" s="205"/>
      <c r="DY15" s="205"/>
      <c r="DZ15" s="205"/>
      <c r="EA15" s="205"/>
      <c r="EB15" s="205"/>
      <c r="EC15" s="205"/>
      <c r="ED15" s="205"/>
      <c r="EE15" s="205"/>
      <c r="EF15" s="205"/>
      <c r="EG15" s="205"/>
      <c r="EH15" s="205"/>
      <c r="EI15" s="205"/>
      <c r="EJ15" s="205"/>
      <c r="EK15" s="205"/>
      <c r="EL15" s="205"/>
      <c r="EM15" s="205"/>
      <c r="EN15" s="205"/>
      <c r="EO15" s="205"/>
      <c r="EP15" s="205"/>
      <c r="EQ15" s="205"/>
      <c r="ER15" s="205"/>
      <c r="ES15" s="205"/>
      <c r="ET15" s="205"/>
      <c r="EU15" s="205"/>
      <c r="EV15" s="205"/>
      <c r="EW15" s="205"/>
      <c r="EX15" s="205"/>
      <c r="EY15" s="205"/>
      <c r="EZ15" s="205"/>
      <c r="FA15" s="205"/>
      <c r="FB15" s="205"/>
      <c r="FC15" s="205"/>
      <c r="FD15" s="205"/>
      <c r="FE15" s="205"/>
      <c r="FF15" s="205"/>
      <c r="FG15" s="205"/>
      <c r="FH15" s="205"/>
      <c r="FI15" s="205"/>
      <c r="FJ15" s="205"/>
      <c r="FK15" s="205"/>
      <c r="FL15" s="205"/>
      <c r="FM15" s="205"/>
      <c r="FN15" s="205"/>
      <c r="FO15" s="205"/>
      <c r="FP15" s="205"/>
      <c r="FQ15" s="205"/>
      <c r="FR15" s="205"/>
      <c r="FS15" s="205"/>
      <c r="FT15" s="205"/>
      <c r="FU15" s="205"/>
      <c r="FV15" s="205"/>
      <c r="FW15" s="205"/>
      <c r="FX15" s="205"/>
      <c r="FY15" s="205"/>
      <c r="FZ15" s="205"/>
      <c r="GA15" s="205"/>
      <c r="GB15" s="205"/>
      <c r="GC15" s="205"/>
      <c r="GD15" s="205"/>
      <c r="GE15" s="205"/>
      <c r="GF15" s="205"/>
      <c r="GG15" s="205"/>
      <c r="GH15" s="205"/>
      <c r="GI15" s="205"/>
      <c r="GJ15" s="205"/>
      <c r="GK15" s="205"/>
      <c r="GL15" s="205"/>
      <c r="GM15" s="205"/>
      <c r="GN15" s="205"/>
      <c r="GO15" s="205"/>
      <c r="GP15" s="205"/>
      <c r="GQ15" s="205"/>
      <c r="GR15" s="205"/>
      <c r="GS15" s="205"/>
      <c r="GT15" s="205"/>
      <c r="GU15" s="205"/>
      <c r="GV15" s="205"/>
      <c r="GW15" s="205"/>
      <c r="GX15" s="205"/>
      <c r="GY15" s="205"/>
      <c r="GZ15" s="205"/>
      <c r="HA15" s="205"/>
      <c r="HB15" s="205"/>
      <c r="HC15" s="205"/>
      <c r="HD15" s="205"/>
      <c r="HE15" s="205"/>
      <c r="HF15" s="205"/>
      <c r="HG15" s="205"/>
      <c r="HH15" s="205"/>
      <c r="HI15" s="205"/>
      <c r="HJ15" s="205"/>
      <c r="HK15" s="205"/>
      <c r="HL15" s="205"/>
      <c r="HM15" s="205"/>
      <c r="HN15" s="205"/>
      <c r="HO15" s="205"/>
      <c r="HP15" s="205"/>
      <c r="HQ15" s="205"/>
      <c r="HR15" s="205"/>
      <c r="HS15" s="205"/>
      <c r="HT15" s="205"/>
      <c r="HU15" s="205"/>
      <c r="HV15" s="205"/>
      <c r="HW15" s="205"/>
    </row>
    <row r="16" spans="1:231">
      <c r="A16" s="856" t="s">
        <v>45</v>
      </c>
      <c r="B16" s="324"/>
      <c r="C16" s="339">
        <v>19.755859109374001</v>
      </c>
      <c r="D16" s="326"/>
      <c r="E16" s="339">
        <v>16.766796483316</v>
      </c>
      <c r="F16" s="326"/>
      <c r="G16" s="327">
        <v>8.6929573532905007</v>
      </c>
      <c r="H16" s="328"/>
      <c r="I16" s="339">
        <v>60.692850954515997</v>
      </c>
      <c r="J16" s="326"/>
      <c r="K16" s="339">
        <v>43.944989573824998</v>
      </c>
      <c r="L16" s="326"/>
      <c r="M16" s="327">
        <v>35.177162624182003</v>
      </c>
      <c r="N16" s="328"/>
      <c r="O16" s="339">
        <v>19.307149769704999</v>
      </c>
      <c r="P16" s="326"/>
      <c r="Q16" s="339">
        <v>8.4562856222379992</v>
      </c>
      <c r="R16" s="326"/>
      <c r="S16" s="332">
        <v>5.8118905165630004</v>
      </c>
      <c r="T16" s="328"/>
      <c r="U16" s="798">
        <v>2.5044469089837</v>
      </c>
      <c r="V16" s="799"/>
      <c r="W16" s="340">
        <v>1.5322349236863</v>
      </c>
      <c r="X16" s="334"/>
      <c r="Y16" s="335">
        <v>0.75314208203399002</v>
      </c>
      <c r="Z16" s="336"/>
      <c r="AA16" s="339">
        <v>75.208377838230007</v>
      </c>
      <c r="AB16" s="326"/>
      <c r="AC16" s="327">
        <v>44.836945283318002</v>
      </c>
      <c r="AD16" s="328"/>
      <c r="AE16" s="339">
        <v>36.958496407403999</v>
      </c>
      <c r="AF16" s="326"/>
      <c r="AH16" s="34"/>
      <c r="AI16" s="305"/>
      <c r="AJ16" s="305"/>
      <c r="AK16" s="305"/>
      <c r="AL16" s="305"/>
      <c r="AM16" s="305"/>
      <c r="AN16" s="305"/>
      <c r="AO16" s="305"/>
      <c r="AP16" s="305"/>
      <c r="AQ16" s="305"/>
      <c r="AR16" s="305"/>
      <c r="AS16" s="321"/>
      <c r="AT16" s="322"/>
      <c r="AU16" s="321"/>
      <c r="AV16" s="322"/>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5"/>
      <c r="DS16" s="205"/>
      <c r="DT16" s="205"/>
      <c r="DU16" s="205"/>
      <c r="DV16" s="205"/>
      <c r="DW16" s="205"/>
      <c r="DX16" s="205"/>
      <c r="DY16" s="205"/>
      <c r="DZ16" s="205"/>
      <c r="EA16" s="205"/>
      <c r="EB16" s="205"/>
      <c r="EC16" s="205"/>
      <c r="ED16" s="205"/>
      <c r="EE16" s="205"/>
      <c r="EF16" s="205"/>
      <c r="EG16" s="205"/>
      <c r="EH16" s="205"/>
      <c r="EI16" s="205"/>
      <c r="EJ16" s="205"/>
      <c r="EK16" s="205"/>
      <c r="EL16" s="205"/>
      <c r="EM16" s="205"/>
      <c r="EN16" s="205"/>
      <c r="EO16" s="205"/>
      <c r="EP16" s="205"/>
      <c r="EQ16" s="205"/>
      <c r="ER16" s="205"/>
      <c r="ES16" s="205"/>
      <c r="ET16" s="205"/>
      <c r="EU16" s="205"/>
      <c r="EV16" s="205"/>
      <c r="EW16" s="205"/>
      <c r="EX16" s="205"/>
      <c r="EY16" s="205"/>
      <c r="EZ16" s="205"/>
      <c r="FA16" s="205"/>
      <c r="FB16" s="205"/>
      <c r="FC16" s="205"/>
      <c r="FD16" s="205"/>
      <c r="FE16" s="205"/>
      <c r="FF16" s="205"/>
      <c r="FG16" s="205"/>
      <c r="FH16" s="205"/>
      <c r="FI16" s="205"/>
      <c r="FJ16" s="205"/>
      <c r="FK16" s="205"/>
      <c r="FL16" s="205"/>
      <c r="FM16" s="205"/>
      <c r="FN16" s="205"/>
      <c r="FO16" s="205"/>
      <c r="FP16" s="205"/>
      <c r="FQ16" s="205"/>
      <c r="FR16" s="205"/>
      <c r="FS16" s="205"/>
      <c r="FT16" s="205"/>
      <c r="FU16" s="205"/>
      <c r="FV16" s="205"/>
      <c r="FW16" s="205"/>
      <c r="FX16" s="205"/>
      <c r="FY16" s="205"/>
      <c r="FZ16" s="205"/>
      <c r="GA16" s="205"/>
      <c r="GB16" s="205"/>
      <c r="GC16" s="205"/>
      <c r="GD16" s="205"/>
      <c r="GE16" s="205"/>
      <c r="GF16" s="205"/>
      <c r="GG16" s="205"/>
      <c r="GH16" s="205"/>
      <c r="GI16" s="205"/>
      <c r="GJ16" s="205"/>
      <c r="GK16" s="205"/>
      <c r="GL16" s="205"/>
      <c r="GM16" s="205"/>
      <c r="GN16" s="205"/>
      <c r="GO16" s="205"/>
      <c r="GP16" s="205"/>
      <c r="GQ16" s="205"/>
      <c r="GR16" s="205"/>
      <c r="GS16" s="205"/>
      <c r="GT16" s="205"/>
      <c r="GU16" s="205"/>
      <c r="GV16" s="205"/>
      <c r="GW16" s="205"/>
      <c r="GX16" s="205"/>
      <c r="GY16" s="205"/>
      <c r="GZ16" s="205"/>
      <c r="HA16" s="205"/>
      <c r="HB16" s="205"/>
      <c r="HC16" s="205"/>
      <c r="HD16" s="205"/>
      <c r="HE16" s="205"/>
      <c r="HF16" s="205"/>
      <c r="HG16" s="205"/>
      <c r="HH16" s="205"/>
      <c r="HI16" s="205"/>
      <c r="HJ16" s="205"/>
      <c r="HK16" s="205"/>
      <c r="HL16" s="205"/>
      <c r="HM16" s="205"/>
      <c r="HN16" s="205"/>
      <c r="HO16" s="205"/>
      <c r="HP16" s="205"/>
      <c r="HQ16" s="205"/>
      <c r="HR16" s="205"/>
      <c r="HS16" s="205"/>
      <c r="HT16" s="205"/>
      <c r="HU16" s="205"/>
      <c r="HV16" s="205"/>
      <c r="HW16" s="205"/>
    </row>
    <row r="17" spans="1:231">
      <c r="A17" s="323" t="s">
        <v>37</v>
      </c>
      <c r="B17" s="324"/>
      <c r="C17" s="339">
        <v>26.435310725503999</v>
      </c>
      <c r="D17" s="326"/>
      <c r="E17" s="339">
        <v>26.369295859464</v>
      </c>
      <c r="F17" s="326"/>
      <c r="G17" s="327">
        <v>25.450559991698999</v>
      </c>
      <c r="H17" s="328"/>
      <c r="I17" s="339">
        <v>24.640730107403002</v>
      </c>
      <c r="J17" s="326"/>
      <c r="K17" s="339">
        <v>20.792845782793002</v>
      </c>
      <c r="L17" s="329"/>
      <c r="M17" s="330">
        <v>17.770662953736998</v>
      </c>
      <c r="N17" s="331"/>
      <c r="O17" s="339">
        <v>19.508624920582999</v>
      </c>
      <c r="P17" s="326"/>
      <c r="Q17" s="339">
        <v>15.670992636347</v>
      </c>
      <c r="R17" s="326"/>
      <c r="S17" s="332">
        <v>13.672936363448001</v>
      </c>
      <c r="T17" s="328"/>
      <c r="U17" s="798">
        <v>1.9040556447331001</v>
      </c>
      <c r="V17" s="799"/>
      <c r="W17" s="340">
        <v>1.3108660452878</v>
      </c>
      <c r="X17" s="334"/>
      <c r="Y17" s="335">
        <v>1.0480005798795</v>
      </c>
      <c r="Z17" s="336"/>
      <c r="AA17" s="339">
        <v>50.448768485934998</v>
      </c>
      <c r="AB17" s="326"/>
      <c r="AC17" s="327">
        <v>43.500319099085999</v>
      </c>
      <c r="AD17" s="328"/>
      <c r="AE17" s="339">
        <v>37.401597077982998</v>
      </c>
      <c r="AF17" s="326"/>
      <c r="AI17" s="305"/>
      <c r="AJ17" s="305"/>
      <c r="AK17" s="305"/>
      <c r="AL17" s="305"/>
      <c r="AM17" s="305"/>
      <c r="AN17" s="305"/>
      <c r="AO17" s="305"/>
      <c r="AP17" s="305"/>
      <c r="AQ17" s="305"/>
      <c r="AR17" s="305"/>
      <c r="AS17" s="321"/>
      <c r="AT17" s="322"/>
      <c r="AU17" s="321"/>
      <c r="AV17" s="322"/>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5"/>
      <c r="FC17" s="205"/>
      <c r="FD17" s="205"/>
      <c r="FE17" s="205"/>
      <c r="FF17" s="205"/>
      <c r="FG17" s="205"/>
      <c r="FH17" s="205"/>
      <c r="FI17" s="205"/>
      <c r="FJ17" s="205"/>
      <c r="FK17" s="205"/>
      <c r="FL17" s="205"/>
      <c r="FM17" s="205"/>
      <c r="FN17" s="205"/>
      <c r="FO17" s="205"/>
      <c r="FP17" s="205"/>
      <c r="FQ17" s="205"/>
      <c r="FR17" s="205"/>
      <c r="FS17" s="205"/>
      <c r="FT17" s="205"/>
      <c r="FU17" s="205"/>
      <c r="FV17" s="205"/>
      <c r="FW17" s="205"/>
      <c r="FX17" s="205"/>
      <c r="FY17" s="205"/>
      <c r="FZ17" s="205"/>
      <c r="GA17" s="205"/>
      <c r="GB17" s="205"/>
      <c r="GC17" s="205"/>
      <c r="GD17" s="205"/>
      <c r="GE17" s="205"/>
      <c r="GF17" s="205"/>
      <c r="GG17" s="205"/>
      <c r="GH17" s="205"/>
      <c r="GI17" s="205"/>
      <c r="GJ17" s="205"/>
      <c r="GK17" s="205"/>
      <c r="GL17" s="205"/>
      <c r="GM17" s="205"/>
      <c r="GN17" s="205"/>
      <c r="GO17" s="205"/>
      <c r="GP17" s="205"/>
      <c r="GQ17" s="205"/>
      <c r="GR17" s="205"/>
      <c r="GS17" s="205"/>
      <c r="GT17" s="205"/>
      <c r="GU17" s="205"/>
      <c r="GV17" s="205"/>
      <c r="GW17" s="205"/>
      <c r="GX17" s="205"/>
      <c r="GY17" s="205"/>
      <c r="GZ17" s="205"/>
      <c r="HA17" s="205"/>
      <c r="HB17" s="205"/>
      <c r="HC17" s="205"/>
      <c r="HD17" s="205"/>
      <c r="HE17" s="205"/>
      <c r="HF17" s="205"/>
      <c r="HG17" s="205"/>
      <c r="HH17" s="205"/>
      <c r="HI17" s="205"/>
      <c r="HJ17" s="205"/>
      <c r="HK17" s="205"/>
      <c r="HL17" s="205"/>
      <c r="HM17" s="205"/>
      <c r="HN17" s="205"/>
      <c r="HO17" s="205"/>
      <c r="HP17" s="205"/>
      <c r="HQ17" s="205"/>
      <c r="HR17" s="205"/>
      <c r="HS17" s="205"/>
      <c r="HT17" s="205"/>
      <c r="HU17" s="205"/>
      <c r="HV17" s="205"/>
      <c r="HW17" s="205"/>
    </row>
    <row r="18" spans="1:231">
      <c r="A18" s="323" t="s">
        <v>21</v>
      </c>
      <c r="B18" s="324"/>
      <c r="C18" s="325"/>
      <c r="D18" s="326" t="s">
        <v>81</v>
      </c>
      <c r="E18" s="325"/>
      <c r="F18" s="326" t="s">
        <v>81</v>
      </c>
      <c r="G18" s="327"/>
      <c r="H18" s="328" t="s">
        <v>81</v>
      </c>
      <c r="I18" s="325">
        <v>42.077101676811999</v>
      </c>
      <c r="J18" s="326"/>
      <c r="K18" s="325">
        <v>38.590692051189002</v>
      </c>
      <c r="L18" s="329"/>
      <c r="M18" s="330">
        <v>38.348028594524003</v>
      </c>
      <c r="N18" s="331"/>
      <c r="O18" s="325">
        <v>11.535233924616</v>
      </c>
      <c r="P18" s="326"/>
      <c r="Q18" s="325">
        <v>7.9807076079999</v>
      </c>
      <c r="R18" s="326"/>
      <c r="S18" s="332">
        <v>8.9868800395236992</v>
      </c>
      <c r="T18" s="328"/>
      <c r="U18" s="800">
        <v>0.61220979564713995</v>
      </c>
      <c r="V18" s="799"/>
      <c r="W18" s="333">
        <v>0.37434260132226999</v>
      </c>
      <c r="X18" s="334"/>
      <c r="Y18" s="335">
        <v>0.45823943356993002</v>
      </c>
      <c r="Z18" s="336"/>
      <c r="AA18" s="325"/>
      <c r="AB18" s="326" t="s">
        <v>81</v>
      </c>
      <c r="AC18" s="327"/>
      <c r="AD18" s="328" t="s">
        <v>81</v>
      </c>
      <c r="AE18" s="325"/>
      <c r="AF18" s="326" t="s">
        <v>81</v>
      </c>
      <c r="AI18" s="305"/>
      <c r="AJ18" s="305"/>
      <c r="AK18" s="305"/>
      <c r="AL18" s="305"/>
      <c r="AM18" s="305"/>
      <c r="AN18" s="305"/>
      <c r="AO18" s="305"/>
      <c r="AP18" s="305"/>
      <c r="AQ18" s="305"/>
      <c r="AR18" s="305"/>
      <c r="AS18" s="337"/>
      <c r="AT18" s="322"/>
      <c r="AU18" s="337"/>
      <c r="AV18" s="322"/>
    </row>
    <row r="19" spans="1:231">
      <c r="A19" s="323" t="s">
        <v>47</v>
      </c>
      <c r="B19" s="338">
        <v>1</v>
      </c>
      <c r="C19" s="339">
        <v>20.986676858860999</v>
      </c>
      <c r="D19" s="326"/>
      <c r="E19" s="339">
        <v>17.791620858160002</v>
      </c>
      <c r="F19" s="326"/>
      <c r="G19" s="327">
        <v>14.067393534742999</v>
      </c>
      <c r="H19" s="328"/>
      <c r="I19" s="339">
        <v>38.285595131424003</v>
      </c>
      <c r="J19" s="326"/>
      <c r="K19" s="339">
        <v>35.101743032931999</v>
      </c>
      <c r="L19" s="326"/>
      <c r="M19" s="327">
        <v>31.445948096881001</v>
      </c>
      <c r="N19" s="328"/>
      <c r="O19" s="339">
        <v>12.194177055859001</v>
      </c>
      <c r="P19" s="326"/>
      <c r="Q19" s="339">
        <v>10.175027557863</v>
      </c>
      <c r="R19" s="326"/>
      <c r="S19" s="332">
        <v>7.8482437442814001</v>
      </c>
      <c r="T19" s="328"/>
      <c r="U19" s="798">
        <v>1.4578348859635999</v>
      </c>
      <c r="V19" s="799"/>
      <c r="W19" s="340">
        <v>1.1903298684537</v>
      </c>
      <c r="X19" s="334"/>
      <c r="Y19" s="335">
        <v>0.70878508043577004</v>
      </c>
      <c r="Z19" s="336"/>
      <c r="AA19" s="339"/>
      <c r="AB19" s="326" t="s">
        <v>81</v>
      </c>
      <c r="AC19" s="327"/>
      <c r="AD19" s="328" t="s">
        <v>81</v>
      </c>
      <c r="AE19" s="339"/>
      <c r="AF19" s="326" t="s">
        <v>81</v>
      </c>
      <c r="AI19" s="305"/>
      <c r="AJ19" s="305"/>
      <c r="AK19" s="305"/>
      <c r="AL19" s="305"/>
      <c r="AM19" s="305"/>
      <c r="AN19" s="305"/>
      <c r="AO19" s="305"/>
      <c r="AP19" s="305"/>
      <c r="AQ19" s="305"/>
      <c r="AR19" s="305"/>
      <c r="AS19" s="321"/>
      <c r="AT19" s="322"/>
      <c r="AU19" s="321"/>
      <c r="AV19" s="322"/>
    </row>
    <row r="20" spans="1:231">
      <c r="A20" s="323" t="s">
        <v>62</v>
      </c>
      <c r="B20" s="324"/>
      <c r="C20" s="325">
        <v>21.630966320058</v>
      </c>
      <c r="D20" s="326"/>
      <c r="E20" s="325">
        <v>21.598023426070998</v>
      </c>
      <c r="F20" s="326"/>
      <c r="G20" s="327">
        <v>15.060749064509</v>
      </c>
      <c r="H20" s="328"/>
      <c r="I20" s="325">
        <v>33.523498246077999</v>
      </c>
      <c r="J20" s="326"/>
      <c r="K20" s="325">
        <v>33.452696911554</v>
      </c>
      <c r="L20" s="329"/>
      <c r="M20" s="330">
        <v>24.747415873158001</v>
      </c>
      <c r="N20" s="331"/>
      <c r="O20" s="325">
        <v>8.9529712449475998</v>
      </c>
      <c r="P20" s="326"/>
      <c r="Q20" s="325">
        <v>8.9062152720767997</v>
      </c>
      <c r="R20" s="326"/>
      <c r="S20" s="332">
        <v>5.1034830489620999</v>
      </c>
      <c r="T20" s="328"/>
      <c r="U20" s="800">
        <v>0.22526914368095</v>
      </c>
      <c r="V20" s="799"/>
      <c r="W20" s="333">
        <v>0.15134354034854</v>
      </c>
      <c r="X20" s="334"/>
      <c r="Y20" s="335">
        <v>5.3784987681230002E-2</v>
      </c>
      <c r="Z20" s="336"/>
      <c r="AA20" s="325">
        <v>50.759895711802997</v>
      </c>
      <c r="AB20" s="326"/>
      <c r="AC20" s="327">
        <v>50.696780302147999</v>
      </c>
      <c r="AD20" s="328"/>
      <c r="AE20" s="325">
        <v>37.801508216656003</v>
      </c>
      <c r="AF20" s="326"/>
      <c r="AI20" s="305"/>
      <c r="AJ20" s="305"/>
      <c r="AK20" s="305"/>
      <c r="AL20" s="305"/>
      <c r="AM20" s="305"/>
      <c r="AN20" s="305"/>
      <c r="AO20" s="305"/>
      <c r="AP20" s="305"/>
      <c r="AQ20" s="305"/>
      <c r="AR20" s="305"/>
      <c r="AS20" s="337"/>
      <c r="AT20" s="322"/>
      <c r="AU20" s="337"/>
      <c r="AV20" s="322"/>
    </row>
    <row r="21" spans="1:231">
      <c r="A21" s="323" t="s">
        <v>23</v>
      </c>
      <c r="B21" s="324"/>
      <c r="C21" s="325">
        <v>0.29045958335305</v>
      </c>
      <c r="D21" s="326"/>
      <c r="E21" s="325">
        <v>0.28220372560804002</v>
      </c>
      <c r="F21" s="326"/>
      <c r="G21" s="327">
        <v>0.25180873622861999</v>
      </c>
      <c r="H21" s="328"/>
      <c r="I21" s="325">
        <v>39.361588667683002</v>
      </c>
      <c r="J21" s="326"/>
      <c r="K21" s="325">
        <v>36.311976375709001</v>
      </c>
      <c r="L21" s="329"/>
      <c r="M21" s="330">
        <v>29.54731369025</v>
      </c>
      <c r="N21" s="331"/>
      <c r="O21" s="325">
        <v>26.196530205445001</v>
      </c>
      <c r="P21" s="326"/>
      <c r="Q21" s="325">
        <v>23.412125060005</v>
      </c>
      <c r="R21" s="326"/>
      <c r="S21" s="332">
        <v>20.777527210681999</v>
      </c>
      <c r="T21" s="328"/>
      <c r="U21" s="800">
        <v>1.5910481555669</v>
      </c>
      <c r="V21" s="799"/>
      <c r="W21" s="333">
        <v>1.3810663564543</v>
      </c>
      <c r="X21" s="334"/>
      <c r="Y21" s="335">
        <v>0.98695057940539999</v>
      </c>
      <c r="Z21" s="336"/>
      <c r="AA21" s="325">
        <v>43.964408161599003</v>
      </c>
      <c r="AB21" s="326"/>
      <c r="AC21" s="327">
        <v>39.597998871236001</v>
      </c>
      <c r="AD21" s="328"/>
      <c r="AE21" s="325">
        <v>32.568608075497998</v>
      </c>
      <c r="AF21" s="326"/>
      <c r="AI21" s="305"/>
      <c r="AJ21" s="305"/>
      <c r="AK21" s="305"/>
      <c r="AL21" s="305"/>
      <c r="AM21" s="305"/>
      <c r="AN21" s="305"/>
      <c r="AO21" s="305"/>
      <c r="AP21" s="305"/>
      <c r="AQ21" s="305"/>
      <c r="AR21" s="305"/>
      <c r="AS21" s="337"/>
      <c r="AT21" s="322"/>
      <c r="AU21" s="337"/>
      <c r="AV21" s="322"/>
    </row>
    <row r="22" spans="1:231">
      <c r="A22" s="323" t="s">
        <v>24</v>
      </c>
      <c r="B22" s="324"/>
      <c r="C22" s="325">
        <v>11.780242322179999</v>
      </c>
      <c r="D22" s="326"/>
      <c r="E22" s="325">
        <v>9.7784974293989997</v>
      </c>
      <c r="F22" s="326"/>
      <c r="G22" s="327">
        <v>7.6779708258542003</v>
      </c>
      <c r="H22" s="328"/>
      <c r="I22" s="325">
        <v>53.658280824872001</v>
      </c>
      <c r="J22" s="326"/>
      <c r="K22" s="325">
        <v>49.797569748134002</v>
      </c>
      <c r="L22" s="329"/>
      <c r="M22" s="330">
        <v>41.693543819612998</v>
      </c>
      <c r="N22" s="331"/>
      <c r="O22" s="325">
        <v>26.379774781209001</v>
      </c>
      <c r="P22" s="326"/>
      <c r="Q22" s="325">
        <v>21.668807859720999</v>
      </c>
      <c r="R22" s="326"/>
      <c r="S22" s="332">
        <v>19.469936067618999</v>
      </c>
      <c r="T22" s="328"/>
      <c r="U22" s="800">
        <v>3.1596242318824999</v>
      </c>
      <c r="V22" s="799"/>
      <c r="W22" s="333">
        <v>2.1322086833609002</v>
      </c>
      <c r="X22" s="334"/>
      <c r="Y22" s="335">
        <v>1.4067076447386999</v>
      </c>
      <c r="Z22" s="336"/>
      <c r="AA22" s="325">
        <v>64.332101737030001</v>
      </c>
      <c r="AB22" s="326"/>
      <c r="AC22" s="327">
        <v>55.916708244532998</v>
      </c>
      <c r="AD22" s="328"/>
      <c r="AE22" s="325">
        <v>46.941982020529998</v>
      </c>
      <c r="AF22" s="326"/>
      <c r="AI22" s="305"/>
      <c r="AJ22" s="305"/>
      <c r="AK22" s="305"/>
      <c r="AL22" s="305"/>
      <c r="AM22" s="305"/>
      <c r="AN22" s="305"/>
      <c r="AO22" s="305"/>
      <c r="AP22" s="305"/>
      <c r="AQ22" s="305"/>
      <c r="AR22" s="341"/>
      <c r="AS22" s="337"/>
      <c r="AT22" s="322"/>
      <c r="AU22" s="337"/>
      <c r="AV22" s="322"/>
    </row>
    <row r="23" spans="1:231">
      <c r="A23" s="323" t="s">
        <v>26</v>
      </c>
      <c r="B23" s="324"/>
      <c r="C23" s="325"/>
      <c r="D23" s="326" t="s">
        <v>737</v>
      </c>
      <c r="E23" s="325"/>
      <c r="F23" s="326" t="s">
        <v>737</v>
      </c>
      <c r="G23" s="327"/>
      <c r="H23" s="328" t="s">
        <v>737</v>
      </c>
      <c r="I23" s="325"/>
      <c r="J23" s="326" t="s">
        <v>81</v>
      </c>
      <c r="K23" s="325"/>
      <c r="L23" s="329" t="s">
        <v>81</v>
      </c>
      <c r="M23" s="330"/>
      <c r="N23" s="331" t="s">
        <v>81</v>
      </c>
      <c r="O23" s="325"/>
      <c r="P23" s="326" t="s">
        <v>81</v>
      </c>
      <c r="Q23" s="325"/>
      <c r="R23" s="326" t="s">
        <v>81</v>
      </c>
      <c r="S23" s="332"/>
      <c r="T23" s="328" t="s">
        <v>81</v>
      </c>
      <c r="U23" s="800"/>
      <c r="V23" s="799" t="s">
        <v>81</v>
      </c>
      <c r="W23" s="333"/>
      <c r="X23" s="334" t="s">
        <v>81</v>
      </c>
      <c r="Y23" s="335"/>
      <c r="Z23" s="336" t="s">
        <v>81</v>
      </c>
      <c r="AA23" s="325"/>
      <c r="AB23" s="326" t="s">
        <v>81</v>
      </c>
      <c r="AC23" s="327"/>
      <c r="AD23" s="328" t="s">
        <v>81</v>
      </c>
      <c r="AE23" s="325"/>
      <c r="AF23" s="326" t="s">
        <v>81</v>
      </c>
      <c r="AI23" s="305"/>
      <c r="AJ23" s="305"/>
      <c r="AK23" s="305"/>
      <c r="AL23" s="305"/>
      <c r="AM23" s="305"/>
      <c r="AN23" s="305"/>
      <c r="AO23" s="305"/>
      <c r="AP23" s="305"/>
      <c r="AQ23" s="305"/>
      <c r="AR23" s="342"/>
      <c r="AS23" s="337"/>
      <c r="AT23" s="322"/>
      <c r="AU23" s="337"/>
      <c r="AV23" s="322"/>
    </row>
    <row r="24" spans="1:231">
      <c r="A24" s="856" t="s">
        <v>42</v>
      </c>
      <c r="B24" s="324"/>
      <c r="C24" s="339"/>
      <c r="D24" s="326" t="s">
        <v>737</v>
      </c>
      <c r="E24" s="339"/>
      <c r="F24" s="326" t="s">
        <v>737</v>
      </c>
      <c r="G24" s="327"/>
      <c r="H24" s="328" t="s">
        <v>737</v>
      </c>
      <c r="I24" s="339">
        <v>46.23002236184</v>
      </c>
      <c r="J24" s="326"/>
      <c r="K24" s="339">
        <v>43.689199773732</v>
      </c>
      <c r="L24" s="326"/>
      <c r="M24" s="327">
        <v>33.632491980963003</v>
      </c>
      <c r="N24" s="328"/>
      <c r="O24" s="339">
        <v>23.244362771582001</v>
      </c>
      <c r="P24" s="326"/>
      <c r="Q24" s="339">
        <v>21.000212773386998</v>
      </c>
      <c r="R24" s="326"/>
      <c r="S24" s="332">
        <v>16.337055541125</v>
      </c>
      <c r="T24" s="328"/>
      <c r="U24" s="798">
        <v>2.6485839976276</v>
      </c>
      <c r="V24" s="799"/>
      <c r="W24" s="340">
        <v>2.0157926039223999</v>
      </c>
      <c r="X24" s="334"/>
      <c r="Y24" s="335">
        <v>0.87607902326270004</v>
      </c>
      <c r="Z24" s="336"/>
      <c r="AA24" s="339">
        <v>48.909428182512997</v>
      </c>
      <c r="AB24" s="326"/>
      <c r="AC24" s="327">
        <v>44.687667871111998</v>
      </c>
      <c r="AD24" s="328"/>
      <c r="AE24" s="339">
        <v>36.419175282810002</v>
      </c>
      <c r="AF24" s="326"/>
      <c r="AI24" s="305"/>
      <c r="AJ24" s="305"/>
      <c r="AK24" s="305"/>
      <c r="AL24" s="305"/>
      <c r="AM24" s="305"/>
      <c r="AN24" s="305"/>
      <c r="AO24" s="305"/>
      <c r="AP24" s="305"/>
      <c r="AQ24" s="305"/>
      <c r="AR24" s="342"/>
      <c r="AS24" s="337"/>
      <c r="AT24" s="322"/>
      <c r="AU24" s="337"/>
      <c r="AV24" s="343"/>
    </row>
    <row r="25" spans="1:231">
      <c r="A25" s="323" t="s">
        <v>28</v>
      </c>
      <c r="B25" s="324"/>
      <c r="C25" s="339"/>
      <c r="D25" s="326" t="s">
        <v>81</v>
      </c>
      <c r="E25" s="339"/>
      <c r="F25" s="326" t="s">
        <v>81</v>
      </c>
      <c r="G25" s="327"/>
      <c r="H25" s="328" t="s">
        <v>81</v>
      </c>
      <c r="I25" s="339"/>
      <c r="J25" s="326" t="s">
        <v>81</v>
      </c>
      <c r="K25" s="339"/>
      <c r="L25" s="329" t="s">
        <v>81</v>
      </c>
      <c r="M25" s="330"/>
      <c r="N25" s="331" t="s">
        <v>81</v>
      </c>
      <c r="O25" s="339"/>
      <c r="P25" s="326" t="s">
        <v>81</v>
      </c>
      <c r="Q25" s="339"/>
      <c r="R25" s="326" t="s">
        <v>81</v>
      </c>
      <c r="S25" s="332"/>
      <c r="T25" s="328" t="s">
        <v>81</v>
      </c>
      <c r="U25" s="798"/>
      <c r="V25" s="799" t="s">
        <v>81</v>
      </c>
      <c r="W25" s="340"/>
      <c r="X25" s="334" t="s">
        <v>81</v>
      </c>
      <c r="Y25" s="335"/>
      <c r="Z25" s="336" t="s">
        <v>81</v>
      </c>
      <c r="AA25" s="339"/>
      <c r="AB25" s="326" t="s">
        <v>81</v>
      </c>
      <c r="AC25" s="327"/>
      <c r="AD25" s="328" t="s">
        <v>81</v>
      </c>
      <c r="AE25" s="339"/>
      <c r="AF25" s="326" t="s">
        <v>81</v>
      </c>
      <c r="AI25" s="305"/>
      <c r="AJ25" s="305"/>
      <c r="AK25" s="305"/>
      <c r="AL25" s="305"/>
      <c r="AM25" s="305"/>
      <c r="AN25" s="305"/>
      <c r="AO25" s="305"/>
      <c r="AP25" s="305"/>
      <c r="AQ25" s="305"/>
      <c r="AR25" s="342"/>
      <c r="AS25" s="337"/>
      <c r="AT25" s="322"/>
      <c r="AU25" s="337"/>
      <c r="AV25" s="322"/>
    </row>
    <row r="26" spans="1:231">
      <c r="A26" s="323" t="s">
        <v>25</v>
      </c>
      <c r="B26" s="324"/>
      <c r="C26" s="325">
        <v>2.403460372749E-2</v>
      </c>
      <c r="D26" s="326"/>
      <c r="E26" s="325">
        <v>2.403460372749E-2</v>
      </c>
      <c r="F26" s="326"/>
      <c r="G26" s="327">
        <v>0</v>
      </c>
      <c r="H26" s="328"/>
      <c r="I26" s="325">
        <v>30.183320402191001</v>
      </c>
      <c r="J26" s="326"/>
      <c r="K26" s="325">
        <v>29.214096002942998</v>
      </c>
      <c r="L26" s="329"/>
      <c r="M26" s="330">
        <v>20.970446531023001</v>
      </c>
      <c r="N26" s="331"/>
      <c r="O26" s="325">
        <v>17.08395365854</v>
      </c>
      <c r="P26" s="326"/>
      <c r="Q26" s="325">
        <v>15.233763311631</v>
      </c>
      <c r="R26" s="326"/>
      <c r="S26" s="332">
        <v>14.443163853471001</v>
      </c>
      <c r="T26" s="328"/>
      <c r="U26" s="800">
        <v>2.7872356536225</v>
      </c>
      <c r="V26" s="799"/>
      <c r="W26" s="333">
        <v>2.3392237073465001</v>
      </c>
      <c r="X26" s="334"/>
      <c r="Y26" s="335">
        <v>1.9400316398674</v>
      </c>
      <c r="Z26" s="336"/>
      <c r="AA26" s="325">
        <v>37.775846279889997</v>
      </c>
      <c r="AB26" s="326"/>
      <c r="AC26" s="327">
        <v>36.474129089698998</v>
      </c>
      <c r="AD26" s="328"/>
      <c r="AE26" s="325">
        <v>26.850226647692001</v>
      </c>
      <c r="AF26" s="326"/>
      <c r="AI26" s="305"/>
      <c r="AJ26" s="305"/>
      <c r="AK26" s="305"/>
      <c r="AL26" s="305"/>
      <c r="AM26" s="305"/>
      <c r="AN26" s="305"/>
      <c r="AO26" s="305"/>
      <c r="AP26" s="305"/>
      <c r="AQ26" s="305"/>
      <c r="AR26" s="342"/>
      <c r="AS26" s="337"/>
      <c r="AT26" s="322"/>
      <c r="AU26" s="337"/>
      <c r="AV26" s="322"/>
    </row>
    <row r="27" spans="1:231">
      <c r="A27" s="323" t="s">
        <v>48</v>
      </c>
      <c r="B27" s="338"/>
      <c r="C27" s="339"/>
      <c r="D27" s="326" t="s">
        <v>737</v>
      </c>
      <c r="E27" s="339"/>
      <c r="F27" s="326" t="s">
        <v>737</v>
      </c>
      <c r="G27" s="327"/>
      <c r="H27" s="328" t="s">
        <v>737</v>
      </c>
      <c r="I27" s="339"/>
      <c r="J27" s="326" t="s">
        <v>81</v>
      </c>
      <c r="K27" s="339"/>
      <c r="L27" s="326" t="s">
        <v>81</v>
      </c>
      <c r="M27" s="327"/>
      <c r="N27" s="328" t="s">
        <v>81</v>
      </c>
      <c r="O27" s="339"/>
      <c r="P27" s="326" t="s">
        <v>81</v>
      </c>
      <c r="Q27" s="339"/>
      <c r="R27" s="326" t="s">
        <v>81</v>
      </c>
      <c r="S27" s="332"/>
      <c r="T27" s="328" t="s">
        <v>81</v>
      </c>
      <c r="U27" s="798"/>
      <c r="V27" s="799" t="s">
        <v>81</v>
      </c>
      <c r="W27" s="340"/>
      <c r="X27" s="334" t="s">
        <v>81</v>
      </c>
      <c r="Y27" s="335"/>
      <c r="Z27" s="336" t="s">
        <v>81</v>
      </c>
      <c r="AA27" s="339"/>
      <c r="AB27" s="326" t="s">
        <v>81</v>
      </c>
      <c r="AC27" s="327"/>
      <c r="AD27" s="328" t="s">
        <v>81</v>
      </c>
      <c r="AE27" s="339"/>
      <c r="AF27" s="326" t="s">
        <v>81</v>
      </c>
      <c r="AI27" s="305"/>
      <c r="AJ27" s="305"/>
      <c r="AK27" s="305"/>
      <c r="AL27" s="305"/>
      <c r="AM27" s="305"/>
      <c r="AN27" s="305"/>
      <c r="AO27" s="305"/>
      <c r="AP27" s="305"/>
      <c r="AQ27" s="305"/>
      <c r="AR27" s="305"/>
      <c r="AS27" s="337"/>
      <c r="AT27" s="322"/>
      <c r="AU27" s="337"/>
      <c r="AV27" s="322"/>
    </row>
    <row r="28" spans="1:231">
      <c r="A28" s="323" t="s">
        <v>34</v>
      </c>
      <c r="B28" s="324"/>
      <c r="C28" s="325">
        <v>7.0319663294914001</v>
      </c>
      <c r="D28" s="326"/>
      <c r="E28" s="325">
        <v>7.0053330367736004</v>
      </c>
      <c r="F28" s="326"/>
      <c r="G28" s="327">
        <v>6.1275737495099998</v>
      </c>
      <c r="H28" s="328"/>
      <c r="I28" s="325">
        <v>24.735590254338</v>
      </c>
      <c r="J28" s="326"/>
      <c r="K28" s="325">
        <v>23.922566494418</v>
      </c>
      <c r="L28" s="329"/>
      <c r="M28" s="330">
        <v>20.170632708722</v>
      </c>
      <c r="N28" s="331"/>
      <c r="O28" s="325">
        <v>15.366510824649</v>
      </c>
      <c r="P28" s="326"/>
      <c r="Q28" s="325">
        <v>14.051578822863</v>
      </c>
      <c r="R28" s="326"/>
      <c r="S28" s="332">
        <v>11.857861418757</v>
      </c>
      <c r="T28" s="328"/>
      <c r="U28" s="800">
        <v>0.85233335014591005</v>
      </c>
      <c r="V28" s="799"/>
      <c r="W28" s="333">
        <v>0.78573962638790995</v>
      </c>
      <c r="X28" s="334"/>
      <c r="Y28" s="335">
        <v>0.55856623983445997</v>
      </c>
      <c r="Z28" s="336"/>
      <c r="AA28" s="325">
        <v>36.142633993347999</v>
      </c>
      <c r="AB28" s="326"/>
      <c r="AC28" s="327">
        <v>34.611249369741998</v>
      </c>
      <c r="AD28" s="328"/>
      <c r="AE28" s="325">
        <v>29.178317501759999</v>
      </c>
      <c r="AF28" s="326"/>
      <c r="AI28" s="305"/>
      <c r="AJ28" s="305"/>
      <c r="AK28" s="305"/>
      <c r="AL28" s="305"/>
      <c r="AM28" s="305"/>
      <c r="AN28" s="305"/>
      <c r="AO28" s="305"/>
      <c r="AP28" s="305"/>
      <c r="AQ28" s="305"/>
      <c r="AR28" s="305"/>
      <c r="AS28" s="337"/>
      <c r="AT28" s="322"/>
      <c r="AU28" s="337"/>
      <c r="AV28" s="322"/>
    </row>
    <row r="29" spans="1:231">
      <c r="A29" s="323" t="s">
        <v>49</v>
      </c>
      <c r="B29" s="338">
        <v>1</v>
      </c>
      <c r="C29" s="325">
        <v>1.7862931392425001</v>
      </c>
      <c r="D29" s="326"/>
      <c r="E29" s="325">
        <v>1.7210469284298999</v>
      </c>
      <c r="F29" s="326"/>
      <c r="G29" s="327">
        <v>0.79362669075727998</v>
      </c>
      <c r="H29" s="328"/>
      <c r="I29" s="325">
        <v>52.070807827688</v>
      </c>
      <c r="J29" s="326"/>
      <c r="K29" s="325">
        <v>50.777597776028003</v>
      </c>
      <c r="L29" s="329"/>
      <c r="M29" s="330">
        <v>36.481401536753999</v>
      </c>
      <c r="N29" s="331"/>
      <c r="O29" s="325">
        <v>24.34154540007</v>
      </c>
      <c r="P29" s="326"/>
      <c r="Q29" s="325">
        <v>22.749445664309999</v>
      </c>
      <c r="R29" s="326"/>
      <c r="S29" s="332">
        <v>13.533634634078</v>
      </c>
      <c r="T29" s="328"/>
      <c r="U29" s="800">
        <v>1.2449093516198999</v>
      </c>
      <c r="V29" s="799"/>
      <c r="W29" s="333">
        <v>0.90759764280347999</v>
      </c>
      <c r="X29" s="334"/>
      <c r="Y29" s="335">
        <v>0.28419688397921</v>
      </c>
      <c r="Z29" s="336"/>
      <c r="AA29" s="325">
        <v>54.115072401825998</v>
      </c>
      <c r="AB29" s="326"/>
      <c r="AC29" s="327">
        <v>52.782058842386</v>
      </c>
      <c r="AD29" s="328"/>
      <c r="AE29" s="325">
        <v>38.024539115822002</v>
      </c>
      <c r="AF29" s="326"/>
      <c r="AI29" s="305"/>
      <c r="AJ29" s="305"/>
      <c r="AK29" s="305"/>
      <c r="AL29" s="305"/>
      <c r="AM29" s="305"/>
      <c r="AN29" s="305"/>
      <c r="AO29" s="305"/>
      <c r="AP29" s="305"/>
      <c r="AQ29" s="305"/>
      <c r="AR29" s="305"/>
      <c r="AS29" s="337"/>
      <c r="AT29" s="322"/>
      <c r="AU29" s="337"/>
      <c r="AV29" s="322"/>
    </row>
    <row r="30" spans="1:231">
      <c r="A30" s="323" t="s">
        <v>50</v>
      </c>
      <c r="B30" s="324"/>
      <c r="C30" s="325"/>
      <c r="D30" s="326" t="s">
        <v>81</v>
      </c>
      <c r="E30" s="325"/>
      <c r="F30" s="326" t="s">
        <v>81</v>
      </c>
      <c r="G30" s="327"/>
      <c r="H30" s="328" t="s">
        <v>81</v>
      </c>
      <c r="I30" s="325"/>
      <c r="J30" s="326" t="s">
        <v>81</v>
      </c>
      <c r="K30" s="325"/>
      <c r="L30" s="329" t="s">
        <v>81</v>
      </c>
      <c r="M30" s="330"/>
      <c r="N30" s="331" t="s">
        <v>81</v>
      </c>
      <c r="O30" s="325"/>
      <c r="P30" s="326" t="s">
        <v>81</v>
      </c>
      <c r="Q30" s="325"/>
      <c r="R30" s="326" t="s">
        <v>81</v>
      </c>
      <c r="S30" s="332"/>
      <c r="T30" s="328" t="s">
        <v>81</v>
      </c>
      <c r="U30" s="800"/>
      <c r="V30" s="799" t="s">
        <v>81</v>
      </c>
      <c r="W30" s="333"/>
      <c r="X30" s="334" t="s">
        <v>81</v>
      </c>
      <c r="Y30" s="335"/>
      <c r="Z30" s="336" t="s">
        <v>81</v>
      </c>
      <c r="AA30" s="325"/>
      <c r="AB30" s="326" t="s">
        <v>81</v>
      </c>
      <c r="AC30" s="327"/>
      <c r="AD30" s="328" t="s">
        <v>81</v>
      </c>
      <c r="AE30" s="325"/>
      <c r="AF30" s="326" t="s">
        <v>81</v>
      </c>
      <c r="AI30" s="305"/>
      <c r="AJ30" s="305"/>
      <c r="AK30" s="305"/>
      <c r="AL30" s="305"/>
      <c r="AM30" s="305"/>
      <c r="AN30" s="305"/>
      <c r="AO30" s="305"/>
      <c r="AP30" s="305"/>
      <c r="AQ30" s="305"/>
      <c r="AR30" s="305"/>
      <c r="AS30" s="337"/>
      <c r="AT30" s="322"/>
      <c r="AU30" s="337"/>
      <c r="AV30" s="322"/>
    </row>
    <row r="31" spans="1:231">
      <c r="A31" s="323" t="s">
        <v>63</v>
      </c>
      <c r="B31" s="324"/>
      <c r="C31" s="325"/>
      <c r="D31" s="326" t="s">
        <v>81</v>
      </c>
      <c r="E31" s="325"/>
      <c r="F31" s="326" t="s">
        <v>81</v>
      </c>
      <c r="G31" s="327"/>
      <c r="H31" s="328" t="s">
        <v>81</v>
      </c>
      <c r="I31" s="325">
        <v>43.458237138032999</v>
      </c>
      <c r="J31" s="326"/>
      <c r="K31" s="325">
        <v>42.304299227592999</v>
      </c>
      <c r="L31" s="329"/>
      <c r="M31" s="330">
        <v>31.347445791235</v>
      </c>
      <c r="N31" s="331"/>
      <c r="O31" s="325">
        <v>19.471575227885999</v>
      </c>
      <c r="P31" s="326"/>
      <c r="Q31" s="325">
        <v>18.782510715469002</v>
      </c>
      <c r="R31" s="326"/>
      <c r="S31" s="332">
        <v>10.693763560289</v>
      </c>
      <c r="T31" s="328"/>
      <c r="U31" s="800">
        <v>1.4575052731235001</v>
      </c>
      <c r="V31" s="799"/>
      <c r="W31" s="333">
        <v>1.3967917576374</v>
      </c>
      <c r="X31" s="334"/>
      <c r="Y31" s="335">
        <v>0.56074843661686002</v>
      </c>
      <c r="Z31" s="336"/>
      <c r="AA31" s="325"/>
      <c r="AB31" s="326" t="s">
        <v>81</v>
      </c>
      <c r="AC31" s="327"/>
      <c r="AD31" s="328" t="s">
        <v>81</v>
      </c>
      <c r="AE31" s="325"/>
      <c r="AF31" s="326" t="s">
        <v>81</v>
      </c>
      <c r="AI31" s="305"/>
      <c r="AJ31" s="305"/>
      <c r="AK31" s="305"/>
      <c r="AL31" s="305"/>
      <c r="AM31" s="305"/>
      <c r="AN31" s="305"/>
      <c r="AO31" s="305"/>
      <c r="AP31" s="305"/>
      <c r="AQ31" s="305"/>
      <c r="AR31" s="305"/>
      <c r="AS31" s="337"/>
      <c r="AT31" s="322"/>
      <c r="AU31" s="337"/>
      <c r="AV31" s="322"/>
    </row>
    <row r="32" spans="1:231">
      <c r="A32" s="856" t="s">
        <v>29</v>
      </c>
      <c r="B32" s="324"/>
      <c r="C32" s="339">
        <v>0.19134876492333</v>
      </c>
      <c r="D32" s="326"/>
      <c r="E32" s="339"/>
      <c r="F32" s="326" t="s">
        <v>81</v>
      </c>
      <c r="G32" s="327"/>
      <c r="H32" s="328" t="s">
        <v>81</v>
      </c>
      <c r="I32" s="339">
        <v>28.032885744392001</v>
      </c>
      <c r="J32" s="326"/>
      <c r="K32" s="339"/>
      <c r="L32" s="326" t="s">
        <v>81</v>
      </c>
      <c r="M32" s="327"/>
      <c r="N32" s="328" t="s">
        <v>81</v>
      </c>
      <c r="O32" s="339">
        <v>19.613800027840998</v>
      </c>
      <c r="P32" s="326"/>
      <c r="Q32" s="339"/>
      <c r="R32" s="326" t="s">
        <v>81</v>
      </c>
      <c r="S32" s="332"/>
      <c r="T32" s="328" t="s">
        <v>81</v>
      </c>
      <c r="U32" s="798">
        <v>1.4236488501639</v>
      </c>
      <c r="V32" s="799"/>
      <c r="W32" s="340"/>
      <c r="X32" s="334" t="s">
        <v>81</v>
      </c>
      <c r="Y32" s="335"/>
      <c r="Z32" s="336" t="s">
        <v>81</v>
      </c>
      <c r="AA32" s="339">
        <v>34.118794730502998</v>
      </c>
      <c r="AB32" s="326"/>
      <c r="AC32" s="327"/>
      <c r="AD32" s="328" t="s">
        <v>81</v>
      </c>
      <c r="AE32" s="339"/>
      <c r="AF32" s="326" t="s">
        <v>81</v>
      </c>
      <c r="AI32" s="305"/>
      <c r="AJ32" s="305"/>
      <c r="AK32" s="305"/>
      <c r="AL32" s="305"/>
      <c r="AM32" s="305"/>
      <c r="AN32" s="305"/>
      <c r="AO32" s="305"/>
      <c r="AP32" s="305"/>
      <c r="AQ32" s="305"/>
      <c r="AR32" s="305"/>
      <c r="AS32" s="337"/>
      <c r="AT32" s="322"/>
      <c r="AU32" s="337"/>
      <c r="AV32" s="322"/>
    </row>
    <row r="33" spans="1:48">
      <c r="A33" s="323" t="s">
        <v>51</v>
      </c>
      <c r="B33" s="324"/>
      <c r="C33" s="339">
        <v>24.361482675262</v>
      </c>
      <c r="D33" s="326"/>
      <c r="E33" s="339">
        <v>23.464947622884999</v>
      </c>
      <c r="F33" s="326"/>
      <c r="G33" s="327"/>
      <c r="H33" s="328" t="s">
        <v>81</v>
      </c>
      <c r="I33" s="339">
        <v>45.233629749393998</v>
      </c>
      <c r="J33" s="326"/>
      <c r="K33" s="339">
        <v>44.117461600646998</v>
      </c>
      <c r="L33" s="329"/>
      <c r="M33" s="330"/>
      <c r="N33" s="331" t="s">
        <v>81</v>
      </c>
      <c r="O33" s="339">
        <v>8.2520866773676005</v>
      </c>
      <c r="P33" s="326"/>
      <c r="Q33" s="339">
        <v>7.4606741573033997</v>
      </c>
      <c r="R33" s="326"/>
      <c r="S33" s="332"/>
      <c r="T33" s="328" t="s">
        <v>81</v>
      </c>
      <c r="U33" s="798">
        <v>1.2032258064515999</v>
      </c>
      <c r="V33" s="799"/>
      <c r="W33" s="340">
        <v>0.97449362340585</v>
      </c>
      <c r="X33" s="334"/>
      <c r="Y33" s="335"/>
      <c r="Z33" s="336" t="s">
        <v>81</v>
      </c>
      <c r="AA33" s="339">
        <v>71.097824919442999</v>
      </c>
      <c r="AB33" s="326"/>
      <c r="AC33" s="327">
        <v>68.294871106339002</v>
      </c>
      <c r="AD33" s="328"/>
      <c r="AE33" s="339"/>
      <c r="AF33" s="326" t="s">
        <v>81</v>
      </c>
      <c r="AI33" s="305"/>
      <c r="AJ33" s="305"/>
      <c r="AK33" s="305"/>
      <c r="AL33" s="305"/>
      <c r="AM33" s="305"/>
      <c r="AN33" s="305"/>
      <c r="AO33" s="305"/>
      <c r="AP33" s="305"/>
      <c r="AQ33" s="305"/>
      <c r="AR33" s="305"/>
      <c r="AS33" s="337"/>
      <c r="AT33" s="322"/>
      <c r="AU33" s="337"/>
      <c r="AV33" s="322"/>
    </row>
    <row r="34" spans="1:48">
      <c r="A34" s="323" t="s">
        <v>52</v>
      </c>
      <c r="B34" s="324"/>
      <c r="C34" s="325"/>
      <c r="D34" s="326" t="s">
        <v>81</v>
      </c>
      <c r="E34" s="325"/>
      <c r="F34" s="326" t="s">
        <v>81</v>
      </c>
      <c r="G34" s="327"/>
      <c r="H34" s="328" t="s">
        <v>81</v>
      </c>
      <c r="I34" s="325"/>
      <c r="J34" s="326" t="s">
        <v>81</v>
      </c>
      <c r="K34" s="325"/>
      <c r="L34" s="329" t="s">
        <v>81</v>
      </c>
      <c r="M34" s="330"/>
      <c r="N34" s="331" t="s">
        <v>81</v>
      </c>
      <c r="O34" s="325"/>
      <c r="P34" s="326" t="s">
        <v>81</v>
      </c>
      <c r="Q34" s="325"/>
      <c r="R34" s="326" t="s">
        <v>81</v>
      </c>
      <c r="S34" s="332"/>
      <c r="T34" s="328" t="s">
        <v>81</v>
      </c>
      <c r="U34" s="800">
        <v>1.6361443863444001</v>
      </c>
      <c r="V34" s="799"/>
      <c r="W34" s="333"/>
      <c r="X34" s="334" t="s">
        <v>81</v>
      </c>
      <c r="Y34" s="335"/>
      <c r="Z34" s="336" t="s">
        <v>81</v>
      </c>
      <c r="AA34" s="325"/>
      <c r="AB34" s="326" t="s">
        <v>81</v>
      </c>
      <c r="AC34" s="327"/>
      <c r="AD34" s="328" t="s">
        <v>81</v>
      </c>
      <c r="AE34" s="325"/>
      <c r="AF34" s="326" t="s">
        <v>81</v>
      </c>
      <c r="AI34" s="305"/>
      <c r="AJ34" s="305"/>
      <c r="AK34" s="305"/>
      <c r="AL34" s="305"/>
      <c r="AM34" s="305"/>
      <c r="AN34" s="305"/>
      <c r="AO34" s="305"/>
      <c r="AP34" s="305"/>
      <c r="AQ34" s="305"/>
      <c r="AR34" s="305"/>
      <c r="AS34" s="337"/>
      <c r="AT34" s="322"/>
      <c r="AU34" s="337"/>
      <c r="AV34" s="322"/>
    </row>
    <row r="35" spans="1:48">
      <c r="A35" s="323" t="s">
        <v>31</v>
      </c>
      <c r="B35" s="338"/>
      <c r="C35" s="339">
        <v>12.655396177050999</v>
      </c>
      <c r="D35" s="326"/>
      <c r="E35" s="339">
        <v>12.609264495942</v>
      </c>
      <c r="F35" s="326"/>
      <c r="G35" s="327">
        <v>8.9186847998413992</v>
      </c>
      <c r="H35" s="328"/>
      <c r="I35" s="339">
        <v>31.363388288225</v>
      </c>
      <c r="J35" s="326"/>
      <c r="K35" s="339">
        <v>30.778765635574</v>
      </c>
      <c r="L35" s="326"/>
      <c r="M35" s="327">
        <v>26.940777683008999</v>
      </c>
      <c r="N35" s="328"/>
      <c r="O35" s="339">
        <v>15.235974434767</v>
      </c>
      <c r="P35" s="326"/>
      <c r="Q35" s="339">
        <v>14.660477882141</v>
      </c>
      <c r="R35" s="326"/>
      <c r="S35" s="332">
        <v>13.006386566761</v>
      </c>
      <c r="T35" s="328"/>
      <c r="U35" s="798">
        <v>0.96288730896688002</v>
      </c>
      <c r="V35" s="799"/>
      <c r="W35" s="340">
        <v>0.94435422329048002</v>
      </c>
      <c r="X35" s="334"/>
      <c r="Y35" s="335">
        <v>0.46427535450722002</v>
      </c>
      <c r="Z35" s="336"/>
      <c r="AA35" s="339">
        <v>45.742908685671999</v>
      </c>
      <c r="AB35" s="326"/>
      <c r="AC35" s="327">
        <v>44.960108956145</v>
      </c>
      <c r="AD35" s="328"/>
      <c r="AE35" s="339">
        <v>37.097378149962999</v>
      </c>
      <c r="AF35" s="326"/>
      <c r="AI35" s="305"/>
      <c r="AJ35" s="305"/>
      <c r="AK35" s="305"/>
      <c r="AL35" s="305"/>
      <c r="AM35" s="305"/>
      <c r="AN35" s="305"/>
      <c r="AO35" s="305"/>
      <c r="AP35" s="305"/>
      <c r="AQ35" s="305"/>
      <c r="AR35" s="305"/>
      <c r="AS35" s="337"/>
      <c r="AT35" s="322"/>
      <c r="AU35" s="337"/>
      <c r="AV35" s="322"/>
    </row>
    <row r="36" spans="1:48">
      <c r="A36" s="323" t="s">
        <v>33</v>
      </c>
      <c r="B36" s="324"/>
      <c r="C36" s="325">
        <v>4.1527359171156997</v>
      </c>
      <c r="D36" s="326"/>
      <c r="E36" s="325">
        <v>3.5898199051050002</v>
      </c>
      <c r="F36" s="326"/>
      <c r="G36" s="327">
        <v>3.5071509400903</v>
      </c>
      <c r="H36" s="328"/>
      <c r="I36" s="325">
        <v>8.4084580947362006</v>
      </c>
      <c r="J36" s="326"/>
      <c r="K36" s="325">
        <v>6.4197898217629996</v>
      </c>
      <c r="L36" s="329"/>
      <c r="M36" s="330">
        <v>6.2293643128917999</v>
      </c>
      <c r="N36" s="331"/>
      <c r="O36" s="325">
        <v>10.844017510146999</v>
      </c>
      <c r="P36" s="326"/>
      <c r="Q36" s="325">
        <v>5.4345384636549996</v>
      </c>
      <c r="R36" s="326"/>
      <c r="S36" s="332">
        <v>4.6557556021086004</v>
      </c>
      <c r="T36" s="328"/>
      <c r="U36" s="800">
        <v>0.97222133844405001</v>
      </c>
      <c r="V36" s="799"/>
      <c r="W36" s="333">
        <v>0.18095205865708</v>
      </c>
      <c r="X36" s="334"/>
      <c r="Y36" s="335">
        <v>0.15755726130355999</v>
      </c>
      <c r="Z36" s="336"/>
      <c r="AA36" s="325">
        <v>21.642552620977</v>
      </c>
      <c r="AB36" s="326"/>
      <c r="AC36" s="327">
        <v>14.186952407349001</v>
      </c>
      <c r="AD36" s="328"/>
      <c r="AE36" s="325">
        <v>11.777442160206</v>
      </c>
      <c r="AF36" s="326"/>
      <c r="AI36" s="305"/>
      <c r="AJ36" s="305"/>
      <c r="AK36" s="305"/>
      <c r="AL36" s="305"/>
      <c r="AM36" s="305"/>
      <c r="AN36" s="305"/>
      <c r="AO36" s="305"/>
      <c r="AP36" s="305"/>
      <c r="AQ36" s="305"/>
      <c r="AR36" s="305"/>
      <c r="AS36" s="337"/>
      <c r="AT36" s="322"/>
      <c r="AU36" s="337"/>
      <c r="AV36" s="322"/>
    </row>
    <row r="37" spans="1:48">
      <c r="A37" s="323" t="s">
        <v>53</v>
      </c>
      <c r="B37" s="324"/>
      <c r="C37" s="325">
        <v>2.0279082967708999</v>
      </c>
      <c r="D37" s="326"/>
      <c r="E37" s="325"/>
      <c r="F37" s="326" t="s">
        <v>81</v>
      </c>
      <c r="G37" s="327"/>
      <c r="H37" s="328" t="s">
        <v>81</v>
      </c>
      <c r="I37" s="325">
        <v>23.019346494092002</v>
      </c>
      <c r="J37" s="326"/>
      <c r="K37" s="325"/>
      <c r="L37" s="329" t="s">
        <v>81</v>
      </c>
      <c r="M37" s="330"/>
      <c r="N37" s="331" t="s">
        <v>81</v>
      </c>
      <c r="O37" s="325">
        <v>3.7038409824883001</v>
      </c>
      <c r="P37" s="326"/>
      <c r="Q37" s="325"/>
      <c r="R37" s="326" t="s">
        <v>81</v>
      </c>
      <c r="S37" s="332"/>
      <c r="T37" s="328" t="s">
        <v>81</v>
      </c>
      <c r="U37" s="800">
        <v>0.29740440565336002</v>
      </c>
      <c r="V37" s="799"/>
      <c r="W37" s="333"/>
      <c r="X37" s="334" t="s">
        <v>81</v>
      </c>
      <c r="Y37" s="335"/>
      <c r="Z37" s="336" t="s">
        <v>81</v>
      </c>
      <c r="AA37" s="325">
        <v>25.047254790863001</v>
      </c>
      <c r="AB37" s="326"/>
      <c r="AC37" s="327"/>
      <c r="AD37" s="328" t="s">
        <v>81</v>
      </c>
      <c r="AE37" s="325"/>
      <c r="AF37" s="326" t="s">
        <v>81</v>
      </c>
      <c r="AI37" s="305"/>
      <c r="AJ37" s="305"/>
      <c r="AK37" s="305"/>
      <c r="AL37" s="305"/>
      <c r="AM37" s="305"/>
      <c r="AN37" s="305"/>
      <c r="AO37" s="305"/>
      <c r="AP37" s="305"/>
      <c r="AQ37" s="305"/>
      <c r="AR37" s="305"/>
      <c r="AS37" s="337"/>
      <c r="AT37" s="322"/>
      <c r="AU37" s="337"/>
      <c r="AV37" s="322"/>
    </row>
    <row r="38" spans="1:48">
      <c r="A38" s="323" t="s">
        <v>36</v>
      </c>
      <c r="B38" s="324"/>
      <c r="C38" s="325">
        <v>0.68849012344061</v>
      </c>
      <c r="D38" s="326"/>
      <c r="E38" s="325">
        <v>0.68849012344061</v>
      </c>
      <c r="F38" s="326"/>
      <c r="G38" s="327">
        <v>0.48730590328098999</v>
      </c>
      <c r="H38" s="328"/>
      <c r="I38" s="325">
        <v>41.873539045731</v>
      </c>
      <c r="J38" s="326"/>
      <c r="K38" s="325">
        <v>37.907134218084003</v>
      </c>
      <c r="L38" s="329"/>
      <c r="M38" s="330">
        <v>35.687214831402997</v>
      </c>
      <c r="N38" s="331"/>
      <c r="O38" s="325">
        <v>17.808336833687999</v>
      </c>
      <c r="P38" s="326"/>
      <c r="Q38" s="325">
        <v>14.093240387225</v>
      </c>
      <c r="R38" s="326"/>
      <c r="S38" s="332">
        <v>13.245972525739999</v>
      </c>
      <c r="T38" s="328"/>
      <c r="U38" s="800">
        <v>2.2158728156602998</v>
      </c>
      <c r="V38" s="799"/>
      <c r="W38" s="333">
        <v>1.3355195973953</v>
      </c>
      <c r="X38" s="334"/>
      <c r="Y38" s="335">
        <v>1.1588572435778</v>
      </c>
      <c r="Z38" s="336"/>
      <c r="AA38" s="325">
        <v>46.057066633022004</v>
      </c>
      <c r="AB38" s="326"/>
      <c r="AC38" s="327">
        <v>39.421670403206001</v>
      </c>
      <c r="AD38" s="328"/>
      <c r="AE38" s="325">
        <v>36.733023844487001</v>
      </c>
      <c r="AF38" s="326"/>
      <c r="AI38" s="305"/>
      <c r="AJ38" s="305"/>
      <c r="AK38" s="305"/>
      <c r="AL38" s="305"/>
      <c r="AM38" s="305"/>
      <c r="AN38" s="305"/>
      <c r="AO38" s="305"/>
      <c r="AP38" s="305"/>
      <c r="AQ38" s="305"/>
      <c r="AR38" s="305"/>
      <c r="AS38" s="337"/>
      <c r="AT38" s="322"/>
      <c r="AU38" s="337"/>
      <c r="AV38" s="322"/>
    </row>
    <row r="39" spans="1:48">
      <c r="A39" s="323" t="s">
        <v>54</v>
      </c>
      <c r="B39" s="324"/>
      <c r="C39" s="325">
        <v>26.066610774179999</v>
      </c>
      <c r="D39" s="326"/>
      <c r="E39" s="325">
        <v>19.846884008130001</v>
      </c>
      <c r="F39" s="326"/>
      <c r="G39" s="327">
        <v>11.824301451165001</v>
      </c>
      <c r="H39" s="328"/>
      <c r="I39" s="325">
        <v>55.827784315210998</v>
      </c>
      <c r="J39" s="326"/>
      <c r="K39" s="325">
        <v>45.409349321744997</v>
      </c>
      <c r="L39" s="329"/>
      <c r="M39" s="330">
        <v>34.109711155326998</v>
      </c>
      <c r="N39" s="331"/>
      <c r="O39" s="325">
        <v>7.9199457621617002</v>
      </c>
      <c r="P39" s="326"/>
      <c r="Q39" s="325">
        <v>5.2876746020198997</v>
      </c>
      <c r="R39" s="326"/>
      <c r="S39" s="332">
        <v>3.0899153813856</v>
      </c>
      <c r="T39" s="328"/>
      <c r="U39" s="800">
        <v>2.4293560387669002</v>
      </c>
      <c r="V39" s="799"/>
      <c r="W39" s="333">
        <v>1.225397166309</v>
      </c>
      <c r="X39" s="334"/>
      <c r="Y39" s="335">
        <v>0.64017599583050999</v>
      </c>
      <c r="Z39" s="336"/>
      <c r="AA39" s="325">
        <v>75.594536763549002</v>
      </c>
      <c r="AB39" s="326"/>
      <c r="AC39" s="327">
        <v>58.402676802800002</v>
      </c>
      <c r="AD39" s="328"/>
      <c r="AE39" s="325">
        <v>42.425608351912999</v>
      </c>
      <c r="AF39" s="326"/>
      <c r="AH39" s="34"/>
      <c r="AI39" s="305"/>
      <c r="AJ39" s="305"/>
      <c r="AK39" s="305"/>
      <c r="AL39" s="305"/>
      <c r="AM39" s="305"/>
      <c r="AN39" s="305"/>
      <c r="AO39" s="305"/>
      <c r="AP39" s="305"/>
      <c r="AQ39" s="305"/>
      <c r="AR39" s="305"/>
      <c r="AS39" s="337"/>
      <c r="AT39" s="322"/>
      <c r="AU39" s="337"/>
      <c r="AV39" s="322"/>
    </row>
    <row r="40" spans="1:48">
      <c r="A40" s="856" t="s">
        <v>55</v>
      </c>
      <c r="B40" s="324"/>
      <c r="C40" s="339">
        <v>4.3988176091611999</v>
      </c>
      <c r="D40" s="326"/>
      <c r="E40" s="339">
        <v>4.3714340607204001</v>
      </c>
      <c r="F40" s="326"/>
      <c r="G40" s="327">
        <v>3.0986931252746999</v>
      </c>
      <c r="H40" s="328"/>
      <c r="I40" s="339">
        <v>39.092748772009003</v>
      </c>
      <c r="J40" s="326"/>
      <c r="K40" s="339">
        <v>38.111048866941999</v>
      </c>
      <c r="L40" s="326"/>
      <c r="M40" s="327">
        <v>31.300786096488</v>
      </c>
      <c r="N40" s="328"/>
      <c r="O40" s="339">
        <v>17.778158306487999</v>
      </c>
      <c r="P40" s="326"/>
      <c r="Q40" s="339">
        <v>16.072313459410999</v>
      </c>
      <c r="R40" s="326"/>
      <c r="S40" s="332">
        <v>12.592036335912001</v>
      </c>
      <c r="T40" s="328"/>
      <c r="U40" s="798">
        <v>2.0721756703735998</v>
      </c>
      <c r="V40" s="799"/>
      <c r="W40" s="340">
        <v>1.4972337701414999</v>
      </c>
      <c r="X40" s="334"/>
      <c r="Y40" s="335">
        <v>0.63427931230904</v>
      </c>
      <c r="Z40" s="336"/>
      <c r="AA40" s="339">
        <v>46.892544798914997</v>
      </c>
      <c r="AB40" s="326"/>
      <c r="AC40" s="327">
        <v>45.859769955460997</v>
      </c>
      <c r="AD40" s="328"/>
      <c r="AE40" s="339">
        <v>38.021262300850999</v>
      </c>
      <c r="AF40" s="326"/>
      <c r="AI40" s="305"/>
      <c r="AJ40" s="305"/>
      <c r="AK40" s="305"/>
      <c r="AL40" s="305"/>
      <c r="AM40" s="305"/>
      <c r="AN40" s="305"/>
      <c r="AO40" s="305"/>
      <c r="AP40" s="305"/>
      <c r="AQ40" s="305"/>
      <c r="AR40" s="305"/>
      <c r="AS40" s="337"/>
      <c r="AT40" s="322"/>
      <c r="AU40" s="337"/>
      <c r="AV40" s="322"/>
    </row>
    <row r="41" spans="1:48">
      <c r="A41" s="323" t="s">
        <v>38</v>
      </c>
      <c r="B41" s="324"/>
      <c r="C41" s="339">
        <v>0.45610447695666001</v>
      </c>
      <c r="D41" s="326"/>
      <c r="E41" s="339"/>
      <c r="F41" s="326" t="s">
        <v>81</v>
      </c>
      <c r="G41" s="327"/>
      <c r="H41" s="328" t="s">
        <v>81</v>
      </c>
      <c r="I41" s="339"/>
      <c r="J41" s="326" t="s">
        <v>81</v>
      </c>
      <c r="K41" s="339"/>
      <c r="L41" s="329" t="s">
        <v>81</v>
      </c>
      <c r="M41" s="330"/>
      <c r="N41" s="331" t="s">
        <v>81</v>
      </c>
      <c r="O41" s="339"/>
      <c r="P41" s="326" t="s">
        <v>81</v>
      </c>
      <c r="Q41" s="339"/>
      <c r="R41" s="326" t="s">
        <v>81</v>
      </c>
      <c r="S41" s="332"/>
      <c r="T41" s="328" t="s">
        <v>81</v>
      </c>
      <c r="U41" s="798">
        <v>0.39916377545024001</v>
      </c>
      <c r="V41" s="799"/>
      <c r="W41" s="340"/>
      <c r="X41" s="334" t="s">
        <v>81</v>
      </c>
      <c r="Y41" s="335"/>
      <c r="Z41" s="336" t="s">
        <v>81</v>
      </c>
      <c r="AA41" s="339"/>
      <c r="AB41" s="326" t="s">
        <v>81</v>
      </c>
      <c r="AC41" s="327"/>
      <c r="AD41" s="328" t="s">
        <v>81</v>
      </c>
      <c r="AE41" s="339"/>
      <c r="AF41" s="326" t="s">
        <v>81</v>
      </c>
      <c r="AI41" s="305"/>
      <c r="AJ41" s="305"/>
      <c r="AK41" s="305"/>
      <c r="AL41" s="305"/>
      <c r="AM41" s="305"/>
      <c r="AN41" s="305"/>
      <c r="AO41" s="305"/>
      <c r="AP41" s="305"/>
      <c r="AQ41" s="305"/>
      <c r="AR41" s="305"/>
      <c r="AS41" s="337"/>
      <c r="AT41" s="322"/>
      <c r="AU41" s="337"/>
      <c r="AV41" s="322"/>
    </row>
    <row r="42" spans="1:48">
      <c r="A42" s="323" t="s">
        <v>56</v>
      </c>
      <c r="B42" s="324"/>
      <c r="C42" s="325"/>
      <c r="D42" s="326" t="s">
        <v>737</v>
      </c>
      <c r="E42" s="325"/>
      <c r="F42" s="326" t="s">
        <v>737</v>
      </c>
      <c r="G42" s="327"/>
      <c r="H42" s="328" t="s">
        <v>737</v>
      </c>
      <c r="I42" s="325">
        <v>35.180337370164999</v>
      </c>
      <c r="J42" s="326"/>
      <c r="K42" s="325">
        <v>34.565749963894</v>
      </c>
      <c r="L42" s="329"/>
      <c r="M42" s="330">
        <v>29.872520305173001</v>
      </c>
      <c r="N42" s="331"/>
      <c r="O42" s="325">
        <v>19.676369002135999</v>
      </c>
      <c r="P42" s="326"/>
      <c r="Q42" s="325">
        <v>18.626239040232999</v>
      </c>
      <c r="R42" s="326"/>
      <c r="S42" s="332">
        <v>16.203358006058998</v>
      </c>
      <c r="T42" s="328"/>
      <c r="U42" s="800">
        <v>1.7222041345300001</v>
      </c>
      <c r="V42" s="799"/>
      <c r="W42" s="333">
        <v>1.4968928014761</v>
      </c>
      <c r="X42" s="334"/>
      <c r="Y42" s="335">
        <v>0.68360422746937</v>
      </c>
      <c r="Z42" s="336"/>
      <c r="AA42" s="325">
        <v>41.903427159819998</v>
      </c>
      <c r="AB42" s="326"/>
      <c r="AC42" s="327">
        <v>41.142973603534998</v>
      </c>
      <c r="AD42" s="328"/>
      <c r="AE42" s="325">
        <v>35.911102169986002</v>
      </c>
      <c r="AF42" s="326"/>
      <c r="AI42" s="305"/>
      <c r="AJ42" s="305"/>
      <c r="AK42" s="305"/>
      <c r="AL42" s="305"/>
      <c r="AM42" s="305"/>
      <c r="AN42" s="305"/>
      <c r="AO42" s="305"/>
      <c r="AP42" s="305"/>
      <c r="AQ42" s="305"/>
      <c r="AR42" s="305"/>
      <c r="AS42" s="337"/>
      <c r="AT42" s="322"/>
      <c r="AU42" s="337"/>
      <c r="AV42" s="322"/>
    </row>
    <row r="43" spans="1:48">
      <c r="A43" s="785" t="s">
        <v>57</v>
      </c>
      <c r="B43" s="786"/>
      <c r="C43" s="787">
        <v>1.1546990794264</v>
      </c>
      <c r="D43" s="788"/>
      <c r="E43" s="787">
        <v>1.1449922444603</v>
      </c>
      <c r="F43" s="788"/>
      <c r="G43" s="789">
        <v>0.98027056975662996</v>
      </c>
      <c r="H43" s="790"/>
      <c r="I43" s="787">
        <v>39.701598122126001</v>
      </c>
      <c r="J43" s="788"/>
      <c r="K43" s="787">
        <v>38.032091064021003</v>
      </c>
      <c r="L43" s="788"/>
      <c r="M43" s="789"/>
      <c r="N43" s="790" t="s">
        <v>81</v>
      </c>
      <c r="O43" s="787">
        <v>37.593846867149999</v>
      </c>
      <c r="P43" s="788"/>
      <c r="Q43" s="787">
        <v>35.857541587325997</v>
      </c>
      <c r="R43" s="788"/>
      <c r="S43" s="791"/>
      <c r="T43" s="790" t="s">
        <v>81</v>
      </c>
      <c r="U43" s="792">
        <v>2.5938829931964</v>
      </c>
      <c r="V43" s="793"/>
      <c r="W43" s="792">
        <v>2.5938829931964</v>
      </c>
      <c r="X43" s="793"/>
      <c r="Y43" s="794"/>
      <c r="Z43" s="795" t="s">
        <v>81</v>
      </c>
      <c r="AA43" s="787">
        <v>42.747722771234002</v>
      </c>
      <c r="AB43" s="788"/>
      <c r="AC43" s="789">
        <v>40.661835764967996</v>
      </c>
      <c r="AD43" s="790"/>
      <c r="AE43" s="787"/>
      <c r="AF43" s="788" t="s">
        <v>81</v>
      </c>
      <c r="AI43" s="305"/>
      <c r="AJ43" s="305"/>
      <c r="AK43" s="305"/>
      <c r="AL43" s="305"/>
      <c r="AM43" s="305"/>
      <c r="AN43" s="305"/>
      <c r="AO43" s="305"/>
      <c r="AP43" s="305"/>
      <c r="AQ43" s="305"/>
      <c r="AR43" s="305"/>
      <c r="AS43" s="337"/>
      <c r="AT43" s="322"/>
      <c r="AU43" s="337"/>
      <c r="AV43" s="322"/>
    </row>
    <row r="44" spans="1:48">
      <c r="A44" s="323" t="s">
        <v>40</v>
      </c>
      <c r="B44" s="324"/>
      <c r="C44" s="325">
        <v>8.1643801764278994</v>
      </c>
      <c r="D44" s="326"/>
      <c r="E44" s="325">
        <v>8.1478678401433005</v>
      </c>
      <c r="F44" s="326"/>
      <c r="G44" s="327">
        <v>4.9390623438452002</v>
      </c>
      <c r="H44" s="328"/>
      <c r="I44" s="325">
        <v>38.413168542687998</v>
      </c>
      <c r="J44" s="326"/>
      <c r="K44" s="325">
        <v>37.616100707119998</v>
      </c>
      <c r="L44" s="329"/>
      <c r="M44" s="330">
        <v>32.541855009313998</v>
      </c>
      <c r="N44" s="331"/>
      <c r="O44" s="325">
        <v>19.743603258766999</v>
      </c>
      <c r="P44" s="326"/>
      <c r="Q44" s="325">
        <v>19.246206509010001</v>
      </c>
      <c r="R44" s="326"/>
      <c r="S44" s="332">
        <v>17.321199037923002</v>
      </c>
      <c r="T44" s="328"/>
      <c r="U44" s="800">
        <v>3.0951028158558</v>
      </c>
      <c r="V44" s="799"/>
      <c r="W44" s="333">
        <v>2.9443709493525998</v>
      </c>
      <c r="X44" s="334"/>
      <c r="Y44" s="335">
        <v>1.775157307715</v>
      </c>
      <c r="Z44" s="336"/>
      <c r="AA44" s="325">
        <v>56.147810624347002</v>
      </c>
      <c r="AB44" s="326"/>
      <c r="AC44" s="327">
        <v>55.211855342713001</v>
      </c>
      <c r="AD44" s="328"/>
      <c r="AE44" s="325">
        <v>46.282064673333998</v>
      </c>
      <c r="AF44" s="326"/>
      <c r="AI44" s="305"/>
      <c r="AJ44" s="305"/>
      <c r="AK44" s="305"/>
      <c r="AL44" s="305"/>
      <c r="AM44" s="305"/>
      <c r="AN44" s="305"/>
      <c r="AO44" s="305"/>
      <c r="AP44" s="305"/>
      <c r="AQ44" s="305"/>
      <c r="AR44" s="305"/>
      <c r="AS44" s="337"/>
      <c r="AT44" s="322"/>
      <c r="AU44" s="337"/>
      <c r="AV44" s="322"/>
    </row>
    <row r="45" spans="1:48">
      <c r="A45" s="323" t="s">
        <v>27</v>
      </c>
      <c r="B45" s="324"/>
      <c r="C45" s="325">
        <v>22.119618481261998</v>
      </c>
      <c r="D45" s="326"/>
      <c r="E45" s="325"/>
      <c r="F45" s="326" t="s">
        <v>81</v>
      </c>
      <c r="G45" s="327"/>
      <c r="H45" s="328" t="s">
        <v>81</v>
      </c>
      <c r="I45" s="325">
        <v>26.122289971232998</v>
      </c>
      <c r="J45" s="326"/>
      <c r="K45" s="325">
        <v>25.926331569658</v>
      </c>
      <c r="L45" s="329"/>
      <c r="M45" s="330">
        <v>23.165270203317998</v>
      </c>
      <c r="N45" s="331"/>
      <c r="O45" s="325">
        <v>20.156227602781001</v>
      </c>
      <c r="P45" s="326"/>
      <c r="Q45" s="325">
        <v>18.856349925711999</v>
      </c>
      <c r="R45" s="326"/>
      <c r="S45" s="332">
        <v>16.955345226056998</v>
      </c>
      <c r="T45" s="328"/>
      <c r="U45" s="800">
        <v>1.5917370168248</v>
      </c>
      <c r="V45" s="799"/>
      <c r="W45" s="333"/>
      <c r="X45" s="334" t="s">
        <v>81</v>
      </c>
      <c r="Y45" s="335"/>
      <c r="Z45" s="336" t="s">
        <v>81</v>
      </c>
      <c r="AA45" s="325">
        <v>59.295989880806999</v>
      </c>
      <c r="AB45" s="326"/>
      <c r="AC45" s="327"/>
      <c r="AD45" s="328" t="s">
        <v>81</v>
      </c>
      <c r="AE45" s="325"/>
      <c r="AF45" s="326" t="s">
        <v>81</v>
      </c>
      <c r="AI45" s="305"/>
      <c r="AJ45" s="305"/>
      <c r="AK45" s="305"/>
      <c r="AL45" s="305"/>
      <c r="AM45" s="305"/>
      <c r="AN45" s="305"/>
      <c r="AO45" s="305"/>
      <c r="AP45" s="305"/>
      <c r="AQ45" s="305"/>
      <c r="AR45" s="305"/>
      <c r="AS45" s="337"/>
      <c r="AT45" s="322"/>
      <c r="AU45" s="337"/>
      <c r="AV45" s="322"/>
    </row>
    <row r="46" spans="1:48">
      <c r="A46" s="323" t="s">
        <v>43</v>
      </c>
      <c r="B46" s="324"/>
      <c r="C46" s="325">
        <v>6.1997334235023001</v>
      </c>
      <c r="D46" s="326"/>
      <c r="E46" s="325">
        <v>6.1848006434757998</v>
      </c>
      <c r="F46" s="326"/>
      <c r="G46" s="327">
        <v>4.0510987151888997</v>
      </c>
      <c r="H46" s="328"/>
      <c r="I46" s="325">
        <v>26.773495078324999</v>
      </c>
      <c r="J46" s="326"/>
      <c r="K46" s="325">
        <v>26.149523702418001</v>
      </c>
      <c r="L46" s="329"/>
      <c r="M46" s="330">
        <v>18.813424506680001</v>
      </c>
      <c r="N46" s="331"/>
      <c r="O46" s="325">
        <v>19.775312506009001</v>
      </c>
      <c r="P46" s="326"/>
      <c r="Q46" s="325">
        <v>15.598066840303</v>
      </c>
      <c r="R46" s="326"/>
      <c r="S46" s="332">
        <v>12.263926459249999</v>
      </c>
      <c r="T46" s="328"/>
      <c r="U46" s="800">
        <v>2.3851131687196001</v>
      </c>
      <c r="V46" s="799"/>
      <c r="W46" s="333">
        <v>1.6120406437263</v>
      </c>
      <c r="X46" s="334"/>
      <c r="Y46" s="335">
        <v>0.84027385283182998</v>
      </c>
      <c r="Z46" s="336"/>
      <c r="AA46" s="325">
        <v>41.096698058304</v>
      </c>
      <c r="AB46" s="326"/>
      <c r="AC46" s="327">
        <v>36.453605280418998</v>
      </c>
      <c r="AD46" s="328"/>
      <c r="AE46" s="325">
        <v>26.517398077008998</v>
      </c>
      <c r="AF46" s="326"/>
      <c r="AI46" s="305"/>
      <c r="AJ46" s="305"/>
      <c r="AK46" s="305"/>
      <c r="AL46" s="305"/>
      <c r="AM46" s="305"/>
      <c r="AN46" s="305"/>
      <c r="AO46" s="305"/>
      <c r="AP46" s="305"/>
      <c r="AQ46" s="305"/>
      <c r="AR46" s="305"/>
      <c r="AS46" s="337"/>
      <c r="AT46" s="322"/>
      <c r="AU46" s="337"/>
      <c r="AV46" s="322"/>
    </row>
    <row r="47" spans="1:48">
      <c r="A47" s="323" t="s">
        <v>58</v>
      </c>
      <c r="B47" s="324"/>
      <c r="C47" s="325">
        <v>1.7588883595788001</v>
      </c>
      <c r="D47" s="326"/>
      <c r="E47" s="325">
        <v>1.7588883595788001</v>
      </c>
      <c r="F47" s="326"/>
      <c r="G47" s="327">
        <v>1.4007314292613</v>
      </c>
      <c r="H47" s="328"/>
      <c r="I47" s="325">
        <v>47.728351271259001</v>
      </c>
      <c r="J47" s="326"/>
      <c r="K47" s="325">
        <v>44.373411801730001</v>
      </c>
      <c r="L47" s="329"/>
      <c r="M47" s="330">
        <v>34.027388910082003</v>
      </c>
      <c r="N47" s="331"/>
      <c r="O47" s="325">
        <v>17.116650586287001</v>
      </c>
      <c r="P47" s="326"/>
      <c r="Q47" s="325">
        <v>13.021558903232</v>
      </c>
      <c r="R47" s="326"/>
      <c r="S47" s="332">
        <v>11.526202389689001</v>
      </c>
      <c r="T47" s="328"/>
      <c r="U47" s="800">
        <v>3.3631661183131998</v>
      </c>
      <c r="V47" s="799"/>
      <c r="W47" s="333">
        <v>1.5353275499861001</v>
      </c>
      <c r="X47" s="334"/>
      <c r="Y47" s="335">
        <v>1.2110152502856</v>
      </c>
      <c r="Z47" s="336"/>
      <c r="AA47" s="325">
        <v>49.633025974515</v>
      </c>
      <c r="AB47" s="326"/>
      <c r="AC47" s="327">
        <v>46.263970155646</v>
      </c>
      <c r="AD47" s="328"/>
      <c r="AE47" s="325">
        <v>35.443382967552999</v>
      </c>
      <c r="AF47" s="326"/>
      <c r="AI47" s="305"/>
      <c r="AJ47" s="305"/>
      <c r="AK47" s="305"/>
      <c r="AL47" s="305"/>
      <c r="AM47" s="305"/>
      <c r="AN47" s="305"/>
      <c r="AO47" s="305"/>
      <c r="AP47" s="305"/>
      <c r="AQ47" s="305"/>
      <c r="AR47" s="305"/>
      <c r="AS47" s="337"/>
      <c r="AT47" s="322"/>
      <c r="AU47" s="337"/>
      <c r="AV47" s="322"/>
    </row>
    <row r="48" spans="1:48">
      <c r="A48" s="856" t="s">
        <v>59</v>
      </c>
      <c r="B48" s="324"/>
      <c r="C48" s="339">
        <v>23.427246642585001</v>
      </c>
      <c r="D48" s="326"/>
      <c r="E48" s="339">
        <v>23.406018437876</v>
      </c>
      <c r="F48" s="326"/>
      <c r="G48" s="327">
        <v>18.570863899593999</v>
      </c>
      <c r="H48" s="328"/>
      <c r="I48" s="339">
        <v>31.626265092063999</v>
      </c>
      <c r="J48" s="326"/>
      <c r="K48" s="339">
        <v>31.445695841427</v>
      </c>
      <c r="L48" s="326"/>
      <c r="M48" s="327">
        <v>26.940962924375999</v>
      </c>
      <c r="N48" s="328"/>
      <c r="O48" s="339">
        <v>4.2232597679078996</v>
      </c>
      <c r="P48" s="326"/>
      <c r="Q48" s="339">
        <v>4.1059824213876999</v>
      </c>
      <c r="R48" s="326"/>
      <c r="S48" s="332">
        <v>2.9236409200907998</v>
      </c>
      <c r="T48" s="328"/>
      <c r="U48" s="798">
        <v>0.37139815602870002</v>
      </c>
      <c r="V48" s="799"/>
      <c r="W48" s="340">
        <v>0.35861510442173999</v>
      </c>
      <c r="X48" s="334"/>
      <c r="Y48" s="335">
        <v>0.21357800271099001</v>
      </c>
      <c r="Z48" s="336"/>
      <c r="AA48" s="339">
        <v>55.797811657449998</v>
      </c>
      <c r="AB48" s="326"/>
      <c r="AC48" s="327">
        <v>55.574351079711001</v>
      </c>
      <c r="AD48" s="328"/>
      <c r="AE48" s="339">
        <v>46.220691860199999</v>
      </c>
      <c r="AF48" s="326"/>
      <c r="AI48" s="305"/>
      <c r="AJ48" s="305"/>
      <c r="AK48" s="305"/>
      <c r="AL48" s="305"/>
      <c r="AM48" s="305"/>
      <c r="AN48" s="305"/>
      <c r="AO48" s="305"/>
      <c r="AP48" s="305"/>
      <c r="AQ48" s="305"/>
      <c r="AR48" s="305"/>
      <c r="AS48" s="337"/>
      <c r="AT48" s="322"/>
      <c r="AU48" s="337"/>
      <c r="AV48" s="322"/>
    </row>
    <row r="49" spans="1:48">
      <c r="A49" s="323" t="s">
        <v>60</v>
      </c>
      <c r="B49" s="324"/>
      <c r="C49" s="339">
        <v>4.4615616259349</v>
      </c>
      <c r="D49" s="326"/>
      <c r="E49" s="339">
        <v>4.1966694247031002</v>
      </c>
      <c r="F49" s="326"/>
      <c r="G49" s="327">
        <v>2.5843575099170999</v>
      </c>
      <c r="H49" s="328"/>
      <c r="I49" s="339">
        <v>49.914860546954003</v>
      </c>
      <c r="J49" s="326"/>
      <c r="K49" s="339">
        <v>42.334862794844</v>
      </c>
      <c r="L49" s="329"/>
      <c r="M49" s="330">
        <v>37.629063238143999</v>
      </c>
      <c r="N49" s="331"/>
      <c r="O49" s="339">
        <v>26.366621799148</v>
      </c>
      <c r="P49" s="326"/>
      <c r="Q49" s="339">
        <v>14.198727847764999</v>
      </c>
      <c r="R49" s="326"/>
      <c r="S49" s="332">
        <v>9.5027730755438995</v>
      </c>
      <c r="T49" s="328"/>
      <c r="U49" s="798">
        <v>2.8769867941539</v>
      </c>
      <c r="V49" s="799"/>
      <c r="W49" s="340">
        <v>1.6337142997542999</v>
      </c>
      <c r="X49" s="334"/>
      <c r="Y49" s="335">
        <v>1.1314516196790001</v>
      </c>
      <c r="Z49" s="336"/>
      <c r="AA49" s="339">
        <v>47.709163218736997</v>
      </c>
      <c r="AB49" s="326"/>
      <c r="AC49" s="327">
        <v>41.748872956911001</v>
      </c>
      <c r="AD49" s="328"/>
      <c r="AE49" s="339">
        <v>37.168090399919002</v>
      </c>
      <c r="AF49" s="326"/>
      <c r="AI49" s="305"/>
      <c r="AJ49" s="305"/>
      <c r="AK49" s="305"/>
      <c r="AL49" s="305"/>
      <c r="AM49" s="305"/>
      <c r="AN49" s="305"/>
      <c r="AO49" s="305"/>
      <c r="AP49" s="305"/>
      <c r="AQ49" s="305"/>
      <c r="AR49" s="305"/>
      <c r="AS49" s="337"/>
      <c r="AT49" s="322"/>
      <c r="AU49" s="337"/>
      <c r="AV49" s="322"/>
    </row>
    <row r="50" spans="1:48">
      <c r="A50" s="323" t="s">
        <v>61</v>
      </c>
      <c r="B50" s="324"/>
      <c r="C50" s="325">
        <v>22.388752413094998</v>
      </c>
      <c r="D50" s="326"/>
      <c r="E50" s="325">
        <v>22.007717446065001</v>
      </c>
      <c r="F50" s="326"/>
      <c r="G50" s="327"/>
      <c r="H50" s="328" t="s">
        <v>81</v>
      </c>
      <c r="I50" s="325">
        <v>38.164294668815998</v>
      </c>
      <c r="J50" s="326"/>
      <c r="K50" s="325">
        <v>36.878728965785001</v>
      </c>
      <c r="L50" s="329"/>
      <c r="M50" s="330"/>
      <c r="N50" s="331" t="s">
        <v>81</v>
      </c>
      <c r="O50" s="325">
        <v>20.031844705996999</v>
      </c>
      <c r="P50" s="326"/>
      <c r="Q50" s="325">
        <v>17.566494881690002</v>
      </c>
      <c r="R50" s="326"/>
      <c r="S50" s="332"/>
      <c r="T50" s="328" t="s">
        <v>81</v>
      </c>
      <c r="U50" s="800">
        <v>1.5694869006484</v>
      </c>
      <c r="V50" s="799"/>
      <c r="W50" s="333">
        <v>1.1426825190906</v>
      </c>
      <c r="X50" s="334"/>
      <c r="Y50" s="335"/>
      <c r="Z50" s="336" t="s">
        <v>81</v>
      </c>
      <c r="AA50" s="325">
        <v>54.170279888151001</v>
      </c>
      <c r="AB50" s="326"/>
      <c r="AC50" s="327">
        <v>52.748590695829002</v>
      </c>
      <c r="AD50" s="328"/>
      <c r="AE50" s="325"/>
      <c r="AF50" s="326" t="s">
        <v>81</v>
      </c>
      <c r="AI50" s="305"/>
      <c r="AJ50" s="305"/>
      <c r="AK50" s="305"/>
      <c r="AL50" s="305"/>
      <c r="AM50" s="305"/>
      <c r="AN50" s="305"/>
      <c r="AO50" s="305"/>
      <c r="AP50" s="305"/>
      <c r="AQ50" s="305"/>
      <c r="AR50" s="305"/>
      <c r="AS50" s="337"/>
      <c r="AT50" s="322"/>
      <c r="AU50" s="337"/>
      <c r="AV50" s="322"/>
    </row>
    <row r="51" spans="1:48">
      <c r="A51" s="857"/>
      <c r="B51" s="858"/>
      <c r="C51" s="346"/>
      <c r="D51" s="347"/>
      <c r="E51" s="346"/>
      <c r="F51" s="347"/>
      <c r="G51" s="348"/>
      <c r="H51" s="349"/>
      <c r="I51" s="346"/>
      <c r="J51" s="347"/>
      <c r="K51" s="346"/>
      <c r="L51" s="347"/>
      <c r="M51" s="348"/>
      <c r="N51" s="349"/>
      <c r="O51" s="346"/>
      <c r="P51" s="347"/>
      <c r="Q51" s="346"/>
      <c r="R51" s="347"/>
      <c r="S51" s="350"/>
      <c r="T51" s="349"/>
      <c r="U51" s="801"/>
      <c r="V51" s="802"/>
      <c r="W51" s="351"/>
      <c r="X51" s="352"/>
      <c r="Y51" s="353"/>
      <c r="Z51" s="354"/>
      <c r="AA51" s="346"/>
      <c r="AB51" s="347"/>
      <c r="AC51" s="348"/>
      <c r="AD51" s="349"/>
      <c r="AE51" s="346"/>
      <c r="AF51" s="347"/>
      <c r="AI51" s="305"/>
      <c r="AJ51" s="305"/>
      <c r="AK51" s="305"/>
      <c r="AL51" s="305"/>
      <c r="AM51" s="305"/>
      <c r="AN51" s="305"/>
      <c r="AO51" s="305"/>
      <c r="AP51" s="305"/>
      <c r="AQ51" s="305"/>
      <c r="AR51" s="305"/>
      <c r="AS51" s="355"/>
      <c r="AT51" s="356"/>
      <c r="AU51" s="355"/>
      <c r="AV51" s="356"/>
    </row>
    <row r="52" spans="1:48">
      <c r="A52" s="827" t="s">
        <v>264</v>
      </c>
      <c r="B52" s="828"/>
      <c r="C52" s="829">
        <v>10.553676308017888</v>
      </c>
      <c r="D52" s="830" t="s">
        <v>46</v>
      </c>
      <c r="E52" s="829">
        <v>10.579756680157921</v>
      </c>
      <c r="F52" s="830" t="s">
        <v>46</v>
      </c>
      <c r="G52" s="829">
        <v>6.9242580316903553</v>
      </c>
      <c r="H52" s="830" t="s">
        <v>46</v>
      </c>
      <c r="I52" s="829">
        <v>37.77220912966547</v>
      </c>
      <c r="J52" s="830" t="s">
        <v>46</v>
      </c>
      <c r="K52" s="829">
        <v>35.850604393574152</v>
      </c>
      <c r="L52" s="830" t="s">
        <v>46</v>
      </c>
      <c r="M52" s="829">
        <v>29.107951390718654</v>
      </c>
      <c r="N52" s="830" t="s">
        <v>46</v>
      </c>
      <c r="O52" s="829">
        <v>17.566286428145624</v>
      </c>
      <c r="P52" s="830" t="s">
        <v>46</v>
      </c>
      <c r="Q52" s="829">
        <v>15.11754665971573</v>
      </c>
      <c r="R52" s="830" t="s">
        <v>46</v>
      </c>
      <c r="S52" s="829">
        <v>11.74262031355496</v>
      </c>
      <c r="T52" s="830" t="s">
        <v>46</v>
      </c>
      <c r="U52" s="859">
        <v>1.7298785447465592</v>
      </c>
      <c r="V52" s="860" t="s">
        <v>46</v>
      </c>
      <c r="W52" s="831">
        <v>1.3458851791236481</v>
      </c>
      <c r="X52" s="832" t="s">
        <v>46</v>
      </c>
      <c r="Y52" s="831">
        <v>0.80632426258804646</v>
      </c>
      <c r="Z52" s="832" t="s">
        <v>46</v>
      </c>
      <c r="AA52" s="829">
        <v>49.090459460326272</v>
      </c>
      <c r="AB52" s="830" t="s">
        <v>46</v>
      </c>
      <c r="AC52" s="829">
        <v>45.392867890621396</v>
      </c>
      <c r="AD52" s="830" t="s">
        <v>46</v>
      </c>
      <c r="AE52" s="829">
        <v>35.787094765078805</v>
      </c>
      <c r="AF52" s="830" t="s">
        <v>46</v>
      </c>
      <c r="AI52" s="305"/>
      <c r="AJ52" s="305"/>
      <c r="AK52" s="305"/>
      <c r="AL52" s="305"/>
      <c r="AM52" s="305"/>
      <c r="AN52" s="305"/>
      <c r="AO52" s="305"/>
      <c r="AP52" s="305"/>
      <c r="AQ52" s="305"/>
      <c r="AR52" s="305"/>
      <c r="AS52" s="357"/>
      <c r="AT52" s="320"/>
      <c r="AU52" s="357"/>
      <c r="AV52" s="320"/>
    </row>
    <row r="53" spans="1:48">
      <c r="A53" s="827" t="s">
        <v>702</v>
      </c>
      <c r="B53" s="828"/>
      <c r="C53" s="829">
        <v>7.0537387873531161</v>
      </c>
      <c r="D53" s="830" t="s">
        <v>46</v>
      </c>
      <c r="E53" s="829">
        <v>6.668439111020187</v>
      </c>
      <c r="F53" s="830" t="s">
        <v>46</v>
      </c>
      <c r="G53" s="829">
        <v>5.4146536737676954</v>
      </c>
      <c r="H53" s="830" t="s">
        <v>46</v>
      </c>
      <c r="I53" s="829">
        <v>34.510038535277303</v>
      </c>
      <c r="J53" s="830" t="s">
        <v>46</v>
      </c>
      <c r="K53" s="829">
        <v>32.628080981643372</v>
      </c>
      <c r="L53" s="830" t="s">
        <v>46</v>
      </c>
      <c r="M53" s="829">
        <v>27.534174024584324</v>
      </c>
      <c r="N53" s="830" t="s">
        <v>46</v>
      </c>
      <c r="O53" s="829">
        <v>20.360535348768117</v>
      </c>
      <c r="P53" s="830" t="s">
        <v>46</v>
      </c>
      <c r="Q53" s="829">
        <v>17.224348534707744</v>
      </c>
      <c r="R53" s="830" t="s">
        <v>46</v>
      </c>
      <c r="S53" s="829">
        <v>13.913338466271215</v>
      </c>
      <c r="T53" s="830" t="s">
        <v>46</v>
      </c>
      <c r="U53" s="859">
        <v>1.877439546732862</v>
      </c>
      <c r="V53" s="860" t="s">
        <v>46</v>
      </c>
      <c r="W53" s="831">
        <v>1.5387311460620423</v>
      </c>
      <c r="X53" s="832" t="s">
        <v>46</v>
      </c>
      <c r="Y53" s="831">
        <v>0.96326800054584782</v>
      </c>
      <c r="Z53" s="832" t="s">
        <v>46</v>
      </c>
      <c r="AA53" s="829">
        <v>44.877207576483627</v>
      </c>
      <c r="AB53" s="830" t="s">
        <v>46</v>
      </c>
      <c r="AC53" s="829">
        <v>40.612567661475282</v>
      </c>
      <c r="AD53" s="830" t="s">
        <v>46</v>
      </c>
      <c r="AE53" s="829">
        <v>33.911262006244378</v>
      </c>
      <c r="AF53" s="830" t="s">
        <v>46</v>
      </c>
      <c r="AI53" s="305"/>
      <c r="AJ53" s="305"/>
      <c r="AK53" s="305"/>
      <c r="AL53" s="305"/>
      <c r="AM53" s="305"/>
      <c r="AN53" s="305"/>
      <c r="AO53" s="305"/>
      <c r="AP53" s="305"/>
      <c r="AQ53" s="305"/>
      <c r="AR53" s="305"/>
      <c r="AS53" s="357"/>
      <c r="AT53" s="320"/>
      <c r="AU53" s="357"/>
      <c r="AV53" s="320"/>
    </row>
    <row r="54" spans="1:48">
      <c r="A54" s="344"/>
      <c r="B54" s="345"/>
      <c r="C54" s="346"/>
      <c r="D54" s="347"/>
      <c r="E54" s="346"/>
      <c r="F54" s="347"/>
      <c r="G54" s="348"/>
      <c r="H54" s="349"/>
      <c r="I54" s="346"/>
      <c r="J54" s="347"/>
      <c r="K54" s="346"/>
      <c r="L54" s="347"/>
      <c r="M54" s="348"/>
      <c r="N54" s="349"/>
      <c r="O54" s="346"/>
      <c r="P54" s="347"/>
      <c r="Q54" s="346"/>
      <c r="R54" s="347"/>
      <c r="S54" s="350"/>
      <c r="T54" s="349"/>
      <c r="U54" s="801"/>
      <c r="V54" s="802"/>
      <c r="W54" s="351"/>
      <c r="X54" s="352"/>
      <c r="Y54" s="353"/>
      <c r="Z54" s="354"/>
      <c r="AA54" s="346"/>
      <c r="AB54" s="347"/>
      <c r="AC54" s="348"/>
      <c r="AD54" s="349"/>
      <c r="AE54" s="346"/>
      <c r="AF54" s="347"/>
      <c r="AI54" s="305"/>
      <c r="AJ54" s="305"/>
      <c r="AK54" s="305"/>
      <c r="AL54" s="305"/>
      <c r="AM54" s="305"/>
      <c r="AN54" s="305"/>
      <c r="AO54" s="305"/>
      <c r="AP54" s="305"/>
      <c r="AQ54" s="305"/>
      <c r="AR54" s="305"/>
      <c r="AS54" s="355"/>
      <c r="AT54" s="356"/>
      <c r="AU54" s="355"/>
      <c r="AV54" s="356"/>
    </row>
    <row r="55" spans="1:48">
      <c r="A55" s="252" t="s">
        <v>64</v>
      </c>
      <c r="U55" s="362">
        <f>AVERAGE(U16:U50)</f>
        <v>1.7298785447465592</v>
      </c>
    </row>
    <row r="56" spans="1:48">
      <c r="A56" s="252" t="s">
        <v>3323</v>
      </c>
      <c r="U56" s="363">
        <f>STDEV(U16:U50)</f>
        <v>0.90265210114610717</v>
      </c>
    </row>
    <row r="57" spans="1:48">
      <c r="A57" s="671" t="s">
        <v>3324</v>
      </c>
      <c r="U57" s="784">
        <f>(U43-U55)/U56</f>
        <v>0.95718433198438801</v>
      </c>
    </row>
    <row r="58" spans="1:48" ht="12.75" customHeight="1">
      <c r="A58" s="358" t="s">
        <v>763</v>
      </c>
      <c r="B58" s="590"/>
      <c r="D58" s="2"/>
      <c r="F58" s="2"/>
      <c r="H58" s="2"/>
      <c r="J58" s="2"/>
      <c r="L58" s="2"/>
      <c r="N58" s="2"/>
      <c r="P58" s="2"/>
      <c r="R58" s="2"/>
      <c r="S58" s="304"/>
      <c r="T58" s="2"/>
      <c r="U58" s="29"/>
      <c r="V58" s="2"/>
      <c r="X58" s="2"/>
      <c r="Z58" s="2"/>
      <c r="AB58" s="2"/>
      <c r="AD58" s="2"/>
      <c r="AF58" s="2"/>
      <c r="AI58" s="305"/>
      <c r="AJ58" s="305"/>
      <c r="AK58" s="305"/>
      <c r="AL58" s="305"/>
      <c r="AM58" s="305"/>
      <c r="AN58" s="305"/>
      <c r="AO58" s="305"/>
      <c r="AP58" s="305"/>
      <c r="AQ58" s="305"/>
      <c r="AR58" s="305"/>
      <c r="AS58" s="3"/>
      <c r="AT58" s="109"/>
      <c r="AU58" s="3"/>
      <c r="AV58" s="109"/>
    </row>
    <row r="59" spans="1:48" ht="12.75" customHeight="1">
      <c r="A59" s="359" t="s">
        <v>764</v>
      </c>
      <c r="B59" s="590"/>
      <c r="D59" s="2"/>
      <c r="F59" s="2"/>
      <c r="H59" s="2"/>
      <c r="J59" s="2"/>
      <c r="L59" s="2"/>
      <c r="N59" s="2"/>
      <c r="P59" s="2"/>
      <c r="R59" s="2"/>
      <c r="S59" s="304"/>
      <c r="T59" s="2"/>
      <c r="U59" s="29"/>
      <c r="V59" s="2"/>
      <c r="X59" s="2"/>
      <c r="Z59" s="2"/>
      <c r="AB59" s="2"/>
      <c r="AD59" s="2"/>
      <c r="AF59" s="2"/>
      <c r="AI59" s="305"/>
      <c r="AJ59" s="305"/>
      <c r="AK59" s="305"/>
      <c r="AL59" s="305"/>
      <c r="AM59" s="305"/>
      <c r="AN59" s="305"/>
      <c r="AO59" s="305"/>
      <c r="AP59" s="305"/>
      <c r="AQ59" s="305"/>
      <c r="AR59" s="305"/>
      <c r="AS59" s="3"/>
      <c r="AT59" s="109"/>
      <c r="AU59" s="3"/>
      <c r="AV59" s="109"/>
    </row>
    <row r="60" spans="1:48" ht="12.75" customHeight="1">
      <c r="A60" s="360" t="s">
        <v>712</v>
      </c>
      <c r="B60" s="361"/>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205"/>
      <c r="AI60" s="305"/>
      <c r="AJ60" s="305"/>
      <c r="AK60" s="305"/>
      <c r="AL60" s="305"/>
      <c r="AM60" s="305"/>
      <c r="AN60" s="305"/>
      <c r="AO60" s="305"/>
      <c r="AP60" s="305"/>
      <c r="AQ60" s="305"/>
      <c r="AR60" s="305"/>
      <c r="AS60" s="359"/>
      <c r="AT60" s="359"/>
      <c r="AU60" s="359"/>
      <c r="AV60" s="359"/>
    </row>
  </sheetData>
  <mergeCells count="40">
    <mergeCell ref="C12:D13"/>
    <mergeCell ref="E12:H12"/>
    <mergeCell ref="I12:J13"/>
    <mergeCell ref="K12:N12"/>
    <mergeCell ref="O12:P13"/>
    <mergeCell ref="E13:F13"/>
    <mergeCell ref="G13:H13"/>
    <mergeCell ref="K13:L13"/>
    <mergeCell ref="M13:N13"/>
    <mergeCell ref="C11:H11"/>
    <mergeCell ref="I11:N11"/>
    <mergeCell ref="O11:T11"/>
    <mergeCell ref="U11:Z11"/>
    <mergeCell ref="AA11:AF11"/>
    <mergeCell ref="Q13:R13"/>
    <mergeCell ref="Q12:T12"/>
    <mergeCell ref="U12:V13"/>
    <mergeCell ref="W12:Z12"/>
    <mergeCell ref="AA12:AB13"/>
    <mergeCell ref="AC12:AF12"/>
    <mergeCell ref="C14:D14"/>
    <mergeCell ref="E14:F14"/>
    <mergeCell ref="G14:H14"/>
    <mergeCell ref="I14:J14"/>
    <mergeCell ref="K14:L14"/>
    <mergeCell ref="S13:T13"/>
    <mergeCell ref="W13:X13"/>
    <mergeCell ref="Y13:Z13"/>
    <mergeCell ref="AC13:AD13"/>
    <mergeCell ref="AE13:AF13"/>
    <mergeCell ref="Y14:Z14"/>
    <mergeCell ref="AA14:AB14"/>
    <mergeCell ref="AC14:AD14"/>
    <mergeCell ref="AE14:AF14"/>
    <mergeCell ref="M14:N14"/>
    <mergeCell ref="O14:P14"/>
    <mergeCell ref="Q14:R14"/>
    <mergeCell ref="S14:T14"/>
    <mergeCell ref="U14:V14"/>
    <mergeCell ref="W14:X14"/>
  </mergeCells>
  <conditionalFormatting sqref="C16:C23">
    <cfRule type="containsText" dxfId="204" priority="34" operator="containsText" text="NA">
      <formula>NOT(ISERROR(SEARCH("NA",C16)))</formula>
    </cfRule>
  </conditionalFormatting>
  <conditionalFormatting sqref="E16:E23">
    <cfRule type="containsText" dxfId="203" priority="33" operator="containsText" text="NA">
      <formula>NOT(ISERROR(SEARCH("NA",E16)))</formula>
    </cfRule>
  </conditionalFormatting>
  <conditionalFormatting sqref="I16:I23">
    <cfRule type="containsText" dxfId="202" priority="32" operator="containsText" text="NA">
      <formula>NOT(ISERROR(SEARCH("NA",I16)))</formula>
    </cfRule>
  </conditionalFormatting>
  <conditionalFormatting sqref="K16:K23">
    <cfRule type="containsText" dxfId="201" priority="31" operator="containsText" text="NA">
      <formula>NOT(ISERROR(SEARCH("NA",K16)))</formula>
    </cfRule>
  </conditionalFormatting>
  <conditionalFormatting sqref="O16:O23">
    <cfRule type="containsText" dxfId="200" priority="30" operator="containsText" text="NA">
      <formula>NOT(ISERROR(SEARCH("NA",O16)))</formula>
    </cfRule>
  </conditionalFormatting>
  <conditionalFormatting sqref="Q16:Q23">
    <cfRule type="containsText" dxfId="199" priority="29" operator="containsText" text="NA">
      <formula>NOT(ISERROR(SEARCH("NA",Q16)))</formula>
    </cfRule>
  </conditionalFormatting>
  <conditionalFormatting sqref="U16:U23">
    <cfRule type="containsText" dxfId="198" priority="28" operator="containsText" text="NA">
      <formula>NOT(ISERROR(SEARCH("NA",U16)))</formula>
    </cfRule>
  </conditionalFormatting>
  <conditionalFormatting sqref="W16:W23">
    <cfRule type="containsText" dxfId="197" priority="27" operator="containsText" text="NA">
      <formula>NOT(ISERROR(SEARCH("NA",W16)))</formula>
    </cfRule>
  </conditionalFormatting>
  <conditionalFormatting sqref="AA16:AA23">
    <cfRule type="containsText" dxfId="196" priority="26" operator="containsText" text="NA">
      <formula>NOT(ISERROR(SEARCH("NA",AA16)))</formula>
    </cfRule>
  </conditionalFormatting>
  <conditionalFormatting sqref="AE16:AE23">
    <cfRule type="containsText" dxfId="195" priority="25" operator="containsText" text="NA">
      <formula>NOT(ISERROR(SEARCH("NA",AE16)))</formula>
    </cfRule>
  </conditionalFormatting>
  <conditionalFormatting sqref="AS16:AS50">
    <cfRule type="containsText" dxfId="194" priority="24" operator="containsText" text="NA">
      <formula>NOT(ISERROR(SEARCH("NA",AS16)))</formula>
    </cfRule>
  </conditionalFormatting>
  <conditionalFormatting sqref="AU16:AU50">
    <cfRule type="containsText" dxfId="193" priority="23" operator="containsText" text="NA">
      <formula>NOT(ISERROR(SEARCH("NA",AU16)))</formula>
    </cfRule>
  </conditionalFormatting>
  <conditionalFormatting sqref="AS16:AV54">
    <cfRule type="cellIs" dxfId="192" priority="22" operator="equal">
      <formula>"OK"</formula>
    </cfRule>
  </conditionalFormatting>
  <conditionalFormatting sqref="C24:C31">
    <cfRule type="containsText" dxfId="191" priority="21" operator="containsText" text="NA">
      <formula>NOT(ISERROR(SEARCH("NA",C24)))</formula>
    </cfRule>
  </conditionalFormatting>
  <conditionalFormatting sqref="E24:E31">
    <cfRule type="containsText" dxfId="190" priority="20" operator="containsText" text="NA">
      <formula>NOT(ISERROR(SEARCH("NA",E24)))</formula>
    </cfRule>
  </conditionalFormatting>
  <conditionalFormatting sqref="I24:I31">
    <cfRule type="containsText" dxfId="189" priority="19" operator="containsText" text="NA">
      <formula>NOT(ISERROR(SEARCH("NA",I24)))</formula>
    </cfRule>
  </conditionalFormatting>
  <conditionalFormatting sqref="K24:K31">
    <cfRule type="containsText" dxfId="188" priority="18" operator="containsText" text="NA">
      <formula>NOT(ISERROR(SEARCH("NA",K24)))</formula>
    </cfRule>
  </conditionalFormatting>
  <conditionalFormatting sqref="O24:O31">
    <cfRule type="containsText" dxfId="187" priority="17" operator="containsText" text="NA">
      <formula>NOT(ISERROR(SEARCH("NA",O24)))</formula>
    </cfRule>
  </conditionalFormatting>
  <conditionalFormatting sqref="Q24:Q31">
    <cfRule type="containsText" dxfId="186" priority="16" operator="containsText" text="NA">
      <formula>NOT(ISERROR(SEARCH("NA",Q24)))</formula>
    </cfRule>
  </conditionalFormatting>
  <conditionalFormatting sqref="U24:U31">
    <cfRule type="containsText" dxfId="185" priority="15" operator="containsText" text="NA">
      <formula>NOT(ISERROR(SEARCH("NA",U24)))</formula>
    </cfRule>
  </conditionalFormatting>
  <conditionalFormatting sqref="W24:W31">
    <cfRule type="containsText" dxfId="184" priority="14" operator="containsText" text="NA">
      <formula>NOT(ISERROR(SEARCH("NA",W24)))</formula>
    </cfRule>
  </conditionalFormatting>
  <conditionalFormatting sqref="AA24:AA31">
    <cfRule type="containsText" dxfId="183" priority="13" operator="containsText" text="NA">
      <formula>NOT(ISERROR(SEARCH("NA",AA24)))</formula>
    </cfRule>
  </conditionalFormatting>
  <conditionalFormatting sqref="AE24:AE31">
    <cfRule type="containsText" dxfId="182" priority="12" operator="containsText" text="NA">
      <formula>NOT(ISERROR(SEARCH("NA",AE24)))</formula>
    </cfRule>
  </conditionalFormatting>
  <conditionalFormatting sqref="C32:C50">
    <cfRule type="containsText" dxfId="181" priority="11" operator="containsText" text="NA">
      <formula>NOT(ISERROR(SEARCH("NA",C32)))</formula>
    </cfRule>
  </conditionalFormatting>
  <conditionalFormatting sqref="E32:E50">
    <cfRule type="containsText" dxfId="180" priority="10" operator="containsText" text="NA">
      <formula>NOT(ISERROR(SEARCH("NA",E32)))</formula>
    </cfRule>
  </conditionalFormatting>
  <conditionalFormatting sqref="I32:I50">
    <cfRule type="containsText" dxfId="179" priority="9" operator="containsText" text="NA">
      <formula>NOT(ISERROR(SEARCH("NA",I32)))</formula>
    </cfRule>
  </conditionalFormatting>
  <conditionalFormatting sqref="K32:K50">
    <cfRule type="containsText" dxfId="178" priority="8" operator="containsText" text="NA">
      <formula>NOT(ISERROR(SEARCH("NA",K32)))</formula>
    </cfRule>
  </conditionalFormatting>
  <conditionalFormatting sqref="O32:O50">
    <cfRule type="containsText" dxfId="177" priority="7" operator="containsText" text="NA">
      <formula>NOT(ISERROR(SEARCH("NA",O32)))</formula>
    </cfRule>
  </conditionalFormatting>
  <conditionalFormatting sqref="Q32:Q50">
    <cfRule type="containsText" dxfId="176" priority="6" operator="containsText" text="NA">
      <formula>NOT(ISERROR(SEARCH("NA",Q32)))</formula>
    </cfRule>
  </conditionalFormatting>
  <conditionalFormatting sqref="U32:U50">
    <cfRule type="containsText" dxfId="175" priority="5" operator="containsText" text="NA">
      <formula>NOT(ISERROR(SEARCH("NA",U32)))</formula>
    </cfRule>
  </conditionalFormatting>
  <conditionalFormatting sqref="W32:W50">
    <cfRule type="containsText" dxfId="174" priority="4" operator="containsText" text="NA">
      <formula>NOT(ISERROR(SEARCH("NA",W32)))</formula>
    </cfRule>
  </conditionalFormatting>
  <conditionalFormatting sqref="AA32:AA50">
    <cfRule type="containsText" dxfId="173" priority="3" operator="containsText" text="NA">
      <formula>NOT(ISERROR(SEARCH("NA",AA32)))</formula>
    </cfRule>
  </conditionalFormatting>
  <conditionalFormatting sqref="AE32:AE50">
    <cfRule type="containsText" dxfId="172" priority="2" operator="containsText" text="NA">
      <formula>NOT(ISERROR(SEARCH("NA",AE32)))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8"/>
  <sheetViews>
    <sheetView topLeftCell="A16" workbookViewId="0">
      <selection activeCell="A32" sqref="A32:A34"/>
    </sheetView>
  </sheetViews>
  <sheetFormatPr defaultRowHeight="16.5"/>
  <cols>
    <col min="1" max="1" width="31.5703125" customWidth="1"/>
    <col min="2" max="2" width="28" bestFit="1" customWidth="1"/>
    <col min="3" max="10" width="10" bestFit="1" customWidth="1"/>
    <col min="12" max="12" width="27.28515625" customWidth="1"/>
    <col min="13" max="13" width="10.7109375" bestFit="1" customWidth="1"/>
    <col min="14" max="14" width="10.5703125" bestFit="1" customWidth="1"/>
    <col min="15" max="15" width="9.7109375" bestFit="1" customWidth="1"/>
    <col min="16" max="17" width="10.5703125" bestFit="1" customWidth="1"/>
    <col min="18" max="18" width="9.7109375" bestFit="1" customWidth="1"/>
    <col min="19" max="19" width="10.5703125" bestFit="1" customWidth="1"/>
    <col min="20" max="20" width="10" bestFit="1" customWidth="1"/>
    <col min="21" max="21" width="10.5703125" bestFit="1" customWidth="1"/>
  </cols>
  <sheetData>
    <row r="2" spans="1:10">
      <c r="A2" s="252" t="s">
        <v>770</v>
      </c>
    </row>
    <row r="3" spans="1:10">
      <c r="A3" s="252" t="s">
        <v>123</v>
      </c>
      <c r="B3" s="252" t="s">
        <v>99</v>
      </c>
      <c r="C3" s="252" t="s">
        <v>100</v>
      </c>
      <c r="D3" s="252" t="s">
        <v>101</v>
      </c>
      <c r="E3" s="252" t="s">
        <v>102</v>
      </c>
      <c r="F3" s="252" t="s">
        <v>103</v>
      </c>
      <c r="G3" s="252" t="s">
        <v>104</v>
      </c>
      <c r="H3" s="252" t="s">
        <v>125</v>
      </c>
      <c r="I3" s="252" t="s">
        <v>136</v>
      </c>
      <c r="J3" s="252" t="s">
        <v>505</v>
      </c>
    </row>
    <row r="4" spans="1:10">
      <c r="A4" t="s">
        <v>21</v>
      </c>
      <c r="B4" s="15">
        <f t="shared" ref="B4:J4" si="0">B49/B91</f>
        <v>5.456881943136886</v>
      </c>
      <c r="C4" s="15">
        <f t="shared" si="0"/>
        <v>5.4614738021854858</v>
      </c>
      <c r="D4" s="15">
        <f t="shared" si="0"/>
        <v>5.5380908248378127</v>
      </c>
      <c r="E4" s="15">
        <f t="shared" si="0"/>
        <v>5.5200771845998347</v>
      </c>
      <c r="F4" s="15">
        <f t="shared" si="0"/>
        <v>5.7291856440153035</v>
      </c>
      <c r="G4" s="15">
        <f t="shared" si="0"/>
        <v>6.0616066582232673</v>
      </c>
      <c r="H4" s="15">
        <f t="shared" si="0"/>
        <v>6.114272850067537</v>
      </c>
      <c r="I4" s="15">
        <f t="shared" si="0"/>
        <v>6.1576588688715601</v>
      </c>
      <c r="J4" s="15">
        <f t="shared" si="0"/>
        <v>6.9447021048876207</v>
      </c>
    </row>
    <row r="5" spans="1:10">
      <c r="A5" t="s">
        <v>22</v>
      </c>
      <c r="B5" s="15">
        <f t="shared" ref="B5:J5" si="1">B50/B92</f>
        <v>2.2450943231186402</v>
      </c>
      <c r="C5" s="15">
        <f t="shared" si="1"/>
        <v>2.2981464279231663</v>
      </c>
      <c r="D5" s="15">
        <f t="shared" si="1"/>
        <v>2.4488074321238402</v>
      </c>
      <c r="E5" s="15">
        <f t="shared" si="1"/>
        <v>2.2410622532316511</v>
      </c>
      <c r="F5" s="15">
        <f t="shared" si="1"/>
        <v>2.3115456164870114</v>
      </c>
      <c r="G5" s="15">
        <f t="shared" si="1"/>
        <v>2.2937657150600406</v>
      </c>
      <c r="H5" s="15">
        <f t="shared" si="1"/>
        <v>2.4149635518752617</v>
      </c>
      <c r="I5" s="15">
        <f t="shared" si="1"/>
        <v>2.6765172468209872</v>
      </c>
      <c r="J5" s="15">
        <f t="shared" si="1"/>
        <v>3.1151137410402794</v>
      </c>
    </row>
    <row r="6" spans="1:10">
      <c r="A6" t="s">
        <v>23</v>
      </c>
      <c r="B6" s="15">
        <f t="shared" ref="B6:J6" si="2">B51/B93</f>
        <v>4.7654245162840301</v>
      </c>
      <c r="C6" s="15">
        <f t="shared" si="2"/>
        <v>4.8714774839904154</v>
      </c>
      <c r="D6" s="15">
        <f t="shared" si="2"/>
        <v>4.8573653503935095</v>
      </c>
      <c r="E6" s="15">
        <f t="shared" si="2"/>
        <v>4.9718319903016477</v>
      </c>
      <c r="F6" s="15">
        <f t="shared" si="2"/>
        <v>5.3061590009021913</v>
      </c>
      <c r="G6" s="15">
        <f t="shared" si="2"/>
        <v>5.7405400364820069</v>
      </c>
      <c r="H6" s="15">
        <f t="shared" si="2"/>
        <v>5.8964561894903493</v>
      </c>
      <c r="I6" s="15">
        <f t="shared" si="2"/>
        <v>6.1230733564026991</v>
      </c>
      <c r="J6" s="15">
        <f t="shared" si="2"/>
        <v>6.3011835408339607</v>
      </c>
    </row>
    <row r="7" spans="1:10">
      <c r="A7" t="s">
        <v>24</v>
      </c>
      <c r="B7" s="15">
        <f t="shared" ref="B7:J7" si="3">B52/B94</f>
        <v>8.5891941391941398</v>
      </c>
      <c r="C7" s="15">
        <f t="shared" si="3"/>
        <v>10.666120517021664</v>
      </c>
      <c r="D7" s="15">
        <f t="shared" si="3"/>
        <v>10.124569980083288</v>
      </c>
      <c r="E7" s="15">
        <f t="shared" si="3"/>
        <v>10.207860104561023</v>
      </c>
      <c r="F7" s="15">
        <f t="shared" si="3"/>
        <v>10.338420107719928</v>
      </c>
      <c r="G7" s="15">
        <f t="shared" si="3"/>
        <v>10.326238597746379</v>
      </c>
      <c r="H7" s="15">
        <f t="shared" si="3"/>
        <v>10.287546766435062</v>
      </c>
      <c r="I7" s="15">
        <f t="shared" si="3"/>
        <v>10.538011695906432</v>
      </c>
      <c r="J7" s="15">
        <f t="shared" si="3"/>
        <v>10.5649419218585</v>
      </c>
    </row>
    <row r="8" spans="1:10">
      <c r="A8" t="s">
        <v>124</v>
      </c>
      <c r="B8" s="15">
        <f t="shared" ref="B8:J8" si="4">B53/B95</f>
        <v>6.2530867246147768</v>
      </c>
      <c r="C8" s="15">
        <f t="shared" si="4"/>
        <v>6.4819102570452181</v>
      </c>
      <c r="D8" s="15">
        <f t="shared" si="4"/>
        <v>6.6470559000037275</v>
      </c>
      <c r="E8" s="15">
        <f t="shared" si="4"/>
        <v>6.8347740521149918</v>
      </c>
      <c r="F8" s="15">
        <f t="shared" si="4"/>
        <v>7.1641108688881969</v>
      </c>
      <c r="G8" s="15">
        <f t="shared" si="4"/>
        <v>7.3516151493298185</v>
      </c>
      <c r="H8" s="15">
        <f t="shared" si="4"/>
        <v>7.2987500929990325</v>
      </c>
      <c r="I8" s="15">
        <f t="shared" si="4"/>
        <v>7.4738154921403259</v>
      </c>
      <c r="J8" s="15">
        <f t="shared" si="4"/>
        <v>7.513313011862353</v>
      </c>
    </row>
    <row r="9" spans="1:10">
      <c r="A9" t="s">
        <v>26</v>
      </c>
      <c r="B9" s="15">
        <f t="shared" ref="B9:J9" si="5">B54/B96</f>
        <v>3.7247747412316627</v>
      </c>
      <c r="C9" s="15">
        <f t="shared" si="5"/>
        <v>3.8000597728631198</v>
      </c>
      <c r="D9" s="15">
        <f t="shared" si="5"/>
        <v>4.0652841206857824</v>
      </c>
      <c r="E9" s="15">
        <f t="shared" si="5"/>
        <v>3.9578489462236557</v>
      </c>
      <c r="F9" s="15">
        <f t="shared" si="5"/>
        <v>4.3047303903136047</v>
      </c>
      <c r="G9" s="15">
        <f t="shared" si="5"/>
        <v>4.4182010262601867</v>
      </c>
      <c r="H9" s="15">
        <f t="shared" si="5"/>
        <v>4.4372064838660812</v>
      </c>
      <c r="I9" s="15">
        <f t="shared" si="5"/>
        <v>4.4049247606019151</v>
      </c>
      <c r="J9" s="15">
        <f t="shared" si="5"/>
        <v>4.1605116881139113</v>
      </c>
    </row>
    <row r="10" spans="1:10">
      <c r="A10" t="s">
        <v>50</v>
      </c>
      <c r="B10" s="15">
        <f t="shared" ref="B10:J10" si="6">B55/B97</f>
        <v>4.1264221009140529</v>
      </c>
      <c r="C10" s="15">
        <f t="shared" si="6"/>
        <v>4.4523625234650934</v>
      </c>
      <c r="D10" s="15">
        <f t="shared" si="6"/>
        <v>4.3411211350142649</v>
      </c>
      <c r="E10" s="15">
        <f t="shared" si="6"/>
        <v>4.3252181579334037</v>
      </c>
      <c r="F10" s="15">
        <f t="shared" si="6"/>
        <v>4.7171171643551899</v>
      </c>
      <c r="G10" s="15">
        <f t="shared" si="6"/>
        <v>4.925089920416891</v>
      </c>
      <c r="H10" s="15">
        <f t="shared" si="6"/>
        <v>5.2433488416564717</v>
      </c>
      <c r="I10" s="15">
        <f t="shared" si="6"/>
        <v>6.149508975392429</v>
      </c>
      <c r="J10" s="15">
        <f t="shared" si="6"/>
        <v>6.3426276969738753</v>
      </c>
    </row>
    <row r="11" spans="1:10">
      <c r="A11" t="s">
        <v>48</v>
      </c>
      <c r="B11" s="15">
        <f t="shared" ref="B11:B31" si="7">B56/B98</f>
        <v>3.2159116622165906</v>
      </c>
      <c r="C11" s="15"/>
      <c r="D11" s="15"/>
      <c r="E11" s="15"/>
      <c r="F11" s="15">
        <f t="shared" ref="F11:J12" si="8">F56/F98</f>
        <v>3.3239981990094551</v>
      </c>
      <c r="G11" s="15">
        <f t="shared" si="8"/>
        <v>3.3826043183184487</v>
      </c>
      <c r="H11" s="15">
        <f t="shared" si="8"/>
        <v>3.8474306079939882</v>
      </c>
      <c r="I11" s="15">
        <f t="shared" si="8"/>
        <v>3.9767286641933755</v>
      </c>
      <c r="J11" s="15">
        <f t="shared" si="8"/>
        <v>4.6520452163469947</v>
      </c>
    </row>
    <row r="12" spans="1:10">
      <c r="A12" t="s">
        <v>27</v>
      </c>
      <c r="B12" s="15">
        <f t="shared" si="7"/>
        <v>4.4457511716332121</v>
      </c>
      <c r="C12" s="15">
        <f t="shared" ref="C12:E31" si="9">C57/C99</f>
        <v>4.6903247427265242</v>
      </c>
      <c r="D12" s="15">
        <f t="shared" si="9"/>
        <v>4.7614549399310508</v>
      </c>
      <c r="E12" s="15">
        <f t="shared" si="9"/>
        <v>4.7682597662323829</v>
      </c>
      <c r="F12" s="15">
        <f t="shared" si="8"/>
        <v>4.6019728579051895</v>
      </c>
      <c r="G12" s="15">
        <f t="shared" si="8"/>
        <v>4.4654067877792603</v>
      </c>
      <c r="H12" s="15">
        <f t="shared" si="8"/>
        <v>4.3633368274024305</v>
      </c>
      <c r="I12" s="15">
        <f t="shared" si="8"/>
        <v>4.3102461041969109</v>
      </c>
      <c r="J12" s="15">
        <f t="shared" si="8"/>
        <v>4.328339780253784</v>
      </c>
    </row>
    <row r="13" spans="1:10">
      <c r="A13" t="s">
        <v>28</v>
      </c>
      <c r="B13" s="15">
        <f t="shared" si="7"/>
        <v>5.8660715681523286</v>
      </c>
      <c r="C13" s="15">
        <f t="shared" si="9"/>
        <v>5.9488371369939683</v>
      </c>
      <c r="D13" s="15">
        <f t="shared" si="9"/>
        <v>6.0353259608692289</v>
      </c>
      <c r="E13" s="15">
        <f t="shared" si="9"/>
        <v>6.1217717856373319</v>
      </c>
      <c r="F13" s="15">
        <f t="shared" ref="F13:I31" si="10">F58/F100</f>
        <v>6.1643029987441418</v>
      </c>
      <c r="G13" s="15">
        <f t="shared" si="10"/>
        <v>6.2756991541568237</v>
      </c>
      <c r="H13" s="15">
        <f t="shared" si="10"/>
        <v>6.3424848696285281</v>
      </c>
      <c r="I13" s="15">
        <f t="shared" si="10"/>
        <v>6.3152943663460519</v>
      </c>
      <c r="J13" s="15"/>
    </row>
    <row r="14" spans="1:10">
      <c r="A14" t="s">
        <v>69</v>
      </c>
      <c r="B14" s="15">
        <f t="shared" si="7"/>
        <v>2.3458643829014196</v>
      </c>
      <c r="C14" s="15">
        <f t="shared" si="9"/>
        <v>2.4538810413748968</v>
      </c>
      <c r="D14" s="15">
        <f t="shared" si="9"/>
        <v>2.5572983414126784</v>
      </c>
      <c r="E14" s="15">
        <f t="shared" si="9"/>
        <v>2.5277178378806182</v>
      </c>
      <c r="F14" s="15">
        <f t="shared" si="10"/>
        <v>2.4806223274692374</v>
      </c>
      <c r="G14" s="15">
        <f t="shared" si="10"/>
        <v>2.4289904508438682</v>
      </c>
      <c r="H14" s="15">
        <f t="shared" si="10"/>
        <v>2.4540511338947022</v>
      </c>
      <c r="I14" s="15">
        <f t="shared" si="10"/>
        <v>2.3688811188811187</v>
      </c>
      <c r="J14" s="15">
        <f t="shared" ref="J14:J31" si="11">J59/J101</f>
        <v>2.5267030619511037</v>
      </c>
    </row>
    <row r="15" spans="1:10">
      <c r="A15" t="s">
        <v>29</v>
      </c>
      <c r="B15" s="15">
        <f t="shared" si="7"/>
        <v>3.5445690743254508</v>
      </c>
      <c r="C15" s="15">
        <f t="shared" si="9"/>
        <v>3.7324089875577928</v>
      </c>
      <c r="D15" s="15">
        <f t="shared" si="9"/>
        <v>3.8021729388049001</v>
      </c>
      <c r="E15" s="15">
        <f t="shared" si="9"/>
        <v>3.7712436653429071</v>
      </c>
      <c r="F15" s="15">
        <f t="shared" si="10"/>
        <v>3.7977688977688979</v>
      </c>
      <c r="G15" s="15">
        <f t="shared" si="10"/>
        <v>3.9804869479326008</v>
      </c>
      <c r="H15" s="15">
        <f t="shared" si="10"/>
        <v>4.0688977416631493</v>
      </c>
      <c r="I15" s="15">
        <f t="shared" si="10"/>
        <v>4.1038113740785764</v>
      </c>
      <c r="J15" s="15">
        <f t="shared" si="11"/>
        <v>4.0859138556180907</v>
      </c>
    </row>
    <row r="16" spans="1:10">
      <c r="A16" t="s">
        <v>30</v>
      </c>
      <c r="B16" s="15">
        <f t="shared" si="7"/>
        <v>1.6216498070706018</v>
      </c>
      <c r="C16" s="15">
        <f t="shared" si="9"/>
        <v>1.5267660780799106</v>
      </c>
      <c r="D16" s="15">
        <f t="shared" si="9"/>
        <v>1.5667541210831148</v>
      </c>
      <c r="E16" s="15">
        <f t="shared" si="9"/>
        <v>1.5697148713002591</v>
      </c>
      <c r="F16" s="15">
        <f t="shared" si="10"/>
        <v>1.5243042497179391</v>
      </c>
      <c r="G16" s="15">
        <f t="shared" si="10"/>
        <v>1.4364423455332544</v>
      </c>
      <c r="H16" s="15">
        <f t="shared" si="10"/>
        <v>1.4374550432744737</v>
      </c>
      <c r="I16" s="15">
        <f t="shared" si="10"/>
        <v>1.4885630498533724</v>
      </c>
      <c r="J16" s="15">
        <f t="shared" si="11"/>
        <v>1.468749262676073</v>
      </c>
    </row>
    <row r="17" spans="1:10">
      <c r="A17" t="s">
        <v>31</v>
      </c>
      <c r="B17" s="15">
        <f t="shared" si="7"/>
        <v>2.8136826849247849</v>
      </c>
      <c r="C17" s="15">
        <f t="shared" si="9"/>
        <v>2.9999127531879526</v>
      </c>
      <c r="D17" s="15">
        <f t="shared" si="9"/>
        <v>2.5607028977726323</v>
      </c>
      <c r="E17" s="15">
        <f t="shared" si="9"/>
        <v>2.652470569163063</v>
      </c>
      <c r="F17" s="15">
        <f t="shared" si="10"/>
        <v>2.6383917079117754</v>
      </c>
      <c r="G17" s="15">
        <f t="shared" si="10"/>
        <v>2.750227423597964</v>
      </c>
      <c r="H17" s="15">
        <f t="shared" si="10"/>
        <v>2.6808292884077485</v>
      </c>
      <c r="I17" s="15">
        <f t="shared" si="10"/>
        <v>2.8770811087214812</v>
      </c>
      <c r="J17" s="15">
        <f t="shared" si="11"/>
        <v>2.813912955618985</v>
      </c>
    </row>
    <row r="18" spans="1:10">
      <c r="A18" t="s">
        <v>32</v>
      </c>
      <c r="B18" s="15">
        <f t="shared" si="7"/>
        <v>3.8622345874248367</v>
      </c>
      <c r="C18" s="15">
        <f t="shared" si="9"/>
        <v>3.9096625320880611</v>
      </c>
      <c r="D18" s="15">
        <f t="shared" si="9"/>
        <v>3.7737280740581487</v>
      </c>
      <c r="E18" s="15">
        <f t="shared" si="9"/>
        <v>3.9760693253435271</v>
      </c>
      <c r="F18" s="15">
        <f t="shared" si="10"/>
        <v>3.6897480945272978</v>
      </c>
      <c r="G18" s="15">
        <f t="shared" si="10"/>
        <v>3.4862121247619462</v>
      </c>
      <c r="H18" s="15">
        <f t="shared" si="10"/>
        <v>3.7461667720416947</v>
      </c>
      <c r="I18" s="15">
        <f t="shared" si="10"/>
        <v>4.0209796171697301</v>
      </c>
      <c r="J18" s="15">
        <f t="shared" si="11"/>
        <v>3.6224874436729539</v>
      </c>
    </row>
    <row r="19" spans="1:10">
      <c r="A19" t="s">
        <v>33</v>
      </c>
      <c r="B19" s="15">
        <f t="shared" si="7"/>
        <v>9.5797794882463077</v>
      </c>
      <c r="C19" s="15">
        <f t="shared" si="9"/>
        <v>9.5088199824213557</v>
      </c>
      <c r="D19" s="15">
        <f t="shared" si="9"/>
        <v>9.4556621572799155</v>
      </c>
      <c r="E19" s="15">
        <f t="shared" si="9"/>
        <v>9.796272214997833</v>
      </c>
      <c r="F19" s="15">
        <f t="shared" si="10"/>
        <v>9.9936468821592914</v>
      </c>
      <c r="G19" s="15">
        <f t="shared" si="10"/>
        <v>8.9238005644402634</v>
      </c>
      <c r="H19" s="15">
        <f t="shared" si="10"/>
        <v>9.1229163992444935</v>
      </c>
      <c r="I19" s="15">
        <f t="shared" si="10"/>
        <v>9.3905038239034262</v>
      </c>
      <c r="J19" s="15">
        <f t="shared" si="11"/>
        <v>9.822620302072357</v>
      </c>
    </row>
    <row r="20" spans="1:10">
      <c r="A20" t="s">
        <v>34</v>
      </c>
      <c r="B20" s="15">
        <f t="shared" si="7"/>
        <v>2.5810031643492595</v>
      </c>
      <c r="C20" s="15">
        <f t="shared" si="9"/>
        <v>2.7298746088687302</v>
      </c>
      <c r="D20" s="15">
        <f t="shared" si="9"/>
        <v>2.9727666834619586</v>
      </c>
      <c r="E20" s="15">
        <f t="shared" si="9"/>
        <v>3.1479937040125918</v>
      </c>
      <c r="F20" s="15">
        <f t="shared" si="10"/>
        <v>3.4056277095348553</v>
      </c>
      <c r="G20" s="15">
        <f t="shared" si="10"/>
        <v>3.6018854154486326</v>
      </c>
      <c r="H20" s="15">
        <f t="shared" si="10"/>
        <v>3.8575448697473385</v>
      </c>
      <c r="I20" s="15">
        <f t="shared" si="10"/>
        <v>3.7834200073582549</v>
      </c>
      <c r="J20" s="15">
        <f t="shared" si="11"/>
        <v>3.7434611090284187</v>
      </c>
    </row>
    <row r="21" spans="1:10">
      <c r="A21" t="s">
        <v>35</v>
      </c>
      <c r="B21" s="15">
        <f t="shared" si="7"/>
        <v>2.1192899641048335</v>
      </c>
      <c r="C21" s="15">
        <f t="shared" si="9"/>
        <v>2.2986540293621909</v>
      </c>
      <c r="D21" s="15">
        <f t="shared" si="9"/>
        <v>2.2087525760698266</v>
      </c>
      <c r="E21" s="15">
        <f t="shared" si="9"/>
        <v>2.714309841484305</v>
      </c>
      <c r="F21" s="15">
        <f t="shared" si="10"/>
        <v>3.2815240108583374</v>
      </c>
      <c r="G21" s="15">
        <f t="shared" si="10"/>
        <v>3.4188441731832921</v>
      </c>
      <c r="H21" s="15">
        <f t="shared" si="10"/>
        <v>3.2029478458049887</v>
      </c>
      <c r="I21" s="15">
        <f t="shared" si="10"/>
        <v>3.3784099948528379</v>
      </c>
      <c r="J21" s="15">
        <f t="shared" si="11"/>
        <v>3.2204292362188318</v>
      </c>
    </row>
    <row r="22" spans="1:10">
      <c r="A22" t="s">
        <v>36</v>
      </c>
      <c r="B22" s="15">
        <f t="shared" si="7"/>
        <v>5.7264623275125164</v>
      </c>
      <c r="C22" s="15">
        <f t="shared" si="9"/>
        <v>5.6832116788321168</v>
      </c>
      <c r="D22" s="15">
        <f t="shared" si="9"/>
        <v>5.3173181653152604</v>
      </c>
      <c r="E22" s="15">
        <f t="shared" si="9"/>
        <v>6.0524921743318085</v>
      </c>
      <c r="F22" s="15">
        <f t="shared" si="10"/>
        <v>7.0350446294854132</v>
      </c>
      <c r="G22" s="15">
        <f t="shared" si="10"/>
        <v>7.2955468003820441</v>
      </c>
      <c r="H22" s="15">
        <f t="shared" si="10"/>
        <v>7.3341666666666665</v>
      </c>
      <c r="I22" s="15">
        <f t="shared" si="10"/>
        <v>7.3572911107157681</v>
      </c>
      <c r="J22" s="15">
        <f t="shared" si="11"/>
        <v>7.5789629104653908</v>
      </c>
    </row>
    <row r="23" spans="1:10">
      <c r="A23" t="s">
        <v>37</v>
      </c>
      <c r="B23" s="15">
        <f t="shared" si="7"/>
        <v>6.4196239025266442</v>
      </c>
      <c r="C23" s="15">
        <f t="shared" si="9"/>
        <v>6.9715461320861278</v>
      </c>
      <c r="D23" s="15">
        <f t="shared" si="9"/>
        <v>6.7659456115701291</v>
      </c>
      <c r="E23" s="15">
        <f t="shared" si="9"/>
        <v>7.1669056711640975</v>
      </c>
      <c r="F23" s="15">
        <f t="shared" si="10"/>
        <v>7.2922192565324311</v>
      </c>
      <c r="G23" s="15">
        <f t="shared" si="10"/>
        <v>7.7243775745255041</v>
      </c>
      <c r="H23" s="15">
        <f t="shared" si="10"/>
        <v>7.8075031584609595</v>
      </c>
      <c r="I23" s="15">
        <f t="shared" si="10"/>
        <v>7.9706879620970676</v>
      </c>
      <c r="J23" s="15">
        <f t="shared" si="11"/>
        <v>8.0326599857234235</v>
      </c>
    </row>
    <row r="24" spans="1:10">
      <c r="A24" t="s">
        <v>38</v>
      </c>
      <c r="B24" s="15">
        <f t="shared" si="7"/>
        <v>1.9757844474761255</v>
      </c>
      <c r="C24" s="15">
        <f t="shared" si="9"/>
        <v>1.9570783922762094</v>
      </c>
      <c r="D24" s="15">
        <f t="shared" si="9"/>
        <v>1.9285770450554347</v>
      </c>
      <c r="E24" s="15">
        <f t="shared" si="9"/>
        <v>2.124853960588831</v>
      </c>
      <c r="F24" s="15">
        <f t="shared" si="10"/>
        <v>2.2119867102735813</v>
      </c>
      <c r="G24" s="15">
        <f t="shared" si="10"/>
        <v>2.3541807235168943</v>
      </c>
      <c r="H24" s="15">
        <f t="shared" si="10"/>
        <v>2.4349644174328606</v>
      </c>
      <c r="I24" s="15">
        <f t="shared" si="10"/>
        <v>2.711750337802723</v>
      </c>
      <c r="J24" s="15">
        <f t="shared" si="11"/>
        <v>3.2075672864386946</v>
      </c>
    </row>
    <row r="25" spans="1:10">
      <c r="A25" t="s">
        <v>56</v>
      </c>
      <c r="B25" s="15">
        <f t="shared" si="7"/>
        <v>3.3514180024660911</v>
      </c>
      <c r="C25" s="15">
        <f t="shared" si="9"/>
        <v>4.5350533234831696</v>
      </c>
      <c r="D25" s="15">
        <f t="shared" si="9"/>
        <v>4.4564826555137103</v>
      </c>
      <c r="E25" s="15">
        <f t="shared" si="9"/>
        <v>4.5035041756911403</v>
      </c>
      <c r="F25" s="15">
        <f t="shared" si="10"/>
        <v>4.6979427142532391</v>
      </c>
      <c r="G25" s="15">
        <f t="shared" si="10"/>
        <v>4.5225777000038043</v>
      </c>
      <c r="H25" s="15">
        <f t="shared" si="10"/>
        <v>4.4668317825825028</v>
      </c>
      <c r="I25" s="15">
        <f t="shared" si="10"/>
        <v>4.5070232956129637</v>
      </c>
      <c r="J25" s="15">
        <f t="shared" si="11"/>
        <v>4.6802019675423097</v>
      </c>
    </row>
    <row r="26" spans="1:10">
      <c r="A26" t="s">
        <v>39</v>
      </c>
      <c r="B26" s="15">
        <f t="shared" si="7"/>
        <v>1.3875893191488955</v>
      </c>
      <c r="C26" s="15">
        <f t="shared" si="9"/>
        <v>1.4797069800392935</v>
      </c>
      <c r="D26" s="15">
        <f t="shared" si="9"/>
        <v>1.3942842104849702</v>
      </c>
      <c r="E26" s="15">
        <f t="shared" si="9"/>
        <v>1.2925993243376732</v>
      </c>
      <c r="F26" s="15">
        <f t="shared" si="10"/>
        <v>1.4765486413806863</v>
      </c>
      <c r="G26" s="15">
        <f t="shared" si="10"/>
        <v>1.5520797919061544</v>
      </c>
      <c r="H26" s="15">
        <f t="shared" si="10"/>
        <v>1.6265040045912573</v>
      </c>
      <c r="I26" s="15">
        <f t="shared" si="10"/>
        <v>1.5763923309123251</v>
      </c>
      <c r="J26" s="15">
        <f t="shared" si="11"/>
        <v>1.5808184674875425</v>
      </c>
    </row>
    <row r="27" spans="1:10">
      <c r="A27" t="s">
        <v>40</v>
      </c>
      <c r="B27" s="15">
        <f t="shared" si="7"/>
        <v>5.1360668892345185</v>
      </c>
      <c r="C27" s="15">
        <f t="shared" si="9"/>
        <v>5.7340118795036519</v>
      </c>
      <c r="D27" s="15">
        <f t="shared" si="9"/>
        <v>6.0783871947336969</v>
      </c>
      <c r="E27" s="15">
        <f t="shared" si="9"/>
        <v>6.3158305756484214</v>
      </c>
      <c r="F27" s="15">
        <f t="shared" si="10"/>
        <v>7.4379883478498074</v>
      </c>
      <c r="G27" s="15">
        <f t="shared" si="10"/>
        <v>7.2803473407332859</v>
      </c>
      <c r="H27" s="15">
        <f t="shared" si="10"/>
        <v>7.3943337136753167</v>
      </c>
      <c r="I27" s="15">
        <f t="shared" si="10"/>
        <v>7.2102046755262386</v>
      </c>
      <c r="J27" s="15">
        <f t="shared" si="11"/>
        <v>6.8942955459700475</v>
      </c>
    </row>
    <row r="28" spans="1:10">
      <c r="A28" s="635" t="s">
        <v>41</v>
      </c>
      <c r="B28" s="782">
        <f t="shared" si="7"/>
        <v>2.8575558178620866</v>
      </c>
      <c r="C28" s="782">
        <f t="shared" si="9"/>
        <v>2.8813176811830128</v>
      </c>
      <c r="D28" s="782">
        <f t="shared" si="9"/>
        <v>2.94439030152683</v>
      </c>
      <c r="E28" s="782">
        <f t="shared" si="9"/>
        <v>3.3495581006893222</v>
      </c>
      <c r="F28" s="782">
        <f t="shared" si="10"/>
        <v>3.3552484110179304</v>
      </c>
      <c r="G28" s="782">
        <f t="shared" si="10"/>
        <v>3.3529773003048331</v>
      </c>
      <c r="H28" s="782">
        <f t="shared" si="10"/>
        <v>3.1712543875854426</v>
      </c>
      <c r="I28" s="782">
        <f t="shared" si="10"/>
        <v>3.2469881296875922</v>
      </c>
      <c r="J28" s="782">
        <f t="shared" si="11"/>
        <v>3.2441713356226276</v>
      </c>
    </row>
    <row r="29" spans="1:10">
      <c r="A29" t="s">
        <v>42</v>
      </c>
      <c r="B29" s="15">
        <f t="shared" si="7"/>
        <v>10.634560478000266</v>
      </c>
      <c r="C29" s="15">
        <f t="shared" si="9"/>
        <v>10.67075695411601</v>
      </c>
      <c r="D29" s="15">
        <f t="shared" si="9"/>
        <v>10.501976062484783</v>
      </c>
      <c r="E29" s="15">
        <f t="shared" si="9"/>
        <v>10.421933847932282</v>
      </c>
      <c r="F29" s="15">
        <f t="shared" si="10"/>
        <v>10.119332628101628</v>
      </c>
      <c r="G29" s="15">
        <f t="shared" si="10"/>
        <v>9.9828223125230888</v>
      </c>
      <c r="H29" s="15">
        <f t="shared" si="10"/>
        <v>9.7392903107188822</v>
      </c>
      <c r="I29" s="15">
        <f t="shared" si="10"/>
        <v>9.5432494279176208</v>
      </c>
      <c r="J29" s="15">
        <f t="shared" si="11"/>
        <v>9.1902198704497771</v>
      </c>
    </row>
    <row r="30" spans="1:10">
      <c r="A30" t="s">
        <v>43</v>
      </c>
      <c r="B30" s="15">
        <f t="shared" si="7"/>
        <v>8.2331850329576621</v>
      </c>
      <c r="C30" s="15">
        <f t="shared" si="9"/>
        <v>8.6282485140353149</v>
      </c>
      <c r="D30" s="15">
        <f t="shared" si="9"/>
        <v>8.3199440770016668</v>
      </c>
      <c r="E30" s="15">
        <f t="shared" si="9"/>
        <v>8.2551902837461739</v>
      </c>
      <c r="F30" s="15">
        <f t="shared" si="10"/>
        <v>8.3017609956398424</v>
      </c>
      <c r="G30" s="15">
        <f t="shared" si="10"/>
        <v>8.5375128684580961</v>
      </c>
      <c r="H30" s="15">
        <f t="shared" si="10"/>
        <v>8.4326694721053297</v>
      </c>
      <c r="I30" s="15">
        <f t="shared" si="10"/>
        <v>8.608925237982282</v>
      </c>
      <c r="J30" s="15">
        <f t="shared" si="11"/>
        <v>8.6255000408196576</v>
      </c>
    </row>
    <row r="31" spans="1:10">
      <c r="A31" t="s">
        <v>60</v>
      </c>
      <c r="B31" s="15">
        <f t="shared" si="7"/>
        <v>5.6076420032942478</v>
      </c>
      <c r="C31" s="15">
        <f t="shared" si="9"/>
        <v>5.5332233436853002</v>
      </c>
      <c r="D31" s="15">
        <f t="shared" si="9"/>
        <v>5.5812078380982975</v>
      </c>
      <c r="E31" s="15">
        <f t="shared" si="9"/>
        <v>5.5890947911853281</v>
      </c>
      <c r="F31" s="15">
        <f t="shared" si="10"/>
        <v>5.6294224539780355</v>
      </c>
      <c r="G31" s="15">
        <f t="shared" si="10"/>
        <v>5.5958558982811395</v>
      </c>
      <c r="H31" s="15">
        <f t="shared" si="10"/>
        <v>5.8862352977880388</v>
      </c>
      <c r="I31" s="15">
        <f t="shared" si="10"/>
        <v>6.1346656965493755</v>
      </c>
      <c r="J31" s="15">
        <f t="shared" si="11"/>
        <v>6.397450468438028</v>
      </c>
    </row>
    <row r="32" spans="1:10">
      <c r="A32" s="252" t="s">
        <v>64</v>
      </c>
      <c r="B32" s="670">
        <f>AVERAGE(B4:B31)</f>
        <v>4.5888062237258174</v>
      </c>
      <c r="C32" s="670">
        <f t="shared" ref="C32:J32" si="12">AVERAGE(C4:C31)</f>
        <v>4.8853647243109544</v>
      </c>
      <c r="D32" s="670">
        <f t="shared" si="12"/>
        <v>4.8520528368766822</v>
      </c>
      <c r="E32" s="670">
        <f t="shared" si="12"/>
        <v>4.9694984879880035</v>
      </c>
      <c r="F32" s="670">
        <f t="shared" si="12"/>
        <v>5.0832382684571584</v>
      </c>
      <c r="G32" s="670">
        <f t="shared" si="12"/>
        <v>5.1237833971482063</v>
      </c>
      <c r="H32" s="670">
        <f t="shared" si="12"/>
        <v>5.1825128352535916</v>
      </c>
      <c r="I32" s="670">
        <f t="shared" si="12"/>
        <v>5.3001645653748373</v>
      </c>
      <c r="J32" s="670">
        <f t="shared" si="12"/>
        <v>5.3577371780735392</v>
      </c>
    </row>
    <row r="33" spans="1:10">
      <c r="A33" s="252" t="s">
        <v>3323</v>
      </c>
      <c r="B33" s="670">
        <f>STDEV(B4:B31)</f>
        <v>2.4389727615621313</v>
      </c>
      <c r="C33" s="670">
        <f t="shared" ref="C33:J33" si="13">STDEV(C4:C31)</f>
        <v>2.6252415491476357</v>
      </c>
      <c r="D33" s="670">
        <f t="shared" si="13"/>
        <v>2.5495396300422914</v>
      </c>
      <c r="E33" s="670">
        <f t="shared" si="13"/>
        <v>2.569520783402548</v>
      </c>
      <c r="F33" s="670">
        <f t="shared" si="13"/>
        <v>2.5759248579160867</v>
      </c>
      <c r="G33" s="670">
        <f t="shared" si="13"/>
        <v>2.5262559603564139</v>
      </c>
      <c r="H33" s="670">
        <f t="shared" si="13"/>
        <v>2.5029964092668866</v>
      </c>
      <c r="I33" s="670">
        <f t="shared" si="13"/>
        <v>2.513632973507876</v>
      </c>
      <c r="J33" s="670">
        <f t="shared" si="13"/>
        <v>2.5586959349979752</v>
      </c>
    </row>
    <row r="34" spans="1:10">
      <c r="A34" s="671" t="s">
        <v>3324</v>
      </c>
      <c r="B34" s="672">
        <f>(B28-B32)/B33</f>
        <v>-0.70982769186601602</v>
      </c>
      <c r="C34" s="672">
        <f t="shared" ref="C34:J34" si="14">(C28-C32)/C33</f>
        <v>-0.7633762477127547</v>
      </c>
      <c r="D34" s="672">
        <f t="shared" si="14"/>
        <v>-0.74823803986847937</v>
      </c>
      <c r="E34" s="672">
        <f t="shared" si="14"/>
        <v>-0.63044455517248765</v>
      </c>
      <c r="F34" s="672">
        <f t="shared" si="14"/>
        <v>-0.67082308403870339</v>
      </c>
      <c r="G34" s="672">
        <f t="shared" si="14"/>
        <v>-0.7009606804029237</v>
      </c>
      <c r="H34" s="672">
        <f t="shared" si="14"/>
        <v>-0.80354028484492923</v>
      </c>
      <c r="I34" s="672">
        <f t="shared" si="14"/>
        <v>-0.81681632017340811</v>
      </c>
      <c r="J34" s="672">
        <f t="shared" si="14"/>
        <v>-0.82603243845485852</v>
      </c>
    </row>
    <row r="37" spans="1:10">
      <c r="A37" t="s">
        <v>765</v>
      </c>
    </row>
    <row r="39" spans="1:10">
      <c r="A39" t="s">
        <v>119</v>
      </c>
      <c r="B39">
        <v>42704.086238425924</v>
      </c>
    </row>
    <row r="40" spans="1:10">
      <c r="A40" t="s">
        <v>120</v>
      </c>
      <c r="B40">
        <v>42762.475871342591</v>
      </c>
    </row>
    <row r="41" spans="1:10">
      <c r="A41" t="s">
        <v>121</v>
      </c>
      <c r="B41" t="s">
        <v>2</v>
      </c>
    </row>
    <row r="43" spans="1:10">
      <c r="A43" t="s">
        <v>175</v>
      </c>
      <c r="B43" t="s">
        <v>766</v>
      </c>
    </row>
    <row r="44" spans="1:10">
      <c r="A44" t="s">
        <v>767</v>
      </c>
      <c r="B44" t="s">
        <v>768</v>
      </c>
    </row>
    <row r="45" spans="1:10">
      <c r="A45" t="s">
        <v>156</v>
      </c>
      <c r="B45" t="s">
        <v>157</v>
      </c>
    </row>
    <row r="46" spans="1:10">
      <c r="A46" t="s">
        <v>122</v>
      </c>
      <c r="B46" t="s">
        <v>769</v>
      </c>
    </row>
    <row r="48" spans="1:10">
      <c r="A48" s="252" t="s">
        <v>123</v>
      </c>
      <c r="B48" s="252" t="s">
        <v>99</v>
      </c>
      <c r="C48" s="252" t="s">
        <v>100</v>
      </c>
      <c r="D48" s="252" t="s">
        <v>101</v>
      </c>
      <c r="E48" s="252" t="s">
        <v>102</v>
      </c>
      <c r="F48" s="252" t="s">
        <v>103</v>
      </c>
      <c r="G48" s="252" t="s">
        <v>104</v>
      </c>
      <c r="H48" s="252" t="s">
        <v>125</v>
      </c>
      <c r="I48" s="252" t="s">
        <v>136</v>
      </c>
      <c r="J48" s="252" t="s">
        <v>505</v>
      </c>
    </row>
    <row r="49" spans="1:10">
      <c r="A49" t="s">
        <v>21</v>
      </c>
      <c r="B49" s="393">
        <v>57963</v>
      </c>
      <c r="C49" s="393">
        <v>58476</v>
      </c>
      <c r="D49" s="393">
        <v>59756</v>
      </c>
      <c r="E49" s="393">
        <v>60075</v>
      </c>
      <c r="F49" s="393">
        <v>62895</v>
      </c>
      <c r="G49" s="393">
        <v>67005</v>
      </c>
      <c r="H49" s="393">
        <v>67899</v>
      </c>
      <c r="I49" s="393">
        <v>68701</v>
      </c>
      <c r="J49" s="393">
        <v>77864</v>
      </c>
    </row>
    <row r="50" spans="1:10">
      <c r="A50" t="s">
        <v>22</v>
      </c>
      <c r="B50" s="393">
        <v>16940</v>
      </c>
      <c r="C50" s="393">
        <v>17219</v>
      </c>
      <c r="D50" s="393">
        <v>18230</v>
      </c>
      <c r="E50" s="393">
        <v>16574</v>
      </c>
      <c r="F50" s="393">
        <v>16986</v>
      </c>
      <c r="G50" s="393">
        <v>16758</v>
      </c>
      <c r="H50" s="393">
        <v>17545</v>
      </c>
      <c r="I50" s="393">
        <v>19335</v>
      </c>
      <c r="J50" s="393">
        <v>22421</v>
      </c>
    </row>
    <row r="51" spans="1:10">
      <c r="A51" t="s">
        <v>23</v>
      </c>
      <c r="B51" s="393">
        <v>49192</v>
      </c>
      <c r="C51" s="393">
        <v>50808</v>
      </c>
      <c r="D51" s="393">
        <v>50961</v>
      </c>
      <c r="E51" s="393">
        <v>52290</v>
      </c>
      <c r="F51" s="393">
        <v>55697</v>
      </c>
      <c r="G51" s="393">
        <v>60329</v>
      </c>
      <c r="H51" s="393">
        <v>61976</v>
      </c>
      <c r="I51" s="393">
        <v>64444</v>
      </c>
      <c r="J51" s="393">
        <v>66433</v>
      </c>
    </row>
    <row r="52" spans="1:10">
      <c r="A52" t="s">
        <v>24</v>
      </c>
      <c r="B52" s="393">
        <v>46897</v>
      </c>
      <c r="C52" s="393">
        <v>58589</v>
      </c>
      <c r="D52" s="393">
        <v>55918</v>
      </c>
      <c r="E52" s="393">
        <v>56623</v>
      </c>
      <c r="F52" s="393">
        <v>57585</v>
      </c>
      <c r="G52" s="393">
        <v>57734</v>
      </c>
      <c r="H52" s="393">
        <v>57744</v>
      </c>
      <c r="I52" s="393">
        <v>59466</v>
      </c>
      <c r="J52" s="393">
        <v>60030</v>
      </c>
    </row>
    <row r="53" spans="1:10">
      <c r="A53" t="s">
        <v>124</v>
      </c>
      <c r="B53" s="393">
        <v>506450</v>
      </c>
      <c r="C53" s="393">
        <v>523505</v>
      </c>
      <c r="D53" s="393">
        <v>534975</v>
      </c>
      <c r="E53" s="393">
        <v>548723</v>
      </c>
      <c r="F53" s="393">
        <v>575099</v>
      </c>
      <c r="G53" s="393">
        <v>591261</v>
      </c>
      <c r="H53" s="393">
        <v>588615</v>
      </c>
      <c r="I53" s="393">
        <v>605252</v>
      </c>
      <c r="J53" s="393">
        <v>613740</v>
      </c>
    </row>
    <row r="54" spans="1:10">
      <c r="A54" t="s">
        <v>26</v>
      </c>
      <c r="B54" s="393">
        <v>5002</v>
      </c>
      <c r="C54" s="393">
        <v>5086</v>
      </c>
      <c r="D54" s="393">
        <v>5430</v>
      </c>
      <c r="E54" s="393">
        <v>5277</v>
      </c>
      <c r="F54" s="393">
        <v>5724</v>
      </c>
      <c r="G54" s="393">
        <v>5855</v>
      </c>
      <c r="H54" s="393">
        <v>5858</v>
      </c>
      <c r="I54" s="393">
        <v>5796</v>
      </c>
      <c r="J54" s="393">
        <v>5464</v>
      </c>
    </row>
    <row r="55" spans="1:10">
      <c r="A55" t="s">
        <v>50</v>
      </c>
      <c r="B55" s="393">
        <v>18157</v>
      </c>
      <c r="C55" s="393">
        <v>20018</v>
      </c>
      <c r="D55" s="393">
        <v>19705</v>
      </c>
      <c r="E55" s="393">
        <v>19722</v>
      </c>
      <c r="F55" s="393">
        <v>21591</v>
      </c>
      <c r="G55" s="393">
        <v>22607</v>
      </c>
      <c r="H55" s="393">
        <v>24129</v>
      </c>
      <c r="I55" s="393">
        <v>28379</v>
      </c>
      <c r="J55" s="393">
        <v>29444</v>
      </c>
    </row>
    <row r="56" spans="1:10">
      <c r="A56" t="s">
        <v>48</v>
      </c>
      <c r="B56" s="393">
        <v>35531</v>
      </c>
      <c r="C56" s="393" t="s">
        <v>110</v>
      </c>
      <c r="D56" s="393" t="s">
        <v>110</v>
      </c>
      <c r="E56" s="393" t="s">
        <v>110</v>
      </c>
      <c r="F56" s="393">
        <v>36913</v>
      </c>
      <c r="G56" s="393">
        <v>37361</v>
      </c>
      <c r="H56" s="393">
        <v>42188</v>
      </c>
      <c r="I56" s="393">
        <v>43316</v>
      </c>
      <c r="J56" s="393">
        <v>50512</v>
      </c>
    </row>
    <row r="57" spans="1:10">
      <c r="A57" t="s">
        <v>27</v>
      </c>
      <c r="B57" s="393">
        <v>201108</v>
      </c>
      <c r="C57" s="393">
        <v>215676</v>
      </c>
      <c r="D57" s="393">
        <v>220777</v>
      </c>
      <c r="E57" s="393">
        <v>222022</v>
      </c>
      <c r="F57" s="393">
        <v>215079</v>
      </c>
      <c r="G57" s="393">
        <v>208831</v>
      </c>
      <c r="H57" s="393">
        <v>203302</v>
      </c>
      <c r="I57" s="393">
        <v>200233</v>
      </c>
      <c r="J57" s="393">
        <v>200866</v>
      </c>
    </row>
    <row r="58" spans="1:10">
      <c r="A58" t="s">
        <v>28</v>
      </c>
      <c r="B58" s="393">
        <v>375235</v>
      </c>
      <c r="C58" s="393">
        <v>382653</v>
      </c>
      <c r="D58" s="393">
        <v>390214</v>
      </c>
      <c r="E58" s="393">
        <v>397756</v>
      </c>
      <c r="F58" s="393">
        <v>402492</v>
      </c>
      <c r="G58" s="393">
        <v>411780</v>
      </c>
      <c r="H58" s="393">
        <v>418141</v>
      </c>
      <c r="I58" s="393">
        <v>418243</v>
      </c>
      <c r="J58" s="393" t="s">
        <v>110</v>
      </c>
    </row>
    <row r="59" spans="1:10">
      <c r="A59" t="s">
        <v>69</v>
      </c>
      <c r="B59" s="393">
        <v>10124</v>
      </c>
      <c r="C59" s="393">
        <v>10583</v>
      </c>
      <c r="D59" s="393">
        <v>11015</v>
      </c>
      <c r="E59" s="393">
        <v>10859</v>
      </c>
      <c r="F59" s="393">
        <v>10622</v>
      </c>
      <c r="G59" s="393">
        <v>10368</v>
      </c>
      <c r="H59" s="393">
        <v>10448</v>
      </c>
      <c r="I59" s="393">
        <v>10027</v>
      </c>
      <c r="J59" s="393">
        <v>10645</v>
      </c>
    </row>
    <row r="60" spans="1:10">
      <c r="A60" t="s">
        <v>29</v>
      </c>
      <c r="B60" s="393">
        <v>208376</v>
      </c>
      <c r="C60" s="393">
        <v>221115</v>
      </c>
      <c r="D60" s="393">
        <v>226527</v>
      </c>
      <c r="E60" s="393">
        <v>225632</v>
      </c>
      <c r="F60" s="393">
        <v>228094</v>
      </c>
      <c r="G60" s="393">
        <v>240179</v>
      </c>
      <c r="H60" s="393">
        <v>246764</v>
      </c>
      <c r="I60" s="393">
        <v>249467</v>
      </c>
      <c r="J60" s="393">
        <v>248140</v>
      </c>
    </row>
    <row r="61" spans="1:10">
      <c r="A61" t="s">
        <v>30</v>
      </c>
      <c r="B61" s="393">
        <v>1244</v>
      </c>
      <c r="C61" s="393">
        <v>1201</v>
      </c>
      <c r="D61" s="393">
        <v>1266</v>
      </c>
      <c r="E61" s="393">
        <v>1302</v>
      </c>
      <c r="F61" s="393">
        <v>1297</v>
      </c>
      <c r="G61" s="393">
        <v>1241</v>
      </c>
      <c r="H61" s="393">
        <v>1239</v>
      </c>
      <c r="I61" s="393">
        <v>1269</v>
      </c>
      <c r="J61" s="393">
        <v>1245</v>
      </c>
    </row>
    <row r="62" spans="1:10">
      <c r="A62" t="s">
        <v>31</v>
      </c>
      <c r="B62" s="393">
        <v>6193</v>
      </c>
      <c r="C62" s="393">
        <v>6533</v>
      </c>
      <c r="D62" s="393">
        <v>5485</v>
      </c>
      <c r="E62" s="393">
        <v>5563</v>
      </c>
      <c r="F62" s="393">
        <v>5432</v>
      </c>
      <c r="G62" s="393">
        <v>5593</v>
      </c>
      <c r="H62" s="393">
        <v>5396</v>
      </c>
      <c r="I62" s="393">
        <v>5739</v>
      </c>
      <c r="J62" s="393">
        <v>5570</v>
      </c>
    </row>
    <row r="63" spans="1:10">
      <c r="A63" t="s">
        <v>32</v>
      </c>
      <c r="B63" s="393">
        <v>12480</v>
      </c>
      <c r="C63" s="393">
        <v>12504</v>
      </c>
      <c r="D63" s="393">
        <v>11936</v>
      </c>
      <c r="E63" s="393">
        <v>12315</v>
      </c>
      <c r="F63" s="393">
        <v>11173</v>
      </c>
      <c r="G63" s="393">
        <v>10416</v>
      </c>
      <c r="H63" s="393">
        <v>11080</v>
      </c>
      <c r="I63" s="393">
        <v>11791</v>
      </c>
      <c r="J63" s="393">
        <v>10523</v>
      </c>
    </row>
    <row r="64" spans="1:10">
      <c r="A64" t="s">
        <v>33</v>
      </c>
      <c r="B64" s="393">
        <v>4605</v>
      </c>
      <c r="C64" s="393">
        <v>4652</v>
      </c>
      <c r="D64" s="393">
        <v>4711</v>
      </c>
      <c r="E64" s="393">
        <v>4972</v>
      </c>
      <c r="F64" s="393">
        <v>5191</v>
      </c>
      <c r="G64" s="393">
        <v>4743</v>
      </c>
      <c r="H64" s="393">
        <v>4975</v>
      </c>
      <c r="I64" s="393">
        <v>5243</v>
      </c>
      <c r="J64" s="393">
        <v>5593</v>
      </c>
    </row>
    <row r="65" spans="1:10">
      <c r="A65" t="s">
        <v>34</v>
      </c>
      <c r="B65" s="393">
        <v>25954</v>
      </c>
      <c r="C65" s="393">
        <v>27403</v>
      </c>
      <c r="D65" s="393">
        <v>29795</v>
      </c>
      <c r="E65" s="393">
        <v>31480</v>
      </c>
      <c r="F65" s="393">
        <v>33960</v>
      </c>
      <c r="G65" s="393">
        <v>35732</v>
      </c>
      <c r="H65" s="393">
        <v>38163</v>
      </c>
      <c r="I65" s="393">
        <v>37329</v>
      </c>
      <c r="J65" s="393">
        <v>36847</v>
      </c>
    </row>
    <row r="66" spans="1:10">
      <c r="A66" t="s">
        <v>35</v>
      </c>
      <c r="B66" s="393">
        <v>862</v>
      </c>
      <c r="C66" s="393">
        <v>941</v>
      </c>
      <c r="D66" s="393">
        <v>911</v>
      </c>
      <c r="E66" s="393">
        <v>1125</v>
      </c>
      <c r="F66" s="393">
        <v>1366</v>
      </c>
      <c r="G66" s="393">
        <v>1434</v>
      </c>
      <c r="H66" s="393">
        <v>1356</v>
      </c>
      <c r="I66" s="393">
        <v>1444</v>
      </c>
      <c r="J66" s="393">
        <v>1391</v>
      </c>
    </row>
    <row r="67" spans="1:10">
      <c r="A67" t="s">
        <v>36</v>
      </c>
      <c r="B67" s="393">
        <v>93788</v>
      </c>
      <c r="C67" s="393">
        <v>93432</v>
      </c>
      <c r="D67" s="393">
        <v>87874</v>
      </c>
      <c r="E67" s="393">
        <v>100544</v>
      </c>
      <c r="F67" s="393">
        <v>117436</v>
      </c>
      <c r="G67" s="393">
        <v>122215</v>
      </c>
      <c r="H67" s="393">
        <v>123214</v>
      </c>
      <c r="I67" s="393">
        <v>124066</v>
      </c>
      <c r="J67" s="393">
        <v>128327</v>
      </c>
    </row>
    <row r="68" spans="1:10">
      <c r="A68" t="s">
        <v>37</v>
      </c>
      <c r="B68" s="393">
        <v>53252</v>
      </c>
      <c r="C68" s="393">
        <v>58014</v>
      </c>
      <c r="D68" s="393">
        <v>56438</v>
      </c>
      <c r="E68" s="393">
        <v>59923</v>
      </c>
      <c r="F68" s="393">
        <v>61171</v>
      </c>
      <c r="G68" s="393">
        <v>65088</v>
      </c>
      <c r="H68" s="393">
        <v>66186</v>
      </c>
      <c r="I68" s="393">
        <v>68101</v>
      </c>
      <c r="J68" s="393">
        <v>69318</v>
      </c>
    </row>
    <row r="69" spans="1:10">
      <c r="A69" t="s">
        <v>38</v>
      </c>
      <c r="B69" s="393">
        <v>75309</v>
      </c>
      <c r="C69" s="393">
        <v>74596</v>
      </c>
      <c r="D69" s="393">
        <v>73581</v>
      </c>
      <c r="E69" s="393">
        <v>81843</v>
      </c>
      <c r="F69" s="393">
        <v>85219</v>
      </c>
      <c r="G69" s="393">
        <v>90716</v>
      </c>
      <c r="H69" s="393">
        <v>93751</v>
      </c>
      <c r="I69" s="393">
        <v>104359</v>
      </c>
      <c r="J69" s="393">
        <v>123347</v>
      </c>
    </row>
    <row r="70" spans="1:10">
      <c r="A70" t="s">
        <v>56</v>
      </c>
      <c r="B70" s="393">
        <v>35334</v>
      </c>
      <c r="C70" s="393">
        <v>47882</v>
      </c>
      <c r="D70" s="393">
        <v>47097</v>
      </c>
      <c r="E70" s="393">
        <v>47616</v>
      </c>
      <c r="F70" s="393">
        <v>49599</v>
      </c>
      <c r="G70" s="393">
        <v>47554</v>
      </c>
      <c r="H70" s="393">
        <v>46711</v>
      </c>
      <c r="I70" s="393">
        <v>46878</v>
      </c>
      <c r="J70" s="393">
        <v>48478</v>
      </c>
    </row>
    <row r="71" spans="1:10">
      <c r="A71" t="s">
        <v>39</v>
      </c>
      <c r="B71" s="393">
        <v>28977</v>
      </c>
      <c r="C71" s="393">
        <v>30390</v>
      </c>
      <c r="D71" s="393">
        <v>28398</v>
      </c>
      <c r="E71" s="393">
        <v>26171</v>
      </c>
      <c r="F71" s="393">
        <v>29749</v>
      </c>
      <c r="G71" s="393">
        <v>31135</v>
      </c>
      <c r="H71" s="393">
        <v>32507</v>
      </c>
      <c r="I71" s="393">
        <v>31391</v>
      </c>
      <c r="J71" s="393">
        <v>31331</v>
      </c>
    </row>
    <row r="72" spans="1:10">
      <c r="A72" t="s">
        <v>40</v>
      </c>
      <c r="B72" s="393">
        <v>10369</v>
      </c>
      <c r="C72" s="393">
        <v>11594</v>
      </c>
      <c r="D72" s="393">
        <v>12410</v>
      </c>
      <c r="E72" s="393">
        <v>12940</v>
      </c>
      <c r="F72" s="393">
        <v>15269</v>
      </c>
      <c r="G72" s="393">
        <v>14974</v>
      </c>
      <c r="H72" s="393">
        <v>15229</v>
      </c>
      <c r="I72" s="393">
        <v>14866</v>
      </c>
      <c r="J72" s="393">
        <v>14225</v>
      </c>
    </row>
    <row r="73" spans="1:10">
      <c r="A73" t="s">
        <v>41</v>
      </c>
      <c r="B73" s="393">
        <v>15421</v>
      </c>
      <c r="C73" s="393">
        <v>15576</v>
      </c>
      <c r="D73" s="393">
        <v>15952</v>
      </c>
      <c r="E73" s="393">
        <v>18188</v>
      </c>
      <c r="F73" s="393">
        <v>18112</v>
      </c>
      <c r="G73" s="393">
        <v>18127</v>
      </c>
      <c r="H73" s="393">
        <v>17166</v>
      </c>
      <c r="I73" s="393">
        <v>17594</v>
      </c>
      <c r="J73" s="393">
        <v>17591</v>
      </c>
    </row>
    <row r="74" spans="1:10">
      <c r="A74" t="s">
        <v>42</v>
      </c>
      <c r="B74" s="393">
        <v>56243</v>
      </c>
      <c r="C74" s="393">
        <v>56698</v>
      </c>
      <c r="D74" s="393">
        <v>56069</v>
      </c>
      <c r="E74" s="393">
        <v>55897</v>
      </c>
      <c r="F74" s="393">
        <v>54526</v>
      </c>
      <c r="G74" s="393">
        <v>54047</v>
      </c>
      <c r="H74" s="393">
        <v>52972</v>
      </c>
      <c r="I74" s="393">
        <v>52130</v>
      </c>
      <c r="J74" s="393">
        <v>50367</v>
      </c>
    </row>
    <row r="75" spans="1:10">
      <c r="A75" t="s">
        <v>43</v>
      </c>
      <c r="B75" s="393">
        <v>75318</v>
      </c>
      <c r="C75" s="393">
        <v>79549</v>
      </c>
      <c r="D75" s="393">
        <v>77363</v>
      </c>
      <c r="E75" s="393">
        <v>77418</v>
      </c>
      <c r="F75" s="393">
        <v>78445</v>
      </c>
      <c r="G75" s="393">
        <v>81272</v>
      </c>
      <c r="H75" s="393">
        <v>80957</v>
      </c>
      <c r="I75" s="393">
        <v>83473</v>
      </c>
      <c r="J75" s="393">
        <v>84523</v>
      </c>
    </row>
    <row r="76" spans="1:10">
      <c r="A76" t="s">
        <v>60</v>
      </c>
      <c r="B76" s="393">
        <v>343855</v>
      </c>
      <c r="C76" s="393">
        <v>342086</v>
      </c>
      <c r="D76" s="393">
        <v>347486</v>
      </c>
      <c r="E76" s="393">
        <v>350766</v>
      </c>
      <c r="F76" s="393">
        <v>356258</v>
      </c>
      <c r="G76" s="393">
        <v>356484</v>
      </c>
      <c r="H76" s="393">
        <v>377343</v>
      </c>
      <c r="I76" s="393">
        <v>396281</v>
      </c>
      <c r="J76" s="393">
        <v>416538</v>
      </c>
    </row>
    <row r="78" spans="1:10">
      <c r="A78" t="s">
        <v>128</v>
      </c>
    </row>
    <row r="79" spans="1:10">
      <c r="A79" t="s">
        <v>110</v>
      </c>
      <c r="B79" t="s">
        <v>129</v>
      </c>
    </row>
    <row r="81" spans="1:10">
      <c r="A81" t="s">
        <v>285</v>
      </c>
    </row>
    <row r="83" spans="1:10">
      <c r="A83" t="s">
        <v>119</v>
      </c>
      <c r="B83">
        <v>42747.844618055555</v>
      </c>
    </row>
    <row r="84" spans="1:10">
      <c r="A84" t="s">
        <v>120</v>
      </c>
      <c r="B84">
        <v>42759.602473668987</v>
      </c>
    </row>
    <row r="85" spans="1:10">
      <c r="A85" t="s">
        <v>121</v>
      </c>
      <c r="B85" t="s">
        <v>2</v>
      </c>
    </row>
    <row r="87" spans="1:10">
      <c r="A87" t="s">
        <v>122</v>
      </c>
      <c r="B87" t="s">
        <v>286</v>
      </c>
    </row>
    <row r="88" spans="1:10">
      <c r="A88" t="s">
        <v>282</v>
      </c>
      <c r="B88" t="s">
        <v>287</v>
      </c>
    </row>
    <row r="90" spans="1:10">
      <c r="A90" s="252" t="s">
        <v>123</v>
      </c>
      <c r="B90" s="252" t="s">
        <v>99</v>
      </c>
      <c r="C90" s="252" t="s">
        <v>100</v>
      </c>
      <c r="D90" s="252" t="s">
        <v>101</v>
      </c>
      <c r="E90" s="252" t="s">
        <v>102</v>
      </c>
      <c r="F90" s="252" t="s">
        <v>103</v>
      </c>
      <c r="G90" s="252" t="s">
        <v>104</v>
      </c>
      <c r="H90" s="252" t="s">
        <v>125</v>
      </c>
      <c r="I90" s="252" t="s">
        <v>136</v>
      </c>
      <c r="J90" s="252" t="s">
        <v>505</v>
      </c>
    </row>
    <row r="91" spans="1:10">
      <c r="A91" t="s">
        <v>21</v>
      </c>
      <c r="B91" s="393">
        <v>10622</v>
      </c>
      <c r="C91" s="393">
        <v>10707</v>
      </c>
      <c r="D91" s="393">
        <v>10790</v>
      </c>
      <c r="E91" s="393">
        <v>10883</v>
      </c>
      <c r="F91" s="393">
        <v>10978</v>
      </c>
      <c r="G91" s="393">
        <v>11054</v>
      </c>
      <c r="H91" s="393">
        <v>11105</v>
      </c>
      <c r="I91" s="393">
        <v>11157</v>
      </c>
      <c r="J91" s="393">
        <v>11212</v>
      </c>
    </row>
    <row r="92" spans="1:10">
      <c r="A92" t="s">
        <v>22</v>
      </c>
      <c r="B92" s="393">
        <v>7545.34</v>
      </c>
      <c r="C92" s="393">
        <v>7492.56</v>
      </c>
      <c r="D92" s="393">
        <v>7444.44</v>
      </c>
      <c r="E92" s="393">
        <v>7395.6</v>
      </c>
      <c r="F92" s="393">
        <v>7348.33</v>
      </c>
      <c r="G92" s="393">
        <v>7305.89</v>
      </c>
      <c r="H92" s="393">
        <v>7265.12</v>
      </c>
      <c r="I92" s="393">
        <v>7223.94</v>
      </c>
      <c r="J92" s="393">
        <v>7197.49</v>
      </c>
    </row>
    <row r="93" spans="1:10">
      <c r="A93" t="s">
        <v>23</v>
      </c>
      <c r="B93" s="393">
        <v>10322.69</v>
      </c>
      <c r="C93" s="393">
        <v>10429.69</v>
      </c>
      <c r="D93" s="393">
        <v>10491.49</v>
      </c>
      <c r="E93" s="393">
        <v>10517.25</v>
      </c>
      <c r="F93" s="393">
        <v>10496.67</v>
      </c>
      <c r="G93" s="393">
        <v>10509.29</v>
      </c>
      <c r="H93" s="393">
        <v>10510.72</v>
      </c>
      <c r="I93" s="393">
        <v>10524.78</v>
      </c>
      <c r="J93" s="393">
        <v>10542.94</v>
      </c>
    </row>
    <row r="94" spans="1:10">
      <c r="A94" t="s">
        <v>24</v>
      </c>
      <c r="B94" s="393">
        <v>5460</v>
      </c>
      <c r="C94" s="393">
        <v>5493</v>
      </c>
      <c r="D94" s="393">
        <v>5523</v>
      </c>
      <c r="E94" s="393">
        <v>5547</v>
      </c>
      <c r="F94" s="393">
        <v>5570</v>
      </c>
      <c r="G94" s="393">
        <v>5591</v>
      </c>
      <c r="H94" s="393">
        <v>5613</v>
      </c>
      <c r="I94" s="393">
        <v>5643</v>
      </c>
      <c r="J94" s="393">
        <v>5682</v>
      </c>
    </row>
    <row r="95" spans="1:10">
      <c r="A95" t="s">
        <v>124</v>
      </c>
      <c r="B95" s="393">
        <v>80992</v>
      </c>
      <c r="C95" s="393">
        <v>80764</v>
      </c>
      <c r="D95" s="393">
        <v>80483</v>
      </c>
      <c r="E95" s="393">
        <v>80284</v>
      </c>
      <c r="F95" s="393">
        <v>80275</v>
      </c>
      <c r="G95" s="393">
        <v>80426</v>
      </c>
      <c r="H95" s="393">
        <v>80646</v>
      </c>
      <c r="I95" s="393">
        <v>80983</v>
      </c>
      <c r="J95" s="393">
        <v>81687</v>
      </c>
    </row>
    <row r="96" spans="1:10">
      <c r="A96" t="s">
        <v>26</v>
      </c>
      <c r="B96" s="393">
        <v>1342.9</v>
      </c>
      <c r="C96" s="393">
        <v>1338.4</v>
      </c>
      <c r="D96" s="393">
        <v>1335.7</v>
      </c>
      <c r="E96" s="393">
        <v>1333.3</v>
      </c>
      <c r="F96" s="393">
        <v>1329.7</v>
      </c>
      <c r="G96" s="393">
        <v>1325.2</v>
      </c>
      <c r="H96" s="393">
        <v>1320.2</v>
      </c>
      <c r="I96" s="393">
        <v>1315.8</v>
      </c>
      <c r="J96" s="393">
        <v>1313.3</v>
      </c>
    </row>
    <row r="97" spans="1:10">
      <c r="A97" t="s">
        <v>50</v>
      </c>
      <c r="B97" s="393">
        <v>4400.18</v>
      </c>
      <c r="C97" s="393">
        <v>4496.04</v>
      </c>
      <c r="D97" s="393">
        <v>4539.1499999999996</v>
      </c>
      <c r="E97" s="393">
        <v>4559.7700000000004</v>
      </c>
      <c r="F97" s="393">
        <v>4577.16</v>
      </c>
      <c r="G97" s="393">
        <v>4590.17</v>
      </c>
      <c r="H97" s="393">
        <v>4601.83</v>
      </c>
      <c r="I97" s="393">
        <v>4614.84</v>
      </c>
      <c r="J97" s="393">
        <v>4642.24</v>
      </c>
    </row>
    <row r="98" spans="1:10">
      <c r="A98" t="s">
        <v>48</v>
      </c>
      <c r="B98" s="393">
        <v>11048.5</v>
      </c>
      <c r="C98" s="393">
        <v>11077.86</v>
      </c>
      <c r="D98" s="393">
        <v>11107.02</v>
      </c>
      <c r="E98" s="393">
        <v>11121.38</v>
      </c>
      <c r="F98" s="393">
        <v>11105</v>
      </c>
      <c r="G98" s="393">
        <v>11045.04</v>
      </c>
      <c r="H98" s="393">
        <v>10965.24</v>
      </c>
      <c r="I98" s="393">
        <v>10892.37</v>
      </c>
      <c r="J98" s="393">
        <v>10858.02</v>
      </c>
    </row>
    <row r="99" spans="1:10">
      <c r="A99" t="s">
        <v>27</v>
      </c>
      <c r="B99" s="393">
        <v>45236</v>
      </c>
      <c r="C99" s="393">
        <v>45983.17</v>
      </c>
      <c r="D99" s="393">
        <v>46367.55</v>
      </c>
      <c r="E99" s="393">
        <v>46562.48</v>
      </c>
      <c r="F99" s="393">
        <v>46736.26</v>
      </c>
      <c r="G99" s="393">
        <v>46766.400000000001</v>
      </c>
      <c r="H99" s="393">
        <v>46593.24</v>
      </c>
      <c r="I99" s="393">
        <v>46455.12</v>
      </c>
      <c r="J99" s="393">
        <v>46407.17</v>
      </c>
    </row>
    <row r="100" spans="1:10">
      <c r="A100" t="s">
        <v>28</v>
      </c>
      <c r="B100" s="393">
        <v>63967</v>
      </c>
      <c r="C100" s="393">
        <v>64324</v>
      </c>
      <c r="D100" s="393">
        <v>64655</v>
      </c>
      <c r="E100" s="393">
        <v>64974</v>
      </c>
      <c r="F100" s="393">
        <v>65294</v>
      </c>
      <c r="G100" s="393">
        <v>65615</v>
      </c>
      <c r="H100" s="393">
        <v>65927</v>
      </c>
      <c r="I100" s="393">
        <v>66227</v>
      </c>
      <c r="J100" s="393">
        <v>66504</v>
      </c>
    </row>
    <row r="101" spans="1:10">
      <c r="A101" t="s">
        <v>69</v>
      </c>
      <c r="B101" s="393">
        <v>4315.68</v>
      </c>
      <c r="C101" s="393">
        <v>4312.76</v>
      </c>
      <c r="D101" s="393">
        <v>4307.28</v>
      </c>
      <c r="E101" s="393">
        <v>4295.97</v>
      </c>
      <c r="F101" s="393">
        <v>4281.99</v>
      </c>
      <c r="G101" s="393">
        <v>4268.4399999999996</v>
      </c>
      <c r="H101" s="393">
        <v>4257.45</v>
      </c>
      <c r="I101" s="393">
        <v>4232.8</v>
      </c>
      <c r="J101" s="393">
        <v>4213</v>
      </c>
    </row>
    <row r="102" spans="1:10">
      <c r="A102" t="s">
        <v>29</v>
      </c>
      <c r="B102" s="393">
        <v>58787.4</v>
      </c>
      <c r="C102" s="393">
        <v>59241.9</v>
      </c>
      <c r="D102" s="393">
        <v>59578.3</v>
      </c>
      <c r="E102" s="393">
        <v>59829.599999999999</v>
      </c>
      <c r="F102" s="393">
        <v>60060</v>
      </c>
      <c r="G102" s="393">
        <v>60339.1</v>
      </c>
      <c r="H102" s="393">
        <v>60646.400000000001</v>
      </c>
      <c r="I102" s="393">
        <v>60789.1</v>
      </c>
      <c r="J102" s="393">
        <v>60730.6</v>
      </c>
    </row>
    <row r="103" spans="1:10">
      <c r="A103" t="s">
        <v>30</v>
      </c>
      <c r="B103" s="393">
        <v>767.12</v>
      </c>
      <c r="C103" s="393">
        <v>786.63</v>
      </c>
      <c r="D103" s="393">
        <v>808.04</v>
      </c>
      <c r="E103" s="393">
        <v>829.45</v>
      </c>
      <c r="F103" s="393">
        <v>850.88</v>
      </c>
      <c r="G103" s="393">
        <v>863.94</v>
      </c>
      <c r="H103" s="393">
        <v>861.94</v>
      </c>
      <c r="I103" s="393">
        <v>852.5</v>
      </c>
      <c r="J103" s="393">
        <v>847.66</v>
      </c>
    </row>
    <row r="104" spans="1:10">
      <c r="A104" t="s">
        <v>31</v>
      </c>
      <c r="B104" s="393">
        <v>2201.0300000000002</v>
      </c>
      <c r="C104" s="393">
        <v>2177.73</v>
      </c>
      <c r="D104" s="393">
        <v>2141.9899999999998</v>
      </c>
      <c r="E104" s="393">
        <v>2097.29</v>
      </c>
      <c r="F104" s="393">
        <v>2058.83</v>
      </c>
      <c r="G104" s="393">
        <v>2033.65</v>
      </c>
      <c r="H104" s="393">
        <v>2012.81</v>
      </c>
      <c r="I104" s="393">
        <v>1994.73</v>
      </c>
      <c r="J104" s="393">
        <v>1979.45</v>
      </c>
    </row>
    <row r="105" spans="1:10">
      <c r="A105" t="s">
        <v>32</v>
      </c>
      <c r="B105" s="393">
        <v>3231.29</v>
      </c>
      <c r="C105" s="393">
        <v>3198.23</v>
      </c>
      <c r="D105" s="393">
        <v>3162.92</v>
      </c>
      <c r="E105" s="393">
        <v>3097.28</v>
      </c>
      <c r="F105" s="393">
        <v>3028.12</v>
      </c>
      <c r="G105" s="393">
        <v>2987.77</v>
      </c>
      <c r="H105" s="393">
        <v>2957.69</v>
      </c>
      <c r="I105" s="393">
        <v>2932.37</v>
      </c>
      <c r="J105" s="393">
        <v>2904.91</v>
      </c>
    </row>
    <row r="106" spans="1:10">
      <c r="A106" t="s">
        <v>33</v>
      </c>
      <c r="B106" s="393">
        <v>480.7</v>
      </c>
      <c r="C106" s="393">
        <v>489.23</v>
      </c>
      <c r="D106" s="393">
        <v>498.22</v>
      </c>
      <c r="E106" s="393">
        <v>507.54</v>
      </c>
      <c r="F106" s="393">
        <v>519.42999999999995</v>
      </c>
      <c r="G106" s="393">
        <v>531.5</v>
      </c>
      <c r="H106" s="393">
        <v>545.33000000000004</v>
      </c>
      <c r="I106" s="393">
        <v>558.33000000000004</v>
      </c>
      <c r="J106" s="393">
        <v>569.4</v>
      </c>
    </row>
    <row r="107" spans="1:10">
      <c r="A107" t="s">
        <v>34</v>
      </c>
      <c r="B107" s="393">
        <v>10055.780000000001</v>
      </c>
      <c r="C107" s="393">
        <v>10038.19</v>
      </c>
      <c r="D107" s="393">
        <v>10022.65</v>
      </c>
      <c r="E107" s="393">
        <v>10000.02</v>
      </c>
      <c r="F107" s="393">
        <v>9971.73</v>
      </c>
      <c r="G107" s="393">
        <v>9920.36</v>
      </c>
      <c r="H107" s="393">
        <v>9893.08</v>
      </c>
      <c r="I107" s="393">
        <v>9866.4699999999993</v>
      </c>
      <c r="J107" s="393">
        <v>9843.0300000000007</v>
      </c>
    </row>
    <row r="108" spans="1:10">
      <c r="A108" t="s">
        <v>35</v>
      </c>
      <c r="B108" s="393">
        <v>406.74</v>
      </c>
      <c r="C108" s="393">
        <v>409.37</v>
      </c>
      <c r="D108" s="393">
        <v>412.45</v>
      </c>
      <c r="E108" s="393">
        <v>414.47</v>
      </c>
      <c r="F108" s="393">
        <v>416.27</v>
      </c>
      <c r="G108" s="393">
        <v>419.44</v>
      </c>
      <c r="H108" s="393">
        <v>423.36</v>
      </c>
      <c r="I108" s="393">
        <v>427.42</v>
      </c>
      <c r="J108" s="393">
        <v>431.93</v>
      </c>
    </row>
    <row r="109" spans="1:10">
      <c r="A109" t="s">
        <v>36</v>
      </c>
      <c r="B109" s="393">
        <v>16378</v>
      </c>
      <c r="C109" s="393">
        <v>16440</v>
      </c>
      <c r="D109" s="393">
        <v>16526</v>
      </c>
      <c r="E109" s="393">
        <v>16612</v>
      </c>
      <c r="F109" s="393">
        <v>16693</v>
      </c>
      <c r="G109" s="393">
        <v>16752</v>
      </c>
      <c r="H109" s="393">
        <v>16800</v>
      </c>
      <c r="I109" s="393">
        <v>16863</v>
      </c>
      <c r="J109" s="393">
        <v>16932</v>
      </c>
    </row>
    <row r="110" spans="1:10">
      <c r="A110" t="s">
        <v>37</v>
      </c>
      <c r="B110" s="393">
        <v>8295.19</v>
      </c>
      <c r="C110" s="393">
        <v>8321.5400000000009</v>
      </c>
      <c r="D110" s="393">
        <v>8341.48</v>
      </c>
      <c r="E110" s="393">
        <v>8361.07</v>
      </c>
      <c r="F110" s="393">
        <v>8388.5300000000007</v>
      </c>
      <c r="G110" s="393">
        <v>8426.31</v>
      </c>
      <c r="H110" s="393">
        <v>8477.23</v>
      </c>
      <c r="I110" s="393">
        <v>8543.93</v>
      </c>
      <c r="J110" s="393">
        <v>8629.52</v>
      </c>
    </row>
    <row r="111" spans="1:10">
      <c r="A111" t="s">
        <v>38</v>
      </c>
      <c r="B111" s="393">
        <v>38116</v>
      </c>
      <c r="C111" s="393">
        <v>38116</v>
      </c>
      <c r="D111" s="393">
        <v>38153</v>
      </c>
      <c r="E111" s="393">
        <v>38517</v>
      </c>
      <c r="F111" s="393">
        <v>38526</v>
      </c>
      <c r="G111" s="393">
        <v>38534</v>
      </c>
      <c r="H111" s="393">
        <v>38502</v>
      </c>
      <c r="I111" s="393">
        <v>38484</v>
      </c>
      <c r="J111" s="393">
        <v>38455</v>
      </c>
    </row>
    <row r="112" spans="1:10">
      <c r="A112" t="s">
        <v>56</v>
      </c>
      <c r="B112" s="393">
        <v>10543</v>
      </c>
      <c r="C112" s="393">
        <v>10558.2</v>
      </c>
      <c r="D112" s="393">
        <v>10568.2</v>
      </c>
      <c r="E112" s="393">
        <v>10573.1</v>
      </c>
      <c r="F112" s="393">
        <v>10557.6</v>
      </c>
      <c r="G112" s="393">
        <v>10514.8</v>
      </c>
      <c r="H112" s="393">
        <v>10457.299999999999</v>
      </c>
      <c r="I112" s="393">
        <v>10401.1</v>
      </c>
      <c r="J112" s="393">
        <v>10358.1</v>
      </c>
    </row>
    <row r="113" spans="1:10">
      <c r="A113" t="s">
        <v>39</v>
      </c>
      <c r="B113" s="393">
        <v>20882.98</v>
      </c>
      <c r="C113" s="393">
        <v>20537.849999999999</v>
      </c>
      <c r="D113" s="393">
        <v>20367.439999999999</v>
      </c>
      <c r="E113" s="393">
        <v>20246.8</v>
      </c>
      <c r="F113" s="393">
        <v>20147.66</v>
      </c>
      <c r="G113" s="393">
        <v>20060.18</v>
      </c>
      <c r="H113" s="393">
        <v>19985.810000000001</v>
      </c>
      <c r="I113" s="393">
        <v>19913.189999999999</v>
      </c>
      <c r="J113" s="393">
        <v>19819.48</v>
      </c>
    </row>
    <row r="114" spans="1:10">
      <c r="A114" t="s">
        <v>40</v>
      </c>
      <c r="B114" s="393">
        <v>2018.86</v>
      </c>
      <c r="C114" s="393">
        <v>2021.97</v>
      </c>
      <c r="D114" s="393">
        <v>2041.66</v>
      </c>
      <c r="E114" s="393">
        <v>2048.8200000000002</v>
      </c>
      <c r="F114" s="393">
        <v>2052.84</v>
      </c>
      <c r="G114" s="393">
        <v>2056.77</v>
      </c>
      <c r="H114" s="393">
        <v>2059.5500000000002</v>
      </c>
      <c r="I114" s="393">
        <v>2061.8000000000002</v>
      </c>
      <c r="J114" s="393">
        <v>2063.3000000000002</v>
      </c>
    </row>
    <row r="115" spans="1:10">
      <c r="A115" t="s">
        <v>41</v>
      </c>
      <c r="B115" s="393">
        <v>5396.57</v>
      </c>
      <c r="C115" s="393">
        <v>5405.86</v>
      </c>
      <c r="D115" s="393">
        <v>5417.76</v>
      </c>
      <c r="E115" s="393">
        <v>5429.97</v>
      </c>
      <c r="F115" s="393">
        <v>5398.11</v>
      </c>
      <c r="G115" s="393">
        <v>5406.24</v>
      </c>
      <c r="H115" s="393">
        <v>5413</v>
      </c>
      <c r="I115" s="393">
        <v>5418.56</v>
      </c>
      <c r="J115" s="393">
        <v>5422.34</v>
      </c>
    </row>
    <row r="116" spans="1:10">
      <c r="A116" t="s">
        <v>42</v>
      </c>
      <c r="B116" s="393">
        <v>5288.7</v>
      </c>
      <c r="C116" s="393">
        <v>5313.4</v>
      </c>
      <c r="D116" s="393">
        <v>5338.9</v>
      </c>
      <c r="E116" s="393">
        <v>5363.4</v>
      </c>
      <c r="F116" s="393">
        <v>5388.3</v>
      </c>
      <c r="G116" s="393">
        <v>5414</v>
      </c>
      <c r="H116" s="393">
        <v>5439</v>
      </c>
      <c r="I116" s="393">
        <v>5462.5</v>
      </c>
      <c r="J116" s="393">
        <v>5480.5</v>
      </c>
    </row>
    <row r="117" spans="1:10">
      <c r="A117" t="s">
        <v>43</v>
      </c>
      <c r="B117" s="393">
        <v>9148.1</v>
      </c>
      <c r="C117" s="393">
        <v>9219.6</v>
      </c>
      <c r="D117" s="393">
        <v>9298.5</v>
      </c>
      <c r="E117" s="393">
        <v>9378.1</v>
      </c>
      <c r="F117" s="393">
        <v>9449.2000000000007</v>
      </c>
      <c r="G117" s="393">
        <v>9519.4</v>
      </c>
      <c r="H117" s="393">
        <v>9600.4</v>
      </c>
      <c r="I117" s="393">
        <v>9696.1</v>
      </c>
      <c r="J117" s="393">
        <v>9799.2000000000007</v>
      </c>
    </row>
    <row r="118" spans="1:10">
      <c r="A118" t="s">
        <v>60</v>
      </c>
      <c r="B118" s="393">
        <v>61319</v>
      </c>
      <c r="C118" s="393">
        <v>61824</v>
      </c>
      <c r="D118" s="393">
        <v>62260</v>
      </c>
      <c r="E118" s="393">
        <v>62759</v>
      </c>
      <c r="F118" s="393">
        <v>63285</v>
      </c>
      <c r="G118" s="393">
        <v>63705</v>
      </c>
      <c r="H118" s="393">
        <v>64106</v>
      </c>
      <c r="I118" s="393">
        <v>64597</v>
      </c>
      <c r="J118" s="393">
        <v>65110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E49"/>
  <sheetViews>
    <sheetView topLeftCell="A22" workbookViewId="0">
      <selection activeCell="E46" sqref="A44:E46"/>
    </sheetView>
  </sheetViews>
  <sheetFormatPr defaultRowHeight="16.5"/>
  <cols>
    <col min="1" max="1" width="37.5703125" customWidth="1"/>
    <col min="2" max="2" width="11.85546875" customWidth="1"/>
    <col min="3" max="3" width="10.5703125" bestFit="1" customWidth="1"/>
    <col min="4" max="4" width="12.140625" bestFit="1" customWidth="1"/>
    <col min="5" max="5" width="10.5703125" bestFit="1" customWidth="1"/>
    <col min="9" max="9" width="11.42578125" bestFit="1" customWidth="1"/>
    <col min="17" max="17" width="16.28515625" bestFit="1" customWidth="1"/>
  </cols>
  <sheetData>
    <row r="1" spans="1:5">
      <c r="A1" t="s">
        <v>899</v>
      </c>
    </row>
    <row r="2" spans="1:5">
      <c r="A2" t="s">
        <v>900</v>
      </c>
    </row>
    <row r="3" spans="1:5">
      <c r="A3" t="s">
        <v>679</v>
      </c>
      <c r="B3" t="s">
        <v>903</v>
      </c>
    </row>
    <row r="4" spans="1:5">
      <c r="A4" t="s">
        <v>681</v>
      </c>
      <c r="B4" t="s">
        <v>902</v>
      </c>
    </row>
    <row r="5" spans="1:5">
      <c r="A5" t="s">
        <v>683</v>
      </c>
      <c r="B5" t="s">
        <v>901</v>
      </c>
    </row>
    <row r="7" spans="1:5">
      <c r="A7" s="252">
        <v>2015</v>
      </c>
      <c r="B7" s="252" t="s">
        <v>679</v>
      </c>
      <c r="C7" s="252" t="s">
        <v>681</v>
      </c>
      <c r="D7" s="252" t="s">
        <v>683</v>
      </c>
    </row>
    <row r="8" spans="1:5">
      <c r="A8" s="252" t="s">
        <v>5</v>
      </c>
      <c r="B8" s="252" t="s">
        <v>678</v>
      </c>
      <c r="C8" s="252" t="s">
        <v>682</v>
      </c>
      <c r="D8" s="252" t="s">
        <v>680</v>
      </c>
      <c r="E8" s="252" t="s">
        <v>64</v>
      </c>
    </row>
    <row r="9" spans="1:5">
      <c r="A9" t="s">
        <v>45</v>
      </c>
      <c r="B9" s="34">
        <v>509.99385407231341</v>
      </c>
      <c r="C9" s="34">
        <v>502.9005595912858</v>
      </c>
      <c r="D9" s="34">
        <v>493.89623115605787</v>
      </c>
      <c r="E9" s="34">
        <f>AVERAGE(B9:D9)</f>
        <v>502.26354827321899</v>
      </c>
    </row>
    <row r="10" spans="1:5">
      <c r="A10" t="s">
        <v>37</v>
      </c>
      <c r="B10" s="34">
        <v>495.03748644934797</v>
      </c>
      <c r="C10" s="34">
        <v>484.86559683191604</v>
      </c>
      <c r="D10" s="34">
        <v>496.74227403529767</v>
      </c>
      <c r="E10" s="34">
        <f t="shared" ref="E10:E46" si="0">AVERAGE(B10:D10)</f>
        <v>492.21511910552061</v>
      </c>
    </row>
    <row r="11" spans="1:5">
      <c r="A11" t="s">
        <v>21</v>
      </c>
      <c r="B11" s="34">
        <v>501.99971399904985</v>
      </c>
      <c r="C11" s="34">
        <v>498.52418967390116</v>
      </c>
      <c r="D11" s="34">
        <v>506.98436283980175</v>
      </c>
      <c r="E11" s="34">
        <f t="shared" si="0"/>
        <v>502.50275550425096</v>
      </c>
    </row>
    <row r="12" spans="1:5">
      <c r="A12" t="s">
        <v>47</v>
      </c>
      <c r="B12" s="34">
        <v>527.70468413804872</v>
      </c>
      <c r="C12" s="34">
        <v>526.6678052837118</v>
      </c>
      <c r="D12" s="34">
        <v>515.64742779365952</v>
      </c>
      <c r="E12" s="34">
        <f t="shared" si="0"/>
        <v>523.33997240513997</v>
      </c>
    </row>
    <row r="13" spans="1:5">
      <c r="A13" t="s">
        <v>62</v>
      </c>
      <c r="B13" s="34">
        <v>446.95606627464122</v>
      </c>
      <c r="C13" s="34">
        <v>458.57087598690481</v>
      </c>
      <c r="D13" s="34">
        <v>422.67135789870827</v>
      </c>
      <c r="E13" s="34">
        <f t="shared" si="0"/>
        <v>442.73276672008478</v>
      </c>
    </row>
    <row r="14" spans="1:5">
      <c r="A14" t="s">
        <v>23</v>
      </c>
      <c r="B14" s="34">
        <v>492.83004919957159</v>
      </c>
      <c r="C14" s="34">
        <v>487.25014201256977</v>
      </c>
      <c r="D14" s="34">
        <v>492.32543877890532</v>
      </c>
      <c r="E14" s="34">
        <f t="shared" si="0"/>
        <v>490.80187666368221</v>
      </c>
    </row>
    <row r="15" spans="1:5">
      <c r="A15" t="s">
        <v>24</v>
      </c>
      <c r="B15" s="34">
        <v>501.93688847876132</v>
      </c>
      <c r="C15" s="34">
        <v>499.81458505802533</v>
      </c>
      <c r="D15" s="34">
        <v>511.08763292524094</v>
      </c>
      <c r="E15" s="34">
        <f t="shared" si="0"/>
        <v>504.27970215400916</v>
      </c>
    </row>
    <row r="16" spans="1:5">
      <c r="A16" t="s">
        <v>26</v>
      </c>
      <c r="B16" s="34">
        <v>534.19374581562931</v>
      </c>
      <c r="C16" s="34">
        <v>519.14286049803502</v>
      </c>
      <c r="D16" s="34">
        <v>519.52913423249709</v>
      </c>
      <c r="E16" s="34">
        <f t="shared" si="0"/>
        <v>524.28858018205381</v>
      </c>
    </row>
    <row r="17" spans="1:5">
      <c r="A17" t="s">
        <v>42</v>
      </c>
      <c r="B17" s="34">
        <v>530.66115987576109</v>
      </c>
      <c r="C17" s="34">
        <v>526.42474901570904</v>
      </c>
      <c r="D17" s="34">
        <v>511.07685362244695</v>
      </c>
      <c r="E17" s="34">
        <f t="shared" si="0"/>
        <v>522.72092083797236</v>
      </c>
    </row>
    <row r="18" spans="1:5">
      <c r="A18" t="s">
        <v>28</v>
      </c>
      <c r="B18" s="34">
        <v>494.97759995106071</v>
      </c>
      <c r="C18" s="34">
        <v>499.30614110934005</v>
      </c>
      <c r="D18" s="34">
        <v>492.9204014205427</v>
      </c>
      <c r="E18" s="34">
        <f t="shared" si="0"/>
        <v>495.73471416031452</v>
      </c>
    </row>
    <row r="19" spans="1:5">
      <c r="A19" t="s">
        <v>25</v>
      </c>
      <c r="B19" s="34">
        <v>509.1406471204898</v>
      </c>
      <c r="C19" s="34">
        <v>509.10413844665646</v>
      </c>
      <c r="D19" s="34">
        <v>505.97128229694948</v>
      </c>
      <c r="E19" s="34">
        <f t="shared" si="0"/>
        <v>508.07202262136525</v>
      </c>
    </row>
    <row r="20" spans="1:5">
      <c r="A20" t="s">
        <v>48</v>
      </c>
      <c r="B20" s="34">
        <v>454.82881704469946</v>
      </c>
      <c r="C20" s="34">
        <v>467.03953825862101</v>
      </c>
      <c r="D20" s="34">
        <v>453.62985139643155</v>
      </c>
      <c r="E20" s="34">
        <f t="shared" si="0"/>
        <v>458.49940223325069</v>
      </c>
    </row>
    <row r="21" spans="1:5">
      <c r="A21" t="s">
        <v>34</v>
      </c>
      <c r="B21" s="34">
        <v>476.74751176879209</v>
      </c>
      <c r="C21" s="34">
        <v>469.52325696157317</v>
      </c>
      <c r="D21" s="34">
        <v>476.83088016337308</v>
      </c>
      <c r="E21" s="34">
        <f t="shared" si="0"/>
        <v>474.36721629791282</v>
      </c>
    </row>
    <row r="22" spans="1:5">
      <c r="A22" t="s">
        <v>49</v>
      </c>
      <c r="B22" s="34">
        <v>473.2300910845986</v>
      </c>
      <c r="C22" s="34">
        <v>481.52554680957138</v>
      </c>
      <c r="D22" s="34">
        <v>488.03319164758233</v>
      </c>
      <c r="E22" s="34">
        <f t="shared" si="0"/>
        <v>480.92960984725073</v>
      </c>
    </row>
    <row r="23" spans="1:5">
      <c r="A23" t="s">
        <v>50</v>
      </c>
      <c r="B23" s="34">
        <v>502.57511543491569</v>
      </c>
      <c r="C23" s="34">
        <v>520.81484114849388</v>
      </c>
      <c r="D23" s="34">
        <v>503.72199726501998</v>
      </c>
      <c r="E23" s="34">
        <f t="shared" si="0"/>
        <v>509.03731794947652</v>
      </c>
    </row>
    <row r="24" spans="1:5">
      <c r="A24" t="s">
        <v>63</v>
      </c>
      <c r="B24" s="34">
        <v>466.55281342493777</v>
      </c>
      <c r="C24" s="34">
        <v>478.96064422710646</v>
      </c>
      <c r="D24" s="34">
        <v>469.66945541044282</v>
      </c>
      <c r="E24" s="34">
        <f t="shared" si="0"/>
        <v>471.7276376874957</v>
      </c>
    </row>
    <row r="25" spans="1:5">
      <c r="A25" t="s">
        <v>29</v>
      </c>
      <c r="B25" s="34">
        <v>480.54676259517385</v>
      </c>
      <c r="C25" s="34">
        <v>484.75799650004728</v>
      </c>
      <c r="D25" s="34">
        <v>489.72873085945395</v>
      </c>
      <c r="E25" s="34">
        <f t="shared" si="0"/>
        <v>485.01116331822504</v>
      </c>
    </row>
    <row r="26" spans="1:5">
      <c r="A26" t="s">
        <v>51</v>
      </c>
      <c r="B26" s="34">
        <v>538.39475099228969</v>
      </c>
      <c r="C26" s="34">
        <v>515.95848002839034</v>
      </c>
      <c r="D26" s="34">
        <v>532.43987217643053</v>
      </c>
      <c r="E26" s="34">
        <f t="shared" si="0"/>
        <v>528.93103439903689</v>
      </c>
    </row>
    <row r="27" spans="1:5">
      <c r="A27" t="s">
        <v>52</v>
      </c>
      <c r="B27" s="34">
        <v>515.80991021459351</v>
      </c>
      <c r="C27" s="34">
        <v>517.43670846343105</v>
      </c>
      <c r="D27" s="34">
        <v>524.10621530826108</v>
      </c>
      <c r="E27" s="34">
        <f t="shared" si="0"/>
        <v>519.11761132876188</v>
      </c>
    </row>
    <row r="28" spans="1:5">
      <c r="A28" t="s">
        <v>31</v>
      </c>
      <c r="B28" s="34">
        <v>490.22502077362617</v>
      </c>
      <c r="C28" s="34">
        <v>487.75810137237016</v>
      </c>
      <c r="D28" s="34">
        <v>482.30507432642202</v>
      </c>
      <c r="E28" s="34">
        <f t="shared" si="0"/>
        <v>486.76273215747278</v>
      </c>
    </row>
    <row r="29" spans="1:5">
      <c r="A29" t="s">
        <v>33</v>
      </c>
      <c r="B29" s="34">
        <v>482.80637308386059</v>
      </c>
      <c r="C29" s="34">
        <v>481.43908363031443</v>
      </c>
      <c r="D29" s="34">
        <v>485.7706198407609</v>
      </c>
      <c r="E29" s="34">
        <f t="shared" si="0"/>
        <v>483.33869218497858</v>
      </c>
    </row>
    <row r="30" spans="1:5">
      <c r="A30" t="s">
        <v>53</v>
      </c>
      <c r="B30" s="34">
        <v>415.70988331756956</v>
      </c>
      <c r="C30" s="34">
        <v>423.27647976249904</v>
      </c>
      <c r="D30" s="34">
        <v>408.02347821866408</v>
      </c>
      <c r="E30" s="34">
        <f t="shared" si="0"/>
        <v>415.66994709957754</v>
      </c>
    </row>
    <row r="31" spans="1:5">
      <c r="A31" t="s">
        <v>36</v>
      </c>
      <c r="B31" s="34">
        <v>508.57480609219994</v>
      </c>
      <c r="C31" s="34">
        <v>502.95905099662582</v>
      </c>
      <c r="D31" s="34">
        <v>512.25278980697692</v>
      </c>
      <c r="E31" s="34">
        <f t="shared" si="0"/>
        <v>507.92888229860091</v>
      </c>
    </row>
    <row r="32" spans="1:5">
      <c r="A32" t="s">
        <v>54</v>
      </c>
      <c r="B32" s="34">
        <v>513.3035121799054</v>
      </c>
      <c r="C32" s="34">
        <v>509.27071202202643</v>
      </c>
      <c r="D32" s="34">
        <v>495.22325621871363</v>
      </c>
      <c r="E32" s="34">
        <f t="shared" si="0"/>
        <v>505.9324934735485</v>
      </c>
    </row>
    <row r="33" spans="1:5">
      <c r="A33" t="s">
        <v>55</v>
      </c>
      <c r="B33" s="34">
        <v>498.48110941919532</v>
      </c>
      <c r="C33" s="34">
        <v>513.19117240839489</v>
      </c>
      <c r="D33" s="34">
        <v>501.72981502269562</v>
      </c>
      <c r="E33" s="34">
        <f t="shared" si="0"/>
        <v>504.46736561676198</v>
      </c>
    </row>
    <row r="34" spans="1:5">
      <c r="A34" t="s">
        <v>38</v>
      </c>
      <c r="B34" s="34">
        <v>501.43533190449136</v>
      </c>
      <c r="C34" s="34">
        <v>505.69707052189653</v>
      </c>
      <c r="D34" s="34">
        <v>504.46925141092453</v>
      </c>
      <c r="E34" s="34">
        <f t="shared" si="0"/>
        <v>503.86721794577079</v>
      </c>
    </row>
    <row r="35" spans="1:5">
      <c r="A35" t="s">
        <v>56</v>
      </c>
      <c r="B35" s="34">
        <v>501.10006086625708</v>
      </c>
      <c r="C35" s="34">
        <v>498.12890461978964</v>
      </c>
      <c r="D35" s="34">
        <v>491.62696637505564</v>
      </c>
      <c r="E35" s="34">
        <f t="shared" si="0"/>
        <v>496.95197728703414</v>
      </c>
    </row>
    <row r="36" spans="1:5">
      <c r="A36" s="635" t="s">
        <v>57</v>
      </c>
      <c r="B36" s="804">
        <v>460.77485550976508</v>
      </c>
      <c r="C36" s="804">
        <v>452.51433765019578</v>
      </c>
      <c r="D36" s="804">
        <v>475.23010476780655</v>
      </c>
      <c r="E36" s="804">
        <f t="shared" si="0"/>
        <v>462.83976597592249</v>
      </c>
    </row>
    <row r="37" spans="1:5">
      <c r="A37" t="s">
        <v>40</v>
      </c>
      <c r="B37" s="34">
        <v>512.86357797346125</v>
      </c>
      <c r="C37" s="34">
        <v>505.21588149632402</v>
      </c>
      <c r="D37" s="34">
        <v>509.91963110349656</v>
      </c>
      <c r="E37" s="34">
        <f t="shared" si="0"/>
        <v>509.33303019109394</v>
      </c>
    </row>
    <row r="38" spans="1:5">
      <c r="A38" t="s">
        <v>27</v>
      </c>
      <c r="B38" s="34">
        <v>492.78613621721502</v>
      </c>
      <c r="C38" s="34">
        <v>495.57643532616868</v>
      </c>
      <c r="D38" s="34">
        <v>485.84321739980754</v>
      </c>
      <c r="E38" s="34">
        <f t="shared" si="0"/>
        <v>491.40192964773041</v>
      </c>
    </row>
    <row r="39" spans="1:5">
      <c r="A39" t="s">
        <v>43</v>
      </c>
      <c r="B39" s="34">
        <v>493.42235622478114</v>
      </c>
      <c r="C39" s="34">
        <v>500.15560695531786</v>
      </c>
      <c r="D39" s="34">
        <v>493.91812216312741</v>
      </c>
      <c r="E39" s="34">
        <f t="shared" si="0"/>
        <v>495.83202844774218</v>
      </c>
    </row>
    <row r="40" spans="1:5">
      <c r="A40" t="s">
        <v>58</v>
      </c>
      <c r="B40" s="34">
        <v>505.50581540018243</v>
      </c>
      <c r="C40" s="34">
        <v>492.19822866843333</v>
      </c>
      <c r="D40" s="34">
        <v>521.2505752048354</v>
      </c>
      <c r="E40" s="34">
        <f t="shared" si="0"/>
        <v>506.31820642448366</v>
      </c>
    </row>
    <row r="41" spans="1:5">
      <c r="A41" t="s">
        <v>59</v>
      </c>
      <c r="B41" s="34">
        <v>425.48950953326022</v>
      </c>
      <c r="C41" s="34">
        <v>428.33509345452796</v>
      </c>
      <c r="D41" s="34">
        <v>420.45398036168029</v>
      </c>
      <c r="E41" s="34">
        <f t="shared" si="0"/>
        <v>424.75952778315622</v>
      </c>
    </row>
    <row r="42" spans="1:5">
      <c r="A42" t="s">
        <v>60</v>
      </c>
      <c r="B42" s="34">
        <v>509.22150412581487</v>
      </c>
      <c r="C42" s="34">
        <v>497.97193179576811</v>
      </c>
      <c r="D42" s="34">
        <v>492.47853198749539</v>
      </c>
      <c r="E42" s="34">
        <f t="shared" si="0"/>
        <v>499.89065596969277</v>
      </c>
    </row>
    <row r="43" spans="1:5">
      <c r="A43" t="s">
        <v>61</v>
      </c>
      <c r="B43" s="34">
        <v>496.24243430963719</v>
      </c>
      <c r="C43" s="34">
        <v>496.93509714828809</v>
      </c>
      <c r="D43" s="34">
        <v>469.62849187511114</v>
      </c>
      <c r="E43" s="34">
        <f t="shared" si="0"/>
        <v>487.60200777767881</v>
      </c>
    </row>
    <row r="44" spans="1:5">
      <c r="A44" s="252" t="s">
        <v>676</v>
      </c>
      <c r="B44" s="251">
        <v>494.80129074070055</v>
      </c>
      <c r="C44" s="251">
        <v>494.4547778287145</v>
      </c>
      <c r="D44" s="251">
        <v>492.63604577319614</v>
      </c>
      <c r="E44" s="251">
        <f t="shared" si="0"/>
        <v>493.96403811420373</v>
      </c>
    </row>
    <row r="45" spans="1:5">
      <c r="A45" s="252" t="s">
        <v>677</v>
      </c>
      <c r="B45" s="251">
        <v>487.98511246987619</v>
      </c>
      <c r="C45" s="251">
        <v>487.31049174804804</v>
      </c>
      <c r="D45" s="251">
        <v>477.71661914200388</v>
      </c>
      <c r="E45" s="251">
        <f t="shared" si="0"/>
        <v>484.3374077866427</v>
      </c>
    </row>
    <row r="46" spans="1:5">
      <c r="A46" s="252" t="s">
        <v>264</v>
      </c>
      <c r="B46" s="251">
        <v>493.20171299616851</v>
      </c>
      <c r="C46" s="251">
        <v>492.54890982097811</v>
      </c>
      <c r="D46" s="251">
        <v>490.20389992316223</v>
      </c>
      <c r="E46" s="251">
        <f t="shared" si="0"/>
        <v>491.9848409134363</v>
      </c>
    </row>
    <row r="47" spans="1:5">
      <c r="A47" s="252" t="s">
        <v>64</v>
      </c>
      <c r="B47" s="670">
        <f>AVERAGE(B9:B43)</f>
        <v>493.2017129961684</v>
      </c>
      <c r="C47" s="670">
        <f>AVERAGE(C9:C43)</f>
        <v>492.54890982097794</v>
      </c>
      <c r="D47" s="670">
        <f>AVERAGE(D9:D43)</f>
        <v>490.20389992316206</v>
      </c>
      <c r="E47" s="670">
        <f>AVERAGE(E9:E43)</f>
        <v>491.98484091343613</v>
      </c>
    </row>
    <row r="48" spans="1:5">
      <c r="A48" s="252" t="s">
        <v>3323</v>
      </c>
      <c r="B48" s="670">
        <f>STDEV(B9:B43)</f>
        <v>27.719053396233033</v>
      </c>
      <c r="C48" s="670">
        <f>STDEV(C9:C43)</f>
        <v>24.408071120851467</v>
      </c>
      <c r="D48" s="670">
        <f>STDEV(D9:D43)</f>
        <v>28.276954651507431</v>
      </c>
      <c r="E48" s="670">
        <f>STDEV(E9:E43)</f>
        <v>26.072358821911646</v>
      </c>
    </row>
    <row r="49" spans="1:5">
      <c r="A49" s="671" t="s">
        <v>3324</v>
      </c>
      <c r="B49" s="672">
        <f>(B36-B47)/B48</f>
        <v>-1.1698400022134259</v>
      </c>
      <c r="C49" s="672">
        <f>(C36-C47)/C48</f>
        <v>-1.640218597059937</v>
      </c>
      <c r="D49" s="672">
        <f>(D36-D47)/D48</f>
        <v>-0.5295405866684183</v>
      </c>
      <c r="E49" s="672">
        <f>(E36-E47)/E48</f>
        <v>-1.1178533993257116</v>
      </c>
    </row>
  </sheetData>
  <hyperlinks>
    <hyperlink ref="A1" r:id="rId1" display="http://dx.doi.org/10.1787/9789264266490-en"/>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GR113"/>
  <sheetViews>
    <sheetView showGridLines="0" topLeftCell="A7" zoomScale="80" zoomScaleNormal="80" workbookViewId="0">
      <selection activeCell="S51" sqref="A51:S51"/>
    </sheetView>
  </sheetViews>
  <sheetFormatPr defaultRowHeight="12.75"/>
  <cols>
    <col min="1" max="1" width="34.28515625" style="521" customWidth="1"/>
    <col min="2" max="19" width="11.7109375" style="521" customWidth="1"/>
    <col min="20" max="16384" width="9.140625" style="521"/>
  </cols>
  <sheetData>
    <row r="1" spans="1:200" s="516" customFormat="1">
      <c r="A1" s="401" t="s">
        <v>899</v>
      </c>
    </row>
    <row r="2" spans="1:200" s="516" customFormat="1">
      <c r="A2" s="516" t="s">
        <v>1309</v>
      </c>
      <c r="B2" s="516" t="s">
        <v>1310</v>
      </c>
    </row>
    <row r="3" spans="1:200" s="516" customFormat="1">
      <c r="A3" s="516" t="s">
        <v>1311</v>
      </c>
    </row>
    <row r="4" spans="1:200" s="516" customFormat="1">
      <c r="A4" s="401" t="s">
        <v>593</v>
      </c>
    </row>
    <row r="5" spans="1:200" s="516" customFormat="1"/>
    <row r="6" spans="1:200">
      <c r="A6" s="517" t="s">
        <v>1307</v>
      </c>
      <c r="B6" s="517"/>
      <c r="C6" s="517"/>
      <c r="D6" s="517"/>
      <c r="E6" s="517"/>
      <c r="F6" s="518"/>
      <c r="G6" s="518"/>
      <c r="H6" s="518"/>
      <c r="I6" s="518"/>
      <c r="J6" s="519"/>
      <c r="K6" s="519"/>
      <c r="L6" s="518"/>
      <c r="M6" s="518"/>
      <c r="N6" s="518"/>
      <c r="O6" s="520"/>
      <c r="P6" s="518"/>
      <c r="Q6" s="518"/>
      <c r="R6" s="518"/>
      <c r="S6" s="518"/>
    </row>
    <row r="7" spans="1:200">
      <c r="A7" s="522" t="s">
        <v>1312</v>
      </c>
      <c r="B7" s="522"/>
      <c r="C7" s="522"/>
      <c r="D7" s="522"/>
      <c r="E7" s="522"/>
      <c r="F7" s="519"/>
      <c r="G7" s="519"/>
      <c r="H7" s="519"/>
      <c r="I7" s="519"/>
      <c r="J7" s="519"/>
      <c r="K7" s="519"/>
      <c r="L7" s="519"/>
      <c r="M7" s="519"/>
      <c r="N7" s="519"/>
      <c r="O7" s="523"/>
      <c r="P7" s="519"/>
      <c r="Q7" s="519"/>
      <c r="R7" s="519"/>
      <c r="S7" s="519"/>
    </row>
    <row r="8" spans="1:200">
      <c r="A8" s="524" t="s">
        <v>1313</v>
      </c>
      <c r="B8" s="524"/>
      <c r="C8" s="524"/>
      <c r="D8" s="524"/>
      <c r="E8" s="524"/>
      <c r="F8" s="519"/>
      <c r="G8" s="519"/>
      <c r="H8" s="519"/>
      <c r="I8" s="519"/>
      <c r="J8" s="519"/>
      <c r="K8" s="519"/>
      <c r="L8" s="519"/>
      <c r="M8" s="519"/>
      <c r="N8" s="519"/>
      <c r="O8" s="519"/>
      <c r="P8" s="519"/>
      <c r="Q8" s="519"/>
      <c r="R8" s="519"/>
      <c r="S8" s="519"/>
    </row>
    <row r="9" spans="1:200">
      <c r="A9" s="522"/>
      <c r="B9" s="522"/>
      <c r="C9" s="522"/>
      <c r="D9" s="522"/>
      <c r="E9" s="522"/>
      <c r="F9" s="523"/>
      <c r="G9" s="519"/>
      <c r="H9" s="519"/>
      <c r="I9" s="519"/>
      <c r="J9" s="519"/>
      <c r="K9" s="519"/>
      <c r="L9" s="519"/>
      <c r="M9" s="519"/>
      <c r="N9" s="519"/>
      <c r="O9" s="519"/>
      <c r="P9" s="519"/>
      <c r="Q9" s="519"/>
      <c r="R9" s="519"/>
      <c r="S9" s="519"/>
    </row>
    <row r="10" spans="1:200">
      <c r="A10" s="522"/>
      <c r="B10" s="522"/>
      <c r="C10" s="522"/>
      <c r="D10" s="522"/>
      <c r="E10" s="522"/>
      <c r="F10" s="519"/>
      <c r="G10" s="519"/>
      <c r="H10" s="519"/>
      <c r="I10" s="519"/>
      <c r="J10" s="519"/>
      <c r="K10" s="519"/>
      <c r="L10" s="519"/>
      <c r="M10" s="519"/>
      <c r="N10" s="519"/>
      <c r="O10" s="519"/>
      <c r="P10" s="519"/>
      <c r="Q10" s="519"/>
      <c r="R10" s="519"/>
      <c r="S10" s="519"/>
    </row>
    <row r="11" spans="1:200" ht="13.5" thickBot="1">
      <c r="A11" s="522"/>
      <c r="B11" s="522"/>
      <c r="C11" s="522"/>
      <c r="D11" s="522"/>
      <c r="E11" s="522"/>
      <c r="F11" s="519"/>
      <c r="G11" s="519"/>
      <c r="H11" s="519"/>
      <c r="I11" s="519"/>
      <c r="J11" s="519"/>
      <c r="K11" s="519"/>
      <c r="L11" s="519"/>
      <c r="M11" s="519"/>
      <c r="N11" s="519"/>
      <c r="O11" s="519"/>
      <c r="P11" s="519"/>
      <c r="Q11" s="519"/>
      <c r="R11" s="519"/>
      <c r="S11" s="519"/>
    </row>
    <row r="12" spans="1:200">
      <c r="A12" s="810"/>
      <c r="B12" s="1067" t="s">
        <v>1314</v>
      </c>
      <c r="C12" s="1077"/>
      <c r="D12" s="1079" t="s">
        <v>1315</v>
      </c>
      <c r="E12" s="1077"/>
      <c r="F12" s="1079" t="s">
        <v>1316</v>
      </c>
      <c r="G12" s="1081"/>
      <c r="H12" s="1079" t="s">
        <v>1317</v>
      </c>
      <c r="I12" s="1081"/>
      <c r="J12" s="1083" t="s">
        <v>1318</v>
      </c>
      <c r="K12" s="1083"/>
      <c r="L12" s="1083"/>
      <c r="M12" s="1083"/>
      <c r="N12" s="1083"/>
      <c r="O12" s="1083"/>
      <c r="P12" s="1083"/>
      <c r="Q12" s="1084"/>
      <c r="R12" s="1067" t="s">
        <v>1319</v>
      </c>
      <c r="S12" s="1068"/>
    </row>
    <row r="13" spans="1:200" ht="78.75" customHeight="1">
      <c r="A13" s="811"/>
      <c r="B13" s="1069"/>
      <c r="C13" s="1078"/>
      <c r="D13" s="1080"/>
      <c r="E13" s="1078"/>
      <c r="F13" s="1080"/>
      <c r="G13" s="1082"/>
      <c r="H13" s="1080"/>
      <c r="I13" s="1082"/>
      <c r="J13" s="1071" t="s">
        <v>1320</v>
      </c>
      <c r="K13" s="1072"/>
      <c r="L13" s="1073" t="s">
        <v>1321</v>
      </c>
      <c r="M13" s="1074"/>
      <c r="N13" s="1073" t="s">
        <v>1322</v>
      </c>
      <c r="O13" s="1074"/>
      <c r="P13" s="1073" t="s">
        <v>1323</v>
      </c>
      <c r="Q13" s="1075"/>
      <c r="R13" s="1069"/>
      <c r="S13" s="1070"/>
    </row>
    <row r="14" spans="1:200">
      <c r="A14" s="812"/>
      <c r="B14" s="813" t="s">
        <v>1324</v>
      </c>
      <c r="C14" s="814" t="s">
        <v>1325</v>
      </c>
      <c r="D14" s="815" t="s">
        <v>1324</v>
      </c>
      <c r="E14" s="814" t="s">
        <v>1325</v>
      </c>
      <c r="F14" s="816" t="s">
        <v>1326</v>
      </c>
      <c r="G14" s="817" t="s">
        <v>1325</v>
      </c>
      <c r="H14" s="818" t="s">
        <v>1327</v>
      </c>
      <c r="I14" s="817" t="s">
        <v>1325</v>
      </c>
      <c r="J14" s="819" t="s">
        <v>1324</v>
      </c>
      <c r="K14" s="820" t="s">
        <v>1325</v>
      </c>
      <c r="L14" s="821" t="s">
        <v>1324</v>
      </c>
      <c r="M14" s="822" t="s">
        <v>1325</v>
      </c>
      <c r="N14" s="823" t="s">
        <v>1324</v>
      </c>
      <c r="O14" s="824" t="s">
        <v>1325</v>
      </c>
      <c r="P14" s="819" t="s">
        <v>1324</v>
      </c>
      <c r="Q14" s="825" t="s">
        <v>1325</v>
      </c>
      <c r="R14" s="818" t="s">
        <v>1327</v>
      </c>
      <c r="S14" s="826" t="s">
        <v>1325</v>
      </c>
    </row>
    <row r="15" spans="1:200">
      <c r="A15" s="525" t="s">
        <v>5</v>
      </c>
      <c r="B15" s="526"/>
      <c r="C15" s="526"/>
      <c r="D15" s="526"/>
      <c r="E15" s="526"/>
      <c r="F15" s="808"/>
      <c r="G15" s="527"/>
      <c r="H15" s="528"/>
      <c r="I15" s="527"/>
      <c r="J15" s="529"/>
      <c r="K15" s="530"/>
      <c r="L15" s="531"/>
      <c r="M15" s="532"/>
      <c r="N15" s="531"/>
      <c r="O15" s="532"/>
      <c r="P15" s="529"/>
      <c r="Q15" s="533"/>
      <c r="R15" s="530"/>
      <c r="S15" s="534"/>
      <c r="T15" s="535"/>
      <c r="U15" s="535"/>
      <c r="V15" s="535"/>
      <c r="W15" s="535"/>
      <c r="X15" s="535"/>
      <c r="Y15" s="535"/>
      <c r="Z15" s="535"/>
      <c r="AA15" s="535"/>
      <c r="AB15" s="535"/>
      <c r="AC15" s="535"/>
      <c r="AD15" s="535"/>
      <c r="AE15" s="535"/>
      <c r="AF15" s="535"/>
      <c r="AG15" s="535"/>
      <c r="AH15" s="535"/>
      <c r="AI15" s="535"/>
      <c r="AJ15" s="535"/>
      <c r="AK15" s="535"/>
      <c r="AL15" s="535"/>
      <c r="AM15" s="535"/>
      <c r="AN15" s="535"/>
      <c r="AO15" s="535"/>
      <c r="AP15" s="535"/>
      <c r="AQ15" s="535"/>
      <c r="AR15" s="535"/>
      <c r="AS15" s="535"/>
      <c r="AT15" s="535"/>
      <c r="AU15" s="535"/>
      <c r="AV15" s="535"/>
      <c r="AW15" s="535"/>
      <c r="AX15" s="535"/>
      <c r="AY15" s="535"/>
      <c r="AZ15" s="535"/>
      <c r="BA15" s="535"/>
      <c r="BB15" s="535"/>
      <c r="BC15" s="535"/>
      <c r="BD15" s="535"/>
      <c r="BE15" s="535"/>
      <c r="BF15" s="535"/>
      <c r="BG15" s="535"/>
      <c r="BH15" s="535"/>
      <c r="BI15" s="535"/>
      <c r="BJ15" s="535"/>
      <c r="BK15" s="535"/>
      <c r="BL15" s="535"/>
      <c r="BM15" s="535"/>
      <c r="BN15" s="535"/>
      <c r="BO15" s="535"/>
      <c r="BP15" s="535"/>
      <c r="BQ15" s="535"/>
      <c r="BR15" s="535"/>
      <c r="BS15" s="535"/>
      <c r="BT15" s="535"/>
      <c r="BU15" s="535"/>
      <c r="BV15" s="535"/>
      <c r="BW15" s="535"/>
      <c r="BX15" s="535"/>
      <c r="BY15" s="535"/>
      <c r="BZ15" s="535"/>
      <c r="CA15" s="535"/>
      <c r="CB15" s="535"/>
      <c r="CC15" s="535"/>
      <c r="CD15" s="535"/>
      <c r="CE15" s="535"/>
      <c r="CF15" s="535"/>
      <c r="CG15" s="535"/>
      <c r="CH15" s="535"/>
      <c r="CI15" s="535"/>
      <c r="CJ15" s="535"/>
      <c r="CK15" s="535"/>
      <c r="CL15" s="535"/>
      <c r="CM15" s="535"/>
      <c r="CN15" s="535"/>
      <c r="CO15" s="535"/>
      <c r="CP15" s="535"/>
      <c r="CQ15" s="535"/>
      <c r="CR15" s="535"/>
      <c r="CS15" s="535"/>
      <c r="CT15" s="535"/>
      <c r="CU15" s="535"/>
      <c r="CV15" s="535"/>
      <c r="CW15" s="535"/>
      <c r="CX15" s="535"/>
      <c r="CY15" s="535"/>
      <c r="CZ15" s="535"/>
      <c r="DA15" s="535"/>
      <c r="DB15" s="535"/>
      <c r="DC15" s="535"/>
      <c r="DD15" s="535"/>
      <c r="DE15" s="535"/>
      <c r="DF15" s="535"/>
      <c r="DG15" s="535"/>
      <c r="DH15" s="535"/>
      <c r="DI15" s="535"/>
      <c r="DJ15" s="535"/>
      <c r="DK15" s="535"/>
      <c r="DL15" s="535"/>
      <c r="DM15" s="535"/>
      <c r="DN15" s="535"/>
      <c r="DO15" s="535"/>
      <c r="DP15" s="535"/>
      <c r="DQ15" s="535"/>
      <c r="DR15" s="535"/>
      <c r="DS15" s="535"/>
      <c r="DT15" s="535"/>
      <c r="DU15" s="535"/>
      <c r="DV15" s="535"/>
      <c r="DW15" s="535"/>
      <c r="DX15" s="535"/>
      <c r="DY15" s="535"/>
      <c r="DZ15" s="535"/>
      <c r="EA15" s="535"/>
      <c r="EB15" s="535"/>
      <c r="EC15" s="535"/>
      <c r="ED15" s="535"/>
      <c r="EE15" s="535"/>
      <c r="EF15" s="535"/>
      <c r="EG15" s="535"/>
      <c r="EH15" s="535"/>
      <c r="EI15" s="535"/>
      <c r="EJ15" s="535"/>
      <c r="EK15" s="535"/>
      <c r="EL15" s="535"/>
      <c r="EM15" s="535"/>
      <c r="EN15" s="535"/>
      <c r="EO15" s="535"/>
      <c r="EP15" s="535"/>
      <c r="EQ15" s="535"/>
      <c r="ER15" s="535"/>
      <c r="ES15" s="535"/>
      <c r="ET15" s="535"/>
      <c r="EU15" s="535"/>
      <c r="EV15" s="535"/>
      <c r="EW15" s="535"/>
      <c r="EX15" s="535"/>
      <c r="EY15" s="535"/>
      <c r="EZ15" s="535"/>
      <c r="FA15" s="535"/>
      <c r="FB15" s="535"/>
      <c r="FC15" s="535"/>
      <c r="FD15" s="535"/>
      <c r="FE15" s="535"/>
      <c r="FF15" s="535"/>
      <c r="FG15" s="535"/>
      <c r="FH15" s="535"/>
      <c r="FI15" s="535"/>
      <c r="FJ15" s="535"/>
      <c r="FK15" s="535"/>
      <c r="FL15" s="535"/>
      <c r="FM15" s="535"/>
      <c r="FN15" s="535"/>
      <c r="FO15" s="535"/>
      <c r="FP15" s="535"/>
      <c r="FQ15" s="535"/>
      <c r="FR15" s="535"/>
      <c r="FS15" s="535"/>
      <c r="FT15" s="535"/>
      <c r="FU15" s="535"/>
      <c r="FV15" s="535"/>
      <c r="FW15" s="535"/>
      <c r="FX15" s="535"/>
      <c r="FY15" s="535"/>
      <c r="FZ15" s="535"/>
      <c r="GA15" s="535"/>
      <c r="GB15" s="535"/>
      <c r="GC15" s="535"/>
      <c r="GD15" s="535"/>
      <c r="GE15" s="535"/>
      <c r="GF15" s="535"/>
      <c r="GG15" s="535"/>
      <c r="GH15" s="535"/>
      <c r="GI15" s="535"/>
      <c r="GJ15" s="535"/>
      <c r="GK15" s="535"/>
      <c r="GL15" s="535"/>
      <c r="GM15" s="535"/>
      <c r="GN15" s="535"/>
      <c r="GO15" s="535"/>
      <c r="GP15" s="535"/>
      <c r="GQ15" s="535"/>
      <c r="GR15" s="535"/>
    </row>
    <row r="16" spans="1:200">
      <c r="A16" s="536" t="s">
        <v>45</v>
      </c>
      <c r="B16" s="537">
        <v>509.99385407231341</v>
      </c>
      <c r="C16" s="538">
        <v>1.5353112247058736</v>
      </c>
      <c r="D16" s="539">
        <v>500.40362364092118</v>
      </c>
      <c r="E16" s="540">
        <v>1.4581375427378258</v>
      </c>
      <c r="F16" s="615">
        <v>11.688406258962925</v>
      </c>
      <c r="G16" s="542">
        <v>0.77320402312369829</v>
      </c>
      <c r="H16" s="543">
        <v>43.777627139305899</v>
      </c>
      <c r="I16" s="542">
        <v>1.4580195322182694</v>
      </c>
      <c r="J16" s="544">
        <v>467.67171384304731</v>
      </c>
      <c r="K16" s="538">
        <v>2.3693428673135832</v>
      </c>
      <c r="L16" s="539">
        <v>497.45275495017279</v>
      </c>
      <c r="M16" s="540">
        <v>2.1310687303547304</v>
      </c>
      <c r="N16" s="539">
        <v>524.50544712387898</v>
      </c>
      <c r="O16" s="540">
        <v>2.5761536269514198</v>
      </c>
      <c r="P16" s="544">
        <v>559.18979380713643</v>
      </c>
      <c r="Q16" s="545">
        <v>2.590405589202875</v>
      </c>
      <c r="R16" s="544">
        <v>91.518079964089139</v>
      </c>
      <c r="S16" s="546">
        <v>3.3701276017029875</v>
      </c>
      <c r="U16" s="547"/>
    </row>
    <row r="17" spans="1:22">
      <c r="A17" s="548" t="s">
        <v>37</v>
      </c>
      <c r="B17" s="549">
        <v>495.03748644934797</v>
      </c>
      <c r="C17" s="538">
        <v>2.4393444435834226</v>
      </c>
      <c r="D17" s="539">
        <v>491.5881449009994</v>
      </c>
      <c r="E17" s="540">
        <v>2.0265810026751958</v>
      </c>
      <c r="F17" s="615">
        <v>15.893085636139537</v>
      </c>
      <c r="G17" s="550">
        <v>1.3296788209926245</v>
      </c>
      <c r="H17" s="551">
        <v>45.40076902672849</v>
      </c>
      <c r="I17" s="550">
        <v>1.9947530441853218</v>
      </c>
      <c r="J17" s="544">
        <v>447.90149335711834</v>
      </c>
      <c r="K17" s="538">
        <v>3.3174749200360689</v>
      </c>
      <c r="L17" s="539">
        <v>478.36771514269378</v>
      </c>
      <c r="M17" s="540">
        <v>4.2340053346334789</v>
      </c>
      <c r="N17" s="539">
        <v>511.65687987497114</v>
      </c>
      <c r="O17" s="540">
        <v>3.4671511827811461</v>
      </c>
      <c r="P17" s="544">
        <v>545.20944451430501</v>
      </c>
      <c r="Q17" s="545">
        <v>4.0558943875187978</v>
      </c>
      <c r="R17" s="544">
        <v>97.307951157186665</v>
      </c>
      <c r="S17" s="546">
        <v>5.4080829434183419</v>
      </c>
    </row>
    <row r="18" spans="1:22">
      <c r="A18" s="536" t="s">
        <v>21</v>
      </c>
      <c r="B18" s="549">
        <v>501.99971399904985</v>
      </c>
      <c r="C18" s="552">
        <v>2.2895890701800696</v>
      </c>
      <c r="D18" s="544">
        <v>495.582342449213</v>
      </c>
      <c r="E18" s="552">
        <v>1.7486526677148431</v>
      </c>
      <c r="F18" s="615">
        <v>19.257569763630052</v>
      </c>
      <c r="G18" s="550">
        <v>1.3100076688016593</v>
      </c>
      <c r="H18" s="551">
        <v>48.174785349899729</v>
      </c>
      <c r="I18" s="550">
        <v>1.7581652183186687</v>
      </c>
      <c r="J18" s="544">
        <v>449.51929340631568</v>
      </c>
      <c r="K18" s="538">
        <v>3.7410979891578733</v>
      </c>
      <c r="L18" s="539">
        <v>482.38141683293981</v>
      </c>
      <c r="M18" s="540">
        <v>3.0705278908754985</v>
      </c>
      <c r="N18" s="539">
        <v>521.93599313458878</v>
      </c>
      <c r="O18" s="540">
        <v>3.2589664222864045</v>
      </c>
      <c r="P18" s="544">
        <v>560.28448851599285</v>
      </c>
      <c r="Q18" s="545">
        <v>2.9907381907168427</v>
      </c>
      <c r="R18" s="544">
        <v>110.76519510967715</v>
      </c>
      <c r="S18" s="546">
        <v>4.9190810398158717</v>
      </c>
    </row>
    <row r="19" spans="1:22">
      <c r="A19" s="536" t="s">
        <v>47</v>
      </c>
      <c r="B19" s="549">
        <v>527.70468413804872</v>
      </c>
      <c r="C19" s="552">
        <v>2.0802614495222627</v>
      </c>
      <c r="D19" s="544">
        <v>510.87041699217991</v>
      </c>
      <c r="E19" s="540">
        <v>1.7874562154438118</v>
      </c>
      <c r="F19" s="615">
        <v>8.7690372329324742</v>
      </c>
      <c r="G19" s="550">
        <v>0.73210434110124412</v>
      </c>
      <c r="H19" s="551">
        <v>33.650143921530287</v>
      </c>
      <c r="I19" s="550">
        <v>1.4845058468941537</v>
      </c>
      <c r="J19" s="544">
        <v>492.36812291210919</v>
      </c>
      <c r="K19" s="538">
        <v>2.6987407040863256</v>
      </c>
      <c r="L19" s="539">
        <v>517.89966247315886</v>
      </c>
      <c r="M19" s="540">
        <v>2.4938636659549354</v>
      </c>
      <c r="N19" s="539">
        <v>541.54351861628709</v>
      </c>
      <c r="O19" s="540">
        <v>3.124673705733148</v>
      </c>
      <c r="P19" s="544">
        <v>563.24637741438357</v>
      </c>
      <c r="Q19" s="545">
        <v>2.9534295936460624</v>
      </c>
      <c r="R19" s="544">
        <v>70.878254502274373</v>
      </c>
      <c r="S19" s="546">
        <v>3.3768856337397954</v>
      </c>
    </row>
    <row r="20" spans="1:22">
      <c r="A20" s="536" t="s">
        <v>62</v>
      </c>
      <c r="B20" s="549">
        <v>446.95606627464122</v>
      </c>
      <c r="C20" s="538">
        <v>2.3792866533941015</v>
      </c>
      <c r="D20" s="539">
        <v>463.43588693804463</v>
      </c>
      <c r="E20" s="540">
        <v>2.2451765677994158</v>
      </c>
      <c r="F20" s="615">
        <v>16.894554971795387</v>
      </c>
      <c r="G20" s="550">
        <v>1.3195191549169549</v>
      </c>
      <c r="H20" s="551">
        <v>32.347806490826109</v>
      </c>
      <c r="I20" s="550">
        <v>1.3589790048878865</v>
      </c>
      <c r="J20" s="544">
        <v>401.57503402002993</v>
      </c>
      <c r="K20" s="538">
        <v>3.4794672421992727</v>
      </c>
      <c r="L20" s="539">
        <v>440.73215362935548</v>
      </c>
      <c r="M20" s="540">
        <v>4.2678130289504166</v>
      </c>
      <c r="N20" s="539">
        <v>452.03577028853528</v>
      </c>
      <c r="O20" s="540">
        <v>3.5300350832018901</v>
      </c>
      <c r="P20" s="544">
        <v>496.53654993351466</v>
      </c>
      <c r="Q20" s="545">
        <v>3.3584293060742056</v>
      </c>
      <c r="R20" s="544">
        <v>94.961515913484845</v>
      </c>
      <c r="S20" s="546">
        <v>4.6568977783299097</v>
      </c>
      <c r="U20" s="547"/>
      <c r="V20" s="547"/>
    </row>
    <row r="21" spans="1:22">
      <c r="A21" s="536" t="s">
        <v>23</v>
      </c>
      <c r="B21" s="549">
        <v>492.83004919957159</v>
      </c>
      <c r="C21" s="538">
        <v>2.2676979102319388</v>
      </c>
      <c r="D21" s="539">
        <v>504.56093369821713</v>
      </c>
      <c r="E21" s="540">
        <v>1.957458798368112</v>
      </c>
      <c r="F21" s="615">
        <v>18.820933765304968</v>
      </c>
      <c r="G21" s="550">
        <v>1.2104059679020105</v>
      </c>
      <c r="H21" s="551">
        <v>51.680282224607907</v>
      </c>
      <c r="I21" s="550">
        <v>2.0981810306533211</v>
      </c>
      <c r="J21" s="544">
        <v>443.73068851858562</v>
      </c>
      <c r="K21" s="538">
        <v>4.0016366624640529</v>
      </c>
      <c r="L21" s="539">
        <v>476.4424617010892</v>
      </c>
      <c r="M21" s="540">
        <v>3.1150587697837553</v>
      </c>
      <c r="N21" s="539">
        <v>504.81978017989678</v>
      </c>
      <c r="O21" s="540">
        <v>3.1620901412627185</v>
      </c>
      <c r="P21" s="544">
        <v>550.73668285614792</v>
      </c>
      <c r="Q21" s="545">
        <v>3.1826921474145857</v>
      </c>
      <c r="R21" s="544">
        <v>107.0059943375623</v>
      </c>
      <c r="S21" s="546">
        <v>4.8983138607955876</v>
      </c>
      <c r="U21" s="547"/>
    </row>
    <row r="22" spans="1:22">
      <c r="A22" s="548" t="s">
        <v>24</v>
      </c>
      <c r="B22" s="549">
        <v>501.93688847876132</v>
      </c>
      <c r="C22" s="538">
        <v>2.3754773519513077</v>
      </c>
      <c r="D22" s="539">
        <v>483.02616246572592</v>
      </c>
      <c r="E22" s="540">
        <v>2.035717738793605</v>
      </c>
      <c r="F22" s="615">
        <v>10.422240937790553</v>
      </c>
      <c r="G22" s="550">
        <v>1.0097327519396779</v>
      </c>
      <c r="H22" s="551">
        <v>33.540882648958899</v>
      </c>
      <c r="I22" s="550">
        <v>1.7046113553645721</v>
      </c>
      <c r="J22" s="544">
        <v>467.39394505835463</v>
      </c>
      <c r="K22" s="538">
        <v>2.769822717995531</v>
      </c>
      <c r="L22" s="539">
        <v>488.71118191270438</v>
      </c>
      <c r="M22" s="540">
        <v>3.3934396367260309</v>
      </c>
      <c r="N22" s="539">
        <v>512.4578233768417</v>
      </c>
      <c r="O22" s="540">
        <v>3.7886153014046555</v>
      </c>
      <c r="P22" s="544">
        <v>543.09768709710409</v>
      </c>
      <c r="Q22" s="545">
        <v>3.7723445674002822</v>
      </c>
      <c r="R22" s="544">
        <v>75.703742038749382</v>
      </c>
      <c r="S22" s="546">
        <v>4.3579870453309724</v>
      </c>
      <c r="U22" s="547"/>
      <c r="V22" s="547"/>
    </row>
    <row r="23" spans="1:22">
      <c r="A23" s="536" t="s">
        <v>26</v>
      </c>
      <c r="B23" s="549">
        <v>534.19374581562931</v>
      </c>
      <c r="C23" s="538">
        <v>2.094807865854925</v>
      </c>
      <c r="D23" s="539">
        <v>533.40207962046463</v>
      </c>
      <c r="E23" s="540">
        <v>2.0047808719699964</v>
      </c>
      <c r="F23" s="615">
        <v>7.8478994824353512</v>
      </c>
      <c r="G23" s="550">
        <v>0.85392953449111697</v>
      </c>
      <c r="H23" s="551">
        <v>32.32605023327892</v>
      </c>
      <c r="I23" s="550">
        <v>1.8302519370270292</v>
      </c>
      <c r="J23" s="544">
        <v>503.98544511549466</v>
      </c>
      <c r="K23" s="538">
        <v>3.4688815302531948</v>
      </c>
      <c r="L23" s="539">
        <v>523.88427157909177</v>
      </c>
      <c r="M23" s="540">
        <v>3.3464676004504246</v>
      </c>
      <c r="N23" s="539">
        <v>539.09399170462768</v>
      </c>
      <c r="O23" s="540">
        <v>3.269738880226269</v>
      </c>
      <c r="P23" s="544">
        <v>572.88595577813101</v>
      </c>
      <c r="Q23" s="545">
        <v>2.7837099116718296</v>
      </c>
      <c r="R23" s="544">
        <v>68.90051066263652</v>
      </c>
      <c r="S23" s="546">
        <v>4.2355393901530389</v>
      </c>
    </row>
    <row r="24" spans="1:22">
      <c r="A24" s="548" t="s">
        <v>42</v>
      </c>
      <c r="B24" s="549">
        <v>530.66115987576109</v>
      </c>
      <c r="C24" s="538">
        <v>2.3923688877331064</v>
      </c>
      <c r="D24" s="539">
        <v>520.86770657944317</v>
      </c>
      <c r="E24" s="540">
        <v>2.0816030302081105</v>
      </c>
      <c r="F24" s="615">
        <v>10.007774529424836</v>
      </c>
      <c r="G24" s="550">
        <v>1.0476669268617764</v>
      </c>
      <c r="H24" s="551">
        <v>40.480058559670177</v>
      </c>
      <c r="I24" s="550">
        <v>2.2823475069150674</v>
      </c>
      <c r="J24" s="544">
        <v>494.05463551391523</v>
      </c>
      <c r="K24" s="538">
        <v>3.6282151220607806</v>
      </c>
      <c r="L24" s="539">
        <v>516.7465951826124</v>
      </c>
      <c r="M24" s="540">
        <v>3.3077296431980026</v>
      </c>
      <c r="N24" s="539">
        <v>541.9483211491463</v>
      </c>
      <c r="O24" s="540">
        <v>3.6887857454828383</v>
      </c>
      <c r="P24" s="544">
        <v>571.80552619204946</v>
      </c>
      <c r="Q24" s="545">
        <v>3.761846314562721</v>
      </c>
      <c r="R24" s="544">
        <v>77.750890678134226</v>
      </c>
      <c r="S24" s="546">
        <v>4.9056841735145547</v>
      </c>
    </row>
    <row r="25" spans="1:22">
      <c r="A25" s="548" t="s">
        <v>28</v>
      </c>
      <c r="B25" s="549">
        <v>494.97759995106071</v>
      </c>
      <c r="C25" s="538">
        <v>2.0607265334152602</v>
      </c>
      <c r="D25" s="539">
        <v>505.42172661318068</v>
      </c>
      <c r="E25" s="540">
        <v>1.7471086910271945</v>
      </c>
      <c r="F25" s="615">
        <v>20.347622794076045</v>
      </c>
      <c r="G25" s="550">
        <v>1.3139819049783596</v>
      </c>
      <c r="H25" s="551">
        <v>57.00806671108176</v>
      </c>
      <c r="I25" s="550">
        <v>2.0363459818295886</v>
      </c>
      <c r="J25" s="544">
        <v>440.61216251755468</v>
      </c>
      <c r="K25" s="538">
        <v>3.3406983458323825</v>
      </c>
      <c r="L25" s="539">
        <v>476.97960378122036</v>
      </c>
      <c r="M25" s="540">
        <v>3.0583733131647453</v>
      </c>
      <c r="N25" s="539">
        <v>514.61433686643375</v>
      </c>
      <c r="O25" s="540">
        <v>3.3544376798626896</v>
      </c>
      <c r="P25" s="544">
        <v>558.27528234004706</v>
      </c>
      <c r="Q25" s="545">
        <v>3.3281972142267175</v>
      </c>
      <c r="R25" s="544">
        <v>117.66311982249238</v>
      </c>
      <c r="S25" s="546">
        <v>4.9873772103436069</v>
      </c>
    </row>
    <row r="26" spans="1:22">
      <c r="A26" s="536" t="s">
        <v>25</v>
      </c>
      <c r="B26" s="549">
        <v>509.1406471204898</v>
      </c>
      <c r="C26" s="538">
        <v>2.6988192588810085</v>
      </c>
      <c r="D26" s="539">
        <v>511.0414113780746</v>
      </c>
      <c r="E26" s="540">
        <v>2.3175958953335631</v>
      </c>
      <c r="F26" s="615">
        <v>15.839213303146494</v>
      </c>
      <c r="G26" s="550">
        <v>1.2432439448388561</v>
      </c>
      <c r="H26" s="551">
        <v>41.71218726754438</v>
      </c>
      <c r="I26" s="550">
        <v>1.8789157448305349</v>
      </c>
      <c r="J26" s="544">
        <v>465.50433659930673</v>
      </c>
      <c r="K26" s="538">
        <v>4.5150853534012381</v>
      </c>
      <c r="L26" s="539">
        <v>503.28290008820517</v>
      </c>
      <c r="M26" s="540">
        <v>3.6311145493717474</v>
      </c>
      <c r="N26" s="539">
        <v>526.55314365914444</v>
      </c>
      <c r="O26" s="540">
        <v>3.7143789265293012</v>
      </c>
      <c r="P26" s="544">
        <v>568.96903956465769</v>
      </c>
      <c r="Q26" s="545">
        <v>3.8801817892822785</v>
      </c>
      <c r="R26" s="544">
        <v>103.46470296535111</v>
      </c>
      <c r="S26" s="546">
        <v>5.1248761971317514</v>
      </c>
    </row>
    <row r="27" spans="1:22">
      <c r="A27" s="536" t="s">
        <v>48</v>
      </c>
      <c r="B27" s="549">
        <v>454.82881704469946</v>
      </c>
      <c r="C27" s="538">
        <v>3.9173169645794141</v>
      </c>
      <c r="D27" s="539">
        <v>457.94291704297115</v>
      </c>
      <c r="E27" s="540">
        <v>3.2991285105805384</v>
      </c>
      <c r="F27" s="615">
        <v>12.542764174554428</v>
      </c>
      <c r="G27" s="550">
        <v>1.2891436181928022</v>
      </c>
      <c r="H27" s="551">
        <v>33.820900184177859</v>
      </c>
      <c r="I27" s="550">
        <v>2.0517701097731793</v>
      </c>
      <c r="J27" s="544">
        <v>415.43645920515132</v>
      </c>
      <c r="K27" s="538">
        <v>5.1288652539203827</v>
      </c>
      <c r="L27" s="539">
        <v>441.31380641685746</v>
      </c>
      <c r="M27" s="540">
        <v>4.8135430715424867</v>
      </c>
      <c r="N27" s="539">
        <v>461.03854587886065</v>
      </c>
      <c r="O27" s="540">
        <v>5.0381138925817694</v>
      </c>
      <c r="P27" s="544">
        <v>503.40013281057611</v>
      </c>
      <c r="Q27" s="545">
        <v>4.5110138682691971</v>
      </c>
      <c r="R27" s="544">
        <v>87.963673605424773</v>
      </c>
      <c r="S27" s="546">
        <v>5.6375214761314938</v>
      </c>
    </row>
    <row r="28" spans="1:22">
      <c r="A28" s="536" t="s">
        <v>34</v>
      </c>
      <c r="B28" s="549">
        <v>476.74751176879209</v>
      </c>
      <c r="C28" s="538">
        <v>2.4214645081395085</v>
      </c>
      <c r="D28" s="539">
        <v>487.45173224094856</v>
      </c>
      <c r="E28" s="540">
        <v>2.1466218483594397</v>
      </c>
      <c r="F28" s="615">
        <v>21.397121724889804</v>
      </c>
      <c r="G28" s="550">
        <v>1.3805085388923357</v>
      </c>
      <c r="H28" s="551">
        <v>46.589658251806675</v>
      </c>
      <c r="I28" s="550">
        <v>1.8756816441818449</v>
      </c>
      <c r="J28" s="544">
        <v>419.84461685584984</v>
      </c>
      <c r="K28" s="538">
        <v>4.1345345862768781</v>
      </c>
      <c r="L28" s="539">
        <v>465.57955633886309</v>
      </c>
      <c r="M28" s="540">
        <v>3.7821827409660771</v>
      </c>
      <c r="N28" s="539">
        <v>485.72005332582796</v>
      </c>
      <c r="O28" s="540">
        <v>4.3685339985586955</v>
      </c>
      <c r="P28" s="544">
        <v>536.55724830566248</v>
      </c>
      <c r="Q28" s="545">
        <v>3.6741973514952426</v>
      </c>
      <c r="R28" s="544">
        <v>116.71263144981276</v>
      </c>
      <c r="S28" s="546">
        <v>5.3265480017686109</v>
      </c>
      <c r="U28" s="547"/>
      <c r="V28" s="547"/>
    </row>
    <row r="29" spans="1:22">
      <c r="A29" s="536" t="s">
        <v>49</v>
      </c>
      <c r="B29" s="549">
        <v>473.2300910845986</v>
      </c>
      <c r="C29" s="538">
        <v>1.680924615006909</v>
      </c>
      <c r="D29" s="539">
        <v>453.88099480276264</v>
      </c>
      <c r="E29" s="540">
        <v>2.2758134612783616</v>
      </c>
      <c r="F29" s="615">
        <v>4.922382462238482</v>
      </c>
      <c r="G29" s="550">
        <v>0.75170976216273067</v>
      </c>
      <c r="H29" s="551">
        <v>27.583961489840597</v>
      </c>
      <c r="I29" s="550">
        <v>2.1473101354298372</v>
      </c>
      <c r="J29" s="544">
        <v>448.1819902350677</v>
      </c>
      <c r="K29" s="538">
        <v>3.1456046161698974</v>
      </c>
      <c r="L29" s="539">
        <v>466.34601543414357</v>
      </c>
      <c r="M29" s="540">
        <v>3.9067594618450898</v>
      </c>
      <c r="N29" s="539">
        <v>481.96143356416763</v>
      </c>
      <c r="O29" s="540">
        <v>3.653603304090852</v>
      </c>
      <c r="P29" s="544">
        <v>499.92205217852575</v>
      </c>
      <c r="Q29" s="545">
        <v>3.3912801299284641</v>
      </c>
      <c r="R29" s="544">
        <v>51.740061943458116</v>
      </c>
      <c r="S29" s="546">
        <v>4.5370977723041195</v>
      </c>
    </row>
    <row r="30" spans="1:22">
      <c r="A30" s="536" t="s">
        <v>50</v>
      </c>
      <c r="B30" s="549">
        <v>502.57511543491569</v>
      </c>
      <c r="C30" s="538">
        <v>2.3860268323628682</v>
      </c>
      <c r="D30" s="539">
        <v>496.94024352728798</v>
      </c>
      <c r="E30" s="540">
        <v>2.1931222238690355</v>
      </c>
      <c r="F30" s="615">
        <v>12.669611439268147</v>
      </c>
      <c r="G30" s="550">
        <v>0.99643557721732035</v>
      </c>
      <c r="H30" s="551">
        <v>37.586074257210797</v>
      </c>
      <c r="I30" s="550">
        <v>1.6071200740834823</v>
      </c>
      <c r="J30" s="544">
        <v>464.94998485605242</v>
      </c>
      <c r="K30" s="538">
        <v>3.2618253544276463</v>
      </c>
      <c r="L30" s="539">
        <v>488.82872180409242</v>
      </c>
      <c r="M30" s="540">
        <v>3.5544252322720178</v>
      </c>
      <c r="N30" s="539">
        <v>513.33715326475601</v>
      </c>
      <c r="O30" s="540">
        <v>3.4664626919861172</v>
      </c>
      <c r="P30" s="544">
        <v>544.72386067917967</v>
      </c>
      <c r="Q30" s="545">
        <v>3.2668063941098562</v>
      </c>
      <c r="R30" s="544">
        <v>79.773875823127227</v>
      </c>
      <c r="S30" s="546">
        <v>3.8394960831105513</v>
      </c>
    </row>
    <row r="31" spans="1:22">
      <c r="A31" s="548" t="s">
        <v>63</v>
      </c>
      <c r="B31" s="549">
        <v>466.55281342493777</v>
      </c>
      <c r="C31" s="538">
        <v>3.4375544114332186</v>
      </c>
      <c r="D31" s="539">
        <v>461.44785971475898</v>
      </c>
      <c r="E31" s="540">
        <v>2.7787794888727069</v>
      </c>
      <c r="F31" s="615">
        <v>11.16930901675612</v>
      </c>
      <c r="G31" s="550">
        <v>1.2983233689065601</v>
      </c>
      <c r="H31" s="551">
        <v>41.63629832019555</v>
      </c>
      <c r="I31" s="550">
        <v>2.3329632047883533</v>
      </c>
      <c r="J31" s="544">
        <v>416.80163845865036</v>
      </c>
      <c r="K31" s="538">
        <v>4.9444234887080416</v>
      </c>
      <c r="L31" s="539">
        <v>454.2009034808928</v>
      </c>
      <c r="M31" s="540">
        <v>4.6429204724837749</v>
      </c>
      <c r="N31" s="539">
        <v>491.36381816857306</v>
      </c>
      <c r="O31" s="540">
        <v>5.2236750644372227</v>
      </c>
      <c r="P31" s="544">
        <v>510.71767437413155</v>
      </c>
      <c r="Q31" s="545">
        <v>3.9473516515608069</v>
      </c>
      <c r="R31" s="544">
        <v>93.916035915481189</v>
      </c>
      <c r="S31" s="546">
        <v>6.133488296608121</v>
      </c>
    </row>
    <row r="32" spans="1:22">
      <c r="A32" s="536" t="s">
        <v>29</v>
      </c>
      <c r="B32" s="549">
        <v>480.54676259517385</v>
      </c>
      <c r="C32" s="538">
        <v>2.5159528964317976</v>
      </c>
      <c r="D32" s="539">
        <v>483.51668426379433</v>
      </c>
      <c r="E32" s="540">
        <v>2.3577610779314182</v>
      </c>
      <c r="F32" s="615">
        <v>9.6432389686295288</v>
      </c>
      <c r="G32" s="550">
        <v>1.0311953063714752</v>
      </c>
      <c r="H32" s="551">
        <v>29.86314674886377</v>
      </c>
      <c r="I32" s="550">
        <v>1.730800554081507</v>
      </c>
      <c r="J32" s="544">
        <v>441.82036116052979</v>
      </c>
      <c r="K32" s="538">
        <v>3.5935289958427981</v>
      </c>
      <c r="L32" s="539">
        <v>476.21647623326919</v>
      </c>
      <c r="M32" s="540">
        <v>3.297010543167993</v>
      </c>
      <c r="N32" s="539">
        <v>490.44888015288126</v>
      </c>
      <c r="O32" s="540">
        <v>3.8509571161705338</v>
      </c>
      <c r="P32" s="544">
        <v>517.7053194982376</v>
      </c>
      <c r="Q32" s="545">
        <v>3.7292612560294121</v>
      </c>
      <c r="R32" s="544">
        <v>75.8849583377079</v>
      </c>
      <c r="S32" s="546">
        <v>4.9716901172441244</v>
      </c>
      <c r="U32" s="547"/>
      <c r="V32" s="547"/>
    </row>
    <row r="33" spans="1:23">
      <c r="A33" s="548" t="s">
        <v>51</v>
      </c>
      <c r="B33" s="549">
        <v>538.39475099228969</v>
      </c>
      <c r="C33" s="538">
        <v>2.9661788387303516</v>
      </c>
      <c r="D33" s="539">
        <v>547.03169779080122</v>
      </c>
      <c r="E33" s="540">
        <v>2.6788297947696207</v>
      </c>
      <c r="F33" s="615">
        <v>10.061388714953814</v>
      </c>
      <c r="G33" s="550">
        <v>1.0011914304482477</v>
      </c>
      <c r="H33" s="551">
        <v>41.871629399524451</v>
      </c>
      <c r="I33" s="550">
        <v>2.2170640271751951</v>
      </c>
      <c r="J33" s="544">
        <v>497.89088668088635</v>
      </c>
      <c r="K33" s="538">
        <v>3.9096861355520072</v>
      </c>
      <c r="L33" s="539">
        <v>533.12821030643909</v>
      </c>
      <c r="M33" s="540">
        <v>3.7474820288229189</v>
      </c>
      <c r="N33" s="539">
        <v>548.73690418358717</v>
      </c>
      <c r="O33" s="540">
        <v>3.916023786374168</v>
      </c>
      <c r="P33" s="544">
        <v>577.50122232555384</v>
      </c>
      <c r="Q33" s="545">
        <v>3.7248794047150193</v>
      </c>
      <c r="R33" s="544">
        <v>79.6103356446676</v>
      </c>
      <c r="S33" s="546">
        <v>4.5848173395286818</v>
      </c>
    </row>
    <row r="34" spans="1:23">
      <c r="A34" s="536" t="s">
        <v>52</v>
      </c>
      <c r="B34" s="549">
        <v>515.80991021459351</v>
      </c>
      <c r="C34" s="538">
        <v>3.1318420886553553</v>
      </c>
      <c r="D34" s="539">
        <v>524.91280174655583</v>
      </c>
      <c r="E34" s="540">
        <v>2.6204572643254553</v>
      </c>
      <c r="F34" s="615">
        <v>10.109405221707409</v>
      </c>
      <c r="G34" s="550">
        <v>1.2696341102677535</v>
      </c>
      <c r="H34" s="551">
        <v>44.294514642901397</v>
      </c>
      <c r="I34" s="550">
        <v>2.7232821659158906</v>
      </c>
      <c r="J34" s="544">
        <v>479.82175444555605</v>
      </c>
      <c r="K34" s="538">
        <v>4.1118202505149783</v>
      </c>
      <c r="L34" s="539">
        <v>501.75171326883924</v>
      </c>
      <c r="M34" s="540">
        <v>3.7496956643828021</v>
      </c>
      <c r="N34" s="539">
        <v>526.90139080733877</v>
      </c>
      <c r="O34" s="540">
        <v>4.1980967237223323</v>
      </c>
      <c r="P34" s="544">
        <v>556.25702549168045</v>
      </c>
      <c r="Q34" s="545">
        <v>4.899892200933869</v>
      </c>
      <c r="R34" s="544">
        <v>76.435271046124384</v>
      </c>
      <c r="S34" s="546">
        <v>5.487725869039199</v>
      </c>
    </row>
    <row r="35" spans="1:23">
      <c r="A35" s="536" t="s">
        <v>31</v>
      </c>
      <c r="B35" s="549">
        <v>490.22502077362617</v>
      </c>
      <c r="C35" s="538">
        <v>1.5602824768356047</v>
      </c>
      <c r="D35" s="539">
        <v>502.30987696796984</v>
      </c>
      <c r="E35" s="540">
        <v>1.4963489939717107</v>
      </c>
      <c r="F35" s="615">
        <v>8.7375812116092195</v>
      </c>
      <c r="G35" s="550">
        <v>0.97769350269351385</v>
      </c>
      <c r="H35" s="551">
        <v>26.413334752841866</v>
      </c>
      <c r="I35" s="550">
        <v>1.6045709644298347</v>
      </c>
      <c r="J35" s="544">
        <v>460.95199474453943</v>
      </c>
      <c r="K35" s="538">
        <v>2.9648074570159797</v>
      </c>
      <c r="L35" s="539">
        <v>477.73864826462778</v>
      </c>
      <c r="M35" s="540">
        <v>2.6747134681226052</v>
      </c>
      <c r="N35" s="539">
        <v>500.15557248616363</v>
      </c>
      <c r="O35" s="540">
        <v>3.5843705779328294</v>
      </c>
      <c r="P35" s="544">
        <v>524.35654060483216</v>
      </c>
      <c r="Q35" s="545">
        <v>2.6741830571843663</v>
      </c>
      <c r="R35" s="544">
        <v>63.404545860292721</v>
      </c>
      <c r="S35" s="546">
        <v>3.9774864540768737</v>
      </c>
    </row>
    <row r="36" spans="1:23">
      <c r="A36" s="548" t="s">
        <v>33</v>
      </c>
      <c r="B36" s="549">
        <v>482.80637308386059</v>
      </c>
      <c r="C36" s="538">
        <v>1.1209864092883077</v>
      </c>
      <c r="D36" s="539">
        <v>480.64152753041083</v>
      </c>
      <c r="E36" s="540">
        <v>1.2088400292958061</v>
      </c>
      <c r="F36" s="615">
        <v>20.805621916898652</v>
      </c>
      <c r="G36" s="550">
        <v>1.0227620717381611</v>
      </c>
      <c r="H36" s="551">
        <v>41.340539878715667</v>
      </c>
      <c r="I36" s="550">
        <v>1.1009672824660119</v>
      </c>
      <c r="J36" s="544">
        <v>425.15265765574361</v>
      </c>
      <c r="K36" s="538">
        <v>2.7212487221807713</v>
      </c>
      <c r="L36" s="539">
        <v>463.49706381239514</v>
      </c>
      <c r="M36" s="540">
        <v>2.7529295941065861</v>
      </c>
      <c r="N36" s="539">
        <v>495.72493724856542</v>
      </c>
      <c r="O36" s="540">
        <v>2.9452736145073768</v>
      </c>
      <c r="P36" s="544">
        <v>550.54548890556703</v>
      </c>
      <c r="Q36" s="545">
        <v>2.5611292977693023</v>
      </c>
      <c r="R36" s="544">
        <v>125.39283124982349</v>
      </c>
      <c r="S36" s="546">
        <v>3.7401849487494334</v>
      </c>
      <c r="U36" s="547"/>
      <c r="V36" s="547"/>
    </row>
    <row r="37" spans="1:23">
      <c r="A37" s="536" t="s">
        <v>53</v>
      </c>
      <c r="B37" s="549">
        <v>415.70988331756956</v>
      </c>
      <c r="C37" s="538">
        <v>2.1304906095828793</v>
      </c>
      <c r="D37" s="539">
        <v>439.63117994814087</v>
      </c>
      <c r="E37" s="540">
        <v>2.4023628402268855</v>
      </c>
      <c r="F37" s="615">
        <v>10.940160380140417</v>
      </c>
      <c r="G37" s="550">
        <v>1.2895631122189573</v>
      </c>
      <c r="H37" s="551">
        <v>19.405623949287214</v>
      </c>
      <c r="I37" s="550">
        <v>1.1454383267610557</v>
      </c>
      <c r="J37" s="544">
        <v>386.21273749720802</v>
      </c>
      <c r="K37" s="538">
        <v>3.1859476719070123</v>
      </c>
      <c r="L37" s="539">
        <v>407.62188909557756</v>
      </c>
      <c r="M37" s="540">
        <v>2.7687936847714751</v>
      </c>
      <c r="N37" s="539">
        <v>423.25554797671759</v>
      </c>
      <c r="O37" s="540">
        <v>3.0933243366324592</v>
      </c>
      <c r="P37" s="544">
        <v>446.44472936622554</v>
      </c>
      <c r="Q37" s="545">
        <v>3.2584786915935329</v>
      </c>
      <c r="R37" s="544">
        <v>60.231991869017477</v>
      </c>
      <c r="S37" s="546">
        <v>4.1869271681042024</v>
      </c>
    </row>
    <row r="38" spans="1:23">
      <c r="A38" s="548" t="s">
        <v>36</v>
      </c>
      <c r="B38" s="549">
        <v>508.57480609219994</v>
      </c>
      <c r="C38" s="538">
        <v>2.2573959097666858</v>
      </c>
      <c r="D38" s="539">
        <v>501.67919034825474</v>
      </c>
      <c r="E38" s="540">
        <v>2.2037199798979787</v>
      </c>
      <c r="F38" s="615">
        <v>12.524511927583056</v>
      </c>
      <c r="G38" s="550">
        <v>1.3395437499117373</v>
      </c>
      <c r="H38" s="551">
        <v>46.841006117672116</v>
      </c>
      <c r="I38" s="550">
        <v>2.6225596297893303</v>
      </c>
      <c r="J38" s="544">
        <v>464.71793595023013</v>
      </c>
      <c r="K38" s="538">
        <v>3.8837328196935998</v>
      </c>
      <c r="L38" s="539">
        <v>494.37564417414382</v>
      </c>
      <c r="M38" s="540">
        <v>4.0119594774235905</v>
      </c>
      <c r="N38" s="539">
        <v>518.58736520448599</v>
      </c>
      <c r="O38" s="540">
        <v>3.236751918712153</v>
      </c>
      <c r="P38" s="544">
        <v>559.23484013940492</v>
      </c>
      <c r="Q38" s="545">
        <v>3.7839740358147815</v>
      </c>
      <c r="R38" s="544">
        <v>94.516904189174795</v>
      </c>
      <c r="S38" s="546">
        <v>5.7129779620285603</v>
      </c>
    </row>
    <row r="39" spans="1:23">
      <c r="A39" s="548" t="s">
        <v>54</v>
      </c>
      <c r="B39" s="549">
        <v>513.3035121799054</v>
      </c>
      <c r="C39" s="538">
        <v>2.3842484086433284</v>
      </c>
      <c r="D39" s="539">
        <v>508.33973152905241</v>
      </c>
      <c r="E39" s="540">
        <v>2.1224154550171508</v>
      </c>
      <c r="F39" s="615">
        <v>13.641552870220982</v>
      </c>
      <c r="G39" s="550">
        <v>1.245671024711257</v>
      </c>
      <c r="H39" s="551">
        <v>48.707234793379591</v>
      </c>
      <c r="I39" s="550">
        <v>2.5633033881263381</v>
      </c>
      <c r="J39" s="544">
        <v>463.49669096436338</v>
      </c>
      <c r="K39" s="538">
        <v>3.8390023556819362</v>
      </c>
      <c r="L39" s="539">
        <v>504.07291039951781</v>
      </c>
      <c r="M39" s="540">
        <v>4.4758503497356932</v>
      </c>
      <c r="N39" s="539">
        <v>533.44110318105311</v>
      </c>
      <c r="O39" s="540">
        <v>3.5694972106059586</v>
      </c>
      <c r="P39" s="544">
        <v>564.57445367773062</v>
      </c>
      <c r="Q39" s="545">
        <v>3.6980483078982251</v>
      </c>
      <c r="R39" s="544">
        <v>101.07776271336735</v>
      </c>
      <c r="S39" s="546">
        <v>5.5903217079644758</v>
      </c>
    </row>
    <row r="40" spans="1:23">
      <c r="A40" s="536" t="s">
        <v>55</v>
      </c>
      <c r="B40" s="549">
        <v>498.48110941919532</v>
      </c>
      <c r="C40" s="538">
        <v>2.2623854402612515</v>
      </c>
      <c r="D40" s="539">
        <v>481.94200606203367</v>
      </c>
      <c r="E40" s="540">
        <v>1.8353857926534141</v>
      </c>
      <c r="F40" s="615">
        <v>8.2032603554933061</v>
      </c>
      <c r="G40" s="550">
        <v>0.90551141120419743</v>
      </c>
      <c r="H40" s="551">
        <v>37.476047257320708</v>
      </c>
      <c r="I40" s="550">
        <v>2.2230193040582575</v>
      </c>
      <c r="J40" s="544">
        <v>463.49222552001538</v>
      </c>
      <c r="K40" s="538">
        <v>3.1146913958878386</v>
      </c>
      <c r="L40" s="539">
        <v>488.78741085303159</v>
      </c>
      <c r="M40" s="540">
        <v>3.3371405350295191</v>
      </c>
      <c r="N40" s="539">
        <v>512.32212276833127</v>
      </c>
      <c r="O40" s="540">
        <v>3.7653034080043879</v>
      </c>
      <c r="P40" s="544">
        <v>535.30074712972657</v>
      </c>
      <c r="Q40" s="545">
        <v>3.4320528266511543</v>
      </c>
      <c r="R40" s="544">
        <v>71.808521609711221</v>
      </c>
      <c r="S40" s="546">
        <v>4.0849516404078816</v>
      </c>
      <c r="U40" s="547"/>
      <c r="V40" s="547"/>
    </row>
    <row r="41" spans="1:23">
      <c r="A41" s="536" t="s">
        <v>38</v>
      </c>
      <c r="B41" s="549">
        <v>501.43533190449136</v>
      </c>
      <c r="C41" s="538">
        <v>2.5074519968194897</v>
      </c>
      <c r="D41" s="539">
        <v>517.9230114419197</v>
      </c>
      <c r="E41" s="540">
        <v>2.3376786730061356</v>
      </c>
      <c r="F41" s="615">
        <v>13.363799171213648</v>
      </c>
      <c r="G41" s="550">
        <v>1.2897645281789916</v>
      </c>
      <c r="H41" s="551">
        <v>40.063356522439122</v>
      </c>
      <c r="I41" s="550">
        <v>2.0456509740525042</v>
      </c>
      <c r="J41" s="544">
        <v>463.06470730990191</v>
      </c>
      <c r="K41" s="538">
        <v>3.5542930590234101</v>
      </c>
      <c r="L41" s="539">
        <v>488.2112975768448</v>
      </c>
      <c r="M41" s="540">
        <v>3.5806096732990458</v>
      </c>
      <c r="N41" s="539">
        <v>508.20272142569621</v>
      </c>
      <c r="O41" s="540">
        <v>4.4767639908261021</v>
      </c>
      <c r="P41" s="544">
        <v>549.24326751155411</v>
      </c>
      <c r="Q41" s="545">
        <v>3.8497436394213351</v>
      </c>
      <c r="R41" s="544">
        <v>86.178560201652147</v>
      </c>
      <c r="S41" s="546">
        <v>4.764289195623495</v>
      </c>
      <c r="U41" s="547"/>
      <c r="V41" s="547"/>
    </row>
    <row r="42" spans="1:23">
      <c r="A42" s="548" t="s">
        <v>56</v>
      </c>
      <c r="B42" s="549">
        <v>501.10006086625708</v>
      </c>
      <c r="C42" s="538">
        <v>2.430821145557823</v>
      </c>
      <c r="D42" s="539">
        <v>513.56888734025813</v>
      </c>
      <c r="E42" s="540">
        <v>2.1276670369184258</v>
      </c>
      <c r="F42" s="615">
        <v>14.907517870726588</v>
      </c>
      <c r="G42" s="550">
        <v>1.3633363585080329</v>
      </c>
      <c r="H42" s="551">
        <v>30.835211540059785</v>
      </c>
      <c r="I42" s="550">
        <v>1.5204542904468208</v>
      </c>
      <c r="J42" s="544">
        <v>459.46204286173355</v>
      </c>
      <c r="K42" s="538">
        <v>3.6395866542662643</v>
      </c>
      <c r="L42" s="539">
        <v>487.24621683214411</v>
      </c>
      <c r="M42" s="540">
        <v>3.4158177246965482</v>
      </c>
      <c r="N42" s="539">
        <v>503.68034299672786</v>
      </c>
      <c r="O42" s="540">
        <v>4.148340633553663</v>
      </c>
      <c r="P42" s="544">
        <v>555.93610454614748</v>
      </c>
      <c r="Q42" s="545">
        <v>3.7133111626282793</v>
      </c>
      <c r="R42" s="544">
        <v>96.474061684413968</v>
      </c>
      <c r="S42" s="546">
        <v>5.0260537128953935</v>
      </c>
    </row>
    <row r="43" spans="1:23">
      <c r="A43" s="807" t="s">
        <v>57</v>
      </c>
      <c r="B43" s="605">
        <v>460.77485550976508</v>
      </c>
      <c r="C43" s="606">
        <v>2.5936772273368036</v>
      </c>
      <c r="D43" s="607">
        <v>466.51107660348976</v>
      </c>
      <c r="E43" s="608">
        <v>2.3171790475994865</v>
      </c>
      <c r="F43" s="609">
        <v>15.97211025955138</v>
      </c>
      <c r="G43" s="610">
        <v>1.4163807958460541</v>
      </c>
      <c r="H43" s="611">
        <v>41.492512787915089</v>
      </c>
      <c r="I43" s="610">
        <v>2.3427617911087641</v>
      </c>
      <c r="J43" s="612">
        <v>412.53240641220549</v>
      </c>
      <c r="K43" s="606">
        <v>4.9799729947466504</v>
      </c>
      <c r="L43" s="607">
        <v>452.26610279283108</v>
      </c>
      <c r="M43" s="608">
        <v>3.1265680657202664</v>
      </c>
      <c r="N43" s="607">
        <v>470.07268370890489</v>
      </c>
      <c r="O43" s="608">
        <v>3.3625440058523575</v>
      </c>
      <c r="P43" s="612">
        <v>513.2618645516103</v>
      </c>
      <c r="Q43" s="613">
        <v>4.2830216940913282</v>
      </c>
      <c r="R43" s="612">
        <v>100.72945813940485</v>
      </c>
      <c r="S43" s="614">
        <v>6.3128038521851444</v>
      </c>
    </row>
    <row r="44" spans="1:23">
      <c r="A44" s="548" t="s">
        <v>40</v>
      </c>
      <c r="B44" s="549">
        <v>512.86357797346125</v>
      </c>
      <c r="C44" s="538">
        <v>1.3243675171932392</v>
      </c>
      <c r="D44" s="539">
        <v>512.20171568941566</v>
      </c>
      <c r="E44" s="540">
        <v>1.2730647554510157</v>
      </c>
      <c r="F44" s="615">
        <v>13.486191449031674</v>
      </c>
      <c r="G44" s="550">
        <v>0.926126370400294</v>
      </c>
      <c r="H44" s="551">
        <v>42.664057218007294</v>
      </c>
      <c r="I44" s="550">
        <v>1.5455010070067918</v>
      </c>
      <c r="J44" s="544">
        <v>471.28962573087813</v>
      </c>
      <c r="K44" s="538">
        <v>2.9116731609662634</v>
      </c>
      <c r="L44" s="539">
        <v>496.33788153025665</v>
      </c>
      <c r="M44" s="540">
        <v>3.213843590693489</v>
      </c>
      <c r="N44" s="539">
        <v>527.0622118425897</v>
      </c>
      <c r="O44" s="540">
        <v>2.8129399711623582</v>
      </c>
      <c r="P44" s="544">
        <v>559.51073104954276</v>
      </c>
      <c r="Q44" s="545">
        <v>2.5465546977660729</v>
      </c>
      <c r="R44" s="539">
        <v>88.221105318664797</v>
      </c>
      <c r="S44" s="546">
        <v>3.8263222658807359</v>
      </c>
    </row>
    <row r="45" spans="1:23">
      <c r="A45" s="536" t="s">
        <v>27</v>
      </c>
      <c r="B45" s="549">
        <v>492.78613621721502</v>
      </c>
      <c r="C45" s="538">
        <v>2.0654739074996846</v>
      </c>
      <c r="D45" s="539">
        <v>507.05396679354317</v>
      </c>
      <c r="E45" s="540">
        <v>1.7676131088589306</v>
      </c>
      <c r="F45" s="615">
        <v>13.380223226058593</v>
      </c>
      <c r="G45" s="550">
        <v>1.0800415564749279</v>
      </c>
      <c r="H45" s="551">
        <v>26.941043538051293</v>
      </c>
      <c r="I45" s="550">
        <v>1.1329662851955802</v>
      </c>
      <c r="J45" s="544">
        <v>454.28220224215795</v>
      </c>
      <c r="K45" s="538">
        <v>3.0673880522412564</v>
      </c>
      <c r="L45" s="539">
        <v>479.92120336634844</v>
      </c>
      <c r="M45" s="540">
        <v>2.7478129164525349</v>
      </c>
      <c r="N45" s="539">
        <v>502.66060729607437</v>
      </c>
      <c r="O45" s="540">
        <v>3.4010704719637834</v>
      </c>
      <c r="P45" s="544">
        <v>536.28449398096313</v>
      </c>
      <c r="Q45" s="545">
        <v>3.1011862307907259</v>
      </c>
      <c r="R45" s="544">
        <v>82.002291738805098</v>
      </c>
      <c r="S45" s="546">
        <v>4.0246302864366905</v>
      </c>
      <c r="T45" s="553"/>
      <c r="U45" s="553"/>
      <c r="V45" s="553"/>
      <c r="W45" s="553"/>
    </row>
    <row r="46" spans="1:23">
      <c r="A46" s="548" t="s">
        <v>43</v>
      </c>
      <c r="B46" s="549">
        <v>493.42235622478114</v>
      </c>
      <c r="C46" s="538">
        <v>3.6007207171728175</v>
      </c>
      <c r="D46" s="539">
        <v>481.17150975078857</v>
      </c>
      <c r="E46" s="540">
        <v>2.5835712193965805</v>
      </c>
      <c r="F46" s="615">
        <v>12.248475643712645</v>
      </c>
      <c r="G46" s="550">
        <v>1.1253372019049919</v>
      </c>
      <c r="H46" s="551">
        <v>43.56259181793672</v>
      </c>
      <c r="I46" s="550">
        <v>2.1795678739406781</v>
      </c>
      <c r="J46" s="544">
        <v>449.51670046868026</v>
      </c>
      <c r="K46" s="538">
        <v>3.0967881293871926</v>
      </c>
      <c r="L46" s="539">
        <v>477.61250420470037</v>
      </c>
      <c r="M46" s="540">
        <v>4.2826168220690199</v>
      </c>
      <c r="N46" s="539">
        <v>512.75737758165212</v>
      </c>
      <c r="O46" s="540">
        <v>4.602443040436671</v>
      </c>
      <c r="P46" s="544">
        <v>543.10044619421831</v>
      </c>
      <c r="Q46" s="545">
        <v>5.4475581404215765</v>
      </c>
      <c r="R46" s="544">
        <v>93.583745725537995</v>
      </c>
      <c r="S46" s="546">
        <v>4.9719987527640539</v>
      </c>
      <c r="U46" s="547"/>
      <c r="V46" s="547"/>
    </row>
    <row r="47" spans="1:23">
      <c r="A47" s="536" t="s">
        <v>58</v>
      </c>
      <c r="B47" s="549">
        <v>505.50581540018243</v>
      </c>
      <c r="C47" s="538">
        <v>2.9002722302682473</v>
      </c>
      <c r="D47" s="539">
        <v>500.23214851605735</v>
      </c>
      <c r="E47" s="540">
        <v>2.5272914885006652</v>
      </c>
      <c r="F47" s="615">
        <v>15.60900518987593</v>
      </c>
      <c r="G47" s="550">
        <v>1.2123769205211603</v>
      </c>
      <c r="H47" s="551">
        <v>42.812851332061996</v>
      </c>
      <c r="I47" s="550">
        <v>1.9345288576773676</v>
      </c>
      <c r="J47" s="544">
        <v>455.09330694718051</v>
      </c>
      <c r="K47" s="538">
        <v>3.9383632384201044</v>
      </c>
      <c r="L47" s="539">
        <v>495.80576368342236</v>
      </c>
      <c r="M47" s="540">
        <v>3.8901784891240068</v>
      </c>
      <c r="N47" s="539">
        <v>513.47886726509489</v>
      </c>
      <c r="O47" s="540">
        <v>4.4095718464845888</v>
      </c>
      <c r="P47" s="544">
        <v>561.11722059524755</v>
      </c>
      <c r="Q47" s="545">
        <v>3.9469707978530355</v>
      </c>
      <c r="R47" s="544">
        <v>106.02391364806715</v>
      </c>
      <c r="S47" s="546">
        <v>5.0073434098318881</v>
      </c>
    </row>
    <row r="48" spans="1:23">
      <c r="A48" s="548" t="s">
        <v>59</v>
      </c>
      <c r="B48" s="549">
        <v>425.48950953326022</v>
      </c>
      <c r="C48" s="538">
        <v>3.9339008643121534</v>
      </c>
      <c r="D48" s="539">
        <v>454.83711034224655</v>
      </c>
      <c r="E48" s="540">
        <v>4.799695242070575</v>
      </c>
      <c r="F48" s="615">
        <v>9.0404932653805332</v>
      </c>
      <c r="G48" s="550">
        <v>1.854698924106708</v>
      </c>
      <c r="H48" s="551">
        <v>20.350837319261156</v>
      </c>
      <c r="I48" s="550">
        <v>2.1401280178417261</v>
      </c>
      <c r="J48" s="544">
        <v>400.41109306003796</v>
      </c>
      <c r="K48" s="538">
        <v>5.0224163549616714</v>
      </c>
      <c r="L48" s="539">
        <v>416.03370943930378</v>
      </c>
      <c r="M48" s="540">
        <v>4.3196942937291336</v>
      </c>
      <c r="N48" s="539">
        <v>427.71314242994117</v>
      </c>
      <c r="O48" s="540">
        <v>4.4822259524007171</v>
      </c>
      <c r="P48" s="544">
        <v>458.98843924836558</v>
      </c>
      <c r="Q48" s="545">
        <v>7.1403925138269715</v>
      </c>
      <c r="R48" s="544">
        <v>58.577346188327716</v>
      </c>
      <c r="S48" s="546">
        <v>7.9473570276220808</v>
      </c>
    </row>
    <row r="49" spans="1:23">
      <c r="A49" s="548" t="s">
        <v>60</v>
      </c>
      <c r="B49" s="549">
        <v>509.22150412581487</v>
      </c>
      <c r="C49" s="538">
        <v>2.5643961815781018</v>
      </c>
      <c r="D49" s="539">
        <v>503.72920465412136</v>
      </c>
      <c r="E49" s="540">
        <v>1.9924699983848306</v>
      </c>
      <c r="F49" s="615">
        <v>10.534972332555759</v>
      </c>
      <c r="G49" s="550">
        <v>0.97322553589045679</v>
      </c>
      <c r="H49" s="551">
        <v>37.45404933348842</v>
      </c>
      <c r="I49" s="550">
        <v>1.8837679297667791</v>
      </c>
      <c r="J49" s="544">
        <v>473.35133402839006</v>
      </c>
      <c r="K49" s="538">
        <v>3.0891355179658193</v>
      </c>
      <c r="L49" s="539">
        <v>490.31131946900808</v>
      </c>
      <c r="M49" s="540">
        <v>3.7936415912529262</v>
      </c>
      <c r="N49" s="539">
        <v>525.26704491815417</v>
      </c>
      <c r="O49" s="540">
        <v>4.1432389138439252</v>
      </c>
      <c r="P49" s="544">
        <v>557.46717037827318</v>
      </c>
      <c r="Q49" s="545">
        <v>3.7957140827672355</v>
      </c>
      <c r="R49" s="544">
        <v>84.115836349883196</v>
      </c>
      <c r="S49" s="546">
        <v>4.3857651750705129</v>
      </c>
    </row>
    <row r="50" spans="1:23">
      <c r="A50" s="548" t="s">
        <v>61</v>
      </c>
      <c r="B50" s="549">
        <v>496.24243430963719</v>
      </c>
      <c r="C50" s="538">
        <v>3.1812007654828256</v>
      </c>
      <c r="D50" s="539">
        <v>493.88771607432813</v>
      </c>
      <c r="E50" s="540">
        <v>2.5353641347844289</v>
      </c>
      <c r="F50" s="615">
        <v>11.431935476617461</v>
      </c>
      <c r="G50" s="550">
        <v>1.1294618320612122</v>
      </c>
      <c r="H50" s="551">
        <v>33.168364923791124</v>
      </c>
      <c r="I50" s="550">
        <v>1.7737604685754875</v>
      </c>
      <c r="J50" s="544">
        <v>456.61393788665396</v>
      </c>
      <c r="K50" s="538">
        <v>4.0893192424282763</v>
      </c>
      <c r="L50" s="539">
        <v>478.48625735740853</v>
      </c>
      <c r="M50" s="540">
        <v>3.8915245379032184</v>
      </c>
      <c r="N50" s="539">
        <v>507.82283862949055</v>
      </c>
      <c r="O50" s="540">
        <v>5.6281149613355943</v>
      </c>
      <c r="P50" s="544">
        <v>546.12009495979976</v>
      </c>
      <c r="Q50" s="545">
        <v>3.9925854218432066</v>
      </c>
      <c r="R50" s="544">
        <v>89.506157073145687</v>
      </c>
      <c r="S50" s="546">
        <v>5.6081553772595338</v>
      </c>
      <c r="U50" s="547"/>
      <c r="V50" s="547"/>
    </row>
    <row r="51" spans="1:23">
      <c r="A51" s="861" t="s">
        <v>264</v>
      </c>
      <c r="B51" s="862">
        <v>493.20171299616851</v>
      </c>
      <c r="C51" s="863">
        <v>0.42863562330209581</v>
      </c>
      <c r="D51" s="864">
        <v>494.25672074281073</v>
      </c>
      <c r="E51" s="865">
        <v>0.38744379179620558</v>
      </c>
      <c r="F51" s="866">
        <v>12.94659922700875</v>
      </c>
      <c r="G51" s="867">
        <v>0.1983898741370437</v>
      </c>
      <c r="H51" s="868">
        <v>38.367814455719511</v>
      </c>
      <c r="I51" s="867">
        <v>0.32750931864571581</v>
      </c>
      <c r="J51" s="869">
        <v>451.96303320112838</v>
      </c>
      <c r="K51" s="863">
        <v>0.62266464792325626</v>
      </c>
      <c r="L51" s="864">
        <v>480.81634124023441</v>
      </c>
      <c r="M51" s="865">
        <v>0.60717324637645553</v>
      </c>
      <c r="N51" s="864">
        <v>504.93936206514252</v>
      </c>
      <c r="O51" s="865">
        <v>0.64913952462398239</v>
      </c>
      <c r="P51" s="869">
        <v>539.95737132903503</v>
      </c>
      <c r="Q51" s="870">
        <v>0.63992316240939517</v>
      </c>
      <c r="R51" s="869">
        <v>87.994338127906616</v>
      </c>
      <c r="S51" s="871">
        <v>0.8345511925942154</v>
      </c>
      <c r="U51" s="547"/>
      <c r="V51" s="547"/>
      <c r="W51" s="554"/>
    </row>
    <row r="52" spans="1:23" ht="16.5">
      <c r="A52" s="252" t="s">
        <v>64</v>
      </c>
      <c r="B52" s="549"/>
      <c r="C52" s="538"/>
      <c r="D52" s="539"/>
      <c r="E52" s="540"/>
      <c r="F52" s="809">
        <f>AVERAGE(F16:F50)</f>
        <v>12.946599227008747</v>
      </c>
      <c r="G52" s="550"/>
      <c r="H52" s="551"/>
      <c r="I52" s="550"/>
      <c r="J52" s="544"/>
      <c r="K52" s="538"/>
      <c r="L52" s="539"/>
      <c r="M52" s="540"/>
      <c r="N52" s="539"/>
      <c r="O52" s="540"/>
      <c r="P52" s="544"/>
      <c r="Q52" s="545"/>
      <c r="R52" s="544"/>
      <c r="S52" s="546"/>
      <c r="U52" s="547"/>
      <c r="V52" s="547"/>
      <c r="W52" s="554"/>
    </row>
    <row r="53" spans="1:23" ht="16.5">
      <c r="A53" s="252" t="s">
        <v>3323</v>
      </c>
      <c r="B53" s="549"/>
      <c r="C53" s="538"/>
      <c r="D53" s="539"/>
      <c r="E53" s="540"/>
      <c r="F53" s="805">
        <f>STDEV(F15:F50)</f>
        <v>3.9835463258515014</v>
      </c>
      <c r="G53" s="550"/>
      <c r="H53" s="551"/>
      <c r="I53" s="550"/>
      <c r="J53" s="544"/>
      <c r="K53" s="538"/>
      <c r="L53" s="539"/>
      <c r="M53" s="540"/>
      <c r="N53" s="539"/>
      <c r="O53" s="540"/>
      <c r="P53" s="544"/>
      <c r="Q53" s="545"/>
      <c r="R53" s="544"/>
      <c r="S53" s="546"/>
      <c r="U53" s="547"/>
      <c r="V53" s="547"/>
      <c r="W53" s="554"/>
    </row>
    <row r="54" spans="1:23" ht="16.5">
      <c r="A54" s="671" t="s">
        <v>3324</v>
      </c>
      <c r="B54" s="549"/>
      <c r="C54" s="538"/>
      <c r="D54" s="539"/>
      <c r="E54" s="540"/>
      <c r="F54" s="806">
        <f>-(F43-F52)/F53</f>
        <v>-0.75950190736037604</v>
      </c>
      <c r="G54" s="550"/>
      <c r="H54" s="551"/>
      <c r="I54" s="550"/>
      <c r="J54" s="544"/>
      <c r="K54" s="538"/>
      <c r="L54" s="539"/>
      <c r="M54" s="540"/>
      <c r="N54" s="539"/>
      <c r="O54" s="540"/>
      <c r="P54" s="544"/>
      <c r="Q54" s="545"/>
      <c r="R54" s="544"/>
      <c r="S54" s="546"/>
      <c r="U54" s="547"/>
      <c r="V54" s="547"/>
      <c r="W54" s="554"/>
    </row>
    <row r="55" spans="1:23">
      <c r="A55" s="548"/>
      <c r="B55" s="549"/>
      <c r="C55" s="538"/>
      <c r="D55" s="539"/>
      <c r="E55" s="540"/>
      <c r="F55" s="541"/>
      <c r="G55" s="550"/>
      <c r="H55" s="551"/>
      <c r="I55" s="550"/>
      <c r="J55" s="544"/>
      <c r="K55" s="538"/>
      <c r="L55" s="539"/>
      <c r="M55" s="540"/>
      <c r="N55" s="539"/>
      <c r="O55" s="540"/>
      <c r="P55" s="544"/>
      <c r="Q55" s="545"/>
      <c r="R55" s="544"/>
      <c r="S55" s="546"/>
      <c r="U55" s="547"/>
      <c r="V55" s="547"/>
      <c r="W55" s="554"/>
    </row>
    <row r="56" spans="1:23">
      <c r="A56" s="555" t="s">
        <v>1328</v>
      </c>
      <c r="B56" s="549"/>
      <c r="C56" s="538"/>
      <c r="D56" s="539"/>
      <c r="E56" s="540"/>
      <c r="F56" s="541"/>
      <c r="G56" s="550"/>
      <c r="H56" s="551"/>
      <c r="I56" s="550"/>
      <c r="J56" s="544"/>
      <c r="K56" s="538"/>
      <c r="L56" s="539"/>
      <c r="M56" s="540"/>
      <c r="N56" s="539"/>
      <c r="O56" s="540"/>
      <c r="P56" s="544"/>
      <c r="Q56" s="545"/>
      <c r="R56" s="544"/>
      <c r="S56" s="546"/>
      <c r="U56" s="547"/>
      <c r="V56" s="547"/>
      <c r="W56" s="554"/>
    </row>
    <row r="57" spans="1:23">
      <c r="A57" s="548" t="s">
        <v>65</v>
      </c>
      <c r="B57" s="549">
        <v>427.22498305912961</v>
      </c>
      <c r="C57" s="538">
        <v>3.2777923425044384</v>
      </c>
      <c r="D57" s="539" t="s">
        <v>81</v>
      </c>
      <c r="E57" s="540" t="s">
        <v>81</v>
      </c>
      <c r="F57" s="541" t="s">
        <v>81</v>
      </c>
      <c r="G57" s="550" t="s">
        <v>81</v>
      </c>
      <c r="H57" s="551" t="s">
        <v>81</v>
      </c>
      <c r="I57" s="550" t="s">
        <v>81</v>
      </c>
      <c r="J57" s="544" t="s">
        <v>81</v>
      </c>
      <c r="K57" s="538" t="s">
        <v>81</v>
      </c>
      <c r="L57" s="539" t="s">
        <v>81</v>
      </c>
      <c r="M57" s="540" t="s">
        <v>81</v>
      </c>
      <c r="N57" s="539" t="s">
        <v>81</v>
      </c>
      <c r="O57" s="540" t="s">
        <v>81</v>
      </c>
      <c r="P57" s="544" t="s">
        <v>81</v>
      </c>
      <c r="Q57" s="545" t="s">
        <v>81</v>
      </c>
      <c r="R57" s="544" t="s">
        <v>81</v>
      </c>
      <c r="S57" s="546" t="s">
        <v>81</v>
      </c>
    </row>
    <row r="58" spans="1:23">
      <c r="A58" s="536" t="s">
        <v>1329</v>
      </c>
      <c r="B58" s="549">
        <v>375.74510195446885</v>
      </c>
      <c r="C58" s="538">
        <v>2.6423805517158336</v>
      </c>
      <c r="D58" s="539">
        <v>386.51675305463777</v>
      </c>
      <c r="E58" s="540">
        <v>4.7761422242919114</v>
      </c>
      <c r="F58" s="541">
        <v>1.4432705988999761</v>
      </c>
      <c r="G58" s="550">
        <v>0.770760907251128</v>
      </c>
      <c r="H58" s="551">
        <v>8.0550226352985348</v>
      </c>
      <c r="I58" s="550">
        <v>2.2873891835469302</v>
      </c>
      <c r="J58" s="544">
        <v>369.08888978319584</v>
      </c>
      <c r="K58" s="538">
        <v>2.9461174098038763</v>
      </c>
      <c r="L58" s="539">
        <v>370.01464641842085</v>
      </c>
      <c r="M58" s="540">
        <v>3.124439399745282</v>
      </c>
      <c r="N58" s="539">
        <v>374.4624390794275</v>
      </c>
      <c r="O58" s="540">
        <v>3.1612169565288419</v>
      </c>
      <c r="P58" s="544">
        <v>391.24253528093624</v>
      </c>
      <c r="Q58" s="545">
        <v>6.2393496908408599</v>
      </c>
      <c r="R58" s="544">
        <v>22.153645497740502</v>
      </c>
      <c r="S58" s="546">
        <v>6.9141479216522246</v>
      </c>
    </row>
    <row r="59" spans="1:23">
      <c r="A59" s="548" t="s">
        <v>66</v>
      </c>
      <c r="B59" s="549">
        <v>400.68210274807643</v>
      </c>
      <c r="C59" s="538">
        <v>2.2968375918607591</v>
      </c>
      <c r="D59" s="539">
        <v>428.26375581839307</v>
      </c>
      <c r="E59" s="540">
        <v>2.9546586786203179</v>
      </c>
      <c r="F59" s="541">
        <v>12.493425266219596</v>
      </c>
      <c r="G59" s="550">
        <v>1.3130459187049728</v>
      </c>
      <c r="H59" s="551">
        <v>27.343024234309429</v>
      </c>
      <c r="I59" s="550">
        <v>1.5560954083145686</v>
      </c>
      <c r="J59" s="544">
        <v>367.78973506479946</v>
      </c>
      <c r="K59" s="538">
        <v>2.4694858986718735</v>
      </c>
      <c r="L59" s="539">
        <v>389.53477363284071</v>
      </c>
      <c r="M59" s="540">
        <v>2.2121425156358727</v>
      </c>
      <c r="N59" s="539">
        <v>401.27087228949722</v>
      </c>
      <c r="O59" s="540">
        <v>3.0384363439256905</v>
      </c>
      <c r="P59" s="544">
        <v>449.75316581303332</v>
      </c>
      <c r="Q59" s="545">
        <v>5.0631413408540462</v>
      </c>
      <c r="R59" s="544">
        <v>81.963430748233918</v>
      </c>
      <c r="S59" s="546">
        <v>5.4166450058747877</v>
      </c>
    </row>
    <row r="60" spans="1:23">
      <c r="A60" s="548" t="s">
        <v>1330</v>
      </c>
      <c r="B60" s="549">
        <v>517.77928127313987</v>
      </c>
      <c r="C60" s="538">
        <v>4.6367182884709761</v>
      </c>
      <c r="D60" s="539">
        <v>561.16775372067866</v>
      </c>
      <c r="E60" s="540">
        <v>4.646267851989716</v>
      </c>
      <c r="F60" s="541">
        <v>18.484186499446039</v>
      </c>
      <c r="G60" s="550">
        <v>2.3600185256285147</v>
      </c>
      <c r="H60" s="551">
        <v>40.365328478521263</v>
      </c>
      <c r="I60" s="550">
        <v>2.4926903407146987</v>
      </c>
      <c r="J60" s="544">
        <v>459.85897372573527</v>
      </c>
      <c r="K60" s="538">
        <v>5.8890168705934194</v>
      </c>
      <c r="L60" s="539">
        <v>505.53144926010384</v>
      </c>
      <c r="M60" s="540">
        <v>5.3024125098048156</v>
      </c>
      <c r="N60" s="539">
        <v>527.80649762051826</v>
      </c>
      <c r="O60" s="540">
        <v>5.1881850583183118</v>
      </c>
      <c r="P60" s="544">
        <v>578.11910533790149</v>
      </c>
      <c r="Q60" s="545">
        <v>8.5493477450217199</v>
      </c>
      <c r="R60" s="544">
        <v>118.26013161216616</v>
      </c>
      <c r="S60" s="546">
        <v>9.7416334997518366</v>
      </c>
      <c r="U60" s="547"/>
    </row>
    <row r="61" spans="1:23">
      <c r="A61" s="548" t="s">
        <v>22</v>
      </c>
      <c r="B61" s="549">
        <v>445.77195679583639</v>
      </c>
      <c r="C61" s="538">
        <v>4.3502227043837305</v>
      </c>
      <c r="D61" s="539">
        <v>450.47955562146245</v>
      </c>
      <c r="E61" s="540">
        <v>3.5322121097473183</v>
      </c>
      <c r="F61" s="541">
        <v>16.373507134991051</v>
      </c>
      <c r="G61" s="550">
        <v>1.4500310730244617</v>
      </c>
      <c r="H61" s="551">
        <v>41.117567603252859</v>
      </c>
      <c r="I61" s="550">
        <v>2.2620297360731394</v>
      </c>
      <c r="J61" s="544">
        <v>395.11640753087482</v>
      </c>
      <c r="K61" s="538">
        <v>6.0238752284034387</v>
      </c>
      <c r="L61" s="539">
        <v>427.93200129534637</v>
      </c>
      <c r="M61" s="540">
        <v>5.1498454380777741</v>
      </c>
      <c r="N61" s="539">
        <v>463.71955657029162</v>
      </c>
      <c r="O61" s="540">
        <v>5.6458900009958271</v>
      </c>
      <c r="P61" s="544">
        <v>501.99588854245098</v>
      </c>
      <c r="Q61" s="545">
        <v>4.8899062296944811</v>
      </c>
      <c r="R61" s="544">
        <v>106.87948101157609</v>
      </c>
      <c r="S61" s="546">
        <v>6.637162875749441</v>
      </c>
      <c r="U61" s="547"/>
      <c r="V61" s="547"/>
    </row>
    <row r="62" spans="1:23">
      <c r="A62" s="548" t="s">
        <v>1331</v>
      </c>
      <c r="B62" s="549">
        <v>475.1865978922587</v>
      </c>
      <c r="C62" s="538">
        <v>6.2805516586260755</v>
      </c>
      <c r="D62" s="539">
        <v>474.67372765576783</v>
      </c>
      <c r="E62" s="540">
        <v>4.1608018936535416</v>
      </c>
      <c r="F62" s="541">
        <v>25.640178777969126</v>
      </c>
      <c r="G62" s="550">
        <v>2.9457660700888213</v>
      </c>
      <c r="H62" s="551">
        <v>37.353433919653632</v>
      </c>
      <c r="I62" s="550">
        <v>2.5679484440639038</v>
      </c>
      <c r="J62" s="544">
        <v>412.33464935705865</v>
      </c>
      <c r="K62" s="538">
        <v>6.7080305507589797</v>
      </c>
      <c r="L62" s="539">
        <v>464.64333029066432</v>
      </c>
      <c r="M62" s="540">
        <v>7.361026197302821</v>
      </c>
      <c r="N62" s="539">
        <v>499.56186165191696</v>
      </c>
      <c r="O62" s="540">
        <v>11.555182230204265</v>
      </c>
      <c r="P62" s="544">
        <v>523.86574436749004</v>
      </c>
      <c r="Q62" s="545">
        <v>8.0197531264234438</v>
      </c>
      <c r="R62" s="544">
        <v>111.53109501043146</v>
      </c>
      <c r="S62" s="546">
        <v>9.61409077649453</v>
      </c>
      <c r="U62" s="547"/>
      <c r="V62" s="547"/>
    </row>
    <row r="63" spans="1:23">
      <c r="A63" s="536" t="s">
        <v>67</v>
      </c>
      <c r="B63" s="549">
        <v>415.72876056662182</v>
      </c>
      <c r="C63" s="538">
        <v>2.3610779704811171</v>
      </c>
      <c r="D63" s="539">
        <v>442.08544943325273</v>
      </c>
      <c r="E63" s="540">
        <v>2.574273994732307</v>
      </c>
      <c r="F63" s="541">
        <v>13.657614780210222</v>
      </c>
      <c r="G63" s="550">
        <v>1.7268361014528599</v>
      </c>
      <c r="H63" s="551">
        <v>26.654791873515371</v>
      </c>
      <c r="I63" s="550">
        <v>1.7522314648191946</v>
      </c>
      <c r="J63" s="544">
        <v>384.65789544578269</v>
      </c>
      <c r="K63" s="538">
        <v>3.1166563147008532</v>
      </c>
      <c r="L63" s="539">
        <v>398.50829203010198</v>
      </c>
      <c r="M63" s="540">
        <v>3.0449020635512154</v>
      </c>
      <c r="N63" s="539">
        <v>418.76904630586881</v>
      </c>
      <c r="O63" s="540">
        <v>3.5349908174924747</v>
      </c>
      <c r="P63" s="544">
        <v>461.09584773656826</v>
      </c>
      <c r="Q63" s="545">
        <v>4.7742576745656313</v>
      </c>
      <c r="R63" s="544">
        <v>76.437952290785518</v>
      </c>
      <c r="S63" s="546">
        <v>5.9067126738230584</v>
      </c>
    </row>
    <row r="64" spans="1:23">
      <c r="A64" s="536" t="s">
        <v>68</v>
      </c>
      <c r="B64" s="549">
        <v>419.60803201567819</v>
      </c>
      <c r="C64" s="538">
        <v>2.0745339007346408</v>
      </c>
      <c r="D64" s="539">
        <v>438.89665985024703</v>
      </c>
      <c r="E64" s="540">
        <v>2.1566248346658456</v>
      </c>
      <c r="F64" s="541">
        <v>15.600208921247404</v>
      </c>
      <c r="G64" s="550">
        <v>1.4280481398848668</v>
      </c>
      <c r="H64" s="551">
        <v>24.012963198693502</v>
      </c>
      <c r="I64" s="550">
        <v>1.2547985660786025</v>
      </c>
      <c r="J64" s="544">
        <v>389.82906871469845</v>
      </c>
      <c r="K64" s="538">
        <v>2.7122385191391367</v>
      </c>
      <c r="L64" s="539">
        <v>404.90396463332189</v>
      </c>
      <c r="M64" s="540">
        <v>2.4749771217510368</v>
      </c>
      <c r="N64" s="539">
        <v>423.58214323126043</v>
      </c>
      <c r="O64" s="540">
        <v>3.3551914242625629</v>
      </c>
      <c r="P64" s="544">
        <v>460.39234499929699</v>
      </c>
      <c r="Q64" s="545">
        <v>3.645081554342716</v>
      </c>
      <c r="R64" s="544">
        <v>70.563276284598558</v>
      </c>
      <c r="S64" s="546">
        <v>4.3175632970995839</v>
      </c>
      <c r="U64" s="547"/>
      <c r="V64" s="547"/>
    </row>
    <row r="65" spans="1:22">
      <c r="A65" s="536" t="s">
        <v>69</v>
      </c>
      <c r="B65" s="549">
        <v>475.39117629697387</v>
      </c>
      <c r="C65" s="538">
        <v>2.4520085174862807</v>
      </c>
      <c r="D65" s="539">
        <v>484.63358796872808</v>
      </c>
      <c r="E65" s="540">
        <v>2.3260217590817862</v>
      </c>
      <c r="F65" s="541">
        <v>12.131278444627327</v>
      </c>
      <c r="G65" s="550">
        <v>1.1366010718413118</v>
      </c>
      <c r="H65" s="551">
        <v>37.771550263349184</v>
      </c>
      <c r="I65" s="550">
        <v>1.9096239203389824</v>
      </c>
      <c r="J65" s="544">
        <v>443.5823388346775</v>
      </c>
      <c r="K65" s="538">
        <v>3.2694869236385391</v>
      </c>
      <c r="L65" s="539">
        <v>459.73304769787694</v>
      </c>
      <c r="M65" s="540">
        <v>3.4380102246990236</v>
      </c>
      <c r="N65" s="539">
        <v>477.16160284044963</v>
      </c>
      <c r="O65" s="540">
        <v>2.9684140993848662</v>
      </c>
      <c r="P65" s="544">
        <v>521.84773837549471</v>
      </c>
      <c r="Q65" s="545">
        <v>4.123058832317513</v>
      </c>
      <c r="R65" s="544">
        <v>78.265399540817299</v>
      </c>
      <c r="S65" s="546">
        <v>4.8187008166612548</v>
      </c>
    </row>
    <row r="66" spans="1:22" ht="14.25">
      <c r="A66" s="536" t="s">
        <v>1332</v>
      </c>
      <c r="B66" s="549">
        <v>432.59641018864704</v>
      </c>
      <c r="C66" s="538">
        <v>1.3776002330216779</v>
      </c>
      <c r="D66" s="539">
        <v>427.14513667917021</v>
      </c>
      <c r="E66" s="540">
        <v>1.3437045651465933</v>
      </c>
      <c r="F66" s="541">
        <v>9.4645445191589079</v>
      </c>
      <c r="G66" s="550">
        <v>0.87538491205863922</v>
      </c>
      <c r="H66" s="551">
        <v>30.78093930048831</v>
      </c>
      <c r="I66" s="550">
        <v>1.489266697539555</v>
      </c>
      <c r="J66" s="544">
        <v>398.55718501838595</v>
      </c>
      <c r="K66" s="538">
        <v>2.4156315501917387</v>
      </c>
      <c r="L66" s="539">
        <v>420.19314582980792</v>
      </c>
      <c r="M66" s="540">
        <v>2.8380036230643033</v>
      </c>
      <c r="N66" s="539">
        <v>439.9104108296433</v>
      </c>
      <c r="O66" s="540">
        <v>2.961277881410358</v>
      </c>
      <c r="P66" s="544">
        <v>474.13965094720589</v>
      </c>
      <c r="Q66" s="545">
        <v>2.7922660590716153</v>
      </c>
      <c r="R66" s="544">
        <v>75.582465928820042</v>
      </c>
      <c r="S66" s="546">
        <v>3.6266356018868136</v>
      </c>
    </row>
    <row r="67" spans="1:22">
      <c r="A67" s="548" t="s">
        <v>1333</v>
      </c>
      <c r="B67" s="549">
        <v>331.63882675324032</v>
      </c>
      <c r="C67" s="538">
        <v>2.5781917769645251</v>
      </c>
      <c r="D67" s="539">
        <v>354.28950735111442</v>
      </c>
      <c r="E67" s="540">
        <v>3.6153593047807453</v>
      </c>
      <c r="F67" s="541">
        <v>12.946875337298222</v>
      </c>
      <c r="G67" s="550">
        <v>1.746165731991679</v>
      </c>
      <c r="H67" s="551">
        <v>25.007050905763865</v>
      </c>
      <c r="I67" s="550">
        <v>2.0501941842342282</v>
      </c>
      <c r="J67" s="544">
        <v>305.17753028572764</v>
      </c>
      <c r="K67" s="538">
        <v>3.0325269633461662</v>
      </c>
      <c r="L67" s="539">
        <v>318.20941694598969</v>
      </c>
      <c r="M67" s="540">
        <v>2.6863043806326652</v>
      </c>
      <c r="N67" s="539">
        <v>331.91584829997043</v>
      </c>
      <c r="O67" s="540">
        <v>4.2919511643742032</v>
      </c>
      <c r="P67" s="544">
        <v>371.57507980315404</v>
      </c>
      <c r="Q67" s="545">
        <v>5.4831295633066475</v>
      </c>
      <c r="R67" s="544">
        <v>66.397549517426455</v>
      </c>
      <c r="S67" s="546">
        <v>6.2395722880548359</v>
      </c>
    </row>
    <row r="68" spans="1:22">
      <c r="A68" s="536" t="s">
        <v>1334</v>
      </c>
      <c r="B68" s="549">
        <v>383.68238263468726</v>
      </c>
      <c r="C68" s="538">
        <v>1.2485140424227805</v>
      </c>
      <c r="D68" s="539">
        <v>390.0420822809989</v>
      </c>
      <c r="E68" s="540">
        <v>1.3579378119290511</v>
      </c>
      <c r="F68" s="541">
        <v>6.8689186754343199</v>
      </c>
      <c r="G68" s="550">
        <v>0.80838656803896036</v>
      </c>
      <c r="H68" s="551">
        <v>24.753631965723223</v>
      </c>
      <c r="I68" s="550">
        <v>1.6146936031282906</v>
      </c>
      <c r="J68" s="544">
        <v>357.58351496366276</v>
      </c>
      <c r="K68" s="538">
        <v>2.6776481742502902</v>
      </c>
      <c r="L68" s="539">
        <v>378.45737084137295</v>
      </c>
      <c r="M68" s="540">
        <v>2.7860727517751713</v>
      </c>
      <c r="N68" s="539">
        <v>388.53562674204426</v>
      </c>
      <c r="O68" s="540">
        <v>2.4173572100233449</v>
      </c>
      <c r="P68" s="544">
        <v>412.82224822210912</v>
      </c>
      <c r="Q68" s="545">
        <v>2.9937858929210419</v>
      </c>
      <c r="R68" s="544">
        <v>55.238733258446388</v>
      </c>
      <c r="S68" s="546">
        <v>4.2640693178076496</v>
      </c>
    </row>
    <row r="69" spans="1:22">
      <c r="A69" s="536" t="s">
        <v>1335</v>
      </c>
      <c r="B69" s="549">
        <v>411.13152218984726</v>
      </c>
      <c r="C69" s="538">
        <v>2.4169254153185742</v>
      </c>
      <c r="D69" s="539">
        <v>422.9590079227799</v>
      </c>
      <c r="E69" s="540">
        <v>2.4524196350156817</v>
      </c>
      <c r="F69" s="541">
        <v>11.08562646449675</v>
      </c>
      <c r="G69" s="550">
        <v>1.1365499763043119</v>
      </c>
      <c r="H69" s="551">
        <v>34.286976976961775</v>
      </c>
      <c r="I69" s="550">
        <v>2.0186025350670382</v>
      </c>
      <c r="J69" s="544">
        <v>375.13012503707682</v>
      </c>
      <c r="K69" s="538">
        <v>3.1110958428991613</v>
      </c>
      <c r="L69" s="539">
        <v>394.1637472397922</v>
      </c>
      <c r="M69" s="540">
        <v>3.4116283832645862</v>
      </c>
      <c r="N69" s="539">
        <v>423.98966858624084</v>
      </c>
      <c r="O69" s="540">
        <v>4.1924254979619082</v>
      </c>
      <c r="P69" s="544">
        <v>452.77923923571444</v>
      </c>
      <c r="Q69" s="545">
        <v>4.1850571407393025</v>
      </c>
      <c r="R69" s="544">
        <v>77.649114198637662</v>
      </c>
      <c r="S69" s="546">
        <v>4.9047414505369167</v>
      </c>
    </row>
    <row r="70" spans="1:22">
      <c r="A70" s="548" t="s">
        <v>1336</v>
      </c>
      <c r="B70" s="549">
        <v>523.27744748831401</v>
      </c>
      <c r="C70" s="538">
        <v>2.5472279812804342</v>
      </c>
      <c r="D70" s="539">
        <v>534.02082297865422</v>
      </c>
      <c r="E70" s="540">
        <v>2.5268899059618266</v>
      </c>
      <c r="F70" s="541">
        <v>4.8532271800057858</v>
      </c>
      <c r="G70" s="550">
        <v>0.93126465010040016</v>
      </c>
      <c r="H70" s="551">
        <v>18.665552400089741</v>
      </c>
      <c r="I70" s="550">
        <v>1.8810698295954258</v>
      </c>
      <c r="J70" s="544">
        <v>504.45233546274159</v>
      </c>
      <c r="K70" s="538">
        <v>3.2668361840022699</v>
      </c>
      <c r="L70" s="539">
        <v>516.37420633955514</v>
      </c>
      <c r="M70" s="540">
        <v>3.2137454301265089</v>
      </c>
      <c r="N70" s="539">
        <v>525.80155553314228</v>
      </c>
      <c r="O70" s="540">
        <v>3.492305027030338</v>
      </c>
      <c r="P70" s="544">
        <v>549.52732490936091</v>
      </c>
      <c r="Q70" s="545">
        <v>4.2493081739072638</v>
      </c>
      <c r="R70" s="544">
        <v>45.074989446619327</v>
      </c>
      <c r="S70" s="546">
        <v>5.2060360313575993</v>
      </c>
    </row>
    <row r="71" spans="1:22">
      <c r="A71" s="536" t="s">
        <v>71</v>
      </c>
      <c r="B71" s="549">
        <v>403.09974498931552</v>
      </c>
      <c r="C71" s="538">
        <v>2.5657901887510088</v>
      </c>
      <c r="D71" s="539">
        <v>444.91457413751209</v>
      </c>
      <c r="E71" s="540">
        <v>4.2600386669563131</v>
      </c>
      <c r="F71" s="541">
        <v>13.203413160189079</v>
      </c>
      <c r="G71" s="550">
        <v>1.9505548768082088</v>
      </c>
      <c r="H71" s="551">
        <v>22.309598521292514</v>
      </c>
      <c r="I71" s="550">
        <v>1.7636784930244147</v>
      </c>
      <c r="J71" s="544">
        <v>378.45845902609062</v>
      </c>
      <c r="K71" s="538">
        <v>3.6001046206030916</v>
      </c>
      <c r="L71" s="539">
        <v>392.9670800842913</v>
      </c>
      <c r="M71" s="540">
        <v>3.0498239743087741</v>
      </c>
      <c r="N71" s="539">
        <v>402.98033220357672</v>
      </c>
      <c r="O71" s="540">
        <v>3.4035144763950256</v>
      </c>
      <c r="P71" s="544">
        <v>438.11389071705526</v>
      </c>
      <c r="Q71" s="545">
        <v>4.9888113613010701</v>
      </c>
      <c r="R71" s="544">
        <v>59.655431690964633</v>
      </c>
      <c r="S71" s="546">
        <v>6.0917352210269691</v>
      </c>
    </row>
    <row r="72" spans="1:22">
      <c r="A72" s="536" t="s">
        <v>72</v>
      </c>
      <c r="B72" s="549">
        <v>408.66911399169703</v>
      </c>
      <c r="C72" s="538">
        <v>2.6744016204627754</v>
      </c>
      <c r="D72" s="539">
        <v>420.7057113279609</v>
      </c>
      <c r="E72" s="540">
        <v>2.4864949739526923</v>
      </c>
      <c r="F72" s="541">
        <v>9.3672359135392576</v>
      </c>
      <c r="G72" s="550">
        <v>1.2615994576928982</v>
      </c>
      <c r="H72" s="551">
        <v>25.291249126333526</v>
      </c>
      <c r="I72" s="550">
        <v>1.8355759618842842</v>
      </c>
      <c r="J72" s="544">
        <v>374.75975062819549</v>
      </c>
      <c r="K72" s="538">
        <v>4.0243754336860285</v>
      </c>
      <c r="L72" s="539">
        <v>403.95055875214598</v>
      </c>
      <c r="M72" s="540">
        <v>3.3909425794102095</v>
      </c>
      <c r="N72" s="539">
        <v>419.16632101488744</v>
      </c>
      <c r="O72" s="540">
        <v>3.6039089090229419</v>
      </c>
      <c r="P72" s="544">
        <v>442.08058836193868</v>
      </c>
      <c r="Q72" s="545">
        <v>3.6212781076222154</v>
      </c>
      <c r="R72" s="544">
        <v>67.320837733743232</v>
      </c>
      <c r="S72" s="546">
        <v>5.2600398290029595</v>
      </c>
      <c r="U72" s="547"/>
      <c r="V72" s="547"/>
    </row>
    <row r="73" spans="1:22">
      <c r="A73" s="548" t="s">
        <v>1337</v>
      </c>
      <c r="B73" s="549">
        <v>378.44218453849993</v>
      </c>
      <c r="C73" s="538">
        <v>1.6995874863971066</v>
      </c>
      <c r="D73" s="539">
        <v>381.67565900772553</v>
      </c>
      <c r="E73" s="540">
        <v>1.6609996509075666</v>
      </c>
      <c r="F73" s="541">
        <v>5.0957009442386454</v>
      </c>
      <c r="G73" s="550">
        <v>0.81882499586970015</v>
      </c>
      <c r="H73" s="551">
        <v>18.382506582847252</v>
      </c>
      <c r="I73" s="550">
        <v>1.5530196181449885</v>
      </c>
      <c r="J73" s="544">
        <v>363.10261106664217</v>
      </c>
      <c r="K73" s="538">
        <v>2.7753486760592154</v>
      </c>
      <c r="L73" s="539">
        <v>371.61435995373108</v>
      </c>
      <c r="M73" s="540">
        <v>2.6492936319465357</v>
      </c>
      <c r="N73" s="539">
        <v>376.96667817855359</v>
      </c>
      <c r="O73" s="540">
        <v>2.920287089291528</v>
      </c>
      <c r="P73" s="544">
        <v>404.67816790040308</v>
      </c>
      <c r="Q73" s="545">
        <v>3.1947498512680563</v>
      </c>
      <c r="R73" s="544">
        <v>41.57555683376097</v>
      </c>
      <c r="S73" s="546">
        <v>3.9247218111895679</v>
      </c>
    </row>
    <row r="74" spans="1:22">
      <c r="A74" s="536" t="s">
        <v>1338</v>
      </c>
      <c r="B74" s="549">
        <v>386.4853719786999</v>
      </c>
      <c r="C74" s="538">
        <v>3.3952268355810076</v>
      </c>
      <c r="D74" s="539">
        <v>402.80251812896756</v>
      </c>
      <c r="E74" s="540">
        <v>3.9326078426933586</v>
      </c>
      <c r="F74" s="541">
        <v>9.7006600160246919</v>
      </c>
      <c r="G74" s="550">
        <v>1.7821842219752213</v>
      </c>
      <c r="H74" s="551">
        <v>26.232143425584741</v>
      </c>
      <c r="I74" s="550">
        <v>2.4595970642471801</v>
      </c>
      <c r="J74" s="544">
        <v>355.84752885846524</v>
      </c>
      <c r="K74" s="538">
        <v>3.9678311934985331</v>
      </c>
      <c r="L74" s="539">
        <v>375.94850065452948</v>
      </c>
      <c r="M74" s="540">
        <v>3.679198021811998</v>
      </c>
      <c r="N74" s="539">
        <v>387.47643662076962</v>
      </c>
      <c r="O74" s="540">
        <v>4.4698480630122779</v>
      </c>
      <c r="P74" s="544">
        <v>428.4624650820316</v>
      </c>
      <c r="Q74" s="545">
        <v>7.3848440997266325</v>
      </c>
      <c r="R74" s="544">
        <v>72.614936223566275</v>
      </c>
      <c r="S74" s="546">
        <v>8.2085033979727857</v>
      </c>
    </row>
    <row r="75" spans="1:22">
      <c r="A75" s="536" t="s">
        <v>32</v>
      </c>
      <c r="B75" s="549">
        <v>475.40894871427082</v>
      </c>
      <c r="C75" s="538">
        <v>2.65267652946312</v>
      </c>
      <c r="D75" s="539">
        <v>478.36746472471077</v>
      </c>
      <c r="E75" s="540">
        <v>2.2987323959866477</v>
      </c>
      <c r="F75" s="541">
        <v>11.562219679419712</v>
      </c>
      <c r="G75" s="550">
        <v>1.2638142639489691</v>
      </c>
      <c r="H75" s="551">
        <v>35.702164545184374</v>
      </c>
      <c r="I75" s="550">
        <v>2.125711125050965</v>
      </c>
      <c r="J75" s="544">
        <v>438.1841535342673</v>
      </c>
      <c r="K75" s="538">
        <v>3.1217337946478954</v>
      </c>
      <c r="L75" s="539">
        <v>458.19697231512066</v>
      </c>
      <c r="M75" s="540">
        <v>2.9974703662002296</v>
      </c>
      <c r="N75" s="539">
        <v>487.71519504924584</v>
      </c>
      <c r="O75" s="540">
        <v>4.5167541789158019</v>
      </c>
      <c r="P75" s="544">
        <v>520.1761380122631</v>
      </c>
      <c r="Q75" s="545">
        <v>4.3109308651502758</v>
      </c>
      <c r="R75" s="544">
        <v>81.991984477995729</v>
      </c>
      <c r="S75" s="546">
        <v>5.1111688913622304</v>
      </c>
    </row>
    <row r="76" spans="1:22">
      <c r="A76" s="536" t="s">
        <v>1339</v>
      </c>
      <c r="B76" s="549">
        <v>528.54960483785692</v>
      </c>
      <c r="C76" s="538">
        <v>1.0644052052285771</v>
      </c>
      <c r="D76" s="539">
        <v>535.3689313494823</v>
      </c>
      <c r="E76" s="540">
        <v>1.4360993333441194</v>
      </c>
      <c r="F76" s="541">
        <v>1.6988451200419932</v>
      </c>
      <c r="G76" s="550">
        <v>0.44691998925759197</v>
      </c>
      <c r="H76" s="551">
        <v>12.370509066457959</v>
      </c>
      <c r="I76" s="550">
        <v>1.6554128713076393</v>
      </c>
      <c r="J76" s="544">
        <v>516.28307150470721</v>
      </c>
      <c r="K76" s="538">
        <v>2.5433051229524888</v>
      </c>
      <c r="L76" s="539">
        <v>525.99015026148686</v>
      </c>
      <c r="M76" s="540">
        <v>1.9891612323801677</v>
      </c>
      <c r="N76" s="539">
        <v>529.39154435652415</v>
      </c>
      <c r="O76" s="540">
        <v>2.4024289641020933</v>
      </c>
      <c r="P76" s="544">
        <v>543.00813185939489</v>
      </c>
      <c r="Q76" s="545">
        <v>2.514059374783526</v>
      </c>
      <c r="R76" s="544">
        <v>26.725060354687617</v>
      </c>
      <c r="S76" s="546">
        <v>3.8847467626259276</v>
      </c>
    </row>
    <row r="77" spans="1:22">
      <c r="A77" s="548" t="s">
        <v>35</v>
      </c>
      <c r="B77" s="549">
        <v>464.78193504731428</v>
      </c>
      <c r="C77" s="538">
        <v>1.6419773405555309</v>
      </c>
      <c r="D77" s="539">
        <v>468.11211895545586</v>
      </c>
      <c r="E77" s="540">
        <v>1.7230433726273569</v>
      </c>
      <c r="F77" s="541">
        <v>14.450557306631229</v>
      </c>
      <c r="G77" s="550">
        <v>1.0320708903212787</v>
      </c>
      <c r="H77" s="551">
        <v>46.90362483880299</v>
      </c>
      <c r="I77" s="550">
        <v>1.8002052194400822</v>
      </c>
      <c r="J77" s="544">
        <v>412.36785051369753</v>
      </c>
      <c r="K77" s="538">
        <v>3.4442165157277023</v>
      </c>
      <c r="L77" s="539">
        <v>448.08096046407093</v>
      </c>
      <c r="M77" s="540">
        <v>4.0204917495562018</v>
      </c>
      <c r="N77" s="539">
        <v>477.25117120180397</v>
      </c>
      <c r="O77" s="540">
        <v>3.9024790047493232</v>
      </c>
      <c r="P77" s="544">
        <v>525.20369162645318</v>
      </c>
      <c r="Q77" s="545">
        <v>3.7143203613694706</v>
      </c>
      <c r="R77" s="544">
        <v>112.83584111275565</v>
      </c>
      <c r="S77" s="546">
        <v>5.1257016727040048</v>
      </c>
    </row>
    <row r="78" spans="1:22">
      <c r="A78" s="536" t="s">
        <v>1340</v>
      </c>
      <c r="B78" s="549">
        <v>427.99780349354506</v>
      </c>
      <c r="C78" s="538">
        <v>1.972584797318951</v>
      </c>
      <c r="D78" s="539">
        <v>450.71597457844501</v>
      </c>
      <c r="E78" s="540">
        <v>2.2964180832174712</v>
      </c>
      <c r="F78" s="541">
        <v>11.577079692618057</v>
      </c>
      <c r="G78" s="550">
        <v>1.341492675921544</v>
      </c>
      <c r="H78" s="551">
        <v>32.559275576452237</v>
      </c>
      <c r="I78" s="550">
        <v>1.917820090413096</v>
      </c>
      <c r="J78" s="544">
        <v>392.13559392286334</v>
      </c>
      <c r="K78" s="538">
        <v>3.1874256113947261</v>
      </c>
      <c r="L78" s="539">
        <v>421.72502498108526</v>
      </c>
      <c r="M78" s="540">
        <v>3.1361570820488045</v>
      </c>
      <c r="N78" s="539">
        <v>431.37867687009742</v>
      </c>
      <c r="O78" s="540">
        <v>3.3159308854600558</v>
      </c>
      <c r="P78" s="544">
        <v>468.1869555015171</v>
      </c>
      <c r="Q78" s="545">
        <v>3.8462385727621147</v>
      </c>
      <c r="R78" s="544">
        <v>76.051361578653697</v>
      </c>
      <c r="S78" s="546">
        <v>5.0985264100662855</v>
      </c>
    </row>
    <row r="79" spans="1:22">
      <c r="A79" s="536" t="s">
        <v>74</v>
      </c>
      <c r="B79" s="549">
        <v>411.31364872700988</v>
      </c>
      <c r="C79" s="538">
        <v>1.0292566770076674</v>
      </c>
      <c r="D79" s="539">
        <v>415.99641084669656</v>
      </c>
      <c r="E79" s="540">
        <v>1.1490478296291688</v>
      </c>
      <c r="F79" s="541">
        <v>5.011385258604939</v>
      </c>
      <c r="G79" s="550">
        <v>0.64372160442781867</v>
      </c>
      <c r="H79" s="551">
        <v>22.973845093321426</v>
      </c>
      <c r="I79" s="550">
        <v>1.4977321695483727</v>
      </c>
      <c r="J79" s="544">
        <v>389.45978454598128</v>
      </c>
      <c r="K79" s="538">
        <v>2.1562973417269462</v>
      </c>
      <c r="L79" s="539">
        <v>403.19134998214616</v>
      </c>
      <c r="M79" s="540">
        <v>2.3818338911637027</v>
      </c>
      <c r="N79" s="539">
        <v>414.16345310929211</v>
      </c>
      <c r="O79" s="540">
        <v>2.5065899002810221</v>
      </c>
      <c r="P79" s="544">
        <v>441.064910582229</v>
      </c>
      <c r="Q79" s="545">
        <v>2.5850511395512168</v>
      </c>
      <c r="R79" s="544">
        <v>51.605126036247704</v>
      </c>
      <c r="S79" s="546">
        <v>3.6805652321536164</v>
      </c>
    </row>
    <row r="80" spans="1:22">
      <c r="A80" s="536" t="s">
        <v>75</v>
      </c>
      <c r="B80" s="549">
        <v>396.68364905628727</v>
      </c>
      <c r="C80" s="538">
        <v>2.3586748589430506</v>
      </c>
      <c r="D80" s="539">
        <v>428.68943878088896</v>
      </c>
      <c r="E80" s="540">
        <v>2.6116895418818005</v>
      </c>
      <c r="F80" s="541">
        <v>21.576213003807521</v>
      </c>
      <c r="G80" s="550">
        <v>1.769369954487314</v>
      </c>
      <c r="H80" s="551">
        <v>29.587776331909943</v>
      </c>
      <c r="I80" s="550">
        <v>1.3643194906500813</v>
      </c>
      <c r="J80" s="544">
        <v>349.93218225445315</v>
      </c>
      <c r="K80" s="538">
        <v>2.4296656913497365</v>
      </c>
      <c r="L80" s="539">
        <v>386.72567234124296</v>
      </c>
      <c r="M80" s="540">
        <v>3.3289805249460596</v>
      </c>
      <c r="N80" s="539">
        <v>406.39315578485525</v>
      </c>
      <c r="O80" s="540">
        <v>3.2601548862377316</v>
      </c>
      <c r="P80" s="544">
        <v>443.80811706303825</v>
      </c>
      <c r="Q80" s="545">
        <v>4.4381815661625872</v>
      </c>
      <c r="R80" s="544">
        <v>93.875934808585114</v>
      </c>
      <c r="S80" s="546">
        <v>4.7528890445761665</v>
      </c>
    </row>
    <row r="81" spans="1:200">
      <c r="A81" s="536" t="s">
        <v>76</v>
      </c>
      <c r="B81" s="549">
        <v>417.61115864617545</v>
      </c>
      <c r="C81" s="538">
        <v>1.0045849797557438</v>
      </c>
      <c r="D81" s="539">
        <v>403.20910443320872</v>
      </c>
      <c r="E81" s="540">
        <v>1.1654489207641876</v>
      </c>
      <c r="F81" s="541">
        <v>4.4231868269432155</v>
      </c>
      <c r="G81" s="550">
        <v>0.44215264808439786</v>
      </c>
      <c r="H81" s="551">
        <v>26.733451483316188</v>
      </c>
      <c r="I81" s="550">
        <v>1.3579691583502522</v>
      </c>
      <c r="J81" s="544">
        <v>380.86216681344314</v>
      </c>
      <c r="K81" s="538">
        <v>1.8324240623269874</v>
      </c>
      <c r="L81" s="539">
        <v>418.67713742792216</v>
      </c>
      <c r="M81" s="540">
        <v>2.1718209574776655</v>
      </c>
      <c r="N81" s="539">
        <v>439.13835131742758</v>
      </c>
      <c r="O81" s="540">
        <v>2.1169571419807625</v>
      </c>
      <c r="P81" s="544">
        <v>435.82522676416932</v>
      </c>
      <c r="Q81" s="545">
        <v>2.0012363656402474</v>
      </c>
      <c r="R81" s="544">
        <v>54.963059950726169</v>
      </c>
      <c r="S81" s="546">
        <v>2.7668666926253218</v>
      </c>
    </row>
    <row r="82" spans="1:200" s="553" customFormat="1">
      <c r="A82" s="536" t="s">
        <v>39</v>
      </c>
      <c r="B82" s="549">
        <v>434.89804899882677</v>
      </c>
      <c r="C82" s="538">
        <v>3.2328782360379273</v>
      </c>
      <c r="D82" s="539">
        <v>454.69775783775168</v>
      </c>
      <c r="E82" s="540">
        <v>3.0300924060621792</v>
      </c>
      <c r="F82" s="556">
        <v>13.840715104845891</v>
      </c>
      <c r="G82" s="550">
        <v>1.8445974711331623</v>
      </c>
      <c r="H82" s="557">
        <v>33.899382001929766</v>
      </c>
      <c r="I82" s="550">
        <v>2.425686411329024</v>
      </c>
      <c r="J82" s="544">
        <v>401.17317589418735</v>
      </c>
      <c r="K82" s="538">
        <v>4.0558917678606825</v>
      </c>
      <c r="L82" s="539">
        <v>422.75019902225705</v>
      </c>
      <c r="M82" s="540">
        <v>3.5086962760897142</v>
      </c>
      <c r="N82" s="539">
        <v>438.75408876723679</v>
      </c>
      <c r="O82" s="540">
        <v>4.1611011960983388</v>
      </c>
      <c r="P82" s="544">
        <v>477.15581424091289</v>
      </c>
      <c r="Q82" s="545">
        <v>5.997140584664292</v>
      </c>
      <c r="R82" s="544">
        <v>75.982638346725551</v>
      </c>
      <c r="S82" s="546">
        <v>6.8761023936435439</v>
      </c>
      <c r="T82" s="521"/>
      <c r="U82" s="547"/>
      <c r="V82" s="547"/>
      <c r="W82" s="521"/>
    </row>
    <row r="83" spans="1:200">
      <c r="A83" s="548" t="s">
        <v>86</v>
      </c>
      <c r="B83" s="549">
        <v>486.63104094420942</v>
      </c>
      <c r="C83" s="538">
        <v>2.9147674403503667</v>
      </c>
      <c r="D83" s="539">
        <v>486.68112852962577</v>
      </c>
      <c r="E83" s="540">
        <v>2.5859211239985225</v>
      </c>
      <c r="F83" s="541">
        <v>6.6973043015425073</v>
      </c>
      <c r="G83" s="550">
        <v>1.03705440079422</v>
      </c>
      <c r="H83" s="551">
        <v>28.506194000837425</v>
      </c>
      <c r="I83" s="550">
        <v>2.388325852467279</v>
      </c>
      <c r="J83" s="544">
        <v>457.74642945225696</v>
      </c>
      <c r="K83" s="538">
        <v>4.1505126702530779</v>
      </c>
      <c r="L83" s="539">
        <v>480.43527378125185</v>
      </c>
      <c r="M83" s="540">
        <v>4.2900908382785428</v>
      </c>
      <c r="N83" s="539">
        <v>498.56821872559334</v>
      </c>
      <c r="O83" s="540">
        <v>3.7613808434441198</v>
      </c>
      <c r="P83" s="544">
        <v>515.52873854790175</v>
      </c>
      <c r="Q83" s="545">
        <v>3.4175926164432777</v>
      </c>
      <c r="R83" s="544">
        <v>57.782309095644749</v>
      </c>
      <c r="S83" s="546">
        <v>4.6432097026764598</v>
      </c>
    </row>
    <row r="84" spans="1:200">
      <c r="A84" s="536" t="s">
        <v>77</v>
      </c>
      <c r="B84" s="549">
        <v>555.5746824983803</v>
      </c>
      <c r="C84" s="538">
        <v>1.1960174810250148</v>
      </c>
      <c r="D84" s="539">
        <v>554.34272325122606</v>
      </c>
      <c r="E84" s="540">
        <v>1.2715301192961335</v>
      </c>
      <c r="F84" s="541">
        <v>16.769524477205394</v>
      </c>
      <c r="G84" s="550">
        <v>0.97437141925440562</v>
      </c>
      <c r="H84" s="551">
        <v>46.708971152098435</v>
      </c>
      <c r="I84" s="550">
        <v>1.5064158948076209</v>
      </c>
      <c r="J84" s="544">
        <v>496.61890756857593</v>
      </c>
      <c r="K84" s="538">
        <v>2.8359169491793277</v>
      </c>
      <c r="L84" s="539">
        <v>542.53012441836847</v>
      </c>
      <c r="M84" s="540">
        <v>2.7545515209840228</v>
      </c>
      <c r="N84" s="539">
        <v>574.44483708726273</v>
      </c>
      <c r="O84" s="540">
        <v>2.724210719353179</v>
      </c>
      <c r="P84" s="544">
        <v>609.42282934307264</v>
      </c>
      <c r="Q84" s="545">
        <v>3.2833459925183179</v>
      </c>
      <c r="R84" s="544">
        <v>112.80392177449653</v>
      </c>
      <c r="S84" s="546">
        <v>4.5066211036234014</v>
      </c>
    </row>
    <row r="85" spans="1:200">
      <c r="A85" s="548" t="s">
        <v>70</v>
      </c>
      <c r="B85" s="549">
        <v>532.34745480583035</v>
      </c>
      <c r="C85" s="538">
        <v>2.6915595006948552</v>
      </c>
      <c r="D85" s="539">
        <v>542.04120963008882</v>
      </c>
      <c r="E85" s="540">
        <v>2.2241906717444926</v>
      </c>
      <c r="F85" s="541">
        <v>14.067650060441833</v>
      </c>
      <c r="G85" s="550">
        <v>1.3962151715310289</v>
      </c>
      <c r="H85" s="551">
        <v>44.858295130772916</v>
      </c>
      <c r="I85" s="550">
        <v>2.7218905510151594</v>
      </c>
      <c r="J85" s="544">
        <v>484.909453798816</v>
      </c>
      <c r="K85" s="538">
        <v>4.211104645289768</v>
      </c>
      <c r="L85" s="539">
        <v>518.47300429650784</v>
      </c>
      <c r="M85" s="540">
        <v>2.9737825655826078</v>
      </c>
      <c r="N85" s="539">
        <v>544.05506596106693</v>
      </c>
      <c r="O85" s="540">
        <v>3.8862836180472158</v>
      </c>
      <c r="P85" s="544">
        <v>582.5931031635605</v>
      </c>
      <c r="Q85" s="545">
        <v>5.0445895855394518</v>
      </c>
      <c r="R85" s="544">
        <v>97.683649364744468</v>
      </c>
      <c r="S85" s="546">
        <v>6.6269285526753592</v>
      </c>
    </row>
    <row r="86" spans="1:200">
      <c r="A86" s="536" t="s">
        <v>78</v>
      </c>
      <c r="B86" s="549">
        <v>421.33732688334368</v>
      </c>
      <c r="C86" s="538">
        <v>2.8329899017347322</v>
      </c>
      <c r="D86" s="539">
        <v>448.42234740183608</v>
      </c>
      <c r="E86" s="540">
        <v>4.3608819246732473</v>
      </c>
      <c r="F86" s="541">
        <v>8.9961279690992484</v>
      </c>
      <c r="G86" s="550">
        <v>1.9255196006793687</v>
      </c>
      <c r="H86" s="551">
        <v>21.518775170493534</v>
      </c>
      <c r="I86" s="550">
        <v>2.3165391194038789</v>
      </c>
      <c r="J86" s="544">
        <v>403.00224911876489</v>
      </c>
      <c r="K86" s="538">
        <v>2.8302937107532311</v>
      </c>
      <c r="L86" s="539">
        <v>406.59673338215089</v>
      </c>
      <c r="M86" s="540">
        <v>2.8915505673400719</v>
      </c>
      <c r="N86" s="539">
        <v>418.07849843970865</v>
      </c>
      <c r="O86" s="540">
        <v>3.9934349770274733</v>
      </c>
      <c r="P86" s="544">
        <v>460.4423030600758</v>
      </c>
      <c r="Q86" s="545">
        <v>7.3037382074934802</v>
      </c>
      <c r="R86" s="544">
        <v>57.44005394131085</v>
      </c>
      <c r="S86" s="546">
        <v>8.008332246440764</v>
      </c>
    </row>
    <row r="87" spans="1:200">
      <c r="A87" s="536" t="s">
        <v>1341</v>
      </c>
      <c r="B87" s="549">
        <v>424.59045572719725</v>
      </c>
      <c r="C87" s="538">
        <v>1.4091978677345136</v>
      </c>
      <c r="D87" s="539">
        <v>434.64531225730866</v>
      </c>
      <c r="E87" s="540">
        <v>1.5095502983768421</v>
      </c>
      <c r="F87" s="541">
        <v>9.9587248407579949</v>
      </c>
      <c r="G87" s="550">
        <v>0.89703915190104022</v>
      </c>
      <c r="H87" s="551">
        <v>31.476161122831282</v>
      </c>
      <c r="I87" s="550">
        <v>1.3937989469994272</v>
      </c>
      <c r="J87" s="544">
        <v>394.32580769947896</v>
      </c>
      <c r="K87" s="538">
        <v>2.70081861859089</v>
      </c>
      <c r="L87" s="539">
        <v>412.53771296584665</v>
      </c>
      <c r="M87" s="540">
        <v>2.6954782497869876</v>
      </c>
      <c r="N87" s="539">
        <v>431.72343491778929</v>
      </c>
      <c r="O87" s="540">
        <v>3.388132141750535</v>
      </c>
      <c r="P87" s="544">
        <v>471.33210457252238</v>
      </c>
      <c r="Q87" s="545">
        <v>2.9219095629636809</v>
      </c>
      <c r="R87" s="544">
        <v>77.006296873043382</v>
      </c>
      <c r="S87" s="546">
        <v>3.797412944047962</v>
      </c>
    </row>
    <row r="88" spans="1:200">
      <c r="A88" s="536" t="s">
        <v>79</v>
      </c>
      <c r="B88" s="549">
        <v>386.40336652036831</v>
      </c>
      <c r="C88" s="538">
        <v>2.1043676995024616</v>
      </c>
      <c r="D88" s="539">
        <v>401.04965604677636</v>
      </c>
      <c r="E88" s="540">
        <v>2.7221641901081952</v>
      </c>
      <c r="F88" s="541">
        <v>9.00989612062879</v>
      </c>
      <c r="G88" s="550">
        <v>1.5325487311858885</v>
      </c>
      <c r="H88" s="551">
        <v>16.91442891766885</v>
      </c>
      <c r="I88" s="550">
        <v>1.6692454308143294</v>
      </c>
      <c r="J88" s="544">
        <v>365.55117610989601</v>
      </c>
      <c r="K88" s="538">
        <v>2.5872125747766166</v>
      </c>
      <c r="L88" s="539">
        <v>377.40745422861823</v>
      </c>
      <c r="M88" s="540">
        <v>2.8977741358704567</v>
      </c>
      <c r="N88" s="539">
        <v>386.73906482406886</v>
      </c>
      <c r="O88" s="540">
        <v>3.1787006471036676</v>
      </c>
      <c r="P88" s="544">
        <v>418.05765164874077</v>
      </c>
      <c r="Q88" s="545">
        <v>4.700716255547392</v>
      </c>
      <c r="R88" s="544">
        <v>52.506475538844818</v>
      </c>
      <c r="S88" s="546">
        <v>5.3204782812997182</v>
      </c>
    </row>
    <row r="89" spans="1:200">
      <c r="A89" s="548" t="s">
        <v>80</v>
      </c>
      <c r="B89" s="549">
        <v>436.73114467510754</v>
      </c>
      <c r="C89" s="538">
        <v>2.4226506967925747</v>
      </c>
      <c r="D89" s="539">
        <v>422.71655330799325</v>
      </c>
      <c r="E89" s="540">
        <v>2.2358342081977773</v>
      </c>
      <c r="F89" s="541">
        <v>4.8731132474580008</v>
      </c>
      <c r="G89" s="550">
        <v>0.59552895312696152</v>
      </c>
      <c r="H89" s="551">
        <v>29.652301764820308</v>
      </c>
      <c r="I89" s="550">
        <v>1.7917933035698579</v>
      </c>
      <c r="J89" s="544">
        <v>400.78083622231634</v>
      </c>
      <c r="K89" s="538">
        <v>2.8253379429967742</v>
      </c>
      <c r="L89" s="539">
        <v>431.58732790976467</v>
      </c>
      <c r="M89" s="540">
        <v>3.6735330676070039</v>
      </c>
      <c r="N89" s="539">
        <v>457.79277538238506</v>
      </c>
      <c r="O89" s="540">
        <v>2.9588026393667706</v>
      </c>
      <c r="P89" s="544">
        <v>459.98491962143476</v>
      </c>
      <c r="Q89" s="545">
        <v>3.6167046778911192</v>
      </c>
      <c r="R89" s="544">
        <v>59.204083399118339</v>
      </c>
      <c r="S89" s="546">
        <v>3.9746798936419605</v>
      </c>
    </row>
    <row r="90" spans="1:200">
      <c r="A90" s="536" t="s">
        <v>82</v>
      </c>
      <c r="B90" s="549">
        <v>435.36295478004325</v>
      </c>
      <c r="C90" s="538">
        <v>2.200876144843694</v>
      </c>
      <c r="D90" s="539">
        <v>460.31087325353639</v>
      </c>
      <c r="E90" s="540">
        <v>2.2568429758422961</v>
      </c>
      <c r="F90" s="541">
        <v>16.092397504393162</v>
      </c>
      <c r="G90" s="550">
        <v>1.3067513238212574</v>
      </c>
      <c r="H90" s="551">
        <v>31.65441485971985</v>
      </c>
      <c r="I90" s="550">
        <v>1.4044978463625459</v>
      </c>
      <c r="J90" s="544">
        <v>397.0313775995192</v>
      </c>
      <c r="K90" s="538">
        <v>2.4807175822459366</v>
      </c>
      <c r="L90" s="539">
        <v>419.06288702594685</v>
      </c>
      <c r="M90" s="540">
        <v>3.1142690890548046</v>
      </c>
      <c r="N90" s="539">
        <v>440.13387018925232</v>
      </c>
      <c r="O90" s="540">
        <v>3.4839298075699952</v>
      </c>
      <c r="P90" s="544">
        <v>486.52728691960596</v>
      </c>
      <c r="Q90" s="545">
        <v>4.1597510924493299</v>
      </c>
      <c r="R90" s="544">
        <v>89.495909320086753</v>
      </c>
      <c r="S90" s="546">
        <v>4.7074364861445943</v>
      </c>
      <c r="U90" s="547"/>
      <c r="V90" s="547"/>
    </row>
    <row r="91" spans="1:200">
      <c r="A91" s="536" t="s">
        <v>83</v>
      </c>
      <c r="B91" s="549">
        <v>524.64451940514675</v>
      </c>
      <c r="C91" s="538">
        <v>3.9100677979691936</v>
      </c>
      <c r="D91" s="539">
        <v>567.08482432271092</v>
      </c>
      <c r="E91" s="540">
        <v>6.8102188357719946</v>
      </c>
      <c r="F91" s="541">
        <v>10.819570765827855</v>
      </c>
      <c r="G91" s="550">
        <v>2.1907350047379528</v>
      </c>
      <c r="H91" s="551">
        <v>22.721936597439697</v>
      </c>
      <c r="I91" s="550">
        <v>2.6589076135675125</v>
      </c>
      <c r="J91" s="544">
        <v>502.50861154633117</v>
      </c>
      <c r="K91" s="538">
        <v>4.9784545820951536</v>
      </c>
      <c r="L91" s="539">
        <v>512.18315907710837</v>
      </c>
      <c r="M91" s="540">
        <v>3.404453693436496</v>
      </c>
      <c r="N91" s="539">
        <v>524.26139729557747</v>
      </c>
      <c r="O91" s="540">
        <v>4.5940050304571516</v>
      </c>
      <c r="P91" s="544">
        <v>559.69159297796205</v>
      </c>
      <c r="Q91" s="545">
        <v>7.4832061256952942</v>
      </c>
      <c r="R91" s="544">
        <v>57.182981431630985</v>
      </c>
      <c r="S91" s="546">
        <v>7.6296576922542334</v>
      </c>
      <c r="U91" s="547"/>
      <c r="V91" s="547"/>
    </row>
    <row r="92" spans="1:200">
      <c r="A92" s="536"/>
      <c r="B92" s="549"/>
      <c r="C92" s="538"/>
      <c r="D92" s="539"/>
      <c r="E92" s="540"/>
      <c r="F92" s="541"/>
      <c r="G92" s="550"/>
      <c r="H92" s="551"/>
      <c r="I92" s="550"/>
      <c r="J92" s="544"/>
      <c r="K92" s="538"/>
      <c r="L92" s="539"/>
      <c r="M92" s="540"/>
      <c r="N92" s="539"/>
      <c r="O92" s="540"/>
      <c r="P92" s="544"/>
      <c r="Q92" s="545"/>
      <c r="R92" s="544"/>
      <c r="S92" s="546"/>
    </row>
    <row r="93" spans="1:200">
      <c r="A93" s="536" t="s">
        <v>1342</v>
      </c>
      <c r="B93" s="549">
        <v>432.22624802449974</v>
      </c>
      <c r="C93" s="538">
        <v>2.8653236547693295</v>
      </c>
      <c r="D93" s="539">
        <v>451.91793516008505</v>
      </c>
      <c r="E93" s="540">
        <v>2.7852324390947665</v>
      </c>
      <c r="F93" s="541">
        <v>12.796275279489844</v>
      </c>
      <c r="G93" s="550">
        <v>1.4485675021316888</v>
      </c>
      <c r="H93" s="551">
        <v>24.870425964056864</v>
      </c>
      <c r="I93" s="550">
        <v>1.5087338042181295</v>
      </c>
      <c r="J93" s="544">
        <v>398.96132108365396</v>
      </c>
      <c r="K93" s="538">
        <v>3.3612683334042224</v>
      </c>
      <c r="L93" s="539">
        <v>418.79647286776191</v>
      </c>
      <c r="M93" s="540">
        <v>4.7574313805417043</v>
      </c>
      <c r="N93" s="539">
        <v>437.171919991393</v>
      </c>
      <c r="O93" s="540">
        <v>3.3485484393960001</v>
      </c>
      <c r="P93" s="544">
        <v>473.94436756316009</v>
      </c>
      <c r="Q93" s="545">
        <v>4.6700340709990531</v>
      </c>
      <c r="R93" s="544">
        <v>74.983046479506129</v>
      </c>
      <c r="S93" s="546">
        <v>5.4893730467380903</v>
      </c>
      <c r="T93" s="558"/>
      <c r="U93" s="558"/>
      <c r="V93" s="558"/>
      <c r="W93" s="558"/>
      <c r="X93" s="558"/>
      <c r="Y93" s="558"/>
      <c r="Z93" s="558"/>
      <c r="AA93" s="558"/>
      <c r="AB93" s="558"/>
      <c r="AC93" s="558"/>
      <c r="AD93" s="558"/>
      <c r="AE93" s="558"/>
      <c r="AF93" s="558"/>
      <c r="AG93" s="558"/>
      <c r="AH93" s="558"/>
      <c r="AI93" s="558"/>
      <c r="AJ93" s="558"/>
      <c r="AK93" s="558"/>
      <c r="AL93" s="558"/>
      <c r="AM93" s="558"/>
      <c r="AN93" s="558"/>
      <c r="AO93" s="558"/>
      <c r="AP93" s="558"/>
      <c r="AQ93" s="558"/>
      <c r="AR93" s="558"/>
      <c r="AS93" s="558"/>
      <c r="AT93" s="558"/>
      <c r="AU93" s="558"/>
      <c r="AV93" s="558"/>
      <c r="AW93" s="558"/>
      <c r="AX93" s="558"/>
      <c r="AY93" s="558"/>
      <c r="AZ93" s="558"/>
      <c r="BA93" s="558"/>
      <c r="BB93" s="558"/>
      <c r="BC93" s="558"/>
      <c r="BD93" s="558"/>
      <c r="BE93" s="558"/>
      <c r="BF93" s="558"/>
      <c r="BG93" s="558"/>
      <c r="BH93" s="558"/>
      <c r="BI93" s="558"/>
      <c r="BJ93" s="558"/>
      <c r="BK93" s="558"/>
      <c r="BL93" s="558"/>
      <c r="BM93" s="558"/>
      <c r="BN93" s="558"/>
      <c r="BO93" s="558"/>
      <c r="BP93" s="558"/>
      <c r="BQ93" s="558"/>
      <c r="BR93" s="558"/>
      <c r="BS93" s="558"/>
      <c r="BT93" s="558"/>
      <c r="BU93" s="558"/>
      <c r="BV93" s="558"/>
      <c r="BW93" s="558"/>
      <c r="BX93" s="558"/>
      <c r="BY93" s="558"/>
      <c r="BZ93" s="558"/>
      <c r="CA93" s="558"/>
      <c r="CB93" s="558"/>
      <c r="CC93" s="558"/>
      <c r="CD93" s="558"/>
      <c r="CE93" s="558"/>
      <c r="CF93" s="558"/>
      <c r="CG93" s="558"/>
      <c r="CH93" s="558"/>
      <c r="CI93" s="558"/>
      <c r="CJ93" s="558"/>
      <c r="CK93" s="558"/>
      <c r="CL93" s="558"/>
      <c r="CM93" s="558"/>
      <c r="CN93" s="558"/>
      <c r="CO93" s="558"/>
      <c r="CP93" s="558"/>
      <c r="CQ93" s="558"/>
      <c r="CR93" s="558"/>
      <c r="CS93" s="558"/>
      <c r="CT93" s="558"/>
      <c r="CU93" s="558"/>
      <c r="CV93" s="558"/>
      <c r="CW93" s="558"/>
      <c r="CX93" s="558"/>
      <c r="CY93" s="558"/>
      <c r="CZ93" s="558"/>
      <c r="DA93" s="558"/>
      <c r="DB93" s="558"/>
      <c r="DC93" s="558"/>
      <c r="DD93" s="558"/>
      <c r="DE93" s="558"/>
      <c r="DF93" s="558"/>
      <c r="DG93" s="558"/>
      <c r="DH93" s="558"/>
      <c r="DI93" s="558"/>
      <c r="DJ93" s="558"/>
      <c r="DK93" s="558"/>
      <c r="DL93" s="558"/>
      <c r="DM93" s="558"/>
      <c r="DN93" s="558"/>
      <c r="DO93" s="558"/>
      <c r="DP93" s="558"/>
      <c r="DQ93" s="558"/>
      <c r="DR93" s="558"/>
      <c r="DS93" s="558"/>
      <c r="DT93" s="558"/>
      <c r="DU93" s="558"/>
      <c r="DV93" s="558"/>
      <c r="DW93" s="558"/>
      <c r="DX93" s="558"/>
      <c r="DY93" s="558"/>
      <c r="DZ93" s="558"/>
      <c r="EA93" s="558"/>
      <c r="EB93" s="558"/>
      <c r="EC93" s="558"/>
      <c r="ED93" s="558"/>
      <c r="EE93" s="558"/>
      <c r="EF93" s="558"/>
      <c r="EG93" s="558"/>
      <c r="EH93" s="558"/>
      <c r="EI93" s="558"/>
      <c r="EJ93" s="558"/>
      <c r="EK93" s="558"/>
      <c r="EL93" s="558"/>
      <c r="EM93" s="558"/>
      <c r="EN93" s="558"/>
      <c r="EO93" s="558"/>
      <c r="EP93" s="558"/>
      <c r="EQ93" s="558"/>
      <c r="ER93" s="558"/>
      <c r="ES93" s="558"/>
      <c r="ET93" s="558"/>
      <c r="EU93" s="558"/>
      <c r="EV93" s="558"/>
      <c r="EW93" s="558"/>
      <c r="EX93" s="558"/>
      <c r="EY93" s="558"/>
      <c r="EZ93" s="558"/>
      <c r="FA93" s="558"/>
      <c r="FB93" s="558"/>
      <c r="FC93" s="558"/>
      <c r="FD93" s="558"/>
      <c r="FE93" s="558"/>
      <c r="FF93" s="558"/>
      <c r="FG93" s="558"/>
      <c r="FH93" s="558"/>
      <c r="FI93" s="558"/>
      <c r="FJ93" s="558"/>
      <c r="FK93" s="558"/>
      <c r="FL93" s="558"/>
      <c r="FM93" s="558"/>
      <c r="FN93" s="558"/>
      <c r="FO93" s="558"/>
      <c r="FP93" s="558"/>
      <c r="FQ93" s="558"/>
      <c r="FR93" s="558"/>
      <c r="FS93" s="558"/>
      <c r="FT93" s="558"/>
      <c r="FU93" s="558"/>
      <c r="FV93" s="558"/>
      <c r="FW93" s="558"/>
      <c r="FX93" s="558"/>
      <c r="FY93" s="558"/>
      <c r="FZ93" s="558"/>
      <c r="GA93" s="558"/>
      <c r="GB93" s="558"/>
      <c r="GC93" s="558"/>
      <c r="GD93" s="558"/>
      <c r="GE93" s="558"/>
      <c r="GF93" s="558"/>
      <c r="GG93" s="558"/>
      <c r="GH93" s="558"/>
      <c r="GI93" s="558"/>
      <c r="GJ93" s="558"/>
      <c r="GK93" s="558"/>
      <c r="GL93" s="558"/>
      <c r="GM93" s="558"/>
      <c r="GN93" s="558"/>
      <c r="GO93" s="558"/>
      <c r="GP93" s="558"/>
      <c r="GQ93" s="558"/>
      <c r="GR93" s="558"/>
    </row>
    <row r="94" spans="1:200">
      <c r="A94" s="548" t="s">
        <v>1343</v>
      </c>
      <c r="B94" s="549">
        <v>456.48357648536768</v>
      </c>
      <c r="C94" s="538">
        <v>3.6716440533663102</v>
      </c>
      <c r="D94" s="539">
        <v>460.83234729718328</v>
      </c>
      <c r="E94" s="540">
        <v>3.7581095202831749</v>
      </c>
      <c r="F94" s="541">
        <v>4.4907205973081243</v>
      </c>
      <c r="G94" s="550">
        <v>1.1076285558536463</v>
      </c>
      <c r="H94" s="551">
        <v>23.03778750975253</v>
      </c>
      <c r="I94" s="550">
        <v>2.947579286641322</v>
      </c>
      <c r="J94" s="544">
        <v>435.74701327850818</v>
      </c>
      <c r="K94" s="538">
        <v>3.6923911498263613</v>
      </c>
      <c r="L94" s="539">
        <v>452.93387676253587</v>
      </c>
      <c r="M94" s="540">
        <v>4.8443224070285877</v>
      </c>
      <c r="N94" s="539">
        <v>460.40757411291889</v>
      </c>
      <c r="O94" s="540">
        <v>4.4005646790288999</v>
      </c>
      <c r="P94" s="544">
        <v>476.73809811610602</v>
      </c>
      <c r="Q94" s="545">
        <v>5.3571497064010618</v>
      </c>
      <c r="R94" s="544">
        <v>40.991084837597739</v>
      </c>
      <c r="S94" s="546">
        <v>5.7090104530790216</v>
      </c>
    </row>
    <row r="95" spans="1:200">
      <c r="A95" s="548" t="s">
        <v>1344</v>
      </c>
      <c r="B95" s="549">
        <v>442.9475212213797</v>
      </c>
      <c r="C95" s="538">
        <v>3.0035658062050499</v>
      </c>
      <c r="D95" s="539">
        <v>454.81891241063909</v>
      </c>
      <c r="E95" s="540">
        <v>2.7985980049378072</v>
      </c>
      <c r="F95" s="541">
        <v>12.624702309776767</v>
      </c>
      <c r="G95" s="550">
        <v>1.4969623939582561</v>
      </c>
      <c r="H95" s="551">
        <v>24.833293148055645</v>
      </c>
      <c r="I95" s="550">
        <v>1.610148244741727</v>
      </c>
      <c r="J95" s="544">
        <v>412.415279346337</v>
      </c>
      <c r="K95" s="538">
        <v>3.574845558946893</v>
      </c>
      <c r="L95" s="539">
        <v>428.85278478177224</v>
      </c>
      <c r="M95" s="540">
        <v>3.3799524949085038</v>
      </c>
      <c r="N95" s="539">
        <v>449.48393062921718</v>
      </c>
      <c r="O95" s="540">
        <v>4.3391582489510263</v>
      </c>
      <c r="P95" s="544">
        <v>481.63631907686914</v>
      </c>
      <c r="Q95" s="545">
        <v>5.1147662768758044</v>
      </c>
      <c r="R95" s="544">
        <v>69.221039730532226</v>
      </c>
      <c r="S95" s="546">
        <v>5.6215163580012781</v>
      </c>
    </row>
    <row r="96" spans="1:200" ht="13.5" thickBot="1">
      <c r="A96" s="559"/>
      <c r="B96" s="560"/>
      <c r="C96" s="561"/>
      <c r="D96" s="562"/>
      <c r="E96" s="563"/>
      <c r="F96" s="564"/>
      <c r="G96" s="565"/>
      <c r="H96" s="566"/>
      <c r="I96" s="565"/>
      <c r="J96" s="567"/>
      <c r="K96" s="561"/>
      <c r="L96" s="562"/>
      <c r="M96" s="563"/>
      <c r="N96" s="562"/>
      <c r="O96" s="563"/>
      <c r="P96" s="567"/>
      <c r="Q96" s="568"/>
      <c r="R96" s="567"/>
      <c r="S96" s="569"/>
    </row>
    <row r="97" spans="1:19">
      <c r="A97" s="570"/>
      <c r="B97" s="570"/>
      <c r="C97" s="570"/>
      <c r="D97" s="570"/>
      <c r="E97" s="570"/>
      <c r="F97" s="571"/>
      <c r="G97" s="572"/>
      <c r="H97" s="538"/>
      <c r="I97" s="538"/>
      <c r="J97" s="544"/>
      <c r="K97" s="538"/>
      <c r="L97" s="544"/>
      <c r="M97" s="538"/>
      <c r="N97" s="544"/>
      <c r="O97" s="538"/>
      <c r="P97" s="544"/>
      <c r="Q97" s="538"/>
      <c r="R97" s="538"/>
      <c r="S97" s="538"/>
    </row>
    <row r="98" spans="1:19">
      <c r="A98" s="573"/>
      <c r="B98" s="574"/>
      <c r="C98" s="574"/>
      <c r="D98" s="574"/>
      <c r="E98" s="574"/>
      <c r="F98" s="571"/>
      <c r="G98" s="572"/>
      <c r="H98" s="538"/>
      <c r="I98" s="538"/>
      <c r="J98" s="544"/>
      <c r="K98" s="538"/>
      <c r="L98" s="544"/>
      <c r="M98" s="538"/>
      <c r="N98" s="544"/>
      <c r="O98" s="538"/>
      <c r="P98" s="544"/>
      <c r="Q98" s="538"/>
      <c r="R98" s="538"/>
      <c r="S98" s="538"/>
    </row>
    <row r="99" spans="1:19">
      <c r="A99" s="573"/>
      <c r="B99" s="553"/>
      <c r="C99" s="553"/>
      <c r="D99" s="553"/>
      <c r="E99" s="553"/>
      <c r="F99" s="519"/>
      <c r="G99" s="519"/>
      <c r="H99" s="519"/>
      <c r="I99" s="519"/>
      <c r="J99" s="519"/>
      <c r="K99" s="519"/>
      <c r="L99" s="519"/>
      <c r="M99" s="519"/>
      <c r="N99" s="519"/>
      <c r="O99" s="519"/>
      <c r="P99" s="519"/>
      <c r="Q99" s="519"/>
      <c r="R99" s="519"/>
      <c r="S99" s="519"/>
    </row>
    <row r="100" spans="1:19">
      <c r="A100" s="553" t="s">
        <v>1345</v>
      </c>
      <c r="B100" s="573"/>
      <c r="C100" s="573"/>
      <c r="D100" s="573"/>
      <c r="E100" s="573"/>
      <c r="F100" s="519"/>
      <c r="G100" s="519"/>
      <c r="H100" s="519"/>
      <c r="I100" s="519"/>
      <c r="J100" s="519"/>
      <c r="K100" s="519"/>
      <c r="L100" s="519"/>
      <c r="M100" s="519"/>
      <c r="N100" s="519"/>
      <c r="O100" s="519"/>
      <c r="P100" s="519"/>
      <c r="Q100" s="519"/>
      <c r="R100" s="519"/>
      <c r="S100" s="519"/>
    </row>
    <row r="101" spans="1:19" ht="12.75" customHeight="1">
      <c r="A101" s="1076" t="s">
        <v>1346</v>
      </c>
      <c r="B101" s="1076"/>
      <c r="C101" s="1076"/>
      <c r="D101" s="1076"/>
      <c r="E101" s="1076"/>
      <c r="F101" s="1076"/>
      <c r="G101" s="1076"/>
      <c r="H101" s="1076"/>
      <c r="I101" s="1076"/>
      <c r="J101" s="1076"/>
      <c r="K101" s="1076"/>
      <c r="L101" s="1076"/>
      <c r="M101" s="1076"/>
      <c r="N101" s="1076"/>
      <c r="O101" s="1076"/>
      <c r="P101" s="1076"/>
      <c r="Q101" s="1076"/>
      <c r="R101" s="575"/>
      <c r="S101" s="575"/>
    </row>
    <row r="102" spans="1:19">
      <c r="A102" s="1076"/>
      <c r="B102" s="1076"/>
      <c r="C102" s="1076"/>
      <c r="D102" s="1076"/>
      <c r="E102" s="1076"/>
      <c r="F102" s="1076"/>
      <c r="G102" s="1076"/>
      <c r="H102" s="1076"/>
      <c r="I102" s="1076"/>
      <c r="J102" s="1076"/>
      <c r="K102" s="1076"/>
      <c r="L102" s="1076"/>
      <c r="M102" s="1076"/>
      <c r="N102" s="1076"/>
      <c r="O102" s="1076"/>
      <c r="P102" s="1076"/>
      <c r="Q102" s="1076"/>
      <c r="R102" s="575"/>
      <c r="S102" s="575"/>
    </row>
    <row r="103" spans="1:19">
      <c r="A103" s="1076"/>
      <c r="B103" s="1076"/>
      <c r="C103" s="1076"/>
      <c r="D103" s="1076"/>
      <c r="E103" s="1076"/>
      <c r="F103" s="1076"/>
      <c r="G103" s="1076"/>
      <c r="H103" s="1076"/>
      <c r="I103" s="1076"/>
      <c r="J103" s="1076"/>
      <c r="K103" s="1076"/>
      <c r="L103" s="1076"/>
      <c r="M103" s="1076"/>
      <c r="N103" s="1076"/>
      <c r="O103" s="1076"/>
      <c r="P103" s="1076"/>
      <c r="Q103" s="1076"/>
      <c r="R103" s="519"/>
      <c r="S103" s="519"/>
    </row>
    <row r="104" spans="1:19">
      <c r="A104" s="1076"/>
      <c r="B104" s="1076"/>
      <c r="C104" s="1076"/>
      <c r="D104" s="1076"/>
      <c r="E104" s="1076"/>
      <c r="F104" s="1076"/>
      <c r="G104" s="1076"/>
      <c r="H104" s="1076"/>
      <c r="I104" s="1076"/>
      <c r="J104" s="1076"/>
      <c r="K104" s="1076"/>
      <c r="L104" s="1076"/>
      <c r="M104" s="1076"/>
      <c r="N104" s="1076"/>
      <c r="O104" s="1076"/>
      <c r="P104" s="1076"/>
      <c r="Q104" s="1076"/>
      <c r="R104" s="519"/>
      <c r="S104" s="519"/>
    </row>
    <row r="105" spans="1:19">
      <c r="A105" s="574" t="s">
        <v>1347</v>
      </c>
      <c r="B105" s="576"/>
      <c r="C105" s="576"/>
      <c r="D105" s="576"/>
      <c r="E105" s="576"/>
      <c r="F105" s="576"/>
      <c r="G105" s="576"/>
      <c r="H105" s="576"/>
      <c r="I105" s="576"/>
      <c r="J105" s="576"/>
      <c r="K105" s="576"/>
      <c r="L105" s="576"/>
      <c r="M105" s="576"/>
      <c r="N105" s="576"/>
      <c r="O105" s="576"/>
      <c r="P105" s="576"/>
      <c r="Q105" s="576"/>
      <c r="R105" s="519"/>
      <c r="S105" s="519"/>
    </row>
    <row r="106" spans="1:19">
      <c r="A106" s="573"/>
      <c r="B106" s="573"/>
      <c r="C106" s="573"/>
      <c r="D106" s="573"/>
      <c r="E106" s="573"/>
      <c r="F106" s="519"/>
      <c r="G106" s="519"/>
      <c r="H106" s="519"/>
      <c r="I106" s="519"/>
      <c r="J106" s="519"/>
      <c r="K106" s="519"/>
      <c r="L106" s="519"/>
      <c r="M106" s="519"/>
      <c r="N106" s="519"/>
      <c r="O106" s="519"/>
      <c r="P106" s="519"/>
      <c r="Q106" s="519"/>
      <c r="R106" s="519"/>
      <c r="S106" s="519"/>
    </row>
    <row r="107" spans="1:19">
      <c r="A107" s="577" t="s">
        <v>1348</v>
      </c>
      <c r="B107" s="573"/>
      <c r="C107" s="573"/>
      <c r="D107" s="573"/>
      <c r="E107" s="573"/>
      <c r="F107" s="519"/>
      <c r="G107" s="519"/>
      <c r="H107" s="519"/>
      <c r="I107" s="519"/>
      <c r="J107" s="519"/>
      <c r="K107" s="519"/>
      <c r="L107" s="519"/>
      <c r="M107" s="519"/>
      <c r="N107" s="519"/>
      <c r="O107" s="519"/>
      <c r="P107" s="519"/>
      <c r="Q107" s="519"/>
      <c r="R107" s="519"/>
      <c r="S107" s="519"/>
    </row>
    <row r="108" spans="1:19">
      <c r="A108" s="573"/>
      <c r="B108" s="573"/>
      <c r="C108" s="573"/>
      <c r="D108" s="573"/>
      <c r="E108" s="573"/>
      <c r="F108" s="519"/>
      <c r="G108" s="519"/>
      <c r="H108" s="519"/>
      <c r="I108" s="519"/>
      <c r="J108" s="519"/>
      <c r="K108" s="519"/>
      <c r="L108" s="519"/>
      <c r="M108" s="519"/>
      <c r="N108" s="519"/>
      <c r="O108" s="519"/>
      <c r="P108" s="519"/>
      <c r="Q108" s="519"/>
      <c r="R108" s="519"/>
      <c r="S108" s="519"/>
    </row>
    <row r="109" spans="1:19">
      <c r="A109" s="573"/>
      <c r="B109" s="573"/>
      <c r="C109" s="573"/>
      <c r="D109" s="573"/>
      <c r="E109" s="573"/>
      <c r="F109" s="519"/>
      <c r="G109" s="519"/>
      <c r="H109" s="519"/>
      <c r="I109" s="519"/>
      <c r="J109" s="519"/>
      <c r="K109" s="519"/>
      <c r="L109" s="519"/>
      <c r="M109" s="519"/>
      <c r="N109" s="519"/>
      <c r="O109" s="519"/>
      <c r="P109" s="519"/>
      <c r="Q109" s="519"/>
      <c r="R109" s="519"/>
      <c r="S109" s="519"/>
    </row>
    <row r="110" spans="1:19">
      <c r="A110" s="573"/>
      <c r="B110" s="573"/>
      <c r="C110" s="573"/>
      <c r="D110" s="573"/>
      <c r="E110" s="573"/>
      <c r="F110" s="519"/>
      <c r="G110" s="519"/>
      <c r="H110" s="519"/>
      <c r="I110" s="519"/>
      <c r="J110" s="519"/>
      <c r="K110" s="519"/>
      <c r="L110" s="519"/>
      <c r="M110" s="519"/>
      <c r="N110" s="519"/>
      <c r="O110" s="519"/>
      <c r="P110" s="519"/>
      <c r="Q110" s="519"/>
      <c r="R110" s="519"/>
      <c r="S110" s="519"/>
    </row>
    <row r="111" spans="1:19">
      <c r="A111" s="573"/>
      <c r="B111" s="573"/>
      <c r="C111" s="573"/>
      <c r="D111" s="573"/>
      <c r="E111" s="573"/>
      <c r="F111" s="519"/>
      <c r="G111" s="519"/>
      <c r="H111" s="519"/>
      <c r="I111" s="519"/>
      <c r="J111" s="519"/>
      <c r="K111" s="519"/>
      <c r="L111" s="519"/>
      <c r="M111" s="519"/>
      <c r="N111" s="519"/>
      <c r="O111" s="519"/>
      <c r="P111" s="519"/>
      <c r="Q111" s="519"/>
      <c r="R111" s="519"/>
      <c r="S111" s="519"/>
    </row>
    <row r="112" spans="1:19">
      <c r="A112" s="573"/>
      <c r="B112" s="573"/>
      <c r="C112" s="573"/>
      <c r="D112" s="573"/>
      <c r="E112" s="573"/>
      <c r="F112" s="519"/>
      <c r="G112" s="519"/>
      <c r="H112" s="519"/>
      <c r="I112" s="519"/>
      <c r="J112" s="519"/>
      <c r="K112" s="519"/>
      <c r="L112" s="519"/>
      <c r="M112" s="519"/>
      <c r="N112" s="519"/>
      <c r="O112" s="519"/>
      <c r="P112" s="519"/>
      <c r="Q112" s="519"/>
      <c r="R112" s="519"/>
      <c r="S112" s="519"/>
    </row>
    <row r="113" spans="1:19">
      <c r="A113" s="573"/>
      <c r="B113" s="573"/>
      <c r="C113" s="573"/>
      <c r="D113" s="573"/>
      <c r="E113" s="573"/>
      <c r="F113" s="519"/>
      <c r="G113" s="519"/>
      <c r="H113" s="519"/>
      <c r="I113" s="519"/>
      <c r="J113" s="519"/>
      <c r="K113" s="519"/>
      <c r="L113" s="519"/>
      <c r="M113" s="519"/>
      <c r="N113" s="519"/>
      <c r="O113" s="519"/>
      <c r="P113" s="519"/>
      <c r="Q113" s="519"/>
      <c r="R113" s="519"/>
      <c r="S113" s="519"/>
    </row>
  </sheetData>
  <mergeCells count="11">
    <mergeCell ref="A101:Q104"/>
    <mergeCell ref="B12:C13"/>
    <mergeCell ref="D12:E13"/>
    <mergeCell ref="F12:G13"/>
    <mergeCell ref="H12:I13"/>
    <mergeCell ref="J12:Q12"/>
    <mergeCell ref="R12:S13"/>
    <mergeCell ref="J13:K13"/>
    <mergeCell ref="L13:M13"/>
    <mergeCell ref="N13:O13"/>
    <mergeCell ref="P13:Q13"/>
  </mergeCells>
  <conditionalFormatting sqref="R16:R81 H16:H81 H83:H96 R83:R96">
    <cfRule type="expression" dxfId="171" priority="2" stopIfTrue="1">
      <formula>ABS(H16/I16)&gt;1.96</formula>
    </cfRule>
  </conditionalFormatting>
  <conditionalFormatting sqref="R82 H82">
    <cfRule type="expression" dxfId="170" priority="1" stopIfTrue="1">
      <formula>ABS(H82/I82)&gt;1.96</formula>
    </cfRule>
  </conditionalFormatting>
  <hyperlinks>
    <hyperlink ref="A1" r:id="rId1" display="http://dx.doi.org/10.1787/9789264266490-en"/>
    <hyperlink ref="A4" r:id="rId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AI67"/>
  <sheetViews>
    <sheetView topLeftCell="A20" workbookViewId="0">
      <selection activeCell="A54" sqref="A54:A56"/>
    </sheetView>
  </sheetViews>
  <sheetFormatPr defaultRowHeight="16.5"/>
  <cols>
    <col min="1" max="1" width="26.7109375" customWidth="1"/>
    <col min="3" max="6" width="5.85546875" customWidth="1"/>
    <col min="7" max="7" width="7.5703125" customWidth="1"/>
    <col min="8" max="8" width="5.85546875" customWidth="1"/>
    <col min="9" max="9" width="7" customWidth="1"/>
    <col min="10" max="14" width="5.85546875" customWidth="1"/>
    <col min="15" max="15" width="7.5703125" customWidth="1"/>
    <col min="16" max="16" width="5.85546875" customWidth="1"/>
    <col min="17" max="18" width="9.140625" style="35"/>
    <col min="19" max="34" width="7.5703125" customWidth="1"/>
  </cols>
  <sheetData>
    <row r="1" spans="1:35" s="211" customFormat="1">
      <c r="A1" s="598" t="s">
        <v>684</v>
      </c>
    </row>
    <row r="2" spans="1:35" s="211" customFormat="1" ht="12.75">
      <c r="A2" s="211" t="s">
        <v>685</v>
      </c>
      <c r="B2" s="211" t="s">
        <v>686</v>
      </c>
    </row>
    <row r="3" spans="1:35" s="211" customFormat="1" ht="12.75">
      <c r="A3" s="211" t="s">
        <v>687</v>
      </c>
    </row>
    <row r="4" spans="1:35" s="211" customFormat="1">
      <c r="A4" s="598" t="s">
        <v>593</v>
      </c>
    </row>
    <row r="5" spans="1:35" s="211" customFormat="1" ht="12.75"/>
    <row r="6" spans="1:35" s="249" customFormat="1" ht="11.25">
      <c r="A6" s="250" t="s">
        <v>688</v>
      </c>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row>
    <row r="7" spans="1:35" s="249" customFormat="1" ht="12" customHeight="1">
      <c r="A7" s="250" t="s">
        <v>689</v>
      </c>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row>
    <row r="8" spans="1:35" s="249" customFormat="1" ht="11.25">
      <c r="A8" s="248" t="s">
        <v>690</v>
      </c>
      <c r="B8" s="248"/>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row>
    <row r="9" spans="1:35" s="249" customFormat="1" ht="15">
      <c r="A9" s="240"/>
      <c r="B9" s="240"/>
      <c r="C9" s="599"/>
      <c r="D9" s="599"/>
      <c r="E9" s="240"/>
      <c r="F9" s="240"/>
      <c r="G9" s="253"/>
      <c r="H9" s="253"/>
      <c r="I9" s="253"/>
      <c r="J9" s="253"/>
      <c r="K9" s="600"/>
      <c r="L9" s="600"/>
      <c r="M9" s="600"/>
      <c r="N9" s="600"/>
      <c r="O9" s="601"/>
      <c r="P9" s="601"/>
      <c r="Q9" s="253"/>
      <c r="R9" s="253"/>
      <c r="S9" s="599"/>
      <c r="T9" s="599"/>
      <c r="U9" s="600"/>
      <c r="V9" s="600"/>
      <c r="W9" s="601"/>
      <c r="X9" s="601"/>
      <c r="Y9" s="600"/>
      <c r="Z9" s="600"/>
      <c r="AA9" s="600"/>
      <c r="AB9" s="600"/>
      <c r="AC9" s="600"/>
      <c r="AD9" s="600"/>
      <c r="AE9" s="601"/>
      <c r="AF9" s="601"/>
      <c r="AG9" s="600"/>
      <c r="AH9" s="600"/>
      <c r="AI9" s="248"/>
    </row>
    <row r="10" spans="1:35" s="249" customFormat="1" ht="23.25" customHeight="1">
      <c r="A10" s="837"/>
      <c r="B10" s="1085" t="s">
        <v>261</v>
      </c>
      <c r="C10" s="1088" t="s">
        <v>691</v>
      </c>
      <c r="D10" s="1089"/>
      <c r="E10" s="1089"/>
      <c r="F10" s="1089"/>
      <c r="G10" s="1089"/>
      <c r="H10" s="1089"/>
      <c r="I10" s="1089"/>
      <c r="J10" s="1090"/>
      <c r="K10" s="1091" t="s">
        <v>692</v>
      </c>
      <c r="L10" s="1091"/>
      <c r="M10" s="1091"/>
      <c r="N10" s="1091"/>
      <c r="O10" s="1091"/>
      <c r="P10" s="1091"/>
      <c r="Q10" s="1091"/>
      <c r="R10" s="1091"/>
      <c r="S10" s="1091" t="s">
        <v>693</v>
      </c>
      <c r="T10" s="1091"/>
      <c r="U10" s="1091"/>
      <c r="V10" s="1091"/>
      <c r="W10" s="1091"/>
      <c r="X10" s="1091"/>
      <c r="Y10" s="1091"/>
      <c r="Z10" s="1091"/>
      <c r="AA10" s="1091" t="s">
        <v>694</v>
      </c>
      <c r="AB10" s="1091"/>
      <c r="AC10" s="1091"/>
      <c r="AD10" s="1091"/>
      <c r="AE10" s="1091"/>
      <c r="AF10" s="1091"/>
      <c r="AG10" s="1091"/>
      <c r="AH10" s="1091"/>
      <c r="AI10" s="248"/>
    </row>
    <row r="11" spans="1:35" s="249" customFormat="1" ht="48.75" customHeight="1">
      <c r="A11" s="838"/>
      <c r="B11" s="1086"/>
      <c r="C11" s="1092" t="s">
        <v>695</v>
      </c>
      <c r="D11" s="1093"/>
      <c r="E11" s="1092" t="s">
        <v>696</v>
      </c>
      <c r="F11" s="1093"/>
      <c r="G11" s="1092" t="s">
        <v>697</v>
      </c>
      <c r="H11" s="1093"/>
      <c r="I11" s="1092" t="s">
        <v>698</v>
      </c>
      <c r="J11" s="1093"/>
      <c r="K11" s="1092" t="s">
        <v>695</v>
      </c>
      <c r="L11" s="1093"/>
      <c r="M11" s="1092" t="s">
        <v>696</v>
      </c>
      <c r="N11" s="1093"/>
      <c r="O11" s="1092" t="s">
        <v>697</v>
      </c>
      <c r="P11" s="1093"/>
      <c r="Q11" s="1098" t="s">
        <v>698</v>
      </c>
      <c r="R11" s="1099"/>
      <c r="S11" s="1092" t="s">
        <v>695</v>
      </c>
      <c r="T11" s="1093"/>
      <c r="U11" s="1092" t="s">
        <v>696</v>
      </c>
      <c r="V11" s="1093"/>
      <c r="W11" s="1092" t="s">
        <v>697</v>
      </c>
      <c r="X11" s="1093"/>
      <c r="Y11" s="1092" t="s">
        <v>698</v>
      </c>
      <c r="Z11" s="1093"/>
      <c r="AA11" s="1092" t="s">
        <v>695</v>
      </c>
      <c r="AB11" s="1093"/>
      <c r="AC11" s="1092" t="s">
        <v>696</v>
      </c>
      <c r="AD11" s="1093"/>
      <c r="AE11" s="1092" t="s">
        <v>697</v>
      </c>
      <c r="AF11" s="1093"/>
      <c r="AG11" s="1092" t="s">
        <v>698</v>
      </c>
      <c r="AH11" s="1093"/>
      <c r="AI11" s="248"/>
    </row>
    <row r="12" spans="1:35" s="247" customFormat="1" ht="12.75" customHeight="1">
      <c r="A12" s="839"/>
      <c r="B12" s="1087"/>
      <c r="C12" s="1094">
        <v>1</v>
      </c>
      <c r="D12" s="1095"/>
      <c r="E12" s="1094">
        <v>2</v>
      </c>
      <c r="F12" s="1095"/>
      <c r="G12" s="1096">
        <v>3</v>
      </c>
      <c r="H12" s="1097"/>
      <c r="I12" s="1096">
        <v>4</v>
      </c>
      <c r="J12" s="1097"/>
      <c r="K12" s="1096">
        <v>5</v>
      </c>
      <c r="L12" s="1097"/>
      <c r="M12" s="1096">
        <v>6</v>
      </c>
      <c r="N12" s="1097"/>
      <c r="O12" s="1096">
        <v>7</v>
      </c>
      <c r="P12" s="1097"/>
      <c r="Q12" s="1100">
        <v>8</v>
      </c>
      <c r="R12" s="1101"/>
      <c r="S12" s="1096">
        <v>9</v>
      </c>
      <c r="T12" s="1097"/>
      <c r="U12" s="1096">
        <v>10</v>
      </c>
      <c r="V12" s="1097"/>
      <c r="W12" s="1096">
        <v>11</v>
      </c>
      <c r="X12" s="1097"/>
      <c r="Y12" s="1096">
        <v>12</v>
      </c>
      <c r="Z12" s="1097"/>
      <c r="AA12" s="1096">
        <v>13</v>
      </c>
      <c r="AB12" s="1097"/>
      <c r="AC12" s="1096">
        <v>14</v>
      </c>
      <c r="AD12" s="1097"/>
      <c r="AE12" s="1096">
        <v>15</v>
      </c>
      <c r="AF12" s="1097"/>
      <c r="AG12" s="1096">
        <v>16</v>
      </c>
      <c r="AH12" s="1097"/>
      <c r="AI12" s="248"/>
    </row>
    <row r="13" spans="1:35" s="249" customFormat="1" ht="13.5" customHeight="1">
      <c r="A13" s="246" t="s">
        <v>5</v>
      </c>
      <c r="B13" s="840"/>
      <c r="C13" s="841"/>
      <c r="D13" s="842"/>
      <c r="E13" s="843"/>
      <c r="F13" s="842"/>
      <c r="G13" s="843"/>
      <c r="H13" s="842"/>
      <c r="I13" s="843"/>
      <c r="J13" s="842"/>
      <c r="K13" s="843"/>
      <c r="L13" s="842"/>
      <c r="M13" s="843"/>
      <c r="N13" s="842"/>
      <c r="O13" s="843"/>
      <c r="P13" s="842"/>
      <c r="Q13" s="833"/>
      <c r="R13" s="834"/>
      <c r="S13" s="843"/>
      <c r="T13" s="842"/>
      <c r="U13" s="843"/>
      <c r="V13" s="842"/>
      <c r="W13" s="843"/>
      <c r="X13" s="842"/>
      <c r="Y13" s="843"/>
      <c r="Z13" s="842"/>
      <c r="AA13" s="843"/>
      <c r="AB13" s="842"/>
      <c r="AC13" s="843"/>
      <c r="AD13" s="842"/>
      <c r="AE13" s="843"/>
      <c r="AF13" s="842"/>
      <c r="AG13" s="843"/>
      <c r="AH13" s="844"/>
      <c r="AI13" s="248"/>
    </row>
    <row r="14" spans="1:35" s="249" customFormat="1" ht="13.5" customHeight="1">
      <c r="A14" s="245" t="s">
        <v>45</v>
      </c>
      <c r="B14" s="244">
        <v>1</v>
      </c>
      <c r="C14" s="243">
        <v>40296.63791385544</v>
      </c>
      <c r="D14" s="242" t="s">
        <v>46</v>
      </c>
      <c r="E14" s="243">
        <v>57444.80417808627</v>
      </c>
      <c r="F14" s="242" t="s">
        <v>46</v>
      </c>
      <c r="G14" s="243">
        <v>57444.80417808627</v>
      </c>
      <c r="H14" s="242" t="s">
        <v>46</v>
      </c>
      <c r="I14" s="243">
        <v>57716.54541831329</v>
      </c>
      <c r="J14" s="242" t="s">
        <v>46</v>
      </c>
      <c r="K14" s="243">
        <v>39819.149734599392</v>
      </c>
      <c r="L14" s="242" t="s">
        <v>46</v>
      </c>
      <c r="M14" s="243">
        <v>57246.174271539378</v>
      </c>
      <c r="N14" s="242" t="s">
        <v>46</v>
      </c>
      <c r="O14" s="243">
        <v>57246.174271539378</v>
      </c>
      <c r="P14" s="242" t="s">
        <v>46</v>
      </c>
      <c r="Q14" s="835">
        <v>57455.156225333012</v>
      </c>
      <c r="R14" s="836" t="s">
        <v>46</v>
      </c>
      <c r="S14" s="243">
        <v>39803.621663729275</v>
      </c>
      <c r="T14" s="242" t="s">
        <v>46</v>
      </c>
      <c r="U14" s="243">
        <v>57292.758484149723</v>
      </c>
      <c r="V14" s="242" t="s">
        <v>46</v>
      </c>
      <c r="W14" s="243">
        <v>57292.758484149723</v>
      </c>
      <c r="X14" s="242" t="s">
        <v>46</v>
      </c>
      <c r="Y14" s="243">
        <v>57477.801328685266</v>
      </c>
      <c r="Z14" s="242" t="s">
        <v>46</v>
      </c>
      <c r="AA14" s="243">
        <v>39961.490384242112</v>
      </c>
      <c r="AB14" s="242" t="s">
        <v>46</v>
      </c>
      <c r="AC14" s="243">
        <v>56427.068533140788</v>
      </c>
      <c r="AD14" s="242" t="s">
        <v>46</v>
      </c>
      <c r="AE14" s="243">
        <v>56427.068533140788</v>
      </c>
      <c r="AF14" s="242" t="s">
        <v>46</v>
      </c>
      <c r="AG14" s="243">
        <v>56710.455826520396</v>
      </c>
      <c r="AH14" s="241" t="s">
        <v>46</v>
      </c>
      <c r="AI14" s="248"/>
    </row>
    <row r="15" spans="1:35" s="249" customFormat="1" ht="13.5" customHeight="1">
      <c r="A15" s="245" t="s">
        <v>37</v>
      </c>
      <c r="B15" s="244"/>
      <c r="C15" s="243" t="s">
        <v>46</v>
      </c>
      <c r="D15" s="242" t="s">
        <v>81</v>
      </c>
      <c r="E15" s="243" t="s">
        <v>46</v>
      </c>
      <c r="F15" s="242" t="s">
        <v>81</v>
      </c>
      <c r="G15" s="243" t="s">
        <v>46</v>
      </c>
      <c r="H15" s="242" t="s">
        <v>81</v>
      </c>
      <c r="I15" s="243" t="s">
        <v>46</v>
      </c>
      <c r="J15" s="242" t="s">
        <v>81</v>
      </c>
      <c r="K15" s="243">
        <v>32830.032758007801</v>
      </c>
      <c r="L15" s="242" t="s">
        <v>46</v>
      </c>
      <c r="M15" s="243">
        <v>38618.933370593499</v>
      </c>
      <c r="N15" s="242" t="s">
        <v>46</v>
      </c>
      <c r="O15" s="243">
        <v>43275.688103823653</v>
      </c>
      <c r="P15" s="242" t="s">
        <v>46</v>
      </c>
      <c r="Q15" s="835">
        <v>64335.924803785805</v>
      </c>
      <c r="R15" s="836" t="s">
        <v>46</v>
      </c>
      <c r="S15" s="243">
        <v>34344.815751507267</v>
      </c>
      <c r="T15" s="242" t="s">
        <v>46</v>
      </c>
      <c r="U15" s="243">
        <v>41718.275710592374</v>
      </c>
      <c r="V15" s="242" t="s">
        <v>46</v>
      </c>
      <c r="W15" s="243">
        <v>46851.675541725919</v>
      </c>
      <c r="X15" s="242" t="s">
        <v>46</v>
      </c>
      <c r="Y15" s="243">
        <v>66594.973083984922</v>
      </c>
      <c r="Z15" s="242" t="s">
        <v>46</v>
      </c>
      <c r="AA15" s="243">
        <v>36042.957890817255</v>
      </c>
      <c r="AB15" s="242" t="s">
        <v>46</v>
      </c>
      <c r="AC15" s="243">
        <v>44326.485209222752</v>
      </c>
      <c r="AD15" s="242" t="s">
        <v>46</v>
      </c>
      <c r="AE15" s="243">
        <v>50508.286194502056</v>
      </c>
      <c r="AF15" s="242" t="s">
        <v>46</v>
      </c>
      <c r="AG15" s="243">
        <v>74536.441998049064</v>
      </c>
      <c r="AH15" s="241" t="s">
        <v>46</v>
      </c>
      <c r="AI15" s="248"/>
    </row>
    <row r="16" spans="1:35" s="249" customFormat="1" ht="13.5" customHeight="1">
      <c r="A16" s="245" t="s">
        <v>262</v>
      </c>
      <c r="B16" s="244"/>
      <c r="C16" s="243">
        <v>34459.371138242874</v>
      </c>
      <c r="D16" s="242" t="s">
        <v>46</v>
      </c>
      <c r="E16" s="243">
        <v>43278.629738479569</v>
      </c>
      <c r="F16" s="242" t="s">
        <v>46</v>
      </c>
      <c r="G16" s="243">
        <v>48757.288635335797</v>
      </c>
      <c r="H16" s="242" t="s">
        <v>46</v>
      </c>
      <c r="I16" s="243">
        <v>59714.606429048239</v>
      </c>
      <c r="J16" s="242" t="s">
        <v>46</v>
      </c>
      <c r="K16" s="243">
        <v>34459.371138242874</v>
      </c>
      <c r="L16" s="242" t="s">
        <v>46</v>
      </c>
      <c r="M16" s="243">
        <v>43278.629738479569</v>
      </c>
      <c r="N16" s="242" t="s">
        <v>46</v>
      </c>
      <c r="O16" s="243">
        <v>48757.288635335797</v>
      </c>
      <c r="P16" s="242" t="s">
        <v>46</v>
      </c>
      <c r="Q16" s="835">
        <v>59714.606429048239</v>
      </c>
      <c r="R16" s="836" t="s">
        <v>46</v>
      </c>
      <c r="S16" s="243">
        <v>34459.371138242874</v>
      </c>
      <c r="T16" s="242" t="s">
        <v>46</v>
      </c>
      <c r="U16" s="243">
        <v>43278.629738479569</v>
      </c>
      <c r="V16" s="242" t="s">
        <v>46</v>
      </c>
      <c r="W16" s="243">
        <v>48757.288635335797</v>
      </c>
      <c r="X16" s="242" t="s">
        <v>46</v>
      </c>
      <c r="Y16" s="243">
        <v>59714.606429048239</v>
      </c>
      <c r="Z16" s="242" t="s">
        <v>46</v>
      </c>
      <c r="AA16" s="243">
        <v>43056.072287726362</v>
      </c>
      <c r="AB16" s="242" t="s">
        <v>46</v>
      </c>
      <c r="AC16" s="243">
        <v>54948.732085371754</v>
      </c>
      <c r="AD16" s="242" t="s">
        <v>46</v>
      </c>
      <c r="AE16" s="243">
        <v>62699.078875295956</v>
      </c>
      <c r="AF16" s="242" t="s">
        <v>46</v>
      </c>
      <c r="AG16" s="243">
        <v>75616.323525169602</v>
      </c>
      <c r="AH16" s="241" t="s">
        <v>46</v>
      </c>
      <c r="AI16" s="248"/>
    </row>
    <row r="17" spans="1:35" s="249" customFormat="1" ht="13.5" customHeight="1">
      <c r="A17" s="245" t="s">
        <v>263</v>
      </c>
      <c r="B17" s="244"/>
      <c r="C17" s="243">
        <v>33690.108625833731</v>
      </c>
      <c r="D17" s="242" t="s">
        <v>46</v>
      </c>
      <c r="E17" s="243">
        <v>42129.907127735285</v>
      </c>
      <c r="F17" s="242" t="s">
        <v>46</v>
      </c>
      <c r="G17" s="243">
        <v>47434.510602353199</v>
      </c>
      <c r="H17" s="242" t="s">
        <v>46</v>
      </c>
      <c r="I17" s="243">
        <v>58043.717551589034</v>
      </c>
      <c r="J17" s="242" t="s">
        <v>46</v>
      </c>
      <c r="K17" s="243">
        <v>33690.108625833731</v>
      </c>
      <c r="L17" s="242" t="s">
        <v>46</v>
      </c>
      <c r="M17" s="243">
        <v>42129.907127735285</v>
      </c>
      <c r="N17" s="242" t="s">
        <v>46</v>
      </c>
      <c r="O17" s="243">
        <v>47434.510602353199</v>
      </c>
      <c r="P17" s="242" t="s">
        <v>46</v>
      </c>
      <c r="Q17" s="835">
        <v>58043.717551589034</v>
      </c>
      <c r="R17" s="836" t="s">
        <v>46</v>
      </c>
      <c r="S17" s="243">
        <v>33690.108625833731</v>
      </c>
      <c r="T17" s="242" t="s">
        <v>46</v>
      </c>
      <c r="U17" s="243">
        <v>42129.907127735285</v>
      </c>
      <c r="V17" s="242" t="s">
        <v>46</v>
      </c>
      <c r="W17" s="243">
        <v>47434.510602353199</v>
      </c>
      <c r="X17" s="242" t="s">
        <v>46</v>
      </c>
      <c r="Y17" s="243">
        <v>58043.717551589034</v>
      </c>
      <c r="Z17" s="242" t="s">
        <v>46</v>
      </c>
      <c r="AA17" s="243">
        <v>41914.544994104996</v>
      </c>
      <c r="AB17" s="242" t="s">
        <v>46</v>
      </c>
      <c r="AC17" s="243">
        <v>53429.543029101624</v>
      </c>
      <c r="AD17" s="242" t="s">
        <v>46</v>
      </c>
      <c r="AE17" s="243">
        <v>60933.66450488344</v>
      </c>
      <c r="AF17" s="242" t="s">
        <v>46</v>
      </c>
      <c r="AG17" s="243">
        <v>73440.544811860018</v>
      </c>
      <c r="AH17" s="241" t="s">
        <v>46</v>
      </c>
      <c r="AI17" s="248"/>
    </row>
    <row r="18" spans="1:35" s="240" customFormat="1" ht="13.5" customHeight="1">
      <c r="A18" s="245" t="s">
        <v>47</v>
      </c>
      <c r="B18" s="244"/>
      <c r="C18" s="243" t="s">
        <v>46</v>
      </c>
      <c r="D18" s="242" t="s">
        <v>81</v>
      </c>
      <c r="E18" s="243" t="s">
        <v>46</v>
      </c>
      <c r="F18" s="242" t="s">
        <v>81</v>
      </c>
      <c r="G18" s="243" t="s">
        <v>46</v>
      </c>
      <c r="H18" s="242" t="s">
        <v>81</v>
      </c>
      <c r="I18" s="243" t="s">
        <v>46</v>
      </c>
      <c r="J18" s="242" t="s">
        <v>81</v>
      </c>
      <c r="K18" s="243">
        <v>39511.417413867915</v>
      </c>
      <c r="L18" s="242" t="s">
        <v>46</v>
      </c>
      <c r="M18" s="243">
        <v>63187.623394966075</v>
      </c>
      <c r="N18" s="242" t="s">
        <v>46</v>
      </c>
      <c r="O18" s="243">
        <v>65543.17266219786</v>
      </c>
      <c r="P18" s="242" t="s">
        <v>46</v>
      </c>
      <c r="Q18" s="835">
        <v>65543.17266219786</v>
      </c>
      <c r="R18" s="836" t="s">
        <v>46</v>
      </c>
      <c r="S18" s="243">
        <v>39511.417413867915</v>
      </c>
      <c r="T18" s="242" t="s">
        <v>46</v>
      </c>
      <c r="U18" s="243">
        <v>63187.623394966075</v>
      </c>
      <c r="V18" s="242" t="s">
        <v>46</v>
      </c>
      <c r="W18" s="243">
        <v>65543.17266219786</v>
      </c>
      <c r="X18" s="242" t="s">
        <v>46</v>
      </c>
      <c r="Y18" s="243">
        <v>65543.17266219786</v>
      </c>
      <c r="Z18" s="242" t="s">
        <v>46</v>
      </c>
      <c r="AA18" s="243">
        <v>39676.966901556058</v>
      </c>
      <c r="AB18" s="242" t="s">
        <v>46</v>
      </c>
      <c r="AC18" s="243">
        <v>63508.348168116579</v>
      </c>
      <c r="AD18" s="242" t="s">
        <v>46</v>
      </c>
      <c r="AE18" s="243">
        <v>65833.328508923703</v>
      </c>
      <c r="AF18" s="242" t="s">
        <v>46</v>
      </c>
      <c r="AG18" s="243">
        <v>65833.328508923703</v>
      </c>
      <c r="AH18" s="241" t="s">
        <v>46</v>
      </c>
      <c r="AI18" s="248"/>
    </row>
    <row r="19" spans="1:35" s="240" customFormat="1" ht="13.5" customHeight="1">
      <c r="A19" s="245" t="s">
        <v>62</v>
      </c>
      <c r="B19" s="244"/>
      <c r="C19" s="243">
        <v>17249.500029375376</v>
      </c>
      <c r="D19" s="242" t="s">
        <v>46</v>
      </c>
      <c r="E19" s="243">
        <v>23199.391661050937</v>
      </c>
      <c r="F19" s="242" t="s">
        <v>46</v>
      </c>
      <c r="G19" s="243">
        <v>26048.375024160006</v>
      </c>
      <c r="H19" s="242" t="s">
        <v>46</v>
      </c>
      <c r="I19" s="243">
        <v>36457.041767204893</v>
      </c>
      <c r="J19" s="242" t="s">
        <v>46</v>
      </c>
      <c r="K19" s="243">
        <v>17249.500029375376</v>
      </c>
      <c r="L19" s="242" t="s">
        <v>46</v>
      </c>
      <c r="M19" s="243">
        <v>23199.391661050937</v>
      </c>
      <c r="N19" s="242" t="s">
        <v>46</v>
      </c>
      <c r="O19" s="243">
        <v>26048.375024160006</v>
      </c>
      <c r="P19" s="242" t="s">
        <v>46</v>
      </c>
      <c r="Q19" s="835">
        <v>36457.041767204893</v>
      </c>
      <c r="R19" s="836" t="s">
        <v>46</v>
      </c>
      <c r="S19" s="243">
        <v>17249.500029375376</v>
      </c>
      <c r="T19" s="242" t="s">
        <v>46</v>
      </c>
      <c r="U19" s="243">
        <v>23199.391661050937</v>
      </c>
      <c r="V19" s="242" t="s">
        <v>46</v>
      </c>
      <c r="W19" s="243">
        <v>26048.375024160006</v>
      </c>
      <c r="X19" s="242" t="s">
        <v>46</v>
      </c>
      <c r="Y19" s="243">
        <v>36457.041767204893</v>
      </c>
      <c r="Z19" s="242" t="s">
        <v>46</v>
      </c>
      <c r="AA19" s="243">
        <v>18235.922448892932</v>
      </c>
      <c r="AB19" s="242" t="s">
        <v>46</v>
      </c>
      <c r="AC19" s="243">
        <v>24497.134407336573</v>
      </c>
      <c r="AD19" s="242" t="s">
        <v>46</v>
      </c>
      <c r="AE19" s="243">
        <v>27495.154361754569</v>
      </c>
      <c r="AF19" s="242" t="s">
        <v>46</v>
      </c>
      <c r="AG19" s="243">
        <v>38448.422386481681</v>
      </c>
      <c r="AH19" s="241" t="s">
        <v>46</v>
      </c>
      <c r="AI19" s="248"/>
    </row>
    <row r="20" spans="1:35" s="240" customFormat="1" ht="13.5" customHeight="1">
      <c r="A20" s="245" t="s">
        <v>23</v>
      </c>
      <c r="B20" s="244"/>
      <c r="C20" s="243">
        <v>16582.568859635394</v>
      </c>
      <c r="D20" s="242" t="s">
        <v>46</v>
      </c>
      <c r="E20" s="243">
        <v>16789.850970380838</v>
      </c>
      <c r="F20" s="242" t="s">
        <v>46</v>
      </c>
      <c r="G20" s="243">
        <v>17146.376200862996</v>
      </c>
      <c r="H20" s="242" t="s">
        <v>46</v>
      </c>
      <c r="I20" s="243">
        <v>18282.282167748024</v>
      </c>
      <c r="J20" s="242" t="s">
        <v>46</v>
      </c>
      <c r="K20" s="243">
        <v>17080.045925424456</v>
      </c>
      <c r="L20" s="242" t="s">
        <v>46</v>
      </c>
      <c r="M20" s="243">
        <v>17577.522991213518</v>
      </c>
      <c r="N20" s="242" t="s">
        <v>46</v>
      </c>
      <c r="O20" s="243">
        <v>18323.738589897112</v>
      </c>
      <c r="P20" s="242" t="s">
        <v>46</v>
      </c>
      <c r="Q20" s="835">
        <v>20852.58034099151</v>
      </c>
      <c r="R20" s="836" t="s">
        <v>46</v>
      </c>
      <c r="S20" s="243">
        <v>17080.045925424456</v>
      </c>
      <c r="T20" s="242" t="s">
        <v>46</v>
      </c>
      <c r="U20" s="243">
        <v>17577.522991213518</v>
      </c>
      <c r="V20" s="242" t="s">
        <v>46</v>
      </c>
      <c r="W20" s="243">
        <v>18323.738589897112</v>
      </c>
      <c r="X20" s="242" t="s">
        <v>46</v>
      </c>
      <c r="Y20" s="243">
        <v>20852.58034099151</v>
      </c>
      <c r="Z20" s="242" t="s">
        <v>46</v>
      </c>
      <c r="AA20" s="243">
        <v>17080.045925424456</v>
      </c>
      <c r="AB20" s="242" t="s">
        <v>46</v>
      </c>
      <c r="AC20" s="243">
        <v>17577.522991213518</v>
      </c>
      <c r="AD20" s="242" t="s">
        <v>46</v>
      </c>
      <c r="AE20" s="243">
        <v>18323.738589897112</v>
      </c>
      <c r="AF20" s="242" t="s">
        <v>46</v>
      </c>
      <c r="AG20" s="243">
        <v>20852.58034099151</v>
      </c>
      <c r="AH20" s="241" t="s">
        <v>46</v>
      </c>
      <c r="AI20" s="248"/>
    </row>
    <row r="21" spans="1:35" s="240" customFormat="1" ht="13.5" customHeight="1">
      <c r="A21" s="245" t="s">
        <v>24</v>
      </c>
      <c r="B21" s="244">
        <v>2</v>
      </c>
      <c r="C21" s="243">
        <v>40437.182484730016</v>
      </c>
      <c r="D21" s="242" t="s">
        <v>46</v>
      </c>
      <c r="E21" s="243">
        <v>45897.574729288201</v>
      </c>
      <c r="F21" s="242" t="s">
        <v>46</v>
      </c>
      <c r="G21" s="243">
        <v>45897.574729288201</v>
      </c>
      <c r="H21" s="242" t="s">
        <v>46</v>
      </c>
      <c r="I21" s="243">
        <v>45897.574729288201</v>
      </c>
      <c r="J21" s="242" t="s">
        <v>46</v>
      </c>
      <c r="K21" s="243">
        <v>45908.649858665442</v>
      </c>
      <c r="L21" s="242" t="s">
        <v>46</v>
      </c>
      <c r="M21" s="243">
        <v>51140.941566262467</v>
      </c>
      <c r="N21" s="242" t="s">
        <v>46</v>
      </c>
      <c r="O21" s="243">
        <v>52480.678759333372</v>
      </c>
      <c r="P21" s="242" t="s">
        <v>46</v>
      </c>
      <c r="Q21" s="835">
        <v>52480.678759333372</v>
      </c>
      <c r="R21" s="836" t="s">
        <v>46</v>
      </c>
      <c r="S21" s="243">
        <v>46188.002324127679</v>
      </c>
      <c r="T21" s="242" t="s">
        <v>46</v>
      </c>
      <c r="U21" s="243">
        <v>51826.303561873538</v>
      </c>
      <c r="V21" s="242" t="s">
        <v>46</v>
      </c>
      <c r="W21" s="243">
        <v>53226.011402316974</v>
      </c>
      <c r="X21" s="242" t="s">
        <v>46</v>
      </c>
      <c r="Y21" s="243">
        <v>53226.011402316974</v>
      </c>
      <c r="Z21" s="242" t="s">
        <v>46</v>
      </c>
      <c r="AA21" s="243">
        <v>46033.421794947397</v>
      </c>
      <c r="AB21" s="242" t="s">
        <v>46</v>
      </c>
      <c r="AC21" s="243">
        <v>58317.389761667342</v>
      </c>
      <c r="AD21" s="242" t="s">
        <v>46</v>
      </c>
      <c r="AE21" s="243">
        <v>58317.389761667342</v>
      </c>
      <c r="AF21" s="242" t="s">
        <v>46</v>
      </c>
      <c r="AG21" s="243">
        <v>58317.389761667342</v>
      </c>
      <c r="AH21" s="241" t="s">
        <v>46</v>
      </c>
      <c r="AI21" s="248"/>
    </row>
    <row r="22" spans="1:35" s="240" customFormat="1" ht="13.5" customHeight="1">
      <c r="A22" s="245" t="s">
        <v>699</v>
      </c>
      <c r="B22" s="244"/>
      <c r="C22" s="243">
        <v>27246.145002874066</v>
      </c>
      <c r="D22" s="242" t="s">
        <v>46</v>
      </c>
      <c r="E22" s="243">
        <v>43139.729587883936</v>
      </c>
      <c r="F22" s="242" t="s">
        <v>46</v>
      </c>
      <c r="G22" s="243">
        <v>46389.923274935645</v>
      </c>
      <c r="H22" s="242" t="s">
        <v>46</v>
      </c>
      <c r="I22" s="243">
        <v>46389.923274935645</v>
      </c>
      <c r="J22" s="242" t="s">
        <v>46</v>
      </c>
      <c r="K22" s="243">
        <v>27246.145002874066</v>
      </c>
      <c r="L22" s="242" t="s">
        <v>46</v>
      </c>
      <c r="M22" s="243">
        <v>43139.729587883936</v>
      </c>
      <c r="N22" s="242" t="s">
        <v>46</v>
      </c>
      <c r="O22" s="243">
        <v>46389.923274935645</v>
      </c>
      <c r="P22" s="242" t="s">
        <v>46</v>
      </c>
      <c r="Q22" s="835">
        <v>46389.923274935645</v>
      </c>
      <c r="R22" s="836" t="s">
        <v>46</v>
      </c>
      <c r="S22" s="243">
        <v>27246.145002874066</v>
      </c>
      <c r="T22" s="242" t="s">
        <v>46</v>
      </c>
      <c r="U22" s="243">
        <v>43139.729587883936</v>
      </c>
      <c r="V22" s="242" t="s">
        <v>46</v>
      </c>
      <c r="W22" s="243">
        <v>46389.923274935645</v>
      </c>
      <c r="X22" s="242" t="s">
        <v>46</v>
      </c>
      <c r="Y22" s="243">
        <v>46389.923274935645</v>
      </c>
      <c r="Z22" s="242" t="s">
        <v>46</v>
      </c>
      <c r="AA22" s="243">
        <v>27246.145002874066</v>
      </c>
      <c r="AB22" s="242" t="s">
        <v>46</v>
      </c>
      <c r="AC22" s="243">
        <v>43139.729587883936</v>
      </c>
      <c r="AD22" s="242" t="s">
        <v>46</v>
      </c>
      <c r="AE22" s="243">
        <v>46389.923274935645</v>
      </c>
      <c r="AF22" s="242" t="s">
        <v>46</v>
      </c>
      <c r="AG22" s="243">
        <v>46389.923274935645</v>
      </c>
      <c r="AH22" s="241" t="s">
        <v>46</v>
      </c>
      <c r="AI22" s="248"/>
    </row>
    <row r="23" spans="1:35" s="240" customFormat="1" ht="13.5" customHeight="1">
      <c r="A23" s="245" t="s">
        <v>26</v>
      </c>
      <c r="B23" s="244"/>
      <c r="C23" s="243" t="s">
        <v>46</v>
      </c>
      <c r="D23" s="241" t="s">
        <v>81</v>
      </c>
      <c r="E23" s="243" t="s">
        <v>46</v>
      </c>
      <c r="F23" s="241" t="s">
        <v>81</v>
      </c>
      <c r="G23" s="243" t="s">
        <v>46</v>
      </c>
      <c r="H23" s="241" t="s">
        <v>81</v>
      </c>
      <c r="I23" s="243" t="s">
        <v>46</v>
      </c>
      <c r="J23" s="241" t="s">
        <v>81</v>
      </c>
      <c r="K23" s="243" t="s">
        <v>46</v>
      </c>
      <c r="L23" s="242" t="s">
        <v>81</v>
      </c>
      <c r="M23" s="243" t="s">
        <v>46</v>
      </c>
      <c r="N23" s="242" t="s">
        <v>81</v>
      </c>
      <c r="O23" s="243" t="s">
        <v>46</v>
      </c>
      <c r="P23" s="242" t="s">
        <v>81</v>
      </c>
      <c r="Q23" s="835" t="s">
        <v>46</v>
      </c>
      <c r="R23" s="836" t="s">
        <v>81</v>
      </c>
      <c r="S23" s="243" t="s">
        <v>46</v>
      </c>
      <c r="T23" s="242" t="s">
        <v>81</v>
      </c>
      <c r="U23" s="243" t="s">
        <v>46</v>
      </c>
      <c r="V23" s="242" t="s">
        <v>81</v>
      </c>
      <c r="W23" s="243" t="s">
        <v>46</v>
      </c>
      <c r="X23" s="242" t="s">
        <v>81</v>
      </c>
      <c r="Y23" s="243" t="s">
        <v>46</v>
      </c>
      <c r="Z23" s="242" t="s">
        <v>81</v>
      </c>
      <c r="AA23" s="243" t="s">
        <v>46</v>
      </c>
      <c r="AB23" s="242" t="s">
        <v>81</v>
      </c>
      <c r="AC23" s="243" t="s">
        <v>46</v>
      </c>
      <c r="AD23" s="242" t="s">
        <v>81</v>
      </c>
      <c r="AE23" s="243" t="s">
        <v>46</v>
      </c>
      <c r="AF23" s="242" t="s">
        <v>81</v>
      </c>
      <c r="AG23" s="243" t="s">
        <v>46</v>
      </c>
      <c r="AH23" s="241" t="s">
        <v>81</v>
      </c>
      <c r="AI23" s="248"/>
    </row>
    <row r="24" spans="1:35" s="240" customFormat="1" ht="13.5" customHeight="1">
      <c r="A24" s="245" t="s">
        <v>42</v>
      </c>
      <c r="B24" s="244" t="s">
        <v>700</v>
      </c>
      <c r="C24" s="243">
        <v>27565.800417767783</v>
      </c>
      <c r="D24" s="242" t="s">
        <v>46</v>
      </c>
      <c r="E24" s="243">
        <v>29771.06445118921</v>
      </c>
      <c r="F24" s="242" t="s">
        <v>46</v>
      </c>
      <c r="G24" s="243">
        <v>29771.06445118921</v>
      </c>
      <c r="H24" s="242" t="s">
        <v>46</v>
      </c>
      <c r="I24" s="243">
        <v>29771.06445118921</v>
      </c>
      <c r="J24" s="242" t="s">
        <v>46</v>
      </c>
      <c r="K24" s="243">
        <v>32157.361189831332</v>
      </c>
      <c r="L24" s="242" t="s">
        <v>46</v>
      </c>
      <c r="M24" s="243">
        <v>37222.788724453567</v>
      </c>
      <c r="N24" s="242" t="s">
        <v>46</v>
      </c>
      <c r="O24" s="243">
        <v>39456.156047920784</v>
      </c>
      <c r="P24" s="242" t="s">
        <v>46</v>
      </c>
      <c r="Q24" s="835">
        <v>41823.525410796035</v>
      </c>
      <c r="R24" s="836" t="s">
        <v>46</v>
      </c>
      <c r="S24" s="243">
        <v>34730.184170446075</v>
      </c>
      <c r="T24" s="242" t="s">
        <v>46</v>
      </c>
      <c r="U24" s="243">
        <v>40200.882780974745</v>
      </c>
      <c r="V24" s="242" t="s">
        <v>46</v>
      </c>
      <c r="W24" s="243">
        <v>42612.935747833231</v>
      </c>
      <c r="X24" s="242" t="s">
        <v>46</v>
      </c>
      <c r="Y24" s="243">
        <v>45169.711892703228</v>
      </c>
      <c r="Z24" s="242" t="s">
        <v>46</v>
      </c>
      <c r="AA24" s="243">
        <v>36828.112564211631</v>
      </c>
      <c r="AB24" s="242" t="s">
        <v>46</v>
      </c>
      <c r="AC24" s="243">
        <v>44229.826627366885</v>
      </c>
      <c r="AD24" s="242" t="s">
        <v>46</v>
      </c>
      <c r="AE24" s="243">
        <v>45999.019692461567</v>
      </c>
      <c r="AF24" s="242" t="s">
        <v>46</v>
      </c>
      <c r="AG24" s="243">
        <v>48758.960874009266</v>
      </c>
      <c r="AH24" s="241" t="s">
        <v>46</v>
      </c>
      <c r="AI24" s="248"/>
    </row>
    <row r="25" spans="1:35" s="240" customFormat="1" ht="13.5" customHeight="1">
      <c r="A25" s="245" t="s">
        <v>28</v>
      </c>
      <c r="B25" s="244">
        <v>4</v>
      </c>
      <c r="C25" s="243">
        <v>27866.656998218892</v>
      </c>
      <c r="D25" s="242" t="s">
        <v>46</v>
      </c>
      <c r="E25" s="243">
        <v>31865.088896845216</v>
      </c>
      <c r="F25" s="242" t="s">
        <v>46</v>
      </c>
      <c r="G25" s="243">
        <v>34149.259683932403</v>
      </c>
      <c r="H25" s="242" t="s">
        <v>46</v>
      </c>
      <c r="I25" s="243">
        <v>50140.721235990197</v>
      </c>
      <c r="J25" s="242" t="s">
        <v>46</v>
      </c>
      <c r="K25" s="243">
        <v>27866.656998218892</v>
      </c>
      <c r="L25" s="242" t="s">
        <v>46</v>
      </c>
      <c r="M25" s="243">
        <v>31865.088896845216</v>
      </c>
      <c r="N25" s="242" t="s">
        <v>46</v>
      </c>
      <c r="O25" s="243">
        <v>34149.259683932403</v>
      </c>
      <c r="P25" s="242" t="s">
        <v>46</v>
      </c>
      <c r="Q25" s="835">
        <v>50140.721235990197</v>
      </c>
      <c r="R25" s="836" t="s">
        <v>46</v>
      </c>
      <c r="S25" s="243">
        <v>30531.522916487273</v>
      </c>
      <c r="T25" s="242" t="s">
        <v>46</v>
      </c>
      <c r="U25" s="243">
        <v>34529.954815113597</v>
      </c>
      <c r="V25" s="242" t="s">
        <v>46</v>
      </c>
      <c r="W25" s="243">
        <v>36814.12560220078</v>
      </c>
      <c r="X25" s="242" t="s">
        <v>46</v>
      </c>
      <c r="Y25" s="243">
        <v>52981.20544394038</v>
      </c>
      <c r="Z25" s="242" t="s">
        <v>46</v>
      </c>
      <c r="AA25" s="243">
        <v>30820.443328544432</v>
      </c>
      <c r="AB25" s="242" t="s">
        <v>46</v>
      </c>
      <c r="AC25" s="243">
        <v>34818.875227170756</v>
      </c>
      <c r="AD25" s="242" t="s">
        <v>46</v>
      </c>
      <c r="AE25" s="243">
        <v>37103.04601425794</v>
      </c>
      <c r="AF25" s="242" t="s">
        <v>46</v>
      </c>
      <c r="AG25" s="243">
        <v>53299.584407815128</v>
      </c>
      <c r="AH25" s="241" t="s">
        <v>46</v>
      </c>
      <c r="AI25" s="248"/>
    </row>
    <row r="26" spans="1:35" s="240" customFormat="1" ht="13.5" customHeight="1">
      <c r="A26" s="245" t="s">
        <v>25</v>
      </c>
      <c r="B26" s="244"/>
      <c r="C26" s="243" t="s">
        <v>46</v>
      </c>
      <c r="D26" s="242" t="s">
        <v>81</v>
      </c>
      <c r="E26" s="243" t="s">
        <v>46</v>
      </c>
      <c r="F26" s="242" t="s">
        <v>81</v>
      </c>
      <c r="G26" s="243" t="s">
        <v>46</v>
      </c>
      <c r="H26" s="242" t="s">
        <v>81</v>
      </c>
      <c r="I26" s="243" t="s">
        <v>46</v>
      </c>
      <c r="J26" s="242" t="s">
        <v>81</v>
      </c>
      <c r="K26" s="243">
        <v>51583.539118597997</v>
      </c>
      <c r="L26" s="242" t="s">
        <v>46</v>
      </c>
      <c r="M26" s="243">
        <v>61172.460221311085</v>
      </c>
      <c r="N26" s="242" t="s">
        <v>46</v>
      </c>
      <c r="O26" s="243">
        <v>63961.360840673042</v>
      </c>
      <c r="P26" s="242" t="s">
        <v>46</v>
      </c>
      <c r="Q26" s="835">
        <v>67998.191086871375</v>
      </c>
      <c r="R26" s="836" t="s">
        <v>46</v>
      </c>
      <c r="S26" s="243">
        <v>57130.558765388909</v>
      </c>
      <c r="T26" s="242" t="s">
        <v>46</v>
      </c>
      <c r="U26" s="243">
        <v>66647.103044861331</v>
      </c>
      <c r="V26" s="242" t="s">
        <v>46</v>
      </c>
      <c r="W26" s="243">
        <v>69431.165493849199</v>
      </c>
      <c r="X26" s="242" t="s">
        <v>46</v>
      </c>
      <c r="Y26" s="243">
        <v>75422.164055253248</v>
      </c>
      <c r="Z26" s="242" t="s">
        <v>46</v>
      </c>
      <c r="AA26" s="243">
        <v>60304.595726134299</v>
      </c>
      <c r="AB26" s="242" t="s">
        <v>46</v>
      </c>
      <c r="AC26" s="243">
        <v>70338.852898208468</v>
      </c>
      <c r="AD26" s="242" t="s">
        <v>46</v>
      </c>
      <c r="AE26" s="243">
        <v>73632.47586064972</v>
      </c>
      <c r="AF26" s="242" t="s">
        <v>46</v>
      </c>
      <c r="AG26" s="243">
        <v>84116.056198250895</v>
      </c>
      <c r="AH26" s="241" t="s">
        <v>46</v>
      </c>
      <c r="AI26" s="248"/>
    </row>
    <row r="27" spans="1:35" s="240" customFormat="1" ht="13.5" customHeight="1">
      <c r="A27" s="245" t="s">
        <v>48</v>
      </c>
      <c r="B27" s="244"/>
      <c r="C27" s="243">
        <v>18407.596785975162</v>
      </c>
      <c r="D27" s="242" t="s">
        <v>46</v>
      </c>
      <c r="E27" s="243">
        <v>21070.96701691296</v>
      </c>
      <c r="F27" s="242" t="s">
        <v>46</v>
      </c>
      <c r="G27" s="243">
        <v>24712.030117435519</v>
      </c>
      <c r="H27" s="242" t="s">
        <v>46</v>
      </c>
      <c r="I27" s="243">
        <v>34775.523964713153</v>
      </c>
      <c r="J27" s="242" t="s">
        <v>46</v>
      </c>
      <c r="K27" s="243">
        <v>18407.596785975162</v>
      </c>
      <c r="L27" s="242" t="s">
        <v>46</v>
      </c>
      <c r="M27" s="243">
        <v>21070.96701691296</v>
      </c>
      <c r="N27" s="242" t="s">
        <v>46</v>
      </c>
      <c r="O27" s="243">
        <v>24712.030117435519</v>
      </c>
      <c r="P27" s="242" t="s">
        <v>46</v>
      </c>
      <c r="Q27" s="835">
        <v>34775.523964713153</v>
      </c>
      <c r="R27" s="836" t="s">
        <v>46</v>
      </c>
      <c r="S27" s="243">
        <v>18407.596785975162</v>
      </c>
      <c r="T27" s="242" t="s">
        <v>46</v>
      </c>
      <c r="U27" s="243">
        <v>21070.96701691296</v>
      </c>
      <c r="V27" s="242" t="s">
        <v>46</v>
      </c>
      <c r="W27" s="243">
        <v>24712.030117435519</v>
      </c>
      <c r="X27" s="242" t="s">
        <v>46</v>
      </c>
      <c r="Y27" s="243">
        <v>34775.523964713153</v>
      </c>
      <c r="Z27" s="242" t="s">
        <v>46</v>
      </c>
      <c r="AA27" s="243">
        <v>18407.596785975162</v>
      </c>
      <c r="AB27" s="242" t="s">
        <v>46</v>
      </c>
      <c r="AC27" s="243">
        <v>21070.96701691296</v>
      </c>
      <c r="AD27" s="242" t="s">
        <v>46</v>
      </c>
      <c r="AE27" s="243">
        <v>24712.030117435519</v>
      </c>
      <c r="AF27" s="242" t="s">
        <v>46</v>
      </c>
      <c r="AG27" s="243">
        <v>34775.523964713153</v>
      </c>
      <c r="AH27" s="241" t="s">
        <v>46</v>
      </c>
      <c r="AI27" s="248"/>
    </row>
    <row r="28" spans="1:35" s="240" customFormat="1" ht="13.5" customHeight="1">
      <c r="A28" s="245" t="s">
        <v>34</v>
      </c>
      <c r="B28" s="244"/>
      <c r="C28" s="243">
        <v>13228.098499864142</v>
      </c>
      <c r="D28" s="242" t="s">
        <v>46</v>
      </c>
      <c r="E28" s="243">
        <v>17857.932974816595</v>
      </c>
      <c r="F28" s="242" t="s">
        <v>46</v>
      </c>
      <c r="G28" s="243">
        <v>19180.742824803005</v>
      </c>
      <c r="H28" s="242" t="s">
        <v>46</v>
      </c>
      <c r="I28" s="243">
        <v>25133.387149741866</v>
      </c>
      <c r="J28" s="242" t="s">
        <v>46</v>
      </c>
      <c r="K28" s="243">
        <v>13228.098499864142</v>
      </c>
      <c r="L28" s="242" t="s">
        <v>46</v>
      </c>
      <c r="M28" s="243">
        <v>17857.932974816595</v>
      </c>
      <c r="N28" s="242" t="s">
        <v>46</v>
      </c>
      <c r="O28" s="243">
        <v>19180.742824803005</v>
      </c>
      <c r="P28" s="242" t="s">
        <v>46</v>
      </c>
      <c r="Q28" s="835">
        <v>25133.387149741866</v>
      </c>
      <c r="R28" s="836" t="s">
        <v>46</v>
      </c>
      <c r="S28" s="243">
        <v>14493.905137050127</v>
      </c>
      <c r="T28" s="242" t="s">
        <v>46</v>
      </c>
      <c r="U28" s="243">
        <v>17857.932974816595</v>
      </c>
      <c r="V28" s="242" t="s">
        <v>46</v>
      </c>
      <c r="W28" s="243">
        <v>19180.742824803005</v>
      </c>
      <c r="X28" s="242" t="s">
        <v>46</v>
      </c>
      <c r="Y28" s="243">
        <v>25133.387149741866</v>
      </c>
      <c r="Z28" s="242" t="s">
        <v>46</v>
      </c>
      <c r="AA28" s="243">
        <v>14493.905137050127</v>
      </c>
      <c r="AB28" s="242" t="s">
        <v>46</v>
      </c>
      <c r="AC28" s="243">
        <v>19566.771935017674</v>
      </c>
      <c r="AD28" s="242" t="s">
        <v>46</v>
      </c>
      <c r="AE28" s="243">
        <v>21016.162448722684</v>
      </c>
      <c r="AF28" s="242" t="s">
        <v>46</v>
      </c>
      <c r="AG28" s="243">
        <v>27538.419760395238</v>
      </c>
      <c r="AH28" s="241" t="s">
        <v>46</v>
      </c>
      <c r="AI28" s="248"/>
    </row>
    <row r="29" spans="1:35" s="240" customFormat="1" ht="13.5" customHeight="1">
      <c r="A29" s="245" t="s">
        <v>49</v>
      </c>
      <c r="B29" s="244"/>
      <c r="C29" s="243" t="s">
        <v>46</v>
      </c>
      <c r="D29" s="242" t="s">
        <v>81</v>
      </c>
      <c r="E29" s="243" t="s">
        <v>46</v>
      </c>
      <c r="F29" s="242" t="s">
        <v>81</v>
      </c>
      <c r="G29" s="243" t="s">
        <v>46</v>
      </c>
      <c r="H29" s="242" t="s">
        <v>81</v>
      </c>
      <c r="I29" s="243" t="s">
        <v>46</v>
      </c>
      <c r="J29" s="242" t="s">
        <v>81</v>
      </c>
      <c r="K29" s="243" t="s">
        <v>46</v>
      </c>
      <c r="L29" s="242" t="s">
        <v>81</v>
      </c>
      <c r="M29" s="243" t="s">
        <v>46</v>
      </c>
      <c r="N29" s="242" t="s">
        <v>81</v>
      </c>
      <c r="O29" s="243" t="s">
        <v>46</v>
      </c>
      <c r="P29" s="242" t="s">
        <v>81</v>
      </c>
      <c r="Q29" s="835" t="s">
        <v>46</v>
      </c>
      <c r="R29" s="836" t="s">
        <v>81</v>
      </c>
      <c r="S29" s="243" t="s">
        <v>46</v>
      </c>
      <c r="T29" s="242" t="s">
        <v>81</v>
      </c>
      <c r="U29" s="243" t="s">
        <v>46</v>
      </c>
      <c r="V29" s="242" t="s">
        <v>81</v>
      </c>
      <c r="W29" s="243" t="s">
        <v>46</v>
      </c>
      <c r="X29" s="242" t="s">
        <v>81</v>
      </c>
      <c r="Y29" s="243" t="s">
        <v>46</v>
      </c>
      <c r="Z29" s="242" t="s">
        <v>81</v>
      </c>
      <c r="AA29" s="243" t="s">
        <v>46</v>
      </c>
      <c r="AB29" s="242" t="s">
        <v>81</v>
      </c>
      <c r="AC29" s="243" t="s">
        <v>46</v>
      </c>
      <c r="AD29" s="242" t="s">
        <v>81</v>
      </c>
      <c r="AE29" s="243" t="s">
        <v>46</v>
      </c>
      <c r="AF29" s="242" t="s">
        <v>81</v>
      </c>
      <c r="AG29" s="243" t="s">
        <v>46</v>
      </c>
      <c r="AH29" s="241" t="s">
        <v>81</v>
      </c>
      <c r="AI29" s="248"/>
    </row>
    <row r="30" spans="1:35" s="240" customFormat="1" ht="13.5" customHeight="1">
      <c r="A30" s="245" t="s">
        <v>50</v>
      </c>
      <c r="B30" s="244"/>
      <c r="C30" s="243" t="s">
        <v>46</v>
      </c>
      <c r="D30" s="242" t="s">
        <v>81</v>
      </c>
      <c r="E30" s="243" t="s">
        <v>46</v>
      </c>
      <c r="F30" s="242" t="s">
        <v>81</v>
      </c>
      <c r="G30" s="243" t="s">
        <v>46</v>
      </c>
      <c r="H30" s="242" t="s">
        <v>81</v>
      </c>
      <c r="I30" s="243" t="s">
        <v>46</v>
      </c>
      <c r="J30" s="242" t="s">
        <v>81</v>
      </c>
      <c r="K30" s="243">
        <v>30812.75645307056</v>
      </c>
      <c r="L30" s="242" t="s">
        <v>46</v>
      </c>
      <c r="M30" s="243">
        <v>51948.729708938779</v>
      </c>
      <c r="N30" s="242" t="s">
        <v>46</v>
      </c>
      <c r="O30" s="243">
        <v>57597.032533441452</v>
      </c>
      <c r="P30" s="242" t="s">
        <v>46</v>
      </c>
      <c r="Q30" s="835">
        <v>64508.877158947835</v>
      </c>
      <c r="R30" s="836" t="s">
        <v>46</v>
      </c>
      <c r="S30" s="243">
        <v>30812.75645307056</v>
      </c>
      <c r="T30" s="242" t="s">
        <v>46</v>
      </c>
      <c r="U30" s="243">
        <v>53902.753447266194</v>
      </c>
      <c r="V30" s="242" t="s">
        <v>46</v>
      </c>
      <c r="W30" s="243">
        <v>58190.164546462256</v>
      </c>
      <c r="X30" s="242" t="s">
        <v>46</v>
      </c>
      <c r="Y30" s="243">
        <v>65102.009171968639</v>
      </c>
      <c r="Z30" s="242" t="s">
        <v>46</v>
      </c>
      <c r="AA30" s="243">
        <v>30812.75645307056</v>
      </c>
      <c r="AB30" s="242" t="s">
        <v>46</v>
      </c>
      <c r="AC30" s="243">
        <v>53902.753447266194</v>
      </c>
      <c r="AD30" s="242" t="s">
        <v>46</v>
      </c>
      <c r="AE30" s="243">
        <v>58190.164546462256</v>
      </c>
      <c r="AF30" s="242" t="s">
        <v>46</v>
      </c>
      <c r="AG30" s="243">
        <v>65102.009171968639</v>
      </c>
      <c r="AH30" s="241" t="s">
        <v>46</v>
      </c>
      <c r="AI30" s="248"/>
    </row>
    <row r="31" spans="1:35" s="240" customFormat="1" ht="13.5" customHeight="1">
      <c r="A31" s="245" t="s">
        <v>63</v>
      </c>
      <c r="B31" s="244"/>
      <c r="C31" s="243">
        <v>21332.638287046459</v>
      </c>
      <c r="D31" s="242" t="s">
        <v>46</v>
      </c>
      <c r="E31" s="243">
        <v>27588.226315557611</v>
      </c>
      <c r="F31" s="242" t="s">
        <v>46</v>
      </c>
      <c r="G31" s="243">
        <v>31286.076337245962</v>
      </c>
      <c r="H31" s="242" t="s">
        <v>46</v>
      </c>
      <c r="I31" s="243">
        <v>58849.546332145357</v>
      </c>
      <c r="J31" s="242" t="s">
        <v>46</v>
      </c>
      <c r="K31" s="243">
        <v>18498.300679277625</v>
      </c>
      <c r="L31" s="242" t="s">
        <v>46</v>
      </c>
      <c r="M31" s="243">
        <v>24322.061505191235</v>
      </c>
      <c r="N31" s="242" t="s">
        <v>46</v>
      </c>
      <c r="O31" s="243">
        <v>28280.836213596445</v>
      </c>
      <c r="P31" s="242" t="s">
        <v>46</v>
      </c>
      <c r="Q31" s="835">
        <v>49819.631042062836</v>
      </c>
      <c r="R31" s="836" t="s">
        <v>46</v>
      </c>
      <c r="S31" s="243">
        <v>18602.156740291313</v>
      </c>
      <c r="T31" s="242" t="s">
        <v>46</v>
      </c>
      <c r="U31" s="243">
        <v>26686.004801073588</v>
      </c>
      <c r="V31" s="242" t="s">
        <v>46</v>
      </c>
      <c r="W31" s="243">
        <v>30976.800182172243</v>
      </c>
      <c r="X31" s="242" t="s">
        <v>46</v>
      </c>
      <c r="Y31" s="243">
        <v>48972.978169757233</v>
      </c>
      <c r="Z31" s="242" t="s">
        <v>46</v>
      </c>
      <c r="AA31" s="243">
        <v>18910.073619509087</v>
      </c>
      <c r="AB31" s="242" t="s">
        <v>46</v>
      </c>
      <c r="AC31" s="243">
        <v>22128.214214079391</v>
      </c>
      <c r="AD31" s="242" t="s">
        <v>46</v>
      </c>
      <c r="AE31" s="243">
        <v>24853.107955964009</v>
      </c>
      <c r="AF31" s="242" t="s">
        <v>46</v>
      </c>
      <c r="AG31" s="243">
        <v>39112.458076391275</v>
      </c>
      <c r="AH31" s="241" t="s">
        <v>46</v>
      </c>
      <c r="AI31" s="248"/>
    </row>
    <row r="32" spans="1:35" s="240" customFormat="1" ht="13.5" customHeight="1">
      <c r="A32" s="245" t="s">
        <v>29</v>
      </c>
      <c r="B32" s="244"/>
      <c r="C32" s="243">
        <v>27313.948923097098</v>
      </c>
      <c r="D32" s="242" t="s">
        <v>46</v>
      </c>
      <c r="E32" s="243">
        <v>30047.952977998229</v>
      </c>
      <c r="F32" s="242" t="s">
        <v>46</v>
      </c>
      <c r="G32" s="243">
        <v>32995.091144429287</v>
      </c>
      <c r="H32" s="242" t="s">
        <v>46</v>
      </c>
      <c r="I32" s="243">
        <v>40150.602290667601</v>
      </c>
      <c r="J32" s="242" t="s">
        <v>46</v>
      </c>
      <c r="K32" s="243">
        <v>27313.948923097098</v>
      </c>
      <c r="L32" s="242" t="s">
        <v>46</v>
      </c>
      <c r="M32" s="243">
        <v>30047.952977998229</v>
      </c>
      <c r="N32" s="242" t="s">
        <v>46</v>
      </c>
      <c r="O32" s="243">
        <v>32995.091144429287</v>
      </c>
      <c r="P32" s="242" t="s">
        <v>46</v>
      </c>
      <c r="Q32" s="835">
        <v>40150.602290667601</v>
      </c>
      <c r="R32" s="836" t="s">
        <v>46</v>
      </c>
      <c r="S32" s="243">
        <v>29445.346323552356</v>
      </c>
      <c r="T32" s="242" t="s">
        <v>46</v>
      </c>
      <c r="U32" s="243">
        <v>32618.040834189458</v>
      </c>
      <c r="V32" s="242" t="s">
        <v>46</v>
      </c>
      <c r="W32" s="243">
        <v>35950.981158889634</v>
      </c>
      <c r="X32" s="242" t="s">
        <v>46</v>
      </c>
      <c r="Y32" s="243">
        <v>44093.462390258748</v>
      </c>
      <c r="Z32" s="242" t="s">
        <v>46</v>
      </c>
      <c r="AA32" s="243">
        <v>29445.346323552356</v>
      </c>
      <c r="AB32" s="242" t="s">
        <v>46</v>
      </c>
      <c r="AC32" s="243">
        <v>33411.057209022525</v>
      </c>
      <c r="AD32" s="242" t="s">
        <v>46</v>
      </c>
      <c r="AE32" s="243">
        <v>36957.912725224553</v>
      </c>
      <c r="AF32" s="242" t="s">
        <v>46</v>
      </c>
      <c r="AG32" s="243">
        <v>46096.157363026614</v>
      </c>
      <c r="AH32" s="241" t="s">
        <v>46</v>
      </c>
      <c r="AI32" s="248"/>
    </row>
    <row r="33" spans="1:35" s="240" customFormat="1" ht="13.5" customHeight="1">
      <c r="A33" s="245" t="s">
        <v>51</v>
      </c>
      <c r="B33" s="244">
        <v>2</v>
      </c>
      <c r="C33" s="243" t="s">
        <v>46</v>
      </c>
      <c r="D33" s="242" t="s">
        <v>81</v>
      </c>
      <c r="E33" s="243" t="s">
        <v>46</v>
      </c>
      <c r="F33" s="242" t="s">
        <v>81</v>
      </c>
      <c r="G33" s="243" t="s">
        <v>46</v>
      </c>
      <c r="H33" s="242" t="s">
        <v>81</v>
      </c>
      <c r="I33" s="243" t="s">
        <v>46</v>
      </c>
      <c r="J33" s="242" t="s">
        <v>81</v>
      </c>
      <c r="K33" s="243">
        <v>28101.201794730088</v>
      </c>
      <c r="L33" s="242" t="s">
        <v>46</v>
      </c>
      <c r="M33" s="243">
        <v>41740.01374470054</v>
      </c>
      <c r="N33" s="242" t="s">
        <v>46</v>
      </c>
      <c r="O33" s="243">
        <v>49378.472461206882</v>
      </c>
      <c r="P33" s="242" t="s">
        <v>46</v>
      </c>
      <c r="Q33" s="835">
        <v>61922.197320303792</v>
      </c>
      <c r="R33" s="836" t="s">
        <v>46</v>
      </c>
      <c r="S33" s="243">
        <v>28101.201794730088</v>
      </c>
      <c r="T33" s="242" t="s">
        <v>46</v>
      </c>
      <c r="U33" s="243">
        <v>41740.01374470054</v>
      </c>
      <c r="V33" s="242" t="s">
        <v>46</v>
      </c>
      <c r="W33" s="243">
        <v>49378.472461206882</v>
      </c>
      <c r="X33" s="242" t="s">
        <v>46</v>
      </c>
      <c r="Y33" s="243">
        <v>61922.197320303792</v>
      </c>
      <c r="Z33" s="242" t="s">
        <v>46</v>
      </c>
      <c r="AA33" s="243">
        <v>28101.201794730088</v>
      </c>
      <c r="AB33" s="242" t="s">
        <v>46</v>
      </c>
      <c r="AC33" s="243">
        <v>41740.01374470054</v>
      </c>
      <c r="AD33" s="242" t="s">
        <v>46</v>
      </c>
      <c r="AE33" s="243">
        <v>49378.472461206882</v>
      </c>
      <c r="AF33" s="242" t="s">
        <v>46</v>
      </c>
      <c r="AG33" s="243">
        <v>63614.604642562896</v>
      </c>
      <c r="AH33" s="241" t="s">
        <v>46</v>
      </c>
      <c r="AI33" s="248"/>
    </row>
    <row r="34" spans="1:35" s="240" customFormat="1" ht="13.5" customHeight="1">
      <c r="A34" s="245" t="s">
        <v>52</v>
      </c>
      <c r="B34" s="244"/>
      <c r="C34" s="243">
        <v>26910.244019212056</v>
      </c>
      <c r="D34" s="242" t="s">
        <v>46</v>
      </c>
      <c r="E34" s="243">
        <v>40548.083910112058</v>
      </c>
      <c r="F34" s="242" t="s">
        <v>46</v>
      </c>
      <c r="G34" s="243">
        <v>47351.540377281352</v>
      </c>
      <c r="H34" s="242" t="s">
        <v>46</v>
      </c>
      <c r="I34" s="243">
        <v>75297.067229739507</v>
      </c>
      <c r="J34" s="242" t="s">
        <v>46</v>
      </c>
      <c r="K34" s="243">
        <v>26910.244019212056</v>
      </c>
      <c r="L34" s="242" t="s">
        <v>46</v>
      </c>
      <c r="M34" s="243">
        <v>40548.083910112058</v>
      </c>
      <c r="N34" s="242" t="s">
        <v>46</v>
      </c>
      <c r="O34" s="243">
        <v>47351.540377281352</v>
      </c>
      <c r="P34" s="242" t="s">
        <v>46</v>
      </c>
      <c r="Q34" s="835">
        <v>75297.067229739507</v>
      </c>
      <c r="R34" s="836" t="s">
        <v>46</v>
      </c>
      <c r="S34" s="243">
        <v>26815.44875005824</v>
      </c>
      <c r="T34" s="242" t="s">
        <v>46</v>
      </c>
      <c r="U34" s="243">
        <v>40453.28864095825</v>
      </c>
      <c r="V34" s="242" t="s">
        <v>46</v>
      </c>
      <c r="W34" s="243">
        <v>47256.745108127536</v>
      </c>
      <c r="X34" s="242" t="s">
        <v>46</v>
      </c>
      <c r="Y34" s="243">
        <v>75202.271960585684</v>
      </c>
      <c r="Z34" s="242" t="s">
        <v>46</v>
      </c>
      <c r="AA34" s="243">
        <v>26815.44875005824</v>
      </c>
      <c r="AB34" s="242" t="s">
        <v>46</v>
      </c>
      <c r="AC34" s="243">
        <v>40453.28864095825</v>
      </c>
      <c r="AD34" s="242" t="s">
        <v>46</v>
      </c>
      <c r="AE34" s="243">
        <v>47256.745108127536</v>
      </c>
      <c r="AF34" s="242" t="s">
        <v>46</v>
      </c>
      <c r="AG34" s="243">
        <v>75202.271960585684</v>
      </c>
      <c r="AH34" s="241" t="s">
        <v>46</v>
      </c>
      <c r="AI34" s="248"/>
    </row>
    <row r="35" spans="1:35" s="240" customFormat="1" ht="13.5" customHeight="1">
      <c r="A35" s="245" t="s">
        <v>31</v>
      </c>
      <c r="B35" s="244"/>
      <c r="C35" s="243" t="s">
        <v>46</v>
      </c>
      <c r="D35" s="242" t="s">
        <v>81</v>
      </c>
      <c r="E35" s="243" t="s">
        <v>46</v>
      </c>
      <c r="F35" s="242" t="s">
        <v>81</v>
      </c>
      <c r="G35" s="243" t="s">
        <v>46</v>
      </c>
      <c r="H35" s="242" t="s">
        <v>81</v>
      </c>
      <c r="I35" s="243" t="s">
        <v>46</v>
      </c>
      <c r="J35" s="242" t="s">
        <v>81</v>
      </c>
      <c r="K35" s="243" t="s">
        <v>46</v>
      </c>
      <c r="L35" s="242" t="s">
        <v>81</v>
      </c>
      <c r="M35" s="243" t="s">
        <v>46</v>
      </c>
      <c r="N35" s="242" t="s">
        <v>81</v>
      </c>
      <c r="O35" s="243" t="s">
        <v>46</v>
      </c>
      <c r="P35" s="242" t="s">
        <v>81</v>
      </c>
      <c r="Q35" s="835" t="s">
        <v>46</v>
      </c>
      <c r="R35" s="836" t="s">
        <v>81</v>
      </c>
      <c r="S35" s="243" t="s">
        <v>46</v>
      </c>
      <c r="T35" s="242" t="s">
        <v>81</v>
      </c>
      <c r="U35" s="243" t="s">
        <v>46</v>
      </c>
      <c r="V35" s="242" t="s">
        <v>81</v>
      </c>
      <c r="W35" s="243" t="s">
        <v>46</v>
      </c>
      <c r="X35" s="242" t="s">
        <v>81</v>
      </c>
      <c r="Y35" s="243" t="s">
        <v>46</v>
      </c>
      <c r="Z35" s="242" t="s">
        <v>81</v>
      </c>
      <c r="AA35" s="243" t="s">
        <v>46</v>
      </c>
      <c r="AB35" s="242" t="s">
        <v>81</v>
      </c>
      <c r="AC35" s="243" t="s">
        <v>46</v>
      </c>
      <c r="AD35" s="242" t="s">
        <v>81</v>
      </c>
      <c r="AE35" s="243" t="s">
        <v>46</v>
      </c>
      <c r="AF35" s="242" t="s">
        <v>81</v>
      </c>
      <c r="AG35" s="243" t="s">
        <v>46</v>
      </c>
      <c r="AH35" s="241" t="s">
        <v>81</v>
      </c>
      <c r="AI35" s="248"/>
    </row>
    <row r="36" spans="1:35" s="240" customFormat="1" ht="13.5" customHeight="1">
      <c r="A36" s="245" t="s">
        <v>33</v>
      </c>
      <c r="B36" s="244">
        <v>2</v>
      </c>
      <c r="C36" s="243">
        <v>68120.800760676982</v>
      </c>
      <c r="D36" s="242" t="s">
        <v>46</v>
      </c>
      <c r="E36" s="243">
        <v>90207.749812773618</v>
      </c>
      <c r="F36" s="242" t="s">
        <v>46</v>
      </c>
      <c r="G36" s="243">
        <v>108109.80325499929</v>
      </c>
      <c r="H36" s="242" t="s">
        <v>46</v>
      </c>
      <c r="I36" s="243">
        <v>122059.45528790246</v>
      </c>
      <c r="J36" s="242" t="s">
        <v>46</v>
      </c>
      <c r="K36" s="243">
        <v>68120.800760676982</v>
      </c>
      <c r="L36" s="242" t="s">
        <v>46</v>
      </c>
      <c r="M36" s="243">
        <v>90207.749812773618</v>
      </c>
      <c r="N36" s="242" t="s">
        <v>46</v>
      </c>
      <c r="O36" s="243">
        <v>108109.80325499929</v>
      </c>
      <c r="P36" s="242" t="s">
        <v>46</v>
      </c>
      <c r="Q36" s="835">
        <v>122059.45528790246</v>
      </c>
      <c r="R36" s="836" t="s">
        <v>46</v>
      </c>
      <c r="S36" s="243">
        <v>79048.028186451105</v>
      </c>
      <c r="T36" s="242" t="s">
        <v>46</v>
      </c>
      <c r="U36" s="243">
        <v>98810.035233063885</v>
      </c>
      <c r="V36" s="242" t="s">
        <v>46</v>
      </c>
      <c r="W36" s="243">
        <v>112759.687265967</v>
      </c>
      <c r="X36" s="242" t="s">
        <v>46</v>
      </c>
      <c r="Y36" s="243">
        <v>137404.07252409589</v>
      </c>
      <c r="Z36" s="242" t="s">
        <v>46</v>
      </c>
      <c r="AA36" s="243">
        <v>79048.028186451105</v>
      </c>
      <c r="AB36" s="242" t="s">
        <v>46</v>
      </c>
      <c r="AC36" s="243">
        <v>98810.035233063885</v>
      </c>
      <c r="AD36" s="242" t="s">
        <v>46</v>
      </c>
      <c r="AE36" s="243">
        <v>112759.687265967</v>
      </c>
      <c r="AF36" s="242" t="s">
        <v>46</v>
      </c>
      <c r="AG36" s="243">
        <v>137404.07252409589</v>
      </c>
      <c r="AH36" s="241" t="s">
        <v>46</v>
      </c>
      <c r="AI36" s="248"/>
    </row>
    <row r="37" spans="1:35" s="240" customFormat="1" ht="13.5" customHeight="1">
      <c r="A37" s="245" t="s">
        <v>53</v>
      </c>
      <c r="B37" s="244"/>
      <c r="C37" s="243">
        <v>17040.751985381063</v>
      </c>
      <c r="D37" s="242" t="s">
        <v>46</v>
      </c>
      <c r="E37" s="243">
        <v>22148.304466139674</v>
      </c>
      <c r="F37" s="242" t="s">
        <v>46</v>
      </c>
      <c r="G37" s="243">
        <v>28261.683793478249</v>
      </c>
      <c r="H37" s="242" t="s">
        <v>46</v>
      </c>
      <c r="I37" s="243">
        <v>36227.84517733239</v>
      </c>
      <c r="J37" s="242" t="s">
        <v>46</v>
      </c>
      <c r="K37" s="243">
        <v>17040.751985381063</v>
      </c>
      <c r="L37" s="242" t="s">
        <v>46</v>
      </c>
      <c r="M37" s="243">
        <v>22148.304466139674</v>
      </c>
      <c r="N37" s="242" t="s">
        <v>46</v>
      </c>
      <c r="O37" s="243">
        <v>28261.683793478249</v>
      </c>
      <c r="P37" s="242" t="s">
        <v>46</v>
      </c>
      <c r="Q37" s="835">
        <v>36227.84517733239</v>
      </c>
      <c r="R37" s="836" t="s">
        <v>46</v>
      </c>
      <c r="S37" s="243">
        <v>21892.244562229233</v>
      </c>
      <c r="T37" s="242" t="s">
        <v>46</v>
      </c>
      <c r="U37" s="243">
        <v>28336.929377932265</v>
      </c>
      <c r="V37" s="242" t="s">
        <v>46</v>
      </c>
      <c r="W37" s="243">
        <v>36288.436129784088</v>
      </c>
      <c r="X37" s="242" t="s">
        <v>46</v>
      </c>
      <c r="Y37" s="243">
        <v>46316.700867816442</v>
      </c>
      <c r="Z37" s="242" t="s">
        <v>46</v>
      </c>
      <c r="AA37" s="243">
        <v>40949.578318800006</v>
      </c>
      <c r="AB37" s="242" t="s">
        <v>46</v>
      </c>
      <c r="AC37" s="243">
        <v>47895.821630149854</v>
      </c>
      <c r="AD37" s="242" t="s">
        <v>46</v>
      </c>
      <c r="AE37" s="243">
        <v>51526.654074490507</v>
      </c>
      <c r="AF37" s="242" t="s">
        <v>46</v>
      </c>
      <c r="AG37" s="243">
        <v>56115.264236228599</v>
      </c>
      <c r="AH37" s="241" t="s">
        <v>46</v>
      </c>
      <c r="AI37" s="248"/>
    </row>
    <row r="38" spans="1:35" s="240" customFormat="1" ht="13.5" customHeight="1">
      <c r="A38" s="245" t="s">
        <v>36</v>
      </c>
      <c r="B38" s="244"/>
      <c r="C38" s="243">
        <v>36097.499706838418</v>
      </c>
      <c r="D38" s="242"/>
      <c r="E38" s="243">
        <v>44847.330895785082</v>
      </c>
      <c r="F38" s="242"/>
      <c r="G38" s="243">
        <v>53543.809455530856</v>
      </c>
      <c r="H38" s="242"/>
      <c r="I38" s="243">
        <v>53543.809455530856</v>
      </c>
      <c r="J38" s="242"/>
      <c r="K38" s="243">
        <v>36097.499706838418</v>
      </c>
      <c r="L38" s="242" t="s">
        <v>46</v>
      </c>
      <c r="M38" s="243">
        <v>44847.330895785082</v>
      </c>
      <c r="N38" s="242" t="s">
        <v>46</v>
      </c>
      <c r="O38" s="243">
        <v>53543.809455530856</v>
      </c>
      <c r="P38" s="242" t="s">
        <v>46</v>
      </c>
      <c r="Q38" s="835">
        <v>53543.809455530856</v>
      </c>
      <c r="R38" s="836" t="s">
        <v>46</v>
      </c>
      <c r="S38" s="243">
        <v>38089.331197005136</v>
      </c>
      <c r="T38" s="242" t="s">
        <v>46</v>
      </c>
      <c r="U38" s="243">
        <v>56986.165552096892</v>
      </c>
      <c r="V38" s="242" t="s">
        <v>46</v>
      </c>
      <c r="W38" s="243">
        <v>66366.224673479126</v>
      </c>
      <c r="X38" s="242" t="s">
        <v>46</v>
      </c>
      <c r="Y38" s="243">
        <v>66366.224673479126</v>
      </c>
      <c r="Z38" s="242" t="s">
        <v>46</v>
      </c>
      <c r="AA38" s="243">
        <v>38089.331197005136</v>
      </c>
      <c r="AB38" s="242"/>
      <c r="AC38" s="243">
        <v>56986.165552096892</v>
      </c>
      <c r="AD38" s="242"/>
      <c r="AE38" s="243">
        <v>66366.224673479126</v>
      </c>
      <c r="AF38" s="242"/>
      <c r="AG38" s="243">
        <v>66366.224673479126</v>
      </c>
      <c r="AH38" s="242"/>
      <c r="AI38" s="248"/>
    </row>
    <row r="39" spans="1:35" s="240" customFormat="1" ht="13.5" customHeight="1">
      <c r="A39" s="245" t="s">
        <v>54</v>
      </c>
      <c r="B39" s="244"/>
      <c r="C39" s="243" t="s">
        <v>46</v>
      </c>
      <c r="D39" s="242" t="s">
        <v>81</v>
      </c>
      <c r="E39" s="243" t="s">
        <v>46</v>
      </c>
      <c r="F39" s="242" t="s">
        <v>81</v>
      </c>
      <c r="G39" s="243" t="s">
        <v>46</v>
      </c>
      <c r="H39" s="242" t="s">
        <v>81</v>
      </c>
      <c r="I39" s="243" t="s">
        <v>46</v>
      </c>
      <c r="J39" s="242" t="s">
        <v>81</v>
      </c>
      <c r="K39" s="243">
        <v>28541.306357197387</v>
      </c>
      <c r="L39" s="242" t="s">
        <v>46</v>
      </c>
      <c r="M39" s="243">
        <v>42764.614523407472</v>
      </c>
      <c r="N39" s="242" t="s">
        <v>46</v>
      </c>
      <c r="O39" s="243">
        <v>42764.614523407472</v>
      </c>
      <c r="P39" s="242" t="s">
        <v>46</v>
      </c>
      <c r="Q39" s="835">
        <v>42764.614523407472</v>
      </c>
      <c r="R39" s="836" t="s">
        <v>46</v>
      </c>
      <c r="S39" s="243">
        <v>29520.698280138273</v>
      </c>
      <c r="T39" s="242" t="s">
        <v>46</v>
      </c>
      <c r="U39" s="243">
        <v>44423.546624161369</v>
      </c>
      <c r="V39" s="242" t="s">
        <v>46</v>
      </c>
      <c r="W39" s="243">
        <v>44423.546624161369</v>
      </c>
      <c r="X39" s="242" t="s">
        <v>46</v>
      </c>
      <c r="Y39" s="243">
        <v>44423.546624161369</v>
      </c>
      <c r="Z39" s="242" t="s">
        <v>46</v>
      </c>
      <c r="AA39" s="243">
        <v>30500.090203079159</v>
      </c>
      <c r="AB39" s="242" t="s">
        <v>46</v>
      </c>
      <c r="AC39" s="243">
        <v>46082.478724915272</v>
      </c>
      <c r="AD39" s="242" t="s">
        <v>46</v>
      </c>
      <c r="AE39" s="243">
        <v>46082.478724915272</v>
      </c>
      <c r="AF39" s="242" t="s">
        <v>46</v>
      </c>
      <c r="AG39" s="243">
        <v>46082.478724915272</v>
      </c>
      <c r="AH39" s="241" t="s">
        <v>46</v>
      </c>
      <c r="AI39" s="248"/>
    </row>
    <row r="40" spans="1:35" s="240" customFormat="1" ht="13.5" customHeight="1">
      <c r="A40" s="245" t="s">
        <v>55</v>
      </c>
      <c r="B40" s="244"/>
      <c r="C40" s="243">
        <v>35408.556477672828</v>
      </c>
      <c r="D40" s="242" t="s">
        <v>46</v>
      </c>
      <c r="E40" s="243">
        <v>40519.791607641979</v>
      </c>
      <c r="F40" s="242" t="s">
        <v>46</v>
      </c>
      <c r="G40" s="243">
        <v>40519.791607641979</v>
      </c>
      <c r="H40" s="242" t="s">
        <v>46</v>
      </c>
      <c r="I40" s="243">
        <v>40519.791607641979</v>
      </c>
      <c r="J40" s="242" t="s">
        <v>46</v>
      </c>
      <c r="K40" s="243">
        <v>40814.862911622586</v>
      </c>
      <c r="L40" s="242" t="s">
        <v>46</v>
      </c>
      <c r="M40" s="243">
        <v>44135.665383539927</v>
      </c>
      <c r="N40" s="242" t="s">
        <v>46</v>
      </c>
      <c r="O40" s="243">
        <v>44135.665383539927</v>
      </c>
      <c r="P40" s="242" t="s">
        <v>46</v>
      </c>
      <c r="Q40" s="835">
        <v>48226.653970932071</v>
      </c>
      <c r="R40" s="836" t="s">
        <v>46</v>
      </c>
      <c r="S40" s="243">
        <v>40814.862911622586</v>
      </c>
      <c r="T40" s="242" t="s">
        <v>46</v>
      </c>
      <c r="U40" s="243">
        <v>44135.665383539927</v>
      </c>
      <c r="V40" s="242" t="s">
        <v>46</v>
      </c>
      <c r="W40" s="243">
        <v>44135.665383539927</v>
      </c>
      <c r="X40" s="242" t="s">
        <v>46</v>
      </c>
      <c r="Y40" s="243">
        <v>48226.653970932071</v>
      </c>
      <c r="Z40" s="242" t="s">
        <v>46</v>
      </c>
      <c r="AA40" s="243">
        <v>45190.920385911253</v>
      </c>
      <c r="AB40" s="242" t="s">
        <v>46</v>
      </c>
      <c r="AC40" s="243">
        <v>49842.044330012344</v>
      </c>
      <c r="AD40" s="242" t="s">
        <v>46</v>
      </c>
      <c r="AE40" s="243">
        <v>49842.044330012344</v>
      </c>
      <c r="AF40" s="242" t="s">
        <v>46</v>
      </c>
      <c r="AG40" s="243">
        <v>55943.518751306248</v>
      </c>
      <c r="AH40" s="241" t="s">
        <v>46</v>
      </c>
      <c r="AI40" s="248"/>
    </row>
    <row r="41" spans="1:35" s="240" customFormat="1" ht="13.5" customHeight="1">
      <c r="A41" s="245" t="s">
        <v>38</v>
      </c>
      <c r="B41" s="244"/>
      <c r="C41" s="243">
        <v>15134.820221899894</v>
      </c>
      <c r="D41" s="242" t="s">
        <v>46</v>
      </c>
      <c r="E41" s="243">
        <v>20325.108903327404</v>
      </c>
      <c r="F41" s="242" t="s">
        <v>46</v>
      </c>
      <c r="G41" s="243">
        <v>24827.790873303202</v>
      </c>
      <c r="H41" s="242" t="s">
        <v>46</v>
      </c>
      <c r="I41" s="243">
        <v>25882.475859404167</v>
      </c>
      <c r="J41" s="242" t="s">
        <v>46</v>
      </c>
      <c r="K41" s="243">
        <v>15134.820221899894</v>
      </c>
      <c r="L41" s="242" t="s">
        <v>46</v>
      </c>
      <c r="M41" s="243">
        <v>20325.108903327404</v>
      </c>
      <c r="N41" s="242" t="s">
        <v>46</v>
      </c>
      <c r="O41" s="243">
        <v>24827.790873303202</v>
      </c>
      <c r="P41" s="242" t="s">
        <v>46</v>
      </c>
      <c r="Q41" s="835">
        <v>25882.475859404167</v>
      </c>
      <c r="R41" s="836" t="s">
        <v>46</v>
      </c>
      <c r="S41" s="243">
        <v>15134.820221899894</v>
      </c>
      <c r="T41" s="242" t="s">
        <v>46</v>
      </c>
      <c r="U41" s="243">
        <v>20325.108903327404</v>
      </c>
      <c r="V41" s="242" t="s">
        <v>46</v>
      </c>
      <c r="W41" s="243">
        <v>24827.790873303202</v>
      </c>
      <c r="X41" s="242" t="s">
        <v>46</v>
      </c>
      <c r="Y41" s="243">
        <v>25882.475859404167</v>
      </c>
      <c r="Z41" s="242" t="s">
        <v>46</v>
      </c>
      <c r="AA41" s="243">
        <v>15134.820221899894</v>
      </c>
      <c r="AB41" s="242" t="s">
        <v>46</v>
      </c>
      <c r="AC41" s="243">
        <v>20325.108903327404</v>
      </c>
      <c r="AD41" s="242" t="s">
        <v>46</v>
      </c>
      <c r="AE41" s="243">
        <v>24827.790873303202</v>
      </c>
      <c r="AF41" s="242" t="s">
        <v>46</v>
      </c>
      <c r="AG41" s="243">
        <v>25882.475859404167</v>
      </c>
      <c r="AH41" s="241" t="s">
        <v>46</v>
      </c>
      <c r="AI41" s="248"/>
    </row>
    <row r="42" spans="1:35" s="240" customFormat="1" ht="13.5" customHeight="1">
      <c r="A42" s="245" t="s">
        <v>56</v>
      </c>
      <c r="B42" s="244"/>
      <c r="C42" s="243">
        <v>31929.985040495118</v>
      </c>
      <c r="D42" s="242" t="s">
        <v>46</v>
      </c>
      <c r="E42" s="243">
        <v>35270.334294571672</v>
      </c>
      <c r="F42" s="242" t="s">
        <v>46</v>
      </c>
      <c r="G42" s="243">
        <v>38166.002007035822</v>
      </c>
      <c r="H42" s="242" t="s">
        <v>46</v>
      </c>
      <c r="I42" s="243">
        <v>61046.941508708966</v>
      </c>
      <c r="J42" s="242" t="s">
        <v>46</v>
      </c>
      <c r="K42" s="243">
        <v>31929.985040495118</v>
      </c>
      <c r="L42" s="242" t="s">
        <v>46</v>
      </c>
      <c r="M42" s="243">
        <v>35270.334294571672</v>
      </c>
      <c r="N42" s="242" t="s">
        <v>46</v>
      </c>
      <c r="O42" s="243">
        <v>38166.002007035822</v>
      </c>
      <c r="P42" s="242" t="s">
        <v>46</v>
      </c>
      <c r="Q42" s="835">
        <v>61046.941508708966</v>
      </c>
      <c r="R42" s="836" t="s">
        <v>46</v>
      </c>
      <c r="S42" s="243">
        <v>31929.985040495118</v>
      </c>
      <c r="T42" s="242" t="s">
        <v>46</v>
      </c>
      <c r="U42" s="243">
        <v>35270.334294571672</v>
      </c>
      <c r="V42" s="242" t="s">
        <v>46</v>
      </c>
      <c r="W42" s="243">
        <v>38166.002007035822</v>
      </c>
      <c r="X42" s="242" t="s">
        <v>46</v>
      </c>
      <c r="Y42" s="243">
        <v>61046.941508708966</v>
      </c>
      <c r="Z42" s="242" t="s">
        <v>46</v>
      </c>
      <c r="AA42" s="243">
        <v>31929.985040495118</v>
      </c>
      <c r="AB42" s="242" t="s">
        <v>46</v>
      </c>
      <c r="AC42" s="243">
        <v>35270.334294571672</v>
      </c>
      <c r="AD42" s="242" t="s">
        <v>46</v>
      </c>
      <c r="AE42" s="243">
        <v>38166.002007035822</v>
      </c>
      <c r="AF42" s="242" t="s">
        <v>46</v>
      </c>
      <c r="AG42" s="243">
        <v>61046.941508708966</v>
      </c>
      <c r="AH42" s="241" t="s">
        <v>46</v>
      </c>
      <c r="AI42" s="248"/>
    </row>
    <row r="43" spans="1:35" s="240" customFormat="1" ht="13.5" customHeight="1">
      <c r="A43" s="245" t="s">
        <v>701</v>
      </c>
      <c r="B43" s="244"/>
      <c r="C43" s="243">
        <v>27054.957138929847</v>
      </c>
      <c r="D43" s="242" t="s">
        <v>46</v>
      </c>
      <c r="E43" s="243">
        <v>43163.471871641719</v>
      </c>
      <c r="F43" s="242" t="s">
        <v>46</v>
      </c>
      <c r="G43" s="243">
        <v>43163.471871641719</v>
      </c>
      <c r="H43" s="242" t="s">
        <v>46</v>
      </c>
      <c r="I43" s="243">
        <v>43163.471871641719</v>
      </c>
      <c r="J43" s="242" t="s">
        <v>46</v>
      </c>
      <c r="K43" s="243">
        <v>27054.957138929847</v>
      </c>
      <c r="L43" s="242" t="s">
        <v>46</v>
      </c>
      <c r="M43" s="243">
        <v>43163.471871641719</v>
      </c>
      <c r="N43" s="242" t="s">
        <v>46</v>
      </c>
      <c r="O43" s="243">
        <v>43163.471871641719</v>
      </c>
      <c r="P43" s="242" t="s">
        <v>46</v>
      </c>
      <c r="Q43" s="835">
        <v>43163.471871641719</v>
      </c>
      <c r="R43" s="836" t="s">
        <v>46</v>
      </c>
      <c r="S43" s="243">
        <v>27054.957138929847</v>
      </c>
      <c r="T43" s="242" t="s">
        <v>46</v>
      </c>
      <c r="U43" s="243">
        <v>43163.471871641719</v>
      </c>
      <c r="V43" s="242" t="s">
        <v>46</v>
      </c>
      <c r="W43" s="243">
        <v>43163.471871641719</v>
      </c>
      <c r="X43" s="242" t="s">
        <v>46</v>
      </c>
      <c r="Y43" s="243">
        <v>43163.471871641719</v>
      </c>
      <c r="Z43" s="242" t="s">
        <v>46</v>
      </c>
      <c r="AA43" s="243">
        <v>27054.957138929847</v>
      </c>
      <c r="AB43" s="242" t="s">
        <v>46</v>
      </c>
      <c r="AC43" s="243">
        <v>43163.471871641719</v>
      </c>
      <c r="AD43" s="242" t="s">
        <v>46</v>
      </c>
      <c r="AE43" s="243">
        <v>43163.471871641719</v>
      </c>
      <c r="AF43" s="242" t="s">
        <v>46</v>
      </c>
      <c r="AG43" s="243">
        <v>43163.471871641719</v>
      </c>
      <c r="AH43" s="241" t="s">
        <v>46</v>
      </c>
      <c r="AI43" s="248"/>
    </row>
    <row r="44" spans="1:35" s="240" customFormat="1" ht="13.5" customHeight="1">
      <c r="A44" s="846" t="s">
        <v>57</v>
      </c>
      <c r="B44" s="847"/>
      <c r="C44" s="848">
        <v>10583.201981535691</v>
      </c>
      <c r="D44" s="849" t="s">
        <v>46</v>
      </c>
      <c r="E44" s="848">
        <v>11648.313156982376</v>
      </c>
      <c r="F44" s="849" t="s">
        <v>46</v>
      </c>
      <c r="G44" s="848">
        <v>12177.294546130393</v>
      </c>
      <c r="H44" s="849" t="s">
        <v>46</v>
      </c>
      <c r="I44" s="848">
        <v>13128.031367166697</v>
      </c>
      <c r="J44" s="849" t="s">
        <v>46</v>
      </c>
      <c r="K44" s="848">
        <v>11837.745681474571</v>
      </c>
      <c r="L44" s="849" t="s">
        <v>46</v>
      </c>
      <c r="M44" s="848">
        <v>14221.736131215977</v>
      </c>
      <c r="N44" s="849" t="s">
        <v>46</v>
      </c>
      <c r="O44" s="848">
        <v>16662.913758162576</v>
      </c>
      <c r="P44" s="849" t="s">
        <v>46</v>
      </c>
      <c r="Q44" s="848">
        <v>17967.496238156</v>
      </c>
      <c r="R44" s="849" t="s">
        <v>46</v>
      </c>
      <c r="S44" s="848">
        <v>11837.745681474571</v>
      </c>
      <c r="T44" s="849" t="s">
        <v>46</v>
      </c>
      <c r="U44" s="848">
        <v>14221.736131215977</v>
      </c>
      <c r="V44" s="849" t="s">
        <v>46</v>
      </c>
      <c r="W44" s="848">
        <v>16662.913758162576</v>
      </c>
      <c r="X44" s="849" t="s">
        <v>46</v>
      </c>
      <c r="Y44" s="848">
        <v>17967.496238156</v>
      </c>
      <c r="Z44" s="849" t="s">
        <v>46</v>
      </c>
      <c r="AA44" s="848">
        <v>11837.745681474571</v>
      </c>
      <c r="AB44" s="849" t="s">
        <v>46</v>
      </c>
      <c r="AC44" s="848">
        <v>14221.736131215977</v>
      </c>
      <c r="AD44" s="849" t="s">
        <v>46</v>
      </c>
      <c r="AE44" s="848">
        <v>16662.913758162576</v>
      </c>
      <c r="AF44" s="849" t="s">
        <v>46</v>
      </c>
      <c r="AG44" s="848">
        <v>17967.496238156</v>
      </c>
      <c r="AH44" s="850" t="s">
        <v>46</v>
      </c>
      <c r="AI44" s="248"/>
    </row>
    <row r="45" spans="1:35" s="240" customFormat="1" ht="13.5" customHeight="1">
      <c r="A45" s="245" t="s">
        <v>40</v>
      </c>
      <c r="B45" s="244"/>
      <c r="C45" s="243">
        <v>24916.757779025444</v>
      </c>
      <c r="D45" s="242" t="s">
        <v>46</v>
      </c>
      <c r="E45" s="243">
        <v>29593.865429508587</v>
      </c>
      <c r="F45" s="242" t="s">
        <v>46</v>
      </c>
      <c r="G45" s="243">
        <v>36356.431547531101</v>
      </c>
      <c r="H45" s="242" t="s">
        <v>46</v>
      </c>
      <c r="I45" s="243">
        <v>41877.190390354895</v>
      </c>
      <c r="J45" s="242" t="s">
        <v>46</v>
      </c>
      <c r="K45" s="243">
        <v>24916.757779025444</v>
      </c>
      <c r="L45" s="242" t="s">
        <v>46</v>
      </c>
      <c r="M45" s="243">
        <v>30739.93085310718</v>
      </c>
      <c r="N45" s="242" t="s">
        <v>46</v>
      </c>
      <c r="O45" s="243">
        <v>37750.716586389295</v>
      </c>
      <c r="P45" s="242" t="s">
        <v>46</v>
      </c>
      <c r="Q45" s="835">
        <v>45187.021660116436</v>
      </c>
      <c r="R45" s="836" t="s">
        <v>46</v>
      </c>
      <c r="S45" s="243">
        <v>24916.757779025444</v>
      </c>
      <c r="T45" s="242" t="s">
        <v>46</v>
      </c>
      <c r="U45" s="243">
        <v>30739.93085310718</v>
      </c>
      <c r="V45" s="242" t="s">
        <v>46</v>
      </c>
      <c r="W45" s="243">
        <v>37750.716586389295</v>
      </c>
      <c r="X45" s="242" t="s">
        <v>46</v>
      </c>
      <c r="Y45" s="243">
        <v>45187.021660116436</v>
      </c>
      <c r="Z45" s="242" t="s">
        <v>46</v>
      </c>
      <c r="AA45" s="243">
        <v>24916.757779025444</v>
      </c>
      <c r="AB45" s="242" t="s">
        <v>46</v>
      </c>
      <c r="AC45" s="243">
        <v>30739.93085310718</v>
      </c>
      <c r="AD45" s="242" t="s">
        <v>46</v>
      </c>
      <c r="AE45" s="243">
        <v>37750.716586389295</v>
      </c>
      <c r="AF45" s="242" t="s">
        <v>46</v>
      </c>
      <c r="AG45" s="243">
        <v>45187.021660116436</v>
      </c>
      <c r="AH45" s="241" t="s">
        <v>46</v>
      </c>
      <c r="AI45" s="248"/>
    </row>
    <row r="46" spans="1:35" s="240" customFormat="1" ht="13.5" customHeight="1">
      <c r="A46" s="245" t="s">
        <v>27</v>
      </c>
      <c r="B46" s="244"/>
      <c r="C46" s="243">
        <v>36405.364849455022</v>
      </c>
      <c r="D46" s="242" t="s">
        <v>46</v>
      </c>
      <c r="E46" s="243">
        <v>39371.135999077778</v>
      </c>
      <c r="F46" s="242" t="s">
        <v>46</v>
      </c>
      <c r="G46" s="243">
        <v>41939.98636321658</v>
      </c>
      <c r="H46" s="242" t="s">
        <v>46</v>
      </c>
      <c r="I46" s="243">
        <v>51303.648985788794</v>
      </c>
      <c r="J46" s="242" t="s">
        <v>46</v>
      </c>
      <c r="K46" s="243">
        <v>36405.364849455022</v>
      </c>
      <c r="L46" s="242" t="s">
        <v>46</v>
      </c>
      <c r="M46" s="243">
        <v>39371.135999077778</v>
      </c>
      <c r="N46" s="242" t="s">
        <v>46</v>
      </c>
      <c r="O46" s="243">
        <v>41939.98636321658</v>
      </c>
      <c r="P46" s="242" t="s">
        <v>46</v>
      </c>
      <c r="Q46" s="835">
        <v>51303.648985788794</v>
      </c>
      <c r="R46" s="836" t="s">
        <v>46</v>
      </c>
      <c r="S46" s="243">
        <v>40762.323702655245</v>
      </c>
      <c r="T46" s="242" t="s">
        <v>46</v>
      </c>
      <c r="U46" s="243">
        <v>44106.676063515188</v>
      </c>
      <c r="V46" s="242" t="s">
        <v>46</v>
      </c>
      <c r="W46" s="243">
        <v>46865.472018067099</v>
      </c>
      <c r="X46" s="242" t="s">
        <v>46</v>
      </c>
      <c r="Y46" s="243">
        <v>57278.420281473162</v>
      </c>
      <c r="Z46" s="242" t="s">
        <v>46</v>
      </c>
      <c r="AA46" s="243">
        <v>40762.323702655245</v>
      </c>
      <c r="AB46" s="242" t="s">
        <v>46</v>
      </c>
      <c r="AC46" s="243">
        <v>44106.676063515188</v>
      </c>
      <c r="AD46" s="242" t="s">
        <v>46</v>
      </c>
      <c r="AE46" s="243">
        <v>46865.472018067099</v>
      </c>
      <c r="AF46" s="242" t="s">
        <v>46</v>
      </c>
      <c r="AG46" s="243">
        <v>57278.420281473162</v>
      </c>
      <c r="AH46" s="241" t="s">
        <v>46</v>
      </c>
      <c r="AI46" s="248"/>
    </row>
    <row r="47" spans="1:35" s="240" customFormat="1" ht="13.5" customHeight="1">
      <c r="A47" s="245" t="s">
        <v>43</v>
      </c>
      <c r="B47" s="244">
        <v>5</v>
      </c>
      <c r="C47" s="243">
        <v>32697.647260025315</v>
      </c>
      <c r="D47" s="242" t="s">
        <v>46</v>
      </c>
      <c r="E47" s="243">
        <v>35086.49890102246</v>
      </c>
      <c r="F47" s="242" t="s">
        <v>46</v>
      </c>
      <c r="G47" s="243">
        <v>36127.694570635809</v>
      </c>
      <c r="H47" s="242" t="s">
        <v>46</v>
      </c>
      <c r="I47" s="243">
        <v>37919.012736214456</v>
      </c>
      <c r="J47" s="242" t="s">
        <v>46</v>
      </c>
      <c r="K47" s="243">
        <v>32312.969056966194</v>
      </c>
      <c r="L47" s="242" t="s">
        <v>46</v>
      </c>
      <c r="M47" s="243">
        <v>36060.375885100468</v>
      </c>
      <c r="N47" s="242" t="s">
        <v>46</v>
      </c>
      <c r="O47" s="243">
        <v>37390.721337346593</v>
      </c>
      <c r="P47" s="242" t="s">
        <v>46</v>
      </c>
      <c r="Q47" s="835">
        <v>42699.280539562467</v>
      </c>
      <c r="R47" s="836" t="s">
        <v>46</v>
      </c>
      <c r="S47" s="243">
        <v>32697.647260025315</v>
      </c>
      <c r="T47" s="242" t="s">
        <v>46</v>
      </c>
      <c r="U47" s="243">
        <v>36672.655358302902</v>
      </c>
      <c r="V47" s="242" t="s">
        <v>46</v>
      </c>
      <c r="W47" s="243">
        <v>38053.650107285146</v>
      </c>
      <c r="X47" s="242" t="s">
        <v>46</v>
      </c>
      <c r="Y47" s="243">
        <v>43486.588595156805</v>
      </c>
      <c r="Z47" s="242" t="s">
        <v>46</v>
      </c>
      <c r="AA47" s="243">
        <v>33979.907936889053</v>
      </c>
      <c r="AB47" s="242" t="s">
        <v>46</v>
      </c>
      <c r="AC47" s="243">
        <v>38195.981042417021</v>
      </c>
      <c r="AD47" s="242" t="s">
        <v>46</v>
      </c>
      <c r="AE47" s="243">
        <v>39896.258699938335</v>
      </c>
      <c r="AF47" s="242" t="s">
        <v>46</v>
      </c>
      <c r="AG47" s="243">
        <v>45610.012276043155</v>
      </c>
      <c r="AH47" s="241" t="s">
        <v>46</v>
      </c>
      <c r="AI47" s="248"/>
    </row>
    <row r="48" spans="1:35" s="240" customFormat="1" ht="13.5" customHeight="1">
      <c r="A48" s="245" t="s">
        <v>58</v>
      </c>
      <c r="B48" s="244">
        <v>6</v>
      </c>
      <c r="C48" s="243">
        <v>47641.325562287035</v>
      </c>
      <c r="D48" s="242" t="s">
        <v>46</v>
      </c>
      <c r="E48" s="243">
        <v>59122.330076189122</v>
      </c>
      <c r="F48" s="242" t="s">
        <v>46</v>
      </c>
      <c r="G48" s="243" t="s">
        <v>46</v>
      </c>
      <c r="H48" s="242" t="s">
        <v>81</v>
      </c>
      <c r="I48" s="243">
        <v>72873.570718191724</v>
      </c>
      <c r="J48" s="242" t="s">
        <v>46</v>
      </c>
      <c r="K48" s="243">
        <v>52863.204988196449</v>
      </c>
      <c r="L48" s="242" t="s">
        <v>46</v>
      </c>
      <c r="M48" s="243">
        <v>65937.747098385982</v>
      </c>
      <c r="N48" s="242" t="s">
        <v>46</v>
      </c>
      <c r="O48" s="243" t="s">
        <v>46</v>
      </c>
      <c r="P48" s="242" t="s">
        <v>81</v>
      </c>
      <c r="Q48" s="835">
        <v>80882.291115573855</v>
      </c>
      <c r="R48" s="836" t="s">
        <v>46</v>
      </c>
      <c r="S48" s="243">
        <v>60230.877969258647</v>
      </c>
      <c r="T48" s="242" t="s">
        <v>46</v>
      </c>
      <c r="U48" s="243">
        <v>75299.191896837772</v>
      </c>
      <c r="V48" s="242" t="s">
        <v>46</v>
      </c>
      <c r="W48" s="243" t="s">
        <v>46</v>
      </c>
      <c r="X48" s="242" t="s">
        <v>81</v>
      </c>
      <c r="Y48" s="243">
        <v>92258.360270665959</v>
      </c>
      <c r="Z48" s="242" t="s">
        <v>46</v>
      </c>
      <c r="AA48" s="243">
        <v>67482.85299060728</v>
      </c>
      <c r="AB48" s="242" t="s">
        <v>46</v>
      </c>
      <c r="AC48" s="243">
        <v>86525.257301836129</v>
      </c>
      <c r="AD48" s="242" t="s">
        <v>46</v>
      </c>
      <c r="AE48" s="243" t="s">
        <v>46</v>
      </c>
      <c r="AF48" s="242" t="s">
        <v>81</v>
      </c>
      <c r="AG48" s="243">
        <v>103480.38970032547</v>
      </c>
      <c r="AH48" s="241" t="s">
        <v>46</v>
      </c>
      <c r="AI48" s="248"/>
    </row>
    <row r="49" spans="1:35" s="240" customFormat="1" ht="13.5" customHeight="1">
      <c r="A49" s="245" t="s">
        <v>59</v>
      </c>
      <c r="B49" s="244"/>
      <c r="C49" s="243">
        <v>26963.521111045287</v>
      </c>
      <c r="D49" s="242" t="s">
        <v>46</v>
      </c>
      <c r="E49" s="243">
        <v>27745.995078190335</v>
      </c>
      <c r="F49" s="242" t="s">
        <v>46</v>
      </c>
      <c r="G49" s="243">
        <v>28740.039259627822</v>
      </c>
      <c r="H49" s="242" t="s">
        <v>46</v>
      </c>
      <c r="I49" s="243">
        <v>30862.370689827494</v>
      </c>
      <c r="J49" s="242" t="s">
        <v>46</v>
      </c>
      <c r="K49" s="243">
        <v>26963.521111045287</v>
      </c>
      <c r="L49" s="242" t="s">
        <v>46</v>
      </c>
      <c r="M49" s="243">
        <v>27745.995078190335</v>
      </c>
      <c r="N49" s="242" t="s">
        <v>46</v>
      </c>
      <c r="O49" s="243">
        <v>28740.039259627822</v>
      </c>
      <c r="P49" s="242" t="s">
        <v>46</v>
      </c>
      <c r="Q49" s="835">
        <v>30862.370689827494</v>
      </c>
      <c r="R49" s="836" t="s">
        <v>46</v>
      </c>
      <c r="S49" s="243">
        <v>27903.833174567233</v>
      </c>
      <c r="T49" s="242" t="s">
        <v>46</v>
      </c>
      <c r="U49" s="243">
        <v>28686.307141712281</v>
      </c>
      <c r="V49" s="242" t="s">
        <v>46</v>
      </c>
      <c r="W49" s="243">
        <v>29680.351323149767</v>
      </c>
      <c r="X49" s="242" t="s">
        <v>46</v>
      </c>
      <c r="Y49" s="243">
        <v>31802.68275334944</v>
      </c>
      <c r="Z49" s="242" t="s">
        <v>46</v>
      </c>
      <c r="AA49" s="243">
        <v>27903.833174567233</v>
      </c>
      <c r="AB49" s="242" t="s">
        <v>46</v>
      </c>
      <c r="AC49" s="243">
        <v>28686.307141712281</v>
      </c>
      <c r="AD49" s="242" t="s">
        <v>46</v>
      </c>
      <c r="AE49" s="243">
        <v>29680.351323149767</v>
      </c>
      <c r="AF49" s="242" t="s">
        <v>46</v>
      </c>
      <c r="AG49" s="243">
        <v>31802.68275334944</v>
      </c>
      <c r="AH49" s="241" t="s">
        <v>46</v>
      </c>
      <c r="AI49" s="248"/>
    </row>
    <row r="50" spans="1:35" s="240" customFormat="1" ht="15" customHeight="1">
      <c r="A50" s="245" t="s">
        <v>61</v>
      </c>
      <c r="B50" s="244">
        <v>7</v>
      </c>
      <c r="C50" s="243">
        <v>43255.199999999997</v>
      </c>
      <c r="D50" s="242" t="s">
        <v>46</v>
      </c>
      <c r="E50" s="243">
        <v>52075.67</v>
      </c>
      <c r="F50" s="242" t="s">
        <v>46</v>
      </c>
      <c r="G50" s="243">
        <v>59110.92</v>
      </c>
      <c r="H50" s="242" t="s">
        <v>46</v>
      </c>
      <c r="I50" s="243">
        <v>72087.210000000006</v>
      </c>
      <c r="J50" s="242" t="s">
        <v>46</v>
      </c>
      <c r="K50" s="243">
        <v>42255.63</v>
      </c>
      <c r="L50" s="242" t="s">
        <v>46</v>
      </c>
      <c r="M50" s="243">
        <v>54639.14</v>
      </c>
      <c r="N50" s="242" t="s">
        <v>46</v>
      </c>
      <c r="O50" s="243">
        <v>60265.75</v>
      </c>
      <c r="P50" s="242" t="s">
        <v>46</v>
      </c>
      <c r="Q50" s="835">
        <v>67983.34</v>
      </c>
      <c r="R50" s="836" t="s">
        <v>46</v>
      </c>
      <c r="S50" s="243">
        <v>44001.23</v>
      </c>
      <c r="T50" s="242" t="s">
        <v>46</v>
      </c>
      <c r="U50" s="243">
        <v>54597.86</v>
      </c>
      <c r="V50" s="242" t="s">
        <v>46</v>
      </c>
      <c r="W50" s="243">
        <v>61917.64</v>
      </c>
      <c r="X50" s="242" t="s">
        <v>46</v>
      </c>
      <c r="Y50" s="243">
        <v>67053.47</v>
      </c>
      <c r="Z50" s="242" t="s">
        <v>46</v>
      </c>
      <c r="AA50" s="243">
        <v>43361.94</v>
      </c>
      <c r="AB50" s="242" t="s">
        <v>46</v>
      </c>
      <c r="AC50" s="243">
        <v>55699.54</v>
      </c>
      <c r="AD50" s="242" t="s">
        <v>46</v>
      </c>
      <c r="AE50" s="243">
        <v>60884.13</v>
      </c>
      <c r="AF50" s="242" t="s">
        <v>46</v>
      </c>
      <c r="AG50" s="243">
        <v>68062.399999999994</v>
      </c>
      <c r="AH50" s="241" t="s">
        <v>46</v>
      </c>
      <c r="AI50" s="248"/>
    </row>
    <row r="51" spans="1:35" s="240" customFormat="1" ht="13.5" customHeight="1">
      <c r="A51" s="245"/>
      <c r="B51" s="244"/>
      <c r="C51" s="243"/>
      <c r="D51" s="242"/>
      <c r="E51" s="243"/>
      <c r="F51" s="242"/>
      <c r="G51" s="243"/>
      <c r="H51" s="242"/>
      <c r="I51" s="243"/>
      <c r="J51" s="242"/>
      <c r="K51" s="243"/>
      <c r="L51" s="242"/>
      <c r="M51" s="243"/>
      <c r="N51" s="242"/>
      <c r="O51" s="243"/>
      <c r="P51" s="242"/>
      <c r="Q51" s="835"/>
      <c r="R51" s="836"/>
      <c r="S51" s="243"/>
      <c r="T51" s="242"/>
      <c r="U51" s="243"/>
      <c r="V51" s="242"/>
      <c r="W51" s="243"/>
      <c r="X51" s="242"/>
      <c r="Y51" s="243"/>
      <c r="Z51" s="242"/>
      <c r="AA51" s="243"/>
      <c r="AB51" s="242"/>
      <c r="AC51" s="243"/>
      <c r="AD51" s="242"/>
      <c r="AE51" s="243"/>
      <c r="AF51" s="242"/>
      <c r="AG51" s="243"/>
      <c r="AH51" s="241"/>
      <c r="AI51" s="248"/>
    </row>
    <row r="52" spans="1:35" s="240" customFormat="1" ht="13.5" customHeight="1">
      <c r="A52" s="872" t="s">
        <v>264</v>
      </c>
      <c r="B52" s="873"/>
      <c r="C52" s="874">
        <v>29494.174566464157</v>
      </c>
      <c r="D52" s="875"/>
      <c r="E52" s="874">
        <v>36491.253751042459</v>
      </c>
      <c r="F52" s="875"/>
      <c r="G52" s="874">
        <v>39244.791730818943</v>
      </c>
      <c r="H52" s="875"/>
      <c r="I52" s="874">
        <v>47825.515344572173</v>
      </c>
      <c r="J52" s="875"/>
      <c r="K52" s="874">
        <v>31028.361839352074</v>
      </c>
      <c r="L52" s="875"/>
      <c r="M52" s="874">
        <v>39673.340429037329</v>
      </c>
      <c r="N52" s="875"/>
      <c r="O52" s="874">
        <v>42675.304261696234</v>
      </c>
      <c r="P52" s="875"/>
      <c r="Q52" s="876">
        <v>51254.2130172982</v>
      </c>
      <c r="R52" s="877"/>
      <c r="S52" s="874">
        <v>32484.677906406196</v>
      </c>
      <c r="T52" s="875"/>
      <c r="U52" s="874">
        <v>41612.72644246585</v>
      </c>
      <c r="V52" s="875"/>
      <c r="W52" s="874">
        <v>44407.066244909656</v>
      </c>
      <c r="X52" s="875"/>
      <c r="Y52" s="874">
        <v>53557.025501745222</v>
      </c>
      <c r="Z52" s="875"/>
      <c r="AA52" s="874">
        <v>34186.180002094465</v>
      </c>
      <c r="AB52" s="875"/>
      <c r="AC52" s="874">
        <v>43952.454817862992</v>
      </c>
      <c r="AD52" s="875"/>
      <c r="AE52" s="874">
        <v>46378.817143698951</v>
      </c>
      <c r="AF52" s="875"/>
      <c r="AG52" s="874">
        <v>56151.597879810623</v>
      </c>
      <c r="AH52" s="845"/>
      <c r="AI52" s="248"/>
    </row>
    <row r="53" spans="1:35" s="240" customFormat="1" ht="14.25" customHeight="1">
      <c r="A53" s="872" t="s">
        <v>702</v>
      </c>
      <c r="B53" s="873"/>
      <c r="C53" s="874">
        <v>28933.605919743201</v>
      </c>
      <c r="D53" s="875"/>
      <c r="E53" s="874">
        <v>35334.868828222141</v>
      </c>
      <c r="F53" s="875"/>
      <c r="G53" s="874">
        <v>38991.902429188936</v>
      </c>
      <c r="H53" s="875"/>
      <c r="I53" s="874">
        <v>45169.65477408548</v>
      </c>
      <c r="J53" s="875"/>
      <c r="K53" s="874">
        <v>30745.236886975694</v>
      </c>
      <c r="L53" s="875"/>
      <c r="M53" s="874">
        <v>38239.943615911165</v>
      </c>
      <c r="N53" s="875"/>
      <c r="O53" s="874">
        <v>42284.94166663364</v>
      </c>
      <c r="P53" s="875"/>
      <c r="Q53" s="876">
        <v>49509.175493828348</v>
      </c>
      <c r="R53" s="877"/>
      <c r="S53" s="874">
        <v>32274.179796724649</v>
      </c>
      <c r="T53" s="875"/>
      <c r="U53" s="874">
        <v>40308.823540579804</v>
      </c>
      <c r="V53" s="875"/>
      <c r="W53" s="874">
        <v>44204.146486334961</v>
      </c>
      <c r="X53" s="875"/>
      <c r="Y53" s="874">
        <v>52058.272243803534</v>
      </c>
      <c r="Z53" s="875"/>
      <c r="AA53" s="874">
        <v>33419.990959057213</v>
      </c>
      <c r="AB53" s="875"/>
      <c r="AC53" s="874">
        <v>42313.543044108323</v>
      </c>
      <c r="AD53" s="875"/>
      <c r="AE53" s="874">
        <v>46420.065016380904</v>
      </c>
      <c r="AF53" s="875"/>
      <c r="AG53" s="874">
        <v>54943.002379362311</v>
      </c>
      <c r="AH53" s="845"/>
      <c r="AI53" s="248"/>
    </row>
    <row r="54" spans="1:35" s="240" customFormat="1" ht="14.25" customHeight="1">
      <c r="A54" s="394" t="s">
        <v>64</v>
      </c>
      <c r="B54" s="93"/>
      <c r="C54" s="853">
        <f t="shared" ref="C54:O54" si="0">AVERAGE(C14:C50)</f>
        <v>29494.174566464157</v>
      </c>
      <c r="D54" s="853"/>
      <c r="E54" s="853">
        <f t="shared" si="0"/>
        <v>36491.253751042459</v>
      </c>
      <c r="F54" s="853"/>
      <c r="G54" s="853">
        <f t="shared" si="0"/>
        <v>39244.791730818943</v>
      </c>
      <c r="H54" s="853"/>
      <c r="I54" s="853">
        <f t="shared" si="0"/>
        <v>47825.515344572173</v>
      </c>
      <c r="J54" s="853"/>
      <c r="K54" s="853">
        <f t="shared" si="0"/>
        <v>31028.361839352074</v>
      </c>
      <c r="L54" s="853"/>
      <c r="M54" s="853">
        <f t="shared" si="0"/>
        <v>39673.340429037329</v>
      </c>
      <c r="N54" s="853"/>
      <c r="O54" s="853">
        <f t="shared" si="0"/>
        <v>42675.304261696234</v>
      </c>
      <c r="P54" s="853"/>
      <c r="Q54" s="854">
        <f>AVERAGE(Q14:Q50)</f>
        <v>51254.2130172982</v>
      </c>
      <c r="R54" s="854"/>
      <c r="S54" s="853">
        <f t="shared" ref="S54:AG54" si="1">AVERAGE(S14:S50)</f>
        <v>32484.677906406196</v>
      </c>
      <c r="T54" s="853"/>
      <c r="U54" s="853">
        <f t="shared" si="1"/>
        <v>41612.72644246585</v>
      </c>
      <c r="V54" s="853"/>
      <c r="W54" s="853">
        <f t="shared" si="1"/>
        <v>44407.066244909656</v>
      </c>
      <c r="X54" s="853"/>
      <c r="Y54" s="853">
        <f t="shared" si="1"/>
        <v>53557.025501745222</v>
      </c>
      <c r="Z54" s="853"/>
      <c r="AA54" s="853">
        <f t="shared" si="1"/>
        <v>34186.180002094465</v>
      </c>
      <c r="AB54" s="853"/>
      <c r="AC54" s="853">
        <f t="shared" si="1"/>
        <v>43952.454817862992</v>
      </c>
      <c r="AD54" s="853"/>
      <c r="AE54" s="853">
        <f t="shared" si="1"/>
        <v>46378.817143698951</v>
      </c>
      <c r="AF54" s="853"/>
      <c r="AG54" s="853">
        <f t="shared" si="1"/>
        <v>56151.597879810623</v>
      </c>
      <c r="AH54" s="645"/>
      <c r="AI54" s="248"/>
    </row>
    <row r="55" spans="1:35" s="240" customFormat="1" ht="14.25" customHeight="1">
      <c r="A55" s="394" t="s">
        <v>3323</v>
      </c>
      <c r="B55" s="93"/>
      <c r="C55" s="853">
        <f t="shared" ref="C55:O55" si="2">STDEV(C14:C50)</f>
        <v>12137.724952945977</v>
      </c>
      <c r="D55" s="853"/>
      <c r="E55" s="853">
        <f t="shared" si="2"/>
        <v>16094.996737519195</v>
      </c>
      <c r="F55" s="853"/>
      <c r="G55" s="853">
        <f t="shared" si="2"/>
        <v>18293.190036550266</v>
      </c>
      <c r="H55" s="853"/>
      <c r="I55" s="853">
        <f t="shared" si="2"/>
        <v>21573.051378618766</v>
      </c>
      <c r="J55" s="853"/>
      <c r="K55" s="853">
        <f t="shared" si="2"/>
        <v>12212.350488466049</v>
      </c>
      <c r="L55" s="853"/>
      <c r="M55" s="853">
        <f t="shared" si="2"/>
        <v>16274.157151596079</v>
      </c>
      <c r="N55" s="853"/>
      <c r="O55" s="853">
        <f t="shared" si="2"/>
        <v>17640.166312147889</v>
      </c>
      <c r="P55" s="853"/>
      <c r="Q55" s="854">
        <f>STDEV(Q14:Q50)</f>
        <v>19801.556586834893</v>
      </c>
      <c r="R55" s="854"/>
      <c r="S55" s="853">
        <f t="shared" ref="S55:AG55" si="3">STDEV(S14:S50)</f>
        <v>13912.012003937796</v>
      </c>
      <c r="T55" s="853"/>
      <c r="U55" s="853">
        <f t="shared" si="3"/>
        <v>17771.962017981703</v>
      </c>
      <c r="V55" s="853"/>
      <c r="W55" s="853">
        <f t="shared" si="3"/>
        <v>18506.774774561043</v>
      </c>
      <c r="X55" s="853"/>
      <c r="Y55" s="853">
        <f t="shared" si="3"/>
        <v>22146.961769815793</v>
      </c>
      <c r="Z55" s="853"/>
      <c r="AA55" s="853">
        <f t="shared" si="3"/>
        <v>14693.692238964824</v>
      </c>
      <c r="AB55" s="853"/>
      <c r="AC55" s="853">
        <f t="shared" si="3"/>
        <v>18889.640547105719</v>
      </c>
      <c r="AD55" s="853"/>
      <c r="AE55" s="853">
        <f t="shared" si="3"/>
        <v>19186.310696818597</v>
      </c>
      <c r="AF55" s="853"/>
      <c r="AG55" s="853">
        <f t="shared" si="3"/>
        <v>23588.561313420862</v>
      </c>
      <c r="AH55" s="645"/>
      <c r="AI55" s="248"/>
    </row>
    <row r="56" spans="1:35" s="240" customFormat="1" ht="13.5" customHeight="1">
      <c r="A56" s="668" t="s">
        <v>3324</v>
      </c>
      <c r="B56" s="666"/>
      <c r="C56" s="855">
        <f t="shared" ref="C56:O56" si="4">(C44-C54)/C55</f>
        <v>-1.5580327168592281</v>
      </c>
      <c r="D56" s="855"/>
      <c r="E56" s="855">
        <f t="shared" si="4"/>
        <v>-1.5435194550955376</v>
      </c>
      <c r="F56" s="855"/>
      <c r="G56" s="855">
        <f t="shared" si="4"/>
        <v>-1.4796488272743569</v>
      </c>
      <c r="H56" s="855"/>
      <c r="I56" s="855">
        <f t="shared" si="4"/>
        <v>-1.6083716377644401</v>
      </c>
      <c r="J56" s="855"/>
      <c r="K56" s="855">
        <f t="shared" si="4"/>
        <v>-1.5714105303481156</v>
      </c>
      <c r="L56" s="855"/>
      <c r="M56" s="855">
        <f t="shared" si="4"/>
        <v>-1.563927646804443</v>
      </c>
      <c r="N56" s="855"/>
      <c r="O56" s="855">
        <f t="shared" si="4"/>
        <v>-1.4746114091690985</v>
      </c>
      <c r="P56" s="855"/>
      <c r="Q56" s="855">
        <f>(Q44-Q54)/Q55</f>
        <v>-1.681015158236244</v>
      </c>
      <c r="R56" s="855"/>
      <c r="S56" s="855">
        <f t="shared" ref="S56:AG56" si="5">(S44-S54)/S55</f>
        <v>-1.4841082813246214</v>
      </c>
      <c r="T56" s="855"/>
      <c r="U56" s="855">
        <f t="shared" si="5"/>
        <v>-1.5412474032712662</v>
      </c>
      <c r="V56" s="855"/>
      <c r="W56" s="855">
        <f t="shared" si="5"/>
        <v>-1.4991349289495601</v>
      </c>
      <c r="X56" s="855"/>
      <c r="Y56" s="855">
        <f t="shared" si="5"/>
        <v>-1.6069711788681722</v>
      </c>
      <c r="Z56" s="855"/>
      <c r="AA56" s="855">
        <f t="shared" si="5"/>
        <v>-1.5209542950243764</v>
      </c>
      <c r="AB56" s="855"/>
      <c r="AC56" s="855">
        <f t="shared" si="5"/>
        <v>-1.5739165926692222</v>
      </c>
      <c r="AD56" s="855"/>
      <c r="AE56" s="855">
        <f t="shared" si="5"/>
        <v>-1.5488075771890715</v>
      </c>
      <c r="AF56" s="855"/>
      <c r="AG56" s="855">
        <f t="shared" si="5"/>
        <v>-1.6187550030840385</v>
      </c>
      <c r="AH56" s="852"/>
      <c r="AI56" s="248"/>
    </row>
    <row r="57" spans="1:35" s="237" customFormat="1" ht="15.75" customHeight="1">
      <c r="A57" s="239" t="s">
        <v>703</v>
      </c>
      <c r="B57" s="238"/>
      <c r="C57" s="238"/>
      <c r="D57" s="238"/>
      <c r="E57" s="238"/>
      <c r="F57" s="238"/>
      <c r="G57" s="238"/>
      <c r="H57" s="238"/>
      <c r="I57" s="238"/>
      <c r="J57" s="238"/>
      <c r="K57" s="238"/>
      <c r="L57" s="238"/>
      <c r="M57" s="238"/>
      <c r="N57" s="238"/>
      <c r="O57" s="238"/>
      <c r="P57" s="238"/>
      <c r="Q57" s="851"/>
      <c r="R57" s="234"/>
      <c r="S57" s="234"/>
      <c r="T57" s="234"/>
      <c r="U57" s="234"/>
      <c r="V57" s="234"/>
      <c r="W57" s="234"/>
      <c r="X57" s="234"/>
      <c r="Y57" s="234"/>
      <c r="Z57" s="234"/>
      <c r="AA57" s="234"/>
      <c r="AB57" s="234"/>
      <c r="AC57" s="234"/>
      <c r="AD57" s="234"/>
      <c r="AE57" s="234"/>
      <c r="AF57" s="234"/>
      <c r="AG57" s="234"/>
      <c r="AH57" s="234"/>
      <c r="AI57" s="248"/>
    </row>
    <row r="58" spans="1:35" s="237" customFormat="1" ht="11.25">
      <c r="A58" s="236" t="s">
        <v>704</v>
      </c>
      <c r="B58" s="235"/>
      <c r="C58" s="235"/>
      <c r="D58" s="235"/>
      <c r="E58" s="235"/>
      <c r="F58" s="235"/>
      <c r="G58" s="235"/>
      <c r="H58" s="235"/>
      <c r="I58" s="235"/>
      <c r="J58" s="235"/>
      <c r="K58" s="235"/>
      <c r="L58" s="235"/>
      <c r="M58" s="235"/>
      <c r="N58" s="235"/>
      <c r="O58" s="235"/>
      <c r="P58" s="235"/>
      <c r="Q58" s="234"/>
      <c r="R58" s="234"/>
      <c r="S58" s="234"/>
      <c r="T58" s="234"/>
      <c r="U58" s="234"/>
      <c r="V58" s="234"/>
      <c r="W58" s="234"/>
      <c r="X58" s="234"/>
      <c r="Y58" s="234"/>
      <c r="Z58" s="234"/>
      <c r="AA58" s="234"/>
      <c r="AB58" s="234"/>
      <c r="AC58" s="234"/>
      <c r="AD58" s="234"/>
      <c r="AE58" s="234"/>
      <c r="AF58" s="234"/>
      <c r="AG58" s="234"/>
      <c r="AH58" s="234"/>
      <c r="AI58" s="248"/>
    </row>
    <row r="59" spans="1:35" s="237" customFormat="1">
      <c r="A59" s="236" t="s">
        <v>705</v>
      </c>
      <c r="B59" s="235"/>
      <c r="C59" s="235"/>
      <c r="D59" s="235"/>
      <c r="E59" s="235"/>
      <c r="F59" s="235"/>
      <c r="G59" s="235"/>
      <c r="H59" s="235"/>
      <c r="I59" s="235"/>
      <c r="J59" s="28"/>
      <c r="K59" s="28"/>
      <c r="L59" s="28"/>
      <c r="M59" s="28"/>
      <c r="N59" s="28"/>
      <c r="O59" s="28"/>
      <c r="P59" s="28"/>
      <c r="Q59" s="234"/>
      <c r="R59" s="234"/>
      <c r="S59" s="234"/>
      <c r="T59" s="234"/>
      <c r="U59" s="234"/>
      <c r="V59" s="234"/>
      <c r="W59" s="234"/>
      <c r="X59" s="234"/>
      <c r="Y59" s="234"/>
      <c r="Z59" s="234"/>
      <c r="AA59" s="234"/>
      <c r="AB59" s="234"/>
      <c r="AC59" s="234"/>
      <c r="AD59" s="234"/>
      <c r="AE59" s="234"/>
      <c r="AF59" s="234"/>
      <c r="AG59" s="234"/>
      <c r="AH59" s="234"/>
      <c r="AI59" s="248"/>
    </row>
    <row r="60" spans="1:35" s="240" customFormat="1">
      <c r="A60" s="236" t="s">
        <v>706</v>
      </c>
      <c r="B60" s="235"/>
      <c r="C60" s="235"/>
      <c r="D60" s="235"/>
      <c r="E60" s="235"/>
      <c r="F60" s="235"/>
      <c r="G60" s="235"/>
      <c r="H60" s="235"/>
      <c r="I60" s="235"/>
      <c r="J60" s="28"/>
      <c r="K60" s="28"/>
      <c r="L60" s="28"/>
      <c r="M60" s="28"/>
      <c r="N60" s="28"/>
      <c r="O60" s="28"/>
      <c r="P60" s="28"/>
      <c r="Q60" s="234"/>
      <c r="R60" s="234"/>
      <c r="S60" s="234"/>
      <c r="T60" s="234"/>
      <c r="U60" s="234"/>
      <c r="V60" s="234"/>
      <c r="W60" s="234"/>
      <c r="X60" s="234"/>
      <c r="Y60" s="234"/>
      <c r="Z60" s="234"/>
      <c r="AA60" s="234"/>
      <c r="AB60" s="234"/>
      <c r="AC60" s="234"/>
      <c r="AD60" s="234"/>
      <c r="AE60" s="234"/>
      <c r="AF60" s="234"/>
      <c r="AG60" s="234"/>
      <c r="AH60" s="234"/>
      <c r="AI60" s="234"/>
    </row>
    <row r="61" spans="1:35" s="237" customFormat="1">
      <c r="A61" s="233" t="s">
        <v>707</v>
      </c>
      <c r="B61" s="232"/>
      <c r="C61" s="232"/>
      <c r="D61" s="232"/>
      <c r="E61" s="232"/>
      <c r="F61" s="232"/>
      <c r="G61" s="232"/>
      <c r="H61" s="232"/>
      <c r="I61" s="232"/>
      <c r="J61" s="28"/>
      <c r="K61" s="28"/>
      <c r="L61" s="28"/>
      <c r="M61" s="28"/>
      <c r="N61" s="28"/>
      <c r="O61" s="28"/>
      <c r="P61" s="28"/>
    </row>
    <row r="62" spans="1:35" s="240" customFormat="1">
      <c r="A62" s="236" t="s">
        <v>708</v>
      </c>
      <c r="B62" s="235"/>
      <c r="C62" s="235"/>
      <c r="D62" s="235"/>
      <c r="E62" s="235"/>
      <c r="F62" s="235"/>
      <c r="G62" s="235"/>
      <c r="H62" s="235"/>
      <c r="I62" s="235"/>
      <c r="J62" s="28"/>
      <c r="K62" s="28"/>
      <c r="L62" s="28"/>
      <c r="M62" s="28"/>
      <c r="N62" s="28"/>
      <c r="O62" s="28"/>
      <c r="P62" s="28"/>
      <c r="Q62" s="234"/>
      <c r="R62" s="234"/>
      <c r="S62" s="234"/>
      <c r="T62" s="234"/>
      <c r="U62" s="234"/>
      <c r="V62" s="234"/>
      <c r="W62" s="234"/>
      <c r="X62" s="234"/>
      <c r="Y62" s="234"/>
      <c r="Z62" s="234"/>
      <c r="AA62" s="234"/>
      <c r="AB62" s="234"/>
      <c r="AC62" s="234"/>
      <c r="AD62" s="234"/>
      <c r="AE62" s="234"/>
      <c r="AF62" s="234"/>
      <c r="AG62" s="234"/>
      <c r="AH62" s="234"/>
      <c r="AI62" s="234"/>
    </row>
    <row r="63" spans="1:35" s="240" customFormat="1">
      <c r="A63" s="236" t="s">
        <v>709</v>
      </c>
      <c r="B63" s="231"/>
      <c r="C63" s="231"/>
      <c r="D63" s="231"/>
      <c r="E63" s="231"/>
      <c r="F63" s="231"/>
      <c r="G63" s="231"/>
      <c r="H63" s="231"/>
      <c r="I63" s="231"/>
      <c r="J63" s="28"/>
      <c r="K63" s="28"/>
      <c r="L63" s="28"/>
      <c r="M63" s="28"/>
      <c r="N63" s="28"/>
      <c r="O63" s="28"/>
      <c r="P63" s="28"/>
      <c r="Q63" s="230"/>
      <c r="R63" s="230"/>
      <c r="S63" s="230"/>
      <c r="T63" s="230"/>
      <c r="U63" s="230"/>
      <c r="V63" s="230"/>
      <c r="W63" s="230"/>
      <c r="X63" s="230"/>
      <c r="Y63" s="230"/>
      <c r="Z63" s="230"/>
      <c r="AA63" s="230"/>
      <c r="AB63" s="230"/>
      <c r="AC63" s="230"/>
      <c r="AD63" s="230"/>
      <c r="AE63" s="230"/>
      <c r="AF63" s="230"/>
      <c r="AG63" s="230"/>
      <c r="AH63" s="230"/>
      <c r="AI63" s="230"/>
    </row>
    <row r="64" spans="1:35" s="240" customFormat="1">
      <c r="A64" s="236" t="s">
        <v>710</v>
      </c>
      <c r="B64" s="235"/>
      <c r="C64" s="235"/>
      <c r="D64" s="235"/>
      <c r="E64" s="235"/>
      <c r="F64" s="235"/>
      <c r="G64" s="235"/>
      <c r="H64" s="235"/>
      <c r="I64" s="235"/>
      <c r="J64" s="28"/>
      <c r="K64" s="28"/>
      <c r="L64" s="28"/>
      <c r="M64" s="28"/>
      <c r="N64" s="28"/>
      <c r="O64" s="28"/>
      <c r="P64" s="28"/>
      <c r="Q64" s="234"/>
      <c r="R64" s="234"/>
      <c r="S64" s="234"/>
      <c r="T64" s="234"/>
      <c r="U64" s="234"/>
      <c r="V64" s="234"/>
      <c r="W64" s="234"/>
      <c r="X64" s="234"/>
      <c r="Y64" s="234"/>
      <c r="Z64" s="234"/>
      <c r="AA64" s="234"/>
      <c r="AB64" s="234"/>
      <c r="AC64" s="234"/>
      <c r="AD64" s="234"/>
      <c r="AE64" s="234"/>
      <c r="AF64" s="234"/>
      <c r="AG64" s="234"/>
      <c r="AH64" s="234"/>
      <c r="AI64" s="249"/>
    </row>
    <row r="65" spans="1:35" s="240" customFormat="1">
      <c r="A65" s="229" t="s">
        <v>711</v>
      </c>
      <c r="B65" s="235"/>
      <c r="C65" s="235"/>
      <c r="D65" s="235"/>
      <c r="E65" s="235"/>
      <c r="F65" s="235"/>
      <c r="G65" s="235"/>
      <c r="H65" s="235"/>
      <c r="I65" s="235"/>
      <c r="J65" s="28"/>
      <c r="K65" s="28"/>
      <c r="L65" s="28"/>
      <c r="M65" s="28"/>
      <c r="N65" s="28"/>
      <c r="O65" s="28"/>
      <c r="P65" s="28"/>
      <c r="Q65" s="234"/>
      <c r="R65" s="234"/>
      <c r="S65" s="234"/>
      <c r="T65" s="234"/>
      <c r="U65" s="234"/>
      <c r="V65" s="234"/>
      <c r="W65" s="234"/>
      <c r="X65" s="234"/>
      <c r="Y65" s="234"/>
      <c r="Z65" s="234"/>
      <c r="AA65" s="234"/>
      <c r="AB65" s="234"/>
      <c r="AC65" s="234"/>
      <c r="AD65" s="234"/>
      <c r="AE65" s="234"/>
      <c r="AF65" s="234"/>
      <c r="AG65" s="234"/>
      <c r="AH65" s="234"/>
      <c r="AI65" s="249"/>
    </row>
    <row r="66" spans="1:35" s="240" customFormat="1">
      <c r="A66" s="228" t="s">
        <v>712</v>
      </c>
      <c r="B66" s="227"/>
      <c r="C66" s="227"/>
      <c r="D66" s="227"/>
      <c r="E66" s="227"/>
      <c r="F66" s="227"/>
      <c r="G66" s="227"/>
      <c r="H66" s="227"/>
      <c r="I66" s="227"/>
      <c r="J66" s="28"/>
      <c r="K66" s="28"/>
      <c r="L66" s="28"/>
      <c r="M66" s="28"/>
      <c r="N66" s="28"/>
      <c r="O66" s="28"/>
      <c r="P66" s="28"/>
      <c r="Q66" s="226"/>
      <c r="R66" s="226"/>
      <c r="S66" s="226"/>
      <c r="T66" s="226"/>
      <c r="U66" s="226"/>
      <c r="V66" s="226"/>
      <c r="W66" s="226"/>
      <c r="X66" s="226"/>
      <c r="Y66" s="226"/>
      <c r="Z66" s="226"/>
      <c r="AA66" s="226"/>
      <c r="AB66" s="226"/>
      <c r="AC66" s="226"/>
      <c r="AD66" s="226"/>
      <c r="AE66" s="226"/>
      <c r="AF66" s="226"/>
      <c r="AG66" s="226"/>
      <c r="AH66" s="226"/>
      <c r="AI66" s="226"/>
    </row>
    <row r="67" spans="1:35" s="240" customFormat="1">
      <c r="A67" s="225" t="s">
        <v>713</v>
      </c>
      <c r="B67" s="227"/>
      <c r="C67" s="227"/>
      <c r="D67" s="227"/>
      <c r="E67" s="227"/>
      <c r="F67" s="227"/>
      <c r="G67" s="227"/>
      <c r="H67" s="227"/>
      <c r="I67" s="227"/>
      <c r="J67" s="28"/>
      <c r="K67" s="28"/>
      <c r="L67" s="28"/>
      <c r="M67" s="28"/>
      <c r="N67" s="28"/>
      <c r="O67" s="28"/>
      <c r="P67" s="28"/>
      <c r="Q67" s="226"/>
      <c r="R67" s="226"/>
      <c r="S67" s="226"/>
      <c r="T67" s="226"/>
      <c r="U67" s="226"/>
      <c r="V67" s="226"/>
      <c r="W67" s="226"/>
      <c r="X67" s="226"/>
      <c r="Y67" s="226"/>
      <c r="Z67" s="226"/>
      <c r="AA67" s="226"/>
      <c r="AB67" s="226"/>
      <c r="AC67" s="226"/>
      <c r="AD67" s="226"/>
      <c r="AE67" s="226"/>
      <c r="AF67" s="226"/>
      <c r="AG67" s="226"/>
      <c r="AH67" s="226"/>
      <c r="AI67" s="226"/>
    </row>
  </sheetData>
  <mergeCells count="37">
    <mergeCell ref="AG12:AH12"/>
    <mergeCell ref="AE11:AF11"/>
    <mergeCell ref="M12:N12"/>
    <mergeCell ref="O12:P12"/>
    <mergeCell ref="Q12:R12"/>
    <mergeCell ref="S12:T12"/>
    <mergeCell ref="U12:V12"/>
    <mergeCell ref="Y12:Z12"/>
    <mergeCell ref="AA12:AB12"/>
    <mergeCell ref="AC12:AD12"/>
    <mergeCell ref="AE12:AF12"/>
    <mergeCell ref="W11:X11"/>
    <mergeCell ref="W12:X12"/>
    <mergeCell ref="Y11:Z11"/>
    <mergeCell ref="AA11:AB11"/>
    <mergeCell ref="AC11:AD11"/>
    <mergeCell ref="M11:N11"/>
    <mergeCell ref="O11:P11"/>
    <mergeCell ref="Q11:R11"/>
    <mergeCell ref="S11:T11"/>
    <mergeCell ref="U11:V11"/>
    <mergeCell ref="B10:B12"/>
    <mergeCell ref="C10:J10"/>
    <mergeCell ref="K10:R10"/>
    <mergeCell ref="S10:Z10"/>
    <mergeCell ref="AA10:AH10"/>
    <mergeCell ref="C11:D11"/>
    <mergeCell ref="E11:F11"/>
    <mergeCell ref="G11:H11"/>
    <mergeCell ref="I11:J11"/>
    <mergeCell ref="K11:L11"/>
    <mergeCell ref="AG11:AH11"/>
    <mergeCell ref="C12:D12"/>
    <mergeCell ref="E12:F12"/>
    <mergeCell ref="G12:H12"/>
    <mergeCell ref="I12:J12"/>
    <mergeCell ref="K12:L12"/>
  </mergeCells>
  <hyperlinks>
    <hyperlink ref="A1" r:id="rId1" display="http://dx.doi.org/10.1787/eag-2016-en"/>
    <hyperlink ref="A4" r:id="rId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X67"/>
  <sheetViews>
    <sheetView topLeftCell="A37" zoomScaleNormal="100" workbookViewId="0">
      <selection activeCell="A55" sqref="A55:A57"/>
    </sheetView>
  </sheetViews>
  <sheetFormatPr defaultRowHeight="16.5"/>
  <cols>
    <col min="1" max="1" width="27" customWidth="1"/>
    <col min="2" max="2" width="3.85546875" customWidth="1"/>
    <col min="4" max="4" width="2.85546875" customWidth="1"/>
    <col min="6" max="6" width="3.140625" customWidth="1"/>
    <col min="8" max="8" width="2.7109375" customWidth="1"/>
    <col min="10" max="10" width="2.7109375" customWidth="1"/>
    <col min="12" max="12" width="2.7109375" customWidth="1"/>
    <col min="14" max="14" width="2.7109375" customWidth="1"/>
    <col min="16" max="16" width="2.7109375" customWidth="1"/>
    <col min="18" max="18" width="2.7109375" customWidth="1"/>
    <col min="20" max="20" width="2.7109375" customWidth="1"/>
    <col min="22" max="22" width="2.7109375" customWidth="1"/>
    <col min="24" max="24" width="2.7109375" customWidth="1"/>
  </cols>
  <sheetData>
    <row r="1" spans="1:24" s="211" customFormat="1">
      <c r="A1" s="602" t="s">
        <v>684</v>
      </c>
      <c r="B1" s="603"/>
      <c r="D1" s="596"/>
      <c r="F1" s="596"/>
      <c r="H1" s="596"/>
      <c r="J1" s="596"/>
      <c r="L1" s="596"/>
      <c r="N1" s="596"/>
      <c r="P1" s="596"/>
      <c r="Q1" s="604"/>
      <c r="R1" s="596"/>
      <c r="T1" s="596"/>
      <c r="V1" s="596"/>
      <c r="X1" s="596"/>
    </row>
    <row r="2" spans="1:24" s="211" customFormat="1" ht="12.75">
      <c r="A2" s="211" t="s">
        <v>714</v>
      </c>
      <c r="B2" s="603" t="s">
        <v>715</v>
      </c>
      <c r="D2" s="596"/>
      <c r="F2" s="596"/>
      <c r="H2" s="596"/>
      <c r="J2" s="596"/>
      <c r="L2" s="596"/>
      <c r="N2" s="596"/>
      <c r="P2" s="596"/>
      <c r="Q2" s="604"/>
      <c r="R2" s="596"/>
      <c r="T2" s="596"/>
      <c r="V2" s="596"/>
      <c r="X2" s="596"/>
    </row>
    <row r="3" spans="1:24" s="211" customFormat="1" ht="12.75">
      <c r="A3" s="211" t="s">
        <v>687</v>
      </c>
      <c r="B3" s="603"/>
      <c r="D3" s="596"/>
      <c r="F3" s="596"/>
      <c r="H3" s="596"/>
      <c r="J3" s="596"/>
      <c r="L3" s="596"/>
      <c r="N3" s="596"/>
      <c r="P3" s="596"/>
      <c r="Q3" s="604"/>
      <c r="R3" s="596"/>
      <c r="T3" s="596"/>
      <c r="V3" s="596"/>
      <c r="X3" s="596"/>
    </row>
    <row r="4" spans="1:24" s="211" customFormat="1">
      <c r="A4" s="602" t="s">
        <v>593</v>
      </c>
      <c r="B4" s="603"/>
      <c r="D4" s="596"/>
      <c r="F4" s="596"/>
      <c r="H4" s="596"/>
      <c r="J4" s="596"/>
      <c r="L4" s="596"/>
      <c r="N4" s="596"/>
      <c r="P4" s="596"/>
      <c r="Q4" s="604"/>
      <c r="R4" s="596"/>
      <c r="T4" s="596"/>
      <c r="V4" s="596"/>
      <c r="X4" s="596"/>
    </row>
    <row r="5" spans="1:24" s="211" customFormat="1" ht="12.75">
      <c r="B5" s="603"/>
      <c r="D5" s="596"/>
      <c r="F5" s="596"/>
      <c r="H5" s="596"/>
      <c r="J5" s="596"/>
      <c r="L5" s="596"/>
      <c r="N5" s="596"/>
      <c r="P5" s="596"/>
      <c r="Q5" s="604"/>
      <c r="R5" s="596"/>
      <c r="T5" s="596"/>
      <c r="V5" s="596"/>
      <c r="X5" s="596"/>
    </row>
    <row r="6" spans="1:24" s="28" customFormat="1">
      <c r="A6" s="254" t="s">
        <v>716</v>
      </c>
      <c r="B6" s="255"/>
      <c r="D6" s="2"/>
      <c r="F6" s="2"/>
      <c r="H6" s="2"/>
      <c r="J6" s="2"/>
      <c r="L6" s="2"/>
      <c r="N6" s="2"/>
      <c r="P6" s="2"/>
      <c r="Q6" s="256"/>
      <c r="R6" s="2"/>
      <c r="T6" s="2"/>
      <c r="V6" s="2"/>
      <c r="X6" s="2"/>
    </row>
    <row r="7" spans="1:24" s="28" customFormat="1">
      <c r="A7" s="254" t="s">
        <v>717</v>
      </c>
      <c r="B7" s="255"/>
      <c r="D7" s="2"/>
      <c r="F7" s="2"/>
      <c r="H7" s="2"/>
      <c r="J7" s="2"/>
      <c r="L7" s="2"/>
      <c r="N7" s="2"/>
      <c r="P7" s="2"/>
      <c r="Q7" s="256"/>
      <c r="R7" s="2"/>
      <c r="T7" s="2"/>
      <c r="V7" s="2"/>
      <c r="X7" s="2"/>
    </row>
    <row r="8" spans="1:24" s="28" customFormat="1">
      <c r="A8" s="257" t="s">
        <v>718</v>
      </c>
      <c r="B8" s="258"/>
      <c r="D8" s="2"/>
      <c r="F8" s="2"/>
      <c r="H8" s="2"/>
      <c r="J8" s="2"/>
      <c r="L8" s="2"/>
      <c r="N8" s="2"/>
      <c r="P8" s="2"/>
      <c r="Q8" s="256"/>
      <c r="R8" s="2"/>
      <c r="T8" s="2"/>
      <c r="V8" s="2"/>
      <c r="X8" s="2"/>
    </row>
    <row r="9" spans="1:24" s="28" customFormat="1">
      <c r="B9" s="258"/>
      <c r="D9" s="2"/>
      <c r="F9" s="2"/>
      <c r="H9" s="2"/>
      <c r="J9" s="2"/>
      <c r="L9" s="2"/>
      <c r="N9" s="2"/>
      <c r="P9" s="2"/>
      <c r="Q9" s="256"/>
      <c r="R9" s="2"/>
      <c r="T9" s="2"/>
      <c r="V9" s="2"/>
      <c r="X9" s="2"/>
    </row>
    <row r="10" spans="1:24" s="28" customFormat="1" ht="12.75" customHeight="1">
      <c r="A10" s="35"/>
      <c r="B10" s="258"/>
      <c r="D10" s="2"/>
      <c r="F10" s="2"/>
      <c r="H10" s="2"/>
      <c r="J10" s="2"/>
      <c r="K10" s="35"/>
      <c r="L10" s="2"/>
      <c r="N10" s="2"/>
      <c r="P10" s="2"/>
      <c r="Q10" s="256"/>
      <c r="R10" s="2"/>
      <c r="T10" s="2"/>
      <c r="V10" s="2"/>
      <c r="X10" s="2"/>
    </row>
    <row r="11" spans="1:24" s="28" customFormat="1" ht="12.75" customHeight="1">
      <c r="A11" s="35"/>
      <c r="B11" s="258"/>
      <c r="D11" s="2"/>
      <c r="F11" s="2"/>
      <c r="H11" s="2"/>
      <c r="J11" s="2"/>
      <c r="L11" s="2"/>
      <c r="N11" s="2"/>
      <c r="P11" s="2"/>
      <c r="Q11" s="256"/>
      <c r="R11" s="2"/>
      <c r="T11" s="2"/>
      <c r="V11" s="2"/>
      <c r="X11" s="2"/>
    </row>
    <row r="12" spans="1:24" s="28" customFormat="1" ht="21" customHeight="1">
      <c r="A12" s="259"/>
      <c r="B12" s="260"/>
      <c r="C12" s="1109" t="s">
        <v>719</v>
      </c>
      <c r="D12" s="1109"/>
      <c r="E12" s="1102" t="s">
        <v>720</v>
      </c>
      <c r="F12" s="1102"/>
      <c r="G12" s="1102"/>
      <c r="H12" s="1102"/>
      <c r="I12" s="1102"/>
      <c r="J12" s="1102"/>
      <c r="K12" s="1102"/>
      <c r="L12" s="1102"/>
      <c r="M12" s="1102"/>
      <c r="N12" s="1102"/>
      <c r="O12" s="1102" t="s">
        <v>721</v>
      </c>
      <c r="P12" s="1102"/>
      <c r="Q12" s="1102" t="s">
        <v>722</v>
      </c>
      <c r="R12" s="1102"/>
      <c r="S12" s="1102"/>
      <c r="T12" s="1102"/>
      <c r="U12" s="1102"/>
      <c r="V12" s="1102"/>
      <c r="W12" s="1102" t="s">
        <v>723</v>
      </c>
      <c r="X12" s="1102"/>
    </row>
    <row r="13" spans="1:24" s="28" customFormat="1" ht="19.5" customHeight="1">
      <c r="A13" s="259"/>
      <c r="B13" s="260"/>
      <c r="C13" s="1109"/>
      <c r="D13" s="1109"/>
      <c r="E13" s="1103" t="s">
        <v>724</v>
      </c>
      <c r="F13" s="1104"/>
      <c r="G13" s="1102" t="s">
        <v>725</v>
      </c>
      <c r="H13" s="1102"/>
      <c r="I13" s="1102"/>
      <c r="J13" s="1102"/>
      <c r="K13" s="1102"/>
      <c r="L13" s="1102"/>
      <c r="M13" s="1102" t="s">
        <v>726</v>
      </c>
      <c r="N13" s="1102"/>
      <c r="O13" s="1102"/>
      <c r="P13" s="1102"/>
      <c r="Q13" s="1102" t="s">
        <v>727</v>
      </c>
      <c r="R13" s="1102"/>
      <c r="S13" s="1102" t="s">
        <v>728</v>
      </c>
      <c r="T13" s="1102"/>
      <c r="U13" s="1102" t="s">
        <v>729</v>
      </c>
      <c r="V13" s="1102"/>
      <c r="W13" s="1102"/>
      <c r="X13" s="1102"/>
    </row>
    <row r="14" spans="1:24" s="28" customFormat="1" ht="37.5" customHeight="1">
      <c r="B14" s="258"/>
      <c r="C14" s="1109"/>
      <c r="D14" s="1109"/>
      <c r="E14" s="1105"/>
      <c r="F14" s="1106"/>
      <c r="G14" s="1102" t="s">
        <v>730</v>
      </c>
      <c r="H14" s="1102"/>
      <c r="I14" s="1102" t="s">
        <v>731</v>
      </c>
      <c r="J14" s="1102"/>
      <c r="K14" s="1102" t="s">
        <v>732</v>
      </c>
      <c r="L14" s="1102"/>
      <c r="M14" s="1102"/>
      <c r="N14" s="1102"/>
      <c r="O14" s="1102"/>
      <c r="P14" s="1102"/>
      <c r="Q14" s="1102"/>
      <c r="R14" s="1102"/>
      <c r="S14" s="1102"/>
      <c r="T14" s="1102"/>
      <c r="U14" s="1102"/>
      <c r="V14" s="1102"/>
      <c r="W14" s="1102"/>
      <c r="X14" s="1102"/>
    </row>
    <row r="15" spans="1:24" s="28" customFormat="1">
      <c r="A15" s="261"/>
      <c r="B15" s="260"/>
      <c r="C15" s="1110">
        <v>1</v>
      </c>
      <c r="D15" s="1111"/>
      <c r="E15" s="1107">
        <v>2</v>
      </c>
      <c r="F15" s="1108"/>
      <c r="G15" s="1107">
        <v>3</v>
      </c>
      <c r="H15" s="1108"/>
      <c r="I15" s="1107">
        <v>4</v>
      </c>
      <c r="J15" s="1108"/>
      <c r="K15" s="1107">
        <v>5</v>
      </c>
      <c r="L15" s="1108"/>
      <c r="M15" s="1107">
        <v>6</v>
      </c>
      <c r="N15" s="1108"/>
      <c r="O15" s="1107">
        <v>7</v>
      </c>
      <c r="P15" s="1108"/>
      <c r="Q15" s="1107">
        <v>8</v>
      </c>
      <c r="R15" s="1108"/>
      <c r="S15" s="1107">
        <v>9</v>
      </c>
      <c r="T15" s="1108"/>
      <c r="U15" s="1107">
        <v>10</v>
      </c>
      <c r="V15" s="1108"/>
      <c r="W15" s="1107">
        <v>11</v>
      </c>
      <c r="X15" s="1108"/>
    </row>
    <row r="16" spans="1:24" s="28" customFormat="1">
      <c r="A16" s="889" t="s">
        <v>5</v>
      </c>
      <c r="B16" s="890"/>
      <c r="C16" s="878"/>
      <c r="D16" s="879"/>
      <c r="E16" s="262"/>
      <c r="F16" s="263"/>
      <c r="G16" s="264"/>
      <c r="H16" s="265"/>
      <c r="I16" s="262"/>
      <c r="J16" s="263"/>
      <c r="K16" s="264"/>
      <c r="L16" s="265"/>
      <c r="M16" s="262"/>
      <c r="N16" s="263"/>
      <c r="O16" s="262"/>
      <c r="P16" s="263"/>
      <c r="Q16" s="266"/>
      <c r="R16" s="265"/>
      <c r="S16" s="262"/>
      <c r="T16" s="263"/>
      <c r="U16" s="262"/>
      <c r="V16" s="263"/>
      <c r="W16" s="262"/>
      <c r="X16" s="263"/>
    </row>
    <row r="17" spans="1:24" s="28" customFormat="1">
      <c r="A17" s="891" t="s">
        <v>45</v>
      </c>
      <c r="B17" s="268"/>
      <c r="C17" s="880">
        <v>8289.1706435784999</v>
      </c>
      <c r="D17" s="881"/>
      <c r="E17" s="269">
        <v>11430.652801295</v>
      </c>
      <c r="F17" s="271"/>
      <c r="G17" s="275">
        <v>12112.696464458</v>
      </c>
      <c r="H17" s="276"/>
      <c r="I17" s="269">
        <v>6630.9662023332003</v>
      </c>
      <c r="J17" s="276"/>
      <c r="K17" s="275">
        <v>10203.025642687</v>
      </c>
      <c r="L17" s="276"/>
      <c r="M17" s="269">
        <v>10932.31227221</v>
      </c>
      <c r="N17" s="270"/>
      <c r="O17" s="269">
        <v>6630.9330680765997</v>
      </c>
      <c r="P17" s="270"/>
      <c r="Q17" s="277">
        <v>10007.599472733</v>
      </c>
      <c r="R17" s="273"/>
      <c r="S17" s="269">
        <v>19915.911164441</v>
      </c>
      <c r="T17" s="270"/>
      <c r="U17" s="269">
        <v>18336.882643382</v>
      </c>
      <c r="V17" s="270"/>
      <c r="W17" s="269">
        <v>11168.867864628</v>
      </c>
      <c r="X17" s="270"/>
    </row>
    <row r="18" spans="1:24" s="28" customFormat="1">
      <c r="A18" s="267" t="s">
        <v>37</v>
      </c>
      <c r="B18" s="268"/>
      <c r="C18" s="880">
        <v>10780.098245768</v>
      </c>
      <c r="D18" s="881"/>
      <c r="E18" s="269">
        <v>14831.176037477</v>
      </c>
      <c r="F18" s="271"/>
      <c r="G18" s="275">
        <v>13259.536293630001</v>
      </c>
      <c r="H18" s="276"/>
      <c r="I18" s="269">
        <v>16554.336784953</v>
      </c>
      <c r="J18" s="276"/>
      <c r="K18" s="275">
        <v>15254.902787617</v>
      </c>
      <c r="L18" s="276"/>
      <c r="M18" s="269">
        <v>15023.562027485999</v>
      </c>
      <c r="N18" s="270"/>
      <c r="O18" s="269">
        <v>5322.1362709778005</v>
      </c>
      <c r="P18" s="270"/>
      <c r="Q18" s="277">
        <v>16453.261767541</v>
      </c>
      <c r="R18" s="273"/>
      <c r="S18" s="269">
        <v>16742.078929267998</v>
      </c>
      <c r="T18" s="270"/>
      <c r="U18" s="269">
        <v>16695.036873124001</v>
      </c>
      <c r="V18" s="270"/>
      <c r="W18" s="269">
        <v>14361.016555439001</v>
      </c>
      <c r="X18" s="270"/>
    </row>
    <row r="19" spans="1:24" s="28" customFormat="1">
      <c r="A19" s="267" t="s">
        <v>21</v>
      </c>
      <c r="B19" s="268"/>
      <c r="C19" s="880">
        <v>9956.8500755445002</v>
      </c>
      <c r="D19" s="881"/>
      <c r="E19" s="269">
        <v>12267.480552896001</v>
      </c>
      <c r="F19" s="271"/>
      <c r="G19" s="272">
        <v>13157.919700138</v>
      </c>
      <c r="H19" s="273" t="s">
        <v>733</v>
      </c>
      <c r="I19" s="274">
        <v>12927.26012911</v>
      </c>
      <c r="J19" s="270" t="s">
        <v>733</v>
      </c>
      <c r="K19" s="275">
        <v>13019.816482929</v>
      </c>
      <c r="L19" s="276" t="s">
        <v>733</v>
      </c>
      <c r="M19" s="269">
        <v>12763.069392394</v>
      </c>
      <c r="N19" s="270" t="s">
        <v>733</v>
      </c>
      <c r="O19" s="269"/>
      <c r="P19" s="270" t="s">
        <v>734</v>
      </c>
      <c r="Q19" s="277">
        <v>9365.9689693046003</v>
      </c>
      <c r="R19" s="273"/>
      <c r="S19" s="269">
        <v>16147.803687371001</v>
      </c>
      <c r="T19" s="270"/>
      <c r="U19" s="269">
        <v>15910.657860347999</v>
      </c>
      <c r="V19" s="270"/>
      <c r="W19" s="269">
        <v>12406.786222686</v>
      </c>
      <c r="X19" s="270"/>
    </row>
    <row r="20" spans="1:24" s="28" customFormat="1">
      <c r="A20" s="267" t="s">
        <v>47</v>
      </c>
      <c r="B20" s="268" t="s">
        <v>735</v>
      </c>
      <c r="C20" s="882">
        <v>9129.7290261313992</v>
      </c>
      <c r="D20" s="883" t="s">
        <v>733</v>
      </c>
      <c r="E20" s="278"/>
      <c r="F20" s="279" t="s">
        <v>736</v>
      </c>
      <c r="G20" s="278"/>
      <c r="H20" s="279" t="s">
        <v>734</v>
      </c>
      <c r="I20" s="278"/>
      <c r="J20" s="279" t="s">
        <v>734</v>
      </c>
      <c r="K20" s="278">
        <v>12086.061459514</v>
      </c>
      <c r="L20" s="279"/>
      <c r="M20" s="278"/>
      <c r="N20" s="279" t="s">
        <v>81</v>
      </c>
      <c r="O20" s="278"/>
      <c r="P20" s="279" t="s">
        <v>81</v>
      </c>
      <c r="Q20" s="278">
        <v>14764.335783786</v>
      </c>
      <c r="R20" s="279"/>
      <c r="S20" s="278">
        <v>25082.536581223001</v>
      </c>
      <c r="T20" s="279"/>
      <c r="U20" s="278">
        <v>21457.897053172001</v>
      </c>
      <c r="V20" s="279"/>
      <c r="W20" s="278">
        <v>12967.162914025999</v>
      </c>
      <c r="X20" s="279"/>
    </row>
    <row r="21" spans="1:24" s="28" customFormat="1">
      <c r="A21" s="267" t="s">
        <v>62</v>
      </c>
      <c r="B21" s="268">
        <v>3</v>
      </c>
      <c r="C21" s="880">
        <v>4021.3623027045001</v>
      </c>
      <c r="D21" s="881"/>
      <c r="E21" s="269">
        <v>4098.5991141346003</v>
      </c>
      <c r="F21" s="271"/>
      <c r="G21" s="275">
        <v>4128.3714811155996</v>
      </c>
      <c r="H21" s="276"/>
      <c r="I21" s="269">
        <v>4170.6422387083003</v>
      </c>
      <c r="J21" s="276"/>
      <c r="K21" s="275">
        <v>4141.0615840807004</v>
      </c>
      <c r="L21" s="276"/>
      <c r="M21" s="269">
        <v>4126.7562706150002</v>
      </c>
      <c r="N21" s="270"/>
      <c r="O21" s="269"/>
      <c r="P21" s="270" t="s">
        <v>737</v>
      </c>
      <c r="Q21" s="277">
        <v>4078.7360617528998</v>
      </c>
      <c r="R21" s="273"/>
      <c r="S21" s="269">
        <v>9083.8841464763991</v>
      </c>
      <c r="T21" s="270"/>
      <c r="U21" s="269">
        <v>7642.0336067197004</v>
      </c>
      <c r="V21" s="270"/>
      <c r="W21" s="269">
        <v>5091.5517283417003</v>
      </c>
      <c r="X21" s="270"/>
    </row>
    <row r="22" spans="1:24" s="28" customFormat="1">
      <c r="A22" s="267" t="s">
        <v>23</v>
      </c>
      <c r="B22" s="268"/>
      <c r="C22" s="880">
        <v>4730.3547138812</v>
      </c>
      <c r="D22" s="881"/>
      <c r="E22" s="269">
        <v>8060.5064482298003</v>
      </c>
      <c r="F22" s="271"/>
      <c r="G22" s="275">
        <v>6559.8956037288999</v>
      </c>
      <c r="H22" s="276"/>
      <c r="I22" s="269">
        <v>8072.8890008553999</v>
      </c>
      <c r="J22" s="276"/>
      <c r="K22" s="275">
        <v>7682.0595533400001</v>
      </c>
      <c r="L22" s="276"/>
      <c r="M22" s="269">
        <v>7860.6537763050001</v>
      </c>
      <c r="N22" s="270"/>
      <c r="O22" s="269">
        <v>2220.6253397187002</v>
      </c>
      <c r="P22" s="270"/>
      <c r="Q22" s="277">
        <v>16478.413202962998</v>
      </c>
      <c r="R22" s="273"/>
      <c r="S22" s="269">
        <v>10417.095181336999</v>
      </c>
      <c r="T22" s="270"/>
      <c r="U22" s="269">
        <v>10432.033059613001</v>
      </c>
      <c r="V22" s="270"/>
      <c r="W22" s="269">
        <v>7493.2635119923998</v>
      </c>
      <c r="X22" s="270"/>
    </row>
    <row r="23" spans="1:24" s="28" customFormat="1">
      <c r="A23" s="267" t="s">
        <v>24</v>
      </c>
      <c r="B23" s="268"/>
      <c r="C23" s="880">
        <v>11355.416483042</v>
      </c>
      <c r="D23" s="881"/>
      <c r="E23" s="269">
        <v>11906.409094121</v>
      </c>
      <c r="F23" s="271"/>
      <c r="G23" s="272"/>
      <c r="H23" s="273" t="s">
        <v>734</v>
      </c>
      <c r="I23" s="274"/>
      <c r="J23" s="270" t="s">
        <v>734</v>
      </c>
      <c r="K23" s="275">
        <v>10165.496862652</v>
      </c>
      <c r="L23" s="276"/>
      <c r="M23" s="269">
        <v>10932.681527604</v>
      </c>
      <c r="N23" s="270"/>
      <c r="O23" s="269"/>
      <c r="P23" s="270" t="s">
        <v>737</v>
      </c>
      <c r="Q23" s="277"/>
      <c r="R23" s="273" t="s">
        <v>738</v>
      </c>
      <c r="S23" s="269"/>
      <c r="T23" s="270" t="s">
        <v>738</v>
      </c>
      <c r="U23" s="269">
        <v>16460.495288458002</v>
      </c>
      <c r="V23" s="270"/>
      <c r="W23" s="269">
        <v>12294.155578853</v>
      </c>
      <c r="X23" s="270"/>
    </row>
    <row r="24" spans="1:24" s="28" customFormat="1">
      <c r="A24" s="267" t="s">
        <v>26</v>
      </c>
      <c r="B24" s="268"/>
      <c r="C24" s="882">
        <v>7138.2482945030997</v>
      </c>
      <c r="D24" s="883"/>
      <c r="E24" s="278">
        <v>7009.3698991622996</v>
      </c>
      <c r="F24" s="279"/>
      <c r="G24" s="278">
        <v>4777.6733471077996</v>
      </c>
      <c r="H24" s="279"/>
      <c r="I24" s="278">
        <v>7987.1275889087001</v>
      </c>
      <c r="J24" s="279"/>
      <c r="K24" s="278">
        <v>5908.9284533382997</v>
      </c>
      <c r="L24" s="279"/>
      <c r="M24" s="278">
        <v>6417.2039747887002</v>
      </c>
      <c r="N24" s="279"/>
      <c r="O24" s="278">
        <v>7038.8568339307003</v>
      </c>
      <c r="P24" s="279"/>
      <c r="Q24" s="278"/>
      <c r="R24" s="279" t="s">
        <v>737</v>
      </c>
      <c r="S24" s="278">
        <v>11607.217641145</v>
      </c>
      <c r="T24" s="279"/>
      <c r="U24" s="278">
        <v>11607.217641145</v>
      </c>
      <c r="V24" s="279"/>
      <c r="W24" s="278">
        <v>8106.7813370436998</v>
      </c>
      <c r="X24" s="279"/>
    </row>
    <row r="25" spans="1:24" s="28" customFormat="1">
      <c r="A25" s="267" t="s">
        <v>42</v>
      </c>
      <c r="B25" s="268"/>
      <c r="C25" s="880">
        <v>8519.0095441072008</v>
      </c>
      <c r="D25" s="881"/>
      <c r="E25" s="269">
        <v>13312.206545888999</v>
      </c>
      <c r="F25" s="271"/>
      <c r="G25" s="275">
        <v>7788.0412606094997</v>
      </c>
      <c r="H25" s="276"/>
      <c r="I25" s="269">
        <v>9172.1636927139007</v>
      </c>
      <c r="J25" s="276" t="s">
        <v>733</v>
      </c>
      <c r="K25" s="275">
        <v>8785.6698512124003</v>
      </c>
      <c r="L25" s="276" t="s">
        <v>733</v>
      </c>
      <c r="M25" s="269">
        <v>10237.497848216</v>
      </c>
      <c r="N25" s="270" t="s">
        <v>733</v>
      </c>
      <c r="O25" s="269"/>
      <c r="P25" s="270" t="s">
        <v>739</v>
      </c>
      <c r="Q25" s="277"/>
      <c r="R25" s="273" t="s">
        <v>737</v>
      </c>
      <c r="S25" s="269">
        <v>17868.426361092999</v>
      </c>
      <c r="T25" s="270"/>
      <c r="U25" s="269">
        <v>17868.426361092999</v>
      </c>
      <c r="V25" s="270"/>
      <c r="W25" s="269">
        <v>11221.074382793</v>
      </c>
      <c r="X25" s="270"/>
    </row>
    <row r="26" spans="1:24" s="28" customFormat="1">
      <c r="A26" s="267" t="s">
        <v>28</v>
      </c>
      <c r="B26" s="268"/>
      <c r="C26" s="880">
        <v>7200.5868667896002</v>
      </c>
      <c r="D26" s="881"/>
      <c r="E26" s="269">
        <v>9947.2783773035007</v>
      </c>
      <c r="F26" s="271"/>
      <c r="G26" s="275">
        <v>13120.377697882001</v>
      </c>
      <c r="H26" s="276"/>
      <c r="I26" s="269">
        <v>14503.754479583</v>
      </c>
      <c r="J26" s="276"/>
      <c r="K26" s="275">
        <v>13642.956415305</v>
      </c>
      <c r="L26" s="276"/>
      <c r="M26" s="269">
        <v>11482.008249511</v>
      </c>
      <c r="N26" s="270"/>
      <c r="O26" s="269">
        <v>9549.0359763739998</v>
      </c>
      <c r="P26" s="270"/>
      <c r="Q26" s="277">
        <v>13784.134605433999</v>
      </c>
      <c r="R26" s="273"/>
      <c r="S26" s="269">
        <v>16998.032904093001</v>
      </c>
      <c r="T26" s="270"/>
      <c r="U26" s="269">
        <v>16194.152485353001</v>
      </c>
      <c r="V26" s="270"/>
      <c r="W26" s="269">
        <v>10906.988633817</v>
      </c>
      <c r="X26" s="270"/>
    </row>
    <row r="27" spans="1:24" s="28" customFormat="1">
      <c r="A27" s="267" t="s">
        <v>25</v>
      </c>
      <c r="B27" s="268"/>
      <c r="C27" s="880">
        <v>8103.4701890935003</v>
      </c>
      <c r="D27" s="881"/>
      <c r="E27" s="269">
        <v>9966.6702538216996</v>
      </c>
      <c r="F27" s="271"/>
      <c r="G27" s="272">
        <v>10853.881307043001</v>
      </c>
      <c r="H27" s="273"/>
      <c r="I27" s="274">
        <v>15343.430714</v>
      </c>
      <c r="J27" s="270"/>
      <c r="K27" s="275">
        <v>13092.815135985</v>
      </c>
      <c r="L27" s="276"/>
      <c r="M27" s="269">
        <v>11106.431078403</v>
      </c>
      <c r="N27" s="270"/>
      <c r="O27" s="269">
        <v>10464.969752778001</v>
      </c>
      <c r="P27" s="270"/>
      <c r="Q27" s="277">
        <v>9626.0828717537006</v>
      </c>
      <c r="R27" s="273"/>
      <c r="S27" s="269">
        <v>16895.660346419001</v>
      </c>
      <c r="T27" s="270"/>
      <c r="U27" s="269">
        <v>16894.549135252</v>
      </c>
      <c r="V27" s="270"/>
      <c r="W27" s="269">
        <v>11544.992463641</v>
      </c>
      <c r="X27" s="270"/>
    </row>
    <row r="28" spans="1:24" s="28" customFormat="1">
      <c r="A28" s="267" t="s">
        <v>48</v>
      </c>
      <c r="B28" s="268"/>
      <c r="C28" s="882"/>
      <c r="D28" s="883" t="s">
        <v>81</v>
      </c>
      <c r="E28" s="278"/>
      <c r="F28" s="279" t="s">
        <v>81</v>
      </c>
      <c r="G28" s="278"/>
      <c r="H28" s="279" t="s">
        <v>81</v>
      </c>
      <c r="I28" s="278"/>
      <c r="J28" s="279" t="s">
        <v>81</v>
      </c>
      <c r="K28" s="278"/>
      <c r="L28" s="279" t="s">
        <v>81</v>
      </c>
      <c r="M28" s="278"/>
      <c r="N28" s="279" t="s">
        <v>81</v>
      </c>
      <c r="O28" s="278"/>
      <c r="P28" s="279" t="s">
        <v>81</v>
      </c>
      <c r="Q28" s="278"/>
      <c r="R28" s="279" t="s">
        <v>81</v>
      </c>
      <c r="S28" s="278"/>
      <c r="T28" s="279" t="s">
        <v>81</v>
      </c>
      <c r="U28" s="278"/>
      <c r="V28" s="279" t="s">
        <v>81</v>
      </c>
      <c r="W28" s="278"/>
      <c r="X28" s="279" t="s">
        <v>81</v>
      </c>
    </row>
    <row r="29" spans="1:24" s="28" customFormat="1">
      <c r="A29" s="267" t="s">
        <v>34</v>
      </c>
      <c r="B29" s="268"/>
      <c r="C29" s="880">
        <v>5434.8741860959999</v>
      </c>
      <c r="D29" s="881"/>
      <c r="E29" s="269">
        <v>3994.1732466010999</v>
      </c>
      <c r="F29" s="271"/>
      <c r="G29" s="275">
        <v>4513.3042091944999</v>
      </c>
      <c r="H29" s="276"/>
      <c r="I29" s="269">
        <v>4233.3282249394997</v>
      </c>
      <c r="J29" s="276"/>
      <c r="K29" s="275">
        <v>4439.0205650331</v>
      </c>
      <c r="L29" s="276"/>
      <c r="M29" s="269">
        <v>4236.4053224559002</v>
      </c>
      <c r="N29" s="270"/>
      <c r="O29" s="269">
        <v>4153.5978198323</v>
      </c>
      <c r="P29" s="270"/>
      <c r="Q29" s="277">
        <v>7794.7211926580003</v>
      </c>
      <c r="R29" s="273"/>
      <c r="S29" s="269">
        <v>10220.981681977</v>
      </c>
      <c r="T29" s="270"/>
      <c r="U29" s="269">
        <v>9979.7835142865006</v>
      </c>
      <c r="V29" s="270"/>
      <c r="W29" s="269">
        <v>5591.4538796893003</v>
      </c>
      <c r="X29" s="270"/>
    </row>
    <row r="30" spans="1:24" s="28" customFormat="1">
      <c r="A30" s="267" t="s">
        <v>49</v>
      </c>
      <c r="B30" s="892"/>
      <c r="C30" s="880">
        <v>10569.071335384</v>
      </c>
      <c r="D30" s="881"/>
      <c r="E30" s="269">
        <v>11275.992816816</v>
      </c>
      <c r="F30" s="271"/>
      <c r="G30" s="275">
        <v>6547.7398748350997</v>
      </c>
      <c r="H30" s="276"/>
      <c r="I30" s="269">
        <v>10457.727602204999</v>
      </c>
      <c r="J30" s="276"/>
      <c r="K30" s="275">
        <v>7743.2999840154998</v>
      </c>
      <c r="L30" s="276"/>
      <c r="M30" s="269">
        <v>9041.2691903462</v>
      </c>
      <c r="N30" s="270"/>
      <c r="O30" s="269">
        <v>13029.395630128</v>
      </c>
      <c r="P30" s="270"/>
      <c r="Q30" s="277">
        <v>8493.6682023756002</v>
      </c>
      <c r="R30" s="273"/>
      <c r="S30" s="269">
        <v>11314.106026453999</v>
      </c>
      <c r="T30" s="270"/>
      <c r="U30" s="269">
        <v>11255.515521437001</v>
      </c>
      <c r="V30" s="270"/>
      <c r="W30" s="269">
        <v>10066.934343006</v>
      </c>
      <c r="X30" s="270"/>
    </row>
    <row r="31" spans="1:24" s="28" customFormat="1">
      <c r="A31" s="267" t="s">
        <v>50</v>
      </c>
      <c r="B31" s="268">
        <v>4</v>
      </c>
      <c r="C31" s="880">
        <v>8001.8726025385004</v>
      </c>
      <c r="D31" s="881"/>
      <c r="E31" s="269">
        <v>10773.411482989</v>
      </c>
      <c r="F31" s="271"/>
      <c r="G31" s="272">
        <v>10839.879994622999</v>
      </c>
      <c r="H31" s="273"/>
      <c r="I31" s="274"/>
      <c r="J31" s="270" t="s">
        <v>737</v>
      </c>
      <c r="K31" s="275">
        <v>10839.879994622999</v>
      </c>
      <c r="L31" s="276"/>
      <c r="M31" s="269">
        <v>10803.706206887</v>
      </c>
      <c r="N31" s="270"/>
      <c r="O31" s="269">
        <v>12629.517242963</v>
      </c>
      <c r="P31" s="270"/>
      <c r="Q31" s="277"/>
      <c r="R31" s="273" t="s">
        <v>738</v>
      </c>
      <c r="S31" s="269"/>
      <c r="T31" s="270" t="s">
        <v>738</v>
      </c>
      <c r="U31" s="269">
        <v>13663.209724774</v>
      </c>
      <c r="V31" s="270"/>
      <c r="W31" s="269">
        <v>10064.60957035</v>
      </c>
      <c r="X31" s="270"/>
    </row>
    <row r="32" spans="1:24" s="28" customFormat="1">
      <c r="A32" s="267" t="s">
        <v>63</v>
      </c>
      <c r="B32" s="268"/>
      <c r="C32" s="882">
        <v>6941.2237529915001</v>
      </c>
      <c r="D32" s="883"/>
      <c r="E32" s="278"/>
      <c r="F32" s="279" t="s">
        <v>734</v>
      </c>
      <c r="G32" s="278">
        <v>5067.4539300587003</v>
      </c>
      <c r="H32" s="279"/>
      <c r="I32" s="278">
        <v>8727.0214757507001</v>
      </c>
      <c r="J32" s="279"/>
      <c r="K32" s="278">
        <v>5831.3221678296004</v>
      </c>
      <c r="L32" s="279" t="s">
        <v>733</v>
      </c>
      <c r="M32" s="278">
        <v>5831.3221678296004</v>
      </c>
      <c r="N32" s="279"/>
      <c r="O32" s="278">
        <v>2671.7650681134</v>
      </c>
      <c r="P32" s="279"/>
      <c r="Q32" s="278">
        <v>5903.7675890153996</v>
      </c>
      <c r="R32" s="279"/>
      <c r="S32" s="278">
        <v>17446.216416648</v>
      </c>
      <c r="T32" s="279"/>
      <c r="U32" s="278">
        <v>15184.69881514</v>
      </c>
      <c r="V32" s="279"/>
      <c r="W32" s="278">
        <v>7840.1996576444999</v>
      </c>
      <c r="X32" s="279"/>
    </row>
    <row r="33" spans="1:24" s="28" customFormat="1">
      <c r="A33" s="267" t="s">
        <v>29</v>
      </c>
      <c r="B33" s="268">
        <v>5</v>
      </c>
      <c r="C33" s="880">
        <v>8392.1763581826926</v>
      </c>
      <c r="D33" s="881"/>
      <c r="E33" s="269">
        <v>8797.361035558888</v>
      </c>
      <c r="F33" s="271"/>
      <c r="G33" s="275"/>
      <c r="H33" s="276" t="s">
        <v>734</v>
      </c>
      <c r="I33" s="269"/>
      <c r="J33" s="276" t="s">
        <v>734</v>
      </c>
      <c r="K33" s="275">
        <v>9173.9124194220058</v>
      </c>
      <c r="L33" s="276"/>
      <c r="M33" s="269">
        <v>9023.1887080488887</v>
      </c>
      <c r="N33" s="270"/>
      <c r="O33" s="269"/>
      <c r="P33" s="270" t="s">
        <v>81</v>
      </c>
      <c r="Q33" s="277">
        <v>7962.1709707984</v>
      </c>
      <c r="R33" s="273"/>
      <c r="S33" s="269">
        <v>11177.494599899001</v>
      </c>
      <c r="T33" s="270"/>
      <c r="U33" s="269">
        <v>11171.658222427999</v>
      </c>
      <c r="V33" s="270"/>
      <c r="W33" s="269">
        <v>9237.5064837279533</v>
      </c>
      <c r="X33" s="270"/>
    </row>
    <row r="34" spans="1:24" s="28" customFormat="1">
      <c r="A34" s="267" t="s">
        <v>51</v>
      </c>
      <c r="B34" s="268"/>
      <c r="C34" s="880">
        <v>8748.0948487578007</v>
      </c>
      <c r="D34" s="881"/>
      <c r="E34" s="269">
        <v>10083.954812815</v>
      </c>
      <c r="F34" s="271"/>
      <c r="G34" s="275"/>
      <c r="H34" s="276" t="s">
        <v>734</v>
      </c>
      <c r="I34" s="269"/>
      <c r="J34" s="276" t="s">
        <v>734</v>
      </c>
      <c r="K34" s="275">
        <v>10459.475851667001</v>
      </c>
      <c r="L34" s="276" t="s">
        <v>733</v>
      </c>
      <c r="M34" s="269">
        <v>10272.766287609</v>
      </c>
      <c r="N34" s="270" t="s">
        <v>733</v>
      </c>
      <c r="O34" s="269"/>
      <c r="P34" s="270" t="s">
        <v>740</v>
      </c>
      <c r="Q34" s="277">
        <v>11339.191392748</v>
      </c>
      <c r="R34" s="273" t="s">
        <v>733</v>
      </c>
      <c r="S34" s="269">
        <v>19641.213284624999</v>
      </c>
      <c r="T34" s="270" t="s">
        <v>733</v>
      </c>
      <c r="U34" s="269">
        <v>17882.623689856999</v>
      </c>
      <c r="V34" s="270" t="s">
        <v>733</v>
      </c>
      <c r="W34" s="269">
        <v>11308.995487628001</v>
      </c>
      <c r="X34" s="270"/>
    </row>
    <row r="35" spans="1:24" s="28" customFormat="1">
      <c r="A35" s="267" t="s">
        <v>52</v>
      </c>
      <c r="B35" s="268"/>
      <c r="C35" s="880">
        <v>7957.4664712631002</v>
      </c>
      <c r="D35" s="881"/>
      <c r="E35" s="269">
        <v>7323.5835250070004</v>
      </c>
      <c r="F35" s="271"/>
      <c r="G35" s="272"/>
      <c r="H35" s="273" t="s">
        <v>734</v>
      </c>
      <c r="I35" s="274"/>
      <c r="J35" s="270" t="s">
        <v>734</v>
      </c>
      <c r="K35" s="275">
        <v>9801.2653446924996</v>
      </c>
      <c r="L35" s="276"/>
      <c r="M35" s="269">
        <v>8591.5907925436004</v>
      </c>
      <c r="N35" s="270"/>
      <c r="O35" s="269"/>
      <c r="P35" s="270" t="s">
        <v>81</v>
      </c>
      <c r="Q35" s="277">
        <v>5370.0761119900999</v>
      </c>
      <c r="R35" s="273"/>
      <c r="S35" s="269">
        <v>10491.204122538</v>
      </c>
      <c r="T35" s="270"/>
      <c r="U35" s="269">
        <v>9323.2934456383009</v>
      </c>
      <c r="V35" s="270"/>
      <c r="W35" s="269">
        <v>8657.8689943573008</v>
      </c>
      <c r="X35" s="270"/>
    </row>
    <row r="36" spans="1:24" s="28" customFormat="1">
      <c r="A36" s="33" t="s">
        <v>31</v>
      </c>
      <c r="B36" s="280"/>
      <c r="C36" s="882">
        <v>5974.4449684084002</v>
      </c>
      <c r="D36" s="883"/>
      <c r="E36" s="278">
        <v>6015.7611986257998</v>
      </c>
      <c r="F36" s="279"/>
      <c r="G36" s="278">
        <v>6280.4814583667003</v>
      </c>
      <c r="H36" s="279"/>
      <c r="I36" s="278">
        <v>5607.6178568249998</v>
      </c>
      <c r="J36" s="279"/>
      <c r="K36" s="278">
        <v>6004.8238027760999</v>
      </c>
      <c r="L36" s="279"/>
      <c r="M36" s="278">
        <v>6009.8247774014999</v>
      </c>
      <c r="N36" s="279"/>
      <c r="O36" s="278">
        <v>6134.8398183533</v>
      </c>
      <c r="P36" s="279"/>
      <c r="Q36" s="278">
        <v>8814.4791602384994</v>
      </c>
      <c r="R36" s="279"/>
      <c r="S36" s="278">
        <v>8088.4230401674004</v>
      </c>
      <c r="T36" s="279"/>
      <c r="U36" s="278">
        <v>8192.7043683645006</v>
      </c>
      <c r="V36" s="279"/>
      <c r="W36" s="278">
        <v>6526.0036034006998</v>
      </c>
      <c r="X36" s="279"/>
    </row>
    <row r="37" spans="1:24" s="28" customFormat="1">
      <c r="A37" s="267" t="s">
        <v>33</v>
      </c>
      <c r="B37" s="268">
        <v>2</v>
      </c>
      <c r="C37" s="880">
        <v>17959.423879247999</v>
      </c>
      <c r="D37" s="881"/>
      <c r="E37" s="269">
        <v>20076.431849843</v>
      </c>
      <c r="F37" s="271"/>
      <c r="G37" s="275">
        <v>20742.179478349</v>
      </c>
      <c r="H37" s="276"/>
      <c r="I37" s="269">
        <v>18570.957470148998</v>
      </c>
      <c r="J37" s="276"/>
      <c r="K37" s="275">
        <v>19472.969098545</v>
      </c>
      <c r="L37" s="276"/>
      <c r="M37" s="269">
        <v>19762.273449196</v>
      </c>
      <c r="N37" s="270"/>
      <c r="O37" s="269">
        <v>1403.4590823267999</v>
      </c>
      <c r="P37" s="270"/>
      <c r="Q37" s="277">
        <v>22172.543947917002</v>
      </c>
      <c r="R37" s="273"/>
      <c r="S37" s="269">
        <v>42435.020607505001</v>
      </c>
      <c r="T37" s="270"/>
      <c r="U37" s="269">
        <v>40932.867749826997</v>
      </c>
      <c r="V37" s="270"/>
      <c r="W37" s="269">
        <v>21320.023887489999</v>
      </c>
      <c r="X37" s="270"/>
    </row>
    <row r="38" spans="1:24" s="28" customFormat="1">
      <c r="A38" s="267" t="s">
        <v>53</v>
      </c>
      <c r="B38" s="268"/>
      <c r="C38" s="880">
        <v>2717.1508339154998</v>
      </c>
      <c r="D38" s="881"/>
      <c r="E38" s="269">
        <v>2473.2027022898001</v>
      </c>
      <c r="F38" s="271"/>
      <c r="G38" s="275">
        <v>4668.6266315219</v>
      </c>
      <c r="H38" s="276"/>
      <c r="I38" s="269">
        <v>3272.7999683695002</v>
      </c>
      <c r="J38" s="276"/>
      <c r="K38" s="275">
        <v>4125.9300370850997</v>
      </c>
      <c r="L38" s="276"/>
      <c r="M38" s="269">
        <v>3064.5191401613001</v>
      </c>
      <c r="N38" s="270"/>
      <c r="O38" s="269"/>
      <c r="P38" s="270" t="s">
        <v>737</v>
      </c>
      <c r="Q38" s="277"/>
      <c r="R38" s="273" t="s">
        <v>738</v>
      </c>
      <c r="S38" s="269"/>
      <c r="T38" s="270" t="s">
        <v>738</v>
      </c>
      <c r="U38" s="269">
        <v>7567.6321714139003</v>
      </c>
      <c r="V38" s="270"/>
      <c r="W38" s="269">
        <v>3386.8241258326002</v>
      </c>
      <c r="X38" s="270"/>
    </row>
    <row r="39" spans="1:24" s="28" customFormat="1">
      <c r="A39" s="267" t="s">
        <v>36</v>
      </c>
      <c r="B39" s="268"/>
      <c r="C39" s="880">
        <v>8371.3864267076005</v>
      </c>
      <c r="D39" s="881"/>
      <c r="E39" s="269">
        <v>12333.867767973001</v>
      </c>
      <c r="F39" s="271"/>
      <c r="G39" s="272">
        <v>10244.237155276</v>
      </c>
      <c r="H39" s="273"/>
      <c r="I39" s="274">
        <v>13117.629140457</v>
      </c>
      <c r="J39" s="270"/>
      <c r="K39" s="275">
        <v>12200.157535241</v>
      </c>
      <c r="L39" s="276"/>
      <c r="M39" s="269">
        <v>12269.115070456</v>
      </c>
      <c r="N39" s="270"/>
      <c r="O39" s="269">
        <v>11016.095861046</v>
      </c>
      <c r="P39" s="270"/>
      <c r="Q39" s="277">
        <v>11381.289301567</v>
      </c>
      <c r="R39" s="273"/>
      <c r="S39" s="269">
        <v>18986.931127352</v>
      </c>
      <c r="T39" s="270"/>
      <c r="U39" s="269">
        <v>18947.052008613999</v>
      </c>
      <c r="V39" s="270"/>
      <c r="W39" s="269">
        <v>12246.730932492001</v>
      </c>
      <c r="X39" s="270"/>
    </row>
    <row r="40" spans="1:24" s="28" customFormat="1">
      <c r="A40" s="33" t="s">
        <v>54</v>
      </c>
      <c r="B40" s="280"/>
      <c r="C40" s="882">
        <v>7354.2224770002003</v>
      </c>
      <c r="D40" s="883"/>
      <c r="E40" s="278">
        <v>9191.0443006301994</v>
      </c>
      <c r="F40" s="279"/>
      <c r="G40" s="278">
        <v>10709.114308464999</v>
      </c>
      <c r="H40" s="279"/>
      <c r="I40" s="278">
        <v>13151.500783407</v>
      </c>
      <c r="J40" s="279"/>
      <c r="K40" s="278">
        <v>11328.366197243</v>
      </c>
      <c r="L40" s="279"/>
      <c r="M40" s="278">
        <v>10197.810204592</v>
      </c>
      <c r="N40" s="279"/>
      <c r="O40" s="278">
        <v>9852.4734504642001</v>
      </c>
      <c r="P40" s="279"/>
      <c r="Q40" s="278">
        <v>10959.890972423</v>
      </c>
      <c r="R40" s="279"/>
      <c r="S40" s="278">
        <v>15418.894307463001</v>
      </c>
      <c r="T40" s="279"/>
      <c r="U40" s="278">
        <v>14585.380804840001</v>
      </c>
      <c r="V40" s="279"/>
      <c r="W40" s="278">
        <v>10044.543985025</v>
      </c>
      <c r="X40" s="279"/>
    </row>
    <row r="41" spans="1:24" s="28" customFormat="1">
      <c r="A41" s="267" t="s">
        <v>55</v>
      </c>
      <c r="B41" s="268"/>
      <c r="C41" s="880">
        <v>13273.921407374</v>
      </c>
      <c r="D41" s="881"/>
      <c r="E41" s="269">
        <v>14103.296159666001</v>
      </c>
      <c r="F41" s="271"/>
      <c r="G41" s="275"/>
      <c r="H41" s="276" t="s">
        <v>734</v>
      </c>
      <c r="I41" s="269"/>
      <c r="J41" s="276" t="s">
        <v>734</v>
      </c>
      <c r="K41" s="275">
        <v>16152.978957609001</v>
      </c>
      <c r="L41" s="276" t="s">
        <v>733</v>
      </c>
      <c r="M41" s="269">
        <v>15282.852360733999</v>
      </c>
      <c r="N41" s="270" t="s">
        <v>733</v>
      </c>
      <c r="O41" s="269"/>
      <c r="P41" s="270" t="s">
        <v>734</v>
      </c>
      <c r="Q41" s="277"/>
      <c r="R41" s="273" t="s">
        <v>734</v>
      </c>
      <c r="S41" s="269">
        <v>20378.521351889998</v>
      </c>
      <c r="T41" s="270"/>
      <c r="U41" s="269">
        <v>20378.521351889998</v>
      </c>
      <c r="V41" s="270"/>
      <c r="W41" s="269">
        <v>15466.390271532</v>
      </c>
      <c r="X41" s="270"/>
    </row>
    <row r="42" spans="1:24" s="28" customFormat="1">
      <c r="A42" s="267" t="s">
        <v>38</v>
      </c>
      <c r="B42" s="268"/>
      <c r="C42" s="880">
        <v>6919.0636976739997</v>
      </c>
      <c r="D42" s="881"/>
      <c r="E42" s="269">
        <v>6900.1839114019003</v>
      </c>
      <c r="F42" s="271"/>
      <c r="G42" s="275">
        <v>5380.6960894677004</v>
      </c>
      <c r="H42" s="276"/>
      <c r="I42" s="269">
        <v>6865.0855271446999</v>
      </c>
      <c r="J42" s="276" t="s">
        <v>733</v>
      </c>
      <c r="K42" s="275">
        <v>6177.9632187569996</v>
      </c>
      <c r="L42" s="276" t="s">
        <v>733</v>
      </c>
      <c r="M42" s="269">
        <v>6505.4010093547004</v>
      </c>
      <c r="N42" s="270"/>
      <c r="O42" s="269">
        <v>4698.9946202516003</v>
      </c>
      <c r="P42" s="270"/>
      <c r="Q42" s="277">
        <v>11800.129479007001</v>
      </c>
      <c r="R42" s="273"/>
      <c r="S42" s="269">
        <v>8917.9247609726008</v>
      </c>
      <c r="T42" s="270"/>
      <c r="U42" s="269">
        <v>8928.9618946540995</v>
      </c>
      <c r="V42" s="270"/>
      <c r="W42" s="269">
        <v>7195.0168050337998</v>
      </c>
      <c r="X42" s="270"/>
    </row>
    <row r="43" spans="1:24" s="28" customFormat="1">
      <c r="A43" s="267" t="s">
        <v>56</v>
      </c>
      <c r="B43" s="268"/>
      <c r="C43" s="880">
        <v>7257.5504154340997</v>
      </c>
      <c r="D43" s="881"/>
      <c r="E43" s="269">
        <v>9667.2457028340996</v>
      </c>
      <c r="F43" s="271"/>
      <c r="G43" s="272"/>
      <c r="H43" s="273" t="s">
        <v>734</v>
      </c>
      <c r="I43" s="274"/>
      <c r="J43" s="270" t="s">
        <v>734</v>
      </c>
      <c r="K43" s="275">
        <v>10503.036865112999</v>
      </c>
      <c r="L43" s="276" t="s">
        <v>733</v>
      </c>
      <c r="M43" s="269">
        <v>10073.699005345999</v>
      </c>
      <c r="N43" s="270" t="s">
        <v>733</v>
      </c>
      <c r="O43" s="269"/>
      <c r="P43" s="270" t="s">
        <v>741</v>
      </c>
      <c r="Q43" s="277"/>
      <c r="R43" s="273" t="s">
        <v>737</v>
      </c>
      <c r="S43" s="269">
        <v>11105.979890309</v>
      </c>
      <c r="T43" s="270"/>
      <c r="U43" s="269">
        <v>11105.979890309</v>
      </c>
      <c r="V43" s="270"/>
      <c r="W43" s="269">
        <v>9218.1459386792994</v>
      </c>
      <c r="X43" s="270"/>
    </row>
    <row r="44" spans="1:24" s="28" customFormat="1">
      <c r="A44" s="898" t="s">
        <v>57</v>
      </c>
      <c r="B44" s="899">
        <v>2</v>
      </c>
      <c r="C44" s="900">
        <v>5941.7968076713996</v>
      </c>
      <c r="D44" s="901"/>
      <c r="E44" s="900">
        <v>5755.0691871339004</v>
      </c>
      <c r="F44" s="901"/>
      <c r="G44" s="900">
        <v>4693.0641141505002</v>
      </c>
      <c r="H44" s="901"/>
      <c r="I44" s="900">
        <v>6463.5609438963002</v>
      </c>
      <c r="J44" s="901"/>
      <c r="K44" s="900">
        <v>5839.0683965433</v>
      </c>
      <c r="L44" s="901"/>
      <c r="M44" s="900">
        <v>5794.7943837295998</v>
      </c>
      <c r="N44" s="901"/>
      <c r="O44" s="900">
        <v>6453.2426597284002</v>
      </c>
      <c r="P44" s="901"/>
      <c r="Q44" s="900">
        <v>6253.5870507723002</v>
      </c>
      <c r="R44" s="901"/>
      <c r="S44" s="900">
        <v>10369.573412078</v>
      </c>
      <c r="T44" s="901"/>
      <c r="U44" s="900">
        <v>10320.718590908</v>
      </c>
      <c r="V44" s="901"/>
      <c r="W44" s="900">
        <v>6734.5968100344999</v>
      </c>
      <c r="X44" s="901"/>
    </row>
    <row r="45" spans="1:24" s="28" customFormat="1">
      <c r="A45" s="267" t="s">
        <v>40</v>
      </c>
      <c r="B45" s="268"/>
      <c r="C45" s="880">
        <v>9120.5823938119993</v>
      </c>
      <c r="D45" s="881"/>
      <c r="E45" s="269">
        <v>10084.763414818</v>
      </c>
      <c r="F45" s="271"/>
      <c r="G45" s="275">
        <v>8832.3756413468</v>
      </c>
      <c r="H45" s="276"/>
      <c r="I45" s="269">
        <v>7341.6896178712996</v>
      </c>
      <c r="J45" s="276"/>
      <c r="K45" s="275">
        <v>7872.3788636816998</v>
      </c>
      <c r="L45" s="276"/>
      <c r="M45" s="269">
        <v>8738.7003171601991</v>
      </c>
      <c r="N45" s="270"/>
      <c r="O45" s="269"/>
      <c r="P45" s="270" t="s">
        <v>737</v>
      </c>
      <c r="Q45" s="277">
        <v>4091.9521303355</v>
      </c>
      <c r="R45" s="273"/>
      <c r="S45" s="269">
        <v>13359.779176643</v>
      </c>
      <c r="T45" s="270"/>
      <c r="U45" s="269">
        <v>12063.698251498001</v>
      </c>
      <c r="V45" s="270"/>
      <c r="W45" s="269">
        <v>9597.4550613240008</v>
      </c>
      <c r="X45" s="270"/>
    </row>
    <row r="46" spans="1:24" s="28" customFormat="1">
      <c r="A46" s="267" t="s">
        <v>27</v>
      </c>
      <c r="B46" s="268"/>
      <c r="C46" s="880">
        <v>6955.6399044913996</v>
      </c>
      <c r="D46" s="881"/>
      <c r="E46" s="269">
        <v>8303.2752496279008</v>
      </c>
      <c r="F46" s="271"/>
      <c r="G46" s="275">
        <v>8348.4859865681992</v>
      </c>
      <c r="H46" s="276"/>
      <c r="I46" s="269">
        <v>9466.6279944584003</v>
      </c>
      <c r="J46" s="276" t="s">
        <v>733</v>
      </c>
      <c r="K46" s="275">
        <v>8729.1322827020995</v>
      </c>
      <c r="L46" s="276" t="s">
        <v>733</v>
      </c>
      <c r="M46" s="269">
        <v>8519.7411513627994</v>
      </c>
      <c r="N46" s="270" t="s">
        <v>733</v>
      </c>
      <c r="O46" s="269"/>
      <c r="P46" s="270" t="s">
        <v>739</v>
      </c>
      <c r="Q46" s="277">
        <v>9084.6049443059001</v>
      </c>
      <c r="R46" s="273"/>
      <c r="S46" s="269">
        <v>13510.729710369</v>
      </c>
      <c r="T46" s="270"/>
      <c r="U46" s="269">
        <v>12603.546061872001</v>
      </c>
      <c r="V46" s="270"/>
      <c r="W46" s="269">
        <v>8755.4851937023996</v>
      </c>
      <c r="X46" s="270"/>
    </row>
    <row r="47" spans="1:24" s="28" customFormat="1">
      <c r="A47" s="267" t="s">
        <v>43</v>
      </c>
      <c r="B47" s="268"/>
      <c r="C47" s="880">
        <v>10663.799113703</v>
      </c>
      <c r="D47" s="881"/>
      <c r="E47" s="269">
        <v>11305.570285846001</v>
      </c>
      <c r="F47" s="271"/>
      <c r="G47" s="272">
        <v>8948.5848353331003</v>
      </c>
      <c r="H47" s="273"/>
      <c r="I47" s="274">
        <v>14125.864850137999</v>
      </c>
      <c r="J47" s="270"/>
      <c r="K47" s="275">
        <v>11388.738036815001</v>
      </c>
      <c r="L47" s="276"/>
      <c r="M47" s="269">
        <v>11353.935798623001</v>
      </c>
      <c r="N47" s="270"/>
      <c r="O47" s="269">
        <v>4117.3943862210999</v>
      </c>
      <c r="P47" s="270"/>
      <c r="Q47" s="277">
        <v>6478.2082398891998</v>
      </c>
      <c r="R47" s="273"/>
      <c r="S47" s="269">
        <v>24818.011621229001</v>
      </c>
      <c r="T47" s="270"/>
      <c r="U47" s="269">
        <v>23219.209503599999</v>
      </c>
      <c r="V47" s="270"/>
      <c r="W47" s="269">
        <v>13072.465526350999</v>
      </c>
      <c r="X47" s="270"/>
    </row>
    <row r="48" spans="1:24" s="28" customFormat="1">
      <c r="A48" s="33" t="s">
        <v>58</v>
      </c>
      <c r="B48" s="280">
        <v>4</v>
      </c>
      <c r="C48" s="882">
        <v>15929.953941685</v>
      </c>
      <c r="D48" s="883"/>
      <c r="E48" s="278">
        <v>19697.552110859</v>
      </c>
      <c r="F48" s="279"/>
      <c r="G48" s="278">
        <v>17530.142236620999</v>
      </c>
      <c r="H48" s="279" t="s">
        <v>733</v>
      </c>
      <c r="I48" s="278">
        <v>18854.513397315</v>
      </c>
      <c r="J48" s="279" t="s">
        <v>733</v>
      </c>
      <c r="K48" s="278">
        <v>18478.883021598002</v>
      </c>
      <c r="L48" s="279" t="s">
        <v>733</v>
      </c>
      <c r="M48" s="278">
        <v>18994.129390743001</v>
      </c>
      <c r="N48" s="279" t="s">
        <v>733</v>
      </c>
      <c r="O48" s="278"/>
      <c r="P48" s="279" t="s">
        <v>734</v>
      </c>
      <c r="Q48" s="278"/>
      <c r="R48" s="279" t="s">
        <v>734</v>
      </c>
      <c r="S48" s="278">
        <v>25125.508017142001</v>
      </c>
      <c r="T48" s="279"/>
      <c r="U48" s="278">
        <v>25125.508017142001</v>
      </c>
      <c r="V48" s="279"/>
      <c r="W48" s="278">
        <v>19052.127942886</v>
      </c>
      <c r="X48" s="279"/>
    </row>
    <row r="49" spans="1:24" s="28" customFormat="1">
      <c r="A49" s="267" t="s">
        <v>59</v>
      </c>
      <c r="B49" s="268"/>
      <c r="C49" s="880">
        <v>2893.6720467091</v>
      </c>
      <c r="D49" s="881"/>
      <c r="E49" s="269">
        <v>3337.4634759219998</v>
      </c>
      <c r="F49" s="271"/>
      <c r="G49" s="275">
        <v>3579.9617635855998</v>
      </c>
      <c r="H49" s="276"/>
      <c r="I49" s="269">
        <v>4216.8684615114998</v>
      </c>
      <c r="J49" s="276"/>
      <c r="K49" s="275">
        <v>3913.5383066851</v>
      </c>
      <c r="L49" s="276"/>
      <c r="M49" s="269">
        <v>3589.6499943828999</v>
      </c>
      <c r="N49" s="270"/>
      <c r="O49" s="269"/>
      <c r="P49" s="270" t="s">
        <v>737</v>
      </c>
      <c r="Q49" s="277"/>
      <c r="R49" s="273" t="s">
        <v>738</v>
      </c>
      <c r="S49" s="269"/>
      <c r="T49" s="270" t="s">
        <v>738</v>
      </c>
      <c r="U49" s="269">
        <v>10637.499048449001</v>
      </c>
      <c r="V49" s="270"/>
      <c r="W49" s="269">
        <v>4481.9234170031004</v>
      </c>
      <c r="X49" s="270"/>
    </row>
    <row r="50" spans="1:24" s="28" customFormat="1">
      <c r="A50" s="267" t="s">
        <v>60</v>
      </c>
      <c r="B50" s="268"/>
      <c r="C50" s="880">
        <v>10669.367483488</v>
      </c>
      <c r="D50" s="881"/>
      <c r="E50" s="269">
        <v>13092.400304334</v>
      </c>
      <c r="F50" s="271"/>
      <c r="G50" s="275">
        <v>13022.487970628001</v>
      </c>
      <c r="H50" s="276"/>
      <c r="I50" s="269">
        <v>9041.3095577913991</v>
      </c>
      <c r="J50" s="276"/>
      <c r="K50" s="275">
        <v>11626.650363989</v>
      </c>
      <c r="L50" s="276"/>
      <c r="M50" s="269">
        <v>12200.370816015</v>
      </c>
      <c r="N50" s="270"/>
      <c r="O50" s="269"/>
      <c r="P50" s="270" t="s">
        <v>737</v>
      </c>
      <c r="Q50" s="277"/>
      <c r="R50" s="273" t="s">
        <v>738</v>
      </c>
      <c r="S50" s="269"/>
      <c r="T50" s="270" t="s">
        <v>738</v>
      </c>
      <c r="U50" s="269">
        <v>25743.817908004999</v>
      </c>
      <c r="V50" s="270"/>
      <c r="W50" s="269">
        <v>13613.388905661001</v>
      </c>
      <c r="X50" s="270"/>
    </row>
    <row r="51" spans="1:24" s="28" customFormat="1" ht="15" customHeight="1">
      <c r="A51" s="267" t="s">
        <v>61</v>
      </c>
      <c r="B51" s="268"/>
      <c r="C51" s="880">
        <v>10958.679328169999</v>
      </c>
      <c r="D51" s="881"/>
      <c r="E51" s="269">
        <v>11946.739410718001</v>
      </c>
      <c r="F51" s="271"/>
      <c r="G51" s="272"/>
      <c r="H51" s="273" t="s">
        <v>734</v>
      </c>
      <c r="I51" s="274"/>
      <c r="J51" s="270" t="s">
        <v>734</v>
      </c>
      <c r="K51" s="275">
        <v>13587.455753893</v>
      </c>
      <c r="L51" s="276"/>
      <c r="M51" s="269">
        <v>12739.771157468</v>
      </c>
      <c r="N51" s="270"/>
      <c r="O51" s="269"/>
      <c r="P51" s="270" t="s">
        <v>738</v>
      </c>
      <c r="Q51" s="277"/>
      <c r="R51" s="273" t="s">
        <v>738</v>
      </c>
      <c r="S51" s="269"/>
      <c r="T51" s="270" t="s">
        <v>738</v>
      </c>
      <c r="U51" s="269">
        <v>27923.718748387</v>
      </c>
      <c r="V51" s="270" t="s">
        <v>733</v>
      </c>
      <c r="W51" s="269">
        <v>15719.817982847</v>
      </c>
      <c r="X51" s="270"/>
    </row>
    <row r="52" spans="1:24" s="28" customFormat="1">
      <c r="A52" s="281"/>
      <c r="B52" s="282"/>
      <c r="C52" s="884"/>
      <c r="D52" s="885"/>
      <c r="E52" s="283"/>
      <c r="F52" s="284"/>
      <c r="G52" s="285"/>
      <c r="H52" s="286"/>
      <c r="I52" s="283"/>
      <c r="J52" s="284"/>
      <c r="K52" s="285"/>
      <c r="L52" s="286"/>
      <c r="M52" s="283"/>
      <c r="N52" s="284"/>
      <c r="O52" s="283"/>
      <c r="P52" s="284"/>
      <c r="Q52" s="287"/>
      <c r="R52" s="286"/>
      <c r="S52" s="283"/>
      <c r="T52" s="284"/>
      <c r="U52" s="283"/>
      <c r="V52" s="284"/>
      <c r="W52" s="283"/>
      <c r="X52" s="284"/>
    </row>
    <row r="53" spans="1:24" s="28" customFormat="1">
      <c r="A53" s="893" t="s">
        <v>264</v>
      </c>
      <c r="B53" s="894"/>
      <c r="C53" s="886">
        <v>8477.3450313484936</v>
      </c>
      <c r="D53" s="887" t="s">
        <v>46</v>
      </c>
      <c r="E53" s="895">
        <v>9980.084158644986</v>
      </c>
      <c r="F53" s="896" t="s">
        <v>46</v>
      </c>
      <c r="G53" s="895">
        <v>9065.6618782347541</v>
      </c>
      <c r="H53" s="896" t="s">
        <v>46</v>
      </c>
      <c r="I53" s="895">
        <v>9955.0669481357927</v>
      </c>
      <c r="J53" s="896" t="s">
        <v>46</v>
      </c>
      <c r="K53" s="895">
        <v>9990.3835674770471</v>
      </c>
      <c r="L53" s="896" t="s">
        <v>46</v>
      </c>
      <c r="M53" s="895">
        <v>9811.4852460599686</v>
      </c>
      <c r="N53" s="896" t="s">
        <v>46</v>
      </c>
      <c r="O53" s="895">
        <v>6905.1372283108167</v>
      </c>
      <c r="P53" s="896" t="s">
        <v>46</v>
      </c>
      <c r="Q53" s="895">
        <v>10106.904931361265</v>
      </c>
      <c r="R53" s="896" t="s">
        <v>46</v>
      </c>
      <c r="S53" s="895">
        <v>16198.755717790267</v>
      </c>
      <c r="T53" s="896" t="s">
        <v>46</v>
      </c>
      <c r="U53" s="895">
        <v>15771.675920911584</v>
      </c>
      <c r="V53" s="896" t="s">
        <v>46</v>
      </c>
      <c r="W53" s="895">
        <v>10492.974999969361</v>
      </c>
      <c r="X53" s="896" t="s">
        <v>46</v>
      </c>
    </row>
    <row r="54" spans="1:24" s="28" customFormat="1">
      <c r="A54" s="893" t="s">
        <v>702</v>
      </c>
      <c r="B54" s="894"/>
      <c r="C54" s="886">
        <v>8545.0482214373405</v>
      </c>
      <c r="D54" s="888" t="s">
        <v>46</v>
      </c>
      <c r="E54" s="895">
        <v>10209.552945070804</v>
      </c>
      <c r="F54" s="896" t="s">
        <v>46</v>
      </c>
      <c r="G54" s="895">
        <v>9520.1723413023738</v>
      </c>
      <c r="H54" s="896" t="s">
        <v>46</v>
      </c>
      <c r="I54" s="895">
        <v>10552.625504340858</v>
      </c>
      <c r="J54" s="896" t="s">
        <v>46</v>
      </c>
      <c r="K54" s="895">
        <v>10086.684618362857</v>
      </c>
      <c r="L54" s="896" t="s">
        <v>46</v>
      </c>
      <c r="M54" s="895">
        <v>10053.060185273536</v>
      </c>
      <c r="N54" s="896" t="s">
        <v>46</v>
      </c>
      <c r="O54" s="895">
        <v>6554.0588972693613</v>
      </c>
      <c r="P54" s="896" t="s">
        <v>46</v>
      </c>
      <c r="Q54" s="895">
        <v>10769.436522299009</v>
      </c>
      <c r="R54" s="896" t="s">
        <v>46</v>
      </c>
      <c r="S54" s="895">
        <v>15537.064704401502</v>
      </c>
      <c r="T54" s="896" t="s">
        <v>46</v>
      </c>
      <c r="U54" s="895">
        <v>15663.608399691717</v>
      </c>
      <c r="V54" s="896" t="s">
        <v>46</v>
      </c>
      <c r="W54" s="895">
        <v>10547.997204009576</v>
      </c>
      <c r="X54" s="897" t="s">
        <v>46</v>
      </c>
    </row>
    <row r="55" spans="1:24" s="28" customFormat="1">
      <c r="A55" s="394" t="s">
        <v>64</v>
      </c>
      <c r="B55" s="902"/>
      <c r="C55" s="903">
        <f>AVERAGE(C17:C51)</f>
        <v>8477.3450313484936</v>
      </c>
      <c r="D55" s="903"/>
      <c r="E55" s="904">
        <f t="shared" ref="E55:W55" si="0">AVERAGE(E17:E51)</f>
        <v>9980.084158644986</v>
      </c>
      <c r="F55" s="904"/>
      <c r="G55" s="904">
        <f t="shared" si="0"/>
        <v>9065.6618782347541</v>
      </c>
      <c r="H55" s="904"/>
      <c r="I55" s="904">
        <f t="shared" si="0"/>
        <v>9955.0669481357927</v>
      </c>
      <c r="J55" s="904"/>
      <c r="K55" s="904">
        <f t="shared" si="0"/>
        <v>9990.3835674770471</v>
      </c>
      <c r="L55" s="904"/>
      <c r="M55" s="904">
        <f t="shared" si="0"/>
        <v>9811.4852460599686</v>
      </c>
      <c r="N55" s="904"/>
      <c r="O55" s="904">
        <f t="shared" si="0"/>
        <v>6905.1372283108167</v>
      </c>
      <c r="P55" s="904"/>
      <c r="Q55" s="904">
        <f t="shared" si="0"/>
        <v>10106.904931361265</v>
      </c>
      <c r="R55" s="904"/>
      <c r="S55" s="904">
        <f>AVERAGE(S17:S51)</f>
        <v>16198.755717790267</v>
      </c>
      <c r="T55" s="904"/>
      <c r="U55" s="904">
        <f t="shared" si="0"/>
        <v>15771.675920911584</v>
      </c>
      <c r="V55" s="904"/>
      <c r="W55" s="904">
        <f t="shared" si="0"/>
        <v>10492.974999969361</v>
      </c>
      <c r="X55" s="645"/>
    </row>
    <row r="56" spans="1:24" s="28" customFormat="1">
      <c r="A56" s="394" t="s">
        <v>3323</v>
      </c>
      <c r="B56" s="902"/>
      <c r="C56" s="903">
        <f>STDEV(C17:C51)</f>
        <v>3207.1640596546604</v>
      </c>
      <c r="D56" s="903"/>
      <c r="E56" s="904">
        <f t="shared" ref="E56:W56" si="1">STDEV(E17:E51)</f>
        <v>4098.3224501448512</v>
      </c>
      <c r="F56" s="904"/>
      <c r="G56" s="904">
        <f t="shared" si="1"/>
        <v>4374.1529184007795</v>
      </c>
      <c r="H56" s="904"/>
      <c r="I56" s="904">
        <f t="shared" si="1"/>
        <v>4593.0924575833988</v>
      </c>
      <c r="J56" s="904"/>
      <c r="K56" s="904">
        <f t="shared" si="1"/>
        <v>3993.5433698834872</v>
      </c>
      <c r="L56" s="904"/>
      <c r="M56" s="904">
        <f t="shared" si="1"/>
        <v>3977.549771593754</v>
      </c>
      <c r="N56" s="904"/>
      <c r="O56" s="904">
        <f t="shared" si="1"/>
        <v>3616.4992868585618</v>
      </c>
      <c r="P56" s="904"/>
      <c r="Q56" s="904">
        <f t="shared" si="1"/>
        <v>4395.7358646943694</v>
      </c>
      <c r="R56" s="904"/>
      <c r="S56" s="904">
        <f t="shared" si="1"/>
        <v>7188.033335471514</v>
      </c>
      <c r="T56" s="904"/>
      <c r="U56" s="904">
        <f t="shared" si="1"/>
        <v>6991.4296059813223</v>
      </c>
      <c r="V56" s="904"/>
      <c r="W56" s="904">
        <f t="shared" si="1"/>
        <v>3916.4805543669509</v>
      </c>
      <c r="X56" s="645"/>
    </row>
    <row r="57" spans="1:24" s="28" customFormat="1" ht="13.5" customHeight="1">
      <c r="A57" s="668" t="s">
        <v>3324</v>
      </c>
      <c r="B57" s="905"/>
      <c r="C57" s="784">
        <f>(C44-C55)/C56</f>
        <v>-0.79058887431848923</v>
      </c>
      <c r="D57" s="784"/>
      <c r="E57" s="784">
        <f t="shared" ref="E57:W57" si="2">(E44-E55)/E56</f>
        <v>-1.0309132633918925</v>
      </c>
      <c r="F57" s="784"/>
      <c r="G57" s="784">
        <f t="shared" si="2"/>
        <v>-0.99964446731846446</v>
      </c>
      <c r="H57" s="784"/>
      <c r="I57" s="784">
        <f t="shared" si="2"/>
        <v>-0.76016453761449143</v>
      </c>
      <c r="J57" s="784"/>
      <c r="K57" s="784">
        <f t="shared" si="2"/>
        <v>-1.0395067203326411</v>
      </c>
      <c r="L57" s="784"/>
      <c r="M57" s="784">
        <f t="shared" si="2"/>
        <v>-1.0098405030695397</v>
      </c>
      <c r="N57" s="784"/>
      <c r="O57" s="784">
        <f t="shared" si="2"/>
        <v>-0.12495358984985462</v>
      </c>
      <c r="P57" s="784"/>
      <c r="Q57" s="784">
        <f t="shared" si="2"/>
        <v>-0.8766035993058654</v>
      </c>
      <c r="R57" s="784"/>
      <c r="S57" s="784">
        <f>(S44-S55)/S56</f>
        <v>-0.81095649305720563</v>
      </c>
      <c r="T57" s="784"/>
      <c r="U57" s="784">
        <f t="shared" si="2"/>
        <v>-0.77966276387023481</v>
      </c>
      <c r="V57" s="784"/>
      <c r="W57" s="784">
        <f t="shared" si="2"/>
        <v>-0.95963152063762902</v>
      </c>
      <c r="X57" s="783"/>
    </row>
    <row r="58" spans="1:24" s="28" customFormat="1">
      <c r="A58" s="290" t="s">
        <v>742</v>
      </c>
      <c r="B58" s="291"/>
      <c r="C58" s="288"/>
      <c r="D58" s="288"/>
      <c r="E58" s="288"/>
      <c r="F58" s="288"/>
      <c r="G58" s="288"/>
      <c r="H58" s="288"/>
      <c r="I58" s="288"/>
      <c r="J58" s="288"/>
      <c r="K58" s="288"/>
      <c r="L58" s="35"/>
      <c r="M58" s="288"/>
      <c r="N58" s="289"/>
      <c r="O58" s="288"/>
      <c r="P58" s="289"/>
      <c r="Q58" s="288"/>
      <c r="R58" s="289"/>
      <c r="S58" s="288"/>
      <c r="T58" s="289"/>
      <c r="U58" s="288"/>
      <c r="V58" s="289"/>
      <c r="W58" s="35"/>
      <c r="X58" s="35"/>
    </row>
    <row r="59" spans="1:24" s="28" customFormat="1">
      <c r="A59" s="290" t="s">
        <v>743</v>
      </c>
      <c r="B59" s="291"/>
      <c r="C59" s="288"/>
      <c r="D59" s="288"/>
      <c r="E59" s="288"/>
      <c r="F59" s="288"/>
      <c r="G59" s="288"/>
      <c r="H59" s="288"/>
      <c r="I59" s="288"/>
      <c r="J59" s="288"/>
      <c r="K59" s="288"/>
      <c r="L59" s="35"/>
      <c r="M59" s="288"/>
      <c r="N59" s="289"/>
      <c r="O59" s="288"/>
      <c r="P59" s="289"/>
      <c r="Q59" s="288"/>
      <c r="R59" s="289"/>
      <c r="S59" s="288"/>
      <c r="T59" s="289"/>
      <c r="U59" s="288"/>
      <c r="V59" s="289"/>
      <c r="W59" s="35"/>
      <c r="X59" s="35"/>
    </row>
    <row r="60" spans="1:24" s="28" customFormat="1">
      <c r="A60" s="290" t="s">
        <v>744</v>
      </c>
      <c r="B60" s="292"/>
      <c r="C60" s="293"/>
      <c r="D60" s="294"/>
      <c r="E60" s="293"/>
      <c r="F60" s="294"/>
      <c r="G60" s="293"/>
      <c r="H60" s="294"/>
      <c r="I60" s="293"/>
      <c r="J60" s="294"/>
      <c r="K60" s="293"/>
      <c r="L60" s="294"/>
      <c r="M60" s="293"/>
      <c r="N60" s="294"/>
      <c r="O60" s="293"/>
      <c r="P60" s="294"/>
      <c r="Q60" s="295"/>
      <c r="R60" s="294"/>
      <c r="S60" s="293"/>
      <c r="T60" s="294"/>
      <c r="U60" s="293"/>
      <c r="V60" s="294"/>
      <c r="W60" s="293"/>
      <c r="X60" s="294"/>
    </row>
    <row r="61" spans="1:24" s="28" customFormat="1">
      <c r="A61" s="296" t="s">
        <v>745</v>
      </c>
      <c r="B61" s="296"/>
      <c r="C61" s="297"/>
      <c r="D61" s="297"/>
      <c r="E61" s="297"/>
      <c r="F61" s="297"/>
      <c r="G61" s="297"/>
      <c r="H61" s="297"/>
      <c r="I61" s="297"/>
      <c r="J61" s="297"/>
      <c r="K61" s="297"/>
      <c r="L61" s="297"/>
      <c r="M61" s="297"/>
      <c r="N61" s="297"/>
      <c r="O61" s="297"/>
      <c r="P61" s="297"/>
      <c r="Q61" s="297"/>
      <c r="R61" s="297"/>
      <c r="S61" s="297"/>
      <c r="T61" s="297"/>
      <c r="U61" s="297"/>
      <c r="V61" s="297"/>
      <c r="W61" s="297"/>
      <c r="X61" s="297"/>
    </row>
    <row r="62" spans="1:24" s="28" customFormat="1">
      <c r="A62" s="290" t="s">
        <v>746</v>
      </c>
      <c r="B62" s="292"/>
      <c r="C62" s="293"/>
      <c r="D62" s="294"/>
      <c r="E62" s="293"/>
      <c r="F62" s="294"/>
      <c r="G62" s="293"/>
      <c r="H62" s="294"/>
      <c r="I62" s="293"/>
      <c r="J62" s="294"/>
      <c r="K62" s="293"/>
      <c r="L62" s="294"/>
      <c r="M62" s="293"/>
      <c r="N62" s="294"/>
      <c r="O62" s="293"/>
      <c r="P62" s="294"/>
      <c r="Q62" s="293"/>
      <c r="R62" s="294"/>
      <c r="S62" s="293"/>
      <c r="T62" s="294"/>
      <c r="U62" s="293"/>
      <c r="V62" s="294"/>
      <c r="W62" s="293"/>
      <c r="X62" s="294"/>
    </row>
    <row r="63" spans="1:24" s="28" customFormat="1">
      <c r="A63" s="298" t="s">
        <v>747</v>
      </c>
      <c r="B63" s="292"/>
      <c r="C63" s="293"/>
      <c r="D63" s="294"/>
      <c r="E63" s="293"/>
      <c r="F63" s="294"/>
      <c r="G63" s="293"/>
      <c r="H63" s="294"/>
      <c r="I63" s="293"/>
      <c r="J63" s="294"/>
      <c r="K63" s="293"/>
      <c r="L63" s="294"/>
      <c r="M63" s="293"/>
      <c r="N63" s="294"/>
      <c r="O63" s="293"/>
      <c r="P63" s="294"/>
      <c r="Q63" s="293"/>
      <c r="R63" s="294"/>
      <c r="S63" s="293"/>
      <c r="T63" s="294"/>
      <c r="U63" s="293"/>
      <c r="V63" s="294"/>
      <c r="W63" s="293"/>
      <c r="X63" s="294"/>
    </row>
    <row r="64" spans="1:24" s="28" customFormat="1">
      <c r="A64" s="298" t="s">
        <v>748</v>
      </c>
      <c r="B64" s="292"/>
      <c r="C64" s="293"/>
      <c r="D64" s="294"/>
      <c r="E64" s="293"/>
      <c r="F64" s="294"/>
      <c r="G64" s="293"/>
      <c r="H64" s="294"/>
      <c r="I64" s="293"/>
      <c r="J64" s="294"/>
      <c r="K64" s="293"/>
      <c r="L64" s="294"/>
      <c r="M64" s="293"/>
      <c r="N64" s="294"/>
      <c r="O64" s="293"/>
      <c r="P64" s="294"/>
      <c r="Q64" s="293"/>
      <c r="R64" s="294"/>
      <c r="S64" s="293"/>
      <c r="T64" s="294"/>
      <c r="U64" s="293"/>
      <c r="V64" s="294"/>
      <c r="W64" s="293"/>
      <c r="X64" s="294"/>
    </row>
    <row r="65" spans="1:24" s="28" customFormat="1">
      <c r="A65" s="299" t="s">
        <v>749</v>
      </c>
      <c r="B65" s="292"/>
      <c r="C65" s="35"/>
      <c r="D65" s="294"/>
      <c r="E65" s="35"/>
      <c r="F65" s="294"/>
      <c r="G65" s="35"/>
      <c r="H65" s="294"/>
      <c r="I65" s="35"/>
      <c r="J65" s="294"/>
      <c r="K65" s="35"/>
      <c r="L65" s="294"/>
      <c r="M65" s="35"/>
      <c r="N65" s="294"/>
      <c r="O65" s="35"/>
      <c r="P65" s="294"/>
      <c r="Q65" s="300"/>
      <c r="R65" s="294"/>
      <c r="S65" s="35"/>
      <c r="T65" s="294"/>
      <c r="U65" s="35"/>
      <c r="V65" s="294"/>
      <c r="W65" s="35"/>
      <c r="X65" s="294"/>
    </row>
    <row r="66" spans="1:24" s="28" customFormat="1">
      <c r="A66" s="301" t="s">
        <v>712</v>
      </c>
      <c r="B66" s="292"/>
      <c r="C66" s="35"/>
      <c r="D66" s="294"/>
      <c r="E66" s="35"/>
      <c r="F66" s="294"/>
      <c r="G66" s="35"/>
      <c r="H66" s="294"/>
      <c r="I66" s="35"/>
      <c r="J66" s="294"/>
      <c r="K66" s="35"/>
      <c r="L66" s="294"/>
      <c r="M66" s="35"/>
      <c r="N66" s="294"/>
      <c r="O66" s="35"/>
      <c r="P66" s="294"/>
      <c r="Q66" s="300"/>
      <c r="R66" s="294"/>
      <c r="S66" s="35"/>
      <c r="T66" s="294"/>
      <c r="U66" s="35"/>
      <c r="V66" s="294"/>
      <c r="W66" s="35"/>
      <c r="X66" s="294"/>
    </row>
    <row r="67" spans="1:24" s="28" customFormat="1">
      <c r="A67" s="302" t="s">
        <v>713</v>
      </c>
      <c r="B67" s="255"/>
      <c r="C67" s="35"/>
      <c r="D67" s="294"/>
      <c r="E67" s="35"/>
      <c r="F67" s="294"/>
      <c r="G67" s="35"/>
      <c r="H67" s="294"/>
      <c r="I67" s="35"/>
      <c r="J67" s="294"/>
      <c r="K67" s="35"/>
      <c r="L67" s="294"/>
      <c r="M67" s="35"/>
      <c r="N67" s="294"/>
      <c r="O67" s="35"/>
      <c r="P67" s="294"/>
      <c r="Q67" s="300"/>
      <c r="R67" s="294"/>
      <c r="S67" s="35"/>
      <c r="T67" s="294"/>
      <c r="U67" s="35"/>
      <c r="V67" s="294"/>
      <c r="W67" s="35"/>
      <c r="X67" s="294"/>
    </row>
  </sheetData>
  <mergeCells count="25">
    <mergeCell ref="W15:X15"/>
    <mergeCell ref="M15:N15"/>
    <mergeCell ref="C12:D14"/>
    <mergeCell ref="E12:N12"/>
    <mergeCell ref="O12:P14"/>
    <mergeCell ref="Q12:V12"/>
    <mergeCell ref="O15:P15"/>
    <mergeCell ref="Q15:R15"/>
    <mergeCell ref="S15:T15"/>
    <mergeCell ref="U15:V15"/>
    <mergeCell ref="C15:D15"/>
    <mergeCell ref="E15:F15"/>
    <mergeCell ref="G15:H15"/>
    <mergeCell ref="I15:J15"/>
    <mergeCell ref="K15:L15"/>
    <mergeCell ref="W12:X14"/>
    <mergeCell ref="U13:V14"/>
    <mergeCell ref="G14:H14"/>
    <mergeCell ref="I14:J14"/>
    <mergeCell ref="K14:L14"/>
    <mergeCell ref="E13:F14"/>
    <mergeCell ref="G13:L13"/>
    <mergeCell ref="M13:N14"/>
    <mergeCell ref="Q13:R14"/>
    <mergeCell ref="S13:T14"/>
  </mergeCells>
  <conditionalFormatting sqref="C17:C19 C21:C34 C38 C41:C42 C45:C46 C49:C50">
    <cfRule type="containsText" dxfId="169" priority="54" operator="containsText" text="NA">
      <formula>NOT(ISERROR(SEARCH("NA",C17)))</formula>
    </cfRule>
  </conditionalFormatting>
  <conditionalFormatting sqref="E17:E34 E37:E38 E41:E42 E45:E46 E49:E50">
    <cfRule type="containsText" dxfId="168" priority="53" operator="containsText" text="NA">
      <formula>NOT(ISERROR(SEARCH("NA",E17)))</formula>
    </cfRule>
  </conditionalFormatting>
  <conditionalFormatting sqref="M17:M19 M21:M34 M37:M38 M41:M42 M45:M46 M49:M50">
    <cfRule type="containsText" dxfId="167" priority="52" operator="containsText" text="NA">
      <formula>NOT(ISERROR(SEARCH("NA",M17)))</formula>
    </cfRule>
  </conditionalFormatting>
  <conditionalFormatting sqref="O17:O19 O21:O34 O37:O38 O41:O42 O45:O46 O49:O50">
    <cfRule type="containsText" dxfId="166" priority="51" operator="containsText" text="NA">
      <formula>NOT(ISERROR(SEARCH("NA",O17)))</formula>
    </cfRule>
  </conditionalFormatting>
  <conditionalFormatting sqref="S17:S19 S21:S22 S24:S34 S37:S38 S41:S42 S45:S46 S49:S50">
    <cfRule type="containsText" dxfId="165" priority="50" operator="containsText" text="NA">
      <formula>NOT(ISERROR(SEARCH("NA",S17)))</formula>
    </cfRule>
  </conditionalFormatting>
  <conditionalFormatting sqref="U17:U19 U21:U34 U37:U38 U41:U42 U45:U46 U49:U50 W17:W19 W21:W34 W38 W41:W42 W45:W46 W49:W50">
    <cfRule type="containsText" dxfId="164" priority="49" operator="containsText" text="NA">
      <formula>NOT(ISERROR(SEARCH("NA",U17)))</formula>
    </cfRule>
  </conditionalFormatting>
  <conditionalFormatting sqref="I17:I22 I24:I34 I37:I38 I41:I42 I45:I46 I49:I50">
    <cfRule type="containsText" dxfId="163" priority="47" operator="containsText" text="NA">
      <formula>NOT(ISERROR(SEARCH("NA",I17)))</formula>
    </cfRule>
  </conditionalFormatting>
  <conditionalFormatting sqref="I23">
    <cfRule type="containsText" dxfId="162" priority="45" operator="containsText" text="NA">
      <formula>NOT(ISERROR(SEARCH("NA",I23)))</formula>
    </cfRule>
  </conditionalFormatting>
  <conditionalFormatting sqref="S22">
    <cfRule type="containsText" dxfId="161" priority="33" operator="containsText" text="NA">
      <formula>NOT(ISERROR(SEARCH("NA",S22)))</formula>
    </cfRule>
  </conditionalFormatting>
  <conditionalFormatting sqref="C22">
    <cfRule type="containsText" dxfId="160" priority="37" operator="containsText" text="NA">
      <formula>NOT(ISERROR(SEARCH("NA",C22)))</formula>
    </cfRule>
  </conditionalFormatting>
  <conditionalFormatting sqref="E22">
    <cfRule type="containsText" dxfId="159" priority="36" operator="containsText" text="NA">
      <formula>NOT(ISERROR(SEARCH("NA",E22)))</formula>
    </cfRule>
  </conditionalFormatting>
  <conditionalFormatting sqref="M22">
    <cfRule type="containsText" dxfId="158" priority="35" operator="containsText" text="NA">
      <formula>NOT(ISERROR(SEARCH("NA",M22)))</formula>
    </cfRule>
  </conditionalFormatting>
  <conditionalFormatting sqref="O22">
    <cfRule type="containsText" dxfId="157" priority="34" operator="containsText" text="NA">
      <formula>NOT(ISERROR(SEARCH("NA",O22)))</formula>
    </cfRule>
  </conditionalFormatting>
  <conditionalFormatting sqref="U22 W22">
    <cfRule type="containsText" dxfId="156" priority="32" operator="containsText" text="NA">
      <formula>NOT(ISERROR(SEARCH("NA",U22)))</formula>
    </cfRule>
  </conditionalFormatting>
  <conditionalFormatting sqref="I22">
    <cfRule type="containsText" dxfId="155" priority="31" operator="containsText" text="NA">
      <formula>NOT(ISERROR(SEARCH("NA",I22)))</formula>
    </cfRule>
  </conditionalFormatting>
  <conditionalFormatting sqref="C19 C23 C27 C31 C35 C39 C43 C47 C51">
    <cfRule type="containsText" dxfId="154" priority="30" operator="containsText" text="NA">
      <formula>NOT(ISERROR(SEARCH("NA",C19)))</formula>
    </cfRule>
  </conditionalFormatting>
  <conditionalFormatting sqref="E19 E23 E27 E31 E35 E39 E43 E47 E51">
    <cfRule type="containsText" dxfId="153" priority="29" operator="containsText" text="NA">
      <formula>NOT(ISERROR(SEARCH("NA",E19)))</formula>
    </cfRule>
  </conditionalFormatting>
  <conditionalFormatting sqref="M19 M23 M27 M31 M35 M39 M43 M47 M51">
    <cfRule type="containsText" dxfId="152" priority="28" operator="containsText" text="NA">
      <formula>NOT(ISERROR(SEARCH("NA",M19)))</formula>
    </cfRule>
  </conditionalFormatting>
  <conditionalFormatting sqref="O19 O23 O27 O31 O35 O39 O43 O47 O51">
    <cfRule type="containsText" dxfId="151" priority="27" operator="containsText" text="NA">
      <formula>NOT(ISERROR(SEARCH("NA",O19)))</formula>
    </cfRule>
  </conditionalFormatting>
  <conditionalFormatting sqref="S19 S23 S27 S31 S35 S39 S43 S47 S51">
    <cfRule type="containsText" dxfId="150" priority="26" operator="containsText" text="NA">
      <formula>NOT(ISERROR(SEARCH("NA",S19)))</formula>
    </cfRule>
  </conditionalFormatting>
  <conditionalFormatting sqref="U19 U23 U27 U31 U35 U39 U43 U47 U51 W19 W23 W27 W31 W35 W39 W43 W47 W51">
    <cfRule type="containsText" dxfId="149" priority="25" operator="containsText" text="NA">
      <formula>NOT(ISERROR(SEARCH("NA",U19)))</formula>
    </cfRule>
  </conditionalFormatting>
  <conditionalFormatting sqref="I19 I23 I27 I31 I35 I39 I43 I47 I51">
    <cfRule type="containsText" dxfId="148" priority="24" operator="containsText" text="NA">
      <formula>NOT(ISERROR(SEARCH("NA",I19)))</formula>
    </cfRule>
  </conditionalFormatting>
  <conditionalFormatting sqref="C20">
    <cfRule type="containsText" dxfId="147" priority="23" operator="containsText" text="NA">
      <formula>NOT(ISERROR(SEARCH("NA",C20)))</formula>
    </cfRule>
  </conditionalFormatting>
  <conditionalFormatting sqref="M20">
    <cfRule type="containsText" dxfId="146" priority="22" operator="containsText" text="NA">
      <formula>NOT(ISERROR(SEARCH("NA",M20)))</formula>
    </cfRule>
  </conditionalFormatting>
  <conditionalFormatting sqref="O20">
    <cfRule type="containsText" dxfId="145" priority="21" operator="containsText" text="NA">
      <formula>NOT(ISERROR(SEARCH("NA",O20)))</formula>
    </cfRule>
  </conditionalFormatting>
  <conditionalFormatting sqref="S20">
    <cfRule type="containsText" dxfId="144" priority="20" operator="containsText" text="NA">
      <formula>NOT(ISERROR(SEARCH("NA",S20)))</formula>
    </cfRule>
  </conditionalFormatting>
  <conditionalFormatting sqref="U20 W20">
    <cfRule type="containsText" dxfId="143" priority="19" operator="containsText" text="NA">
      <formula>NOT(ISERROR(SEARCH("NA",U20)))</formula>
    </cfRule>
  </conditionalFormatting>
  <conditionalFormatting sqref="Q20 Q24 Q28 Q32 Q36 Q40 Q44 Q48 S20 S24 S28 S32 S36 S40 S44 S48 G20 G24 G28 G32 G36 G40 G44 G48 U20 U24 U28 U32 U36 U40 U44 U48 O20 O24 O28 O32 O36 O40 O44 O48 M20 M24 M28 M32 M36 M40 M44 M48 E20 E24 E28 E32 E36 E40 E44 E48 C20 C24 C28 C32 C36 C40 C44 C48 W20 W24 W28 W32 W36 W40 W44 W48">
    <cfRule type="containsText" dxfId="142" priority="18" operator="containsText" text="NA">
      <formula>NOT(ISERROR(SEARCH("NA",C20)))</formula>
    </cfRule>
  </conditionalFormatting>
  <conditionalFormatting sqref="I20 I24 I28 I32 I36 I40 I44 I48 K20 K24 K28 K32 K36 K40 K44 K48">
    <cfRule type="containsText" dxfId="141" priority="17" operator="containsText" text="NA">
      <formula>NOT(ISERROR(SEARCH("NA",I20)))</formula>
    </cfRule>
  </conditionalFormatting>
  <conditionalFormatting sqref="C17 C21 C25 C29 C33 C37 C41 C45 C49">
    <cfRule type="containsText" dxfId="140" priority="15" operator="containsText" text="NA">
      <formula>NOT(ISERROR(SEARCH("NA",C17)))</formula>
    </cfRule>
  </conditionalFormatting>
  <conditionalFormatting sqref="W17 W21 W25 W29 W33 W37 W41 W45 W49">
    <cfRule type="containsText" dxfId="139" priority="14" operator="containsText" text="NA">
      <formula>NOT(ISERROR(SEARCH("NA",W17)))</formula>
    </cfRule>
  </conditionalFormatting>
  <conditionalFormatting sqref="W51">
    <cfRule type="containsText" dxfId="138" priority="13" operator="containsText" text="NA">
      <formula>NOT(ISERROR(SEARCH("NA",W51)))</formula>
    </cfRule>
  </conditionalFormatting>
  <conditionalFormatting sqref="W18">
    <cfRule type="containsText" dxfId="137" priority="12" operator="containsText" text="NA">
      <formula>NOT(ISERROR(SEARCH("NA",W18)))</formula>
    </cfRule>
  </conditionalFormatting>
  <conditionalFormatting sqref="I30">
    <cfRule type="containsText" dxfId="136" priority="5" operator="containsText" text="NA">
      <formula>NOT(ISERROR(SEARCH("NA",I30)))</formula>
    </cfRule>
  </conditionalFormatting>
  <conditionalFormatting sqref="C30">
    <cfRule type="containsText" dxfId="135" priority="11" operator="containsText" text="NA">
      <formula>NOT(ISERROR(SEARCH("NA",C30)))</formula>
    </cfRule>
  </conditionalFormatting>
  <conditionalFormatting sqref="E30">
    <cfRule type="containsText" dxfId="134" priority="10" operator="containsText" text="NA">
      <formula>NOT(ISERROR(SEARCH("NA",E30)))</formula>
    </cfRule>
  </conditionalFormatting>
  <conditionalFormatting sqref="M30">
    <cfRule type="containsText" dxfId="133" priority="9" operator="containsText" text="NA">
      <formula>NOT(ISERROR(SEARCH("NA",M30)))</formula>
    </cfRule>
  </conditionalFormatting>
  <conditionalFormatting sqref="O30">
    <cfRule type="containsText" dxfId="132" priority="8" operator="containsText" text="NA">
      <formula>NOT(ISERROR(SEARCH("NA",O30)))</formula>
    </cfRule>
  </conditionalFormatting>
  <conditionalFormatting sqref="S30">
    <cfRule type="containsText" dxfId="131" priority="7" operator="containsText" text="NA">
      <formula>NOT(ISERROR(SEARCH("NA",S30)))</formula>
    </cfRule>
  </conditionalFormatting>
  <conditionalFormatting sqref="U30 W30">
    <cfRule type="containsText" dxfId="130" priority="6" operator="containsText" text="NA">
      <formula>NOT(ISERROR(SEARCH("NA",U30)))</formula>
    </cfRule>
  </conditionalFormatting>
  <hyperlinks>
    <hyperlink ref="A1" r:id="rId1" display="http://dx.doi.org/10.1787/eag-2016-en"/>
    <hyperlink ref="A4" r:id="rId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F51"/>
  <sheetViews>
    <sheetView workbookViewId="0">
      <selection activeCell="H3" sqref="H3"/>
    </sheetView>
  </sheetViews>
  <sheetFormatPr defaultRowHeight="16.5"/>
  <cols>
    <col min="1" max="1" width="30.140625" customWidth="1"/>
    <col min="4" max="4" width="15.7109375" customWidth="1"/>
    <col min="5" max="5" width="39.5703125" customWidth="1"/>
  </cols>
  <sheetData>
    <row r="1" spans="1:6">
      <c r="A1" t="s">
        <v>1109</v>
      </c>
    </row>
    <row r="2" spans="1:6" ht="16.5" customHeight="1">
      <c r="A2" s="1112" t="s">
        <v>1110</v>
      </c>
      <c r="B2" s="1112"/>
      <c r="C2" s="1112"/>
      <c r="D2" s="1112"/>
      <c r="E2" s="1112" t="s">
        <v>1156</v>
      </c>
      <c r="F2" s="1112"/>
    </row>
    <row r="3" spans="1:6" ht="38.25" customHeight="1">
      <c r="A3" s="1112"/>
      <c r="B3" s="1112"/>
      <c r="C3" s="1112"/>
      <c r="D3" s="1112"/>
      <c r="E3" s="1112"/>
      <c r="F3" s="1112"/>
    </row>
    <row r="4" spans="1:6" ht="16.5" customHeight="1">
      <c r="B4" t="s">
        <v>1111</v>
      </c>
    </row>
    <row r="5" spans="1:6">
      <c r="B5" s="252">
        <v>2006</v>
      </c>
      <c r="C5" s="252">
        <v>2014</v>
      </c>
      <c r="F5" s="252">
        <v>2014</v>
      </c>
    </row>
    <row r="6" spans="1:6">
      <c r="A6" t="s">
        <v>1119</v>
      </c>
      <c r="C6">
        <v>31.990955098524822</v>
      </c>
      <c r="D6" s="378"/>
      <c r="E6" t="s">
        <v>45</v>
      </c>
      <c r="F6">
        <v>67.378536635863753</v>
      </c>
    </row>
    <row r="7" spans="1:6">
      <c r="A7" t="s">
        <v>37</v>
      </c>
      <c r="B7">
        <v>11.516347527503967</v>
      </c>
      <c r="C7">
        <v>19.17082816362381</v>
      </c>
      <c r="D7" s="378"/>
      <c r="E7" t="s">
        <v>37</v>
      </c>
      <c r="F7">
        <v>83.344411302852293</v>
      </c>
    </row>
    <row r="8" spans="1:6">
      <c r="A8" t="s">
        <v>21</v>
      </c>
      <c r="B8">
        <v>42.350664734840393</v>
      </c>
      <c r="C8">
        <v>54.663091897964478</v>
      </c>
      <c r="D8" s="378"/>
      <c r="E8" t="s">
        <v>21</v>
      </c>
      <c r="F8">
        <v>97.923111914210253</v>
      </c>
    </row>
    <row r="9" spans="1:6">
      <c r="A9" t="s">
        <v>47</v>
      </c>
      <c r="D9" s="378"/>
      <c r="E9" t="s">
        <v>47</v>
      </c>
      <c r="F9" t="s">
        <v>46</v>
      </c>
    </row>
    <row r="10" spans="1:6">
      <c r="A10" t="s">
        <v>1123</v>
      </c>
      <c r="B10">
        <v>9.8385615807324154</v>
      </c>
      <c r="C10">
        <v>19.179749693843199</v>
      </c>
      <c r="D10" s="378"/>
      <c r="E10" t="s">
        <v>62</v>
      </c>
      <c r="F10">
        <v>75.338550283238121</v>
      </c>
    </row>
    <row r="11" spans="1:6">
      <c r="A11" t="s">
        <v>23</v>
      </c>
      <c r="B11">
        <v>2.592942863702774</v>
      </c>
      <c r="C11">
        <v>5.5964000523090363</v>
      </c>
      <c r="D11" s="378"/>
      <c r="E11" t="s">
        <v>23</v>
      </c>
      <c r="F11">
        <v>80.497461315280461</v>
      </c>
    </row>
    <row r="12" spans="1:6">
      <c r="A12" t="s">
        <v>1112</v>
      </c>
      <c r="B12">
        <v>63.067867178046235</v>
      </c>
      <c r="C12">
        <v>65.169669807006315</v>
      </c>
      <c r="D12" s="378"/>
      <c r="E12" t="s">
        <v>24</v>
      </c>
      <c r="F12">
        <v>95.548477473976973</v>
      </c>
    </row>
    <row r="13" spans="1:6">
      <c r="A13" t="s">
        <v>26</v>
      </c>
      <c r="B13">
        <v>17.192327976226807</v>
      </c>
      <c r="C13">
        <v>23.170119524002075</v>
      </c>
      <c r="D13" s="378"/>
      <c r="E13" t="s">
        <v>26</v>
      </c>
      <c r="F13">
        <v>89.553739517371213</v>
      </c>
    </row>
    <row r="14" spans="1:6">
      <c r="A14" t="s">
        <v>1122</v>
      </c>
      <c r="B14">
        <v>26.481983615711872</v>
      </c>
      <c r="C14">
        <v>27.894936511124502</v>
      </c>
      <c r="D14" s="378"/>
      <c r="E14" t="s">
        <v>42</v>
      </c>
      <c r="F14">
        <v>73.802758971528149</v>
      </c>
    </row>
    <row r="15" spans="1:6">
      <c r="A15" t="s">
        <v>28</v>
      </c>
      <c r="B15">
        <v>42.377904057502747</v>
      </c>
      <c r="C15">
        <v>51.925909519195557</v>
      </c>
      <c r="D15" s="378"/>
      <c r="E15" t="s">
        <v>28</v>
      </c>
      <c r="F15">
        <v>100.3210035485987</v>
      </c>
    </row>
    <row r="16" spans="1:6">
      <c r="A16" t="s">
        <v>1118</v>
      </c>
      <c r="B16">
        <v>13.63232053308144</v>
      </c>
      <c r="C16">
        <v>32.299999999999997</v>
      </c>
      <c r="D16" s="378"/>
      <c r="E16" t="s">
        <v>25</v>
      </c>
      <c r="F16">
        <v>96.977628325411686</v>
      </c>
    </row>
    <row r="17" spans="1:6">
      <c r="A17" t="s">
        <v>48</v>
      </c>
      <c r="B17">
        <v>18.17774623632431</v>
      </c>
      <c r="C17">
        <v>13.765902817249298</v>
      </c>
      <c r="D17" s="378"/>
      <c r="E17" t="s">
        <v>48</v>
      </c>
      <c r="F17">
        <v>47.004511063695745</v>
      </c>
    </row>
    <row r="18" spans="1:6">
      <c r="A18" t="s">
        <v>34</v>
      </c>
      <c r="B18">
        <v>10.071907937526703</v>
      </c>
      <c r="C18">
        <v>14.464999735355377</v>
      </c>
      <c r="D18" s="378"/>
      <c r="E18" t="s">
        <v>34</v>
      </c>
      <c r="F18">
        <v>89.724066006508565</v>
      </c>
    </row>
    <row r="19" spans="1:6">
      <c r="A19" t="s">
        <v>1113</v>
      </c>
      <c r="B19">
        <v>53.648068669527895</v>
      </c>
      <c r="C19">
        <v>59.746079163554889</v>
      </c>
      <c r="D19" s="378"/>
      <c r="E19" t="s">
        <v>49</v>
      </c>
      <c r="F19">
        <v>96.149209275937878</v>
      </c>
    </row>
    <row r="20" spans="1:6">
      <c r="A20" t="s">
        <v>50</v>
      </c>
      <c r="B20">
        <v>25.213468074798584</v>
      </c>
      <c r="C20">
        <v>35.036835074424744</v>
      </c>
      <c r="D20" s="378"/>
      <c r="E20" t="s">
        <v>50</v>
      </c>
      <c r="F20">
        <v>79.274888131880957</v>
      </c>
    </row>
    <row r="21" spans="1:6">
      <c r="A21" t="s">
        <v>63</v>
      </c>
      <c r="D21" s="378"/>
      <c r="E21" t="s">
        <v>1157</v>
      </c>
      <c r="F21">
        <v>97.825237874193022</v>
      </c>
    </row>
    <row r="22" spans="1:6">
      <c r="A22" t="s">
        <v>29</v>
      </c>
      <c r="B22">
        <v>28.57830822467804</v>
      </c>
      <c r="C22">
        <v>24.174027144908905</v>
      </c>
      <c r="D22" s="378"/>
      <c r="E22" t="s">
        <v>29</v>
      </c>
      <c r="F22">
        <v>95.051991891044096</v>
      </c>
    </row>
    <row r="23" spans="1:6">
      <c r="A23" t="s">
        <v>1120</v>
      </c>
      <c r="C23">
        <v>30.563794193204117</v>
      </c>
      <c r="D23" s="378"/>
      <c r="E23" t="s">
        <v>51</v>
      </c>
      <c r="F23">
        <v>91.00316455696202</v>
      </c>
    </row>
    <row r="24" spans="1:6">
      <c r="A24" t="s">
        <v>1117</v>
      </c>
      <c r="B24">
        <v>11.2</v>
      </c>
      <c r="C24">
        <v>35.700000000000003</v>
      </c>
      <c r="D24" s="378"/>
      <c r="E24" t="s">
        <v>52</v>
      </c>
      <c r="F24">
        <v>92.229728012893347</v>
      </c>
    </row>
    <row r="25" spans="1:6">
      <c r="A25" t="s">
        <v>31</v>
      </c>
      <c r="B25">
        <v>17.757534980773926</v>
      </c>
      <c r="C25">
        <v>23.990938067436218</v>
      </c>
      <c r="D25" s="380"/>
      <c r="E25" t="s">
        <v>31</v>
      </c>
      <c r="F25">
        <v>90.975336322869964</v>
      </c>
    </row>
    <row r="26" spans="1:6">
      <c r="A26" t="s">
        <v>33</v>
      </c>
      <c r="B26">
        <v>43.427842855453491</v>
      </c>
      <c r="C26">
        <v>55.096858739852905</v>
      </c>
      <c r="D26" s="378"/>
      <c r="E26" t="s">
        <v>33</v>
      </c>
      <c r="F26">
        <v>88.30944941277879</v>
      </c>
    </row>
    <row r="27" spans="1:6">
      <c r="A27" t="s">
        <v>53</v>
      </c>
      <c r="D27" s="378"/>
      <c r="E27" t="s">
        <v>53</v>
      </c>
      <c r="F27">
        <v>80.699185589600873</v>
      </c>
    </row>
    <row r="28" spans="1:6">
      <c r="A28" t="s">
        <v>36</v>
      </c>
      <c r="B28">
        <v>53.91039252281189</v>
      </c>
      <c r="C28">
        <v>55.880951881408691</v>
      </c>
      <c r="D28" s="378"/>
      <c r="E28" t="s">
        <v>36</v>
      </c>
      <c r="F28">
        <v>91.975264268333447</v>
      </c>
    </row>
    <row r="29" spans="1:6">
      <c r="A29" t="s">
        <v>1116</v>
      </c>
      <c r="B29">
        <v>33.991734114000344</v>
      </c>
      <c r="C29">
        <v>41.919743886957001</v>
      </c>
      <c r="D29" s="378"/>
      <c r="E29" t="s">
        <v>54</v>
      </c>
      <c r="F29">
        <v>92.435390645414159</v>
      </c>
    </row>
    <row r="30" spans="1:6">
      <c r="A30" t="s">
        <v>1114</v>
      </c>
      <c r="B30">
        <v>42.617890299246703</v>
      </c>
      <c r="C30">
        <v>54.65705431271487</v>
      </c>
      <c r="D30" s="378"/>
      <c r="E30" t="s">
        <v>55</v>
      </c>
      <c r="F30">
        <v>96.590720451527218</v>
      </c>
    </row>
    <row r="31" spans="1:6">
      <c r="A31" t="s">
        <v>38</v>
      </c>
      <c r="B31">
        <v>8.7633170187473297</v>
      </c>
      <c r="C31">
        <v>11.027965694665909</v>
      </c>
      <c r="D31" s="378"/>
      <c r="E31" t="s">
        <v>38</v>
      </c>
      <c r="F31">
        <v>74.118828676708333</v>
      </c>
    </row>
    <row r="32" spans="1:6">
      <c r="A32" t="s">
        <v>56</v>
      </c>
      <c r="B32">
        <v>43.885543942451477</v>
      </c>
      <c r="C32">
        <v>47.897791862487793</v>
      </c>
      <c r="D32" s="378"/>
      <c r="E32" t="s">
        <v>56</v>
      </c>
      <c r="F32">
        <v>87.92014887497885</v>
      </c>
    </row>
    <row r="33" spans="1:6">
      <c r="A33" s="635" t="s">
        <v>57</v>
      </c>
      <c r="B33" s="635">
        <v>4.9078039824962616</v>
      </c>
      <c r="C33" s="635">
        <v>6.3536740839481354</v>
      </c>
      <c r="D33" s="378"/>
      <c r="E33" s="635" t="s">
        <v>57</v>
      </c>
      <c r="F33" s="635">
        <v>72.959102027753005</v>
      </c>
    </row>
    <row r="34" spans="1:6">
      <c r="A34" t="s">
        <v>40</v>
      </c>
      <c r="B34">
        <v>31.435364484786987</v>
      </c>
      <c r="C34">
        <v>40.311580896377563</v>
      </c>
      <c r="D34" s="378"/>
      <c r="E34" s="28" t="s">
        <v>40</v>
      </c>
      <c r="F34" s="28">
        <v>87.195158220318831</v>
      </c>
    </row>
    <row r="35" spans="1:6">
      <c r="A35" t="s">
        <v>27</v>
      </c>
      <c r="B35">
        <v>42.550921440124512</v>
      </c>
      <c r="C35">
        <v>38.081753253936768</v>
      </c>
      <c r="D35" s="378"/>
      <c r="E35" t="s">
        <v>27</v>
      </c>
      <c r="F35">
        <v>96.687912817734372</v>
      </c>
    </row>
    <row r="36" spans="1:6">
      <c r="A36" t="s">
        <v>1115</v>
      </c>
      <c r="B36">
        <v>45.717768972874126</v>
      </c>
      <c r="C36">
        <v>46.871679316197515</v>
      </c>
      <c r="D36" s="378"/>
      <c r="E36" t="s">
        <v>43</v>
      </c>
      <c r="F36">
        <v>94.279078138793423</v>
      </c>
    </row>
    <row r="37" spans="1:6">
      <c r="A37" t="s">
        <v>58</v>
      </c>
      <c r="C37">
        <v>37.952917814254761</v>
      </c>
      <c r="D37" s="378"/>
      <c r="E37" t="s">
        <v>58</v>
      </c>
      <c r="F37">
        <v>48.07641553484784</v>
      </c>
    </row>
    <row r="38" spans="1:6">
      <c r="A38" t="s">
        <v>59</v>
      </c>
      <c r="D38" s="378"/>
      <c r="E38" t="s">
        <v>59</v>
      </c>
      <c r="F38">
        <v>37.275531442331939</v>
      </c>
    </row>
    <row r="39" spans="1:6">
      <c r="A39" t="s">
        <v>60</v>
      </c>
      <c r="B39">
        <v>39.669609069824219</v>
      </c>
      <c r="C39">
        <v>33.596107363700867</v>
      </c>
      <c r="D39" s="378"/>
      <c r="E39" t="s">
        <v>60</v>
      </c>
      <c r="F39">
        <v>93.724955449623039</v>
      </c>
    </row>
    <row r="40" spans="1:6">
      <c r="A40" t="s">
        <v>1121</v>
      </c>
      <c r="B40">
        <v>27.426403554224915</v>
      </c>
      <c r="C40">
        <v>27.968601740127635</v>
      </c>
      <c r="D40" s="378"/>
      <c r="E40" t="s">
        <v>61</v>
      </c>
      <c r="F40">
        <v>66.820091379279233</v>
      </c>
    </row>
    <row r="41" spans="1:6">
      <c r="A41" s="252" t="s">
        <v>64</v>
      </c>
      <c r="B41" s="670">
        <f>AVERAGE(B6:B40)</f>
        <v>29.000090944572158</v>
      </c>
      <c r="C41" s="670">
        <f>AVERAGE(C6:C40)</f>
        <v>34.390997332592192</v>
      </c>
      <c r="E41" s="252" t="s">
        <v>64</v>
      </c>
      <c r="F41" s="670">
        <f>AVERAGE(F6:F40)</f>
        <v>83.793854275127657</v>
      </c>
    </row>
    <row r="42" spans="1:6">
      <c r="A42" s="252" t="s">
        <v>3323</v>
      </c>
      <c r="B42" s="670">
        <f>STDEV(B6:B40)</f>
        <v>16.828708807403359</v>
      </c>
      <c r="C42" s="670">
        <f>STDEV(C6:C40)</f>
        <v>16.291222795438948</v>
      </c>
      <c r="E42" s="252" t="s">
        <v>3323</v>
      </c>
      <c r="F42" s="670">
        <f>STDEV(F6:F40)</f>
        <v>15.577156107926596</v>
      </c>
    </row>
    <row r="43" spans="1:6">
      <c r="A43" s="671" t="s">
        <v>3324</v>
      </c>
      <c r="B43" s="672">
        <f>(B33-B41)/B42</f>
        <v>-1.431618268388904</v>
      </c>
      <c r="C43" s="672">
        <f>(C33-C41)/C42</f>
        <v>-1.7210079071838404</v>
      </c>
      <c r="E43" s="671" t="s">
        <v>3324</v>
      </c>
      <c r="F43" s="672">
        <f>(F33-F41)/F42</f>
        <v>-0.69555393630941897</v>
      </c>
    </row>
    <row r="51" ht="16.5" customHeight="1"/>
  </sheetData>
  <mergeCells count="2">
    <mergeCell ref="E2:F3"/>
    <mergeCell ref="A2:D3"/>
  </mergeCells>
  <hyperlinks>
    <hyperlink ref="A1" r:id="rId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K49"/>
  <sheetViews>
    <sheetView topLeftCell="A22" workbookViewId="0">
      <selection activeCell="A47" sqref="A47:A49"/>
    </sheetView>
  </sheetViews>
  <sheetFormatPr defaultRowHeight="16.5"/>
  <cols>
    <col min="1" max="1" width="37.85546875" customWidth="1"/>
  </cols>
  <sheetData>
    <row r="1" spans="1:11">
      <c r="A1" t="s">
        <v>1163</v>
      </c>
    </row>
    <row r="3" spans="1:11">
      <c r="A3" t="s">
        <v>119</v>
      </c>
      <c r="B3">
        <v>42775.296226851853</v>
      </c>
    </row>
    <row r="4" spans="1:11">
      <c r="A4" t="s">
        <v>120</v>
      </c>
      <c r="B4">
        <v>42781.577506122689</v>
      </c>
    </row>
    <row r="5" spans="1:11">
      <c r="A5" t="s">
        <v>121</v>
      </c>
      <c r="B5" t="s">
        <v>2</v>
      </c>
    </row>
    <row r="7" spans="1:11">
      <c r="A7" t="s">
        <v>156</v>
      </c>
      <c r="B7" t="s">
        <v>157</v>
      </c>
    </row>
    <row r="8" spans="1:11">
      <c r="A8" t="s">
        <v>1164</v>
      </c>
      <c r="B8" t="s">
        <v>1165</v>
      </c>
    </row>
    <row r="9" spans="1:11">
      <c r="A9" t="s">
        <v>122</v>
      </c>
      <c r="B9" t="s">
        <v>186</v>
      </c>
    </row>
    <row r="10" spans="1:11">
      <c r="A10" t="s">
        <v>158</v>
      </c>
      <c r="B10" t="s">
        <v>1166</v>
      </c>
    </row>
    <row r="12" spans="1:11">
      <c r="A12" s="252" t="s">
        <v>123</v>
      </c>
      <c r="B12" s="252" t="s">
        <v>99</v>
      </c>
      <c r="C12" s="252" t="s">
        <v>100</v>
      </c>
      <c r="D12" s="252" t="s">
        <v>101</v>
      </c>
      <c r="E12" s="252" t="s">
        <v>102</v>
      </c>
      <c r="F12" s="252" t="s">
        <v>103</v>
      </c>
      <c r="G12" s="252" t="s">
        <v>104</v>
      </c>
      <c r="H12" s="252" t="s">
        <v>125</v>
      </c>
      <c r="I12" s="252" t="s">
        <v>136</v>
      </c>
      <c r="J12" s="252" t="s">
        <v>505</v>
      </c>
      <c r="K12" s="252" t="s">
        <v>996</v>
      </c>
    </row>
    <row r="13" spans="1:11">
      <c r="A13" t="s">
        <v>159</v>
      </c>
      <c r="B13">
        <v>14.9</v>
      </c>
      <c r="C13">
        <v>14.7</v>
      </c>
      <c r="D13">
        <v>14.2</v>
      </c>
      <c r="E13">
        <v>13.9</v>
      </c>
      <c r="F13">
        <v>13.4</v>
      </c>
      <c r="G13">
        <v>12.7</v>
      </c>
      <c r="H13">
        <v>11.9</v>
      </c>
      <c r="I13">
        <v>11.2</v>
      </c>
      <c r="J13">
        <v>11</v>
      </c>
      <c r="K13">
        <v>10.8</v>
      </c>
    </row>
    <row r="14" spans="1:11">
      <c r="A14" t="s">
        <v>278</v>
      </c>
      <c r="B14">
        <v>15</v>
      </c>
      <c r="C14">
        <v>14.8</v>
      </c>
      <c r="D14">
        <v>14.3</v>
      </c>
      <c r="E14">
        <v>14</v>
      </c>
      <c r="F14">
        <v>13.5</v>
      </c>
      <c r="G14">
        <v>12.8</v>
      </c>
      <c r="H14">
        <v>12</v>
      </c>
      <c r="I14">
        <v>11.3</v>
      </c>
      <c r="J14">
        <v>11</v>
      </c>
      <c r="K14">
        <v>10.9</v>
      </c>
    </row>
    <row r="15" spans="1:11">
      <c r="A15" t="s">
        <v>160</v>
      </c>
      <c r="B15">
        <v>16.8</v>
      </c>
      <c r="C15">
        <v>16.5</v>
      </c>
      <c r="D15">
        <v>15.8</v>
      </c>
      <c r="E15">
        <v>15.3</v>
      </c>
      <c r="F15">
        <v>14.7</v>
      </c>
      <c r="G15">
        <v>13.7</v>
      </c>
      <c r="H15">
        <v>12.7</v>
      </c>
      <c r="I15">
        <v>11.8</v>
      </c>
      <c r="J15">
        <v>11.4</v>
      </c>
      <c r="K15">
        <v>11.3</v>
      </c>
    </row>
    <row r="16" spans="1:11">
      <c r="A16" t="s">
        <v>279</v>
      </c>
      <c r="B16">
        <v>16.7</v>
      </c>
      <c r="C16">
        <v>16.3</v>
      </c>
      <c r="D16">
        <v>15.7</v>
      </c>
      <c r="E16">
        <v>15.4</v>
      </c>
      <c r="F16">
        <v>14.6</v>
      </c>
      <c r="G16">
        <v>13.8</v>
      </c>
      <c r="H16">
        <v>12.8</v>
      </c>
      <c r="I16">
        <v>11.9</v>
      </c>
      <c r="J16">
        <v>11.6</v>
      </c>
      <c r="K16">
        <v>11.3</v>
      </c>
    </row>
    <row r="17" spans="1:11">
      <c r="A17" t="s">
        <v>161</v>
      </c>
      <c r="B17">
        <v>16.8</v>
      </c>
      <c r="C17">
        <v>16.399999999999999</v>
      </c>
      <c r="D17">
        <v>15.8</v>
      </c>
      <c r="E17">
        <v>15.5</v>
      </c>
      <c r="F17">
        <v>14.7</v>
      </c>
      <c r="G17">
        <v>13.8</v>
      </c>
      <c r="H17">
        <v>12.9</v>
      </c>
      <c r="I17">
        <v>11.9</v>
      </c>
      <c r="J17">
        <v>11.7</v>
      </c>
      <c r="K17">
        <v>11.4</v>
      </c>
    </row>
    <row r="18" spans="1:11">
      <c r="A18" t="s">
        <v>162</v>
      </c>
      <c r="B18">
        <v>16.8</v>
      </c>
      <c r="C18">
        <v>16.399999999999999</v>
      </c>
      <c r="D18">
        <v>15.8</v>
      </c>
      <c r="E18">
        <v>15.5</v>
      </c>
      <c r="F18">
        <v>14.7</v>
      </c>
      <c r="G18">
        <v>13.9</v>
      </c>
      <c r="H18">
        <v>12.9</v>
      </c>
      <c r="I18">
        <v>11.9</v>
      </c>
      <c r="J18">
        <v>11.7</v>
      </c>
      <c r="K18">
        <v>11.4</v>
      </c>
    </row>
    <row r="19" spans="1:11">
      <c r="A19" t="s">
        <v>21</v>
      </c>
      <c r="B19">
        <v>12.1</v>
      </c>
      <c r="C19">
        <v>12</v>
      </c>
      <c r="D19">
        <v>11.1</v>
      </c>
      <c r="E19">
        <v>11.9</v>
      </c>
      <c r="F19">
        <v>12.3</v>
      </c>
      <c r="G19">
        <v>12</v>
      </c>
      <c r="H19">
        <v>11</v>
      </c>
      <c r="I19">
        <v>9.8000000000000007</v>
      </c>
      <c r="J19">
        <v>10.1</v>
      </c>
      <c r="K19">
        <v>9.1999999999999993</v>
      </c>
    </row>
    <row r="20" spans="1:11">
      <c r="A20" t="s">
        <v>22</v>
      </c>
      <c r="B20">
        <v>14.9</v>
      </c>
      <c r="C20">
        <v>14.8</v>
      </c>
      <c r="D20">
        <v>14.7</v>
      </c>
      <c r="E20">
        <v>12.6</v>
      </c>
      <c r="F20">
        <v>11.8</v>
      </c>
      <c r="G20">
        <v>12.5</v>
      </c>
      <c r="H20">
        <v>12.5</v>
      </c>
      <c r="I20">
        <v>12.9</v>
      </c>
      <c r="J20">
        <v>13.4</v>
      </c>
      <c r="K20">
        <v>13.4</v>
      </c>
    </row>
    <row r="21" spans="1:11">
      <c r="A21" t="s">
        <v>23</v>
      </c>
      <c r="B21">
        <v>5.2</v>
      </c>
      <c r="C21">
        <v>5.6</v>
      </c>
      <c r="D21">
        <v>5.4</v>
      </c>
      <c r="E21">
        <v>4.9000000000000004</v>
      </c>
      <c r="F21">
        <v>4.9000000000000004</v>
      </c>
      <c r="G21">
        <v>5.5</v>
      </c>
      <c r="H21">
        <v>5.4</v>
      </c>
      <c r="I21">
        <v>5.5</v>
      </c>
      <c r="J21">
        <v>6.2</v>
      </c>
      <c r="K21">
        <v>6.7</v>
      </c>
    </row>
    <row r="22" spans="1:11">
      <c r="A22" t="s">
        <v>24</v>
      </c>
      <c r="B22">
        <v>12.9</v>
      </c>
      <c r="C22">
        <v>12.5</v>
      </c>
      <c r="D22">
        <v>11.3</v>
      </c>
      <c r="E22">
        <v>11</v>
      </c>
      <c r="F22">
        <v>9.6</v>
      </c>
      <c r="G22">
        <v>9.1</v>
      </c>
      <c r="H22">
        <v>8</v>
      </c>
      <c r="I22">
        <v>7.8</v>
      </c>
      <c r="J22">
        <v>7.8</v>
      </c>
      <c r="K22">
        <v>7.6</v>
      </c>
    </row>
    <row r="23" spans="1:11">
      <c r="A23" t="s">
        <v>124</v>
      </c>
      <c r="B23">
        <v>12.5</v>
      </c>
      <c r="C23">
        <v>11.8</v>
      </c>
      <c r="D23">
        <v>11.1</v>
      </c>
      <c r="E23">
        <v>11.8</v>
      </c>
      <c r="F23">
        <v>11.6</v>
      </c>
      <c r="G23">
        <v>10.5</v>
      </c>
      <c r="H23">
        <v>9.8000000000000007</v>
      </c>
      <c r="I23">
        <v>9.5</v>
      </c>
      <c r="J23">
        <v>10.1</v>
      </c>
      <c r="K23">
        <v>10.3</v>
      </c>
    </row>
    <row r="24" spans="1:11">
      <c r="A24" t="s">
        <v>26</v>
      </c>
      <c r="B24">
        <v>14.4</v>
      </c>
      <c r="C24">
        <v>14</v>
      </c>
      <c r="D24">
        <v>13.5</v>
      </c>
      <c r="E24">
        <v>11</v>
      </c>
      <c r="F24">
        <v>10.6</v>
      </c>
      <c r="G24">
        <v>10.3</v>
      </c>
      <c r="H24">
        <v>9.6999999999999993</v>
      </c>
      <c r="I24">
        <v>11.4</v>
      </c>
      <c r="J24">
        <v>11.2</v>
      </c>
      <c r="K24">
        <v>9.6999999999999993</v>
      </c>
    </row>
    <row r="25" spans="1:11">
      <c r="A25" t="s">
        <v>50</v>
      </c>
      <c r="B25">
        <v>11.8</v>
      </c>
      <c r="C25">
        <v>11.4</v>
      </c>
      <c r="D25">
        <v>11.7</v>
      </c>
      <c r="E25">
        <v>11.5</v>
      </c>
      <c r="F25">
        <v>10.8</v>
      </c>
      <c r="G25">
        <v>9.6999999999999993</v>
      </c>
      <c r="H25">
        <v>8.4</v>
      </c>
      <c r="I25">
        <v>6.9</v>
      </c>
      <c r="J25">
        <v>6.9</v>
      </c>
      <c r="K25">
        <v>6.5</v>
      </c>
    </row>
    <row r="26" spans="1:11">
      <c r="A26" t="s">
        <v>48</v>
      </c>
      <c r="B26">
        <v>14.3</v>
      </c>
      <c r="C26">
        <v>14.4</v>
      </c>
      <c r="D26">
        <v>14.2</v>
      </c>
      <c r="E26">
        <v>13.5</v>
      </c>
      <c r="F26">
        <v>12.9</v>
      </c>
      <c r="G26">
        <v>11.3</v>
      </c>
      <c r="H26">
        <v>10.1</v>
      </c>
      <c r="I26">
        <v>9</v>
      </c>
      <c r="J26">
        <v>7.9</v>
      </c>
      <c r="K26">
        <v>6.5</v>
      </c>
    </row>
    <row r="27" spans="1:11">
      <c r="A27" t="s">
        <v>27</v>
      </c>
      <c r="B27">
        <v>30.8</v>
      </c>
      <c r="C27">
        <v>31.7</v>
      </c>
      <c r="D27">
        <v>30.9</v>
      </c>
      <c r="E27">
        <v>28.2</v>
      </c>
      <c r="F27">
        <v>26.3</v>
      </c>
      <c r="G27">
        <v>24.7</v>
      </c>
      <c r="H27">
        <v>23.6</v>
      </c>
      <c r="I27">
        <v>21.9</v>
      </c>
      <c r="J27">
        <v>20</v>
      </c>
      <c r="K27">
        <v>19.399999999999999</v>
      </c>
    </row>
    <row r="28" spans="1:11">
      <c r="A28" t="s">
        <v>28</v>
      </c>
      <c r="B28">
        <v>12.8</v>
      </c>
      <c r="C28">
        <v>11.8</v>
      </c>
      <c r="D28">
        <v>12.4</v>
      </c>
      <c r="E28">
        <v>12.7</v>
      </c>
      <c r="F28">
        <v>12.3</v>
      </c>
      <c r="G28">
        <v>11.8</v>
      </c>
      <c r="H28">
        <v>9.6999999999999993</v>
      </c>
      <c r="I28">
        <v>9</v>
      </c>
      <c r="J28">
        <v>9.1999999999999993</v>
      </c>
      <c r="K28">
        <v>8.9</v>
      </c>
    </row>
    <row r="29" spans="1:11">
      <c r="A29" t="s">
        <v>69</v>
      </c>
      <c r="B29">
        <v>4.5</v>
      </c>
      <c r="C29">
        <v>4.4000000000000004</v>
      </c>
      <c r="D29">
        <v>5.2</v>
      </c>
      <c r="E29">
        <v>5.2</v>
      </c>
      <c r="F29">
        <v>5</v>
      </c>
      <c r="G29">
        <v>5.0999999999999996</v>
      </c>
      <c r="H29">
        <v>4.5</v>
      </c>
      <c r="I29">
        <v>2.7</v>
      </c>
      <c r="J29">
        <v>2.8</v>
      </c>
      <c r="K29">
        <v>2.8</v>
      </c>
    </row>
    <row r="30" spans="1:11">
      <c r="A30" t="s">
        <v>29</v>
      </c>
      <c r="B30">
        <v>19.5</v>
      </c>
      <c r="C30">
        <v>19.600000000000001</v>
      </c>
      <c r="D30">
        <v>19.100000000000001</v>
      </c>
      <c r="E30">
        <v>18.600000000000001</v>
      </c>
      <c r="F30">
        <v>17.8</v>
      </c>
      <c r="G30">
        <v>17.3</v>
      </c>
      <c r="H30">
        <v>16.8</v>
      </c>
      <c r="I30">
        <v>15</v>
      </c>
      <c r="J30">
        <v>14.7</v>
      </c>
      <c r="K30">
        <v>14.1</v>
      </c>
    </row>
    <row r="31" spans="1:11">
      <c r="A31" t="s">
        <v>30</v>
      </c>
      <c r="B31">
        <v>12.5</v>
      </c>
      <c r="C31">
        <v>13.7</v>
      </c>
      <c r="D31">
        <v>11.7</v>
      </c>
      <c r="E31">
        <v>12.7</v>
      </c>
      <c r="F31">
        <v>11.3</v>
      </c>
      <c r="G31">
        <v>11.4</v>
      </c>
      <c r="H31">
        <v>9.1</v>
      </c>
      <c r="I31">
        <v>6.8</v>
      </c>
      <c r="J31">
        <v>5.2</v>
      </c>
      <c r="K31">
        <v>6.7</v>
      </c>
    </row>
    <row r="32" spans="1:11">
      <c r="A32" t="s">
        <v>31</v>
      </c>
      <c r="B32">
        <v>15.6</v>
      </c>
      <c r="C32">
        <v>15.5</v>
      </c>
      <c r="D32">
        <v>14.3</v>
      </c>
      <c r="E32">
        <v>12.9</v>
      </c>
      <c r="F32">
        <v>11.6</v>
      </c>
      <c r="G32">
        <v>10.6</v>
      </c>
      <c r="H32">
        <v>9.8000000000000007</v>
      </c>
      <c r="I32">
        <v>8.5</v>
      </c>
      <c r="J32">
        <v>9.9</v>
      </c>
      <c r="K32">
        <v>10.7</v>
      </c>
    </row>
    <row r="33" spans="1:11">
      <c r="A33" t="s">
        <v>32</v>
      </c>
      <c r="B33">
        <v>7.8</v>
      </c>
      <c r="C33">
        <v>7.5</v>
      </c>
      <c r="D33">
        <v>8.6999999999999993</v>
      </c>
      <c r="E33">
        <v>7.9</v>
      </c>
      <c r="F33">
        <v>7.4</v>
      </c>
      <c r="G33">
        <v>6.5</v>
      </c>
      <c r="H33">
        <v>6.3</v>
      </c>
      <c r="I33">
        <v>5.9</v>
      </c>
      <c r="J33">
        <v>5.5</v>
      </c>
      <c r="K33">
        <v>5</v>
      </c>
    </row>
    <row r="34" spans="1:11">
      <c r="A34" t="s">
        <v>33</v>
      </c>
      <c r="B34">
        <v>12.5</v>
      </c>
      <c r="C34">
        <v>13.4</v>
      </c>
      <c r="D34">
        <v>7.7</v>
      </c>
      <c r="E34">
        <v>7.1</v>
      </c>
      <c r="F34">
        <v>6.2</v>
      </c>
      <c r="G34">
        <v>8.1</v>
      </c>
      <c r="H34">
        <v>6.1</v>
      </c>
      <c r="I34">
        <v>6.1</v>
      </c>
      <c r="J34">
        <v>9.3000000000000007</v>
      </c>
      <c r="K34">
        <v>6.5</v>
      </c>
    </row>
    <row r="35" spans="1:11">
      <c r="A35" t="s">
        <v>34</v>
      </c>
      <c r="B35">
        <v>11.4</v>
      </c>
      <c r="C35">
        <v>11.7</v>
      </c>
      <c r="D35">
        <v>11.5</v>
      </c>
      <c r="E35">
        <v>10.8</v>
      </c>
      <c r="F35">
        <v>11.4</v>
      </c>
      <c r="G35">
        <v>11.8</v>
      </c>
      <c r="H35">
        <v>11.9</v>
      </c>
      <c r="I35">
        <v>11.4</v>
      </c>
      <c r="J35">
        <v>11.6</v>
      </c>
      <c r="K35">
        <v>12.5</v>
      </c>
    </row>
    <row r="36" spans="1:11">
      <c r="A36" t="s">
        <v>35</v>
      </c>
      <c r="B36">
        <v>30.2</v>
      </c>
      <c r="C36">
        <v>27.2</v>
      </c>
      <c r="D36">
        <v>25.7</v>
      </c>
      <c r="E36">
        <v>23.8</v>
      </c>
      <c r="F36">
        <v>22.7</v>
      </c>
      <c r="G36">
        <v>21.1</v>
      </c>
      <c r="H36">
        <v>20.5</v>
      </c>
      <c r="I36">
        <v>20.3</v>
      </c>
      <c r="J36">
        <v>19.8</v>
      </c>
      <c r="K36">
        <v>19.8</v>
      </c>
    </row>
    <row r="37" spans="1:11">
      <c r="A37" t="s">
        <v>36</v>
      </c>
      <c r="B37">
        <v>11.7</v>
      </c>
      <c r="C37">
        <v>11.4</v>
      </c>
      <c r="D37">
        <v>10.9</v>
      </c>
      <c r="E37">
        <v>10</v>
      </c>
      <c r="F37">
        <v>9.1999999999999993</v>
      </c>
      <c r="G37">
        <v>8.9</v>
      </c>
      <c r="H37">
        <v>9.3000000000000007</v>
      </c>
      <c r="I37">
        <v>8.6999999999999993</v>
      </c>
      <c r="J37">
        <v>8.1999999999999993</v>
      </c>
      <c r="K37">
        <v>8.1999999999999993</v>
      </c>
    </row>
    <row r="38" spans="1:11">
      <c r="A38" t="s">
        <v>37</v>
      </c>
      <c r="B38">
        <v>10.8</v>
      </c>
      <c r="C38">
        <v>10.199999999999999</v>
      </c>
      <c r="D38">
        <v>8.8000000000000007</v>
      </c>
      <c r="E38">
        <v>8.3000000000000007</v>
      </c>
      <c r="F38">
        <v>8.5</v>
      </c>
      <c r="G38">
        <v>7.8</v>
      </c>
      <c r="H38">
        <v>7.5</v>
      </c>
      <c r="I38">
        <v>7</v>
      </c>
      <c r="J38">
        <v>7.3</v>
      </c>
      <c r="K38">
        <v>7</v>
      </c>
    </row>
    <row r="39" spans="1:11">
      <c r="A39" t="s">
        <v>38</v>
      </c>
      <c r="B39">
        <v>5</v>
      </c>
      <c r="C39">
        <v>5</v>
      </c>
      <c r="D39">
        <v>5.3</v>
      </c>
      <c r="E39">
        <v>5.4</v>
      </c>
      <c r="F39">
        <v>5.6</v>
      </c>
      <c r="G39">
        <v>5.7</v>
      </c>
      <c r="H39">
        <v>5.6</v>
      </c>
      <c r="I39">
        <v>5.4</v>
      </c>
      <c r="J39">
        <v>5.3</v>
      </c>
      <c r="K39">
        <v>5.2</v>
      </c>
    </row>
    <row r="40" spans="1:11">
      <c r="A40" t="s">
        <v>56</v>
      </c>
      <c r="B40">
        <v>36.5</v>
      </c>
      <c r="C40">
        <v>34.9</v>
      </c>
      <c r="D40">
        <v>30.9</v>
      </c>
      <c r="E40">
        <v>28.3</v>
      </c>
      <c r="F40">
        <v>23</v>
      </c>
      <c r="G40">
        <v>20.5</v>
      </c>
      <c r="H40">
        <v>18.899999999999999</v>
      </c>
      <c r="I40">
        <v>17.399999999999999</v>
      </c>
      <c r="J40">
        <v>13.7</v>
      </c>
      <c r="K40">
        <v>13.6</v>
      </c>
    </row>
    <row r="41" spans="1:11">
      <c r="A41" t="s">
        <v>39</v>
      </c>
      <c r="B41">
        <v>17.3</v>
      </c>
      <c r="C41">
        <v>15.9</v>
      </c>
      <c r="D41">
        <v>16.600000000000001</v>
      </c>
      <c r="E41">
        <v>19.3</v>
      </c>
      <c r="F41">
        <v>18.100000000000001</v>
      </c>
      <c r="G41">
        <v>17.8</v>
      </c>
      <c r="H41">
        <v>17.3</v>
      </c>
      <c r="I41">
        <v>18.100000000000001</v>
      </c>
      <c r="J41">
        <v>19.100000000000001</v>
      </c>
      <c r="K41">
        <v>18.5</v>
      </c>
    </row>
    <row r="42" spans="1:11">
      <c r="A42" t="s">
        <v>40</v>
      </c>
      <c r="B42">
        <v>4.0999999999999996</v>
      </c>
      <c r="C42">
        <v>5.0999999999999996</v>
      </c>
      <c r="D42">
        <v>5.3</v>
      </c>
      <c r="E42">
        <v>5</v>
      </c>
      <c r="F42">
        <v>4.2</v>
      </c>
      <c r="G42">
        <v>4.4000000000000004</v>
      </c>
      <c r="H42">
        <v>3.9</v>
      </c>
      <c r="I42">
        <v>4.4000000000000004</v>
      </c>
      <c r="J42">
        <v>5</v>
      </c>
      <c r="K42">
        <v>4.7</v>
      </c>
    </row>
    <row r="43" spans="1:11">
      <c r="A43" s="635" t="s">
        <v>41</v>
      </c>
      <c r="B43" s="635">
        <v>6.5</v>
      </c>
      <c r="C43" s="635">
        <v>6</v>
      </c>
      <c r="D43" s="635">
        <v>4.9000000000000004</v>
      </c>
      <c r="E43" s="635">
        <v>4.7</v>
      </c>
      <c r="F43" s="635">
        <v>5.0999999999999996</v>
      </c>
      <c r="G43" s="635">
        <v>5.3</v>
      </c>
      <c r="H43" s="635">
        <v>6.4</v>
      </c>
      <c r="I43" s="635">
        <v>6.7</v>
      </c>
      <c r="J43" s="635">
        <v>6.9</v>
      </c>
      <c r="K43" s="635">
        <v>6.8</v>
      </c>
    </row>
    <row r="44" spans="1:11">
      <c r="A44" t="s">
        <v>42</v>
      </c>
      <c r="B44">
        <v>9.1</v>
      </c>
      <c r="C44">
        <v>9.8000000000000007</v>
      </c>
      <c r="D44">
        <v>9.9</v>
      </c>
      <c r="E44">
        <v>10.3</v>
      </c>
      <c r="F44">
        <v>9.8000000000000007</v>
      </c>
      <c r="G44">
        <v>8.9</v>
      </c>
      <c r="H44">
        <v>9.3000000000000007</v>
      </c>
      <c r="I44">
        <v>9.5</v>
      </c>
      <c r="J44">
        <v>9.1999999999999993</v>
      </c>
      <c r="K44">
        <v>8.6999999999999993</v>
      </c>
    </row>
    <row r="45" spans="1:11">
      <c r="A45" t="s">
        <v>43</v>
      </c>
      <c r="B45">
        <v>8</v>
      </c>
      <c r="C45">
        <v>7.9</v>
      </c>
      <c r="D45">
        <v>7</v>
      </c>
      <c r="E45">
        <v>6.5</v>
      </c>
      <c r="F45">
        <v>6.6</v>
      </c>
      <c r="G45">
        <v>7.5</v>
      </c>
      <c r="H45">
        <v>7.1</v>
      </c>
      <c r="I45">
        <v>6.7</v>
      </c>
      <c r="J45">
        <v>7</v>
      </c>
      <c r="K45">
        <v>7.5</v>
      </c>
    </row>
    <row r="46" spans="1:11">
      <c r="A46" t="s">
        <v>60</v>
      </c>
      <c r="B46">
        <v>16.600000000000001</v>
      </c>
      <c r="C46">
        <v>16.899999999999999</v>
      </c>
      <c r="D46">
        <v>15.7</v>
      </c>
      <c r="E46">
        <v>14.8</v>
      </c>
      <c r="F46">
        <v>14.9</v>
      </c>
      <c r="G46">
        <v>13.4</v>
      </c>
      <c r="H46">
        <v>12.4</v>
      </c>
      <c r="I46">
        <v>11.8</v>
      </c>
      <c r="J46">
        <v>10.8</v>
      </c>
      <c r="K46">
        <v>11.2</v>
      </c>
    </row>
    <row r="47" spans="1:11">
      <c r="A47" s="252" t="s">
        <v>64</v>
      </c>
      <c r="B47" s="670">
        <f>AVERAGE(B19:B46)</f>
        <v>13.617857142857147</v>
      </c>
      <c r="C47" s="670">
        <f t="shared" ref="C47:K47" si="0">AVERAGE(C19:C46)</f>
        <v>13.432142857142853</v>
      </c>
      <c r="D47" s="670">
        <f t="shared" si="0"/>
        <v>12.696428571428569</v>
      </c>
      <c r="E47" s="670">
        <f t="shared" si="0"/>
        <v>12.167857142857144</v>
      </c>
      <c r="F47" s="670">
        <f t="shared" si="0"/>
        <v>11.482142857142859</v>
      </c>
      <c r="G47" s="670">
        <f t="shared" si="0"/>
        <v>11.053571428571427</v>
      </c>
      <c r="H47" s="670">
        <f t="shared" si="0"/>
        <v>10.389285714285716</v>
      </c>
      <c r="I47" s="670">
        <f t="shared" si="0"/>
        <v>9.8607142857142858</v>
      </c>
      <c r="J47" s="670">
        <f t="shared" si="0"/>
        <v>9.7892857142857146</v>
      </c>
      <c r="K47" s="670">
        <f t="shared" si="0"/>
        <v>9.5607142857142851</v>
      </c>
    </row>
    <row r="48" spans="1:11">
      <c r="A48" s="252" t="s">
        <v>3323</v>
      </c>
      <c r="B48" s="670">
        <f>STDEV(B19:B46)</f>
        <v>7.7933995611399727</v>
      </c>
      <c r="C48" s="670">
        <f t="shared" ref="C48:K48" si="1">STDEV(C19:C46)</f>
        <v>7.4421250236558754</v>
      </c>
      <c r="D48" s="670">
        <f t="shared" si="1"/>
        <v>6.929244635379189</v>
      </c>
      <c r="E48" s="670">
        <f t="shared" si="1"/>
        <v>6.4220715229201994</v>
      </c>
      <c r="F48" s="670">
        <f t="shared" si="1"/>
        <v>5.7115901380230261</v>
      </c>
      <c r="G48" s="670">
        <f t="shared" si="1"/>
        <v>5.1341617039314684</v>
      </c>
      <c r="H48" s="670">
        <f t="shared" si="1"/>
        <v>4.9420597959206258</v>
      </c>
      <c r="I48" s="670">
        <f t="shared" si="1"/>
        <v>4.8232722322563371</v>
      </c>
      <c r="J48" s="670">
        <f t="shared" si="1"/>
        <v>4.4557361519825909</v>
      </c>
      <c r="K48" s="670">
        <f t="shared" si="1"/>
        <v>4.4115453986367195</v>
      </c>
    </row>
    <row r="49" spans="1:11">
      <c r="A49" s="671" t="s">
        <v>3324</v>
      </c>
      <c r="B49" s="672">
        <f>-(B43-B47)/B48</f>
        <v>0.91331864701878429</v>
      </c>
      <c r="C49" s="672">
        <f t="shared" ref="C49:K49" si="2">-(C43-C47)/C48</f>
        <v>0.99865869405831098</v>
      </c>
      <c r="D49" s="672">
        <f t="shared" si="2"/>
        <v>1.1251484081860426</v>
      </c>
      <c r="E49" s="672">
        <f t="shared" si="2"/>
        <v>1.1628424124839725</v>
      </c>
      <c r="F49" s="672">
        <f t="shared" si="2"/>
        <v>1.1174021074544285</v>
      </c>
      <c r="G49" s="672">
        <f t="shared" si="2"/>
        <v>1.1206447635191636</v>
      </c>
      <c r="H49" s="672">
        <f t="shared" si="2"/>
        <v>0.80721113847684156</v>
      </c>
      <c r="I49" s="672">
        <f t="shared" si="2"/>
        <v>0.65530497419916456</v>
      </c>
      <c r="J49" s="672">
        <f t="shared" si="2"/>
        <v>0.64844183222117391</v>
      </c>
      <c r="K49" s="672">
        <f t="shared" si="2"/>
        <v>0.62579301270874754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28"/>
  <sheetViews>
    <sheetView zoomScaleNormal="100" workbookViewId="0">
      <selection activeCell="A26" sqref="A26:A28"/>
    </sheetView>
  </sheetViews>
  <sheetFormatPr defaultRowHeight="16.5"/>
  <cols>
    <col min="1" max="1" width="31.28515625" customWidth="1"/>
    <col min="2" max="2" width="29.42578125" customWidth="1"/>
    <col min="3" max="3" width="16.85546875" bestFit="1" customWidth="1"/>
    <col min="4" max="4" width="17.85546875" customWidth="1"/>
    <col min="5" max="5" width="28" customWidth="1"/>
    <col min="6" max="6" width="17.28515625" customWidth="1"/>
    <col min="7" max="7" width="16.28515625" customWidth="1"/>
    <col min="8" max="8" width="22.42578125" customWidth="1"/>
    <col min="9" max="9" width="13.85546875" bestFit="1" customWidth="1"/>
    <col min="10" max="10" width="20.5703125" customWidth="1"/>
    <col min="11" max="11" width="14.28515625" bestFit="1" customWidth="1"/>
    <col min="12" max="12" width="21" bestFit="1" customWidth="1"/>
    <col min="13" max="13" width="19.5703125" bestFit="1" customWidth="1"/>
    <col min="14" max="14" width="20.85546875" customWidth="1"/>
    <col min="15" max="15" width="19.5703125" bestFit="1" customWidth="1"/>
    <col min="16" max="16" width="14.5703125" bestFit="1" customWidth="1"/>
    <col min="17" max="17" width="15.7109375" customWidth="1"/>
    <col min="18" max="18" width="15.140625" customWidth="1"/>
    <col min="19" max="22" width="11.140625" bestFit="1" customWidth="1"/>
    <col min="258" max="258" width="14.140625" bestFit="1" customWidth="1"/>
    <col min="259" max="259" width="16.7109375" bestFit="1" customWidth="1"/>
    <col min="260" max="260" width="17.140625" customWidth="1"/>
    <col min="261" max="261" width="15" customWidth="1"/>
    <col min="262" max="262" width="17.28515625" customWidth="1"/>
    <col min="263" max="263" width="12.42578125" customWidth="1"/>
    <col min="264" max="264" width="16.7109375" bestFit="1" customWidth="1"/>
    <col min="265" max="266" width="13.7109375" bestFit="1" customWidth="1"/>
    <col min="267" max="267" width="14.140625" bestFit="1" customWidth="1"/>
    <col min="268" max="268" width="17.7109375" customWidth="1"/>
    <col min="269" max="269" width="16.140625" bestFit="1" customWidth="1"/>
    <col min="270" max="270" width="20.85546875" customWidth="1"/>
    <col min="271" max="272" width="14.140625" bestFit="1" customWidth="1"/>
    <col min="273" max="273" width="15.7109375" customWidth="1"/>
    <col min="274" max="274" width="15.140625" customWidth="1"/>
    <col min="514" max="514" width="14.140625" bestFit="1" customWidth="1"/>
    <col min="515" max="515" width="16.7109375" bestFit="1" customWidth="1"/>
    <col min="516" max="516" width="17.140625" customWidth="1"/>
    <col min="517" max="517" width="15" customWidth="1"/>
    <col min="518" max="518" width="17.28515625" customWidth="1"/>
    <col min="519" max="519" width="12.42578125" customWidth="1"/>
    <col min="520" max="520" width="16.7109375" bestFit="1" customWidth="1"/>
    <col min="521" max="522" width="13.7109375" bestFit="1" customWidth="1"/>
    <col min="523" max="523" width="14.140625" bestFit="1" customWidth="1"/>
    <col min="524" max="524" width="17.7109375" customWidth="1"/>
    <col min="525" max="525" width="16.140625" bestFit="1" customWidth="1"/>
    <col min="526" max="526" width="20.85546875" customWidth="1"/>
    <col min="527" max="528" width="14.140625" bestFit="1" customWidth="1"/>
    <col min="529" max="529" width="15.7109375" customWidth="1"/>
    <col min="530" max="530" width="15.140625" customWidth="1"/>
    <col min="770" max="770" width="14.140625" bestFit="1" customWidth="1"/>
    <col min="771" max="771" width="16.7109375" bestFit="1" customWidth="1"/>
    <col min="772" max="772" width="17.140625" customWidth="1"/>
    <col min="773" max="773" width="15" customWidth="1"/>
    <col min="774" max="774" width="17.28515625" customWidth="1"/>
    <col min="775" max="775" width="12.42578125" customWidth="1"/>
    <col min="776" max="776" width="16.7109375" bestFit="1" customWidth="1"/>
    <col min="777" max="778" width="13.7109375" bestFit="1" customWidth="1"/>
    <col min="779" max="779" width="14.140625" bestFit="1" customWidth="1"/>
    <col min="780" max="780" width="17.7109375" customWidth="1"/>
    <col min="781" max="781" width="16.140625" bestFit="1" customWidth="1"/>
    <col min="782" max="782" width="20.85546875" customWidth="1"/>
    <col min="783" max="784" width="14.140625" bestFit="1" customWidth="1"/>
    <col min="785" max="785" width="15.7109375" customWidth="1"/>
    <col min="786" max="786" width="15.140625" customWidth="1"/>
    <col min="1026" max="1026" width="14.140625" bestFit="1" customWidth="1"/>
    <col min="1027" max="1027" width="16.7109375" bestFit="1" customWidth="1"/>
    <col min="1028" max="1028" width="17.140625" customWidth="1"/>
    <col min="1029" max="1029" width="15" customWidth="1"/>
    <col min="1030" max="1030" width="17.28515625" customWidth="1"/>
    <col min="1031" max="1031" width="12.42578125" customWidth="1"/>
    <col min="1032" max="1032" width="16.7109375" bestFit="1" customWidth="1"/>
    <col min="1033" max="1034" width="13.7109375" bestFit="1" customWidth="1"/>
    <col min="1035" max="1035" width="14.140625" bestFit="1" customWidth="1"/>
    <col min="1036" max="1036" width="17.7109375" customWidth="1"/>
    <col min="1037" max="1037" width="16.140625" bestFit="1" customWidth="1"/>
    <col min="1038" max="1038" width="20.85546875" customWidth="1"/>
    <col min="1039" max="1040" width="14.140625" bestFit="1" customWidth="1"/>
    <col min="1041" max="1041" width="15.7109375" customWidth="1"/>
    <col min="1042" max="1042" width="15.140625" customWidth="1"/>
    <col min="1282" max="1282" width="14.140625" bestFit="1" customWidth="1"/>
    <col min="1283" max="1283" width="16.7109375" bestFit="1" customWidth="1"/>
    <col min="1284" max="1284" width="17.140625" customWidth="1"/>
    <col min="1285" max="1285" width="15" customWidth="1"/>
    <col min="1286" max="1286" width="17.28515625" customWidth="1"/>
    <col min="1287" max="1287" width="12.42578125" customWidth="1"/>
    <col min="1288" max="1288" width="16.7109375" bestFit="1" customWidth="1"/>
    <col min="1289" max="1290" width="13.7109375" bestFit="1" customWidth="1"/>
    <col min="1291" max="1291" width="14.140625" bestFit="1" customWidth="1"/>
    <col min="1292" max="1292" width="17.7109375" customWidth="1"/>
    <col min="1293" max="1293" width="16.140625" bestFit="1" customWidth="1"/>
    <col min="1294" max="1294" width="20.85546875" customWidth="1"/>
    <col min="1295" max="1296" width="14.140625" bestFit="1" customWidth="1"/>
    <col min="1297" max="1297" width="15.7109375" customWidth="1"/>
    <col min="1298" max="1298" width="15.140625" customWidth="1"/>
    <col min="1538" max="1538" width="14.140625" bestFit="1" customWidth="1"/>
    <col min="1539" max="1539" width="16.7109375" bestFit="1" customWidth="1"/>
    <col min="1540" max="1540" width="17.140625" customWidth="1"/>
    <col min="1541" max="1541" width="15" customWidth="1"/>
    <col min="1542" max="1542" width="17.28515625" customWidth="1"/>
    <col min="1543" max="1543" width="12.42578125" customWidth="1"/>
    <col min="1544" max="1544" width="16.7109375" bestFit="1" customWidth="1"/>
    <col min="1545" max="1546" width="13.7109375" bestFit="1" customWidth="1"/>
    <col min="1547" max="1547" width="14.140625" bestFit="1" customWidth="1"/>
    <col min="1548" max="1548" width="17.7109375" customWidth="1"/>
    <col min="1549" max="1549" width="16.140625" bestFit="1" customWidth="1"/>
    <col min="1550" max="1550" width="20.85546875" customWidth="1"/>
    <col min="1551" max="1552" width="14.140625" bestFit="1" customWidth="1"/>
    <col min="1553" max="1553" width="15.7109375" customWidth="1"/>
    <col min="1554" max="1554" width="15.140625" customWidth="1"/>
    <col min="1794" max="1794" width="14.140625" bestFit="1" customWidth="1"/>
    <col min="1795" max="1795" width="16.7109375" bestFit="1" customWidth="1"/>
    <col min="1796" max="1796" width="17.140625" customWidth="1"/>
    <col min="1797" max="1797" width="15" customWidth="1"/>
    <col min="1798" max="1798" width="17.28515625" customWidth="1"/>
    <col min="1799" max="1799" width="12.42578125" customWidth="1"/>
    <col min="1800" max="1800" width="16.7109375" bestFit="1" customWidth="1"/>
    <col min="1801" max="1802" width="13.7109375" bestFit="1" customWidth="1"/>
    <col min="1803" max="1803" width="14.140625" bestFit="1" customWidth="1"/>
    <col min="1804" max="1804" width="17.7109375" customWidth="1"/>
    <col min="1805" max="1805" width="16.140625" bestFit="1" customWidth="1"/>
    <col min="1806" max="1806" width="20.85546875" customWidth="1"/>
    <col min="1807" max="1808" width="14.140625" bestFit="1" customWidth="1"/>
    <col min="1809" max="1809" width="15.7109375" customWidth="1"/>
    <col min="1810" max="1810" width="15.140625" customWidth="1"/>
    <col min="2050" max="2050" width="14.140625" bestFit="1" customWidth="1"/>
    <col min="2051" max="2051" width="16.7109375" bestFit="1" customWidth="1"/>
    <col min="2052" max="2052" width="17.140625" customWidth="1"/>
    <col min="2053" max="2053" width="15" customWidth="1"/>
    <col min="2054" max="2054" width="17.28515625" customWidth="1"/>
    <col min="2055" max="2055" width="12.42578125" customWidth="1"/>
    <col min="2056" max="2056" width="16.7109375" bestFit="1" customWidth="1"/>
    <col min="2057" max="2058" width="13.7109375" bestFit="1" customWidth="1"/>
    <col min="2059" max="2059" width="14.140625" bestFit="1" customWidth="1"/>
    <col min="2060" max="2060" width="17.7109375" customWidth="1"/>
    <col min="2061" max="2061" width="16.140625" bestFit="1" customWidth="1"/>
    <col min="2062" max="2062" width="20.85546875" customWidth="1"/>
    <col min="2063" max="2064" width="14.140625" bestFit="1" customWidth="1"/>
    <col min="2065" max="2065" width="15.7109375" customWidth="1"/>
    <col min="2066" max="2066" width="15.140625" customWidth="1"/>
    <col min="2306" max="2306" width="14.140625" bestFit="1" customWidth="1"/>
    <col min="2307" max="2307" width="16.7109375" bestFit="1" customWidth="1"/>
    <col min="2308" max="2308" width="17.140625" customWidth="1"/>
    <col min="2309" max="2309" width="15" customWidth="1"/>
    <col min="2310" max="2310" width="17.28515625" customWidth="1"/>
    <col min="2311" max="2311" width="12.42578125" customWidth="1"/>
    <col min="2312" max="2312" width="16.7109375" bestFit="1" customWidth="1"/>
    <col min="2313" max="2314" width="13.7109375" bestFit="1" customWidth="1"/>
    <col min="2315" max="2315" width="14.140625" bestFit="1" customWidth="1"/>
    <col min="2316" max="2316" width="17.7109375" customWidth="1"/>
    <col min="2317" max="2317" width="16.140625" bestFit="1" customWidth="1"/>
    <col min="2318" max="2318" width="20.85546875" customWidth="1"/>
    <col min="2319" max="2320" width="14.140625" bestFit="1" customWidth="1"/>
    <col min="2321" max="2321" width="15.7109375" customWidth="1"/>
    <col min="2322" max="2322" width="15.140625" customWidth="1"/>
    <col min="2562" max="2562" width="14.140625" bestFit="1" customWidth="1"/>
    <col min="2563" max="2563" width="16.7109375" bestFit="1" customWidth="1"/>
    <col min="2564" max="2564" width="17.140625" customWidth="1"/>
    <col min="2565" max="2565" width="15" customWidth="1"/>
    <col min="2566" max="2566" width="17.28515625" customWidth="1"/>
    <col min="2567" max="2567" width="12.42578125" customWidth="1"/>
    <col min="2568" max="2568" width="16.7109375" bestFit="1" customWidth="1"/>
    <col min="2569" max="2570" width="13.7109375" bestFit="1" customWidth="1"/>
    <col min="2571" max="2571" width="14.140625" bestFit="1" customWidth="1"/>
    <col min="2572" max="2572" width="17.7109375" customWidth="1"/>
    <col min="2573" max="2573" width="16.140625" bestFit="1" customWidth="1"/>
    <col min="2574" max="2574" width="20.85546875" customWidth="1"/>
    <col min="2575" max="2576" width="14.140625" bestFit="1" customWidth="1"/>
    <col min="2577" max="2577" width="15.7109375" customWidth="1"/>
    <col min="2578" max="2578" width="15.140625" customWidth="1"/>
    <col min="2818" max="2818" width="14.140625" bestFit="1" customWidth="1"/>
    <col min="2819" max="2819" width="16.7109375" bestFit="1" customWidth="1"/>
    <col min="2820" max="2820" width="17.140625" customWidth="1"/>
    <col min="2821" max="2821" width="15" customWidth="1"/>
    <col min="2822" max="2822" width="17.28515625" customWidth="1"/>
    <col min="2823" max="2823" width="12.42578125" customWidth="1"/>
    <col min="2824" max="2824" width="16.7109375" bestFit="1" customWidth="1"/>
    <col min="2825" max="2826" width="13.7109375" bestFit="1" customWidth="1"/>
    <col min="2827" max="2827" width="14.140625" bestFit="1" customWidth="1"/>
    <col min="2828" max="2828" width="17.7109375" customWidth="1"/>
    <col min="2829" max="2829" width="16.140625" bestFit="1" customWidth="1"/>
    <col min="2830" max="2830" width="20.85546875" customWidth="1"/>
    <col min="2831" max="2832" width="14.140625" bestFit="1" customWidth="1"/>
    <col min="2833" max="2833" width="15.7109375" customWidth="1"/>
    <col min="2834" max="2834" width="15.140625" customWidth="1"/>
    <col min="3074" max="3074" width="14.140625" bestFit="1" customWidth="1"/>
    <col min="3075" max="3075" width="16.7109375" bestFit="1" customWidth="1"/>
    <col min="3076" max="3076" width="17.140625" customWidth="1"/>
    <col min="3077" max="3077" width="15" customWidth="1"/>
    <col min="3078" max="3078" width="17.28515625" customWidth="1"/>
    <col min="3079" max="3079" width="12.42578125" customWidth="1"/>
    <col min="3080" max="3080" width="16.7109375" bestFit="1" customWidth="1"/>
    <col min="3081" max="3082" width="13.7109375" bestFit="1" customWidth="1"/>
    <col min="3083" max="3083" width="14.140625" bestFit="1" customWidth="1"/>
    <col min="3084" max="3084" width="17.7109375" customWidth="1"/>
    <col min="3085" max="3085" width="16.140625" bestFit="1" customWidth="1"/>
    <col min="3086" max="3086" width="20.85546875" customWidth="1"/>
    <col min="3087" max="3088" width="14.140625" bestFit="1" customWidth="1"/>
    <col min="3089" max="3089" width="15.7109375" customWidth="1"/>
    <col min="3090" max="3090" width="15.140625" customWidth="1"/>
    <col min="3330" max="3330" width="14.140625" bestFit="1" customWidth="1"/>
    <col min="3331" max="3331" width="16.7109375" bestFit="1" customWidth="1"/>
    <col min="3332" max="3332" width="17.140625" customWidth="1"/>
    <col min="3333" max="3333" width="15" customWidth="1"/>
    <col min="3334" max="3334" width="17.28515625" customWidth="1"/>
    <col min="3335" max="3335" width="12.42578125" customWidth="1"/>
    <col min="3336" max="3336" width="16.7109375" bestFit="1" customWidth="1"/>
    <col min="3337" max="3338" width="13.7109375" bestFit="1" customWidth="1"/>
    <col min="3339" max="3339" width="14.140625" bestFit="1" customWidth="1"/>
    <col min="3340" max="3340" width="17.7109375" customWidth="1"/>
    <col min="3341" max="3341" width="16.140625" bestFit="1" customWidth="1"/>
    <col min="3342" max="3342" width="20.85546875" customWidth="1"/>
    <col min="3343" max="3344" width="14.140625" bestFit="1" customWidth="1"/>
    <col min="3345" max="3345" width="15.7109375" customWidth="1"/>
    <col min="3346" max="3346" width="15.140625" customWidth="1"/>
    <col min="3586" max="3586" width="14.140625" bestFit="1" customWidth="1"/>
    <col min="3587" max="3587" width="16.7109375" bestFit="1" customWidth="1"/>
    <col min="3588" max="3588" width="17.140625" customWidth="1"/>
    <col min="3589" max="3589" width="15" customWidth="1"/>
    <col min="3590" max="3590" width="17.28515625" customWidth="1"/>
    <col min="3591" max="3591" width="12.42578125" customWidth="1"/>
    <col min="3592" max="3592" width="16.7109375" bestFit="1" customWidth="1"/>
    <col min="3593" max="3594" width="13.7109375" bestFit="1" customWidth="1"/>
    <col min="3595" max="3595" width="14.140625" bestFit="1" customWidth="1"/>
    <col min="3596" max="3596" width="17.7109375" customWidth="1"/>
    <col min="3597" max="3597" width="16.140625" bestFit="1" customWidth="1"/>
    <col min="3598" max="3598" width="20.85546875" customWidth="1"/>
    <col min="3599" max="3600" width="14.140625" bestFit="1" customWidth="1"/>
    <col min="3601" max="3601" width="15.7109375" customWidth="1"/>
    <col min="3602" max="3602" width="15.140625" customWidth="1"/>
    <col min="3842" max="3842" width="14.140625" bestFit="1" customWidth="1"/>
    <col min="3843" max="3843" width="16.7109375" bestFit="1" customWidth="1"/>
    <col min="3844" max="3844" width="17.140625" customWidth="1"/>
    <col min="3845" max="3845" width="15" customWidth="1"/>
    <col min="3846" max="3846" width="17.28515625" customWidth="1"/>
    <col min="3847" max="3847" width="12.42578125" customWidth="1"/>
    <col min="3848" max="3848" width="16.7109375" bestFit="1" customWidth="1"/>
    <col min="3849" max="3850" width="13.7109375" bestFit="1" customWidth="1"/>
    <col min="3851" max="3851" width="14.140625" bestFit="1" customWidth="1"/>
    <col min="3852" max="3852" width="17.7109375" customWidth="1"/>
    <col min="3853" max="3853" width="16.140625" bestFit="1" customWidth="1"/>
    <col min="3854" max="3854" width="20.85546875" customWidth="1"/>
    <col min="3855" max="3856" width="14.140625" bestFit="1" customWidth="1"/>
    <col min="3857" max="3857" width="15.7109375" customWidth="1"/>
    <col min="3858" max="3858" width="15.140625" customWidth="1"/>
    <col min="4098" max="4098" width="14.140625" bestFit="1" customWidth="1"/>
    <col min="4099" max="4099" width="16.7109375" bestFit="1" customWidth="1"/>
    <col min="4100" max="4100" width="17.140625" customWidth="1"/>
    <col min="4101" max="4101" width="15" customWidth="1"/>
    <col min="4102" max="4102" width="17.28515625" customWidth="1"/>
    <col min="4103" max="4103" width="12.42578125" customWidth="1"/>
    <col min="4104" max="4104" width="16.7109375" bestFit="1" customWidth="1"/>
    <col min="4105" max="4106" width="13.7109375" bestFit="1" customWidth="1"/>
    <col min="4107" max="4107" width="14.140625" bestFit="1" customWidth="1"/>
    <col min="4108" max="4108" width="17.7109375" customWidth="1"/>
    <col min="4109" max="4109" width="16.140625" bestFit="1" customWidth="1"/>
    <col min="4110" max="4110" width="20.85546875" customWidth="1"/>
    <col min="4111" max="4112" width="14.140625" bestFit="1" customWidth="1"/>
    <col min="4113" max="4113" width="15.7109375" customWidth="1"/>
    <col min="4114" max="4114" width="15.140625" customWidth="1"/>
    <col min="4354" max="4354" width="14.140625" bestFit="1" customWidth="1"/>
    <col min="4355" max="4355" width="16.7109375" bestFit="1" customWidth="1"/>
    <col min="4356" max="4356" width="17.140625" customWidth="1"/>
    <col min="4357" max="4357" width="15" customWidth="1"/>
    <col min="4358" max="4358" width="17.28515625" customWidth="1"/>
    <col min="4359" max="4359" width="12.42578125" customWidth="1"/>
    <col min="4360" max="4360" width="16.7109375" bestFit="1" customWidth="1"/>
    <col min="4361" max="4362" width="13.7109375" bestFit="1" customWidth="1"/>
    <col min="4363" max="4363" width="14.140625" bestFit="1" customWidth="1"/>
    <col min="4364" max="4364" width="17.7109375" customWidth="1"/>
    <col min="4365" max="4365" width="16.140625" bestFit="1" customWidth="1"/>
    <col min="4366" max="4366" width="20.85546875" customWidth="1"/>
    <col min="4367" max="4368" width="14.140625" bestFit="1" customWidth="1"/>
    <col min="4369" max="4369" width="15.7109375" customWidth="1"/>
    <col min="4370" max="4370" width="15.140625" customWidth="1"/>
    <col min="4610" max="4610" width="14.140625" bestFit="1" customWidth="1"/>
    <col min="4611" max="4611" width="16.7109375" bestFit="1" customWidth="1"/>
    <col min="4612" max="4612" width="17.140625" customWidth="1"/>
    <col min="4613" max="4613" width="15" customWidth="1"/>
    <col min="4614" max="4614" width="17.28515625" customWidth="1"/>
    <col min="4615" max="4615" width="12.42578125" customWidth="1"/>
    <col min="4616" max="4616" width="16.7109375" bestFit="1" customWidth="1"/>
    <col min="4617" max="4618" width="13.7109375" bestFit="1" customWidth="1"/>
    <col min="4619" max="4619" width="14.140625" bestFit="1" customWidth="1"/>
    <col min="4620" max="4620" width="17.7109375" customWidth="1"/>
    <col min="4621" max="4621" width="16.140625" bestFit="1" customWidth="1"/>
    <col min="4622" max="4622" width="20.85546875" customWidth="1"/>
    <col min="4623" max="4624" width="14.140625" bestFit="1" customWidth="1"/>
    <col min="4625" max="4625" width="15.7109375" customWidth="1"/>
    <col min="4626" max="4626" width="15.140625" customWidth="1"/>
    <col min="4866" max="4866" width="14.140625" bestFit="1" customWidth="1"/>
    <col min="4867" max="4867" width="16.7109375" bestFit="1" customWidth="1"/>
    <col min="4868" max="4868" width="17.140625" customWidth="1"/>
    <col min="4869" max="4869" width="15" customWidth="1"/>
    <col min="4870" max="4870" width="17.28515625" customWidth="1"/>
    <col min="4871" max="4871" width="12.42578125" customWidth="1"/>
    <col min="4872" max="4872" width="16.7109375" bestFit="1" customWidth="1"/>
    <col min="4873" max="4874" width="13.7109375" bestFit="1" customWidth="1"/>
    <col min="4875" max="4875" width="14.140625" bestFit="1" customWidth="1"/>
    <col min="4876" max="4876" width="17.7109375" customWidth="1"/>
    <col min="4877" max="4877" width="16.140625" bestFit="1" customWidth="1"/>
    <col min="4878" max="4878" width="20.85546875" customWidth="1"/>
    <col min="4879" max="4880" width="14.140625" bestFit="1" customWidth="1"/>
    <col min="4881" max="4881" width="15.7109375" customWidth="1"/>
    <col min="4882" max="4882" width="15.140625" customWidth="1"/>
    <col min="5122" max="5122" width="14.140625" bestFit="1" customWidth="1"/>
    <col min="5123" max="5123" width="16.7109375" bestFit="1" customWidth="1"/>
    <col min="5124" max="5124" width="17.140625" customWidth="1"/>
    <col min="5125" max="5125" width="15" customWidth="1"/>
    <col min="5126" max="5126" width="17.28515625" customWidth="1"/>
    <col min="5127" max="5127" width="12.42578125" customWidth="1"/>
    <col min="5128" max="5128" width="16.7109375" bestFit="1" customWidth="1"/>
    <col min="5129" max="5130" width="13.7109375" bestFit="1" customWidth="1"/>
    <col min="5131" max="5131" width="14.140625" bestFit="1" customWidth="1"/>
    <col min="5132" max="5132" width="17.7109375" customWidth="1"/>
    <col min="5133" max="5133" width="16.140625" bestFit="1" customWidth="1"/>
    <col min="5134" max="5134" width="20.85546875" customWidth="1"/>
    <col min="5135" max="5136" width="14.140625" bestFit="1" customWidth="1"/>
    <col min="5137" max="5137" width="15.7109375" customWidth="1"/>
    <col min="5138" max="5138" width="15.140625" customWidth="1"/>
    <col min="5378" max="5378" width="14.140625" bestFit="1" customWidth="1"/>
    <col min="5379" max="5379" width="16.7109375" bestFit="1" customWidth="1"/>
    <col min="5380" max="5380" width="17.140625" customWidth="1"/>
    <col min="5381" max="5381" width="15" customWidth="1"/>
    <col min="5382" max="5382" width="17.28515625" customWidth="1"/>
    <col min="5383" max="5383" width="12.42578125" customWidth="1"/>
    <col min="5384" max="5384" width="16.7109375" bestFit="1" customWidth="1"/>
    <col min="5385" max="5386" width="13.7109375" bestFit="1" customWidth="1"/>
    <col min="5387" max="5387" width="14.140625" bestFit="1" customWidth="1"/>
    <col min="5388" max="5388" width="17.7109375" customWidth="1"/>
    <col min="5389" max="5389" width="16.140625" bestFit="1" customWidth="1"/>
    <col min="5390" max="5390" width="20.85546875" customWidth="1"/>
    <col min="5391" max="5392" width="14.140625" bestFit="1" customWidth="1"/>
    <col min="5393" max="5393" width="15.7109375" customWidth="1"/>
    <col min="5394" max="5394" width="15.140625" customWidth="1"/>
    <col min="5634" max="5634" width="14.140625" bestFit="1" customWidth="1"/>
    <col min="5635" max="5635" width="16.7109375" bestFit="1" customWidth="1"/>
    <col min="5636" max="5636" width="17.140625" customWidth="1"/>
    <col min="5637" max="5637" width="15" customWidth="1"/>
    <col min="5638" max="5638" width="17.28515625" customWidth="1"/>
    <col min="5639" max="5639" width="12.42578125" customWidth="1"/>
    <col min="5640" max="5640" width="16.7109375" bestFit="1" customWidth="1"/>
    <col min="5641" max="5642" width="13.7109375" bestFit="1" customWidth="1"/>
    <col min="5643" max="5643" width="14.140625" bestFit="1" customWidth="1"/>
    <col min="5644" max="5644" width="17.7109375" customWidth="1"/>
    <col min="5645" max="5645" width="16.140625" bestFit="1" customWidth="1"/>
    <col min="5646" max="5646" width="20.85546875" customWidth="1"/>
    <col min="5647" max="5648" width="14.140625" bestFit="1" customWidth="1"/>
    <col min="5649" max="5649" width="15.7109375" customWidth="1"/>
    <col min="5650" max="5650" width="15.140625" customWidth="1"/>
    <col min="5890" max="5890" width="14.140625" bestFit="1" customWidth="1"/>
    <col min="5891" max="5891" width="16.7109375" bestFit="1" customWidth="1"/>
    <col min="5892" max="5892" width="17.140625" customWidth="1"/>
    <col min="5893" max="5893" width="15" customWidth="1"/>
    <col min="5894" max="5894" width="17.28515625" customWidth="1"/>
    <col min="5895" max="5895" width="12.42578125" customWidth="1"/>
    <col min="5896" max="5896" width="16.7109375" bestFit="1" customWidth="1"/>
    <col min="5897" max="5898" width="13.7109375" bestFit="1" customWidth="1"/>
    <col min="5899" max="5899" width="14.140625" bestFit="1" customWidth="1"/>
    <col min="5900" max="5900" width="17.7109375" customWidth="1"/>
    <col min="5901" max="5901" width="16.140625" bestFit="1" customWidth="1"/>
    <col min="5902" max="5902" width="20.85546875" customWidth="1"/>
    <col min="5903" max="5904" width="14.140625" bestFit="1" customWidth="1"/>
    <col min="5905" max="5905" width="15.7109375" customWidth="1"/>
    <col min="5906" max="5906" width="15.140625" customWidth="1"/>
    <col min="6146" max="6146" width="14.140625" bestFit="1" customWidth="1"/>
    <col min="6147" max="6147" width="16.7109375" bestFit="1" customWidth="1"/>
    <col min="6148" max="6148" width="17.140625" customWidth="1"/>
    <col min="6149" max="6149" width="15" customWidth="1"/>
    <col min="6150" max="6150" width="17.28515625" customWidth="1"/>
    <col min="6151" max="6151" width="12.42578125" customWidth="1"/>
    <col min="6152" max="6152" width="16.7109375" bestFit="1" customWidth="1"/>
    <col min="6153" max="6154" width="13.7109375" bestFit="1" customWidth="1"/>
    <col min="6155" max="6155" width="14.140625" bestFit="1" customWidth="1"/>
    <col min="6156" max="6156" width="17.7109375" customWidth="1"/>
    <col min="6157" max="6157" width="16.140625" bestFit="1" customWidth="1"/>
    <col min="6158" max="6158" width="20.85546875" customWidth="1"/>
    <col min="6159" max="6160" width="14.140625" bestFit="1" customWidth="1"/>
    <col min="6161" max="6161" width="15.7109375" customWidth="1"/>
    <col min="6162" max="6162" width="15.140625" customWidth="1"/>
    <col min="6402" max="6402" width="14.140625" bestFit="1" customWidth="1"/>
    <col min="6403" max="6403" width="16.7109375" bestFit="1" customWidth="1"/>
    <col min="6404" max="6404" width="17.140625" customWidth="1"/>
    <col min="6405" max="6405" width="15" customWidth="1"/>
    <col min="6406" max="6406" width="17.28515625" customWidth="1"/>
    <col min="6407" max="6407" width="12.42578125" customWidth="1"/>
    <col min="6408" max="6408" width="16.7109375" bestFit="1" customWidth="1"/>
    <col min="6409" max="6410" width="13.7109375" bestFit="1" customWidth="1"/>
    <col min="6411" max="6411" width="14.140625" bestFit="1" customWidth="1"/>
    <col min="6412" max="6412" width="17.7109375" customWidth="1"/>
    <col min="6413" max="6413" width="16.140625" bestFit="1" customWidth="1"/>
    <col min="6414" max="6414" width="20.85546875" customWidth="1"/>
    <col min="6415" max="6416" width="14.140625" bestFit="1" customWidth="1"/>
    <col min="6417" max="6417" width="15.7109375" customWidth="1"/>
    <col min="6418" max="6418" width="15.140625" customWidth="1"/>
    <col min="6658" max="6658" width="14.140625" bestFit="1" customWidth="1"/>
    <col min="6659" max="6659" width="16.7109375" bestFit="1" customWidth="1"/>
    <col min="6660" max="6660" width="17.140625" customWidth="1"/>
    <col min="6661" max="6661" width="15" customWidth="1"/>
    <col min="6662" max="6662" width="17.28515625" customWidth="1"/>
    <col min="6663" max="6663" width="12.42578125" customWidth="1"/>
    <col min="6664" max="6664" width="16.7109375" bestFit="1" customWidth="1"/>
    <col min="6665" max="6666" width="13.7109375" bestFit="1" customWidth="1"/>
    <col min="6667" max="6667" width="14.140625" bestFit="1" customWidth="1"/>
    <col min="6668" max="6668" width="17.7109375" customWidth="1"/>
    <col min="6669" max="6669" width="16.140625" bestFit="1" customWidth="1"/>
    <col min="6670" max="6670" width="20.85546875" customWidth="1"/>
    <col min="6671" max="6672" width="14.140625" bestFit="1" customWidth="1"/>
    <col min="6673" max="6673" width="15.7109375" customWidth="1"/>
    <col min="6674" max="6674" width="15.140625" customWidth="1"/>
    <col min="6914" max="6914" width="14.140625" bestFit="1" customWidth="1"/>
    <col min="6915" max="6915" width="16.7109375" bestFit="1" customWidth="1"/>
    <col min="6916" max="6916" width="17.140625" customWidth="1"/>
    <col min="6917" max="6917" width="15" customWidth="1"/>
    <col min="6918" max="6918" width="17.28515625" customWidth="1"/>
    <col min="6919" max="6919" width="12.42578125" customWidth="1"/>
    <col min="6920" max="6920" width="16.7109375" bestFit="1" customWidth="1"/>
    <col min="6921" max="6922" width="13.7109375" bestFit="1" customWidth="1"/>
    <col min="6923" max="6923" width="14.140625" bestFit="1" customWidth="1"/>
    <col min="6924" max="6924" width="17.7109375" customWidth="1"/>
    <col min="6925" max="6925" width="16.140625" bestFit="1" customWidth="1"/>
    <col min="6926" max="6926" width="20.85546875" customWidth="1"/>
    <col min="6927" max="6928" width="14.140625" bestFit="1" customWidth="1"/>
    <col min="6929" max="6929" width="15.7109375" customWidth="1"/>
    <col min="6930" max="6930" width="15.140625" customWidth="1"/>
    <col min="7170" max="7170" width="14.140625" bestFit="1" customWidth="1"/>
    <col min="7171" max="7171" width="16.7109375" bestFit="1" customWidth="1"/>
    <col min="7172" max="7172" width="17.140625" customWidth="1"/>
    <col min="7173" max="7173" width="15" customWidth="1"/>
    <col min="7174" max="7174" width="17.28515625" customWidth="1"/>
    <col min="7175" max="7175" width="12.42578125" customWidth="1"/>
    <col min="7176" max="7176" width="16.7109375" bestFit="1" customWidth="1"/>
    <col min="7177" max="7178" width="13.7109375" bestFit="1" customWidth="1"/>
    <col min="7179" max="7179" width="14.140625" bestFit="1" customWidth="1"/>
    <col min="7180" max="7180" width="17.7109375" customWidth="1"/>
    <col min="7181" max="7181" width="16.140625" bestFit="1" customWidth="1"/>
    <col min="7182" max="7182" width="20.85546875" customWidth="1"/>
    <col min="7183" max="7184" width="14.140625" bestFit="1" customWidth="1"/>
    <col min="7185" max="7185" width="15.7109375" customWidth="1"/>
    <col min="7186" max="7186" width="15.140625" customWidth="1"/>
    <col min="7426" max="7426" width="14.140625" bestFit="1" customWidth="1"/>
    <col min="7427" max="7427" width="16.7109375" bestFit="1" customWidth="1"/>
    <col min="7428" max="7428" width="17.140625" customWidth="1"/>
    <col min="7429" max="7429" width="15" customWidth="1"/>
    <col min="7430" max="7430" width="17.28515625" customWidth="1"/>
    <col min="7431" max="7431" width="12.42578125" customWidth="1"/>
    <col min="7432" max="7432" width="16.7109375" bestFit="1" customWidth="1"/>
    <col min="7433" max="7434" width="13.7109375" bestFit="1" customWidth="1"/>
    <col min="7435" max="7435" width="14.140625" bestFit="1" customWidth="1"/>
    <col min="7436" max="7436" width="17.7109375" customWidth="1"/>
    <col min="7437" max="7437" width="16.140625" bestFit="1" customWidth="1"/>
    <col min="7438" max="7438" width="20.85546875" customWidth="1"/>
    <col min="7439" max="7440" width="14.140625" bestFit="1" customWidth="1"/>
    <col min="7441" max="7441" width="15.7109375" customWidth="1"/>
    <col min="7442" max="7442" width="15.140625" customWidth="1"/>
    <col min="7682" max="7682" width="14.140625" bestFit="1" customWidth="1"/>
    <col min="7683" max="7683" width="16.7109375" bestFit="1" customWidth="1"/>
    <col min="7684" max="7684" width="17.140625" customWidth="1"/>
    <col min="7685" max="7685" width="15" customWidth="1"/>
    <col min="7686" max="7686" width="17.28515625" customWidth="1"/>
    <col min="7687" max="7687" width="12.42578125" customWidth="1"/>
    <col min="7688" max="7688" width="16.7109375" bestFit="1" customWidth="1"/>
    <col min="7689" max="7690" width="13.7109375" bestFit="1" customWidth="1"/>
    <col min="7691" max="7691" width="14.140625" bestFit="1" customWidth="1"/>
    <col min="7692" max="7692" width="17.7109375" customWidth="1"/>
    <col min="7693" max="7693" width="16.140625" bestFit="1" customWidth="1"/>
    <col min="7694" max="7694" width="20.85546875" customWidth="1"/>
    <col min="7695" max="7696" width="14.140625" bestFit="1" customWidth="1"/>
    <col min="7697" max="7697" width="15.7109375" customWidth="1"/>
    <col min="7698" max="7698" width="15.140625" customWidth="1"/>
    <col min="7938" max="7938" width="14.140625" bestFit="1" customWidth="1"/>
    <col min="7939" max="7939" width="16.7109375" bestFit="1" customWidth="1"/>
    <col min="7940" max="7940" width="17.140625" customWidth="1"/>
    <col min="7941" max="7941" width="15" customWidth="1"/>
    <col min="7942" max="7942" width="17.28515625" customWidth="1"/>
    <col min="7943" max="7943" width="12.42578125" customWidth="1"/>
    <col min="7944" max="7944" width="16.7109375" bestFit="1" customWidth="1"/>
    <col min="7945" max="7946" width="13.7109375" bestFit="1" customWidth="1"/>
    <col min="7947" max="7947" width="14.140625" bestFit="1" customWidth="1"/>
    <col min="7948" max="7948" width="17.7109375" customWidth="1"/>
    <col min="7949" max="7949" width="16.140625" bestFit="1" customWidth="1"/>
    <col min="7950" max="7950" width="20.85546875" customWidth="1"/>
    <col min="7951" max="7952" width="14.140625" bestFit="1" customWidth="1"/>
    <col min="7953" max="7953" width="15.7109375" customWidth="1"/>
    <col min="7954" max="7954" width="15.140625" customWidth="1"/>
    <col min="8194" max="8194" width="14.140625" bestFit="1" customWidth="1"/>
    <col min="8195" max="8195" width="16.7109375" bestFit="1" customWidth="1"/>
    <col min="8196" max="8196" width="17.140625" customWidth="1"/>
    <col min="8197" max="8197" width="15" customWidth="1"/>
    <col min="8198" max="8198" width="17.28515625" customWidth="1"/>
    <col min="8199" max="8199" width="12.42578125" customWidth="1"/>
    <col min="8200" max="8200" width="16.7109375" bestFit="1" customWidth="1"/>
    <col min="8201" max="8202" width="13.7109375" bestFit="1" customWidth="1"/>
    <col min="8203" max="8203" width="14.140625" bestFit="1" customWidth="1"/>
    <col min="8204" max="8204" width="17.7109375" customWidth="1"/>
    <col min="8205" max="8205" width="16.140625" bestFit="1" customWidth="1"/>
    <col min="8206" max="8206" width="20.85546875" customWidth="1"/>
    <col min="8207" max="8208" width="14.140625" bestFit="1" customWidth="1"/>
    <col min="8209" max="8209" width="15.7109375" customWidth="1"/>
    <col min="8210" max="8210" width="15.140625" customWidth="1"/>
    <col min="8450" max="8450" width="14.140625" bestFit="1" customWidth="1"/>
    <col min="8451" max="8451" width="16.7109375" bestFit="1" customWidth="1"/>
    <col min="8452" max="8452" width="17.140625" customWidth="1"/>
    <col min="8453" max="8453" width="15" customWidth="1"/>
    <col min="8454" max="8454" width="17.28515625" customWidth="1"/>
    <col min="8455" max="8455" width="12.42578125" customWidth="1"/>
    <col min="8456" max="8456" width="16.7109375" bestFit="1" customWidth="1"/>
    <col min="8457" max="8458" width="13.7109375" bestFit="1" customWidth="1"/>
    <col min="8459" max="8459" width="14.140625" bestFit="1" customWidth="1"/>
    <col min="8460" max="8460" width="17.7109375" customWidth="1"/>
    <col min="8461" max="8461" width="16.140625" bestFit="1" customWidth="1"/>
    <col min="8462" max="8462" width="20.85546875" customWidth="1"/>
    <col min="8463" max="8464" width="14.140625" bestFit="1" customWidth="1"/>
    <col min="8465" max="8465" width="15.7109375" customWidth="1"/>
    <col min="8466" max="8466" width="15.140625" customWidth="1"/>
    <col min="8706" max="8706" width="14.140625" bestFit="1" customWidth="1"/>
    <col min="8707" max="8707" width="16.7109375" bestFit="1" customWidth="1"/>
    <col min="8708" max="8708" width="17.140625" customWidth="1"/>
    <col min="8709" max="8709" width="15" customWidth="1"/>
    <col min="8710" max="8710" width="17.28515625" customWidth="1"/>
    <col min="8711" max="8711" width="12.42578125" customWidth="1"/>
    <col min="8712" max="8712" width="16.7109375" bestFit="1" customWidth="1"/>
    <col min="8713" max="8714" width="13.7109375" bestFit="1" customWidth="1"/>
    <col min="8715" max="8715" width="14.140625" bestFit="1" customWidth="1"/>
    <col min="8716" max="8716" width="17.7109375" customWidth="1"/>
    <col min="8717" max="8717" width="16.140625" bestFit="1" customWidth="1"/>
    <col min="8718" max="8718" width="20.85546875" customWidth="1"/>
    <col min="8719" max="8720" width="14.140625" bestFit="1" customWidth="1"/>
    <col min="8721" max="8721" width="15.7109375" customWidth="1"/>
    <col min="8722" max="8722" width="15.140625" customWidth="1"/>
    <col min="8962" max="8962" width="14.140625" bestFit="1" customWidth="1"/>
    <col min="8963" max="8963" width="16.7109375" bestFit="1" customWidth="1"/>
    <col min="8964" max="8964" width="17.140625" customWidth="1"/>
    <col min="8965" max="8965" width="15" customWidth="1"/>
    <col min="8966" max="8966" width="17.28515625" customWidth="1"/>
    <col min="8967" max="8967" width="12.42578125" customWidth="1"/>
    <col min="8968" max="8968" width="16.7109375" bestFit="1" customWidth="1"/>
    <col min="8969" max="8970" width="13.7109375" bestFit="1" customWidth="1"/>
    <col min="8971" max="8971" width="14.140625" bestFit="1" customWidth="1"/>
    <col min="8972" max="8972" width="17.7109375" customWidth="1"/>
    <col min="8973" max="8973" width="16.140625" bestFit="1" customWidth="1"/>
    <col min="8974" max="8974" width="20.85546875" customWidth="1"/>
    <col min="8975" max="8976" width="14.140625" bestFit="1" customWidth="1"/>
    <col min="8977" max="8977" width="15.7109375" customWidth="1"/>
    <col min="8978" max="8978" width="15.140625" customWidth="1"/>
    <col min="9218" max="9218" width="14.140625" bestFit="1" customWidth="1"/>
    <col min="9219" max="9219" width="16.7109375" bestFit="1" customWidth="1"/>
    <col min="9220" max="9220" width="17.140625" customWidth="1"/>
    <col min="9221" max="9221" width="15" customWidth="1"/>
    <col min="9222" max="9222" width="17.28515625" customWidth="1"/>
    <col min="9223" max="9223" width="12.42578125" customWidth="1"/>
    <col min="9224" max="9224" width="16.7109375" bestFit="1" customWidth="1"/>
    <col min="9225" max="9226" width="13.7109375" bestFit="1" customWidth="1"/>
    <col min="9227" max="9227" width="14.140625" bestFit="1" customWidth="1"/>
    <col min="9228" max="9228" width="17.7109375" customWidth="1"/>
    <col min="9229" max="9229" width="16.140625" bestFit="1" customWidth="1"/>
    <col min="9230" max="9230" width="20.85546875" customWidth="1"/>
    <col min="9231" max="9232" width="14.140625" bestFit="1" customWidth="1"/>
    <col min="9233" max="9233" width="15.7109375" customWidth="1"/>
    <col min="9234" max="9234" width="15.140625" customWidth="1"/>
    <col min="9474" max="9474" width="14.140625" bestFit="1" customWidth="1"/>
    <col min="9475" max="9475" width="16.7109375" bestFit="1" customWidth="1"/>
    <col min="9476" max="9476" width="17.140625" customWidth="1"/>
    <col min="9477" max="9477" width="15" customWidth="1"/>
    <col min="9478" max="9478" width="17.28515625" customWidth="1"/>
    <col min="9479" max="9479" width="12.42578125" customWidth="1"/>
    <col min="9480" max="9480" width="16.7109375" bestFit="1" customWidth="1"/>
    <col min="9481" max="9482" width="13.7109375" bestFit="1" customWidth="1"/>
    <col min="9483" max="9483" width="14.140625" bestFit="1" customWidth="1"/>
    <col min="9484" max="9484" width="17.7109375" customWidth="1"/>
    <col min="9485" max="9485" width="16.140625" bestFit="1" customWidth="1"/>
    <col min="9486" max="9486" width="20.85546875" customWidth="1"/>
    <col min="9487" max="9488" width="14.140625" bestFit="1" customWidth="1"/>
    <col min="9489" max="9489" width="15.7109375" customWidth="1"/>
    <col min="9490" max="9490" width="15.140625" customWidth="1"/>
    <col min="9730" max="9730" width="14.140625" bestFit="1" customWidth="1"/>
    <col min="9731" max="9731" width="16.7109375" bestFit="1" customWidth="1"/>
    <col min="9732" max="9732" width="17.140625" customWidth="1"/>
    <col min="9733" max="9733" width="15" customWidth="1"/>
    <col min="9734" max="9734" width="17.28515625" customWidth="1"/>
    <col min="9735" max="9735" width="12.42578125" customWidth="1"/>
    <col min="9736" max="9736" width="16.7109375" bestFit="1" customWidth="1"/>
    <col min="9737" max="9738" width="13.7109375" bestFit="1" customWidth="1"/>
    <col min="9739" max="9739" width="14.140625" bestFit="1" customWidth="1"/>
    <col min="9740" max="9740" width="17.7109375" customWidth="1"/>
    <col min="9741" max="9741" width="16.140625" bestFit="1" customWidth="1"/>
    <col min="9742" max="9742" width="20.85546875" customWidth="1"/>
    <col min="9743" max="9744" width="14.140625" bestFit="1" customWidth="1"/>
    <col min="9745" max="9745" width="15.7109375" customWidth="1"/>
    <col min="9746" max="9746" width="15.140625" customWidth="1"/>
    <col min="9986" max="9986" width="14.140625" bestFit="1" customWidth="1"/>
    <col min="9987" max="9987" width="16.7109375" bestFit="1" customWidth="1"/>
    <col min="9988" max="9988" width="17.140625" customWidth="1"/>
    <col min="9989" max="9989" width="15" customWidth="1"/>
    <col min="9990" max="9990" width="17.28515625" customWidth="1"/>
    <col min="9991" max="9991" width="12.42578125" customWidth="1"/>
    <col min="9992" max="9992" width="16.7109375" bestFit="1" customWidth="1"/>
    <col min="9993" max="9994" width="13.7109375" bestFit="1" customWidth="1"/>
    <col min="9995" max="9995" width="14.140625" bestFit="1" customWidth="1"/>
    <col min="9996" max="9996" width="17.7109375" customWidth="1"/>
    <col min="9997" max="9997" width="16.140625" bestFit="1" customWidth="1"/>
    <col min="9998" max="9998" width="20.85546875" customWidth="1"/>
    <col min="9999" max="10000" width="14.140625" bestFit="1" customWidth="1"/>
    <col min="10001" max="10001" width="15.7109375" customWidth="1"/>
    <col min="10002" max="10002" width="15.140625" customWidth="1"/>
    <col min="10242" max="10242" width="14.140625" bestFit="1" customWidth="1"/>
    <col min="10243" max="10243" width="16.7109375" bestFit="1" customWidth="1"/>
    <col min="10244" max="10244" width="17.140625" customWidth="1"/>
    <col min="10245" max="10245" width="15" customWidth="1"/>
    <col min="10246" max="10246" width="17.28515625" customWidth="1"/>
    <col min="10247" max="10247" width="12.42578125" customWidth="1"/>
    <col min="10248" max="10248" width="16.7109375" bestFit="1" customWidth="1"/>
    <col min="10249" max="10250" width="13.7109375" bestFit="1" customWidth="1"/>
    <col min="10251" max="10251" width="14.140625" bestFit="1" customWidth="1"/>
    <col min="10252" max="10252" width="17.7109375" customWidth="1"/>
    <col min="10253" max="10253" width="16.140625" bestFit="1" customWidth="1"/>
    <col min="10254" max="10254" width="20.85546875" customWidth="1"/>
    <col min="10255" max="10256" width="14.140625" bestFit="1" customWidth="1"/>
    <col min="10257" max="10257" width="15.7109375" customWidth="1"/>
    <col min="10258" max="10258" width="15.140625" customWidth="1"/>
    <col min="10498" max="10498" width="14.140625" bestFit="1" customWidth="1"/>
    <col min="10499" max="10499" width="16.7109375" bestFit="1" customWidth="1"/>
    <col min="10500" max="10500" width="17.140625" customWidth="1"/>
    <col min="10501" max="10501" width="15" customWidth="1"/>
    <col min="10502" max="10502" width="17.28515625" customWidth="1"/>
    <col min="10503" max="10503" width="12.42578125" customWidth="1"/>
    <col min="10504" max="10504" width="16.7109375" bestFit="1" customWidth="1"/>
    <col min="10505" max="10506" width="13.7109375" bestFit="1" customWidth="1"/>
    <col min="10507" max="10507" width="14.140625" bestFit="1" customWidth="1"/>
    <col min="10508" max="10508" width="17.7109375" customWidth="1"/>
    <col min="10509" max="10509" width="16.140625" bestFit="1" customWidth="1"/>
    <col min="10510" max="10510" width="20.85546875" customWidth="1"/>
    <col min="10511" max="10512" width="14.140625" bestFit="1" customWidth="1"/>
    <col min="10513" max="10513" width="15.7109375" customWidth="1"/>
    <col min="10514" max="10514" width="15.140625" customWidth="1"/>
    <col min="10754" max="10754" width="14.140625" bestFit="1" customWidth="1"/>
    <col min="10755" max="10755" width="16.7109375" bestFit="1" customWidth="1"/>
    <col min="10756" max="10756" width="17.140625" customWidth="1"/>
    <col min="10757" max="10757" width="15" customWidth="1"/>
    <col min="10758" max="10758" width="17.28515625" customWidth="1"/>
    <col min="10759" max="10759" width="12.42578125" customWidth="1"/>
    <col min="10760" max="10760" width="16.7109375" bestFit="1" customWidth="1"/>
    <col min="10761" max="10762" width="13.7109375" bestFit="1" customWidth="1"/>
    <col min="10763" max="10763" width="14.140625" bestFit="1" customWidth="1"/>
    <col min="10764" max="10764" width="17.7109375" customWidth="1"/>
    <col min="10765" max="10765" width="16.140625" bestFit="1" customWidth="1"/>
    <col min="10766" max="10766" width="20.85546875" customWidth="1"/>
    <col min="10767" max="10768" width="14.140625" bestFit="1" customWidth="1"/>
    <col min="10769" max="10769" width="15.7109375" customWidth="1"/>
    <col min="10770" max="10770" width="15.140625" customWidth="1"/>
    <col min="11010" max="11010" width="14.140625" bestFit="1" customWidth="1"/>
    <col min="11011" max="11011" width="16.7109375" bestFit="1" customWidth="1"/>
    <col min="11012" max="11012" width="17.140625" customWidth="1"/>
    <col min="11013" max="11013" width="15" customWidth="1"/>
    <col min="11014" max="11014" width="17.28515625" customWidth="1"/>
    <col min="11015" max="11015" width="12.42578125" customWidth="1"/>
    <col min="11016" max="11016" width="16.7109375" bestFit="1" customWidth="1"/>
    <col min="11017" max="11018" width="13.7109375" bestFit="1" customWidth="1"/>
    <col min="11019" max="11019" width="14.140625" bestFit="1" customWidth="1"/>
    <col min="11020" max="11020" width="17.7109375" customWidth="1"/>
    <col min="11021" max="11021" width="16.140625" bestFit="1" customWidth="1"/>
    <col min="11022" max="11022" width="20.85546875" customWidth="1"/>
    <col min="11023" max="11024" width="14.140625" bestFit="1" customWidth="1"/>
    <col min="11025" max="11025" width="15.7109375" customWidth="1"/>
    <col min="11026" max="11026" width="15.140625" customWidth="1"/>
    <col min="11266" max="11266" width="14.140625" bestFit="1" customWidth="1"/>
    <col min="11267" max="11267" width="16.7109375" bestFit="1" customWidth="1"/>
    <col min="11268" max="11268" width="17.140625" customWidth="1"/>
    <col min="11269" max="11269" width="15" customWidth="1"/>
    <col min="11270" max="11270" width="17.28515625" customWidth="1"/>
    <col min="11271" max="11271" width="12.42578125" customWidth="1"/>
    <col min="11272" max="11272" width="16.7109375" bestFit="1" customWidth="1"/>
    <col min="11273" max="11274" width="13.7109375" bestFit="1" customWidth="1"/>
    <col min="11275" max="11275" width="14.140625" bestFit="1" customWidth="1"/>
    <col min="11276" max="11276" width="17.7109375" customWidth="1"/>
    <col min="11277" max="11277" width="16.140625" bestFit="1" customWidth="1"/>
    <col min="11278" max="11278" width="20.85546875" customWidth="1"/>
    <col min="11279" max="11280" width="14.140625" bestFit="1" customWidth="1"/>
    <col min="11281" max="11281" width="15.7109375" customWidth="1"/>
    <col min="11282" max="11282" width="15.140625" customWidth="1"/>
    <col min="11522" max="11522" width="14.140625" bestFit="1" customWidth="1"/>
    <col min="11523" max="11523" width="16.7109375" bestFit="1" customWidth="1"/>
    <col min="11524" max="11524" width="17.140625" customWidth="1"/>
    <col min="11525" max="11525" width="15" customWidth="1"/>
    <col min="11526" max="11526" width="17.28515625" customWidth="1"/>
    <col min="11527" max="11527" width="12.42578125" customWidth="1"/>
    <col min="11528" max="11528" width="16.7109375" bestFit="1" customWidth="1"/>
    <col min="11529" max="11530" width="13.7109375" bestFit="1" customWidth="1"/>
    <col min="11531" max="11531" width="14.140625" bestFit="1" customWidth="1"/>
    <col min="11532" max="11532" width="17.7109375" customWidth="1"/>
    <col min="11533" max="11533" width="16.140625" bestFit="1" customWidth="1"/>
    <col min="11534" max="11534" width="20.85546875" customWidth="1"/>
    <col min="11535" max="11536" width="14.140625" bestFit="1" customWidth="1"/>
    <col min="11537" max="11537" width="15.7109375" customWidth="1"/>
    <col min="11538" max="11538" width="15.140625" customWidth="1"/>
    <col min="11778" max="11778" width="14.140625" bestFit="1" customWidth="1"/>
    <col min="11779" max="11779" width="16.7109375" bestFit="1" customWidth="1"/>
    <col min="11780" max="11780" width="17.140625" customWidth="1"/>
    <col min="11781" max="11781" width="15" customWidth="1"/>
    <col min="11782" max="11782" width="17.28515625" customWidth="1"/>
    <col min="11783" max="11783" width="12.42578125" customWidth="1"/>
    <col min="11784" max="11784" width="16.7109375" bestFit="1" customWidth="1"/>
    <col min="11785" max="11786" width="13.7109375" bestFit="1" customWidth="1"/>
    <col min="11787" max="11787" width="14.140625" bestFit="1" customWidth="1"/>
    <col min="11788" max="11788" width="17.7109375" customWidth="1"/>
    <col min="11789" max="11789" width="16.140625" bestFit="1" customWidth="1"/>
    <col min="11790" max="11790" width="20.85546875" customWidth="1"/>
    <col min="11791" max="11792" width="14.140625" bestFit="1" customWidth="1"/>
    <col min="11793" max="11793" width="15.7109375" customWidth="1"/>
    <col min="11794" max="11794" width="15.140625" customWidth="1"/>
    <col min="12034" max="12034" width="14.140625" bestFit="1" customWidth="1"/>
    <col min="12035" max="12035" width="16.7109375" bestFit="1" customWidth="1"/>
    <col min="12036" max="12036" width="17.140625" customWidth="1"/>
    <col min="12037" max="12037" width="15" customWidth="1"/>
    <col min="12038" max="12038" width="17.28515625" customWidth="1"/>
    <col min="12039" max="12039" width="12.42578125" customWidth="1"/>
    <col min="12040" max="12040" width="16.7109375" bestFit="1" customWidth="1"/>
    <col min="12041" max="12042" width="13.7109375" bestFit="1" customWidth="1"/>
    <col min="12043" max="12043" width="14.140625" bestFit="1" customWidth="1"/>
    <col min="12044" max="12044" width="17.7109375" customWidth="1"/>
    <col min="12045" max="12045" width="16.140625" bestFit="1" customWidth="1"/>
    <col min="12046" max="12046" width="20.85546875" customWidth="1"/>
    <col min="12047" max="12048" width="14.140625" bestFit="1" customWidth="1"/>
    <col min="12049" max="12049" width="15.7109375" customWidth="1"/>
    <col min="12050" max="12050" width="15.140625" customWidth="1"/>
    <col min="12290" max="12290" width="14.140625" bestFit="1" customWidth="1"/>
    <col min="12291" max="12291" width="16.7109375" bestFit="1" customWidth="1"/>
    <col min="12292" max="12292" width="17.140625" customWidth="1"/>
    <col min="12293" max="12293" width="15" customWidth="1"/>
    <col min="12294" max="12294" width="17.28515625" customWidth="1"/>
    <col min="12295" max="12295" width="12.42578125" customWidth="1"/>
    <col min="12296" max="12296" width="16.7109375" bestFit="1" customWidth="1"/>
    <col min="12297" max="12298" width="13.7109375" bestFit="1" customWidth="1"/>
    <col min="12299" max="12299" width="14.140625" bestFit="1" customWidth="1"/>
    <col min="12300" max="12300" width="17.7109375" customWidth="1"/>
    <col min="12301" max="12301" width="16.140625" bestFit="1" customWidth="1"/>
    <col min="12302" max="12302" width="20.85546875" customWidth="1"/>
    <col min="12303" max="12304" width="14.140625" bestFit="1" customWidth="1"/>
    <col min="12305" max="12305" width="15.7109375" customWidth="1"/>
    <col min="12306" max="12306" width="15.140625" customWidth="1"/>
    <col min="12546" max="12546" width="14.140625" bestFit="1" customWidth="1"/>
    <col min="12547" max="12547" width="16.7109375" bestFit="1" customWidth="1"/>
    <col min="12548" max="12548" width="17.140625" customWidth="1"/>
    <col min="12549" max="12549" width="15" customWidth="1"/>
    <col min="12550" max="12550" width="17.28515625" customWidth="1"/>
    <col min="12551" max="12551" width="12.42578125" customWidth="1"/>
    <col min="12552" max="12552" width="16.7109375" bestFit="1" customWidth="1"/>
    <col min="12553" max="12554" width="13.7109375" bestFit="1" customWidth="1"/>
    <col min="12555" max="12555" width="14.140625" bestFit="1" customWidth="1"/>
    <col min="12556" max="12556" width="17.7109375" customWidth="1"/>
    <col min="12557" max="12557" width="16.140625" bestFit="1" customWidth="1"/>
    <col min="12558" max="12558" width="20.85546875" customWidth="1"/>
    <col min="12559" max="12560" width="14.140625" bestFit="1" customWidth="1"/>
    <col min="12561" max="12561" width="15.7109375" customWidth="1"/>
    <col min="12562" max="12562" width="15.140625" customWidth="1"/>
    <col min="12802" max="12802" width="14.140625" bestFit="1" customWidth="1"/>
    <col min="12803" max="12803" width="16.7109375" bestFit="1" customWidth="1"/>
    <col min="12804" max="12804" width="17.140625" customWidth="1"/>
    <col min="12805" max="12805" width="15" customWidth="1"/>
    <col min="12806" max="12806" width="17.28515625" customWidth="1"/>
    <col min="12807" max="12807" width="12.42578125" customWidth="1"/>
    <col min="12808" max="12808" width="16.7109375" bestFit="1" customWidth="1"/>
    <col min="12809" max="12810" width="13.7109375" bestFit="1" customWidth="1"/>
    <col min="12811" max="12811" width="14.140625" bestFit="1" customWidth="1"/>
    <col min="12812" max="12812" width="17.7109375" customWidth="1"/>
    <col min="12813" max="12813" width="16.140625" bestFit="1" customWidth="1"/>
    <col min="12814" max="12814" width="20.85546875" customWidth="1"/>
    <col min="12815" max="12816" width="14.140625" bestFit="1" customWidth="1"/>
    <col min="12817" max="12817" width="15.7109375" customWidth="1"/>
    <col min="12818" max="12818" width="15.140625" customWidth="1"/>
    <col min="13058" max="13058" width="14.140625" bestFit="1" customWidth="1"/>
    <col min="13059" max="13059" width="16.7109375" bestFit="1" customWidth="1"/>
    <col min="13060" max="13060" width="17.140625" customWidth="1"/>
    <col min="13061" max="13061" width="15" customWidth="1"/>
    <col min="13062" max="13062" width="17.28515625" customWidth="1"/>
    <col min="13063" max="13063" width="12.42578125" customWidth="1"/>
    <col min="13064" max="13064" width="16.7109375" bestFit="1" customWidth="1"/>
    <col min="13065" max="13066" width="13.7109375" bestFit="1" customWidth="1"/>
    <col min="13067" max="13067" width="14.140625" bestFit="1" customWidth="1"/>
    <col min="13068" max="13068" width="17.7109375" customWidth="1"/>
    <col min="13069" max="13069" width="16.140625" bestFit="1" customWidth="1"/>
    <col min="13070" max="13070" width="20.85546875" customWidth="1"/>
    <col min="13071" max="13072" width="14.140625" bestFit="1" customWidth="1"/>
    <col min="13073" max="13073" width="15.7109375" customWidth="1"/>
    <col min="13074" max="13074" width="15.140625" customWidth="1"/>
    <col min="13314" max="13314" width="14.140625" bestFit="1" customWidth="1"/>
    <col min="13315" max="13315" width="16.7109375" bestFit="1" customWidth="1"/>
    <col min="13316" max="13316" width="17.140625" customWidth="1"/>
    <col min="13317" max="13317" width="15" customWidth="1"/>
    <col min="13318" max="13318" width="17.28515625" customWidth="1"/>
    <col min="13319" max="13319" width="12.42578125" customWidth="1"/>
    <col min="13320" max="13320" width="16.7109375" bestFit="1" customWidth="1"/>
    <col min="13321" max="13322" width="13.7109375" bestFit="1" customWidth="1"/>
    <col min="13323" max="13323" width="14.140625" bestFit="1" customWidth="1"/>
    <col min="13324" max="13324" width="17.7109375" customWidth="1"/>
    <col min="13325" max="13325" width="16.140625" bestFit="1" customWidth="1"/>
    <col min="13326" max="13326" width="20.85546875" customWidth="1"/>
    <col min="13327" max="13328" width="14.140625" bestFit="1" customWidth="1"/>
    <col min="13329" max="13329" width="15.7109375" customWidth="1"/>
    <col min="13330" max="13330" width="15.140625" customWidth="1"/>
    <col min="13570" max="13570" width="14.140625" bestFit="1" customWidth="1"/>
    <col min="13571" max="13571" width="16.7109375" bestFit="1" customWidth="1"/>
    <col min="13572" max="13572" width="17.140625" customWidth="1"/>
    <col min="13573" max="13573" width="15" customWidth="1"/>
    <col min="13574" max="13574" width="17.28515625" customWidth="1"/>
    <col min="13575" max="13575" width="12.42578125" customWidth="1"/>
    <col min="13576" max="13576" width="16.7109375" bestFit="1" customWidth="1"/>
    <col min="13577" max="13578" width="13.7109375" bestFit="1" customWidth="1"/>
    <col min="13579" max="13579" width="14.140625" bestFit="1" customWidth="1"/>
    <col min="13580" max="13580" width="17.7109375" customWidth="1"/>
    <col min="13581" max="13581" width="16.140625" bestFit="1" customWidth="1"/>
    <col min="13582" max="13582" width="20.85546875" customWidth="1"/>
    <col min="13583" max="13584" width="14.140625" bestFit="1" customWidth="1"/>
    <col min="13585" max="13585" width="15.7109375" customWidth="1"/>
    <col min="13586" max="13586" width="15.140625" customWidth="1"/>
    <col min="13826" max="13826" width="14.140625" bestFit="1" customWidth="1"/>
    <col min="13827" max="13827" width="16.7109375" bestFit="1" customWidth="1"/>
    <col min="13828" max="13828" width="17.140625" customWidth="1"/>
    <col min="13829" max="13829" width="15" customWidth="1"/>
    <col min="13830" max="13830" width="17.28515625" customWidth="1"/>
    <col min="13831" max="13831" width="12.42578125" customWidth="1"/>
    <col min="13832" max="13832" width="16.7109375" bestFit="1" customWidth="1"/>
    <col min="13833" max="13834" width="13.7109375" bestFit="1" customWidth="1"/>
    <col min="13835" max="13835" width="14.140625" bestFit="1" customWidth="1"/>
    <col min="13836" max="13836" width="17.7109375" customWidth="1"/>
    <col min="13837" max="13837" width="16.140625" bestFit="1" customWidth="1"/>
    <col min="13838" max="13838" width="20.85546875" customWidth="1"/>
    <col min="13839" max="13840" width="14.140625" bestFit="1" customWidth="1"/>
    <col min="13841" max="13841" width="15.7109375" customWidth="1"/>
    <col min="13842" max="13842" width="15.140625" customWidth="1"/>
    <col min="14082" max="14082" width="14.140625" bestFit="1" customWidth="1"/>
    <col min="14083" max="14083" width="16.7109375" bestFit="1" customWidth="1"/>
    <col min="14084" max="14084" width="17.140625" customWidth="1"/>
    <col min="14085" max="14085" width="15" customWidth="1"/>
    <col min="14086" max="14086" width="17.28515625" customWidth="1"/>
    <col min="14087" max="14087" width="12.42578125" customWidth="1"/>
    <col min="14088" max="14088" width="16.7109375" bestFit="1" customWidth="1"/>
    <col min="14089" max="14090" width="13.7109375" bestFit="1" customWidth="1"/>
    <col min="14091" max="14091" width="14.140625" bestFit="1" customWidth="1"/>
    <col min="14092" max="14092" width="17.7109375" customWidth="1"/>
    <col min="14093" max="14093" width="16.140625" bestFit="1" customWidth="1"/>
    <col min="14094" max="14094" width="20.85546875" customWidth="1"/>
    <col min="14095" max="14096" width="14.140625" bestFit="1" customWidth="1"/>
    <col min="14097" max="14097" width="15.7109375" customWidth="1"/>
    <col min="14098" max="14098" width="15.140625" customWidth="1"/>
    <col min="14338" max="14338" width="14.140625" bestFit="1" customWidth="1"/>
    <col min="14339" max="14339" width="16.7109375" bestFit="1" customWidth="1"/>
    <col min="14340" max="14340" width="17.140625" customWidth="1"/>
    <col min="14341" max="14341" width="15" customWidth="1"/>
    <col min="14342" max="14342" width="17.28515625" customWidth="1"/>
    <col min="14343" max="14343" width="12.42578125" customWidth="1"/>
    <col min="14344" max="14344" width="16.7109375" bestFit="1" customWidth="1"/>
    <col min="14345" max="14346" width="13.7109375" bestFit="1" customWidth="1"/>
    <col min="14347" max="14347" width="14.140625" bestFit="1" customWidth="1"/>
    <col min="14348" max="14348" width="17.7109375" customWidth="1"/>
    <col min="14349" max="14349" width="16.140625" bestFit="1" customWidth="1"/>
    <col min="14350" max="14350" width="20.85546875" customWidth="1"/>
    <col min="14351" max="14352" width="14.140625" bestFit="1" customWidth="1"/>
    <col min="14353" max="14353" width="15.7109375" customWidth="1"/>
    <col min="14354" max="14354" width="15.140625" customWidth="1"/>
    <col min="14594" max="14594" width="14.140625" bestFit="1" customWidth="1"/>
    <col min="14595" max="14595" width="16.7109375" bestFit="1" customWidth="1"/>
    <col min="14596" max="14596" width="17.140625" customWidth="1"/>
    <col min="14597" max="14597" width="15" customWidth="1"/>
    <col min="14598" max="14598" width="17.28515625" customWidth="1"/>
    <col min="14599" max="14599" width="12.42578125" customWidth="1"/>
    <col min="14600" max="14600" width="16.7109375" bestFit="1" customWidth="1"/>
    <col min="14601" max="14602" width="13.7109375" bestFit="1" customWidth="1"/>
    <col min="14603" max="14603" width="14.140625" bestFit="1" customWidth="1"/>
    <col min="14604" max="14604" width="17.7109375" customWidth="1"/>
    <col min="14605" max="14605" width="16.140625" bestFit="1" customWidth="1"/>
    <col min="14606" max="14606" width="20.85546875" customWidth="1"/>
    <col min="14607" max="14608" width="14.140625" bestFit="1" customWidth="1"/>
    <col min="14609" max="14609" width="15.7109375" customWidth="1"/>
    <col min="14610" max="14610" width="15.140625" customWidth="1"/>
    <col min="14850" max="14850" width="14.140625" bestFit="1" customWidth="1"/>
    <col min="14851" max="14851" width="16.7109375" bestFit="1" customWidth="1"/>
    <col min="14852" max="14852" width="17.140625" customWidth="1"/>
    <col min="14853" max="14853" width="15" customWidth="1"/>
    <col min="14854" max="14854" width="17.28515625" customWidth="1"/>
    <col min="14855" max="14855" width="12.42578125" customWidth="1"/>
    <col min="14856" max="14856" width="16.7109375" bestFit="1" customWidth="1"/>
    <col min="14857" max="14858" width="13.7109375" bestFit="1" customWidth="1"/>
    <col min="14859" max="14859" width="14.140625" bestFit="1" customWidth="1"/>
    <col min="14860" max="14860" width="17.7109375" customWidth="1"/>
    <col min="14861" max="14861" width="16.140625" bestFit="1" customWidth="1"/>
    <col min="14862" max="14862" width="20.85546875" customWidth="1"/>
    <col min="14863" max="14864" width="14.140625" bestFit="1" customWidth="1"/>
    <col min="14865" max="14865" width="15.7109375" customWidth="1"/>
    <col min="14866" max="14866" width="15.140625" customWidth="1"/>
    <col min="15106" max="15106" width="14.140625" bestFit="1" customWidth="1"/>
    <col min="15107" max="15107" width="16.7109375" bestFit="1" customWidth="1"/>
    <col min="15108" max="15108" width="17.140625" customWidth="1"/>
    <col min="15109" max="15109" width="15" customWidth="1"/>
    <col min="15110" max="15110" width="17.28515625" customWidth="1"/>
    <col min="15111" max="15111" width="12.42578125" customWidth="1"/>
    <col min="15112" max="15112" width="16.7109375" bestFit="1" customWidth="1"/>
    <col min="15113" max="15114" width="13.7109375" bestFit="1" customWidth="1"/>
    <col min="15115" max="15115" width="14.140625" bestFit="1" customWidth="1"/>
    <col min="15116" max="15116" width="17.7109375" customWidth="1"/>
    <col min="15117" max="15117" width="16.140625" bestFit="1" customWidth="1"/>
    <col min="15118" max="15118" width="20.85546875" customWidth="1"/>
    <col min="15119" max="15120" width="14.140625" bestFit="1" customWidth="1"/>
    <col min="15121" max="15121" width="15.7109375" customWidth="1"/>
    <col min="15122" max="15122" width="15.140625" customWidth="1"/>
    <col min="15362" max="15362" width="14.140625" bestFit="1" customWidth="1"/>
    <col min="15363" max="15363" width="16.7109375" bestFit="1" customWidth="1"/>
    <col min="15364" max="15364" width="17.140625" customWidth="1"/>
    <col min="15365" max="15365" width="15" customWidth="1"/>
    <col min="15366" max="15366" width="17.28515625" customWidth="1"/>
    <col min="15367" max="15367" width="12.42578125" customWidth="1"/>
    <col min="15368" max="15368" width="16.7109375" bestFit="1" customWidth="1"/>
    <col min="15369" max="15370" width="13.7109375" bestFit="1" customWidth="1"/>
    <col min="15371" max="15371" width="14.140625" bestFit="1" customWidth="1"/>
    <col min="15372" max="15372" width="17.7109375" customWidth="1"/>
    <col min="15373" max="15373" width="16.140625" bestFit="1" customWidth="1"/>
    <col min="15374" max="15374" width="20.85546875" customWidth="1"/>
    <col min="15375" max="15376" width="14.140625" bestFit="1" customWidth="1"/>
    <col min="15377" max="15377" width="15.7109375" customWidth="1"/>
    <col min="15378" max="15378" width="15.140625" customWidth="1"/>
    <col min="15618" max="15618" width="14.140625" bestFit="1" customWidth="1"/>
    <col min="15619" max="15619" width="16.7109375" bestFit="1" customWidth="1"/>
    <col min="15620" max="15620" width="17.140625" customWidth="1"/>
    <col min="15621" max="15621" width="15" customWidth="1"/>
    <col min="15622" max="15622" width="17.28515625" customWidth="1"/>
    <col min="15623" max="15623" width="12.42578125" customWidth="1"/>
    <col min="15624" max="15624" width="16.7109375" bestFit="1" customWidth="1"/>
    <col min="15625" max="15626" width="13.7109375" bestFit="1" customWidth="1"/>
    <col min="15627" max="15627" width="14.140625" bestFit="1" customWidth="1"/>
    <col min="15628" max="15628" width="17.7109375" customWidth="1"/>
    <col min="15629" max="15629" width="16.140625" bestFit="1" customWidth="1"/>
    <col min="15630" max="15630" width="20.85546875" customWidth="1"/>
    <col min="15631" max="15632" width="14.140625" bestFit="1" customWidth="1"/>
    <col min="15633" max="15633" width="15.7109375" customWidth="1"/>
    <col min="15634" max="15634" width="15.140625" customWidth="1"/>
    <col min="15874" max="15874" width="14.140625" bestFit="1" customWidth="1"/>
    <col min="15875" max="15875" width="16.7109375" bestFit="1" customWidth="1"/>
    <col min="15876" max="15876" width="17.140625" customWidth="1"/>
    <col min="15877" max="15877" width="15" customWidth="1"/>
    <col min="15878" max="15878" width="17.28515625" customWidth="1"/>
    <col min="15879" max="15879" width="12.42578125" customWidth="1"/>
    <col min="15880" max="15880" width="16.7109375" bestFit="1" customWidth="1"/>
    <col min="15881" max="15882" width="13.7109375" bestFit="1" customWidth="1"/>
    <col min="15883" max="15883" width="14.140625" bestFit="1" customWidth="1"/>
    <col min="15884" max="15884" width="17.7109375" customWidth="1"/>
    <col min="15885" max="15885" width="16.140625" bestFit="1" customWidth="1"/>
    <col min="15886" max="15886" width="20.85546875" customWidth="1"/>
    <col min="15887" max="15888" width="14.140625" bestFit="1" customWidth="1"/>
    <col min="15889" max="15889" width="15.7109375" customWidth="1"/>
    <col min="15890" max="15890" width="15.140625" customWidth="1"/>
    <col min="16130" max="16130" width="14.140625" bestFit="1" customWidth="1"/>
    <col min="16131" max="16131" width="16.7109375" bestFit="1" customWidth="1"/>
    <col min="16132" max="16132" width="17.140625" customWidth="1"/>
    <col min="16133" max="16133" width="15" customWidth="1"/>
    <col min="16134" max="16134" width="17.28515625" customWidth="1"/>
    <col min="16135" max="16135" width="12.42578125" customWidth="1"/>
    <col min="16136" max="16136" width="16.7109375" bestFit="1" customWidth="1"/>
    <col min="16137" max="16138" width="13.7109375" bestFit="1" customWidth="1"/>
    <col min="16139" max="16139" width="14.140625" bestFit="1" customWidth="1"/>
    <col min="16140" max="16140" width="17.7109375" customWidth="1"/>
    <col min="16141" max="16141" width="16.140625" bestFit="1" customWidth="1"/>
    <col min="16142" max="16142" width="20.85546875" customWidth="1"/>
    <col min="16143" max="16144" width="14.140625" bestFit="1" customWidth="1"/>
    <col min="16145" max="16145" width="15.7109375" customWidth="1"/>
    <col min="16146" max="16146" width="15.140625" customWidth="1"/>
  </cols>
  <sheetData>
    <row r="1" spans="1:20">
      <c r="A1" t="s">
        <v>1259</v>
      </c>
    </row>
    <row r="2" spans="1:20">
      <c r="A2" t="s">
        <v>1193</v>
      </c>
    </row>
    <row r="3" spans="1:20">
      <c r="A3" t="s">
        <v>1194</v>
      </c>
      <c r="B3" t="s">
        <v>1195</v>
      </c>
    </row>
    <row r="4" spans="1:20">
      <c r="A4" t="s">
        <v>1242</v>
      </c>
    </row>
    <row r="5" spans="1:20">
      <c r="A5" t="s">
        <v>950</v>
      </c>
    </row>
    <row r="6" spans="1:20">
      <c r="A6" t="s">
        <v>1196</v>
      </c>
    </row>
    <row r="7" spans="1:20">
      <c r="A7" t="s">
        <v>1197</v>
      </c>
    </row>
    <row r="9" spans="1:20">
      <c r="A9" s="252" t="s">
        <v>3321</v>
      </c>
    </row>
    <row r="10" spans="1:20">
      <c r="A10" s="252" t="s">
        <v>1260</v>
      </c>
      <c r="B10" s="252">
        <v>2014</v>
      </c>
      <c r="D10" s="252" t="s">
        <v>1239</v>
      </c>
      <c r="I10" s="252" t="s">
        <v>3329</v>
      </c>
      <c r="T10">
        <f>R10+S10</f>
        <v>0</v>
      </c>
    </row>
    <row r="11" spans="1:20">
      <c r="A11" t="s">
        <v>37</v>
      </c>
      <c r="B11" s="15">
        <f t="shared" ref="B11:B23" si="0">VLOOKUP(A11,$D$12:$G$39,4,FALSE)</f>
        <v>2.0493806554679955E-2</v>
      </c>
      <c r="D11" s="252" t="s">
        <v>123</v>
      </c>
      <c r="E11" s="252" t="s">
        <v>136</v>
      </c>
      <c r="F11" s="252" t="s">
        <v>1240</v>
      </c>
      <c r="G11" s="252" t="s">
        <v>1241</v>
      </c>
      <c r="I11" s="252" t="s">
        <v>3328</v>
      </c>
      <c r="J11" s="252" t="s">
        <v>1198</v>
      </c>
      <c r="K11" s="252" t="s">
        <v>1255</v>
      </c>
      <c r="L11" s="252" t="s">
        <v>1256</v>
      </c>
      <c r="M11" s="252" t="s">
        <v>1257</v>
      </c>
      <c r="N11" s="252" t="s">
        <v>1258</v>
      </c>
    </row>
    <row r="12" spans="1:20">
      <c r="A12" t="s">
        <v>21</v>
      </c>
      <c r="B12" s="15">
        <f t="shared" si="0"/>
        <v>5.775026205450734E-2</v>
      </c>
      <c r="D12" t="s">
        <v>37</v>
      </c>
      <c r="E12" s="393">
        <v>1719</v>
      </c>
      <c r="F12" s="393">
        <v>83879</v>
      </c>
      <c r="G12" s="15">
        <f>E12/F12</f>
        <v>2.0493806554679955E-2</v>
      </c>
      <c r="I12" t="s">
        <v>1245</v>
      </c>
      <c r="J12" s="393">
        <v>516419</v>
      </c>
      <c r="K12" s="393">
        <v>358969</v>
      </c>
      <c r="L12" s="393">
        <v>7300</v>
      </c>
      <c r="M12" s="393">
        <v>40110</v>
      </c>
      <c r="N12" s="393">
        <v>0</v>
      </c>
    </row>
    <row r="13" spans="1:20">
      <c r="A13" t="s">
        <v>25</v>
      </c>
      <c r="B13" s="15">
        <f t="shared" si="0"/>
        <v>3.6233546740687676E-2</v>
      </c>
      <c r="D13" t="s">
        <v>21</v>
      </c>
      <c r="E13" s="393">
        <v>1763</v>
      </c>
      <c r="F13" s="393">
        <v>30528</v>
      </c>
      <c r="G13" s="15">
        <f t="shared" ref="G13:G39" si="1">E13/F13</f>
        <v>5.775026205450734E-2</v>
      </c>
      <c r="I13" t="s">
        <v>1246</v>
      </c>
      <c r="J13" s="393">
        <v>80051</v>
      </c>
      <c r="K13" s="393">
        <v>80051</v>
      </c>
      <c r="L13" s="393">
        <v>0</v>
      </c>
      <c r="M13" s="393">
        <v>0</v>
      </c>
      <c r="N13" s="393">
        <v>0</v>
      </c>
    </row>
    <row r="14" spans="1:20">
      <c r="A14" t="s">
        <v>24</v>
      </c>
      <c r="B14" s="15">
        <f t="shared" si="0"/>
        <v>2.6279004752585967E-2</v>
      </c>
      <c r="D14" t="s">
        <v>22</v>
      </c>
      <c r="E14" s="393">
        <v>610</v>
      </c>
      <c r="F14" s="393">
        <v>110370</v>
      </c>
      <c r="G14" s="15">
        <f t="shared" si="1"/>
        <v>5.5268641841079999E-3</v>
      </c>
      <c r="I14" t="s">
        <v>1247</v>
      </c>
      <c r="J14" s="393">
        <v>59849</v>
      </c>
      <c r="K14" s="393">
        <v>8679</v>
      </c>
      <c r="L14" s="393">
        <v>4300</v>
      </c>
      <c r="M14" s="393">
        <v>4250</v>
      </c>
      <c r="N14" s="393">
        <v>15260</v>
      </c>
    </row>
    <row r="15" spans="1:20">
      <c r="A15" t="s">
        <v>27</v>
      </c>
      <c r="B15" s="15">
        <f t="shared" si="0"/>
        <v>2.9609996363233877E-2</v>
      </c>
      <c r="D15" t="s">
        <v>69</v>
      </c>
      <c r="E15" s="393">
        <v>1290</v>
      </c>
      <c r="F15" s="393" t="s">
        <v>110</v>
      </c>
      <c r="G15" s="15"/>
      <c r="I15" t="s">
        <v>1243</v>
      </c>
      <c r="J15" s="393">
        <v>47925</v>
      </c>
      <c r="K15" s="393">
        <v>2000</v>
      </c>
      <c r="L15" s="393">
        <v>3025</v>
      </c>
      <c r="M15" s="393">
        <f>SUM(R1:S1)*1000</f>
        <v>0</v>
      </c>
      <c r="N15" s="393">
        <v>0</v>
      </c>
    </row>
    <row r="16" spans="1:20">
      <c r="A16" t="s">
        <v>42</v>
      </c>
      <c r="B16" s="15">
        <f t="shared" si="0"/>
        <v>2.6031201985580901E-3</v>
      </c>
      <c r="D16" t="s">
        <v>30</v>
      </c>
      <c r="E16" s="393">
        <v>257</v>
      </c>
      <c r="F16" s="393">
        <v>9251</v>
      </c>
      <c r="G16" s="15">
        <f t="shared" si="1"/>
        <v>2.7780780456166901E-2</v>
      </c>
      <c r="I16" t="s">
        <v>1248</v>
      </c>
      <c r="J16" s="393">
        <v>262267</v>
      </c>
      <c r="K16" s="393">
        <v>170027</v>
      </c>
      <c r="L16" s="393">
        <v>0</v>
      </c>
      <c r="M16" s="393">
        <v>0</v>
      </c>
      <c r="N16" s="393">
        <v>0</v>
      </c>
    </row>
    <row r="17" spans="1:14">
      <c r="A17" t="s">
        <v>28</v>
      </c>
      <c r="B17" s="15">
        <f t="shared" si="0"/>
        <v>1.8256861405468783E-2</v>
      </c>
      <c r="D17" t="s">
        <v>23</v>
      </c>
      <c r="E17" s="393">
        <v>776</v>
      </c>
      <c r="F17" s="393">
        <v>78868</v>
      </c>
      <c r="G17" s="15">
        <f t="shared" si="1"/>
        <v>9.8392250342344174E-3</v>
      </c>
      <c r="I17" t="s">
        <v>1249</v>
      </c>
      <c r="J17" s="393">
        <v>313409</v>
      </c>
      <c r="K17" s="393">
        <v>10380</v>
      </c>
      <c r="L17" s="393">
        <v>23929</v>
      </c>
      <c r="M17" s="393">
        <v>7850</v>
      </c>
      <c r="N17" s="393">
        <v>9560</v>
      </c>
    </row>
    <row r="18" spans="1:14">
      <c r="A18" t="s">
        <v>50</v>
      </c>
      <c r="B18" s="15">
        <f t="shared" si="0"/>
        <v>1.2851555224436581E-2</v>
      </c>
      <c r="D18" t="s">
        <v>24</v>
      </c>
      <c r="E18" s="393">
        <v>1128</v>
      </c>
      <c r="F18" s="393">
        <v>42924</v>
      </c>
      <c r="G18" s="15">
        <f t="shared" si="1"/>
        <v>2.6279004752585967E-2</v>
      </c>
      <c r="I18" t="s">
        <v>1250</v>
      </c>
      <c r="J18" s="393">
        <v>186981</v>
      </c>
      <c r="K18" s="393">
        <v>0</v>
      </c>
      <c r="L18" s="393">
        <v>17479</v>
      </c>
      <c r="M18" s="393">
        <v>1652</v>
      </c>
      <c r="N18" s="393">
        <v>0</v>
      </c>
    </row>
    <row r="19" spans="1:14">
      <c r="A19" t="s">
        <v>29</v>
      </c>
      <c r="B19" s="15">
        <f t="shared" si="0"/>
        <v>2.2348902417627527E-2</v>
      </c>
      <c r="D19" t="s">
        <v>26</v>
      </c>
      <c r="E19" s="393">
        <v>141</v>
      </c>
      <c r="F19" s="393">
        <v>45227</v>
      </c>
      <c r="G19" s="15">
        <f t="shared" si="1"/>
        <v>3.1176067393371217E-3</v>
      </c>
      <c r="I19" t="s">
        <v>1251</v>
      </c>
      <c r="J19" s="393">
        <v>99553</v>
      </c>
      <c r="K19" s="393">
        <v>14200</v>
      </c>
      <c r="L19" s="393">
        <v>4573</v>
      </c>
      <c r="M19" s="393">
        <v>0</v>
      </c>
      <c r="N19" s="393">
        <v>0</v>
      </c>
    </row>
    <row r="20" spans="1:14">
      <c r="A20" t="s">
        <v>33</v>
      </c>
      <c r="B20" s="15">
        <f t="shared" si="0"/>
        <v>5.877803557617943E-2</v>
      </c>
      <c r="D20" t="s">
        <v>42</v>
      </c>
      <c r="E20" s="393">
        <v>881</v>
      </c>
      <c r="F20" s="393">
        <v>338440</v>
      </c>
      <c r="G20" s="15">
        <f t="shared" si="1"/>
        <v>2.6031201985580901E-3</v>
      </c>
      <c r="I20" t="s">
        <v>1252</v>
      </c>
      <c r="J20" s="393">
        <v>1980</v>
      </c>
      <c r="K20" s="393">
        <v>0</v>
      </c>
      <c r="L20" s="393">
        <v>0</v>
      </c>
      <c r="M20" s="393">
        <v>0</v>
      </c>
      <c r="N20" s="393">
        <v>0</v>
      </c>
    </row>
    <row r="21" spans="1:14">
      <c r="A21" t="s">
        <v>36</v>
      </c>
      <c r="B21" s="15">
        <f t="shared" si="0"/>
        <v>6.4464878917721818E-2</v>
      </c>
      <c r="D21" t="s">
        <v>28</v>
      </c>
      <c r="E21" s="393">
        <v>11560</v>
      </c>
      <c r="F21" s="393">
        <v>633186.6</v>
      </c>
      <c r="G21" s="15">
        <f t="shared" si="1"/>
        <v>1.8256861405468783E-2</v>
      </c>
      <c r="I21" t="s">
        <v>1253</v>
      </c>
      <c r="J21" s="393">
        <v>25681</v>
      </c>
      <c r="K21" s="393">
        <v>0</v>
      </c>
      <c r="L21" s="393">
        <v>2681</v>
      </c>
      <c r="M21" s="393">
        <v>0</v>
      </c>
      <c r="N21" s="393">
        <v>0</v>
      </c>
    </row>
    <row r="22" spans="1:14">
      <c r="A22" t="s">
        <v>56</v>
      </c>
      <c r="B22" s="15">
        <f t="shared" si="0"/>
        <v>3.3233578383536098E-2</v>
      </c>
      <c r="D22" t="s">
        <v>25</v>
      </c>
      <c r="E22" s="393">
        <v>12949</v>
      </c>
      <c r="F22" s="393">
        <v>357376</v>
      </c>
      <c r="G22" s="15">
        <f t="shared" si="1"/>
        <v>3.6233546740687676E-2</v>
      </c>
      <c r="I22" t="s">
        <v>1244</v>
      </c>
      <c r="J22" s="393">
        <v>218910</v>
      </c>
      <c r="K22" s="393">
        <v>0</v>
      </c>
      <c r="L22" s="393">
        <v>0</v>
      </c>
      <c r="M22" s="393">
        <f>SUM(R2:T2)*1000</f>
        <v>0</v>
      </c>
      <c r="N22" s="393">
        <v>0</v>
      </c>
    </row>
    <row r="23" spans="1:14">
      <c r="A23" t="s">
        <v>43</v>
      </c>
      <c r="B23" s="15">
        <f t="shared" si="0"/>
        <v>4.7608841381386038E-3</v>
      </c>
      <c r="D23" t="s">
        <v>48</v>
      </c>
      <c r="E23" s="393" t="s">
        <v>110</v>
      </c>
      <c r="F23" s="393">
        <v>131957</v>
      </c>
      <c r="G23" s="15"/>
      <c r="I23" t="s">
        <v>1254</v>
      </c>
      <c r="J23" s="393">
        <v>54890</v>
      </c>
      <c r="K23" s="393">
        <v>0</v>
      </c>
      <c r="L23" s="393">
        <v>0</v>
      </c>
      <c r="M23" s="393">
        <v>0</v>
      </c>
      <c r="N23" s="393">
        <v>0</v>
      </c>
    </row>
    <row r="24" spans="1:14">
      <c r="A24" s="587" t="s">
        <v>3330</v>
      </c>
      <c r="B24" s="782">
        <f>K25/F35/1000</f>
        <v>1.3785041297032733E-2</v>
      </c>
      <c r="D24" t="s">
        <v>34</v>
      </c>
      <c r="E24" s="393">
        <v>1781.8</v>
      </c>
      <c r="F24" s="393">
        <v>93011</v>
      </c>
      <c r="G24" s="15">
        <f t="shared" si="1"/>
        <v>1.9156873918138716E-2</v>
      </c>
      <c r="I24" s="252" t="s">
        <v>1199</v>
      </c>
      <c r="J24" s="906">
        <f>SUM(J12:J23)</f>
        <v>1867915</v>
      </c>
      <c r="K24" s="906">
        <f>SUM(K12:K23)</f>
        <v>644306</v>
      </c>
      <c r="L24" s="906">
        <f>SUM(L12:L23)</f>
        <v>63287</v>
      </c>
      <c r="M24" s="906">
        <f>SUM(M12:M23)</f>
        <v>53862</v>
      </c>
      <c r="N24" s="906">
        <f>SUM(N12:N23)</f>
        <v>24820</v>
      </c>
    </row>
    <row r="25" spans="1:14">
      <c r="A25" t="s">
        <v>60</v>
      </c>
      <c r="B25" s="15">
        <f>VLOOKUP(A25,$D$12:$G$39,4,FALSE)</f>
        <v>1.5127563194137638E-2</v>
      </c>
      <c r="D25" t="s">
        <v>50</v>
      </c>
      <c r="E25" s="393">
        <v>897</v>
      </c>
      <c r="F25" s="393">
        <v>69797</v>
      </c>
      <c r="G25" s="15">
        <f t="shared" si="1"/>
        <v>1.2851555224436581E-2</v>
      </c>
      <c r="I25" s="252" t="s">
        <v>1200</v>
      </c>
      <c r="J25" s="393"/>
      <c r="K25" s="906">
        <f>K24+L24/2</f>
        <v>675949.5</v>
      </c>
      <c r="L25" s="393"/>
      <c r="M25" s="393"/>
      <c r="N25" s="393"/>
    </row>
    <row r="26" spans="1:14">
      <c r="A26" s="252" t="s">
        <v>64</v>
      </c>
      <c r="B26" s="670">
        <f>AVERAGE(B11:B25)</f>
        <v>2.777180248123547E-2</v>
      </c>
      <c r="D26" t="s">
        <v>29</v>
      </c>
      <c r="E26" s="393">
        <v>6751</v>
      </c>
      <c r="F26" s="393">
        <v>302073</v>
      </c>
      <c r="G26" s="15">
        <f t="shared" si="1"/>
        <v>2.2348902417627527E-2</v>
      </c>
    </row>
    <row r="27" spans="1:14">
      <c r="A27" s="252" t="s">
        <v>3323</v>
      </c>
      <c r="B27" s="670">
        <f>STDEV(B11:B25)</f>
        <v>1.9323398213643248E-2</v>
      </c>
      <c r="D27" t="s">
        <v>31</v>
      </c>
      <c r="E27" s="393">
        <v>0</v>
      </c>
      <c r="F27" s="393">
        <v>64573</v>
      </c>
      <c r="G27" s="15">
        <f t="shared" si="1"/>
        <v>0</v>
      </c>
    </row>
    <row r="28" spans="1:14">
      <c r="A28" s="671" t="s">
        <v>3324</v>
      </c>
      <c r="B28" s="672">
        <f>(B24-B26)/B27</f>
        <v>-0.72382512793880172</v>
      </c>
      <c r="D28" t="s">
        <v>32</v>
      </c>
      <c r="E28" s="393">
        <v>309</v>
      </c>
      <c r="F28" s="393">
        <v>65286</v>
      </c>
      <c r="G28" s="15">
        <f t="shared" si="1"/>
        <v>4.73302086205312E-3</v>
      </c>
    </row>
    <row r="29" spans="1:14">
      <c r="D29" t="s">
        <v>33</v>
      </c>
      <c r="E29" s="393">
        <v>152</v>
      </c>
      <c r="F29" s="393">
        <v>2586</v>
      </c>
      <c r="G29" s="15">
        <f t="shared" si="1"/>
        <v>5.877803557617943E-2</v>
      </c>
    </row>
    <row r="30" spans="1:14">
      <c r="D30" t="s">
        <v>35</v>
      </c>
      <c r="E30" s="393" t="s">
        <v>110</v>
      </c>
      <c r="F30" s="393">
        <v>315.39999999999998</v>
      </c>
      <c r="G30" s="15"/>
    </row>
    <row r="31" spans="1:14">
      <c r="D31" t="s">
        <v>36</v>
      </c>
      <c r="E31" s="393">
        <v>2678</v>
      </c>
      <c r="F31" s="393">
        <v>41542</v>
      </c>
      <c r="G31" s="15">
        <f t="shared" si="1"/>
        <v>6.4464878917721818E-2</v>
      </c>
    </row>
    <row r="32" spans="1:14">
      <c r="D32" t="s">
        <v>38</v>
      </c>
      <c r="E32" s="393">
        <v>1556</v>
      </c>
      <c r="F32" s="393">
        <v>312679</v>
      </c>
      <c r="G32" s="15">
        <f t="shared" si="1"/>
        <v>4.9763495469794901E-3</v>
      </c>
    </row>
    <row r="33" spans="1:7">
      <c r="D33" t="s">
        <v>56</v>
      </c>
      <c r="E33" s="393">
        <v>3065</v>
      </c>
      <c r="F33" s="393">
        <v>92226</v>
      </c>
      <c r="G33" s="15">
        <f t="shared" si="1"/>
        <v>3.3233578383536098E-2</v>
      </c>
    </row>
    <row r="34" spans="1:7">
      <c r="D34" t="s">
        <v>39</v>
      </c>
      <c r="E34" s="393">
        <v>683</v>
      </c>
      <c r="F34" s="393">
        <v>238390.7</v>
      </c>
      <c r="G34" s="15">
        <f t="shared" si="1"/>
        <v>2.8650446514901797E-3</v>
      </c>
    </row>
    <row r="35" spans="1:7">
      <c r="D35" t="s">
        <v>41</v>
      </c>
      <c r="E35" s="393">
        <v>419.7</v>
      </c>
      <c r="F35" s="393">
        <v>49035</v>
      </c>
      <c r="G35" s="15">
        <f t="shared" si="1"/>
        <v>8.5591924135821357E-3</v>
      </c>
    </row>
    <row r="36" spans="1:7">
      <c r="D36" t="s">
        <v>40</v>
      </c>
      <c r="E36" s="393">
        <v>770</v>
      </c>
      <c r="F36" s="393">
        <v>20273</v>
      </c>
      <c r="G36" s="15">
        <f t="shared" si="1"/>
        <v>3.7981551817688551E-2</v>
      </c>
    </row>
    <row r="37" spans="1:7">
      <c r="D37" t="s">
        <v>27</v>
      </c>
      <c r="E37" s="393">
        <v>14981</v>
      </c>
      <c r="F37" s="393">
        <v>505944</v>
      </c>
      <c r="G37" s="15">
        <f t="shared" si="1"/>
        <v>2.9609996363233877E-2</v>
      </c>
    </row>
    <row r="38" spans="1:7">
      <c r="D38" t="s">
        <v>43</v>
      </c>
      <c r="E38" s="393">
        <v>2088</v>
      </c>
      <c r="F38" s="393">
        <v>438574</v>
      </c>
      <c r="G38" s="15">
        <f t="shared" si="1"/>
        <v>4.7608841381386038E-3</v>
      </c>
    </row>
    <row r="39" spans="1:7">
      <c r="D39" t="s">
        <v>60</v>
      </c>
      <c r="E39" s="393">
        <v>3759.62</v>
      </c>
      <c r="F39" s="393">
        <v>248527.8</v>
      </c>
      <c r="G39" s="15">
        <f t="shared" si="1"/>
        <v>1.5127563194137638E-2</v>
      </c>
    </row>
    <row r="43" spans="1:7">
      <c r="A43" t="s">
        <v>638</v>
      </c>
    </row>
    <row r="45" spans="1:7">
      <c r="A45" t="s">
        <v>119</v>
      </c>
      <c r="B45">
        <v>42747.621620370366</v>
      </c>
    </row>
    <row r="46" spans="1:7">
      <c r="A46" t="s">
        <v>120</v>
      </c>
      <c r="B46">
        <v>42761.540098587968</v>
      </c>
    </row>
    <row r="47" spans="1:7">
      <c r="A47" t="s">
        <v>121</v>
      </c>
      <c r="B47" t="s">
        <v>2</v>
      </c>
    </row>
    <row r="49" spans="1:11">
      <c r="A49" t="s">
        <v>639</v>
      </c>
      <c r="B49" t="s">
        <v>640</v>
      </c>
    </row>
    <row r="50" spans="1:11">
      <c r="A50" t="s">
        <v>122</v>
      </c>
      <c r="B50" t="s">
        <v>641</v>
      </c>
    </row>
    <row r="52" spans="1:11">
      <c r="A52" s="252" t="s">
        <v>123</v>
      </c>
      <c r="B52" s="252" t="s">
        <v>97</v>
      </c>
      <c r="C52" s="252" t="s">
        <v>98</v>
      </c>
      <c r="D52" s="252" t="s">
        <v>99</v>
      </c>
      <c r="E52" s="252" t="s">
        <v>100</v>
      </c>
      <c r="F52" s="252" t="s">
        <v>101</v>
      </c>
      <c r="G52" s="252" t="s">
        <v>102</v>
      </c>
      <c r="H52" s="252" t="s">
        <v>103</v>
      </c>
      <c r="I52" s="252" t="s">
        <v>104</v>
      </c>
      <c r="J52" s="252" t="s">
        <v>125</v>
      </c>
      <c r="K52" s="252" t="s">
        <v>136</v>
      </c>
    </row>
    <row r="53" spans="1:11">
      <c r="A53" t="s">
        <v>21</v>
      </c>
      <c r="B53">
        <v>1747</v>
      </c>
      <c r="C53">
        <v>1763</v>
      </c>
      <c r="D53">
        <v>1763</v>
      </c>
      <c r="E53">
        <v>1763</v>
      </c>
      <c r="F53">
        <v>1763</v>
      </c>
      <c r="G53">
        <v>1763</v>
      </c>
      <c r="H53">
        <v>1763</v>
      </c>
      <c r="I53">
        <v>1763</v>
      </c>
      <c r="J53">
        <v>1763</v>
      </c>
      <c r="K53">
        <v>1763</v>
      </c>
    </row>
    <row r="54" spans="1:11">
      <c r="A54" t="s">
        <v>22</v>
      </c>
      <c r="B54">
        <v>331</v>
      </c>
      <c r="C54">
        <v>394</v>
      </c>
      <c r="D54">
        <v>418</v>
      </c>
      <c r="E54">
        <v>418</v>
      </c>
      <c r="F54">
        <v>418</v>
      </c>
      <c r="G54">
        <v>437</v>
      </c>
      <c r="H54">
        <v>458</v>
      </c>
      <c r="I54">
        <v>541</v>
      </c>
      <c r="J54">
        <v>605</v>
      </c>
      <c r="K54">
        <v>610</v>
      </c>
    </row>
    <row r="55" spans="1:11">
      <c r="A55" t="s">
        <v>23</v>
      </c>
      <c r="B55">
        <v>564</v>
      </c>
      <c r="C55">
        <v>633</v>
      </c>
      <c r="D55">
        <v>657</v>
      </c>
      <c r="E55">
        <v>691</v>
      </c>
      <c r="F55">
        <v>729</v>
      </c>
      <c r="G55">
        <v>734</v>
      </c>
      <c r="H55">
        <v>745</v>
      </c>
      <c r="I55">
        <v>751</v>
      </c>
      <c r="J55">
        <v>776</v>
      </c>
      <c r="K55">
        <v>776</v>
      </c>
    </row>
    <row r="56" spans="1:11">
      <c r="A56" t="s">
        <v>24</v>
      </c>
      <c r="B56" t="s">
        <v>110</v>
      </c>
      <c r="C56">
        <v>1071</v>
      </c>
      <c r="D56">
        <v>1111</v>
      </c>
      <c r="E56">
        <v>1128</v>
      </c>
      <c r="F56">
        <v>1128</v>
      </c>
      <c r="G56">
        <v>1128</v>
      </c>
      <c r="H56">
        <v>1128</v>
      </c>
      <c r="I56">
        <v>1128</v>
      </c>
      <c r="J56">
        <v>1128</v>
      </c>
      <c r="K56">
        <v>1128</v>
      </c>
    </row>
    <row r="57" spans="1:11">
      <c r="A57" t="s">
        <v>124</v>
      </c>
      <c r="B57">
        <v>12363</v>
      </c>
      <c r="C57">
        <v>12531</v>
      </c>
      <c r="D57">
        <v>12594</v>
      </c>
      <c r="E57">
        <v>12645</v>
      </c>
      <c r="F57">
        <v>12813</v>
      </c>
      <c r="G57">
        <v>12819</v>
      </c>
      <c r="H57">
        <v>12845</v>
      </c>
      <c r="I57">
        <v>12879</v>
      </c>
      <c r="J57">
        <v>12917</v>
      </c>
      <c r="K57">
        <v>12949</v>
      </c>
    </row>
    <row r="58" spans="1:11">
      <c r="A58" t="s">
        <v>26</v>
      </c>
      <c r="B58">
        <v>99</v>
      </c>
      <c r="C58">
        <v>99</v>
      </c>
      <c r="D58">
        <v>96</v>
      </c>
      <c r="E58">
        <v>104</v>
      </c>
      <c r="F58">
        <v>100</v>
      </c>
      <c r="G58">
        <v>115</v>
      </c>
      <c r="H58">
        <v>115</v>
      </c>
      <c r="I58">
        <v>124</v>
      </c>
      <c r="J58">
        <v>140</v>
      </c>
      <c r="K58">
        <v>141</v>
      </c>
    </row>
    <row r="59" spans="1:11">
      <c r="A59" t="s">
        <v>50</v>
      </c>
      <c r="B59">
        <v>247</v>
      </c>
      <c r="C59">
        <v>270</v>
      </c>
      <c r="D59">
        <v>269</v>
      </c>
      <c r="E59">
        <v>423</v>
      </c>
      <c r="F59">
        <v>663</v>
      </c>
      <c r="G59">
        <v>900.27</v>
      </c>
      <c r="H59">
        <v>900</v>
      </c>
      <c r="I59">
        <v>900</v>
      </c>
      <c r="J59">
        <v>897</v>
      </c>
      <c r="K59">
        <v>897</v>
      </c>
    </row>
    <row r="60" spans="1:11">
      <c r="A60" t="s">
        <v>48</v>
      </c>
      <c r="B60" t="s">
        <v>110</v>
      </c>
      <c r="C60" t="s">
        <v>110</v>
      </c>
      <c r="D60" t="s">
        <v>110</v>
      </c>
      <c r="E60" t="s">
        <v>110</v>
      </c>
      <c r="F60" t="s">
        <v>110</v>
      </c>
      <c r="G60" t="s">
        <v>110</v>
      </c>
      <c r="H60" t="s">
        <v>110</v>
      </c>
      <c r="I60" t="s">
        <v>110</v>
      </c>
      <c r="J60" t="s">
        <v>110</v>
      </c>
      <c r="K60" t="s">
        <v>110</v>
      </c>
    </row>
    <row r="61" spans="1:11">
      <c r="A61" t="s">
        <v>27</v>
      </c>
      <c r="B61">
        <v>11432</v>
      </c>
      <c r="C61">
        <v>12073</v>
      </c>
      <c r="D61">
        <v>13013</v>
      </c>
      <c r="E61">
        <v>13518</v>
      </c>
      <c r="F61">
        <v>14021</v>
      </c>
      <c r="G61">
        <v>14262</v>
      </c>
      <c r="H61">
        <v>14531</v>
      </c>
      <c r="I61">
        <v>14701</v>
      </c>
      <c r="J61">
        <v>14981</v>
      </c>
      <c r="K61">
        <v>14981</v>
      </c>
    </row>
    <row r="62" spans="1:11">
      <c r="A62" t="s">
        <v>28</v>
      </c>
      <c r="B62">
        <v>10800</v>
      </c>
      <c r="C62">
        <v>10848</v>
      </c>
      <c r="D62">
        <v>10958</v>
      </c>
      <c r="E62">
        <v>11042</v>
      </c>
      <c r="F62">
        <v>11163</v>
      </c>
      <c r="G62">
        <v>11392</v>
      </c>
      <c r="H62">
        <v>11413</v>
      </c>
      <c r="I62">
        <v>11413</v>
      </c>
      <c r="J62">
        <v>11552</v>
      </c>
      <c r="K62">
        <v>11560</v>
      </c>
    </row>
    <row r="63" spans="1:11">
      <c r="A63" t="s">
        <v>69</v>
      </c>
      <c r="B63">
        <v>1016</v>
      </c>
      <c r="C63">
        <v>1081</v>
      </c>
      <c r="D63">
        <v>1156</v>
      </c>
      <c r="E63">
        <v>1199</v>
      </c>
      <c r="F63">
        <v>1244</v>
      </c>
      <c r="G63">
        <v>1244</v>
      </c>
      <c r="H63">
        <v>1254</v>
      </c>
      <c r="I63">
        <v>1254</v>
      </c>
      <c r="J63">
        <v>1289</v>
      </c>
      <c r="K63">
        <v>1290</v>
      </c>
    </row>
    <row r="64" spans="1:11">
      <c r="A64" t="s">
        <v>29</v>
      </c>
      <c r="B64">
        <v>6542</v>
      </c>
      <c r="C64">
        <v>6554</v>
      </c>
      <c r="D64">
        <v>6588</v>
      </c>
      <c r="E64">
        <v>6629</v>
      </c>
      <c r="F64">
        <v>6661</v>
      </c>
      <c r="G64">
        <v>6668</v>
      </c>
      <c r="H64">
        <v>6668</v>
      </c>
      <c r="I64">
        <v>6726</v>
      </c>
      <c r="J64">
        <v>6751</v>
      </c>
      <c r="K64">
        <v>6751</v>
      </c>
    </row>
    <row r="65" spans="1:11">
      <c r="A65" t="s">
        <v>30</v>
      </c>
      <c r="B65">
        <v>276</v>
      </c>
      <c r="C65">
        <v>257</v>
      </c>
      <c r="D65">
        <v>257</v>
      </c>
      <c r="E65">
        <v>257</v>
      </c>
      <c r="F65">
        <v>257</v>
      </c>
      <c r="G65">
        <v>257</v>
      </c>
      <c r="H65">
        <v>257</v>
      </c>
      <c r="I65">
        <v>257</v>
      </c>
      <c r="J65">
        <v>257</v>
      </c>
      <c r="K65">
        <v>257</v>
      </c>
    </row>
    <row r="66" spans="1:11">
      <c r="A66" t="s">
        <v>31</v>
      </c>
      <c r="B66">
        <v>0</v>
      </c>
      <c r="C66">
        <v>0</v>
      </c>
      <c r="D66">
        <v>0</v>
      </c>
      <c r="E66">
        <v>0</v>
      </c>
      <c r="F66">
        <v>0</v>
      </c>
      <c r="G66">
        <v>0</v>
      </c>
      <c r="H66">
        <v>0</v>
      </c>
      <c r="I66">
        <v>0</v>
      </c>
      <c r="J66">
        <v>0</v>
      </c>
      <c r="K66">
        <v>0</v>
      </c>
    </row>
    <row r="67" spans="1:11">
      <c r="A67" t="s">
        <v>32</v>
      </c>
      <c r="B67">
        <v>417</v>
      </c>
      <c r="C67">
        <v>309</v>
      </c>
      <c r="D67">
        <v>309</v>
      </c>
      <c r="E67">
        <v>309</v>
      </c>
      <c r="F67">
        <v>309</v>
      </c>
      <c r="G67">
        <v>309</v>
      </c>
      <c r="H67">
        <v>309</v>
      </c>
      <c r="I67">
        <v>309</v>
      </c>
      <c r="J67">
        <v>309</v>
      </c>
      <c r="K67">
        <v>309</v>
      </c>
    </row>
    <row r="68" spans="1:11">
      <c r="A68" t="s">
        <v>33</v>
      </c>
      <c r="B68">
        <v>147</v>
      </c>
      <c r="C68">
        <v>147</v>
      </c>
      <c r="D68">
        <v>147</v>
      </c>
      <c r="E68">
        <v>147</v>
      </c>
      <c r="F68">
        <v>152</v>
      </c>
      <c r="G68">
        <v>152</v>
      </c>
      <c r="H68">
        <v>152</v>
      </c>
      <c r="I68">
        <v>152</v>
      </c>
      <c r="J68">
        <v>152</v>
      </c>
      <c r="K68">
        <v>152</v>
      </c>
    </row>
    <row r="69" spans="1:11">
      <c r="A69" t="s">
        <v>34</v>
      </c>
      <c r="B69">
        <v>636</v>
      </c>
      <c r="C69">
        <v>785</v>
      </c>
      <c r="D69">
        <v>858</v>
      </c>
      <c r="E69">
        <v>1273.7</v>
      </c>
      <c r="F69">
        <v>1273</v>
      </c>
      <c r="G69">
        <v>1477</v>
      </c>
      <c r="H69">
        <v>1515.5</v>
      </c>
      <c r="I69">
        <v>1515.1</v>
      </c>
      <c r="J69">
        <v>1766.9</v>
      </c>
      <c r="K69">
        <v>1781.8</v>
      </c>
    </row>
    <row r="70" spans="1:11">
      <c r="A70" t="s">
        <v>35</v>
      </c>
      <c r="B70" t="s">
        <v>110</v>
      </c>
      <c r="C70" t="s">
        <v>110</v>
      </c>
      <c r="D70" t="s">
        <v>110</v>
      </c>
      <c r="E70" t="s">
        <v>110</v>
      </c>
      <c r="F70" t="s">
        <v>110</v>
      </c>
      <c r="G70" t="s">
        <v>110</v>
      </c>
      <c r="H70" t="s">
        <v>110</v>
      </c>
      <c r="I70" t="s">
        <v>110</v>
      </c>
      <c r="J70" t="s">
        <v>110</v>
      </c>
      <c r="K70" t="s">
        <v>110</v>
      </c>
    </row>
    <row r="71" spans="1:11">
      <c r="A71" t="s">
        <v>36</v>
      </c>
      <c r="B71">
        <v>2600</v>
      </c>
      <c r="C71">
        <v>2604</v>
      </c>
      <c r="D71">
        <v>2582</v>
      </c>
      <c r="E71">
        <v>2637</v>
      </c>
      <c r="F71">
        <v>2631</v>
      </c>
      <c r="G71" t="s">
        <v>110</v>
      </c>
      <c r="H71" t="s">
        <v>110</v>
      </c>
      <c r="I71">
        <v>2658</v>
      </c>
      <c r="J71">
        <v>2666</v>
      </c>
      <c r="K71">
        <v>2678</v>
      </c>
    </row>
    <row r="72" spans="1:11">
      <c r="A72" t="s">
        <v>37</v>
      </c>
      <c r="B72">
        <v>1677</v>
      </c>
      <c r="C72">
        <v>1678</v>
      </c>
      <c r="D72">
        <v>1696</v>
      </c>
      <c r="E72">
        <v>1696</v>
      </c>
      <c r="F72">
        <v>1696</v>
      </c>
      <c r="G72">
        <v>1719</v>
      </c>
      <c r="H72">
        <v>1719</v>
      </c>
      <c r="I72">
        <v>1719</v>
      </c>
      <c r="J72">
        <v>1719</v>
      </c>
      <c r="K72">
        <v>1719</v>
      </c>
    </row>
    <row r="73" spans="1:11">
      <c r="A73" t="s">
        <v>38</v>
      </c>
      <c r="B73">
        <v>552</v>
      </c>
      <c r="C73">
        <v>663</v>
      </c>
      <c r="D73">
        <v>663</v>
      </c>
      <c r="E73">
        <v>765</v>
      </c>
      <c r="F73">
        <v>849</v>
      </c>
      <c r="G73">
        <v>857</v>
      </c>
      <c r="H73">
        <v>1070</v>
      </c>
      <c r="I73">
        <v>1365</v>
      </c>
      <c r="J73">
        <v>1482</v>
      </c>
      <c r="K73">
        <v>1556</v>
      </c>
    </row>
    <row r="74" spans="1:11">
      <c r="A74" t="s">
        <v>56</v>
      </c>
      <c r="B74" t="s">
        <v>110</v>
      </c>
      <c r="C74">
        <v>2545</v>
      </c>
      <c r="D74">
        <v>2613</v>
      </c>
      <c r="E74">
        <v>2673</v>
      </c>
      <c r="F74">
        <v>2705</v>
      </c>
      <c r="G74">
        <v>2737</v>
      </c>
      <c r="H74">
        <v>2737</v>
      </c>
      <c r="I74">
        <v>2988</v>
      </c>
      <c r="J74">
        <v>3035</v>
      </c>
      <c r="K74">
        <v>3065</v>
      </c>
    </row>
    <row r="75" spans="1:11">
      <c r="A75" t="s">
        <v>39</v>
      </c>
      <c r="B75">
        <v>228</v>
      </c>
      <c r="C75">
        <v>228</v>
      </c>
      <c r="D75">
        <v>281</v>
      </c>
      <c r="E75">
        <v>281</v>
      </c>
      <c r="F75">
        <v>321</v>
      </c>
      <c r="G75">
        <v>332</v>
      </c>
      <c r="H75">
        <v>350</v>
      </c>
      <c r="I75">
        <v>550</v>
      </c>
      <c r="J75">
        <v>644</v>
      </c>
      <c r="K75">
        <v>683</v>
      </c>
    </row>
    <row r="76" spans="1:11">
      <c r="A76" t="s">
        <v>40</v>
      </c>
      <c r="B76">
        <v>569</v>
      </c>
      <c r="C76">
        <v>579</v>
      </c>
      <c r="D76">
        <v>579</v>
      </c>
      <c r="E76">
        <v>696</v>
      </c>
      <c r="F76">
        <v>747</v>
      </c>
      <c r="G76">
        <v>768</v>
      </c>
      <c r="H76">
        <v>768</v>
      </c>
      <c r="I76">
        <v>769</v>
      </c>
      <c r="J76">
        <v>770</v>
      </c>
      <c r="K76">
        <v>770</v>
      </c>
    </row>
    <row r="77" spans="1:11">
      <c r="A77" t="s">
        <v>41</v>
      </c>
      <c r="B77">
        <v>327.5</v>
      </c>
      <c r="C77">
        <v>327.5</v>
      </c>
      <c r="D77">
        <v>364.5</v>
      </c>
      <c r="E77">
        <v>384</v>
      </c>
      <c r="F77">
        <v>391</v>
      </c>
      <c r="G77">
        <v>415.7</v>
      </c>
      <c r="H77">
        <v>419.2</v>
      </c>
      <c r="I77">
        <v>419.2</v>
      </c>
      <c r="J77">
        <v>419.8</v>
      </c>
      <c r="K77">
        <v>419.7</v>
      </c>
    </row>
    <row r="78" spans="1:11">
      <c r="A78" t="s">
        <v>42</v>
      </c>
      <c r="B78">
        <v>693</v>
      </c>
      <c r="C78">
        <v>700</v>
      </c>
      <c r="D78">
        <v>700</v>
      </c>
      <c r="E78">
        <v>739</v>
      </c>
      <c r="F78">
        <v>765</v>
      </c>
      <c r="G78">
        <v>779</v>
      </c>
      <c r="H78">
        <v>790</v>
      </c>
      <c r="I78">
        <v>780</v>
      </c>
      <c r="J78">
        <v>810</v>
      </c>
      <c r="K78">
        <v>881</v>
      </c>
    </row>
    <row r="79" spans="1:11">
      <c r="A79" t="s">
        <v>43</v>
      </c>
      <c r="B79">
        <v>1677</v>
      </c>
      <c r="C79">
        <v>1744</v>
      </c>
      <c r="D79">
        <v>1836</v>
      </c>
      <c r="E79">
        <v>1857</v>
      </c>
      <c r="F79">
        <v>1923</v>
      </c>
      <c r="G79">
        <v>1971</v>
      </c>
      <c r="H79">
        <v>1957</v>
      </c>
      <c r="I79">
        <v>2004</v>
      </c>
      <c r="J79">
        <v>2044</v>
      </c>
      <c r="K79">
        <v>2088</v>
      </c>
    </row>
    <row r="80" spans="1:11">
      <c r="A80" t="s">
        <v>60</v>
      </c>
      <c r="B80">
        <v>3629</v>
      </c>
      <c r="C80">
        <v>3665</v>
      </c>
      <c r="D80">
        <v>3669</v>
      </c>
      <c r="E80">
        <v>3673</v>
      </c>
      <c r="F80">
        <v>3673.9</v>
      </c>
      <c r="G80">
        <v>3673</v>
      </c>
      <c r="H80">
        <v>3685.7</v>
      </c>
      <c r="I80">
        <v>3732.5</v>
      </c>
      <c r="J80">
        <v>3756.02</v>
      </c>
      <c r="K80">
        <v>3759.62</v>
      </c>
    </row>
    <row r="84" spans="1:6">
      <c r="A84" t="s">
        <v>1368</v>
      </c>
    </row>
    <row r="86" spans="1:6">
      <c r="A86" t="s">
        <v>119</v>
      </c>
      <c r="B86">
        <v>42425.417280092588</v>
      </c>
    </row>
    <row r="87" spans="1:6">
      <c r="A87" t="s">
        <v>120</v>
      </c>
      <c r="B87">
        <v>42439.595373680553</v>
      </c>
    </row>
    <row r="88" spans="1:6">
      <c r="A88" t="s">
        <v>121</v>
      </c>
      <c r="B88" t="s">
        <v>2</v>
      </c>
    </row>
    <row r="90" spans="1:6">
      <c r="A90" t="s">
        <v>122</v>
      </c>
      <c r="B90" t="s">
        <v>1369</v>
      </c>
    </row>
    <row r="91" spans="1:6">
      <c r="A91" t="s">
        <v>1370</v>
      </c>
      <c r="B91" t="s">
        <v>1371</v>
      </c>
    </row>
    <row r="93" spans="1:6">
      <c r="A93" s="252" t="s">
        <v>123</v>
      </c>
      <c r="B93" s="252" t="s">
        <v>103</v>
      </c>
      <c r="C93" s="252" t="s">
        <v>104</v>
      </c>
      <c r="D93" s="252" t="s">
        <v>125</v>
      </c>
      <c r="E93" s="252" t="s">
        <v>136</v>
      </c>
      <c r="F93" s="252" t="s">
        <v>505</v>
      </c>
    </row>
    <row r="94" spans="1:6">
      <c r="A94" t="s">
        <v>21</v>
      </c>
      <c r="B94">
        <v>30528</v>
      </c>
      <c r="C94">
        <v>30528</v>
      </c>
      <c r="D94">
        <v>30528</v>
      </c>
      <c r="E94">
        <v>30528</v>
      </c>
      <c r="F94">
        <v>30528</v>
      </c>
    </row>
    <row r="95" spans="1:6">
      <c r="A95" t="s">
        <v>1372</v>
      </c>
      <c r="B95">
        <v>161</v>
      </c>
      <c r="C95">
        <v>161</v>
      </c>
      <c r="D95">
        <v>161</v>
      </c>
      <c r="E95">
        <v>161</v>
      </c>
      <c r="F95">
        <v>161</v>
      </c>
    </row>
    <row r="96" spans="1:6">
      <c r="A96" t="s">
        <v>1372</v>
      </c>
      <c r="B96">
        <v>161</v>
      </c>
      <c r="C96">
        <v>161</v>
      </c>
      <c r="D96">
        <v>161</v>
      </c>
      <c r="E96">
        <v>161</v>
      </c>
      <c r="F96">
        <v>161</v>
      </c>
    </row>
    <row r="97" spans="1:6">
      <c r="A97" t="s">
        <v>1373</v>
      </c>
      <c r="B97">
        <v>161</v>
      </c>
      <c r="C97">
        <v>161</v>
      </c>
      <c r="D97">
        <v>161</v>
      </c>
      <c r="E97">
        <v>161</v>
      </c>
      <c r="F97">
        <v>161</v>
      </c>
    </row>
    <row r="98" spans="1:6">
      <c r="A98" t="s">
        <v>1374</v>
      </c>
      <c r="B98">
        <v>13522</v>
      </c>
      <c r="C98">
        <v>13522</v>
      </c>
      <c r="D98">
        <v>13522</v>
      </c>
      <c r="E98">
        <v>13522</v>
      </c>
      <c r="F98">
        <v>13522</v>
      </c>
    </row>
    <row r="99" spans="1:6">
      <c r="A99" t="s">
        <v>1375</v>
      </c>
      <c r="B99">
        <v>2867</v>
      </c>
      <c r="C99">
        <v>2867</v>
      </c>
      <c r="D99">
        <v>2867</v>
      </c>
      <c r="E99">
        <v>2867</v>
      </c>
      <c r="F99">
        <v>2867</v>
      </c>
    </row>
    <row r="100" spans="1:6">
      <c r="A100" t="s">
        <v>1376</v>
      </c>
      <c r="B100">
        <v>1000</v>
      </c>
      <c r="C100">
        <v>1000</v>
      </c>
      <c r="D100">
        <v>1000</v>
      </c>
      <c r="E100">
        <v>1000</v>
      </c>
      <c r="F100">
        <v>1000</v>
      </c>
    </row>
    <row r="101" spans="1:6">
      <c r="A101" t="s">
        <v>1377</v>
      </c>
      <c r="B101">
        <v>510</v>
      </c>
      <c r="C101">
        <v>510</v>
      </c>
      <c r="D101">
        <v>510</v>
      </c>
      <c r="E101">
        <v>510</v>
      </c>
      <c r="F101">
        <v>510</v>
      </c>
    </row>
    <row r="102" spans="1:6">
      <c r="A102" t="s">
        <v>1378</v>
      </c>
      <c r="B102">
        <v>1357</v>
      </c>
      <c r="C102">
        <v>1357</v>
      </c>
      <c r="D102">
        <v>1357</v>
      </c>
      <c r="E102">
        <v>1357</v>
      </c>
      <c r="F102">
        <v>1357</v>
      </c>
    </row>
    <row r="103" spans="1:6">
      <c r="A103" t="s">
        <v>1379</v>
      </c>
      <c r="B103">
        <v>2422</v>
      </c>
      <c r="C103">
        <v>2422</v>
      </c>
      <c r="D103">
        <v>2422</v>
      </c>
      <c r="E103">
        <v>2422</v>
      </c>
      <c r="F103">
        <v>2422</v>
      </c>
    </row>
    <row r="104" spans="1:6">
      <c r="A104" t="s">
        <v>1380</v>
      </c>
      <c r="B104">
        <v>906</v>
      </c>
      <c r="C104">
        <v>906</v>
      </c>
      <c r="D104">
        <v>906</v>
      </c>
      <c r="E104">
        <v>906</v>
      </c>
      <c r="F104">
        <v>906</v>
      </c>
    </row>
    <row r="105" spans="1:6">
      <c r="A105" t="s">
        <v>1381</v>
      </c>
      <c r="B105">
        <v>884</v>
      </c>
      <c r="C105">
        <v>884</v>
      </c>
      <c r="D105">
        <v>884</v>
      </c>
      <c r="E105">
        <v>884</v>
      </c>
      <c r="F105">
        <v>884</v>
      </c>
    </row>
    <row r="106" spans="1:6">
      <c r="A106" t="s">
        <v>1382</v>
      </c>
      <c r="B106">
        <v>632</v>
      </c>
      <c r="C106">
        <v>632</v>
      </c>
      <c r="D106">
        <v>632</v>
      </c>
      <c r="E106">
        <v>632</v>
      </c>
      <c r="F106">
        <v>632</v>
      </c>
    </row>
    <row r="107" spans="1:6">
      <c r="A107" t="s">
        <v>1383</v>
      </c>
      <c r="B107">
        <v>2982</v>
      </c>
      <c r="C107">
        <v>2982</v>
      </c>
      <c r="D107">
        <v>2982</v>
      </c>
      <c r="E107">
        <v>2982</v>
      </c>
      <c r="F107">
        <v>2982</v>
      </c>
    </row>
    <row r="108" spans="1:6">
      <c r="A108" t="s">
        <v>1384</v>
      </c>
      <c r="B108">
        <v>469</v>
      </c>
      <c r="C108">
        <v>469</v>
      </c>
      <c r="D108">
        <v>469</v>
      </c>
      <c r="E108">
        <v>469</v>
      </c>
      <c r="F108">
        <v>469</v>
      </c>
    </row>
    <row r="109" spans="1:6">
      <c r="A109" t="s">
        <v>1385</v>
      </c>
      <c r="B109">
        <v>342</v>
      </c>
      <c r="C109">
        <v>342</v>
      </c>
      <c r="D109">
        <v>342</v>
      </c>
      <c r="E109">
        <v>342</v>
      </c>
      <c r="F109">
        <v>342</v>
      </c>
    </row>
    <row r="110" spans="1:6">
      <c r="A110" t="s">
        <v>1386</v>
      </c>
      <c r="B110">
        <v>334</v>
      </c>
      <c r="C110">
        <v>334</v>
      </c>
      <c r="D110">
        <v>334</v>
      </c>
      <c r="E110">
        <v>334</v>
      </c>
      <c r="F110">
        <v>334</v>
      </c>
    </row>
    <row r="111" spans="1:6">
      <c r="A111" t="s">
        <v>1387</v>
      </c>
      <c r="B111">
        <v>944</v>
      </c>
      <c r="C111">
        <v>944</v>
      </c>
      <c r="D111">
        <v>944</v>
      </c>
      <c r="E111">
        <v>944</v>
      </c>
      <c r="F111">
        <v>944</v>
      </c>
    </row>
    <row r="112" spans="1:6">
      <c r="A112" t="s">
        <v>1388</v>
      </c>
      <c r="B112">
        <v>419</v>
      </c>
      <c r="C112">
        <v>419</v>
      </c>
      <c r="D112">
        <v>419</v>
      </c>
      <c r="E112">
        <v>419</v>
      </c>
      <c r="F112">
        <v>419</v>
      </c>
    </row>
    <row r="113" spans="1:6">
      <c r="A113" t="s">
        <v>1389</v>
      </c>
      <c r="B113">
        <v>475</v>
      </c>
      <c r="C113">
        <v>475</v>
      </c>
      <c r="D113">
        <v>475</v>
      </c>
      <c r="E113">
        <v>475</v>
      </c>
      <c r="F113">
        <v>475</v>
      </c>
    </row>
    <row r="114" spans="1:6">
      <c r="A114" t="s">
        <v>1390</v>
      </c>
      <c r="B114">
        <v>2106</v>
      </c>
      <c r="C114">
        <v>2106</v>
      </c>
      <c r="D114">
        <v>2106</v>
      </c>
      <c r="E114">
        <v>2106</v>
      </c>
      <c r="F114">
        <v>2106</v>
      </c>
    </row>
    <row r="115" spans="1:6">
      <c r="A115" t="s">
        <v>1391</v>
      </c>
      <c r="B115">
        <v>943</v>
      </c>
      <c r="C115">
        <v>943</v>
      </c>
      <c r="D115">
        <v>943</v>
      </c>
      <c r="E115">
        <v>943</v>
      </c>
      <c r="F115">
        <v>943</v>
      </c>
    </row>
    <row r="116" spans="1:6">
      <c r="A116" t="s">
        <v>1392</v>
      </c>
      <c r="B116">
        <v>1163</v>
      </c>
      <c r="C116">
        <v>1163</v>
      </c>
      <c r="D116">
        <v>1163</v>
      </c>
      <c r="E116">
        <v>1163</v>
      </c>
      <c r="F116">
        <v>1163</v>
      </c>
    </row>
    <row r="117" spans="1:6">
      <c r="A117" t="s">
        <v>1393</v>
      </c>
      <c r="B117">
        <v>3144</v>
      </c>
      <c r="C117">
        <v>3144</v>
      </c>
      <c r="D117">
        <v>3144</v>
      </c>
      <c r="E117">
        <v>3144</v>
      </c>
      <c r="F117">
        <v>3144</v>
      </c>
    </row>
    <row r="118" spans="1:6">
      <c r="A118" t="s">
        <v>1394</v>
      </c>
      <c r="B118">
        <v>661</v>
      </c>
      <c r="C118">
        <v>661</v>
      </c>
      <c r="D118">
        <v>661</v>
      </c>
      <c r="E118">
        <v>661</v>
      </c>
      <c r="F118">
        <v>661</v>
      </c>
    </row>
    <row r="119" spans="1:6">
      <c r="A119" t="s">
        <v>1395</v>
      </c>
      <c r="B119">
        <v>362</v>
      </c>
      <c r="C119">
        <v>362</v>
      </c>
      <c r="D119">
        <v>362</v>
      </c>
      <c r="E119">
        <v>362</v>
      </c>
      <c r="F119">
        <v>362</v>
      </c>
    </row>
    <row r="120" spans="1:6">
      <c r="A120" t="s">
        <v>1396</v>
      </c>
      <c r="B120">
        <v>550</v>
      </c>
      <c r="C120">
        <v>550</v>
      </c>
      <c r="D120">
        <v>550</v>
      </c>
      <c r="E120">
        <v>550</v>
      </c>
      <c r="F120">
        <v>550</v>
      </c>
    </row>
    <row r="121" spans="1:6">
      <c r="A121" t="s">
        <v>1397</v>
      </c>
      <c r="B121">
        <v>403</v>
      </c>
      <c r="C121">
        <v>403</v>
      </c>
      <c r="D121">
        <v>403</v>
      </c>
      <c r="E121">
        <v>403</v>
      </c>
      <c r="F121">
        <v>403</v>
      </c>
    </row>
    <row r="122" spans="1:6">
      <c r="A122" t="s">
        <v>1398</v>
      </c>
      <c r="B122">
        <v>292</v>
      </c>
      <c r="C122">
        <v>292</v>
      </c>
      <c r="D122">
        <v>292</v>
      </c>
      <c r="E122">
        <v>292</v>
      </c>
      <c r="F122">
        <v>292</v>
      </c>
    </row>
    <row r="123" spans="1:6">
      <c r="A123" t="s">
        <v>1399</v>
      </c>
      <c r="B123">
        <v>272</v>
      </c>
      <c r="C123">
        <v>272</v>
      </c>
      <c r="D123">
        <v>272</v>
      </c>
      <c r="E123">
        <v>272</v>
      </c>
      <c r="F123">
        <v>272</v>
      </c>
    </row>
    <row r="124" spans="1:6">
      <c r="A124" t="s">
        <v>1400</v>
      </c>
      <c r="B124">
        <v>330</v>
      </c>
      <c r="C124">
        <v>330</v>
      </c>
      <c r="D124">
        <v>330</v>
      </c>
      <c r="E124">
        <v>330</v>
      </c>
      <c r="F124">
        <v>330</v>
      </c>
    </row>
    <row r="125" spans="1:6">
      <c r="A125" t="s">
        <v>1401</v>
      </c>
      <c r="B125">
        <v>275</v>
      </c>
      <c r="C125">
        <v>275</v>
      </c>
      <c r="D125">
        <v>275</v>
      </c>
      <c r="E125">
        <v>275</v>
      </c>
      <c r="F125">
        <v>275</v>
      </c>
    </row>
    <row r="126" spans="1:6">
      <c r="A126" t="s">
        <v>1402</v>
      </c>
      <c r="B126">
        <v>16844</v>
      </c>
      <c r="C126">
        <v>16844</v>
      </c>
      <c r="D126">
        <v>16844</v>
      </c>
      <c r="E126">
        <v>16844</v>
      </c>
      <c r="F126">
        <v>16844</v>
      </c>
    </row>
    <row r="127" spans="1:6">
      <c r="A127" t="s">
        <v>1403</v>
      </c>
      <c r="B127">
        <v>1091</v>
      </c>
      <c r="C127">
        <v>1091</v>
      </c>
      <c r="D127">
        <v>1091</v>
      </c>
      <c r="E127">
        <v>1091</v>
      </c>
      <c r="F127">
        <v>1091</v>
      </c>
    </row>
    <row r="128" spans="1:6">
      <c r="A128" t="s">
        <v>1404</v>
      </c>
      <c r="B128">
        <v>1091</v>
      </c>
      <c r="C128">
        <v>1091</v>
      </c>
      <c r="D128">
        <v>1091</v>
      </c>
      <c r="E128">
        <v>1091</v>
      </c>
      <c r="F128">
        <v>1091</v>
      </c>
    </row>
    <row r="129" spans="1:6">
      <c r="A129" t="s">
        <v>1405</v>
      </c>
      <c r="B129">
        <v>3786</v>
      </c>
      <c r="C129">
        <v>3786</v>
      </c>
      <c r="D129">
        <v>3786</v>
      </c>
      <c r="E129">
        <v>3786</v>
      </c>
      <c r="F129">
        <v>3786</v>
      </c>
    </row>
    <row r="130" spans="1:6">
      <c r="A130" t="s">
        <v>1406</v>
      </c>
      <c r="B130">
        <v>487</v>
      </c>
      <c r="C130">
        <v>487</v>
      </c>
      <c r="D130">
        <v>487</v>
      </c>
      <c r="E130">
        <v>487</v>
      </c>
      <c r="F130">
        <v>487</v>
      </c>
    </row>
    <row r="131" spans="1:6">
      <c r="A131" t="s">
        <v>1407</v>
      </c>
      <c r="B131">
        <v>555</v>
      </c>
      <c r="C131">
        <v>555</v>
      </c>
      <c r="D131">
        <v>555</v>
      </c>
      <c r="E131">
        <v>555</v>
      </c>
      <c r="F131">
        <v>555</v>
      </c>
    </row>
    <row r="132" spans="1:6">
      <c r="A132" t="s">
        <v>1408</v>
      </c>
      <c r="B132">
        <v>584</v>
      </c>
      <c r="C132">
        <v>584</v>
      </c>
      <c r="D132">
        <v>584</v>
      </c>
      <c r="E132">
        <v>584</v>
      </c>
      <c r="F132">
        <v>584</v>
      </c>
    </row>
    <row r="133" spans="1:6">
      <c r="A133" t="s">
        <v>1409</v>
      </c>
      <c r="B133">
        <v>101</v>
      </c>
      <c r="C133">
        <v>101</v>
      </c>
      <c r="D133">
        <v>101</v>
      </c>
      <c r="E133">
        <v>101</v>
      </c>
      <c r="F133">
        <v>101</v>
      </c>
    </row>
    <row r="134" spans="1:6">
      <c r="A134" t="s">
        <v>1410</v>
      </c>
      <c r="B134">
        <v>517</v>
      </c>
      <c r="C134">
        <v>517</v>
      </c>
      <c r="D134">
        <v>517</v>
      </c>
      <c r="E134">
        <v>517</v>
      </c>
      <c r="F134">
        <v>517</v>
      </c>
    </row>
    <row r="135" spans="1:6">
      <c r="A135" t="s">
        <v>1411</v>
      </c>
      <c r="B135">
        <v>934</v>
      </c>
      <c r="C135">
        <v>934</v>
      </c>
      <c r="D135">
        <v>934</v>
      </c>
      <c r="E135">
        <v>934</v>
      </c>
      <c r="F135">
        <v>934</v>
      </c>
    </row>
    <row r="136" spans="1:6">
      <c r="A136" t="s">
        <v>1412</v>
      </c>
      <c r="B136">
        <v>608</v>
      </c>
      <c r="C136">
        <v>608</v>
      </c>
      <c r="D136">
        <v>608</v>
      </c>
      <c r="E136">
        <v>608</v>
      </c>
      <c r="F136">
        <v>608</v>
      </c>
    </row>
    <row r="137" spans="1:6">
      <c r="A137" t="s">
        <v>1413</v>
      </c>
      <c r="B137">
        <v>3862</v>
      </c>
      <c r="C137">
        <v>3862</v>
      </c>
      <c r="D137">
        <v>3862</v>
      </c>
      <c r="E137">
        <v>3862</v>
      </c>
      <c r="F137">
        <v>3862</v>
      </c>
    </row>
    <row r="138" spans="1:6">
      <c r="A138" t="s">
        <v>1414</v>
      </c>
      <c r="B138">
        <v>659</v>
      </c>
      <c r="C138">
        <v>659</v>
      </c>
      <c r="D138">
        <v>659</v>
      </c>
      <c r="E138">
        <v>659</v>
      </c>
      <c r="F138">
        <v>659</v>
      </c>
    </row>
    <row r="139" spans="1:6">
      <c r="A139" t="s">
        <v>1415</v>
      </c>
      <c r="B139">
        <v>797</v>
      </c>
      <c r="C139">
        <v>797</v>
      </c>
      <c r="D139">
        <v>797</v>
      </c>
      <c r="E139">
        <v>797</v>
      </c>
      <c r="F139">
        <v>797</v>
      </c>
    </row>
    <row r="140" spans="1:6">
      <c r="A140" t="s">
        <v>1416</v>
      </c>
      <c r="B140">
        <v>390</v>
      </c>
      <c r="C140">
        <v>390</v>
      </c>
      <c r="D140">
        <v>390</v>
      </c>
      <c r="E140">
        <v>390</v>
      </c>
      <c r="F140">
        <v>390</v>
      </c>
    </row>
    <row r="141" spans="1:6">
      <c r="A141" t="s">
        <v>1417</v>
      </c>
      <c r="B141">
        <v>1163</v>
      </c>
      <c r="C141">
        <v>1163</v>
      </c>
      <c r="D141">
        <v>1163</v>
      </c>
      <c r="E141">
        <v>1163</v>
      </c>
      <c r="F141">
        <v>1163</v>
      </c>
    </row>
    <row r="142" spans="1:6">
      <c r="A142" t="s">
        <v>1418</v>
      </c>
      <c r="B142">
        <v>854</v>
      </c>
      <c r="C142">
        <v>854</v>
      </c>
      <c r="D142">
        <v>854</v>
      </c>
      <c r="E142">
        <v>854</v>
      </c>
      <c r="F142">
        <v>854</v>
      </c>
    </row>
    <row r="143" spans="1:6">
      <c r="A143" t="s">
        <v>1419</v>
      </c>
      <c r="B143">
        <v>4440</v>
      </c>
      <c r="C143">
        <v>4440</v>
      </c>
      <c r="D143">
        <v>4440</v>
      </c>
      <c r="E143">
        <v>4440</v>
      </c>
      <c r="F143">
        <v>4440</v>
      </c>
    </row>
    <row r="144" spans="1:6">
      <c r="A144" t="s">
        <v>1420</v>
      </c>
      <c r="B144">
        <v>317</v>
      </c>
      <c r="C144">
        <v>317</v>
      </c>
      <c r="D144">
        <v>317</v>
      </c>
      <c r="E144">
        <v>317</v>
      </c>
      <c r="F144">
        <v>317</v>
      </c>
    </row>
    <row r="145" spans="1:6">
      <c r="A145" t="s">
        <v>1421</v>
      </c>
      <c r="B145">
        <v>1043</v>
      </c>
      <c r="C145">
        <v>1043</v>
      </c>
      <c r="D145">
        <v>1043</v>
      </c>
      <c r="E145">
        <v>1043</v>
      </c>
      <c r="F145">
        <v>1043</v>
      </c>
    </row>
    <row r="146" spans="1:6">
      <c r="A146" t="s">
        <v>1422</v>
      </c>
      <c r="B146">
        <v>954</v>
      </c>
      <c r="C146">
        <v>954</v>
      </c>
      <c r="D146">
        <v>954</v>
      </c>
      <c r="E146">
        <v>954</v>
      </c>
      <c r="F146">
        <v>954</v>
      </c>
    </row>
    <row r="147" spans="1:6">
      <c r="A147" t="s">
        <v>1423</v>
      </c>
      <c r="B147">
        <v>1355</v>
      </c>
      <c r="C147">
        <v>1355</v>
      </c>
      <c r="D147">
        <v>1355</v>
      </c>
      <c r="E147">
        <v>1355</v>
      </c>
      <c r="F147">
        <v>1355</v>
      </c>
    </row>
    <row r="148" spans="1:6">
      <c r="A148" t="s">
        <v>1424</v>
      </c>
      <c r="B148">
        <v>771</v>
      </c>
      <c r="C148">
        <v>771</v>
      </c>
      <c r="D148">
        <v>771</v>
      </c>
      <c r="E148">
        <v>771</v>
      </c>
      <c r="F148">
        <v>771</v>
      </c>
    </row>
    <row r="149" spans="1:6">
      <c r="A149" t="s">
        <v>1425</v>
      </c>
      <c r="B149">
        <v>3666</v>
      </c>
      <c r="C149">
        <v>3666</v>
      </c>
      <c r="D149">
        <v>3666</v>
      </c>
      <c r="E149">
        <v>3666</v>
      </c>
      <c r="F149">
        <v>3666</v>
      </c>
    </row>
    <row r="150" spans="1:6">
      <c r="A150" t="s">
        <v>1426</v>
      </c>
      <c r="B150">
        <v>1592</v>
      </c>
      <c r="C150">
        <v>1592</v>
      </c>
      <c r="D150">
        <v>1592</v>
      </c>
      <c r="E150">
        <v>1592</v>
      </c>
      <c r="F150">
        <v>1592</v>
      </c>
    </row>
    <row r="151" spans="1:6">
      <c r="A151" t="s">
        <v>1427</v>
      </c>
      <c r="B151">
        <v>1165</v>
      </c>
      <c r="C151">
        <v>1165</v>
      </c>
      <c r="D151">
        <v>1165</v>
      </c>
      <c r="E151">
        <v>1165</v>
      </c>
      <c r="F151">
        <v>1165</v>
      </c>
    </row>
    <row r="152" spans="1:6">
      <c r="A152" t="s">
        <v>1428</v>
      </c>
      <c r="B152">
        <v>909</v>
      </c>
      <c r="C152">
        <v>909</v>
      </c>
      <c r="D152">
        <v>909</v>
      </c>
      <c r="E152">
        <v>909</v>
      </c>
      <c r="F152">
        <v>909</v>
      </c>
    </row>
    <row r="153" spans="1:6">
      <c r="A153" t="s">
        <v>22</v>
      </c>
      <c r="B153">
        <v>110899.7</v>
      </c>
      <c r="C153">
        <v>110899.7</v>
      </c>
      <c r="D153">
        <v>110899.7</v>
      </c>
      <c r="E153">
        <v>111002</v>
      </c>
      <c r="F153">
        <v>110370</v>
      </c>
    </row>
    <row r="154" spans="1:6">
      <c r="A154" t="s">
        <v>1429</v>
      </c>
      <c r="B154">
        <v>68321.7</v>
      </c>
      <c r="C154">
        <v>68321.7</v>
      </c>
      <c r="D154">
        <v>68321.7</v>
      </c>
      <c r="E154">
        <v>68330</v>
      </c>
      <c r="F154">
        <v>68023</v>
      </c>
    </row>
    <row r="155" spans="1:6">
      <c r="A155" t="s">
        <v>1430</v>
      </c>
      <c r="B155">
        <v>19074.8</v>
      </c>
      <c r="C155">
        <v>19074.8</v>
      </c>
      <c r="D155">
        <v>19074.8</v>
      </c>
      <c r="E155">
        <v>19070</v>
      </c>
      <c r="F155">
        <v>19047</v>
      </c>
    </row>
    <row r="156" spans="1:6">
      <c r="A156" t="s">
        <v>1431</v>
      </c>
      <c r="B156">
        <v>3033.4</v>
      </c>
      <c r="C156">
        <v>3033.4</v>
      </c>
      <c r="D156">
        <v>3033.4</v>
      </c>
      <c r="E156">
        <v>3033</v>
      </c>
      <c r="F156">
        <v>3025</v>
      </c>
    </row>
    <row r="157" spans="1:6">
      <c r="A157" t="s">
        <v>1432</v>
      </c>
      <c r="B157">
        <v>3635.3</v>
      </c>
      <c r="C157">
        <v>3635.3</v>
      </c>
      <c r="D157">
        <v>3635.3</v>
      </c>
      <c r="E157">
        <v>3635</v>
      </c>
      <c r="F157">
        <v>3634</v>
      </c>
    </row>
    <row r="158" spans="1:6">
      <c r="A158" t="s">
        <v>1433</v>
      </c>
      <c r="B158">
        <v>3619.9</v>
      </c>
      <c r="C158">
        <v>3619.9</v>
      </c>
      <c r="D158">
        <v>3619.9</v>
      </c>
      <c r="E158">
        <v>3620</v>
      </c>
      <c r="F158">
        <v>3602</v>
      </c>
    </row>
    <row r="159" spans="1:6">
      <c r="A159" t="s">
        <v>1434</v>
      </c>
      <c r="B159">
        <v>4650.2</v>
      </c>
      <c r="C159">
        <v>4650.2</v>
      </c>
      <c r="D159">
        <v>4650.2</v>
      </c>
      <c r="E159">
        <v>4653</v>
      </c>
      <c r="F159">
        <v>4645</v>
      </c>
    </row>
    <row r="160" spans="1:6">
      <c r="A160" t="s">
        <v>1435</v>
      </c>
      <c r="B160">
        <v>4136</v>
      </c>
      <c r="C160">
        <v>4136</v>
      </c>
      <c r="D160">
        <v>4136</v>
      </c>
      <c r="E160">
        <v>4129</v>
      </c>
      <c r="F160">
        <v>4141</v>
      </c>
    </row>
    <row r="161" spans="1:6">
      <c r="A161" t="s">
        <v>1436</v>
      </c>
      <c r="B161">
        <v>14805.4</v>
      </c>
      <c r="C161">
        <v>14805.4</v>
      </c>
      <c r="D161">
        <v>14805.4</v>
      </c>
      <c r="E161">
        <v>14974</v>
      </c>
      <c r="F161">
        <v>14667</v>
      </c>
    </row>
    <row r="162" spans="1:6">
      <c r="A162" t="s">
        <v>1437</v>
      </c>
      <c r="B162">
        <v>4661.5</v>
      </c>
      <c r="C162">
        <v>4661.5</v>
      </c>
      <c r="D162">
        <v>4661.5</v>
      </c>
      <c r="E162">
        <v>4662</v>
      </c>
      <c r="F162">
        <v>4666</v>
      </c>
    </row>
    <row r="163" spans="1:6">
      <c r="A163" t="s">
        <v>1438</v>
      </c>
      <c r="B163">
        <v>2023</v>
      </c>
      <c r="C163">
        <v>2023</v>
      </c>
      <c r="D163">
        <v>2023</v>
      </c>
      <c r="E163">
        <v>2023</v>
      </c>
      <c r="F163">
        <v>1896</v>
      </c>
    </row>
    <row r="164" spans="1:6">
      <c r="A164" t="s">
        <v>1439</v>
      </c>
      <c r="B164">
        <v>2861.2</v>
      </c>
      <c r="C164">
        <v>2861.2</v>
      </c>
      <c r="D164">
        <v>2861.2</v>
      </c>
      <c r="E164">
        <v>2803</v>
      </c>
      <c r="F164">
        <v>2859</v>
      </c>
    </row>
    <row r="165" spans="1:6">
      <c r="A165" t="s">
        <v>1440</v>
      </c>
      <c r="B165">
        <v>2413.4</v>
      </c>
      <c r="C165">
        <v>2413.4</v>
      </c>
      <c r="D165">
        <v>2413.4</v>
      </c>
      <c r="E165">
        <v>2640</v>
      </c>
      <c r="F165">
        <v>2401</v>
      </c>
    </row>
    <row r="166" spans="1:6">
      <c r="A166" t="s">
        <v>1441</v>
      </c>
      <c r="B166">
        <v>2846.3</v>
      </c>
      <c r="C166">
        <v>2846.3</v>
      </c>
      <c r="D166">
        <v>2846.3</v>
      </c>
      <c r="E166">
        <v>2846</v>
      </c>
      <c r="F166">
        <v>2845</v>
      </c>
    </row>
    <row r="167" spans="1:6">
      <c r="A167" t="s">
        <v>1442</v>
      </c>
      <c r="B167">
        <v>14644.6</v>
      </c>
      <c r="C167">
        <v>14644.6</v>
      </c>
      <c r="D167">
        <v>14644.6</v>
      </c>
      <c r="E167">
        <v>14487</v>
      </c>
      <c r="F167">
        <v>14645</v>
      </c>
    </row>
    <row r="168" spans="1:6">
      <c r="A168" t="s">
        <v>1443</v>
      </c>
      <c r="B168">
        <v>3821.8</v>
      </c>
      <c r="C168">
        <v>3821.8</v>
      </c>
      <c r="D168">
        <v>3821.8</v>
      </c>
      <c r="E168">
        <v>3819</v>
      </c>
      <c r="F168">
        <v>3822</v>
      </c>
    </row>
    <row r="169" spans="1:6">
      <c r="A169" t="s">
        <v>1444</v>
      </c>
      <c r="B169">
        <v>4717.8</v>
      </c>
      <c r="C169">
        <v>4717.8</v>
      </c>
      <c r="D169">
        <v>4717.8</v>
      </c>
      <c r="E169">
        <v>4720</v>
      </c>
      <c r="F169">
        <v>4720</v>
      </c>
    </row>
    <row r="170" spans="1:6">
      <c r="A170" t="s">
        <v>1445</v>
      </c>
      <c r="B170">
        <v>3394.5</v>
      </c>
      <c r="C170">
        <v>3394.5</v>
      </c>
      <c r="D170">
        <v>3394.5</v>
      </c>
      <c r="E170">
        <v>3390</v>
      </c>
      <c r="F170">
        <v>3393</v>
      </c>
    </row>
    <row r="171" spans="1:6">
      <c r="A171" t="s">
        <v>1446</v>
      </c>
      <c r="B171">
        <v>2710.5</v>
      </c>
      <c r="C171">
        <v>2710.5</v>
      </c>
      <c r="D171">
        <v>2710.5</v>
      </c>
      <c r="E171">
        <v>2558</v>
      </c>
      <c r="F171">
        <v>2710</v>
      </c>
    </row>
    <row r="172" spans="1:6">
      <c r="A172" t="s">
        <v>1447</v>
      </c>
      <c r="B172">
        <v>19796.900000000001</v>
      </c>
      <c r="C172">
        <v>19796.900000000001</v>
      </c>
      <c r="D172">
        <v>19796.900000000001</v>
      </c>
      <c r="E172">
        <v>19799</v>
      </c>
      <c r="F172">
        <v>19664</v>
      </c>
    </row>
    <row r="173" spans="1:6">
      <c r="A173" t="s">
        <v>1448</v>
      </c>
      <c r="B173">
        <v>7747.2</v>
      </c>
      <c r="C173">
        <v>7747.2</v>
      </c>
      <c r="D173">
        <v>7747.2</v>
      </c>
      <c r="E173">
        <v>7748</v>
      </c>
      <c r="F173">
        <v>7644</v>
      </c>
    </row>
    <row r="174" spans="1:6">
      <c r="A174" t="s">
        <v>1449</v>
      </c>
      <c r="B174">
        <v>3543.9</v>
      </c>
      <c r="C174">
        <v>3543.9</v>
      </c>
      <c r="D174">
        <v>3543.9</v>
      </c>
      <c r="E174">
        <v>3544</v>
      </c>
      <c r="F174">
        <v>3536</v>
      </c>
    </row>
    <row r="175" spans="1:6">
      <c r="A175" t="s">
        <v>1450</v>
      </c>
      <c r="B175">
        <v>3355.4</v>
      </c>
      <c r="C175">
        <v>3355.4</v>
      </c>
      <c r="D175">
        <v>3355.4</v>
      </c>
      <c r="E175">
        <v>3356</v>
      </c>
      <c r="F175">
        <v>3355</v>
      </c>
    </row>
    <row r="176" spans="1:6">
      <c r="A176" t="s">
        <v>1451</v>
      </c>
      <c r="B176">
        <v>5150.3999999999996</v>
      </c>
      <c r="C176">
        <v>5150.3999999999996</v>
      </c>
      <c r="D176">
        <v>5150.3999999999996</v>
      </c>
      <c r="E176">
        <v>5151</v>
      </c>
      <c r="F176">
        <v>5129</v>
      </c>
    </row>
    <row r="177" spans="1:6">
      <c r="A177" t="s">
        <v>1452</v>
      </c>
      <c r="B177">
        <v>42578</v>
      </c>
      <c r="C177">
        <v>42578</v>
      </c>
      <c r="D177">
        <v>42578</v>
      </c>
      <c r="E177">
        <v>42672</v>
      </c>
      <c r="F177">
        <v>42347</v>
      </c>
    </row>
    <row r="178" spans="1:6">
      <c r="A178" t="s">
        <v>1453</v>
      </c>
      <c r="B178">
        <v>20254.7</v>
      </c>
      <c r="C178">
        <v>20254.7</v>
      </c>
      <c r="D178">
        <v>20254.7</v>
      </c>
      <c r="E178">
        <v>20307</v>
      </c>
      <c r="F178">
        <v>20040</v>
      </c>
    </row>
    <row r="179" spans="1:6">
      <c r="A179" t="s">
        <v>1454</v>
      </c>
      <c r="B179">
        <v>1284.9000000000001</v>
      </c>
      <c r="C179">
        <v>1284.9000000000001</v>
      </c>
      <c r="D179">
        <v>1284.9000000000001</v>
      </c>
      <c r="E179">
        <v>1349</v>
      </c>
      <c r="F179">
        <v>1329</v>
      </c>
    </row>
    <row r="180" spans="1:6">
      <c r="A180" t="s">
        <v>1455</v>
      </c>
      <c r="B180">
        <v>7064.1</v>
      </c>
      <c r="C180">
        <v>7064.1</v>
      </c>
      <c r="D180">
        <v>7064.1</v>
      </c>
      <c r="E180">
        <v>7062</v>
      </c>
      <c r="F180">
        <v>6969</v>
      </c>
    </row>
    <row r="181" spans="1:6">
      <c r="A181" t="s">
        <v>1456</v>
      </c>
      <c r="B181">
        <v>6450.8</v>
      </c>
      <c r="C181">
        <v>6450.8</v>
      </c>
      <c r="D181">
        <v>6450.8</v>
      </c>
      <c r="E181">
        <v>6450</v>
      </c>
      <c r="F181">
        <v>6290</v>
      </c>
    </row>
    <row r="182" spans="1:6">
      <c r="A182" t="s">
        <v>1457</v>
      </c>
      <c r="B182">
        <v>2391.6</v>
      </c>
      <c r="C182">
        <v>2391.6</v>
      </c>
      <c r="D182">
        <v>2391.6</v>
      </c>
      <c r="E182">
        <v>2394</v>
      </c>
      <c r="F182">
        <v>2366</v>
      </c>
    </row>
    <row r="183" spans="1:6">
      <c r="A183" t="s">
        <v>1458</v>
      </c>
      <c r="B183">
        <v>3063.3</v>
      </c>
      <c r="C183">
        <v>3063.3</v>
      </c>
      <c r="D183">
        <v>3063.3</v>
      </c>
      <c r="E183">
        <v>3052</v>
      </c>
      <c r="F183">
        <v>3086</v>
      </c>
    </row>
    <row r="184" spans="1:6">
      <c r="A184" t="s">
        <v>1459</v>
      </c>
      <c r="B184">
        <v>22323.3</v>
      </c>
      <c r="C184">
        <v>22323.3</v>
      </c>
      <c r="D184">
        <v>22323.3</v>
      </c>
      <c r="E184">
        <v>22365</v>
      </c>
      <c r="F184">
        <v>22307</v>
      </c>
    </row>
    <row r="185" spans="1:6">
      <c r="A185" t="s">
        <v>1460</v>
      </c>
      <c r="B185">
        <v>5915.2</v>
      </c>
      <c r="C185">
        <v>5915.2</v>
      </c>
      <c r="D185">
        <v>5915.2</v>
      </c>
      <c r="E185">
        <v>5973</v>
      </c>
      <c r="F185">
        <v>5978</v>
      </c>
    </row>
    <row r="186" spans="1:6">
      <c r="A186" t="s">
        <v>1461</v>
      </c>
      <c r="B186">
        <v>5534.4</v>
      </c>
      <c r="C186">
        <v>5534.4</v>
      </c>
      <c r="D186">
        <v>5534.4</v>
      </c>
      <c r="E186">
        <v>5533</v>
      </c>
      <c r="F186">
        <v>5560</v>
      </c>
    </row>
    <row r="187" spans="1:6">
      <c r="A187" t="s">
        <v>1462</v>
      </c>
      <c r="B187">
        <v>4455.3999999999996</v>
      </c>
      <c r="C187">
        <v>4455.3999999999996</v>
      </c>
      <c r="D187">
        <v>4455.3999999999996</v>
      </c>
      <c r="E187">
        <v>4457</v>
      </c>
      <c r="F187">
        <v>4332</v>
      </c>
    </row>
    <row r="188" spans="1:6">
      <c r="A188" t="s">
        <v>1463</v>
      </c>
      <c r="B188">
        <v>3206.3</v>
      </c>
      <c r="C188">
        <v>3206.3</v>
      </c>
      <c r="D188">
        <v>3206.3</v>
      </c>
      <c r="E188">
        <v>3193</v>
      </c>
      <c r="F188">
        <v>3209</v>
      </c>
    </row>
    <row r="189" spans="1:6">
      <c r="A189" t="s">
        <v>1464</v>
      </c>
      <c r="B189">
        <v>3212</v>
      </c>
      <c r="C189">
        <v>3212</v>
      </c>
      <c r="D189">
        <v>3212</v>
      </c>
      <c r="E189">
        <v>3209</v>
      </c>
      <c r="F189">
        <v>3228</v>
      </c>
    </row>
    <row r="190" spans="1:6">
      <c r="A190" t="s">
        <v>23</v>
      </c>
      <c r="B190">
        <v>78865.399999999994</v>
      </c>
      <c r="C190">
        <v>78866</v>
      </c>
      <c r="D190">
        <v>78866.2</v>
      </c>
      <c r="E190">
        <v>78867</v>
      </c>
      <c r="F190">
        <v>78868</v>
      </c>
    </row>
    <row r="191" spans="1:6">
      <c r="A191" t="s">
        <v>1465</v>
      </c>
      <c r="B191">
        <v>78865.399999999994</v>
      </c>
      <c r="C191">
        <v>78866</v>
      </c>
      <c r="D191">
        <v>78866.2</v>
      </c>
      <c r="E191">
        <v>78867</v>
      </c>
      <c r="F191">
        <v>78868</v>
      </c>
    </row>
    <row r="192" spans="1:6">
      <c r="A192" t="s">
        <v>1466</v>
      </c>
      <c r="B192">
        <v>496.1</v>
      </c>
      <c r="C192">
        <v>496.1</v>
      </c>
      <c r="D192">
        <v>496.2</v>
      </c>
      <c r="E192">
        <v>496</v>
      </c>
      <c r="F192">
        <v>496</v>
      </c>
    </row>
    <row r="193" spans="1:6">
      <c r="A193" t="s">
        <v>1467</v>
      </c>
      <c r="B193">
        <v>496.1</v>
      </c>
      <c r="C193">
        <v>496.1</v>
      </c>
      <c r="D193">
        <v>496.2</v>
      </c>
      <c r="E193">
        <v>496</v>
      </c>
      <c r="F193">
        <v>496</v>
      </c>
    </row>
    <row r="194" spans="1:6">
      <c r="A194" t="s">
        <v>1468</v>
      </c>
      <c r="B194">
        <v>11015.3</v>
      </c>
      <c r="C194">
        <v>11015.3</v>
      </c>
      <c r="D194">
        <v>11015.5</v>
      </c>
      <c r="E194">
        <v>11015</v>
      </c>
      <c r="F194">
        <v>11016</v>
      </c>
    </row>
    <row r="195" spans="1:6">
      <c r="A195" t="s">
        <v>1469</v>
      </c>
      <c r="B195">
        <v>11015.3</v>
      </c>
      <c r="C195">
        <v>11015.3</v>
      </c>
      <c r="D195">
        <v>11015.5</v>
      </c>
      <c r="E195">
        <v>11015</v>
      </c>
      <c r="F195">
        <v>11016</v>
      </c>
    </row>
    <row r="196" spans="1:6">
      <c r="A196" t="s">
        <v>1470</v>
      </c>
      <c r="B196">
        <v>17617.8</v>
      </c>
      <c r="C196">
        <v>17617.400000000001</v>
      </c>
      <c r="D196">
        <v>17617.3</v>
      </c>
      <c r="E196">
        <v>17618</v>
      </c>
      <c r="F196">
        <v>17618</v>
      </c>
    </row>
    <row r="197" spans="1:6">
      <c r="A197" t="s">
        <v>1471</v>
      </c>
      <c r="B197">
        <v>10056.9</v>
      </c>
      <c r="C197">
        <v>10056.4</v>
      </c>
      <c r="D197">
        <v>10056.4</v>
      </c>
      <c r="E197">
        <v>10057</v>
      </c>
      <c r="F197">
        <v>10057</v>
      </c>
    </row>
    <row r="198" spans="1:6">
      <c r="A198" t="s">
        <v>1472</v>
      </c>
      <c r="B198">
        <v>7560.9</v>
      </c>
      <c r="C198">
        <v>7561</v>
      </c>
      <c r="D198">
        <v>7560.9</v>
      </c>
      <c r="E198">
        <v>7561</v>
      </c>
      <c r="F198">
        <v>7561</v>
      </c>
    </row>
    <row r="199" spans="1:6">
      <c r="A199" t="s">
        <v>1473</v>
      </c>
      <c r="B199">
        <v>8648.9</v>
      </c>
      <c r="C199">
        <v>8649</v>
      </c>
      <c r="D199">
        <v>8648.7999999999993</v>
      </c>
      <c r="E199">
        <v>8649</v>
      </c>
      <c r="F199">
        <v>8649</v>
      </c>
    </row>
    <row r="200" spans="1:6">
      <c r="A200" t="s">
        <v>1474</v>
      </c>
      <c r="B200">
        <v>3314.4</v>
      </c>
      <c r="C200">
        <v>3314.5</v>
      </c>
      <c r="D200">
        <v>3314.3</v>
      </c>
      <c r="E200">
        <v>3314</v>
      </c>
      <c r="F200">
        <v>3314</v>
      </c>
    </row>
    <row r="201" spans="1:6">
      <c r="A201" t="s">
        <v>1475</v>
      </c>
      <c r="B201">
        <v>5334.6</v>
      </c>
      <c r="C201">
        <v>5334.5</v>
      </c>
      <c r="D201">
        <v>5334.5</v>
      </c>
      <c r="E201">
        <v>5335</v>
      </c>
      <c r="F201">
        <v>5335</v>
      </c>
    </row>
    <row r="202" spans="1:6">
      <c r="A202" t="s">
        <v>1476</v>
      </c>
      <c r="B202">
        <v>12440.4</v>
      </c>
      <c r="C202">
        <v>12441</v>
      </c>
      <c r="D202">
        <v>12441.1</v>
      </c>
      <c r="E202">
        <v>12441</v>
      </c>
      <c r="F202">
        <v>12441</v>
      </c>
    </row>
    <row r="203" spans="1:6">
      <c r="A203" t="s">
        <v>1477</v>
      </c>
      <c r="B203">
        <v>3163</v>
      </c>
      <c r="C203">
        <v>3163.4</v>
      </c>
      <c r="D203">
        <v>3163.4</v>
      </c>
      <c r="E203">
        <v>3163</v>
      </c>
      <c r="F203">
        <v>3163</v>
      </c>
    </row>
    <row r="204" spans="1:6">
      <c r="A204" t="s">
        <v>1478</v>
      </c>
      <c r="B204">
        <v>4758.6000000000004</v>
      </c>
      <c r="C204">
        <v>4758.7</v>
      </c>
      <c r="D204">
        <v>4758.8</v>
      </c>
      <c r="E204">
        <v>4759</v>
      </c>
      <c r="F204">
        <v>4759</v>
      </c>
    </row>
    <row r="205" spans="1:6">
      <c r="A205" t="s">
        <v>1479</v>
      </c>
      <c r="B205">
        <v>4518.8</v>
      </c>
      <c r="C205">
        <v>4518.8999999999996</v>
      </c>
      <c r="D205">
        <v>4518.8999999999996</v>
      </c>
      <c r="E205">
        <v>4519</v>
      </c>
      <c r="F205">
        <v>4519</v>
      </c>
    </row>
    <row r="206" spans="1:6">
      <c r="A206" t="s">
        <v>1480</v>
      </c>
      <c r="B206">
        <v>13990.2</v>
      </c>
      <c r="C206">
        <v>13990.4</v>
      </c>
      <c r="D206">
        <v>13990.6</v>
      </c>
      <c r="E206">
        <v>13991</v>
      </c>
      <c r="F206">
        <v>13991</v>
      </c>
    </row>
    <row r="207" spans="1:6">
      <c r="A207" t="s">
        <v>1481</v>
      </c>
      <c r="B207">
        <v>6795.5</v>
      </c>
      <c r="C207">
        <v>6795.6</v>
      </c>
      <c r="D207">
        <v>6795.7</v>
      </c>
      <c r="E207">
        <v>6796</v>
      </c>
      <c r="F207">
        <v>6796</v>
      </c>
    </row>
    <row r="208" spans="1:6">
      <c r="A208" t="s">
        <v>1482</v>
      </c>
      <c r="B208">
        <v>7194.6</v>
      </c>
      <c r="C208">
        <v>7194.8</v>
      </c>
      <c r="D208">
        <v>7194.9</v>
      </c>
      <c r="E208">
        <v>7195</v>
      </c>
      <c r="F208">
        <v>7195</v>
      </c>
    </row>
    <row r="209" spans="1:6">
      <c r="A209" t="s">
        <v>1483</v>
      </c>
      <c r="B209">
        <v>9229.7999999999993</v>
      </c>
      <c r="C209">
        <v>9229.7999999999993</v>
      </c>
      <c r="D209">
        <v>9229.7000000000007</v>
      </c>
      <c r="E209">
        <v>9230</v>
      </c>
      <c r="F209">
        <v>9230</v>
      </c>
    </row>
    <row r="210" spans="1:6">
      <c r="A210" t="s">
        <v>1484</v>
      </c>
      <c r="B210">
        <v>5266.6</v>
      </c>
      <c r="C210">
        <v>5266.6</v>
      </c>
      <c r="D210">
        <v>5266.6</v>
      </c>
      <c r="E210">
        <v>5267</v>
      </c>
      <c r="F210">
        <v>5267</v>
      </c>
    </row>
    <row r="211" spans="1:6">
      <c r="A211" t="s">
        <v>1485</v>
      </c>
      <c r="B211">
        <v>3963.2</v>
      </c>
      <c r="C211">
        <v>3963.2</v>
      </c>
      <c r="D211">
        <v>3963.1</v>
      </c>
      <c r="E211">
        <v>3963</v>
      </c>
      <c r="F211">
        <v>3963</v>
      </c>
    </row>
    <row r="212" spans="1:6">
      <c r="A212" t="s">
        <v>1486</v>
      </c>
      <c r="B212">
        <v>5426.8</v>
      </c>
      <c r="C212">
        <v>5427.1</v>
      </c>
      <c r="D212">
        <v>5427.1</v>
      </c>
      <c r="E212">
        <v>5427</v>
      </c>
      <c r="F212">
        <v>5427</v>
      </c>
    </row>
    <row r="213" spans="1:6">
      <c r="A213" t="s">
        <v>1487</v>
      </c>
      <c r="B213">
        <v>5426.8</v>
      </c>
      <c r="C213">
        <v>5427.1</v>
      </c>
      <c r="D213">
        <v>5427.1</v>
      </c>
      <c r="E213">
        <v>5427</v>
      </c>
      <c r="F213">
        <v>5427</v>
      </c>
    </row>
    <row r="214" spans="1:6">
      <c r="A214" t="s">
        <v>24</v>
      </c>
      <c r="B214">
        <v>42959.1</v>
      </c>
      <c r="C214">
        <v>42894.8</v>
      </c>
      <c r="D214">
        <v>42915.7</v>
      </c>
      <c r="E214">
        <v>42921</v>
      </c>
      <c r="F214">
        <v>42924</v>
      </c>
    </row>
    <row r="215" spans="1:6">
      <c r="A215" t="s">
        <v>1488</v>
      </c>
      <c r="B215">
        <v>42959.1</v>
      </c>
      <c r="C215">
        <v>42894.8</v>
      </c>
      <c r="D215">
        <v>42915.7</v>
      </c>
      <c r="E215">
        <v>42921</v>
      </c>
      <c r="F215">
        <v>42924</v>
      </c>
    </row>
    <row r="216" spans="1:6">
      <c r="A216" t="s">
        <v>1489</v>
      </c>
      <c r="B216">
        <v>2546.1999999999998</v>
      </c>
      <c r="C216">
        <v>2546.3000000000002</v>
      </c>
      <c r="D216">
        <v>2553.1999999999998</v>
      </c>
      <c r="E216">
        <v>2558</v>
      </c>
      <c r="F216">
        <v>2559</v>
      </c>
    </row>
    <row r="217" spans="1:6">
      <c r="A217" t="s">
        <v>1490</v>
      </c>
      <c r="B217">
        <v>167</v>
      </c>
      <c r="C217">
        <v>167.1</v>
      </c>
      <c r="D217">
        <v>169.6</v>
      </c>
      <c r="E217">
        <v>179</v>
      </c>
      <c r="F217">
        <v>179</v>
      </c>
    </row>
    <row r="218" spans="1:6">
      <c r="A218" t="s">
        <v>1491</v>
      </c>
      <c r="B218">
        <v>342.1</v>
      </c>
      <c r="C218">
        <v>342.1</v>
      </c>
      <c r="D218">
        <v>342.3</v>
      </c>
      <c r="E218">
        <v>342</v>
      </c>
      <c r="F218">
        <v>342</v>
      </c>
    </row>
    <row r="219" spans="1:6">
      <c r="A219" t="s">
        <v>1492</v>
      </c>
      <c r="B219">
        <v>1448.8</v>
      </c>
      <c r="C219">
        <v>1449</v>
      </c>
      <c r="D219">
        <v>1449</v>
      </c>
      <c r="E219">
        <v>1449</v>
      </c>
      <c r="F219">
        <v>1449</v>
      </c>
    </row>
    <row r="220" spans="1:6">
      <c r="A220" t="s">
        <v>1493</v>
      </c>
      <c r="B220">
        <v>588.29999999999995</v>
      </c>
      <c r="C220">
        <v>588.1</v>
      </c>
      <c r="D220">
        <v>592.29999999999995</v>
      </c>
      <c r="E220">
        <v>588</v>
      </c>
      <c r="F220">
        <v>588</v>
      </c>
    </row>
    <row r="221" spans="1:6">
      <c r="A221" t="s">
        <v>1494</v>
      </c>
      <c r="B221">
        <v>7217.7</v>
      </c>
      <c r="C221">
        <v>7217.8</v>
      </c>
      <c r="D221">
        <v>7222.6</v>
      </c>
      <c r="E221">
        <v>7223</v>
      </c>
      <c r="F221">
        <v>7223</v>
      </c>
    </row>
    <row r="222" spans="1:6">
      <c r="A222" t="s">
        <v>1495</v>
      </c>
      <c r="B222">
        <v>807.8</v>
      </c>
      <c r="C222">
        <v>807.8</v>
      </c>
      <c r="D222">
        <v>807.7</v>
      </c>
      <c r="E222">
        <v>808</v>
      </c>
      <c r="F222">
        <v>808</v>
      </c>
    </row>
    <row r="223" spans="1:6">
      <c r="A223" t="s">
        <v>1496</v>
      </c>
      <c r="B223">
        <v>6409.9</v>
      </c>
      <c r="C223">
        <v>6410</v>
      </c>
      <c r="D223">
        <v>6414.9</v>
      </c>
      <c r="E223">
        <v>6415</v>
      </c>
      <c r="F223">
        <v>6415</v>
      </c>
    </row>
    <row r="224" spans="1:6">
      <c r="A224" t="s">
        <v>1497</v>
      </c>
      <c r="B224">
        <v>12321.6</v>
      </c>
      <c r="C224">
        <v>12256.5</v>
      </c>
      <c r="D224">
        <v>12256</v>
      </c>
      <c r="E224">
        <v>12256</v>
      </c>
      <c r="F224">
        <v>12256</v>
      </c>
    </row>
    <row r="225" spans="1:6">
      <c r="A225" t="s">
        <v>1498</v>
      </c>
      <c r="B225">
        <v>3544.4</v>
      </c>
      <c r="C225">
        <v>3478.7</v>
      </c>
      <c r="D225">
        <v>3478.7</v>
      </c>
      <c r="E225">
        <v>3479</v>
      </c>
      <c r="F225">
        <v>3479</v>
      </c>
    </row>
    <row r="226" spans="1:6">
      <c r="A226" t="s">
        <v>1499</v>
      </c>
      <c r="B226">
        <v>8777.2000000000007</v>
      </c>
      <c r="C226">
        <v>8777.7999999999993</v>
      </c>
      <c r="D226">
        <v>8777.2999999999993</v>
      </c>
      <c r="E226">
        <v>8777</v>
      </c>
      <c r="F226">
        <v>8777</v>
      </c>
    </row>
    <row r="227" spans="1:6">
      <c r="A227" t="s">
        <v>1500</v>
      </c>
      <c r="B227">
        <v>13000.4</v>
      </c>
      <c r="C227">
        <v>13000.2</v>
      </c>
      <c r="D227">
        <v>13005.7</v>
      </c>
      <c r="E227">
        <v>13005</v>
      </c>
      <c r="F227">
        <v>13006</v>
      </c>
    </row>
    <row r="228" spans="1:6">
      <c r="A228" t="s">
        <v>1501</v>
      </c>
      <c r="B228">
        <v>7158.7</v>
      </c>
      <c r="C228">
        <v>7164.3</v>
      </c>
      <c r="D228">
        <v>7164.3</v>
      </c>
      <c r="E228">
        <v>5841</v>
      </c>
      <c r="F228">
        <v>7165</v>
      </c>
    </row>
    <row r="229" spans="1:6">
      <c r="A229" t="s">
        <v>1502</v>
      </c>
      <c r="B229">
        <v>5841.7</v>
      </c>
      <c r="C229">
        <v>5841.4</v>
      </c>
      <c r="D229">
        <v>5841.4</v>
      </c>
      <c r="E229">
        <v>7164</v>
      </c>
      <c r="F229">
        <v>5842</v>
      </c>
    </row>
    <row r="230" spans="1:6">
      <c r="A230" t="s">
        <v>1503</v>
      </c>
      <c r="B230">
        <v>7873.2</v>
      </c>
      <c r="C230">
        <v>7874</v>
      </c>
      <c r="D230">
        <v>7878.6</v>
      </c>
      <c r="E230">
        <v>7879</v>
      </c>
      <c r="F230">
        <v>7879</v>
      </c>
    </row>
    <row r="231" spans="1:6">
      <c r="A231" t="s">
        <v>1503</v>
      </c>
      <c r="B231">
        <v>7873.2</v>
      </c>
      <c r="C231">
        <v>7874</v>
      </c>
      <c r="D231">
        <v>7878.6</v>
      </c>
      <c r="E231">
        <v>7879</v>
      </c>
      <c r="F231">
        <v>7879</v>
      </c>
    </row>
    <row r="232" spans="1:6">
      <c r="A232" t="s">
        <v>25</v>
      </c>
      <c r="B232">
        <v>357121.4</v>
      </c>
      <c r="C232">
        <v>357137.2</v>
      </c>
      <c r="D232">
        <v>357167.9</v>
      </c>
      <c r="E232">
        <v>357340</v>
      </c>
      <c r="F232">
        <v>357376</v>
      </c>
    </row>
    <row r="233" spans="1:6">
      <c r="A233" t="s">
        <v>1504</v>
      </c>
      <c r="B233">
        <v>35751.5</v>
      </c>
      <c r="C233">
        <v>35751.4</v>
      </c>
      <c r="D233">
        <v>35751.4</v>
      </c>
      <c r="E233">
        <v>35751</v>
      </c>
      <c r="F233">
        <v>35751</v>
      </c>
    </row>
    <row r="234" spans="1:6">
      <c r="A234" t="s">
        <v>1505</v>
      </c>
      <c r="B234">
        <v>10557.7</v>
      </c>
      <c r="C234">
        <v>10557.7</v>
      </c>
      <c r="D234">
        <v>10557.6</v>
      </c>
      <c r="E234">
        <v>10557</v>
      </c>
      <c r="F234">
        <v>10557</v>
      </c>
    </row>
    <row r="235" spans="1:6">
      <c r="A235" t="s">
        <v>1506</v>
      </c>
      <c r="B235">
        <v>207.4</v>
      </c>
      <c r="C235">
        <v>207.4</v>
      </c>
      <c r="D235">
        <v>207.4</v>
      </c>
      <c r="E235">
        <v>207</v>
      </c>
      <c r="F235">
        <v>207</v>
      </c>
    </row>
    <row r="236" spans="1:6">
      <c r="A236" t="s">
        <v>1507</v>
      </c>
      <c r="B236">
        <v>617.9</v>
      </c>
      <c r="C236">
        <v>617.9</v>
      </c>
      <c r="D236">
        <v>617.79999999999995</v>
      </c>
      <c r="E236">
        <v>618</v>
      </c>
      <c r="F236">
        <v>618</v>
      </c>
    </row>
    <row r="237" spans="1:6">
      <c r="A237" t="s">
        <v>1508</v>
      </c>
      <c r="B237">
        <v>641.5</v>
      </c>
      <c r="C237">
        <v>641.5</v>
      </c>
      <c r="D237">
        <v>641.5</v>
      </c>
      <c r="E237">
        <v>641</v>
      </c>
      <c r="F237">
        <v>641</v>
      </c>
    </row>
    <row r="238" spans="1:6">
      <c r="A238" t="s">
        <v>1509</v>
      </c>
      <c r="B238">
        <v>642.4</v>
      </c>
      <c r="C238">
        <v>642.4</v>
      </c>
      <c r="D238">
        <v>642.4</v>
      </c>
      <c r="E238">
        <v>642</v>
      </c>
      <c r="F238">
        <v>642</v>
      </c>
    </row>
    <row r="239" spans="1:6">
      <c r="A239" t="s">
        <v>1510</v>
      </c>
      <c r="B239">
        <v>686.8</v>
      </c>
      <c r="C239">
        <v>686.8</v>
      </c>
      <c r="D239">
        <v>686.8</v>
      </c>
      <c r="E239">
        <v>687</v>
      </c>
      <c r="F239">
        <v>687</v>
      </c>
    </row>
    <row r="240" spans="1:6">
      <c r="A240" t="s">
        <v>1511</v>
      </c>
      <c r="B240">
        <v>858.1</v>
      </c>
      <c r="C240">
        <v>858.1</v>
      </c>
      <c r="D240">
        <v>858.1</v>
      </c>
      <c r="E240">
        <v>858</v>
      </c>
      <c r="F240">
        <v>858</v>
      </c>
    </row>
    <row r="241" spans="1:6">
      <c r="A241" t="s">
        <v>1512</v>
      </c>
      <c r="B241">
        <v>99.9</v>
      </c>
      <c r="C241">
        <v>99.9</v>
      </c>
      <c r="D241">
        <v>99.9</v>
      </c>
      <c r="E241">
        <v>100</v>
      </c>
      <c r="F241">
        <v>100</v>
      </c>
    </row>
    <row r="242" spans="1:6">
      <c r="A242" t="s">
        <v>1513</v>
      </c>
      <c r="B242">
        <v>1099.9000000000001</v>
      </c>
      <c r="C242">
        <v>1099.9000000000001</v>
      </c>
      <c r="D242">
        <v>1099.9000000000001</v>
      </c>
      <c r="E242">
        <v>1100</v>
      </c>
      <c r="F242">
        <v>1100</v>
      </c>
    </row>
    <row r="243" spans="1:6">
      <c r="A243" t="s">
        <v>1514</v>
      </c>
      <c r="B243">
        <v>776.8</v>
      </c>
      <c r="C243">
        <v>776.8</v>
      </c>
      <c r="D243">
        <v>776.8</v>
      </c>
      <c r="E243">
        <v>777</v>
      </c>
      <c r="F243">
        <v>777</v>
      </c>
    </row>
    <row r="244" spans="1:6">
      <c r="A244" t="s">
        <v>1515</v>
      </c>
      <c r="B244">
        <v>1484</v>
      </c>
      <c r="C244">
        <v>1484</v>
      </c>
      <c r="D244">
        <v>1484</v>
      </c>
      <c r="E244">
        <v>1484</v>
      </c>
      <c r="F244">
        <v>1484</v>
      </c>
    </row>
    <row r="245" spans="1:6">
      <c r="A245" t="s">
        <v>1516</v>
      </c>
      <c r="B245">
        <v>1304.4000000000001</v>
      </c>
      <c r="C245">
        <v>1304.4000000000001</v>
      </c>
      <c r="D245">
        <v>1304.4000000000001</v>
      </c>
      <c r="E245">
        <v>1304</v>
      </c>
      <c r="F245">
        <v>1304</v>
      </c>
    </row>
    <row r="246" spans="1:6">
      <c r="A246" t="s">
        <v>1517</v>
      </c>
      <c r="B246">
        <v>627.1</v>
      </c>
      <c r="C246">
        <v>627.1</v>
      </c>
      <c r="D246">
        <v>627.1</v>
      </c>
      <c r="E246">
        <v>627</v>
      </c>
      <c r="F246">
        <v>627</v>
      </c>
    </row>
    <row r="247" spans="1:6">
      <c r="A247" t="s">
        <v>1518</v>
      </c>
      <c r="B247">
        <v>1511.6</v>
      </c>
      <c r="C247">
        <v>1511.6</v>
      </c>
      <c r="D247">
        <v>1511.6</v>
      </c>
      <c r="E247">
        <v>1512</v>
      </c>
      <c r="F247">
        <v>1512</v>
      </c>
    </row>
    <row r="248" spans="1:6">
      <c r="A248" t="s">
        <v>1519</v>
      </c>
      <c r="B248">
        <v>6919.1</v>
      </c>
      <c r="C248">
        <v>6919</v>
      </c>
      <c r="D248">
        <v>6919</v>
      </c>
      <c r="E248">
        <v>6919</v>
      </c>
      <c r="F248">
        <v>6919</v>
      </c>
    </row>
    <row r="249" spans="1:6">
      <c r="A249" t="s">
        <v>1520</v>
      </c>
      <c r="B249">
        <v>140.19999999999999</v>
      </c>
      <c r="C249">
        <v>140.19999999999999</v>
      </c>
      <c r="D249">
        <v>140.19999999999999</v>
      </c>
      <c r="E249">
        <v>140</v>
      </c>
      <c r="F249">
        <v>140</v>
      </c>
    </row>
    <row r="250" spans="1:6">
      <c r="A250" t="s">
        <v>1521</v>
      </c>
      <c r="B250">
        <v>173.5</v>
      </c>
      <c r="C250">
        <v>173.5</v>
      </c>
      <c r="D250">
        <v>173.5</v>
      </c>
      <c r="E250">
        <v>173</v>
      </c>
      <c r="F250">
        <v>173</v>
      </c>
    </row>
    <row r="251" spans="1:6">
      <c r="A251" t="s">
        <v>1522</v>
      </c>
      <c r="B251">
        <v>1085</v>
      </c>
      <c r="C251">
        <v>1085</v>
      </c>
      <c r="D251">
        <v>1084.9000000000001</v>
      </c>
      <c r="E251">
        <v>1085</v>
      </c>
      <c r="F251">
        <v>1085</v>
      </c>
    </row>
    <row r="252" spans="1:6">
      <c r="A252" t="s">
        <v>1523</v>
      </c>
      <c r="B252">
        <v>738.8</v>
      </c>
      <c r="C252">
        <v>738.8</v>
      </c>
      <c r="D252">
        <v>738.8</v>
      </c>
      <c r="E252">
        <v>739</v>
      </c>
      <c r="F252">
        <v>739</v>
      </c>
    </row>
    <row r="253" spans="1:6">
      <c r="A253" t="s">
        <v>1524</v>
      </c>
      <c r="B253">
        <v>108.8</v>
      </c>
      <c r="C253">
        <v>108.8</v>
      </c>
      <c r="D253">
        <v>108.8</v>
      </c>
      <c r="E253">
        <v>109</v>
      </c>
      <c r="F253">
        <v>109</v>
      </c>
    </row>
    <row r="254" spans="1:6">
      <c r="A254" t="s">
        <v>1525</v>
      </c>
      <c r="B254">
        <v>145</v>
      </c>
      <c r="C254">
        <v>145</v>
      </c>
      <c r="D254">
        <v>145</v>
      </c>
      <c r="E254">
        <v>145</v>
      </c>
      <c r="F254">
        <v>145</v>
      </c>
    </row>
    <row r="255" spans="1:6">
      <c r="A255" t="s">
        <v>1526</v>
      </c>
      <c r="B255">
        <v>1126.3</v>
      </c>
      <c r="C255">
        <v>1126.3</v>
      </c>
      <c r="D255">
        <v>1126.3</v>
      </c>
      <c r="E255">
        <v>1126</v>
      </c>
      <c r="F255">
        <v>1126</v>
      </c>
    </row>
    <row r="256" spans="1:6">
      <c r="A256" t="s">
        <v>1527</v>
      </c>
      <c r="B256">
        <v>1061.7</v>
      </c>
      <c r="C256">
        <v>1061.7</v>
      </c>
      <c r="D256">
        <v>1061.7</v>
      </c>
      <c r="E256">
        <v>1062</v>
      </c>
      <c r="F256">
        <v>1062</v>
      </c>
    </row>
    <row r="257" spans="1:6">
      <c r="A257" t="s">
        <v>1528</v>
      </c>
      <c r="B257">
        <v>98</v>
      </c>
      <c r="C257">
        <v>98</v>
      </c>
      <c r="D257">
        <v>98</v>
      </c>
      <c r="E257">
        <v>98</v>
      </c>
      <c r="F257">
        <v>98</v>
      </c>
    </row>
    <row r="258" spans="1:6">
      <c r="A258" t="s">
        <v>1529</v>
      </c>
      <c r="B258">
        <v>797.5</v>
      </c>
      <c r="C258">
        <v>797.5</v>
      </c>
      <c r="D258">
        <v>797.5</v>
      </c>
      <c r="E258">
        <v>797</v>
      </c>
      <c r="F258">
        <v>797</v>
      </c>
    </row>
    <row r="259" spans="1:6">
      <c r="A259" t="s">
        <v>1530</v>
      </c>
      <c r="B259">
        <v>573.70000000000005</v>
      </c>
      <c r="C259">
        <v>573.70000000000005</v>
      </c>
      <c r="D259">
        <v>573.70000000000005</v>
      </c>
      <c r="E259">
        <v>574</v>
      </c>
      <c r="F259">
        <v>574</v>
      </c>
    </row>
    <row r="260" spans="1:6">
      <c r="A260" t="s">
        <v>1531</v>
      </c>
      <c r="B260">
        <v>870.7</v>
      </c>
      <c r="C260">
        <v>870.7</v>
      </c>
      <c r="D260">
        <v>870.7</v>
      </c>
      <c r="E260">
        <v>871</v>
      </c>
      <c r="F260">
        <v>871</v>
      </c>
    </row>
    <row r="261" spans="1:6">
      <c r="A261" t="s">
        <v>1532</v>
      </c>
      <c r="B261">
        <v>9357</v>
      </c>
      <c r="C261">
        <v>9357</v>
      </c>
      <c r="D261">
        <v>9357</v>
      </c>
      <c r="E261">
        <v>9357</v>
      </c>
      <c r="F261">
        <v>9357</v>
      </c>
    </row>
    <row r="262" spans="1:6">
      <c r="A262" t="s">
        <v>1533</v>
      </c>
      <c r="B262">
        <v>153.1</v>
      </c>
      <c r="C262">
        <v>153.1</v>
      </c>
      <c r="D262">
        <v>153.1</v>
      </c>
      <c r="E262">
        <v>153</v>
      </c>
      <c r="F262">
        <v>153</v>
      </c>
    </row>
    <row r="263" spans="1:6">
      <c r="A263" t="s">
        <v>1534</v>
      </c>
      <c r="B263">
        <v>1378.3</v>
      </c>
      <c r="C263">
        <v>1378.3</v>
      </c>
      <c r="D263">
        <v>1378.3</v>
      </c>
      <c r="E263">
        <v>1378</v>
      </c>
      <c r="F263">
        <v>1378</v>
      </c>
    </row>
    <row r="264" spans="1:6">
      <c r="A264" t="s">
        <v>1535</v>
      </c>
      <c r="B264">
        <v>679.9</v>
      </c>
      <c r="C264">
        <v>679.9</v>
      </c>
      <c r="D264">
        <v>679.9</v>
      </c>
      <c r="E264">
        <v>680</v>
      </c>
      <c r="F264">
        <v>680</v>
      </c>
    </row>
    <row r="265" spans="1:6">
      <c r="A265" t="s">
        <v>1536</v>
      </c>
      <c r="B265">
        <v>1860.8</v>
      </c>
      <c r="C265">
        <v>1860.8</v>
      </c>
      <c r="D265">
        <v>1860.8</v>
      </c>
      <c r="E265">
        <v>1862</v>
      </c>
      <c r="F265">
        <v>1862</v>
      </c>
    </row>
    <row r="266" spans="1:6">
      <c r="A266" t="s">
        <v>1537</v>
      </c>
      <c r="B266">
        <v>769.4</v>
      </c>
      <c r="C266">
        <v>769.4</v>
      </c>
      <c r="D266">
        <v>769.4</v>
      </c>
      <c r="E266">
        <v>769</v>
      </c>
      <c r="F266">
        <v>769</v>
      </c>
    </row>
    <row r="267" spans="1:6">
      <c r="A267" t="s">
        <v>1538</v>
      </c>
      <c r="B267">
        <v>1025.3</v>
      </c>
      <c r="C267">
        <v>1025.3</v>
      </c>
      <c r="D267">
        <v>1025.3</v>
      </c>
      <c r="E267">
        <v>1025</v>
      </c>
      <c r="F267">
        <v>1025</v>
      </c>
    </row>
    <row r="268" spans="1:6">
      <c r="A268" t="s">
        <v>1539</v>
      </c>
      <c r="B268">
        <v>734.4</v>
      </c>
      <c r="C268">
        <v>734.4</v>
      </c>
      <c r="D268">
        <v>734.4</v>
      </c>
      <c r="E268">
        <v>734</v>
      </c>
      <c r="F268">
        <v>734</v>
      </c>
    </row>
    <row r="269" spans="1:6">
      <c r="A269" t="s">
        <v>1540</v>
      </c>
      <c r="B269">
        <v>818</v>
      </c>
      <c r="C269">
        <v>818</v>
      </c>
      <c r="D269">
        <v>818</v>
      </c>
      <c r="E269">
        <v>818</v>
      </c>
      <c r="F269">
        <v>818</v>
      </c>
    </row>
    <row r="270" spans="1:6">
      <c r="A270" t="s">
        <v>1541</v>
      </c>
      <c r="B270">
        <v>806.8</v>
      </c>
      <c r="C270">
        <v>806.8</v>
      </c>
      <c r="D270">
        <v>806.8</v>
      </c>
      <c r="E270">
        <v>807</v>
      </c>
      <c r="F270">
        <v>807</v>
      </c>
    </row>
    <row r="271" spans="1:6">
      <c r="A271" t="s">
        <v>1542</v>
      </c>
      <c r="B271">
        <v>1131.2</v>
      </c>
      <c r="C271">
        <v>1131.2</v>
      </c>
      <c r="D271">
        <v>1131.2</v>
      </c>
      <c r="E271">
        <v>1131</v>
      </c>
      <c r="F271">
        <v>1131</v>
      </c>
    </row>
    <row r="272" spans="1:6">
      <c r="A272" t="s">
        <v>1543</v>
      </c>
      <c r="B272">
        <v>8917.7000000000007</v>
      </c>
      <c r="C272">
        <v>8917.7000000000007</v>
      </c>
      <c r="D272">
        <v>8917.7000000000007</v>
      </c>
      <c r="E272">
        <v>8918</v>
      </c>
      <c r="F272">
        <v>8918</v>
      </c>
    </row>
    <row r="273" spans="1:6">
      <c r="A273" t="s">
        <v>1544</v>
      </c>
      <c r="B273">
        <v>1094</v>
      </c>
      <c r="C273">
        <v>1092.7</v>
      </c>
      <c r="D273">
        <v>1092.7</v>
      </c>
      <c r="E273">
        <v>1093</v>
      </c>
      <c r="F273">
        <v>1093</v>
      </c>
    </row>
    <row r="274" spans="1:6">
      <c r="A274" t="s">
        <v>1545</v>
      </c>
      <c r="B274">
        <v>519.20000000000005</v>
      </c>
      <c r="C274">
        <v>519.20000000000005</v>
      </c>
      <c r="D274">
        <v>519.20000000000005</v>
      </c>
      <c r="E274">
        <v>519</v>
      </c>
      <c r="F274">
        <v>519</v>
      </c>
    </row>
    <row r="275" spans="1:6">
      <c r="A275" t="s">
        <v>1546</v>
      </c>
      <c r="B275">
        <v>917.7</v>
      </c>
      <c r="C275">
        <v>917.7</v>
      </c>
      <c r="D275">
        <v>917.7</v>
      </c>
      <c r="E275">
        <v>918</v>
      </c>
      <c r="F275">
        <v>918</v>
      </c>
    </row>
    <row r="276" spans="1:6">
      <c r="A276" t="s">
        <v>1547</v>
      </c>
      <c r="B276">
        <v>118.7</v>
      </c>
      <c r="C276">
        <v>118.7</v>
      </c>
      <c r="D276">
        <v>118.7</v>
      </c>
      <c r="E276">
        <v>119</v>
      </c>
      <c r="F276">
        <v>119</v>
      </c>
    </row>
    <row r="277" spans="1:6">
      <c r="A277" t="s">
        <v>1548</v>
      </c>
      <c r="B277">
        <v>1357.3</v>
      </c>
      <c r="C277">
        <v>1358.7</v>
      </c>
      <c r="D277">
        <v>1358.7</v>
      </c>
      <c r="E277">
        <v>1359</v>
      </c>
      <c r="F277">
        <v>1359</v>
      </c>
    </row>
    <row r="278" spans="1:6">
      <c r="A278" t="s">
        <v>1549</v>
      </c>
      <c r="B278">
        <v>1409.8</v>
      </c>
      <c r="C278">
        <v>1409.8</v>
      </c>
      <c r="D278">
        <v>1409.8</v>
      </c>
      <c r="E278">
        <v>1410</v>
      </c>
      <c r="F278">
        <v>1410</v>
      </c>
    </row>
    <row r="279" spans="1:6">
      <c r="A279" t="s">
        <v>1550</v>
      </c>
      <c r="B279">
        <v>664.8</v>
      </c>
      <c r="C279">
        <v>664.8</v>
      </c>
      <c r="D279">
        <v>664.8</v>
      </c>
      <c r="E279">
        <v>665</v>
      </c>
      <c r="F279">
        <v>665</v>
      </c>
    </row>
    <row r="280" spans="1:6">
      <c r="A280" t="s">
        <v>1551</v>
      </c>
      <c r="B280">
        <v>1631.8</v>
      </c>
      <c r="C280">
        <v>1631.8</v>
      </c>
      <c r="D280">
        <v>1631.8</v>
      </c>
      <c r="E280">
        <v>1631</v>
      </c>
      <c r="F280">
        <v>1631</v>
      </c>
    </row>
    <row r="281" spans="1:6">
      <c r="A281" t="s">
        <v>1552</v>
      </c>
      <c r="B281">
        <v>1204.4000000000001</v>
      </c>
      <c r="C281">
        <v>1204.3</v>
      </c>
      <c r="D281">
        <v>1204.3</v>
      </c>
      <c r="E281">
        <v>1204</v>
      </c>
      <c r="F281">
        <v>1204</v>
      </c>
    </row>
    <row r="282" spans="1:6">
      <c r="A282" t="s">
        <v>1553</v>
      </c>
      <c r="B282">
        <v>70550.100000000006</v>
      </c>
      <c r="C282">
        <v>70550.2</v>
      </c>
      <c r="D282">
        <v>70550.2</v>
      </c>
      <c r="E282">
        <v>70550</v>
      </c>
      <c r="F282">
        <v>70550</v>
      </c>
    </row>
    <row r="283" spans="1:6">
      <c r="A283" t="s">
        <v>1554</v>
      </c>
      <c r="B283">
        <v>17529.8</v>
      </c>
      <c r="C283">
        <v>17529.8</v>
      </c>
      <c r="D283">
        <v>17529.8</v>
      </c>
      <c r="E283">
        <v>17531</v>
      </c>
      <c r="F283">
        <v>17531</v>
      </c>
    </row>
    <row r="284" spans="1:6">
      <c r="A284" t="s">
        <v>1555</v>
      </c>
      <c r="B284">
        <v>133.4</v>
      </c>
      <c r="C284">
        <v>133.4</v>
      </c>
      <c r="D284">
        <v>133.4</v>
      </c>
      <c r="E284">
        <v>133</v>
      </c>
      <c r="F284">
        <v>133</v>
      </c>
    </row>
    <row r="285" spans="1:6">
      <c r="A285" t="s">
        <v>1556</v>
      </c>
      <c r="B285">
        <v>310.7</v>
      </c>
      <c r="C285">
        <v>310.7</v>
      </c>
      <c r="D285">
        <v>310.7</v>
      </c>
      <c r="E285">
        <v>311</v>
      </c>
      <c r="F285">
        <v>311</v>
      </c>
    </row>
    <row r="286" spans="1:6">
      <c r="A286" t="s">
        <v>1557</v>
      </c>
      <c r="B286">
        <v>37.200000000000003</v>
      </c>
      <c r="C286">
        <v>37.200000000000003</v>
      </c>
      <c r="D286">
        <v>37.200000000000003</v>
      </c>
      <c r="E286">
        <v>37</v>
      </c>
      <c r="F286">
        <v>37</v>
      </c>
    </row>
    <row r="287" spans="1:6">
      <c r="A287" t="s">
        <v>1558</v>
      </c>
      <c r="B287">
        <v>569.4</v>
      </c>
      <c r="C287">
        <v>569.4</v>
      </c>
      <c r="D287">
        <v>569.4</v>
      </c>
      <c r="E287">
        <v>569</v>
      </c>
      <c r="F287">
        <v>569</v>
      </c>
    </row>
    <row r="288" spans="1:6">
      <c r="A288" t="s">
        <v>1559</v>
      </c>
      <c r="B288">
        <v>839.9</v>
      </c>
      <c r="C288">
        <v>839.9</v>
      </c>
      <c r="D288">
        <v>839.9</v>
      </c>
      <c r="E288">
        <v>840</v>
      </c>
      <c r="F288">
        <v>840</v>
      </c>
    </row>
    <row r="289" spans="1:6">
      <c r="A289" t="s">
        <v>1560</v>
      </c>
      <c r="B289">
        <v>1110.7</v>
      </c>
      <c r="C289">
        <v>1110.7</v>
      </c>
      <c r="D289">
        <v>1110.7</v>
      </c>
      <c r="E289">
        <v>1111</v>
      </c>
      <c r="F289">
        <v>1111</v>
      </c>
    </row>
    <row r="290" spans="1:6">
      <c r="A290" t="s">
        <v>1561</v>
      </c>
      <c r="B290">
        <v>579.20000000000005</v>
      </c>
      <c r="C290">
        <v>579.20000000000005</v>
      </c>
      <c r="D290">
        <v>579.20000000000005</v>
      </c>
      <c r="E290">
        <v>579</v>
      </c>
      <c r="F290">
        <v>579</v>
      </c>
    </row>
    <row r="291" spans="1:6">
      <c r="A291" t="s">
        <v>1562</v>
      </c>
      <c r="B291">
        <v>549.4</v>
      </c>
      <c r="C291">
        <v>549.4</v>
      </c>
      <c r="D291">
        <v>549.4</v>
      </c>
      <c r="E291">
        <v>549</v>
      </c>
      <c r="F291">
        <v>549</v>
      </c>
    </row>
    <row r="292" spans="1:6">
      <c r="A292" t="s">
        <v>1563</v>
      </c>
      <c r="B292">
        <v>1214.0999999999999</v>
      </c>
      <c r="C292">
        <v>1214.0999999999999</v>
      </c>
      <c r="D292">
        <v>1214.0999999999999</v>
      </c>
      <c r="E292">
        <v>1214</v>
      </c>
      <c r="F292">
        <v>1214</v>
      </c>
    </row>
    <row r="293" spans="1:6">
      <c r="A293" t="s">
        <v>1564</v>
      </c>
      <c r="B293">
        <v>870.7</v>
      </c>
      <c r="C293">
        <v>870.7</v>
      </c>
      <c r="D293">
        <v>870.7</v>
      </c>
      <c r="E293">
        <v>871</v>
      </c>
      <c r="F293">
        <v>871</v>
      </c>
    </row>
    <row r="294" spans="1:6">
      <c r="A294" t="s">
        <v>1565</v>
      </c>
      <c r="B294">
        <v>799.8</v>
      </c>
      <c r="C294">
        <v>799.8</v>
      </c>
      <c r="D294">
        <v>799.8</v>
      </c>
      <c r="E294">
        <v>800</v>
      </c>
      <c r="F294">
        <v>800</v>
      </c>
    </row>
    <row r="295" spans="1:6">
      <c r="A295" t="s">
        <v>1566</v>
      </c>
      <c r="B295">
        <v>434.8</v>
      </c>
      <c r="C295">
        <v>434.8</v>
      </c>
      <c r="D295">
        <v>434.8</v>
      </c>
      <c r="E295">
        <v>435</v>
      </c>
      <c r="F295">
        <v>435</v>
      </c>
    </row>
    <row r="296" spans="1:6">
      <c r="A296" t="s">
        <v>1567</v>
      </c>
      <c r="B296">
        <v>1012.2</v>
      </c>
      <c r="C296">
        <v>1012.2</v>
      </c>
      <c r="D296">
        <v>1012.2</v>
      </c>
      <c r="E296">
        <v>1012</v>
      </c>
      <c r="F296">
        <v>1012</v>
      </c>
    </row>
    <row r="297" spans="1:6">
      <c r="A297" t="s">
        <v>1568</v>
      </c>
      <c r="B297">
        <v>804.4</v>
      </c>
      <c r="C297">
        <v>804.4</v>
      </c>
      <c r="D297">
        <v>804.4</v>
      </c>
      <c r="E297">
        <v>804</v>
      </c>
      <c r="F297">
        <v>804</v>
      </c>
    </row>
    <row r="298" spans="1:6">
      <c r="A298" t="s">
        <v>1569</v>
      </c>
      <c r="B298">
        <v>863.5</v>
      </c>
      <c r="C298">
        <v>866.2</v>
      </c>
      <c r="D298">
        <v>866.2</v>
      </c>
      <c r="E298">
        <v>866</v>
      </c>
      <c r="F298">
        <v>866</v>
      </c>
    </row>
    <row r="299" spans="1:6">
      <c r="A299" t="s">
        <v>1570</v>
      </c>
      <c r="B299">
        <v>805.3</v>
      </c>
      <c r="C299">
        <v>805.3</v>
      </c>
      <c r="D299">
        <v>805.3</v>
      </c>
      <c r="E299">
        <v>805</v>
      </c>
      <c r="F299">
        <v>805</v>
      </c>
    </row>
    <row r="300" spans="1:6">
      <c r="A300" t="s">
        <v>1571</v>
      </c>
      <c r="B300">
        <v>667</v>
      </c>
      <c r="C300">
        <v>664.3</v>
      </c>
      <c r="D300">
        <v>664.3</v>
      </c>
      <c r="E300">
        <v>664</v>
      </c>
      <c r="F300">
        <v>664</v>
      </c>
    </row>
    <row r="301" spans="1:6">
      <c r="A301" t="s">
        <v>1572</v>
      </c>
      <c r="B301">
        <v>739.8</v>
      </c>
      <c r="C301">
        <v>739.8</v>
      </c>
      <c r="D301">
        <v>739.8</v>
      </c>
      <c r="E301">
        <v>740</v>
      </c>
      <c r="F301">
        <v>740</v>
      </c>
    </row>
    <row r="302" spans="1:6">
      <c r="A302" t="s">
        <v>1573</v>
      </c>
      <c r="B302">
        <v>760.7</v>
      </c>
      <c r="C302">
        <v>760.7</v>
      </c>
      <c r="D302">
        <v>760.8</v>
      </c>
      <c r="E302">
        <v>761</v>
      </c>
      <c r="F302">
        <v>761</v>
      </c>
    </row>
    <row r="303" spans="1:6">
      <c r="A303" t="s">
        <v>1574</v>
      </c>
      <c r="B303">
        <v>1439.5</v>
      </c>
      <c r="C303">
        <v>1439.5</v>
      </c>
      <c r="D303">
        <v>1439.5</v>
      </c>
      <c r="E303">
        <v>1441</v>
      </c>
      <c r="F303">
        <v>1441</v>
      </c>
    </row>
    <row r="304" spans="1:6">
      <c r="A304" t="s">
        <v>1575</v>
      </c>
      <c r="B304">
        <v>487.7</v>
      </c>
      <c r="C304">
        <v>487.7</v>
      </c>
      <c r="D304">
        <v>487.7</v>
      </c>
      <c r="E304">
        <v>488</v>
      </c>
      <c r="F304">
        <v>488</v>
      </c>
    </row>
    <row r="305" spans="1:6">
      <c r="A305" t="s">
        <v>1576</v>
      </c>
      <c r="B305">
        <v>1534</v>
      </c>
      <c r="C305">
        <v>1534</v>
      </c>
      <c r="D305">
        <v>1534</v>
      </c>
      <c r="E305">
        <v>1535</v>
      </c>
      <c r="F305">
        <v>1535</v>
      </c>
    </row>
    <row r="306" spans="1:6">
      <c r="A306" t="s">
        <v>1577</v>
      </c>
      <c r="B306">
        <v>966.4</v>
      </c>
      <c r="C306">
        <v>966.4</v>
      </c>
      <c r="D306">
        <v>966.4</v>
      </c>
      <c r="E306">
        <v>966</v>
      </c>
      <c r="F306">
        <v>966</v>
      </c>
    </row>
    <row r="307" spans="1:6">
      <c r="A307" t="s">
        <v>1578</v>
      </c>
      <c r="B307">
        <v>10329</v>
      </c>
      <c r="C307">
        <v>10328.9</v>
      </c>
      <c r="D307">
        <v>10329.1</v>
      </c>
      <c r="E307">
        <v>10329</v>
      </c>
      <c r="F307">
        <v>10329</v>
      </c>
    </row>
    <row r="308" spans="1:6">
      <c r="A308" t="s">
        <v>1579</v>
      </c>
      <c r="B308">
        <v>65.8</v>
      </c>
      <c r="C308">
        <v>65.8</v>
      </c>
      <c r="D308">
        <v>65.8</v>
      </c>
      <c r="E308">
        <v>66</v>
      </c>
      <c r="F308">
        <v>66</v>
      </c>
    </row>
    <row r="309" spans="1:6">
      <c r="A309" t="s">
        <v>1580</v>
      </c>
      <c r="B309">
        <v>69.599999999999994</v>
      </c>
      <c r="C309">
        <v>69.599999999999994</v>
      </c>
      <c r="D309">
        <v>69.599999999999994</v>
      </c>
      <c r="E309">
        <v>70</v>
      </c>
      <c r="F309">
        <v>70</v>
      </c>
    </row>
    <row r="310" spans="1:6">
      <c r="A310" t="s">
        <v>1581</v>
      </c>
      <c r="B310">
        <v>67.599999999999994</v>
      </c>
      <c r="C310">
        <v>67.599999999999994</v>
      </c>
      <c r="D310">
        <v>67.599999999999994</v>
      </c>
      <c r="E310">
        <v>68</v>
      </c>
      <c r="F310">
        <v>68</v>
      </c>
    </row>
    <row r="311" spans="1:6">
      <c r="A311" t="s">
        <v>1582</v>
      </c>
      <c r="B311">
        <v>861.3</v>
      </c>
      <c r="C311">
        <v>861.3</v>
      </c>
      <c r="D311">
        <v>861.3</v>
      </c>
      <c r="E311">
        <v>861</v>
      </c>
      <c r="F311">
        <v>861</v>
      </c>
    </row>
    <row r="312" spans="1:6">
      <c r="A312" t="s">
        <v>1583</v>
      </c>
      <c r="B312">
        <v>984.2</v>
      </c>
      <c r="C312">
        <v>984.2</v>
      </c>
      <c r="D312">
        <v>984.1</v>
      </c>
      <c r="E312">
        <v>984</v>
      </c>
      <c r="F312">
        <v>984</v>
      </c>
    </row>
    <row r="313" spans="1:6">
      <c r="A313" t="s">
        <v>1584</v>
      </c>
      <c r="B313">
        <v>1066.3</v>
      </c>
      <c r="C313">
        <v>1066.3</v>
      </c>
      <c r="D313">
        <v>1066.4000000000001</v>
      </c>
      <c r="E313">
        <v>1066</v>
      </c>
      <c r="F313">
        <v>1066</v>
      </c>
    </row>
    <row r="314" spans="1:6">
      <c r="A314" t="s">
        <v>1585</v>
      </c>
      <c r="B314">
        <v>1348</v>
      </c>
      <c r="C314">
        <v>1347.9</v>
      </c>
      <c r="D314">
        <v>1347.9</v>
      </c>
      <c r="E314">
        <v>1348</v>
      </c>
      <c r="F314">
        <v>1348</v>
      </c>
    </row>
    <row r="315" spans="1:6">
      <c r="A315" t="s">
        <v>1586</v>
      </c>
      <c r="B315">
        <v>1530.3</v>
      </c>
      <c r="C315">
        <v>1530.3</v>
      </c>
      <c r="D315">
        <v>1530.3</v>
      </c>
      <c r="E315">
        <v>1530</v>
      </c>
      <c r="F315">
        <v>1530</v>
      </c>
    </row>
    <row r="316" spans="1:6">
      <c r="A316" t="s">
        <v>1587</v>
      </c>
      <c r="B316">
        <v>974.9</v>
      </c>
      <c r="C316">
        <v>974.9</v>
      </c>
      <c r="D316">
        <v>974.9</v>
      </c>
      <c r="E316">
        <v>975</v>
      </c>
      <c r="F316">
        <v>975</v>
      </c>
    </row>
    <row r="317" spans="1:6">
      <c r="A317" t="s">
        <v>1588</v>
      </c>
      <c r="B317">
        <v>1281.4000000000001</v>
      </c>
      <c r="C317">
        <v>1281.4000000000001</v>
      </c>
      <c r="D317">
        <v>1281.4000000000001</v>
      </c>
      <c r="E317">
        <v>1281</v>
      </c>
      <c r="F317">
        <v>1281</v>
      </c>
    </row>
    <row r="318" spans="1:6">
      <c r="A318" t="s">
        <v>1589</v>
      </c>
      <c r="B318">
        <v>1201.9000000000001</v>
      </c>
      <c r="C318">
        <v>1202</v>
      </c>
      <c r="D318">
        <v>1201.9000000000001</v>
      </c>
      <c r="E318">
        <v>1202</v>
      </c>
      <c r="F318">
        <v>1202</v>
      </c>
    </row>
    <row r="319" spans="1:6">
      <c r="A319" t="s">
        <v>1590</v>
      </c>
      <c r="B319">
        <v>877.8</v>
      </c>
      <c r="C319">
        <v>877.8</v>
      </c>
      <c r="D319">
        <v>877.8</v>
      </c>
      <c r="E319">
        <v>878</v>
      </c>
      <c r="F319">
        <v>878</v>
      </c>
    </row>
    <row r="320" spans="1:6">
      <c r="A320" t="s">
        <v>1591</v>
      </c>
      <c r="B320">
        <v>9690.2000000000007</v>
      </c>
      <c r="C320">
        <v>9690.2000000000007</v>
      </c>
      <c r="D320">
        <v>9690.2000000000007</v>
      </c>
      <c r="E320">
        <v>9690</v>
      </c>
      <c r="F320">
        <v>9690</v>
      </c>
    </row>
    <row r="321" spans="1:6">
      <c r="A321" t="s">
        <v>1592</v>
      </c>
      <c r="B321">
        <v>50.1</v>
      </c>
      <c r="C321">
        <v>50.1</v>
      </c>
      <c r="D321">
        <v>50.1</v>
      </c>
      <c r="E321">
        <v>50</v>
      </c>
      <c r="F321">
        <v>50</v>
      </c>
    </row>
    <row r="322" spans="1:6">
      <c r="A322" t="s">
        <v>1593</v>
      </c>
      <c r="B322">
        <v>80.7</v>
      </c>
      <c r="C322">
        <v>80.7</v>
      </c>
      <c r="D322">
        <v>80.7</v>
      </c>
      <c r="E322">
        <v>81</v>
      </c>
      <c r="F322">
        <v>81</v>
      </c>
    </row>
    <row r="323" spans="1:6">
      <c r="A323" t="s">
        <v>1594</v>
      </c>
      <c r="B323">
        <v>70.5</v>
      </c>
      <c r="C323">
        <v>70.5</v>
      </c>
      <c r="D323">
        <v>70.5</v>
      </c>
      <c r="E323">
        <v>71</v>
      </c>
      <c r="F323">
        <v>71</v>
      </c>
    </row>
    <row r="324" spans="1:6">
      <c r="A324" t="s">
        <v>1595</v>
      </c>
      <c r="B324">
        <v>1255.8</v>
      </c>
      <c r="C324">
        <v>1255.8</v>
      </c>
      <c r="D324">
        <v>1255.8</v>
      </c>
      <c r="E324">
        <v>1256</v>
      </c>
      <c r="F324">
        <v>1256</v>
      </c>
    </row>
    <row r="325" spans="1:6">
      <c r="A325" t="s">
        <v>1596</v>
      </c>
      <c r="B325">
        <v>1512.2</v>
      </c>
      <c r="C325">
        <v>1512.2</v>
      </c>
      <c r="D325">
        <v>1512.2</v>
      </c>
      <c r="E325">
        <v>1520</v>
      </c>
      <c r="F325">
        <v>1520</v>
      </c>
    </row>
    <row r="326" spans="1:6">
      <c r="A326" t="s">
        <v>1597</v>
      </c>
      <c r="B326">
        <v>1344.1</v>
      </c>
      <c r="C326">
        <v>1344.1</v>
      </c>
      <c r="D326">
        <v>1344.1</v>
      </c>
      <c r="E326">
        <v>1344</v>
      </c>
      <c r="F326">
        <v>1344</v>
      </c>
    </row>
    <row r="327" spans="1:6">
      <c r="A327" t="s">
        <v>1598</v>
      </c>
      <c r="B327">
        <v>1427.7</v>
      </c>
      <c r="C327">
        <v>1427.7</v>
      </c>
      <c r="D327">
        <v>1427.7</v>
      </c>
      <c r="E327">
        <v>1428</v>
      </c>
      <c r="F327">
        <v>1428</v>
      </c>
    </row>
    <row r="328" spans="1:6">
      <c r="A328" t="s">
        <v>1599</v>
      </c>
      <c r="B328">
        <v>1392</v>
      </c>
      <c r="C328">
        <v>1392</v>
      </c>
      <c r="D328">
        <v>1391.9</v>
      </c>
      <c r="E328">
        <v>1392</v>
      </c>
      <c r="F328">
        <v>1392</v>
      </c>
    </row>
    <row r="329" spans="1:6">
      <c r="A329" t="s">
        <v>1600</v>
      </c>
      <c r="B329">
        <v>1472.9</v>
      </c>
      <c r="C329">
        <v>1472.9</v>
      </c>
      <c r="D329">
        <v>1472.9</v>
      </c>
      <c r="E329">
        <v>1464</v>
      </c>
      <c r="F329">
        <v>1464</v>
      </c>
    </row>
    <row r="330" spans="1:6">
      <c r="A330" t="s">
        <v>1601</v>
      </c>
      <c r="B330">
        <v>1084.2</v>
      </c>
      <c r="C330">
        <v>1084.2</v>
      </c>
      <c r="D330">
        <v>1084.2</v>
      </c>
      <c r="E330">
        <v>1084</v>
      </c>
      <c r="F330">
        <v>1084</v>
      </c>
    </row>
    <row r="331" spans="1:6">
      <c r="A331" t="s">
        <v>1602</v>
      </c>
      <c r="B331">
        <v>7231.5</v>
      </c>
      <c r="C331">
        <v>7231.5</v>
      </c>
      <c r="D331">
        <v>7231.5</v>
      </c>
      <c r="E331">
        <v>7231</v>
      </c>
      <c r="F331">
        <v>7231</v>
      </c>
    </row>
    <row r="332" spans="1:6">
      <c r="A332" t="s">
        <v>1603</v>
      </c>
      <c r="B332">
        <v>54.6</v>
      </c>
      <c r="C332">
        <v>54.6</v>
      </c>
      <c r="D332">
        <v>54.6</v>
      </c>
      <c r="E332">
        <v>55</v>
      </c>
      <c r="F332">
        <v>55</v>
      </c>
    </row>
    <row r="333" spans="1:6">
      <c r="A333" t="s">
        <v>1604</v>
      </c>
      <c r="B333">
        <v>66.900000000000006</v>
      </c>
      <c r="C333">
        <v>66.900000000000006</v>
      </c>
      <c r="D333">
        <v>66.900000000000006</v>
      </c>
      <c r="E333">
        <v>67</v>
      </c>
      <c r="F333">
        <v>67</v>
      </c>
    </row>
    <row r="334" spans="1:6">
      <c r="A334" t="s">
        <v>1605</v>
      </c>
      <c r="B334">
        <v>48.3</v>
      </c>
      <c r="C334">
        <v>48.3</v>
      </c>
      <c r="D334">
        <v>48.3</v>
      </c>
      <c r="E334">
        <v>48</v>
      </c>
      <c r="F334">
        <v>48</v>
      </c>
    </row>
    <row r="335" spans="1:6">
      <c r="A335" t="s">
        <v>1606</v>
      </c>
      <c r="B335">
        <v>58</v>
      </c>
      <c r="C335">
        <v>58</v>
      </c>
      <c r="D335">
        <v>58</v>
      </c>
      <c r="E335">
        <v>58</v>
      </c>
      <c r="F335">
        <v>58</v>
      </c>
    </row>
    <row r="336" spans="1:6">
      <c r="A336" t="s">
        <v>1607</v>
      </c>
      <c r="B336">
        <v>1167.8</v>
      </c>
      <c r="C336">
        <v>1167.8</v>
      </c>
      <c r="D336">
        <v>1167.8</v>
      </c>
      <c r="E336">
        <v>1168</v>
      </c>
      <c r="F336">
        <v>1168</v>
      </c>
    </row>
    <row r="337" spans="1:6">
      <c r="A337" t="s">
        <v>1608</v>
      </c>
      <c r="B337">
        <v>1273.8</v>
      </c>
      <c r="C337">
        <v>1273.8</v>
      </c>
      <c r="D337">
        <v>1273.8</v>
      </c>
      <c r="E337">
        <v>1274</v>
      </c>
      <c r="F337">
        <v>1274</v>
      </c>
    </row>
    <row r="338" spans="1:6">
      <c r="A338" t="s">
        <v>1609</v>
      </c>
      <c r="B338">
        <v>590.5</v>
      </c>
      <c r="C338">
        <v>590.5</v>
      </c>
      <c r="D338">
        <v>590.5</v>
      </c>
      <c r="E338">
        <v>589</v>
      </c>
      <c r="F338">
        <v>589</v>
      </c>
    </row>
    <row r="339" spans="1:6">
      <c r="A339" t="s">
        <v>1610</v>
      </c>
      <c r="B339">
        <v>642.79999999999995</v>
      </c>
      <c r="C339">
        <v>642.79999999999995</v>
      </c>
      <c r="D339">
        <v>642.79999999999995</v>
      </c>
      <c r="E339">
        <v>643</v>
      </c>
      <c r="F339">
        <v>643</v>
      </c>
    </row>
    <row r="340" spans="1:6">
      <c r="A340" t="s">
        <v>1611</v>
      </c>
      <c r="B340">
        <v>892.5</v>
      </c>
      <c r="C340">
        <v>892.5</v>
      </c>
      <c r="D340">
        <v>892.5</v>
      </c>
      <c r="E340">
        <v>893</v>
      </c>
      <c r="F340">
        <v>893</v>
      </c>
    </row>
    <row r="341" spans="1:6">
      <c r="A341" t="s">
        <v>1612</v>
      </c>
      <c r="B341">
        <v>651.5</v>
      </c>
      <c r="C341">
        <v>651.5</v>
      </c>
      <c r="D341">
        <v>651.5</v>
      </c>
      <c r="E341">
        <v>652</v>
      </c>
      <c r="F341">
        <v>652</v>
      </c>
    </row>
    <row r="342" spans="1:6">
      <c r="A342" t="s">
        <v>1613</v>
      </c>
      <c r="B342">
        <v>658.3</v>
      </c>
      <c r="C342">
        <v>658.3</v>
      </c>
      <c r="D342">
        <v>658.3</v>
      </c>
      <c r="E342">
        <v>658</v>
      </c>
      <c r="F342">
        <v>658</v>
      </c>
    </row>
    <row r="343" spans="1:6">
      <c r="A343" t="s">
        <v>1614</v>
      </c>
      <c r="B343">
        <v>520</v>
      </c>
      <c r="C343">
        <v>520</v>
      </c>
      <c r="D343">
        <v>520</v>
      </c>
      <c r="E343">
        <v>520</v>
      </c>
      <c r="F343">
        <v>520</v>
      </c>
    </row>
    <row r="344" spans="1:6">
      <c r="A344" t="s">
        <v>1615</v>
      </c>
      <c r="B344">
        <v>606.4</v>
      </c>
      <c r="C344">
        <v>606.4</v>
      </c>
      <c r="D344">
        <v>606.4</v>
      </c>
      <c r="E344">
        <v>606</v>
      </c>
      <c r="F344">
        <v>606</v>
      </c>
    </row>
    <row r="345" spans="1:6">
      <c r="A345" t="s">
        <v>1616</v>
      </c>
      <c r="B345">
        <v>7244.9</v>
      </c>
      <c r="C345">
        <v>7244.9</v>
      </c>
      <c r="D345">
        <v>7244.9</v>
      </c>
      <c r="E345">
        <v>7245</v>
      </c>
      <c r="F345">
        <v>7245</v>
      </c>
    </row>
    <row r="346" spans="1:6">
      <c r="A346" t="s">
        <v>1617</v>
      </c>
      <c r="B346">
        <v>99.9</v>
      </c>
      <c r="C346">
        <v>99.9</v>
      </c>
      <c r="D346">
        <v>99.9</v>
      </c>
      <c r="E346">
        <v>100</v>
      </c>
      <c r="F346">
        <v>100</v>
      </c>
    </row>
    <row r="347" spans="1:6">
      <c r="A347" t="s">
        <v>1618</v>
      </c>
      <c r="B347">
        <v>77</v>
      </c>
      <c r="C347">
        <v>77</v>
      </c>
      <c r="D347">
        <v>77</v>
      </c>
      <c r="E347">
        <v>77</v>
      </c>
      <c r="F347">
        <v>77</v>
      </c>
    </row>
    <row r="348" spans="1:6">
      <c r="A348" t="s">
        <v>1619</v>
      </c>
      <c r="B348">
        <v>63.4</v>
      </c>
      <c r="C348">
        <v>63.4</v>
      </c>
      <c r="D348">
        <v>63.4</v>
      </c>
      <c r="E348">
        <v>63</v>
      </c>
      <c r="F348">
        <v>63</v>
      </c>
    </row>
    <row r="349" spans="1:6">
      <c r="A349" t="s">
        <v>1620</v>
      </c>
      <c r="B349">
        <v>186.4</v>
      </c>
      <c r="C349">
        <v>186.4</v>
      </c>
      <c r="D349">
        <v>186.4</v>
      </c>
      <c r="E349">
        <v>186</v>
      </c>
      <c r="F349">
        <v>186</v>
      </c>
    </row>
    <row r="350" spans="1:6">
      <c r="A350" t="s">
        <v>1621</v>
      </c>
      <c r="B350">
        <v>40.799999999999997</v>
      </c>
      <c r="C350">
        <v>40.799999999999997</v>
      </c>
      <c r="D350">
        <v>40.799999999999997</v>
      </c>
      <c r="E350">
        <v>41</v>
      </c>
      <c r="F350">
        <v>41</v>
      </c>
    </row>
    <row r="351" spans="1:6">
      <c r="A351" t="s">
        <v>1622</v>
      </c>
      <c r="B351">
        <v>1971.8</v>
      </c>
      <c r="C351">
        <v>1971.8</v>
      </c>
      <c r="D351">
        <v>1971.8</v>
      </c>
      <c r="E351">
        <v>1971</v>
      </c>
      <c r="F351">
        <v>1971</v>
      </c>
    </row>
    <row r="352" spans="1:6">
      <c r="A352" t="s">
        <v>1623</v>
      </c>
      <c r="B352">
        <v>564.70000000000005</v>
      </c>
      <c r="C352">
        <v>564.70000000000005</v>
      </c>
      <c r="D352">
        <v>564.70000000000005</v>
      </c>
      <c r="E352">
        <v>565</v>
      </c>
      <c r="F352">
        <v>565</v>
      </c>
    </row>
    <row r="353" spans="1:6">
      <c r="A353" t="s">
        <v>1624</v>
      </c>
      <c r="B353">
        <v>307.60000000000002</v>
      </c>
      <c r="C353">
        <v>307.60000000000002</v>
      </c>
      <c r="D353">
        <v>307.60000000000002</v>
      </c>
      <c r="E353">
        <v>308</v>
      </c>
      <c r="F353">
        <v>308</v>
      </c>
    </row>
    <row r="354" spans="1:6">
      <c r="A354" t="s">
        <v>1625</v>
      </c>
      <c r="B354">
        <v>799.6</v>
      </c>
      <c r="C354">
        <v>799.6</v>
      </c>
      <c r="D354">
        <v>799.6</v>
      </c>
      <c r="E354">
        <v>800</v>
      </c>
      <c r="F354">
        <v>800</v>
      </c>
    </row>
    <row r="355" spans="1:6">
      <c r="A355" t="s">
        <v>1626</v>
      </c>
      <c r="B355">
        <v>1267.5999999999999</v>
      </c>
      <c r="C355">
        <v>1267.5999999999999</v>
      </c>
      <c r="D355">
        <v>1267.5999999999999</v>
      </c>
      <c r="E355">
        <v>1268</v>
      </c>
      <c r="F355">
        <v>1268</v>
      </c>
    </row>
    <row r="356" spans="1:6">
      <c r="A356" t="s">
        <v>1627</v>
      </c>
      <c r="B356">
        <v>895.4</v>
      </c>
      <c r="C356">
        <v>895.4</v>
      </c>
      <c r="D356">
        <v>895.4</v>
      </c>
      <c r="E356">
        <v>895</v>
      </c>
      <c r="F356">
        <v>895</v>
      </c>
    </row>
    <row r="357" spans="1:6">
      <c r="A357" t="s">
        <v>1628</v>
      </c>
      <c r="B357">
        <v>970.9</v>
      </c>
      <c r="C357">
        <v>970.9</v>
      </c>
      <c r="D357">
        <v>970.9</v>
      </c>
      <c r="E357">
        <v>971</v>
      </c>
      <c r="F357">
        <v>971</v>
      </c>
    </row>
    <row r="358" spans="1:6">
      <c r="A358" t="s">
        <v>1629</v>
      </c>
      <c r="B358">
        <v>8531.4</v>
      </c>
      <c r="C358">
        <v>8531.4</v>
      </c>
      <c r="D358">
        <v>8531.4</v>
      </c>
      <c r="E358">
        <v>8531</v>
      </c>
      <c r="F358">
        <v>8531</v>
      </c>
    </row>
    <row r="359" spans="1:6">
      <c r="A359" t="s">
        <v>1630</v>
      </c>
      <c r="B359">
        <v>62.5</v>
      </c>
      <c r="C359">
        <v>62.5</v>
      </c>
      <c r="D359">
        <v>62.5</v>
      </c>
      <c r="E359">
        <v>62</v>
      </c>
      <c r="F359">
        <v>62</v>
      </c>
    </row>
    <row r="360" spans="1:6">
      <c r="A360" t="s">
        <v>1631</v>
      </c>
      <c r="B360">
        <v>35.700000000000003</v>
      </c>
      <c r="C360">
        <v>35.700000000000003</v>
      </c>
      <c r="D360">
        <v>35.700000000000003</v>
      </c>
      <c r="E360">
        <v>36</v>
      </c>
      <c r="F360">
        <v>36</v>
      </c>
    </row>
    <row r="361" spans="1:6">
      <c r="A361" t="s">
        <v>1632</v>
      </c>
      <c r="B361">
        <v>87.6</v>
      </c>
      <c r="C361">
        <v>87.6</v>
      </c>
      <c r="D361">
        <v>87.6</v>
      </c>
      <c r="E361">
        <v>88</v>
      </c>
      <c r="F361">
        <v>88</v>
      </c>
    </row>
    <row r="362" spans="1:6">
      <c r="A362" t="s">
        <v>1633</v>
      </c>
      <c r="B362">
        <v>699.2</v>
      </c>
      <c r="C362">
        <v>699.2</v>
      </c>
      <c r="D362">
        <v>699.2</v>
      </c>
      <c r="E362">
        <v>699</v>
      </c>
      <c r="F362">
        <v>699</v>
      </c>
    </row>
    <row r="363" spans="1:6">
      <c r="A363" t="s">
        <v>1634</v>
      </c>
      <c r="B363">
        <v>1136.9000000000001</v>
      </c>
      <c r="C363">
        <v>1136.9000000000001</v>
      </c>
      <c r="D363">
        <v>1137</v>
      </c>
      <c r="E363">
        <v>1137</v>
      </c>
      <c r="F363">
        <v>1137</v>
      </c>
    </row>
    <row r="364" spans="1:6">
      <c r="A364" t="s">
        <v>1635</v>
      </c>
      <c r="B364">
        <v>1021.8</v>
      </c>
      <c r="C364">
        <v>1021.8</v>
      </c>
      <c r="D364">
        <v>1021.8</v>
      </c>
      <c r="E364">
        <v>1022</v>
      </c>
      <c r="F364">
        <v>1022</v>
      </c>
    </row>
    <row r="365" spans="1:6">
      <c r="A365" t="s">
        <v>1636</v>
      </c>
      <c r="B365">
        <v>956.4</v>
      </c>
      <c r="C365">
        <v>956.4</v>
      </c>
      <c r="D365">
        <v>956.4</v>
      </c>
      <c r="E365">
        <v>956</v>
      </c>
      <c r="F365">
        <v>956</v>
      </c>
    </row>
    <row r="366" spans="1:6">
      <c r="A366" t="s">
        <v>1637</v>
      </c>
      <c r="B366">
        <v>684.1</v>
      </c>
      <c r="C366">
        <v>684.2</v>
      </c>
      <c r="D366">
        <v>684.2</v>
      </c>
      <c r="E366">
        <v>684</v>
      </c>
      <c r="F366">
        <v>684</v>
      </c>
    </row>
    <row r="367" spans="1:6">
      <c r="A367" t="s">
        <v>1638</v>
      </c>
      <c r="B367">
        <v>715.9</v>
      </c>
      <c r="C367">
        <v>715.9</v>
      </c>
      <c r="D367">
        <v>715.9</v>
      </c>
      <c r="E367">
        <v>716</v>
      </c>
      <c r="F367">
        <v>716</v>
      </c>
    </row>
    <row r="368" spans="1:6">
      <c r="A368" t="s">
        <v>1639</v>
      </c>
      <c r="B368">
        <v>1321.4</v>
      </c>
      <c r="C368">
        <v>1321.4</v>
      </c>
      <c r="D368">
        <v>1321.4</v>
      </c>
      <c r="E368">
        <v>1321</v>
      </c>
      <c r="F368">
        <v>1321</v>
      </c>
    </row>
    <row r="369" spans="1:6">
      <c r="A369" t="s">
        <v>1640</v>
      </c>
      <c r="B369">
        <v>841.5</v>
      </c>
      <c r="C369">
        <v>841.5</v>
      </c>
      <c r="D369">
        <v>841.5</v>
      </c>
      <c r="E369">
        <v>842</v>
      </c>
      <c r="F369">
        <v>842</v>
      </c>
    </row>
    <row r="370" spans="1:6">
      <c r="A370" t="s">
        <v>1641</v>
      </c>
      <c r="B370">
        <v>968.4</v>
      </c>
      <c r="C370">
        <v>968.4</v>
      </c>
      <c r="D370">
        <v>968.4</v>
      </c>
      <c r="E370">
        <v>968</v>
      </c>
      <c r="F370">
        <v>968</v>
      </c>
    </row>
    <row r="371" spans="1:6">
      <c r="A371" t="s">
        <v>1642</v>
      </c>
      <c r="B371">
        <v>9993.4</v>
      </c>
      <c r="C371">
        <v>9993.5</v>
      </c>
      <c r="D371">
        <v>9993.4</v>
      </c>
      <c r="E371">
        <v>9993</v>
      </c>
      <c r="F371">
        <v>9993</v>
      </c>
    </row>
    <row r="372" spans="1:6">
      <c r="A372" t="s">
        <v>1643</v>
      </c>
      <c r="B372">
        <v>146.80000000000001</v>
      </c>
      <c r="C372">
        <v>146.80000000000001</v>
      </c>
      <c r="D372">
        <v>146.80000000000001</v>
      </c>
      <c r="E372">
        <v>147</v>
      </c>
      <c r="F372">
        <v>147</v>
      </c>
    </row>
    <row r="373" spans="1:6">
      <c r="A373" t="s">
        <v>1644</v>
      </c>
      <c r="B373">
        <v>40</v>
      </c>
      <c r="C373">
        <v>40</v>
      </c>
      <c r="D373">
        <v>40</v>
      </c>
      <c r="E373">
        <v>40</v>
      </c>
      <c r="F373">
        <v>40</v>
      </c>
    </row>
    <row r="374" spans="1:6">
      <c r="A374" t="s">
        <v>1645</v>
      </c>
      <c r="B374">
        <v>63.3</v>
      </c>
      <c r="C374">
        <v>63.3</v>
      </c>
      <c r="D374">
        <v>63.3</v>
      </c>
      <c r="E374">
        <v>63</v>
      </c>
      <c r="F374">
        <v>63</v>
      </c>
    </row>
    <row r="375" spans="1:6">
      <c r="A375" t="s">
        <v>1646</v>
      </c>
      <c r="B375">
        <v>70.099999999999994</v>
      </c>
      <c r="C375">
        <v>70.099999999999994</v>
      </c>
      <c r="D375">
        <v>70.099999999999994</v>
      </c>
      <c r="E375">
        <v>70</v>
      </c>
      <c r="F375">
        <v>70</v>
      </c>
    </row>
    <row r="376" spans="1:6">
      <c r="A376" t="s">
        <v>1647</v>
      </c>
      <c r="B376">
        <v>780.3</v>
      </c>
      <c r="C376">
        <v>780.3</v>
      </c>
      <c r="D376">
        <v>780.3</v>
      </c>
      <c r="E376">
        <v>780</v>
      </c>
      <c r="F376">
        <v>780</v>
      </c>
    </row>
    <row r="377" spans="1:6">
      <c r="A377" t="s">
        <v>1648</v>
      </c>
      <c r="B377">
        <v>1071.2</v>
      </c>
      <c r="C377">
        <v>1071.2</v>
      </c>
      <c r="D377">
        <v>1071.0999999999999</v>
      </c>
      <c r="E377">
        <v>1071</v>
      </c>
      <c r="F377">
        <v>1071</v>
      </c>
    </row>
    <row r="378" spans="1:6">
      <c r="A378" t="s">
        <v>1649</v>
      </c>
      <c r="B378">
        <v>792.2</v>
      </c>
      <c r="C378">
        <v>792.2</v>
      </c>
      <c r="D378">
        <v>792.2</v>
      </c>
      <c r="E378">
        <v>792</v>
      </c>
      <c r="F378">
        <v>792</v>
      </c>
    </row>
    <row r="379" spans="1:6">
      <c r="A379" t="s">
        <v>1650</v>
      </c>
      <c r="B379">
        <v>762.4</v>
      </c>
      <c r="C379">
        <v>762.4</v>
      </c>
      <c r="D379">
        <v>762.4</v>
      </c>
      <c r="E379">
        <v>762</v>
      </c>
      <c r="F379">
        <v>762</v>
      </c>
    </row>
    <row r="380" spans="1:6">
      <c r="A380" t="s">
        <v>1651</v>
      </c>
      <c r="B380">
        <v>515.79999999999995</v>
      </c>
      <c r="C380">
        <v>515.9</v>
      </c>
      <c r="D380">
        <v>515.9</v>
      </c>
      <c r="E380">
        <v>516</v>
      </c>
      <c r="F380">
        <v>516</v>
      </c>
    </row>
    <row r="381" spans="1:6">
      <c r="A381" t="s">
        <v>1652</v>
      </c>
      <c r="B381">
        <v>323.39999999999998</v>
      </c>
      <c r="C381">
        <v>323.39999999999998</v>
      </c>
      <c r="D381">
        <v>323.39999999999998</v>
      </c>
      <c r="E381">
        <v>323</v>
      </c>
      <c r="F381">
        <v>323</v>
      </c>
    </row>
    <row r="382" spans="1:6">
      <c r="A382" t="s">
        <v>1653</v>
      </c>
      <c r="B382">
        <v>1394.9</v>
      </c>
      <c r="C382">
        <v>1395</v>
      </c>
      <c r="D382">
        <v>1394.9</v>
      </c>
      <c r="E382">
        <v>1395</v>
      </c>
      <c r="F382">
        <v>1395</v>
      </c>
    </row>
    <row r="383" spans="1:6">
      <c r="A383" t="s">
        <v>1654</v>
      </c>
      <c r="B383">
        <v>1230.0999999999999</v>
      </c>
      <c r="C383">
        <v>1230.0999999999999</v>
      </c>
      <c r="D383">
        <v>1230.0999999999999</v>
      </c>
      <c r="E383">
        <v>1230</v>
      </c>
      <c r="F383">
        <v>1230</v>
      </c>
    </row>
    <row r="384" spans="1:6">
      <c r="A384" t="s">
        <v>1655</v>
      </c>
      <c r="B384">
        <v>1274.7</v>
      </c>
      <c r="C384">
        <v>1274.7</v>
      </c>
      <c r="D384">
        <v>1274.7</v>
      </c>
      <c r="E384">
        <v>1275</v>
      </c>
      <c r="F384">
        <v>1275</v>
      </c>
    </row>
    <row r="385" spans="1:6">
      <c r="A385" t="s">
        <v>1656</v>
      </c>
      <c r="B385">
        <v>1528</v>
      </c>
      <c r="C385">
        <v>1528</v>
      </c>
      <c r="D385">
        <v>1528</v>
      </c>
      <c r="E385">
        <v>1529</v>
      </c>
      <c r="F385">
        <v>1529</v>
      </c>
    </row>
    <row r="386" spans="1:6">
      <c r="A386" t="s">
        <v>1657</v>
      </c>
      <c r="B386">
        <v>887.7</v>
      </c>
      <c r="C386">
        <v>891.8</v>
      </c>
      <c r="D386">
        <v>891.7</v>
      </c>
      <c r="E386">
        <v>892</v>
      </c>
      <c r="F386">
        <v>892</v>
      </c>
    </row>
    <row r="387" spans="1:6">
      <c r="A387" t="s">
        <v>1657</v>
      </c>
      <c r="B387">
        <v>887.7</v>
      </c>
      <c r="C387">
        <v>891.8</v>
      </c>
      <c r="D387">
        <v>891.7</v>
      </c>
      <c r="E387">
        <v>892</v>
      </c>
      <c r="F387">
        <v>892</v>
      </c>
    </row>
    <row r="388" spans="1:6">
      <c r="A388" t="s">
        <v>1657</v>
      </c>
      <c r="B388">
        <v>887.7</v>
      </c>
      <c r="C388">
        <v>891.8</v>
      </c>
      <c r="D388">
        <v>891.7</v>
      </c>
      <c r="E388">
        <v>892</v>
      </c>
      <c r="F388">
        <v>892</v>
      </c>
    </row>
    <row r="389" spans="1:6">
      <c r="A389" t="s">
        <v>1658</v>
      </c>
      <c r="B389">
        <v>29483.1</v>
      </c>
      <c r="C389">
        <v>29484</v>
      </c>
      <c r="D389">
        <v>29485.599999999999</v>
      </c>
      <c r="E389">
        <v>29654</v>
      </c>
      <c r="F389">
        <v>29654</v>
      </c>
    </row>
    <row r="390" spans="1:6">
      <c r="A390" t="s">
        <v>1658</v>
      </c>
      <c r="B390">
        <v>29483.1</v>
      </c>
      <c r="C390">
        <v>29484</v>
      </c>
      <c r="D390">
        <v>29485.599999999999</v>
      </c>
      <c r="E390">
        <v>29654</v>
      </c>
      <c r="F390">
        <v>29654</v>
      </c>
    </row>
    <row r="391" spans="1:6">
      <c r="A391" t="s">
        <v>1659</v>
      </c>
      <c r="B391">
        <v>228.8</v>
      </c>
      <c r="C391">
        <v>228.9</v>
      </c>
      <c r="D391">
        <v>228.8</v>
      </c>
      <c r="E391">
        <v>230</v>
      </c>
      <c r="F391">
        <v>230</v>
      </c>
    </row>
    <row r="392" spans="1:6">
      <c r="A392" t="s">
        <v>1660</v>
      </c>
      <c r="B392">
        <v>164.3</v>
      </c>
      <c r="C392">
        <v>164.3</v>
      </c>
      <c r="D392">
        <v>164.3</v>
      </c>
      <c r="E392">
        <v>165</v>
      </c>
      <c r="F392">
        <v>165</v>
      </c>
    </row>
    <row r="393" spans="1:6">
      <c r="A393" t="s">
        <v>1661</v>
      </c>
      <c r="B393">
        <v>147.80000000000001</v>
      </c>
      <c r="C393">
        <v>147.80000000000001</v>
      </c>
      <c r="D393">
        <v>147.6</v>
      </c>
      <c r="E393">
        <v>148</v>
      </c>
      <c r="F393">
        <v>148</v>
      </c>
    </row>
    <row r="394" spans="1:6">
      <c r="A394" t="s">
        <v>1662</v>
      </c>
      <c r="B394">
        <v>187.5</v>
      </c>
      <c r="C394">
        <v>187.5</v>
      </c>
      <c r="D394">
        <v>187.7</v>
      </c>
      <c r="E394">
        <v>188</v>
      </c>
      <c r="F394">
        <v>188</v>
      </c>
    </row>
    <row r="395" spans="1:6">
      <c r="A395" t="s">
        <v>1663</v>
      </c>
      <c r="B395">
        <v>1471.6</v>
      </c>
      <c r="C395">
        <v>1471.6</v>
      </c>
      <c r="D395">
        <v>1471.6</v>
      </c>
      <c r="E395">
        <v>1480</v>
      </c>
      <c r="F395">
        <v>1480</v>
      </c>
    </row>
    <row r="396" spans="1:6">
      <c r="A396" t="s">
        <v>1664</v>
      </c>
      <c r="B396">
        <v>2261.9</v>
      </c>
      <c r="C396">
        <v>2261.8000000000002</v>
      </c>
      <c r="D396">
        <v>2261.9</v>
      </c>
      <c r="E396">
        <v>2274</v>
      </c>
      <c r="F396">
        <v>2274</v>
      </c>
    </row>
    <row r="397" spans="1:6">
      <c r="A397" t="s">
        <v>1665</v>
      </c>
      <c r="B397">
        <v>1889.4</v>
      </c>
      <c r="C397">
        <v>1889.4</v>
      </c>
      <c r="D397">
        <v>1889.4</v>
      </c>
      <c r="E397">
        <v>1900</v>
      </c>
      <c r="F397">
        <v>1900</v>
      </c>
    </row>
    <row r="398" spans="1:6">
      <c r="A398" t="s">
        <v>1666</v>
      </c>
      <c r="B398">
        <v>1717.3</v>
      </c>
      <c r="C398">
        <v>1717.1</v>
      </c>
      <c r="D398">
        <v>1717.1</v>
      </c>
      <c r="E398">
        <v>1727</v>
      </c>
      <c r="F398">
        <v>1727</v>
      </c>
    </row>
    <row r="399" spans="1:6">
      <c r="A399" t="s">
        <v>1667</v>
      </c>
      <c r="B399">
        <v>2150.1999999999998</v>
      </c>
      <c r="C399">
        <v>2150.4</v>
      </c>
      <c r="D399">
        <v>2150.5</v>
      </c>
      <c r="E399">
        <v>2159</v>
      </c>
      <c r="F399">
        <v>2159</v>
      </c>
    </row>
    <row r="400" spans="1:6">
      <c r="A400" t="s">
        <v>1668</v>
      </c>
      <c r="B400">
        <v>1798.3</v>
      </c>
      <c r="C400">
        <v>1798.2</v>
      </c>
      <c r="D400">
        <v>1798.3</v>
      </c>
      <c r="E400">
        <v>1808</v>
      </c>
      <c r="F400">
        <v>1808</v>
      </c>
    </row>
    <row r="401" spans="1:6">
      <c r="A401" t="s">
        <v>1669</v>
      </c>
      <c r="B401">
        <v>1216.9000000000001</v>
      </c>
      <c r="C401">
        <v>1216.9000000000001</v>
      </c>
      <c r="D401">
        <v>1216.9000000000001</v>
      </c>
      <c r="E401">
        <v>1223</v>
      </c>
      <c r="F401">
        <v>1223</v>
      </c>
    </row>
    <row r="402" spans="1:6">
      <c r="A402" t="s">
        <v>1670</v>
      </c>
      <c r="B402">
        <v>2243.1</v>
      </c>
      <c r="C402">
        <v>2243.1999999999998</v>
      </c>
      <c r="D402">
        <v>2243.3000000000002</v>
      </c>
      <c r="E402">
        <v>2257</v>
      </c>
      <c r="F402">
        <v>2257</v>
      </c>
    </row>
    <row r="403" spans="1:6">
      <c r="A403" t="s">
        <v>1671</v>
      </c>
      <c r="B403">
        <v>2508.6999999999998</v>
      </c>
      <c r="C403">
        <v>2509.4</v>
      </c>
      <c r="D403">
        <v>2509.4</v>
      </c>
      <c r="E403">
        <v>2527</v>
      </c>
      <c r="F403">
        <v>2527</v>
      </c>
    </row>
    <row r="404" spans="1:6">
      <c r="A404" t="s">
        <v>1672</v>
      </c>
      <c r="B404">
        <v>2575.1999999999998</v>
      </c>
      <c r="C404">
        <v>2575.1999999999998</v>
      </c>
      <c r="D404">
        <v>2575.9</v>
      </c>
      <c r="E404">
        <v>2592</v>
      </c>
      <c r="F404">
        <v>2592</v>
      </c>
    </row>
    <row r="405" spans="1:6">
      <c r="A405" t="s">
        <v>1673</v>
      </c>
      <c r="B405">
        <v>2123.6</v>
      </c>
      <c r="C405">
        <v>2123.6</v>
      </c>
      <c r="D405">
        <v>2123.6</v>
      </c>
      <c r="E405">
        <v>2138</v>
      </c>
      <c r="F405">
        <v>2138</v>
      </c>
    </row>
    <row r="406" spans="1:6">
      <c r="A406" t="s">
        <v>1674</v>
      </c>
      <c r="B406">
        <v>1648</v>
      </c>
      <c r="C406">
        <v>1648</v>
      </c>
      <c r="D406">
        <v>1648.3</v>
      </c>
      <c r="E406">
        <v>1657</v>
      </c>
      <c r="F406">
        <v>1657</v>
      </c>
    </row>
    <row r="407" spans="1:6">
      <c r="A407" t="s">
        <v>1675</v>
      </c>
      <c r="B407">
        <v>2092.3000000000002</v>
      </c>
      <c r="C407">
        <v>2092.4</v>
      </c>
      <c r="D407">
        <v>2092.4</v>
      </c>
      <c r="E407">
        <v>2104</v>
      </c>
      <c r="F407">
        <v>2104</v>
      </c>
    </row>
    <row r="408" spans="1:6">
      <c r="A408" t="s">
        <v>1676</v>
      </c>
      <c r="B408">
        <v>3058.4</v>
      </c>
      <c r="C408">
        <v>3058.4</v>
      </c>
      <c r="D408">
        <v>3058.7</v>
      </c>
      <c r="E408">
        <v>3077</v>
      </c>
      <c r="F408">
        <v>3077</v>
      </c>
    </row>
    <row r="409" spans="1:6">
      <c r="A409" t="s">
        <v>1677</v>
      </c>
      <c r="B409">
        <v>419.2</v>
      </c>
      <c r="C409">
        <v>419.2</v>
      </c>
      <c r="D409">
        <v>419.2</v>
      </c>
      <c r="E409">
        <v>419</v>
      </c>
      <c r="F409">
        <v>419</v>
      </c>
    </row>
    <row r="410" spans="1:6">
      <c r="A410" t="s">
        <v>1677</v>
      </c>
      <c r="B410">
        <v>419.2</v>
      </c>
      <c r="C410">
        <v>419.2</v>
      </c>
      <c r="D410">
        <v>419.2</v>
      </c>
      <c r="E410">
        <v>419</v>
      </c>
      <c r="F410">
        <v>419</v>
      </c>
    </row>
    <row r="411" spans="1:6">
      <c r="A411" t="s">
        <v>1678</v>
      </c>
      <c r="B411">
        <v>325.39999999999998</v>
      </c>
      <c r="C411">
        <v>325.39999999999998</v>
      </c>
      <c r="D411">
        <v>325.39999999999998</v>
      </c>
      <c r="E411">
        <v>325</v>
      </c>
      <c r="F411">
        <v>325</v>
      </c>
    </row>
    <row r="412" spans="1:6">
      <c r="A412" t="s">
        <v>1679</v>
      </c>
      <c r="B412">
        <v>93.8</v>
      </c>
      <c r="C412">
        <v>93.8</v>
      </c>
      <c r="D412">
        <v>93.8</v>
      </c>
      <c r="E412">
        <v>94</v>
      </c>
      <c r="F412">
        <v>94</v>
      </c>
    </row>
    <row r="413" spans="1:6">
      <c r="A413" t="s">
        <v>1680</v>
      </c>
      <c r="B413">
        <v>755.2</v>
      </c>
      <c r="C413">
        <v>755.3</v>
      </c>
      <c r="D413">
        <v>755.3</v>
      </c>
      <c r="E413">
        <v>755</v>
      </c>
      <c r="F413">
        <v>755</v>
      </c>
    </row>
    <row r="414" spans="1:6">
      <c r="A414" t="s">
        <v>1680</v>
      </c>
      <c r="B414">
        <v>755.2</v>
      </c>
      <c r="C414">
        <v>755.3</v>
      </c>
      <c r="D414">
        <v>755.3</v>
      </c>
      <c r="E414">
        <v>755</v>
      </c>
      <c r="F414">
        <v>755</v>
      </c>
    </row>
    <row r="415" spans="1:6">
      <c r="A415" t="s">
        <v>1680</v>
      </c>
      <c r="B415">
        <v>755.2</v>
      </c>
      <c r="C415">
        <v>755.3</v>
      </c>
      <c r="D415">
        <v>755.3</v>
      </c>
      <c r="E415">
        <v>755</v>
      </c>
      <c r="F415">
        <v>755</v>
      </c>
    </row>
    <row r="416" spans="1:6">
      <c r="A416" t="s">
        <v>1681</v>
      </c>
      <c r="B416">
        <v>21114.9</v>
      </c>
      <c r="C416">
        <v>21114.799999999999</v>
      </c>
      <c r="D416">
        <v>21114.9</v>
      </c>
      <c r="E416">
        <v>21115</v>
      </c>
      <c r="F416">
        <v>21115</v>
      </c>
    </row>
    <row r="417" spans="1:6">
      <c r="A417" t="s">
        <v>1682</v>
      </c>
      <c r="B417">
        <v>7444.9</v>
      </c>
      <c r="C417">
        <v>7444.9</v>
      </c>
      <c r="D417">
        <v>7444.9</v>
      </c>
      <c r="E417">
        <v>7445</v>
      </c>
      <c r="F417">
        <v>7445</v>
      </c>
    </row>
    <row r="418" spans="1:6">
      <c r="A418" t="s">
        <v>1683</v>
      </c>
      <c r="B418">
        <v>122.1</v>
      </c>
      <c r="C418">
        <v>122.1</v>
      </c>
      <c r="D418">
        <v>122.1</v>
      </c>
      <c r="E418">
        <v>122</v>
      </c>
      <c r="F418">
        <v>122</v>
      </c>
    </row>
    <row r="419" spans="1:6">
      <c r="A419" t="s">
        <v>1684</v>
      </c>
      <c r="B419">
        <v>248.3</v>
      </c>
      <c r="C419">
        <v>248.3</v>
      </c>
      <c r="D419">
        <v>248.3</v>
      </c>
      <c r="E419">
        <v>248</v>
      </c>
      <c r="F419">
        <v>248</v>
      </c>
    </row>
    <row r="420" spans="1:6">
      <c r="A420" t="s">
        <v>1685</v>
      </c>
      <c r="B420">
        <v>44.9</v>
      </c>
      <c r="C420">
        <v>44.9</v>
      </c>
      <c r="D420">
        <v>44.9</v>
      </c>
      <c r="E420">
        <v>45</v>
      </c>
      <c r="F420">
        <v>45</v>
      </c>
    </row>
    <row r="421" spans="1:6">
      <c r="A421" t="s">
        <v>1686</v>
      </c>
      <c r="B421">
        <v>203.9</v>
      </c>
      <c r="C421">
        <v>203.9</v>
      </c>
      <c r="D421">
        <v>203.9</v>
      </c>
      <c r="E421">
        <v>204</v>
      </c>
      <c r="F421">
        <v>204</v>
      </c>
    </row>
    <row r="422" spans="1:6">
      <c r="A422" t="s">
        <v>1687</v>
      </c>
      <c r="B422">
        <v>719.5</v>
      </c>
      <c r="C422">
        <v>719.5</v>
      </c>
      <c r="D422">
        <v>719.5</v>
      </c>
      <c r="E422">
        <v>720</v>
      </c>
      <c r="F422">
        <v>720</v>
      </c>
    </row>
    <row r="423" spans="1:6">
      <c r="A423" t="s">
        <v>1688</v>
      </c>
      <c r="B423">
        <v>658.7</v>
      </c>
      <c r="C423">
        <v>658.7</v>
      </c>
      <c r="D423">
        <v>658.7</v>
      </c>
      <c r="E423">
        <v>659</v>
      </c>
      <c r="F423">
        <v>659</v>
      </c>
    </row>
    <row r="424" spans="1:6">
      <c r="A424" t="s">
        <v>1689</v>
      </c>
      <c r="B424">
        <v>453.1</v>
      </c>
      <c r="C424">
        <v>453.1</v>
      </c>
      <c r="D424">
        <v>453.1</v>
      </c>
      <c r="E424">
        <v>453</v>
      </c>
      <c r="F424">
        <v>453</v>
      </c>
    </row>
    <row r="425" spans="1:6">
      <c r="A425" t="s">
        <v>1690</v>
      </c>
      <c r="B425">
        <v>482</v>
      </c>
      <c r="C425">
        <v>482</v>
      </c>
      <c r="D425">
        <v>482</v>
      </c>
      <c r="E425">
        <v>482</v>
      </c>
      <c r="F425">
        <v>482</v>
      </c>
    </row>
    <row r="426" spans="1:6">
      <c r="A426" t="s">
        <v>1691</v>
      </c>
      <c r="B426">
        <v>1397.6</v>
      </c>
      <c r="C426">
        <v>1397.5</v>
      </c>
      <c r="D426">
        <v>1397.6</v>
      </c>
      <c r="E426">
        <v>1398</v>
      </c>
      <c r="F426">
        <v>1398</v>
      </c>
    </row>
    <row r="427" spans="1:6">
      <c r="A427" t="s">
        <v>1692</v>
      </c>
      <c r="B427">
        <v>222.4</v>
      </c>
      <c r="C427">
        <v>222.4</v>
      </c>
      <c r="D427">
        <v>222.4</v>
      </c>
      <c r="E427">
        <v>222</v>
      </c>
      <c r="F427">
        <v>222</v>
      </c>
    </row>
    <row r="428" spans="1:6">
      <c r="A428" t="s">
        <v>1693</v>
      </c>
      <c r="B428">
        <v>624</v>
      </c>
      <c r="C428">
        <v>624</v>
      </c>
      <c r="D428">
        <v>624</v>
      </c>
      <c r="E428">
        <v>624</v>
      </c>
      <c r="F428">
        <v>624</v>
      </c>
    </row>
    <row r="429" spans="1:6">
      <c r="A429" t="s">
        <v>1694</v>
      </c>
      <c r="B429">
        <v>356.3</v>
      </c>
      <c r="C429">
        <v>356.3</v>
      </c>
      <c r="D429">
        <v>356.3</v>
      </c>
      <c r="E429">
        <v>356</v>
      </c>
      <c r="F429">
        <v>356</v>
      </c>
    </row>
    <row r="430" spans="1:6">
      <c r="A430" t="s">
        <v>1695</v>
      </c>
      <c r="B430">
        <v>811.5</v>
      </c>
      <c r="C430">
        <v>811.5</v>
      </c>
      <c r="D430">
        <v>811.5</v>
      </c>
      <c r="E430">
        <v>811</v>
      </c>
      <c r="F430">
        <v>811</v>
      </c>
    </row>
    <row r="431" spans="1:6">
      <c r="A431" t="s">
        <v>1696</v>
      </c>
      <c r="B431">
        <v>1100.7</v>
      </c>
      <c r="C431">
        <v>1100.7</v>
      </c>
      <c r="D431">
        <v>1100.7</v>
      </c>
      <c r="E431">
        <v>1101</v>
      </c>
      <c r="F431">
        <v>1101</v>
      </c>
    </row>
    <row r="432" spans="1:6">
      <c r="A432" t="s">
        <v>1697</v>
      </c>
      <c r="B432">
        <v>5381.2</v>
      </c>
      <c r="C432">
        <v>5381.2</v>
      </c>
      <c r="D432">
        <v>5381.2</v>
      </c>
      <c r="E432">
        <v>5381</v>
      </c>
      <c r="F432">
        <v>5381</v>
      </c>
    </row>
    <row r="433" spans="1:6">
      <c r="A433" t="s">
        <v>1698</v>
      </c>
      <c r="B433">
        <v>854.6</v>
      </c>
      <c r="C433">
        <v>854.6</v>
      </c>
      <c r="D433">
        <v>854.6</v>
      </c>
      <c r="E433">
        <v>855</v>
      </c>
      <c r="F433">
        <v>855</v>
      </c>
    </row>
    <row r="434" spans="1:6">
      <c r="A434" t="s">
        <v>1699</v>
      </c>
      <c r="B434">
        <v>1066.5</v>
      </c>
      <c r="C434">
        <v>1066.5</v>
      </c>
      <c r="D434">
        <v>1066.5</v>
      </c>
      <c r="E434">
        <v>1066</v>
      </c>
      <c r="F434">
        <v>1066</v>
      </c>
    </row>
    <row r="435" spans="1:6">
      <c r="A435" t="s">
        <v>1700</v>
      </c>
      <c r="B435">
        <v>738.5</v>
      </c>
      <c r="C435">
        <v>738.5</v>
      </c>
      <c r="D435">
        <v>738.5</v>
      </c>
      <c r="E435">
        <v>739</v>
      </c>
      <c r="F435">
        <v>738</v>
      </c>
    </row>
    <row r="436" spans="1:6">
      <c r="A436" t="s">
        <v>1701</v>
      </c>
      <c r="B436">
        <v>1262.5999999999999</v>
      </c>
      <c r="C436">
        <v>1262.5999999999999</v>
      </c>
      <c r="D436">
        <v>1262.5999999999999</v>
      </c>
      <c r="E436">
        <v>1262</v>
      </c>
      <c r="F436">
        <v>1263</v>
      </c>
    </row>
    <row r="437" spans="1:6">
      <c r="A437" t="s">
        <v>1702</v>
      </c>
      <c r="B437">
        <v>1459</v>
      </c>
      <c r="C437">
        <v>1459</v>
      </c>
      <c r="D437">
        <v>1459</v>
      </c>
      <c r="E437">
        <v>1459</v>
      </c>
      <c r="F437">
        <v>1459</v>
      </c>
    </row>
    <row r="438" spans="1:6">
      <c r="A438" t="s">
        <v>1703</v>
      </c>
      <c r="B438">
        <v>8288.7999999999993</v>
      </c>
      <c r="C438">
        <v>8288.7000000000007</v>
      </c>
      <c r="D438">
        <v>8288.9</v>
      </c>
      <c r="E438">
        <v>8289</v>
      </c>
      <c r="F438">
        <v>8289</v>
      </c>
    </row>
    <row r="439" spans="1:6">
      <c r="A439" t="s">
        <v>1704</v>
      </c>
      <c r="B439">
        <v>106.8</v>
      </c>
      <c r="C439">
        <v>106.8</v>
      </c>
      <c r="D439">
        <v>106.8</v>
      </c>
      <c r="E439">
        <v>107</v>
      </c>
      <c r="F439">
        <v>107</v>
      </c>
    </row>
    <row r="440" spans="1:6">
      <c r="A440" t="s">
        <v>1705</v>
      </c>
      <c r="B440">
        <v>1380.4</v>
      </c>
      <c r="C440">
        <v>1380.4</v>
      </c>
      <c r="D440">
        <v>1380.4</v>
      </c>
      <c r="E440">
        <v>1380</v>
      </c>
      <c r="F440">
        <v>1380</v>
      </c>
    </row>
    <row r="441" spans="1:6">
      <c r="A441" t="s">
        <v>1706</v>
      </c>
      <c r="B441">
        <v>1097.0999999999999</v>
      </c>
      <c r="C441">
        <v>1097.0999999999999</v>
      </c>
      <c r="D441">
        <v>1097.0999999999999</v>
      </c>
      <c r="E441">
        <v>1097</v>
      </c>
      <c r="F441">
        <v>1097</v>
      </c>
    </row>
    <row r="442" spans="1:6">
      <c r="A442" t="s">
        <v>1707</v>
      </c>
      <c r="B442">
        <v>1292.8</v>
      </c>
      <c r="C442">
        <v>1292.8</v>
      </c>
      <c r="D442">
        <v>1292.9000000000001</v>
      </c>
      <c r="E442">
        <v>1293</v>
      </c>
      <c r="F442">
        <v>1293</v>
      </c>
    </row>
    <row r="443" spans="1:6">
      <c r="A443" t="s">
        <v>1708</v>
      </c>
      <c r="B443">
        <v>1538.5</v>
      </c>
      <c r="C443">
        <v>1538.5</v>
      </c>
      <c r="D443">
        <v>1538.5</v>
      </c>
      <c r="E443">
        <v>1539</v>
      </c>
      <c r="F443">
        <v>1539</v>
      </c>
    </row>
    <row r="444" spans="1:6">
      <c r="A444" t="s">
        <v>1709</v>
      </c>
      <c r="B444">
        <v>1848.6</v>
      </c>
      <c r="C444">
        <v>1848.4</v>
      </c>
      <c r="D444">
        <v>1848.4</v>
      </c>
      <c r="E444">
        <v>1848</v>
      </c>
      <c r="F444">
        <v>1848</v>
      </c>
    </row>
    <row r="445" spans="1:6">
      <c r="A445" t="s">
        <v>1710</v>
      </c>
      <c r="B445">
        <v>1024.7</v>
      </c>
      <c r="C445">
        <v>1024.7</v>
      </c>
      <c r="D445">
        <v>1024.7</v>
      </c>
      <c r="E445">
        <v>1025</v>
      </c>
      <c r="F445">
        <v>1025</v>
      </c>
    </row>
    <row r="446" spans="1:6">
      <c r="A446" t="s">
        <v>1711</v>
      </c>
      <c r="B446">
        <v>23190.799999999999</v>
      </c>
      <c r="C446">
        <v>23194.2</v>
      </c>
      <c r="D446">
        <v>23210.6</v>
      </c>
      <c r="E446">
        <v>23213</v>
      </c>
      <c r="F446">
        <v>23213</v>
      </c>
    </row>
    <row r="447" spans="1:6">
      <c r="A447" t="s">
        <v>1711</v>
      </c>
      <c r="B447">
        <v>23190.799999999999</v>
      </c>
      <c r="C447">
        <v>23194.2</v>
      </c>
      <c r="D447">
        <v>23210.6</v>
      </c>
      <c r="E447">
        <v>23213</v>
      </c>
      <c r="F447">
        <v>23213</v>
      </c>
    </row>
    <row r="448" spans="1:6">
      <c r="A448" t="s">
        <v>1712</v>
      </c>
      <c r="B448">
        <v>50.5</v>
      </c>
      <c r="C448" t="s">
        <v>110</v>
      </c>
      <c r="D448" t="s">
        <v>110</v>
      </c>
      <c r="E448">
        <v>51</v>
      </c>
      <c r="F448" t="s">
        <v>110</v>
      </c>
    </row>
    <row r="449" spans="1:6">
      <c r="A449" t="s">
        <v>1713</v>
      </c>
      <c r="B449">
        <v>85.7</v>
      </c>
      <c r="C449" t="s">
        <v>110</v>
      </c>
      <c r="D449" t="s">
        <v>110</v>
      </c>
      <c r="E449">
        <v>86</v>
      </c>
      <c r="F449" t="s">
        <v>110</v>
      </c>
    </row>
    <row r="450" spans="1:6">
      <c r="A450" t="s">
        <v>1714</v>
      </c>
      <c r="B450">
        <v>181.3</v>
      </c>
      <c r="C450">
        <v>181.3</v>
      </c>
      <c r="D450">
        <v>181.3</v>
      </c>
      <c r="E450">
        <v>181</v>
      </c>
      <c r="F450">
        <v>181</v>
      </c>
    </row>
    <row r="451" spans="1:6">
      <c r="A451" t="s">
        <v>1715</v>
      </c>
      <c r="B451">
        <v>130.5</v>
      </c>
      <c r="C451">
        <v>130.5</v>
      </c>
      <c r="D451">
        <v>130.5</v>
      </c>
      <c r="E451">
        <v>131</v>
      </c>
      <c r="F451">
        <v>131</v>
      </c>
    </row>
    <row r="452" spans="1:6">
      <c r="A452" t="s">
        <v>1716</v>
      </c>
      <c r="B452">
        <v>39.1</v>
      </c>
      <c r="C452" t="s">
        <v>110</v>
      </c>
      <c r="D452" t="s">
        <v>110</v>
      </c>
      <c r="E452">
        <v>54</v>
      </c>
      <c r="F452" t="s">
        <v>110</v>
      </c>
    </row>
    <row r="453" spans="1:6">
      <c r="A453" t="s">
        <v>1717</v>
      </c>
      <c r="B453">
        <v>41.6</v>
      </c>
      <c r="C453" t="s">
        <v>110</v>
      </c>
      <c r="D453" t="s">
        <v>110</v>
      </c>
      <c r="E453">
        <v>42</v>
      </c>
      <c r="F453" t="s">
        <v>110</v>
      </c>
    </row>
    <row r="454" spans="1:6">
      <c r="A454" t="s">
        <v>1718</v>
      </c>
      <c r="B454">
        <v>1362.4</v>
      </c>
      <c r="C454" t="s">
        <v>110</v>
      </c>
      <c r="D454" t="s">
        <v>110</v>
      </c>
      <c r="E454">
        <v>1363</v>
      </c>
      <c r="F454" t="s">
        <v>110</v>
      </c>
    </row>
    <row r="455" spans="1:6">
      <c r="A455" t="s">
        <v>1719</v>
      </c>
      <c r="B455">
        <v>1922.1</v>
      </c>
      <c r="C455" t="s">
        <v>110</v>
      </c>
      <c r="D455" t="s">
        <v>110</v>
      </c>
      <c r="E455">
        <v>1922</v>
      </c>
      <c r="F455" t="s">
        <v>110</v>
      </c>
    </row>
    <row r="456" spans="1:6">
      <c r="A456" t="s">
        <v>1720</v>
      </c>
      <c r="B456">
        <v>2058.8000000000002</v>
      </c>
      <c r="C456" t="s">
        <v>110</v>
      </c>
      <c r="D456" t="s">
        <v>110</v>
      </c>
      <c r="E456">
        <v>2060</v>
      </c>
      <c r="F456" t="s">
        <v>110</v>
      </c>
    </row>
    <row r="457" spans="1:6">
      <c r="A457" t="s">
        <v>1721</v>
      </c>
      <c r="B457">
        <v>2517.9</v>
      </c>
      <c r="C457" t="s">
        <v>110</v>
      </c>
      <c r="D457" t="s">
        <v>110</v>
      </c>
      <c r="E457">
        <v>2517</v>
      </c>
      <c r="F457" t="s">
        <v>110</v>
      </c>
    </row>
    <row r="458" spans="1:6">
      <c r="A458" t="s">
        <v>1722</v>
      </c>
      <c r="B458">
        <v>2089.9</v>
      </c>
      <c r="C458" t="s">
        <v>110</v>
      </c>
      <c r="D458" t="s">
        <v>110</v>
      </c>
      <c r="E458">
        <v>2090</v>
      </c>
      <c r="F458" t="s">
        <v>110</v>
      </c>
    </row>
    <row r="459" spans="1:6">
      <c r="A459" t="s">
        <v>1723</v>
      </c>
      <c r="B459">
        <v>1713.8</v>
      </c>
      <c r="C459" t="s">
        <v>110</v>
      </c>
      <c r="D459" t="s">
        <v>110</v>
      </c>
      <c r="E459">
        <v>1714</v>
      </c>
      <c r="F459" t="s">
        <v>110</v>
      </c>
    </row>
    <row r="460" spans="1:6">
      <c r="A460" t="s">
        <v>1724</v>
      </c>
      <c r="B460">
        <v>2173.5</v>
      </c>
      <c r="C460" t="s">
        <v>110</v>
      </c>
      <c r="D460" t="s">
        <v>110</v>
      </c>
      <c r="E460">
        <v>2175</v>
      </c>
      <c r="F460" t="s">
        <v>110</v>
      </c>
    </row>
    <row r="461" spans="1:6">
      <c r="A461" t="s">
        <v>1725</v>
      </c>
      <c r="B461">
        <v>2076.5</v>
      </c>
      <c r="C461" t="s">
        <v>110</v>
      </c>
      <c r="D461" t="s">
        <v>110</v>
      </c>
      <c r="E461">
        <v>2077</v>
      </c>
      <c r="F461" t="s">
        <v>110</v>
      </c>
    </row>
    <row r="462" spans="1:6">
      <c r="A462" t="s">
        <v>1726</v>
      </c>
      <c r="B462">
        <v>1911.4</v>
      </c>
      <c r="C462" t="s">
        <v>110</v>
      </c>
      <c r="D462" t="s">
        <v>110</v>
      </c>
      <c r="E462">
        <v>1901</v>
      </c>
      <c r="F462" t="s">
        <v>110</v>
      </c>
    </row>
    <row r="463" spans="1:6">
      <c r="A463" t="s">
        <v>1727</v>
      </c>
      <c r="B463">
        <v>2233.5</v>
      </c>
      <c r="C463" t="s">
        <v>110</v>
      </c>
      <c r="D463" t="s">
        <v>110</v>
      </c>
      <c r="E463">
        <v>2234</v>
      </c>
      <c r="F463" t="s">
        <v>110</v>
      </c>
    </row>
    <row r="464" spans="1:6">
      <c r="A464" t="s">
        <v>1728</v>
      </c>
      <c r="B464">
        <v>977.7</v>
      </c>
      <c r="C464" t="s">
        <v>110</v>
      </c>
      <c r="D464" t="s">
        <v>110</v>
      </c>
      <c r="E464">
        <v>978</v>
      </c>
      <c r="F464" t="s">
        <v>110</v>
      </c>
    </row>
    <row r="465" spans="1:6">
      <c r="A465" t="s">
        <v>1729</v>
      </c>
      <c r="B465">
        <v>1624.7</v>
      </c>
      <c r="C465" t="s">
        <v>110</v>
      </c>
      <c r="D465" t="s">
        <v>110</v>
      </c>
      <c r="E465">
        <v>1636</v>
      </c>
      <c r="F465" t="s">
        <v>110</v>
      </c>
    </row>
    <row r="466" spans="1:6">
      <c r="A466" t="s">
        <v>1730</v>
      </c>
      <c r="B466" t="s">
        <v>110</v>
      </c>
      <c r="C466" t="s">
        <v>110</v>
      </c>
      <c r="D466" t="s">
        <v>110</v>
      </c>
      <c r="E466">
        <v>5470</v>
      </c>
      <c r="F466">
        <v>5470</v>
      </c>
    </row>
    <row r="467" spans="1:6">
      <c r="A467" t="s">
        <v>1731</v>
      </c>
      <c r="B467" t="s">
        <v>110</v>
      </c>
      <c r="C467" t="s">
        <v>110</v>
      </c>
      <c r="D467" t="s">
        <v>110</v>
      </c>
      <c r="E467">
        <v>3423</v>
      </c>
      <c r="F467">
        <v>3423</v>
      </c>
    </row>
    <row r="468" spans="1:6">
      <c r="A468" t="s">
        <v>1732</v>
      </c>
      <c r="B468" t="s">
        <v>110</v>
      </c>
      <c r="C468" t="s">
        <v>110</v>
      </c>
      <c r="D468" t="s">
        <v>110</v>
      </c>
      <c r="E468">
        <v>3207</v>
      </c>
      <c r="F468">
        <v>3207</v>
      </c>
    </row>
    <row r="469" spans="1:6">
      <c r="A469" t="s">
        <v>1733</v>
      </c>
      <c r="B469" t="s">
        <v>110</v>
      </c>
      <c r="C469" t="s">
        <v>110</v>
      </c>
      <c r="D469" t="s">
        <v>110</v>
      </c>
      <c r="E469">
        <v>2119</v>
      </c>
      <c r="F469">
        <v>2119</v>
      </c>
    </row>
    <row r="470" spans="1:6">
      <c r="A470" t="s">
        <v>1734</v>
      </c>
      <c r="B470" t="s">
        <v>110</v>
      </c>
      <c r="C470" t="s">
        <v>110</v>
      </c>
      <c r="D470" t="s">
        <v>110</v>
      </c>
      <c r="E470">
        <v>3930</v>
      </c>
      <c r="F470">
        <v>3930</v>
      </c>
    </row>
    <row r="471" spans="1:6">
      <c r="A471" t="s">
        <v>1735</v>
      </c>
      <c r="B471" t="s">
        <v>110</v>
      </c>
      <c r="C471" t="s">
        <v>110</v>
      </c>
      <c r="D471" t="s">
        <v>110</v>
      </c>
      <c r="E471">
        <v>4752</v>
      </c>
      <c r="F471">
        <v>4752</v>
      </c>
    </row>
    <row r="472" spans="1:6">
      <c r="A472" t="s">
        <v>1736</v>
      </c>
      <c r="B472">
        <v>47612.9</v>
      </c>
      <c r="C472">
        <v>47613.599999999999</v>
      </c>
      <c r="D472">
        <v>47613.8</v>
      </c>
      <c r="E472">
        <v>47614</v>
      </c>
      <c r="F472">
        <v>47615</v>
      </c>
    </row>
    <row r="473" spans="1:6">
      <c r="A473" t="s">
        <v>1737</v>
      </c>
      <c r="B473">
        <v>8099.9</v>
      </c>
      <c r="C473">
        <v>8100</v>
      </c>
      <c r="D473">
        <v>8100</v>
      </c>
      <c r="E473">
        <v>8100</v>
      </c>
      <c r="F473">
        <v>8100</v>
      </c>
    </row>
    <row r="474" spans="1:6">
      <c r="A474" t="s">
        <v>1738</v>
      </c>
      <c r="B474">
        <v>192.2</v>
      </c>
      <c r="C474">
        <v>192.2</v>
      </c>
      <c r="D474">
        <v>192.2</v>
      </c>
      <c r="E474">
        <v>192</v>
      </c>
      <c r="F474">
        <v>192</v>
      </c>
    </row>
    <row r="475" spans="1:6">
      <c r="A475" t="s">
        <v>1739</v>
      </c>
      <c r="B475">
        <v>223.9</v>
      </c>
      <c r="C475">
        <v>223.9</v>
      </c>
      <c r="D475">
        <v>223.9</v>
      </c>
      <c r="E475">
        <v>224</v>
      </c>
      <c r="F475">
        <v>224</v>
      </c>
    </row>
    <row r="476" spans="1:6">
      <c r="A476" t="s">
        <v>1740</v>
      </c>
      <c r="B476">
        <v>204.1</v>
      </c>
      <c r="C476">
        <v>204.1</v>
      </c>
      <c r="D476">
        <v>204.1</v>
      </c>
      <c r="E476">
        <v>204</v>
      </c>
      <c r="F476">
        <v>204</v>
      </c>
    </row>
    <row r="477" spans="1:6">
      <c r="A477" t="s">
        <v>1741</v>
      </c>
      <c r="B477">
        <v>1562.8</v>
      </c>
      <c r="C477">
        <v>1562.8</v>
      </c>
      <c r="D477">
        <v>1562.8</v>
      </c>
      <c r="E477">
        <v>1563</v>
      </c>
      <c r="F477">
        <v>1563</v>
      </c>
    </row>
    <row r="478" spans="1:6">
      <c r="A478" t="s">
        <v>1742</v>
      </c>
      <c r="B478">
        <v>1117.2</v>
      </c>
      <c r="C478">
        <v>1117.2</v>
      </c>
      <c r="D478">
        <v>1117.2</v>
      </c>
      <c r="E478">
        <v>1117</v>
      </c>
      <c r="F478">
        <v>1117</v>
      </c>
    </row>
    <row r="479" spans="1:6">
      <c r="A479" t="s">
        <v>1743</v>
      </c>
      <c r="B479">
        <v>965.3</v>
      </c>
      <c r="C479">
        <v>965.3</v>
      </c>
      <c r="D479">
        <v>965.3</v>
      </c>
      <c r="E479">
        <v>965</v>
      </c>
      <c r="F479">
        <v>965</v>
      </c>
    </row>
    <row r="480" spans="1:6">
      <c r="A480" t="s">
        <v>1744</v>
      </c>
      <c r="B480">
        <v>674</v>
      </c>
      <c r="C480">
        <v>674</v>
      </c>
      <c r="D480">
        <v>674</v>
      </c>
      <c r="E480">
        <v>674</v>
      </c>
      <c r="F480">
        <v>674</v>
      </c>
    </row>
    <row r="481" spans="1:6">
      <c r="A481" t="s">
        <v>1745</v>
      </c>
      <c r="B481">
        <v>1267.0999999999999</v>
      </c>
      <c r="C481">
        <v>1267.0999999999999</v>
      </c>
      <c r="D481">
        <v>1267.0999999999999</v>
      </c>
      <c r="E481">
        <v>1267</v>
      </c>
      <c r="F481">
        <v>1267</v>
      </c>
    </row>
    <row r="482" spans="1:6">
      <c r="A482" t="s">
        <v>1746</v>
      </c>
      <c r="B482">
        <v>636</v>
      </c>
      <c r="C482">
        <v>636</v>
      </c>
      <c r="D482">
        <v>636</v>
      </c>
      <c r="E482">
        <v>636</v>
      </c>
      <c r="F482">
        <v>636</v>
      </c>
    </row>
    <row r="483" spans="1:6">
      <c r="A483" t="s">
        <v>1747</v>
      </c>
      <c r="B483">
        <v>534.9</v>
      </c>
      <c r="C483">
        <v>534.9</v>
      </c>
      <c r="D483">
        <v>534.9</v>
      </c>
      <c r="E483">
        <v>535</v>
      </c>
      <c r="F483">
        <v>535</v>
      </c>
    </row>
    <row r="484" spans="1:6">
      <c r="A484" t="s">
        <v>1748</v>
      </c>
      <c r="B484">
        <v>722.5</v>
      </c>
      <c r="C484">
        <v>722.5</v>
      </c>
      <c r="D484">
        <v>722.6</v>
      </c>
      <c r="E484">
        <v>723</v>
      </c>
      <c r="F484">
        <v>723</v>
      </c>
    </row>
    <row r="485" spans="1:6">
      <c r="A485" t="s">
        <v>1749</v>
      </c>
      <c r="B485">
        <v>9047.7000000000007</v>
      </c>
      <c r="C485">
        <v>9047.9</v>
      </c>
      <c r="D485">
        <v>9047.9</v>
      </c>
      <c r="E485">
        <v>9048</v>
      </c>
      <c r="F485">
        <v>9048</v>
      </c>
    </row>
    <row r="486" spans="1:6">
      <c r="A486" t="s">
        <v>1750</v>
      </c>
      <c r="B486">
        <v>1987.9</v>
      </c>
      <c r="C486">
        <v>1987.9</v>
      </c>
      <c r="D486">
        <v>1987.9</v>
      </c>
      <c r="E486">
        <v>1988</v>
      </c>
      <c r="F486">
        <v>1988</v>
      </c>
    </row>
    <row r="487" spans="1:6">
      <c r="A487" t="s">
        <v>1751</v>
      </c>
      <c r="B487">
        <v>796.1</v>
      </c>
      <c r="C487">
        <v>796.1</v>
      </c>
      <c r="D487">
        <v>796.1</v>
      </c>
      <c r="E487">
        <v>796</v>
      </c>
      <c r="F487">
        <v>796</v>
      </c>
    </row>
    <row r="488" spans="1:6">
      <c r="A488" t="s">
        <v>1752</v>
      </c>
      <c r="B488">
        <v>1205.9000000000001</v>
      </c>
      <c r="C488">
        <v>1205.9000000000001</v>
      </c>
      <c r="D488">
        <v>1205.9000000000001</v>
      </c>
      <c r="E488">
        <v>1206</v>
      </c>
      <c r="F488">
        <v>1206</v>
      </c>
    </row>
    <row r="489" spans="1:6">
      <c r="A489" t="s">
        <v>1753</v>
      </c>
      <c r="B489">
        <v>692.6</v>
      </c>
      <c r="C489">
        <v>692.6</v>
      </c>
      <c r="D489">
        <v>692.6</v>
      </c>
      <c r="E489">
        <v>692</v>
      </c>
      <c r="F489">
        <v>692</v>
      </c>
    </row>
    <row r="490" spans="1:6">
      <c r="A490" t="s">
        <v>1754</v>
      </c>
      <c r="B490">
        <v>1399</v>
      </c>
      <c r="C490">
        <v>1399</v>
      </c>
      <c r="D490">
        <v>1399</v>
      </c>
      <c r="E490">
        <v>1399</v>
      </c>
      <c r="F490">
        <v>1399</v>
      </c>
    </row>
    <row r="491" spans="1:6">
      <c r="A491" t="s">
        <v>1755</v>
      </c>
      <c r="B491">
        <v>675.6</v>
      </c>
      <c r="C491">
        <v>675.6</v>
      </c>
      <c r="D491">
        <v>675.6</v>
      </c>
      <c r="E491">
        <v>676</v>
      </c>
      <c r="F491">
        <v>676</v>
      </c>
    </row>
    <row r="492" spans="1:6">
      <c r="A492" t="s">
        <v>1756</v>
      </c>
      <c r="B492">
        <v>2290.6999999999998</v>
      </c>
      <c r="C492">
        <v>2290.8000000000002</v>
      </c>
      <c r="D492">
        <v>2290.8000000000002</v>
      </c>
      <c r="E492">
        <v>2291</v>
      </c>
      <c r="F492">
        <v>2291</v>
      </c>
    </row>
    <row r="493" spans="1:6">
      <c r="A493" t="s">
        <v>1757</v>
      </c>
      <c r="B493">
        <v>15494.4</v>
      </c>
      <c r="C493">
        <v>15494.7</v>
      </c>
      <c r="D493">
        <v>15494.8</v>
      </c>
      <c r="E493">
        <v>15495</v>
      </c>
      <c r="F493">
        <v>15496</v>
      </c>
    </row>
    <row r="494" spans="1:6">
      <c r="A494" t="s">
        <v>1758</v>
      </c>
      <c r="B494">
        <v>1545.1</v>
      </c>
      <c r="C494">
        <v>1545.2</v>
      </c>
      <c r="D494">
        <v>1545.2</v>
      </c>
      <c r="E494">
        <v>1545</v>
      </c>
      <c r="F494">
        <v>1545</v>
      </c>
    </row>
    <row r="495" spans="1:6">
      <c r="A495" t="s">
        <v>1759</v>
      </c>
      <c r="B495">
        <v>2057.8000000000002</v>
      </c>
      <c r="C495">
        <v>2057.8000000000002</v>
      </c>
      <c r="D495">
        <v>2057.8000000000002</v>
      </c>
      <c r="E495">
        <v>2058</v>
      </c>
      <c r="F495">
        <v>2058</v>
      </c>
    </row>
    <row r="496" spans="1:6">
      <c r="A496" t="s">
        <v>1760</v>
      </c>
      <c r="B496">
        <v>1244.9000000000001</v>
      </c>
      <c r="C496">
        <v>1244.9000000000001</v>
      </c>
      <c r="D496">
        <v>1245</v>
      </c>
      <c r="E496">
        <v>1245</v>
      </c>
      <c r="F496">
        <v>1245</v>
      </c>
    </row>
    <row r="497" spans="1:6">
      <c r="A497" t="s">
        <v>1761</v>
      </c>
      <c r="B497">
        <v>1220.5999999999999</v>
      </c>
      <c r="C497">
        <v>1220.5999999999999</v>
      </c>
      <c r="D497">
        <v>1220.5999999999999</v>
      </c>
      <c r="E497">
        <v>1221</v>
      </c>
      <c r="F497">
        <v>1221</v>
      </c>
    </row>
    <row r="498" spans="1:6">
      <c r="A498" t="s">
        <v>1762</v>
      </c>
      <c r="B498">
        <v>1323.5</v>
      </c>
      <c r="C498">
        <v>1323.5</v>
      </c>
      <c r="D498">
        <v>1323.5</v>
      </c>
      <c r="E498">
        <v>1323</v>
      </c>
      <c r="F498">
        <v>1324</v>
      </c>
    </row>
    <row r="499" spans="1:6">
      <c r="A499" t="s">
        <v>1763</v>
      </c>
      <c r="B499">
        <v>650.79999999999995</v>
      </c>
      <c r="C499">
        <v>650.79999999999995</v>
      </c>
      <c r="D499">
        <v>650.79999999999995</v>
      </c>
      <c r="E499">
        <v>651</v>
      </c>
      <c r="F499">
        <v>651</v>
      </c>
    </row>
    <row r="500" spans="1:6">
      <c r="A500" t="s">
        <v>1764</v>
      </c>
      <c r="B500">
        <v>2070.1</v>
      </c>
      <c r="C500">
        <v>2070.3000000000002</v>
      </c>
      <c r="D500">
        <v>2070.3000000000002</v>
      </c>
      <c r="E500">
        <v>2070</v>
      </c>
      <c r="F500">
        <v>2070</v>
      </c>
    </row>
    <row r="501" spans="1:6">
      <c r="A501" t="s">
        <v>1765</v>
      </c>
      <c r="B501">
        <v>1873.6</v>
      </c>
      <c r="C501">
        <v>1873.7</v>
      </c>
      <c r="D501">
        <v>1873.7</v>
      </c>
      <c r="E501">
        <v>1874</v>
      </c>
      <c r="F501">
        <v>1874</v>
      </c>
    </row>
    <row r="502" spans="1:6">
      <c r="A502" t="s">
        <v>1766</v>
      </c>
      <c r="B502">
        <v>1266</v>
      </c>
      <c r="C502">
        <v>1266</v>
      </c>
      <c r="D502">
        <v>1266</v>
      </c>
      <c r="E502">
        <v>1266</v>
      </c>
      <c r="F502">
        <v>1266</v>
      </c>
    </row>
    <row r="503" spans="1:6">
      <c r="A503" t="s">
        <v>1767</v>
      </c>
      <c r="B503">
        <v>1454.1</v>
      </c>
      <c r="C503">
        <v>1454.1</v>
      </c>
      <c r="D503">
        <v>1454.1</v>
      </c>
      <c r="E503">
        <v>1454</v>
      </c>
      <c r="F503">
        <v>1454</v>
      </c>
    </row>
    <row r="504" spans="1:6">
      <c r="A504" t="s">
        <v>1768</v>
      </c>
      <c r="B504">
        <v>787.9</v>
      </c>
      <c r="C504">
        <v>787.9</v>
      </c>
      <c r="D504">
        <v>788</v>
      </c>
      <c r="E504">
        <v>788</v>
      </c>
      <c r="F504">
        <v>788</v>
      </c>
    </row>
    <row r="505" spans="1:6">
      <c r="A505" t="s">
        <v>1769</v>
      </c>
      <c r="B505">
        <v>14970.9</v>
      </c>
      <c r="C505">
        <v>14971</v>
      </c>
      <c r="D505">
        <v>14971.1</v>
      </c>
      <c r="E505">
        <v>14971</v>
      </c>
      <c r="F505">
        <v>14971</v>
      </c>
    </row>
    <row r="506" spans="1:6">
      <c r="A506" t="s">
        <v>1770</v>
      </c>
      <c r="B506">
        <v>62.4</v>
      </c>
      <c r="C506">
        <v>62.4</v>
      </c>
      <c r="D506">
        <v>62.4</v>
      </c>
      <c r="E506">
        <v>62</v>
      </c>
      <c r="F506">
        <v>62</v>
      </c>
    </row>
    <row r="507" spans="1:6">
      <c r="A507" t="s">
        <v>1771</v>
      </c>
      <c r="B507">
        <v>112.4</v>
      </c>
      <c r="C507">
        <v>112.4</v>
      </c>
      <c r="D507">
        <v>112.4</v>
      </c>
      <c r="E507">
        <v>112</v>
      </c>
      <c r="F507">
        <v>112</v>
      </c>
    </row>
    <row r="508" spans="1:6">
      <c r="A508" t="s">
        <v>1772</v>
      </c>
      <c r="B508">
        <v>103</v>
      </c>
      <c r="C508">
        <v>103</v>
      </c>
      <c r="D508">
        <v>103</v>
      </c>
      <c r="E508">
        <v>103</v>
      </c>
      <c r="F508">
        <v>103</v>
      </c>
    </row>
    <row r="509" spans="1:6">
      <c r="A509" t="s">
        <v>1773</v>
      </c>
      <c r="B509">
        <v>119.8</v>
      </c>
      <c r="C509">
        <v>119.8</v>
      </c>
      <c r="D509">
        <v>119.8</v>
      </c>
      <c r="E509">
        <v>120</v>
      </c>
      <c r="F509">
        <v>120</v>
      </c>
    </row>
    <row r="510" spans="1:6">
      <c r="A510" t="s">
        <v>1774</v>
      </c>
      <c r="B510">
        <v>106.9</v>
      </c>
      <c r="C510">
        <v>106.9</v>
      </c>
      <c r="D510">
        <v>106.9</v>
      </c>
      <c r="E510">
        <v>107</v>
      </c>
      <c r="F510">
        <v>107</v>
      </c>
    </row>
    <row r="511" spans="1:6">
      <c r="A511" t="s">
        <v>1775</v>
      </c>
      <c r="B511">
        <v>728.4</v>
      </c>
      <c r="C511">
        <v>728.4</v>
      </c>
      <c r="D511">
        <v>728.4</v>
      </c>
      <c r="E511">
        <v>728</v>
      </c>
      <c r="F511">
        <v>728</v>
      </c>
    </row>
    <row r="512" spans="1:6">
      <c r="A512" t="s">
        <v>1776</v>
      </c>
      <c r="B512">
        <v>1287.3</v>
      </c>
      <c r="C512">
        <v>1287.3</v>
      </c>
      <c r="D512">
        <v>1287.3</v>
      </c>
      <c r="E512">
        <v>1287</v>
      </c>
      <c r="F512">
        <v>1287</v>
      </c>
    </row>
    <row r="513" spans="1:6">
      <c r="A513" t="s">
        <v>1777</v>
      </c>
      <c r="B513">
        <v>1418.3</v>
      </c>
      <c r="C513">
        <v>1418.4</v>
      </c>
      <c r="D513">
        <v>1418.4</v>
      </c>
      <c r="E513">
        <v>1418</v>
      </c>
      <c r="F513">
        <v>1418</v>
      </c>
    </row>
    <row r="514" spans="1:6">
      <c r="A514" t="s">
        <v>1778</v>
      </c>
      <c r="B514">
        <v>2882</v>
      </c>
      <c r="C514">
        <v>2882</v>
      </c>
      <c r="D514">
        <v>2882</v>
      </c>
      <c r="E514">
        <v>2882</v>
      </c>
      <c r="F514">
        <v>2882</v>
      </c>
    </row>
    <row r="515" spans="1:6">
      <c r="A515" t="s">
        <v>1779</v>
      </c>
      <c r="B515">
        <v>607.9</v>
      </c>
      <c r="C515">
        <v>607.9</v>
      </c>
      <c r="D515">
        <v>607.9</v>
      </c>
      <c r="E515">
        <v>608</v>
      </c>
      <c r="F515">
        <v>608</v>
      </c>
    </row>
    <row r="516" spans="1:6">
      <c r="A516" t="s">
        <v>1780</v>
      </c>
      <c r="B516">
        <v>980.8</v>
      </c>
      <c r="C516">
        <v>980.9</v>
      </c>
      <c r="D516">
        <v>980.9</v>
      </c>
      <c r="E516">
        <v>981</v>
      </c>
      <c r="F516">
        <v>981</v>
      </c>
    </row>
    <row r="517" spans="1:6">
      <c r="A517" t="s">
        <v>1781</v>
      </c>
      <c r="B517">
        <v>1086</v>
      </c>
      <c r="C517">
        <v>1086</v>
      </c>
      <c r="D517">
        <v>1086</v>
      </c>
      <c r="E517">
        <v>1086</v>
      </c>
      <c r="F517">
        <v>1086</v>
      </c>
    </row>
    <row r="518" spans="1:6">
      <c r="A518" t="s">
        <v>1782</v>
      </c>
      <c r="B518">
        <v>1063.0999999999999</v>
      </c>
      <c r="C518">
        <v>1063.0999999999999</v>
      </c>
      <c r="D518">
        <v>1063.0999999999999</v>
      </c>
      <c r="E518">
        <v>1063</v>
      </c>
      <c r="F518">
        <v>1063</v>
      </c>
    </row>
    <row r="519" spans="1:6">
      <c r="A519" t="s">
        <v>1783</v>
      </c>
      <c r="B519">
        <v>2121.6</v>
      </c>
      <c r="C519">
        <v>2121.6</v>
      </c>
      <c r="D519">
        <v>2121.6</v>
      </c>
      <c r="E519">
        <v>2122</v>
      </c>
      <c r="F519">
        <v>2122</v>
      </c>
    </row>
    <row r="520" spans="1:6">
      <c r="A520" t="s">
        <v>1784</v>
      </c>
      <c r="B520">
        <v>812.6</v>
      </c>
      <c r="C520">
        <v>812.6</v>
      </c>
      <c r="D520">
        <v>812.6</v>
      </c>
      <c r="E520">
        <v>813</v>
      </c>
      <c r="F520">
        <v>813</v>
      </c>
    </row>
    <row r="521" spans="1:6">
      <c r="A521" t="s">
        <v>1785</v>
      </c>
      <c r="B521">
        <v>821.9</v>
      </c>
      <c r="C521">
        <v>821.9</v>
      </c>
      <c r="D521">
        <v>821.9</v>
      </c>
      <c r="E521">
        <v>822</v>
      </c>
      <c r="F521">
        <v>822</v>
      </c>
    </row>
    <row r="522" spans="1:6">
      <c r="A522" t="s">
        <v>1786</v>
      </c>
      <c r="B522">
        <v>656.7</v>
      </c>
      <c r="C522">
        <v>656.7</v>
      </c>
      <c r="D522">
        <v>656.7</v>
      </c>
      <c r="E522">
        <v>657</v>
      </c>
      <c r="F522">
        <v>657</v>
      </c>
    </row>
    <row r="523" spans="1:6">
      <c r="A523" t="s">
        <v>1787</v>
      </c>
      <c r="B523">
        <v>34092.300000000003</v>
      </c>
      <c r="C523">
        <v>34097.699999999997</v>
      </c>
      <c r="D523">
        <v>34109.699999999997</v>
      </c>
      <c r="E523">
        <v>34110</v>
      </c>
      <c r="F523">
        <v>34110</v>
      </c>
    </row>
    <row r="524" spans="1:6">
      <c r="A524" t="s">
        <v>1788</v>
      </c>
      <c r="B524">
        <v>5291</v>
      </c>
      <c r="C524">
        <v>5291.1</v>
      </c>
      <c r="D524">
        <v>5292.3</v>
      </c>
      <c r="E524">
        <v>5292</v>
      </c>
      <c r="F524">
        <v>5292</v>
      </c>
    </row>
    <row r="525" spans="1:6">
      <c r="A525" t="s">
        <v>1789</v>
      </c>
      <c r="B525">
        <v>217.2</v>
      </c>
      <c r="C525">
        <v>217.4</v>
      </c>
      <c r="D525">
        <v>217.4</v>
      </c>
      <c r="E525">
        <v>217</v>
      </c>
      <c r="F525">
        <v>217</v>
      </c>
    </row>
    <row r="526" spans="1:6">
      <c r="A526" t="s">
        <v>1790</v>
      </c>
      <c r="B526">
        <v>232.8</v>
      </c>
      <c r="C526">
        <v>232.8</v>
      </c>
      <c r="D526">
        <v>232.8</v>
      </c>
      <c r="E526">
        <v>233</v>
      </c>
      <c r="F526">
        <v>233</v>
      </c>
    </row>
    <row r="527" spans="1:6">
      <c r="A527" t="s">
        <v>1791</v>
      </c>
      <c r="B527">
        <v>210.3</v>
      </c>
      <c r="C527">
        <v>210.3</v>
      </c>
      <c r="D527">
        <v>210.3</v>
      </c>
      <c r="E527">
        <v>210</v>
      </c>
      <c r="F527">
        <v>210</v>
      </c>
    </row>
    <row r="528" spans="1:6">
      <c r="A528" t="s">
        <v>1792</v>
      </c>
      <c r="B528">
        <v>137.80000000000001</v>
      </c>
      <c r="C528">
        <v>137.80000000000001</v>
      </c>
      <c r="D528">
        <v>137.80000000000001</v>
      </c>
      <c r="E528">
        <v>138</v>
      </c>
      <c r="F528">
        <v>138</v>
      </c>
    </row>
    <row r="529" spans="1:6">
      <c r="A529" t="s">
        <v>1793</v>
      </c>
      <c r="B529">
        <v>170.5</v>
      </c>
      <c r="C529">
        <v>170.5</v>
      </c>
      <c r="D529">
        <v>170.5</v>
      </c>
      <c r="E529">
        <v>170</v>
      </c>
      <c r="F529">
        <v>170</v>
      </c>
    </row>
    <row r="530" spans="1:6">
      <c r="A530" t="s">
        <v>1794</v>
      </c>
      <c r="B530">
        <v>91.3</v>
      </c>
      <c r="C530">
        <v>91.3</v>
      </c>
      <c r="D530">
        <v>91.3</v>
      </c>
      <c r="E530">
        <v>91</v>
      </c>
      <c r="F530">
        <v>91</v>
      </c>
    </row>
    <row r="531" spans="1:6">
      <c r="A531" t="s">
        <v>1795</v>
      </c>
      <c r="B531">
        <v>77.099999999999994</v>
      </c>
      <c r="C531">
        <v>77.099999999999994</v>
      </c>
      <c r="D531">
        <v>77.099999999999994</v>
      </c>
      <c r="E531">
        <v>77</v>
      </c>
      <c r="F531">
        <v>77</v>
      </c>
    </row>
    <row r="532" spans="1:6">
      <c r="A532" t="s">
        <v>1796</v>
      </c>
      <c r="B532">
        <v>74.599999999999994</v>
      </c>
      <c r="C532">
        <v>74.599999999999994</v>
      </c>
      <c r="D532">
        <v>74.5</v>
      </c>
      <c r="E532">
        <v>75</v>
      </c>
      <c r="F532">
        <v>75</v>
      </c>
    </row>
    <row r="533" spans="1:6">
      <c r="A533" t="s">
        <v>1797</v>
      </c>
      <c r="B533">
        <v>89.5</v>
      </c>
      <c r="C533">
        <v>89.5</v>
      </c>
      <c r="D533">
        <v>89.6</v>
      </c>
      <c r="E533">
        <v>90</v>
      </c>
      <c r="F533">
        <v>90</v>
      </c>
    </row>
    <row r="534" spans="1:6">
      <c r="A534" t="s">
        <v>1798</v>
      </c>
      <c r="B534">
        <v>168.4</v>
      </c>
      <c r="C534">
        <v>168.4</v>
      </c>
      <c r="D534">
        <v>168.4</v>
      </c>
      <c r="E534">
        <v>168</v>
      </c>
      <c r="F534">
        <v>168</v>
      </c>
    </row>
    <row r="535" spans="1:6">
      <c r="A535" t="s">
        <v>1799</v>
      </c>
      <c r="B535">
        <v>1232.2</v>
      </c>
      <c r="C535">
        <v>1232.0999999999999</v>
      </c>
      <c r="D535">
        <v>1233</v>
      </c>
      <c r="E535">
        <v>1233</v>
      </c>
      <c r="F535">
        <v>1233</v>
      </c>
    </row>
    <row r="536" spans="1:6">
      <c r="A536" t="s">
        <v>1800</v>
      </c>
      <c r="B536">
        <v>407.1</v>
      </c>
      <c r="C536">
        <v>407.1</v>
      </c>
      <c r="D536">
        <v>407.2</v>
      </c>
      <c r="E536">
        <v>407</v>
      </c>
      <c r="F536">
        <v>407</v>
      </c>
    </row>
    <row r="537" spans="1:6">
      <c r="A537" t="s">
        <v>1801</v>
      </c>
      <c r="B537">
        <v>576.5</v>
      </c>
      <c r="C537">
        <v>576.5</v>
      </c>
      <c r="D537">
        <v>576.5</v>
      </c>
      <c r="E537">
        <v>577</v>
      </c>
      <c r="F537">
        <v>577</v>
      </c>
    </row>
    <row r="538" spans="1:6">
      <c r="A538" t="s">
        <v>1802</v>
      </c>
      <c r="B538">
        <v>563.29999999999995</v>
      </c>
      <c r="C538">
        <v>563.29999999999995</v>
      </c>
      <c r="D538">
        <v>563.29999999999995</v>
      </c>
      <c r="E538">
        <v>563</v>
      </c>
      <c r="F538">
        <v>563</v>
      </c>
    </row>
    <row r="539" spans="1:6">
      <c r="A539" t="s">
        <v>1803</v>
      </c>
      <c r="B539">
        <v>1042.5</v>
      </c>
      <c r="C539">
        <v>1042.5</v>
      </c>
      <c r="D539">
        <v>1042.8</v>
      </c>
      <c r="E539">
        <v>1043</v>
      </c>
      <c r="F539">
        <v>1043</v>
      </c>
    </row>
    <row r="540" spans="1:6">
      <c r="A540" t="s">
        <v>1804</v>
      </c>
      <c r="B540">
        <v>7364.4</v>
      </c>
      <c r="C540">
        <v>7364.5</v>
      </c>
      <c r="D540">
        <v>7364.3</v>
      </c>
      <c r="E540">
        <v>7364</v>
      </c>
      <c r="F540">
        <v>7364</v>
      </c>
    </row>
    <row r="541" spans="1:6">
      <c r="A541" t="s">
        <v>1805</v>
      </c>
      <c r="B541">
        <v>141.19999999999999</v>
      </c>
      <c r="C541">
        <v>141.19999999999999</v>
      </c>
      <c r="D541">
        <v>141.1</v>
      </c>
      <c r="E541">
        <v>141</v>
      </c>
      <c r="F541">
        <v>141</v>
      </c>
    </row>
    <row r="542" spans="1:6">
      <c r="A542" t="s">
        <v>1806</v>
      </c>
      <c r="B542">
        <v>405.2</v>
      </c>
      <c r="C542">
        <v>405.2</v>
      </c>
      <c r="D542">
        <v>405.2</v>
      </c>
      <c r="E542">
        <v>405</v>
      </c>
      <c r="F542">
        <v>405</v>
      </c>
    </row>
    <row r="543" spans="1:6">
      <c r="A543" t="s">
        <v>1807</v>
      </c>
      <c r="B543">
        <v>78.900000000000006</v>
      </c>
      <c r="C543">
        <v>78.900000000000006</v>
      </c>
      <c r="D543">
        <v>78.900000000000006</v>
      </c>
      <c r="E543">
        <v>79</v>
      </c>
      <c r="F543">
        <v>79</v>
      </c>
    </row>
    <row r="544" spans="1:6">
      <c r="A544" t="s">
        <v>1808</v>
      </c>
      <c r="B544">
        <v>941.4</v>
      </c>
      <c r="C544">
        <v>941.4</v>
      </c>
      <c r="D544">
        <v>941.4</v>
      </c>
      <c r="E544">
        <v>941</v>
      </c>
      <c r="F544">
        <v>941</v>
      </c>
    </row>
    <row r="545" spans="1:6">
      <c r="A545" t="s">
        <v>1809</v>
      </c>
      <c r="B545">
        <v>704.6</v>
      </c>
      <c r="C545">
        <v>704.6</v>
      </c>
      <c r="D545">
        <v>704.6</v>
      </c>
      <c r="E545">
        <v>705</v>
      </c>
      <c r="F545">
        <v>705</v>
      </c>
    </row>
    <row r="546" spans="1:6">
      <c r="A546" t="s">
        <v>1810</v>
      </c>
      <c r="B546">
        <v>1248.7</v>
      </c>
      <c r="C546">
        <v>1248.7</v>
      </c>
      <c r="D546">
        <v>1248.7</v>
      </c>
      <c r="E546">
        <v>1249</v>
      </c>
      <c r="F546">
        <v>1249</v>
      </c>
    </row>
    <row r="547" spans="1:6">
      <c r="A547" t="s">
        <v>1811</v>
      </c>
      <c r="B547">
        <v>628</v>
      </c>
      <c r="C547">
        <v>628</v>
      </c>
      <c r="D547">
        <v>628</v>
      </c>
      <c r="E547">
        <v>628</v>
      </c>
      <c r="F547">
        <v>628</v>
      </c>
    </row>
    <row r="548" spans="1:6">
      <c r="A548" t="s">
        <v>1812</v>
      </c>
      <c r="B548">
        <v>918.6</v>
      </c>
      <c r="C548">
        <v>918.9</v>
      </c>
      <c r="D548">
        <v>918.9</v>
      </c>
      <c r="E548">
        <v>919</v>
      </c>
      <c r="F548">
        <v>919</v>
      </c>
    </row>
    <row r="549" spans="1:6">
      <c r="A549" t="s">
        <v>1813</v>
      </c>
      <c r="B549">
        <v>437.5</v>
      </c>
      <c r="C549">
        <v>437.3</v>
      </c>
      <c r="D549">
        <v>437.3</v>
      </c>
      <c r="E549">
        <v>437</v>
      </c>
      <c r="F549">
        <v>437</v>
      </c>
    </row>
    <row r="550" spans="1:6">
      <c r="A550" t="s">
        <v>1814</v>
      </c>
      <c r="B550">
        <v>1153.3</v>
      </c>
      <c r="C550">
        <v>1153.2</v>
      </c>
      <c r="D550">
        <v>1153.2</v>
      </c>
      <c r="E550">
        <v>1153</v>
      </c>
      <c r="F550">
        <v>1153</v>
      </c>
    </row>
    <row r="551" spans="1:6">
      <c r="A551" t="s">
        <v>1815</v>
      </c>
      <c r="B551">
        <v>707.8</v>
      </c>
      <c r="C551">
        <v>707.1</v>
      </c>
      <c r="D551">
        <v>707.1</v>
      </c>
      <c r="E551">
        <v>707</v>
      </c>
      <c r="F551">
        <v>707</v>
      </c>
    </row>
    <row r="552" spans="1:6">
      <c r="A552" t="s">
        <v>1816</v>
      </c>
      <c r="B552">
        <v>6911.4</v>
      </c>
      <c r="C552">
        <v>6911.4</v>
      </c>
      <c r="D552">
        <v>6917.2</v>
      </c>
      <c r="E552">
        <v>6917</v>
      </c>
      <c r="F552">
        <v>6917</v>
      </c>
    </row>
    <row r="553" spans="1:6">
      <c r="A553" t="s">
        <v>1817</v>
      </c>
      <c r="B553">
        <v>100.6</v>
      </c>
      <c r="C553">
        <v>100.6</v>
      </c>
      <c r="D553">
        <v>100.6</v>
      </c>
      <c r="E553">
        <v>101</v>
      </c>
      <c r="F553">
        <v>101</v>
      </c>
    </row>
    <row r="554" spans="1:6">
      <c r="A554" t="s">
        <v>1818</v>
      </c>
      <c r="B554">
        <v>104.9</v>
      </c>
      <c r="C554">
        <v>104.9</v>
      </c>
      <c r="D554">
        <v>104.9</v>
      </c>
      <c r="E554">
        <v>105</v>
      </c>
      <c r="F554">
        <v>105</v>
      </c>
    </row>
    <row r="555" spans="1:6">
      <c r="A555" t="s">
        <v>1819</v>
      </c>
      <c r="B555">
        <v>303</v>
      </c>
      <c r="C555">
        <v>303</v>
      </c>
      <c r="D555">
        <v>303</v>
      </c>
      <c r="E555">
        <v>303</v>
      </c>
      <c r="F555">
        <v>303</v>
      </c>
    </row>
    <row r="556" spans="1:6">
      <c r="A556" t="s">
        <v>1820</v>
      </c>
      <c r="B556">
        <v>1419.7</v>
      </c>
      <c r="C556">
        <v>1419.7</v>
      </c>
      <c r="D556">
        <v>1421</v>
      </c>
      <c r="E556">
        <v>1421</v>
      </c>
      <c r="F556">
        <v>1421</v>
      </c>
    </row>
    <row r="557" spans="1:6">
      <c r="A557" t="s">
        <v>1821</v>
      </c>
      <c r="B557">
        <v>1112.0999999999999</v>
      </c>
      <c r="C557">
        <v>1112</v>
      </c>
      <c r="D557">
        <v>1112</v>
      </c>
      <c r="E557">
        <v>1112</v>
      </c>
      <c r="F557">
        <v>1112</v>
      </c>
    </row>
    <row r="558" spans="1:6">
      <c r="A558" t="s">
        <v>1822</v>
      </c>
      <c r="B558">
        <v>760.4</v>
      </c>
      <c r="C558">
        <v>760.4</v>
      </c>
      <c r="D558">
        <v>760.5</v>
      </c>
      <c r="E558">
        <v>760</v>
      </c>
      <c r="F558">
        <v>760</v>
      </c>
    </row>
    <row r="559" spans="1:6">
      <c r="A559" t="s">
        <v>1823</v>
      </c>
      <c r="B559">
        <v>1793</v>
      </c>
      <c r="C559">
        <v>1793</v>
      </c>
      <c r="D559">
        <v>1795.8</v>
      </c>
      <c r="E559">
        <v>1796</v>
      </c>
      <c r="F559">
        <v>1796</v>
      </c>
    </row>
    <row r="560" spans="1:6">
      <c r="A560" t="s">
        <v>1824</v>
      </c>
      <c r="B560">
        <v>1317.8</v>
      </c>
      <c r="C560">
        <v>1317.8</v>
      </c>
      <c r="D560">
        <v>1319.4</v>
      </c>
      <c r="E560">
        <v>1319</v>
      </c>
      <c r="F560">
        <v>1319</v>
      </c>
    </row>
    <row r="561" spans="1:6">
      <c r="A561" t="s">
        <v>1825</v>
      </c>
      <c r="B561">
        <v>6520.8</v>
      </c>
      <c r="C561">
        <v>6523.2</v>
      </c>
      <c r="D561">
        <v>6525.3</v>
      </c>
      <c r="E561">
        <v>6525</v>
      </c>
      <c r="F561">
        <v>6525</v>
      </c>
    </row>
    <row r="562" spans="1:6">
      <c r="A562" t="s">
        <v>1826</v>
      </c>
      <c r="B562">
        <v>257.89999999999998</v>
      </c>
      <c r="C562">
        <v>257.89999999999998</v>
      </c>
      <c r="D562">
        <v>258.8</v>
      </c>
      <c r="E562">
        <v>259</v>
      </c>
      <c r="F562">
        <v>259</v>
      </c>
    </row>
    <row r="563" spans="1:6">
      <c r="A563" t="s">
        <v>1827</v>
      </c>
      <c r="B563">
        <v>968.2</v>
      </c>
      <c r="C563">
        <v>968.2</v>
      </c>
      <c r="D563">
        <v>969.2</v>
      </c>
      <c r="E563">
        <v>969</v>
      </c>
      <c r="F563">
        <v>969</v>
      </c>
    </row>
    <row r="564" spans="1:6">
      <c r="A564" t="s">
        <v>1828</v>
      </c>
      <c r="B564">
        <v>450.1</v>
      </c>
      <c r="C564">
        <v>450.4</v>
      </c>
      <c r="D564">
        <v>450.4</v>
      </c>
      <c r="E564">
        <v>450</v>
      </c>
      <c r="F564">
        <v>450</v>
      </c>
    </row>
    <row r="565" spans="1:6">
      <c r="A565" t="s">
        <v>1829</v>
      </c>
      <c r="B565">
        <v>1200</v>
      </c>
      <c r="C565">
        <v>1201.4000000000001</v>
      </c>
      <c r="D565">
        <v>1201.4000000000001</v>
      </c>
      <c r="E565">
        <v>1202</v>
      </c>
      <c r="F565">
        <v>1202</v>
      </c>
    </row>
    <row r="566" spans="1:6">
      <c r="A566" t="s">
        <v>1830</v>
      </c>
      <c r="B566">
        <v>1246.2</v>
      </c>
      <c r="C566">
        <v>1246.2</v>
      </c>
      <c r="D566">
        <v>1246.2</v>
      </c>
      <c r="E566">
        <v>1246</v>
      </c>
      <c r="F566">
        <v>1246</v>
      </c>
    </row>
    <row r="567" spans="1:6">
      <c r="A567" t="s">
        <v>1831</v>
      </c>
      <c r="B567">
        <v>1152.2</v>
      </c>
      <c r="C567">
        <v>1152.2</v>
      </c>
      <c r="D567">
        <v>1152.4000000000001</v>
      </c>
      <c r="E567">
        <v>1152</v>
      </c>
      <c r="F567">
        <v>1152</v>
      </c>
    </row>
    <row r="568" spans="1:6">
      <c r="A568" t="s">
        <v>1832</v>
      </c>
      <c r="B568">
        <v>1246.2</v>
      </c>
      <c r="C568">
        <v>1246.8</v>
      </c>
      <c r="D568">
        <v>1246.8</v>
      </c>
      <c r="E568">
        <v>1247</v>
      </c>
      <c r="F568">
        <v>1247</v>
      </c>
    </row>
    <row r="569" spans="1:6">
      <c r="A569" t="s">
        <v>1833</v>
      </c>
      <c r="B569">
        <v>8004.7</v>
      </c>
      <c r="C569">
        <v>8007.5</v>
      </c>
      <c r="D569">
        <v>8010.6</v>
      </c>
      <c r="E569">
        <v>8012</v>
      </c>
      <c r="F569">
        <v>8012</v>
      </c>
    </row>
    <row r="570" spans="1:6">
      <c r="A570" t="s">
        <v>1834</v>
      </c>
      <c r="B570">
        <v>145.69999999999999</v>
      </c>
      <c r="C570">
        <v>145.69999999999999</v>
      </c>
      <c r="D570">
        <v>145.69999999999999</v>
      </c>
      <c r="E570">
        <v>146</v>
      </c>
      <c r="F570">
        <v>146</v>
      </c>
    </row>
    <row r="571" spans="1:6">
      <c r="A571" t="s">
        <v>1835</v>
      </c>
      <c r="B571">
        <v>280.7</v>
      </c>
      <c r="C571">
        <v>280.7</v>
      </c>
      <c r="D571">
        <v>280.7</v>
      </c>
      <c r="E571">
        <v>281</v>
      </c>
      <c r="F571">
        <v>281</v>
      </c>
    </row>
    <row r="572" spans="1:6">
      <c r="A572" t="s">
        <v>1836</v>
      </c>
      <c r="B572">
        <v>160.4</v>
      </c>
      <c r="C572">
        <v>160.4</v>
      </c>
      <c r="D572">
        <v>160.4</v>
      </c>
      <c r="E572">
        <v>160</v>
      </c>
      <c r="F572">
        <v>160</v>
      </c>
    </row>
    <row r="573" spans="1:6">
      <c r="A573" t="s">
        <v>1837</v>
      </c>
      <c r="B573">
        <v>226.3</v>
      </c>
      <c r="C573">
        <v>226.3</v>
      </c>
      <c r="D573">
        <v>226.4</v>
      </c>
      <c r="E573">
        <v>226</v>
      </c>
      <c r="F573">
        <v>226</v>
      </c>
    </row>
    <row r="574" spans="1:6">
      <c r="A574" t="s">
        <v>1838</v>
      </c>
      <c r="B574">
        <v>51.4</v>
      </c>
      <c r="C574">
        <v>51.4</v>
      </c>
      <c r="D574">
        <v>51.4</v>
      </c>
      <c r="E574">
        <v>51</v>
      </c>
      <c r="F574">
        <v>51</v>
      </c>
    </row>
    <row r="575" spans="1:6">
      <c r="A575" t="s">
        <v>1839</v>
      </c>
      <c r="B575">
        <v>408.3</v>
      </c>
      <c r="C575">
        <v>408.4</v>
      </c>
      <c r="D575">
        <v>408.4</v>
      </c>
      <c r="E575">
        <v>408</v>
      </c>
      <c r="F575">
        <v>408</v>
      </c>
    </row>
    <row r="576" spans="1:6">
      <c r="A576" t="s">
        <v>1840</v>
      </c>
      <c r="B576">
        <v>1960.2</v>
      </c>
      <c r="C576">
        <v>1960.2</v>
      </c>
      <c r="D576">
        <v>1960.2</v>
      </c>
      <c r="E576">
        <v>1961</v>
      </c>
      <c r="F576">
        <v>1961</v>
      </c>
    </row>
    <row r="577" spans="1:6">
      <c r="A577" t="s">
        <v>1841</v>
      </c>
      <c r="B577">
        <v>1059</v>
      </c>
      <c r="C577">
        <v>1059</v>
      </c>
      <c r="D577">
        <v>1061.0999999999999</v>
      </c>
      <c r="E577">
        <v>1061</v>
      </c>
      <c r="F577">
        <v>1061</v>
      </c>
    </row>
    <row r="578" spans="1:6">
      <c r="A578" t="s">
        <v>1842</v>
      </c>
      <c r="B578">
        <v>710.8</v>
      </c>
      <c r="C578">
        <v>712.1</v>
      </c>
      <c r="D578">
        <v>712.1</v>
      </c>
      <c r="E578">
        <v>712</v>
      </c>
      <c r="F578">
        <v>712</v>
      </c>
    </row>
    <row r="579" spans="1:6">
      <c r="A579" t="s">
        <v>1843</v>
      </c>
      <c r="B579">
        <v>1131.7</v>
      </c>
      <c r="C579">
        <v>1132.9000000000001</v>
      </c>
      <c r="D579">
        <v>1132.9000000000001</v>
      </c>
      <c r="E579">
        <v>1133</v>
      </c>
      <c r="F579">
        <v>1133</v>
      </c>
    </row>
    <row r="580" spans="1:6">
      <c r="A580" t="s">
        <v>1844</v>
      </c>
      <c r="B580">
        <v>1327.6</v>
      </c>
      <c r="C580">
        <v>1327.8</v>
      </c>
      <c r="D580">
        <v>1328.6</v>
      </c>
      <c r="E580">
        <v>1330</v>
      </c>
      <c r="F580">
        <v>1330</v>
      </c>
    </row>
    <row r="581" spans="1:6">
      <c r="A581" t="s">
        <v>1845</v>
      </c>
      <c r="B581">
        <v>542.70000000000005</v>
      </c>
      <c r="C581">
        <v>542.70000000000005</v>
      </c>
      <c r="D581">
        <v>542.70000000000005</v>
      </c>
      <c r="E581">
        <v>543</v>
      </c>
      <c r="F581">
        <v>543</v>
      </c>
    </row>
    <row r="582" spans="1:6">
      <c r="A582" t="s">
        <v>1846</v>
      </c>
      <c r="B582">
        <v>19854.099999999999</v>
      </c>
      <c r="C582">
        <v>19854.099999999999</v>
      </c>
      <c r="D582">
        <v>19854.099999999999</v>
      </c>
      <c r="E582">
        <v>19854</v>
      </c>
      <c r="F582">
        <v>19854</v>
      </c>
    </row>
    <row r="583" spans="1:6">
      <c r="A583" t="s">
        <v>1847</v>
      </c>
      <c r="B583">
        <v>8073</v>
      </c>
      <c r="C583">
        <v>8073.2</v>
      </c>
      <c r="D583">
        <v>8073.2</v>
      </c>
      <c r="E583">
        <v>8073</v>
      </c>
      <c r="F583">
        <v>8073</v>
      </c>
    </row>
    <row r="584" spans="1:6">
      <c r="A584" t="s">
        <v>1848</v>
      </c>
      <c r="B584">
        <v>105.1</v>
      </c>
      <c r="C584">
        <v>105.1</v>
      </c>
      <c r="D584">
        <v>105.1</v>
      </c>
      <c r="E584">
        <v>105</v>
      </c>
      <c r="F584">
        <v>105</v>
      </c>
    </row>
    <row r="585" spans="1:6">
      <c r="A585" t="s">
        <v>1849</v>
      </c>
      <c r="B585">
        <v>787</v>
      </c>
      <c r="C585">
        <v>787</v>
      </c>
      <c r="D585">
        <v>787</v>
      </c>
      <c r="E585">
        <v>787</v>
      </c>
      <c r="F585">
        <v>787</v>
      </c>
    </row>
    <row r="586" spans="1:6">
      <c r="A586" t="s">
        <v>1850</v>
      </c>
      <c r="B586">
        <v>642</v>
      </c>
      <c r="C586">
        <v>642</v>
      </c>
      <c r="D586">
        <v>642</v>
      </c>
      <c r="E586">
        <v>642</v>
      </c>
      <c r="F586">
        <v>642</v>
      </c>
    </row>
    <row r="587" spans="1:6">
      <c r="A587" t="s">
        <v>1851</v>
      </c>
      <c r="B587">
        <v>863.7</v>
      </c>
      <c r="C587">
        <v>863.7</v>
      </c>
      <c r="D587">
        <v>863.7</v>
      </c>
      <c r="E587">
        <v>864</v>
      </c>
      <c r="F587">
        <v>864</v>
      </c>
    </row>
    <row r="588" spans="1:6">
      <c r="A588" t="s">
        <v>1852</v>
      </c>
      <c r="B588">
        <v>776.6</v>
      </c>
      <c r="C588">
        <v>776.6</v>
      </c>
      <c r="D588">
        <v>776.6</v>
      </c>
      <c r="E588">
        <v>777</v>
      </c>
      <c r="F588">
        <v>777</v>
      </c>
    </row>
    <row r="589" spans="1:6">
      <c r="A589" t="s">
        <v>1853</v>
      </c>
      <c r="B589">
        <v>720</v>
      </c>
      <c r="C589">
        <v>720</v>
      </c>
      <c r="D589">
        <v>720</v>
      </c>
      <c r="E589">
        <v>720</v>
      </c>
      <c r="F589">
        <v>692</v>
      </c>
    </row>
    <row r="590" spans="1:6">
      <c r="A590" t="s">
        <v>1854</v>
      </c>
      <c r="B590">
        <v>817.4</v>
      </c>
      <c r="C590">
        <v>817.3</v>
      </c>
      <c r="D590">
        <v>817.3</v>
      </c>
      <c r="E590">
        <v>817</v>
      </c>
      <c r="F590">
        <v>817</v>
      </c>
    </row>
    <row r="591" spans="1:6">
      <c r="A591" t="s">
        <v>1855</v>
      </c>
      <c r="B591">
        <v>626.9</v>
      </c>
      <c r="C591">
        <v>626.9</v>
      </c>
      <c r="D591">
        <v>626.9</v>
      </c>
      <c r="E591">
        <v>627</v>
      </c>
      <c r="F591">
        <v>627</v>
      </c>
    </row>
    <row r="592" spans="1:6">
      <c r="A592" t="s">
        <v>1856</v>
      </c>
      <c r="B592">
        <v>963.4</v>
      </c>
      <c r="C592">
        <v>963.4</v>
      </c>
      <c r="D592">
        <v>963.4</v>
      </c>
      <c r="E592">
        <v>963</v>
      </c>
      <c r="F592">
        <v>991</v>
      </c>
    </row>
    <row r="593" spans="1:6">
      <c r="A593" t="s">
        <v>1857</v>
      </c>
      <c r="B593">
        <v>782.3</v>
      </c>
      <c r="C593">
        <v>782.3</v>
      </c>
      <c r="D593">
        <v>782.3</v>
      </c>
      <c r="E593">
        <v>782</v>
      </c>
      <c r="F593">
        <v>782</v>
      </c>
    </row>
    <row r="594" spans="1:6">
      <c r="A594" t="s">
        <v>1858</v>
      </c>
      <c r="B594">
        <v>988.8</v>
      </c>
      <c r="C594">
        <v>989</v>
      </c>
      <c r="D594">
        <v>989</v>
      </c>
      <c r="E594">
        <v>989</v>
      </c>
      <c r="F594">
        <v>989</v>
      </c>
    </row>
    <row r="595" spans="1:6">
      <c r="A595" t="s">
        <v>1859</v>
      </c>
      <c r="B595">
        <v>4923.6000000000004</v>
      </c>
      <c r="C595">
        <v>4923.5</v>
      </c>
      <c r="D595">
        <v>4923.3999999999996</v>
      </c>
      <c r="E595">
        <v>4924</v>
      </c>
      <c r="F595">
        <v>4924</v>
      </c>
    </row>
    <row r="596" spans="1:6">
      <c r="A596" t="s">
        <v>1860</v>
      </c>
      <c r="B596">
        <v>117.1</v>
      </c>
      <c r="C596">
        <v>117.1</v>
      </c>
      <c r="D596">
        <v>117.1</v>
      </c>
      <c r="E596">
        <v>117</v>
      </c>
      <c r="F596">
        <v>117</v>
      </c>
    </row>
    <row r="597" spans="1:6">
      <c r="A597" t="s">
        <v>1861</v>
      </c>
      <c r="B597">
        <v>1177.8</v>
      </c>
      <c r="C597">
        <v>1177.7</v>
      </c>
      <c r="D597">
        <v>1167.5999999999999</v>
      </c>
      <c r="E597">
        <v>1168</v>
      </c>
      <c r="F597">
        <v>1168</v>
      </c>
    </row>
    <row r="598" spans="1:6">
      <c r="A598" t="s">
        <v>1862</v>
      </c>
      <c r="B598">
        <v>1626.2</v>
      </c>
      <c r="C598">
        <v>1626.2</v>
      </c>
      <c r="D598">
        <v>1626.2</v>
      </c>
      <c r="E598">
        <v>1626</v>
      </c>
      <c r="F598">
        <v>1626</v>
      </c>
    </row>
    <row r="599" spans="1:6">
      <c r="A599" t="s">
        <v>1863</v>
      </c>
      <c r="B599">
        <v>911.1</v>
      </c>
      <c r="C599">
        <v>911.1</v>
      </c>
      <c r="D599">
        <v>911.1</v>
      </c>
      <c r="E599">
        <v>911</v>
      </c>
      <c r="F599">
        <v>911</v>
      </c>
    </row>
    <row r="600" spans="1:6">
      <c r="A600" t="s">
        <v>1864</v>
      </c>
      <c r="B600">
        <v>1091.4000000000001</v>
      </c>
      <c r="C600">
        <v>1091.4000000000001</v>
      </c>
      <c r="D600">
        <v>1101.5</v>
      </c>
      <c r="E600">
        <v>1102</v>
      </c>
      <c r="F600">
        <v>1102</v>
      </c>
    </row>
    <row r="601" spans="1:6">
      <c r="A601" t="s">
        <v>1865</v>
      </c>
      <c r="B601">
        <v>6651.4</v>
      </c>
      <c r="C601">
        <v>6851.3</v>
      </c>
      <c r="D601">
        <v>6851.3</v>
      </c>
      <c r="E601">
        <v>6851</v>
      </c>
      <c r="F601">
        <v>6851</v>
      </c>
    </row>
    <row r="602" spans="1:6">
      <c r="A602" t="s">
        <v>1866</v>
      </c>
      <c r="B602">
        <v>43.8</v>
      </c>
      <c r="C602">
        <v>43.8</v>
      </c>
      <c r="D602">
        <v>43.8</v>
      </c>
      <c r="E602">
        <v>44</v>
      </c>
      <c r="F602">
        <v>44</v>
      </c>
    </row>
    <row r="603" spans="1:6">
      <c r="A603" t="s">
        <v>1867</v>
      </c>
      <c r="B603">
        <v>139.69999999999999</v>
      </c>
      <c r="C603">
        <v>139.69999999999999</v>
      </c>
      <c r="D603">
        <v>139.69999999999999</v>
      </c>
      <c r="E603">
        <v>140</v>
      </c>
      <c r="F603">
        <v>140</v>
      </c>
    </row>
    <row r="604" spans="1:6">
      <c r="A604" t="s">
        <v>1868</v>
      </c>
      <c r="B604">
        <v>83</v>
      </c>
      <c r="C604">
        <v>83</v>
      </c>
      <c r="D604">
        <v>83</v>
      </c>
      <c r="E604">
        <v>83</v>
      </c>
      <c r="F604">
        <v>83</v>
      </c>
    </row>
    <row r="605" spans="1:6">
      <c r="A605" t="s">
        <v>1869</v>
      </c>
      <c r="B605">
        <v>77.599999999999994</v>
      </c>
      <c r="C605">
        <v>77.599999999999994</v>
      </c>
      <c r="D605">
        <v>77.599999999999994</v>
      </c>
      <c r="E605">
        <v>78</v>
      </c>
      <c r="F605">
        <v>78</v>
      </c>
    </row>
    <row r="606" spans="1:6">
      <c r="A606" t="s">
        <v>1870</v>
      </c>
      <c r="B606">
        <v>97.7</v>
      </c>
      <c r="C606">
        <v>97.7</v>
      </c>
      <c r="D606">
        <v>97.7</v>
      </c>
      <c r="E606">
        <v>98</v>
      </c>
      <c r="F606">
        <v>98</v>
      </c>
    </row>
    <row r="607" spans="1:6">
      <c r="A607" t="s">
        <v>1871</v>
      </c>
      <c r="B607">
        <v>117.1</v>
      </c>
      <c r="C607">
        <v>117.1</v>
      </c>
      <c r="D607">
        <v>117.1</v>
      </c>
      <c r="E607">
        <v>117</v>
      </c>
      <c r="F607">
        <v>117</v>
      </c>
    </row>
    <row r="608" spans="1:6">
      <c r="A608" t="s">
        <v>1872</v>
      </c>
      <c r="B608">
        <v>61.4</v>
      </c>
      <c r="C608">
        <v>61.4</v>
      </c>
      <c r="D608">
        <v>61.4</v>
      </c>
      <c r="E608">
        <v>61</v>
      </c>
      <c r="F608">
        <v>61</v>
      </c>
    </row>
    <row r="609" spans="1:6">
      <c r="A609" t="s">
        <v>1873</v>
      </c>
      <c r="B609">
        <v>42.6</v>
      </c>
      <c r="C609">
        <v>42.6</v>
      </c>
      <c r="D609">
        <v>42.6</v>
      </c>
      <c r="E609">
        <v>43</v>
      </c>
      <c r="F609">
        <v>43</v>
      </c>
    </row>
    <row r="610" spans="1:6">
      <c r="A610" t="s">
        <v>1874</v>
      </c>
      <c r="B610">
        <v>108.7</v>
      </c>
      <c r="C610">
        <v>108.7</v>
      </c>
      <c r="D610">
        <v>108.7</v>
      </c>
      <c r="E610">
        <v>109</v>
      </c>
      <c r="F610">
        <v>109</v>
      </c>
    </row>
    <row r="611" spans="1:6">
      <c r="A611" t="s">
        <v>1875</v>
      </c>
      <c r="B611">
        <v>70.599999999999994</v>
      </c>
      <c r="C611">
        <v>70.599999999999994</v>
      </c>
      <c r="D611">
        <v>70.599999999999994</v>
      </c>
      <c r="E611">
        <v>71</v>
      </c>
      <c r="F611">
        <v>71</v>
      </c>
    </row>
    <row r="612" spans="1:6">
      <c r="A612" t="s">
        <v>1876</v>
      </c>
      <c r="B612">
        <v>588.1</v>
      </c>
      <c r="C612">
        <v>588.1</v>
      </c>
      <c r="D612">
        <v>588.1</v>
      </c>
      <c r="E612">
        <v>588</v>
      </c>
      <c r="F612">
        <v>588</v>
      </c>
    </row>
    <row r="613" spans="1:6">
      <c r="A613" t="s">
        <v>1877</v>
      </c>
      <c r="B613">
        <v>594.79999999999995</v>
      </c>
      <c r="C613">
        <v>594.79999999999995</v>
      </c>
      <c r="D613">
        <v>594.79999999999995</v>
      </c>
      <c r="E613">
        <v>595</v>
      </c>
      <c r="F613">
        <v>595</v>
      </c>
    </row>
    <row r="614" spans="1:6">
      <c r="A614" t="s">
        <v>1878</v>
      </c>
      <c r="B614">
        <v>645.5</v>
      </c>
      <c r="C614">
        <v>645.5</v>
      </c>
      <c r="D614">
        <v>645.5</v>
      </c>
      <c r="E614">
        <v>645</v>
      </c>
      <c r="F614">
        <v>645</v>
      </c>
    </row>
    <row r="615" spans="1:6">
      <c r="A615" t="s">
        <v>1879</v>
      </c>
      <c r="B615">
        <v>463.3</v>
      </c>
      <c r="C615">
        <v>463.3</v>
      </c>
      <c r="D615">
        <v>463.3</v>
      </c>
      <c r="E615">
        <v>463</v>
      </c>
      <c r="F615">
        <v>463</v>
      </c>
    </row>
    <row r="616" spans="1:6">
      <c r="A616" t="s">
        <v>1880</v>
      </c>
      <c r="B616">
        <v>439.9</v>
      </c>
      <c r="C616">
        <v>639.9</v>
      </c>
      <c r="D616">
        <v>639.9</v>
      </c>
      <c r="E616">
        <v>640</v>
      </c>
      <c r="F616">
        <v>640</v>
      </c>
    </row>
    <row r="617" spans="1:6">
      <c r="A617" t="s">
        <v>1881</v>
      </c>
      <c r="B617">
        <v>573.4</v>
      </c>
      <c r="C617">
        <v>573.4</v>
      </c>
      <c r="D617">
        <v>573.4</v>
      </c>
      <c r="E617">
        <v>573</v>
      </c>
      <c r="F617">
        <v>573</v>
      </c>
    </row>
    <row r="618" spans="1:6">
      <c r="A618" t="s">
        <v>1882</v>
      </c>
      <c r="B618">
        <v>639.9</v>
      </c>
      <c r="C618">
        <v>639.79999999999995</v>
      </c>
      <c r="D618">
        <v>639.79999999999995</v>
      </c>
      <c r="E618">
        <v>640</v>
      </c>
      <c r="F618">
        <v>640</v>
      </c>
    </row>
    <row r="619" spans="1:6">
      <c r="A619" t="s">
        <v>1883</v>
      </c>
      <c r="B619">
        <v>304.89999999999998</v>
      </c>
      <c r="C619">
        <v>304.89999999999998</v>
      </c>
      <c r="D619">
        <v>305</v>
      </c>
      <c r="E619">
        <v>305</v>
      </c>
      <c r="F619">
        <v>305</v>
      </c>
    </row>
    <row r="620" spans="1:6">
      <c r="A620" t="s">
        <v>1884</v>
      </c>
      <c r="B620">
        <v>605.70000000000005</v>
      </c>
      <c r="C620">
        <v>605.70000000000005</v>
      </c>
      <c r="D620">
        <v>605.70000000000005</v>
      </c>
      <c r="E620">
        <v>605</v>
      </c>
      <c r="F620">
        <v>605</v>
      </c>
    </row>
    <row r="621" spans="1:6">
      <c r="A621" t="s">
        <v>1885</v>
      </c>
      <c r="B621">
        <v>953.7</v>
      </c>
      <c r="C621">
        <v>953.7</v>
      </c>
      <c r="D621">
        <v>953.7</v>
      </c>
      <c r="E621">
        <v>953</v>
      </c>
      <c r="F621">
        <v>953</v>
      </c>
    </row>
    <row r="622" spans="1:6">
      <c r="A622" t="s">
        <v>1886</v>
      </c>
      <c r="B622">
        <v>2568.8000000000002</v>
      </c>
      <c r="C622">
        <v>2568.6999999999998</v>
      </c>
      <c r="D622">
        <v>2568.6999999999998</v>
      </c>
      <c r="E622">
        <v>2569</v>
      </c>
      <c r="F622">
        <v>2569</v>
      </c>
    </row>
    <row r="623" spans="1:6">
      <c r="A623" t="s">
        <v>1886</v>
      </c>
      <c r="B623">
        <v>2568.8000000000002</v>
      </c>
      <c r="C623">
        <v>2568.6999999999998</v>
      </c>
      <c r="D623">
        <v>2568.6999999999998</v>
      </c>
      <c r="E623">
        <v>2569</v>
      </c>
      <c r="F623">
        <v>2569</v>
      </c>
    </row>
    <row r="624" spans="1:6">
      <c r="A624" t="s">
        <v>1887</v>
      </c>
      <c r="B624">
        <v>410.6</v>
      </c>
      <c r="C624">
        <v>410.6</v>
      </c>
      <c r="D624">
        <v>410.6</v>
      </c>
      <c r="E624">
        <v>411</v>
      </c>
      <c r="F624">
        <v>411</v>
      </c>
    </row>
    <row r="625" spans="1:6">
      <c r="A625" t="s">
        <v>1888</v>
      </c>
      <c r="B625">
        <v>555.20000000000005</v>
      </c>
      <c r="C625">
        <v>555.20000000000005</v>
      </c>
      <c r="D625">
        <v>555.20000000000005</v>
      </c>
      <c r="E625">
        <v>555</v>
      </c>
      <c r="F625">
        <v>555</v>
      </c>
    </row>
    <row r="626" spans="1:6">
      <c r="A626" t="s">
        <v>1889</v>
      </c>
      <c r="B626">
        <v>249.3</v>
      </c>
      <c r="C626">
        <v>249.3</v>
      </c>
      <c r="D626">
        <v>249.3</v>
      </c>
      <c r="E626">
        <v>249</v>
      </c>
      <c r="F626">
        <v>249</v>
      </c>
    </row>
    <row r="627" spans="1:6">
      <c r="A627" t="s">
        <v>1890</v>
      </c>
      <c r="B627">
        <v>459.1</v>
      </c>
      <c r="C627">
        <v>459.1</v>
      </c>
      <c r="D627">
        <v>459</v>
      </c>
      <c r="E627">
        <v>459</v>
      </c>
      <c r="F627">
        <v>459</v>
      </c>
    </row>
    <row r="628" spans="1:6">
      <c r="A628" t="s">
        <v>1891</v>
      </c>
      <c r="B628">
        <v>418.4</v>
      </c>
      <c r="C628">
        <v>418.4</v>
      </c>
      <c r="D628">
        <v>418.4</v>
      </c>
      <c r="E628">
        <v>419</v>
      </c>
      <c r="F628">
        <v>419</v>
      </c>
    </row>
    <row r="629" spans="1:6">
      <c r="A629" t="s">
        <v>1892</v>
      </c>
      <c r="B629">
        <v>476.2</v>
      </c>
      <c r="C629">
        <v>476.2</v>
      </c>
      <c r="D629">
        <v>476.2</v>
      </c>
      <c r="E629">
        <v>476</v>
      </c>
      <c r="F629">
        <v>476</v>
      </c>
    </row>
    <row r="630" spans="1:6">
      <c r="A630" t="s">
        <v>1893</v>
      </c>
      <c r="B630">
        <v>18419.8</v>
      </c>
      <c r="C630">
        <v>18419.8</v>
      </c>
      <c r="D630">
        <v>18420</v>
      </c>
      <c r="E630">
        <v>18420</v>
      </c>
      <c r="F630">
        <v>18420</v>
      </c>
    </row>
    <row r="631" spans="1:6">
      <c r="A631" t="s">
        <v>1894</v>
      </c>
      <c r="B631">
        <v>7931.3</v>
      </c>
      <c r="C631">
        <v>7931.3</v>
      </c>
      <c r="D631">
        <v>7931.4</v>
      </c>
      <c r="E631">
        <v>7931</v>
      </c>
      <c r="F631">
        <v>7931</v>
      </c>
    </row>
    <row r="632" spans="1:6">
      <c r="A632" t="s">
        <v>1895</v>
      </c>
      <c r="B632">
        <v>328.3</v>
      </c>
      <c r="C632">
        <v>328.3</v>
      </c>
      <c r="D632">
        <v>328.3</v>
      </c>
      <c r="E632">
        <v>328</v>
      </c>
      <c r="F632">
        <v>328</v>
      </c>
    </row>
    <row r="633" spans="1:6">
      <c r="A633" t="s">
        <v>1896</v>
      </c>
      <c r="B633">
        <v>2390.6999999999998</v>
      </c>
      <c r="C633">
        <v>2390.6999999999998</v>
      </c>
      <c r="D633">
        <v>2390.6999999999998</v>
      </c>
      <c r="E633">
        <v>2391</v>
      </c>
      <c r="F633">
        <v>2391</v>
      </c>
    </row>
    <row r="634" spans="1:6">
      <c r="A634" t="s">
        <v>1897</v>
      </c>
      <c r="B634">
        <v>2106.1999999999998</v>
      </c>
      <c r="C634">
        <v>2106.1999999999998</v>
      </c>
      <c r="D634">
        <v>2106.1999999999998</v>
      </c>
      <c r="E634">
        <v>2106</v>
      </c>
      <c r="F634">
        <v>2106</v>
      </c>
    </row>
    <row r="635" spans="1:6">
      <c r="A635" t="s">
        <v>1898</v>
      </c>
      <c r="B635">
        <v>1452.4</v>
      </c>
      <c r="C635">
        <v>1452.4</v>
      </c>
      <c r="D635">
        <v>1452.4</v>
      </c>
      <c r="E635">
        <v>1452</v>
      </c>
      <c r="F635">
        <v>1452</v>
      </c>
    </row>
    <row r="636" spans="1:6">
      <c r="A636" t="s">
        <v>1899</v>
      </c>
      <c r="B636">
        <v>1653.7</v>
      </c>
      <c r="C636">
        <v>1653.7</v>
      </c>
      <c r="D636">
        <v>1653.7</v>
      </c>
      <c r="E636">
        <v>1654</v>
      </c>
      <c r="F636">
        <v>1654</v>
      </c>
    </row>
    <row r="637" spans="1:6">
      <c r="A637" t="s">
        <v>1900</v>
      </c>
      <c r="B637">
        <v>6523.8</v>
      </c>
      <c r="C637">
        <v>6523.8</v>
      </c>
      <c r="D637">
        <v>6523.9</v>
      </c>
      <c r="E637">
        <v>6524</v>
      </c>
      <c r="F637">
        <v>6524</v>
      </c>
    </row>
    <row r="638" spans="1:6">
      <c r="A638" t="s">
        <v>1901</v>
      </c>
      <c r="B638">
        <v>220.8</v>
      </c>
      <c r="C638">
        <v>220.8</v>
      </c>
      <c r="D638">
        <v>220.9</v>
      </c>
      <c r="E638">
        <v>221</v>
      </c>
      <c r="F638">
        <v>221</v>
      </c>
    </row>
    <row r="639" spans="1:6">
      <c r="A639" t="s">
        <v>1902</v>
      </c>
      <c r="B639">
        <v>1828.4</v>
      </c>
      <c r="C639">
        <v>1828.4</v>
      </c>
      <c r="D639">
        <v>1828.4</v>
      </c>
      <c r="E639">
        <v>1828</v>
      </c>
      <c r="F639">
        <v>1828</v>
      </c>
    </row>
    <row r="640" spans="1:6">
      <c r="A640" t="s">
        <v>1903</v>
      </c>
      <c r="B640">
        <v>2113.4</v>
      </c>
      <c r="C640">
        <v>2113.4</v>
      </c>
      <c r="D640">
        <v>2113.4</v>
      </c>
      <c r="E640">
        <v>2114</v>
      </c>
      <c r="F640">
        <v>2114</v>
      </c>
    </row>
    <row r="641" spans="1:6">
      <c r="A641" t="s">
        <v>1904</v>
      </c>
      <c r="B641">
        <v>1411.9</v>
      </c>
      <c r="C641">
        <v>1411.9</v>
      </c>
      <c r="D641">
        <v>1411.9</v>
      </c>
      <c r="E641">
        <v>1412</v>
      </c>
      <c r="F641">
        <v>1412</v>
      </c>
    </row>
    <row r="642" spans="1:6">
      <c r="A642" t="s">
        <v>1905</v>
      </c>
      <c r="B642">
        <v>949.3</v>
      </c>
      <c r="C642">
        <v>949.3</v>
      </c>
      <c r="D642">
        <v>949.3</v>
      </c>
      <c r="E642">
        <v>949</v>
      </c>
      <c r="F642">
        <v>949</v>
      </c>
    </row>
    <row r="643" spans="1:6">
      <c r="A643" t="s">
        <v>1906</v>
      </c>
      <c r="B643">
        <v>3964.7</v>
      </c>
      <c r="C643">
        <v>3964.7</v>
      </c>
      <c r="D643">
        <v>3964.8</v>
      </c>
      <c r="E643">
        <v>3965</v>
      </c>
      <c r="F643">
        <v>3965</v>
      </c>
    </row>
    <row r="644" spans="1:6">
      <c r="A644" t="s">
        <v>1907</v>
      </c>
      <c r="B644">
        <v>297.39999999999998</v>
      </c>
      <c r="C644">
        <v>297.39999999999998</v>
      </c>
      <c r="D644">
        <v>297.39999999999998</v>
      </c>
      <c r="E644">
        <v>297</v>
      </c>
      <c r="F644">
        <v>297</v>
      </c>
    </row>
    <row r="645" spans="1:6">
      <c r="A645" t="s">
        <v>1906</v>
      </c>
      <c r="B645">
        <v>1647.1</v>
      </c>
      <c r="C645">
        <v>1647.1</v>
      </c>
      <c r="D645">
        <v>1647.1</v>
      </c>
      <c r="E645">
        <v>1647</v>
      </c>
      <c r="F645">
        <v>1647</v>
      </c>
    </row>
    <row r="646" spans="1:6">
      <c r="A646" t="s">
        <v>1908</v>
      </c>
      <c r="B646">
        <v>2020.3</v>
      </c>
      <c r="C646">
        <v>2020.3</v>
      </c>
      <c r="D646">
        <v>2020.3</v>
      </c>
      <c r="E646">
        <v>2021</v>
      </c>
      <c r="F646">
        <v>2021</v>
      </c>
    </row>
    <row r="647" spans="1:6">
      <c r="A647" t="s">
        <v>1909</v>
      </c>
      <c r="B647">
        <v>20449.5</v>
      </c>
      <c r="C647">
        <v>20450.3</v>
      </c>
      <c r="D647">
        <v>20450.599999999999</v>
      </c>
      <c r="E647">
        <v>20452</v>
      </c>
      <c r="F647">
        <v>20452</v>
      </c>
    </row>
    <row r="648" spans="1:6">
      <c r="A648" t="s">
        <v>1909</v>
      </c>
      <c r="B648">
        <v>20449.5</v>
      </c>
      <c r="C648">
        <v>20450.3</v>
      </c>
      <c r="D648">
        <v>20450.599999999999</v>
      </c>
      <c r="E648">
        <v>20452</v>
      </c>
      <c r="F648">
        <v>20452</v>
      </c>
    </row>
    <row r="649" spans="1:6">
      <c r="A649" t="s">
        <v>1910</v>
      </c>
      <c r="B649">
        <v>244.7</v>
      </c>
      <c r="C649">
        <v>244.7</v>
      </c>
      <c r="D649">
        <v>244.7</v>
      </c>
      <c r="E649">
        <v>245</v>
      </c>
      <c r="F649">
        <v>245</v>
      </c>
    </row>
    <row r="650" spans="1:6">
      <c r="A650" t="s">
        <v>1911</v>
      </c>
      <c r="B650">
        <v>135</v>
      </c>
      <c r="C650">
        <v>135</v>
      </c>
      <c r="D650">
        <v>135</v>
      </c>
      <c r="E650">
        <v>135</v>
      </c>
      <c r="F650">
        <v>135</v>
      </c>
    </row>
    <row r="651" spans="1:6">
      <c r="A651" t="s">
        <v>1912</v>
      </c>
      <c r="B651">
        <v>201</v>
      </c>
      <c r="C651">
        <v>201</v>
      </c>
      <c r="D651">
        <v>201</v>
      </c>
      <c r="E651">
        <v>201</v>
      </c>
      <c r="F651">
        <v>201</v>
      </c>
    </row>
    <row r="652" spans="1:6">
      <c r="A652" t="s">
        <v>1913</v>
      </c>
      <c r="B652">
        <v>2292.8000000000002</v>
      </c>
      <c r="C652">
        <v>2293</v>
      </c>
      <c r="D652">
        <v>2293.1</v>
      </c>
      <c r="E652">
        <v>2293</v>
      </c>
      <c r="F652">
        <v>2293</v>
      </c>
    </row>
    <row r="653" spans="1:6">
      <c r="A653" t="s">
        <v>1914</v>
      </c>
      <c r="B653">
        <v>1453.3</v>
      </c>
      <c r="C653">
        <v>1453.2</v>
      </c>
      <c r="D653">
        <v>1453.4</v>
      </c>
      <c r="E653">
        <v>1453</v>
      </c>
      <c r="F653">
        <v>1453</v>
      </c>
    </row>
    <row r="654" spans="1:6">
      <c r="A654" t="s">
        <v>1915</v>
      </c>
      <c r="B654">
        <v>1576.7</v>
      </c>
      <c r="C654">
        <v>1576.7</v>
      </c>
      <c r="D654">
        <v>1576.8</v>
      </c>
      <c r="E654">
        <v>1577</v>
      </c>
      <c r="F654">
        <v>1577</v>
      </c>
    </row>
    <row r="655" spans="1:6">
      <c r="A655" t="s">
        <v>1916</v>
      </c>
      <c r="B655">
        <v>2366.5</v>
      </c>
      <c r="C655">
        <v>2366.6</v>
      </c>
      <c r="D655">
        <v>2366.6</v>
      </c>
      <c r="E655">
        <v>2367</v>
      </c>
      <c r="F655">
        <v>2367</v>
      </c>
    </row>
    <row r="656" spans="1:6">
      <c r="A656" t="s">
        <v>1917</v>
      </c>
      <c r="B656">
        <v>1413.6</v>
      </c>
      <c r="C656">
        <v>1413.6</v>
      </c>
      <c r="D656">
        <v>1413.7</v>
      </c>
      <c r="E656">
        <v>1414</v>
      </c>
      <c r="F656">
        <v>1414</v>
      </c>
    </row>
    <row r="657" spans="1:6">
      <c r="A657" t="s">
        <v>1918</v>
      </c>
      <c r="B657">
        <v>2104.4</v>
      </c>
      <c r="C657">
        <v>2104.4</v>
      </c>
      <c r="D657">
        <v>2104.5</v>
      </c>
      <c r="E657">
        <v>2104</v>
      </c>
      <c r="F657">
        <v>2104</v>
      </c>
    </row>
    <row r="658" spans="1:6">
      <c r="A658" t="s">
        <v>1919</v>
      </c>
      <c r="B658">
        <v>1448.7</v>
      </c>
      <c r="C658">
        <v>1448.8</v>
      </c>
      <c r="D658">
        <v>1448.8</v>
      </c>
      <c r="E658">
        <v>1449</v>
      </c>
      <c r="F658">
        <v>1449</v>
      </c>
    </row>
    <row r="659" spans="1:6">
      <c r="A659" t="s">
        <v>1920</v>
      </c>
      <c r="B659">
        <v>1433.4</v>
      </c>
      <c r="C659">
        <v>1433.4</v>
      </c>
      <c r="D659">
        <v>1433.4</v>
      </c>
      <c r="E659">
        <v>1434</v>
      </c>
      <c r="F659">
        <v>1434</v>
      </c>
    </row>
    <row r="660" spans="1:6">
      <c r="A660" t="s">
        <v>1921</v>
      </c>
      <c r="B660">
        <v>1426.3</v>
      </c>
      <c r="C660">
        <v>1426.4</v>
      </c>
      <c r="D660">
        <v>1426.4</v>
      </c>
      <c r="E660">
        <v>1427</v>
      </c>
      <c r="F660">
        <v>1427</v>
      </c>
    </row>
    <row r="661" spans="1:6">
      <c r="A661" t="s">
        <v>1922</v>
      </c>
      <c r="B661">
        <v>2423.1</v>
      </c>
      <c r="C661">
        <v>2423.1999999999998</v>
      </c>
      <c r="D661">
        <v>2423.1</v>
      </c>
      <c r="E661">
        <v>2423</v>
      </c>
      <c r="F661">
        <v>2423</v>
      </c>
    </row>
    <row r="662" spans="1:6">
      <c r="A662" t="s">
        <v>1923</v>
      </c>
      <c r="B662">
        <v>1930.1</v>
      </c>
      <c r="C662">
        <v>1930.1</v>
      </c>
      <c r="D662">
        <v>1930.1</v>
      </c>
      <c r="E662">
        <v>1930</v>
      </c>
      <c r="F662">
        <v>1930</v>
      </c>
    </row>
    <row r="663" spans="1:6">
      <c r="A663" t="s">
        <v>1924</v>
      </c>
      <c r="B663">
        <v>15799.3</v>
      </c>
      <c r="C663">
        <v>15799.6</v>
      </c>
      <c r="D663">
        <v>15799.6</v>
      </c>
      <c r="E663">
        <v>15800</v>
      </c>
      <c r="F663">
        <v>15802</v>
      </c>
    </row>
    <row r="664" spans="1:6">
      <c r="A664" t="s">
        <v>1924</v>
      </c>
      <c r="B664">
        <v>15799.3</v>
      </c>
      <c r="C664">
        <v>15799.6</v>
      </c>
      <c r="D664">
        <v>15799.6</v>
      </c>
      <c r="E664">
        <v>15800</v>
      </c>
      <c r="F664">
        <v>15802</v>
      </c>
    </row>
    <row r="665" spans="1:6">
      <c r="A665" t="s">
        <v>1925</v>
      </c>
      <c r="B665">
        <v>56.7</v>
      </c>
      <c r="C665">
        <v>56.7</v>
      </c>
      <c r="D665">
        <v>56.7</v>
      </c>
      <c r="E665">
        <v>57</v>
      </c>
      <c r="F665">
        <v>57</v>
      </c>
    </row>
    <row r="666" spans="1:6">
      <c r="A666" t="s">
        <v>1926</v>
      </c>
      <c r="B666">
        <v>118.7</v>
      </c>
      <c r="C666">
        <v>118.7</v>
      </c>
      <c r="D666">
        <v>118.7</v>
      </c>
      <c r="E666">
        <v>119</v>
      </c>
      <c r="F666">
        <v>119</v>
      </c>
    </row>
    <row r="667" spans="1:6">
      <c r="A667" t="s">
        <v>1927</v>
      </c>
      <c r="B667">
        <v>214.2</v>
      </c>
      <c r="C667">
        <v>214.2</v>
      </c>
      <c r="D667">
        <v>214.2</v>
      </c>
      <c r="E667">
        <v>214</v>
      </c>
      <c r="F667">
        <v>214</v>
      </c>
    </row>
    <row r="668" spans="1:6">
      <c r="A668" t="s">
        <v>1928</v>
      </c>
      <c r="B668">
        <v>71.599999999999994</v>
      </c>
      <c r="C668">
        <v>71.599999999999994</v>
      </c>
      <c r="D668">
        <v>71.599999999999994</v>
      </c>
      <c r="E668">
        <v>72</v>
      </c>
      <c r="F668">
        <v>72</v>
      </c>
    </row>
    <row r="669" spans="1:6">
      <c r="A669" t="s">
        <v>1929</v>
      </c>
      <c r="B669">
        <v>1427.8</v>
      </c>
      <c r="C669">
        <v>1428.1</v>
      </c>
      <c r="D669">
        <v>1428.1</v>
      </c>
      <c r="E669">
        <v>1428</v>
      </c>
      <c r="F669">
        <v>1428</v>
      </c>
    </row>
    <row r="670" spans="1:6">
      <c r="A670" t="s">
        <v>1930</v>
      </c>
      <c r="B670">
        <v>1263</v>
      </c>
      <c r="C670">
        <v>1263</v>
      </c>
      <c r="D670">
        <v>1263</v>
      </c>
      <c r="E670">
        <v>1263</v>
      </c>
      <c r="F670">
        <v>1263</v>
      </c>
    </row>
    <row r="671" spans="1:6">
      <c r="A671" t="s">
        <v>1931</v>
      </c>
      <c r="B671">
        <v>2082.8000000000002</v>
      </c>
      <c r="C671">
        <v>2082.8000000000002</v>
      </c>
      <c r="D671">
        <v>2082.8000000000002</v>
      </c>
      <c r="E671">
        <v>2083</v>
      </c>
      <c r="F671">
        <v>2083</v>
      </c>
    </row>
    <row r="672" spans="1:6">
      <c r="A672" t="s">
        <v>1932</v>
      </c>
      <c r="B672">
        <v>1392.6</v>
      </c>
      <c r="C672">
        <v>1392.6</v>
      </c>
      <c r="D672">
        <v>1392.6</v>
      </c>
      <c r="E672">
        <v>1393</v>
      </c>
      <c r="F672">
        <v>1393</v>
      </c>
    </row>
    <row r="673" spans="1:6">
      <c r="A673" t="s">
        <v>1933</v>
      </c>
      <c r="B673">
        <v>664.3</v>
      </c>
      <c r="C673">
        <v>664.3</v>
      </c>
      <c r="D673">
        <v>664.3</v>
      </c>
      <c r="E673">
        <v>664</v>
      </c>
      <c r="F673">
        <v>664</v>
      </c>
    </row>
    <row r="674" spans="1:6">
      <c r="A674" t="s">
        <v>1934</v>
      </c>
      <c r="B674">
        <v>1083.2</v>
      </c>
      <c r="C674">
        <v>1083.2</v>
      </c>
      <c r="D674">
        <v>1083.2</v>
      </c>
      <c r="E674">
        <v>1083</v>
      </c>
      <c r="F674">
        <v>1083</v>
      </c>
    </row>
    <row r="675" spans="1:6">
      <c r="A675" t="s">
        <v>1935</v>
      </c>
      <c r="B675">
        <v>2186.3000000000002</v>
      </c>
      <c r="C675">
        <v>2186.1999999999998</v>
      </c>
      <c r="D675">
        <v>2186.3000000000002</v>
      </c>
      <c r="E675">
        <v>2186</v>
      </c>
      <c r="F675">
        <v>2189</v>
      </c>
    </row>
    <row r="676" spans="1:6">
      <c r="A676" t="s">
        <v>1936</v>
      </c>
      <c r="B676">
        <v>2071.3000000000002</v>
      </c>
      <c r="C676">
        <v>2071.4</v>
      </c>
      <c r="D676">
        <v>2071.3000000000002</v>
      </c>
      <c r="E676">
        <v>2072</v>
      </c>
      <c r="F676">
        <v>2071</v>
      </c>
    </row>
    <row r="677" spans="1:6">
      <c r="A677" t="s">
        <v>1937</v>
      </c>
      <c r="B677">
        <v>1344.4</v>
      </c>
      <c r="C677">
        <v>1344.4</v>
      </c>
      <c r="D677">
        <v>1344.4</v>
      </c>
      <c r="E677">
        <v>1344</v>
      </c>
      <c r="F677">
        <v>1344</v>
      </c>
    </row>
    <row r="678" spans="1:6">
      <c r="A678" t="s">
        <v>1938</v>
      </c>
      <c r="B678">
        <v>1056.0999999999999</v>
      </c>
      <c r="C678">
        <v>1056.0999999999999</v>
      </c>
      <c r="D678">
        <v>1056.0999999999999</v>
      </c>
      <c r="E678">
        <v>1056</v>
      </c>
      <c r="F678">
        <v>1056</v>
      </c>
    </row>
    <row r="679" spans="1:6">
      <c r="A679" t="s">
        <v>1939</v>
      </c>
      <c r="B679">
        <v>766.3</v>
      </c>
      <c r="C679">
        <v>766.3</v>
      </c>
      <c r="D679">
        <v>766.3</v>
      </c>
      <c r="E679">
        <v>766</v>
      </c>
      <c r="F679">
        <v>766</v>
      </c>
    </row>
    <row r="680" spans="1:6">
      <c r="A680" t="s">
        <v>1940</v>
      </c>
      <c r="B680">
        <v>16172.5</v>
      </c>
      <c r="C680">
        <v>16172.5</v>
      </c>
      <c r="D680">
        <v>16172.5</v>
      </c>
      <c r="E680">
        <v>16173</v>
      </c>
      <c r="F680">
        <v>16202</v>
      </c>
    </row>
    <row r="681" spans="1:6">
      <c r="A681" t="s">
        <v>1940</v>
      </c>
      <c r="B681">
        <v>16172.5</v>
      </c>
      <c r="C681">
        <v>16172.5</v>
      </c>
      <c r="D681">
        <v>16172.5</v>
      </c>
      <c r="E681">
        <v>16173</v>
      </c>
      <c r="F681">
        <v>16202</v>
      </c>
    </row>
    <row r="682" spans="1:6">
      <c r="A682" t="s">
        <v>1941</v>
      </c>
      <c r="B682">
        <v>269.10000000000002</v>
      </c>
      <c r="C682">
        <v>269.10000000000002</v>
      </c>
      <c r="D682">
        <v>269.2</v>
      </c>
      <c r="E682">
        <v>269</v>
      </c>
      <c r="F682">
        <v>270</v>
      </c>
    </row>
    <row r="683" spans="1:6">
      <c r="A683" t="s">
        <v>1942</v>
      </c>
      <c r="B683">
        <v>151.9</v>
      </c>
      <c r="C683">
        <v>151.9</v>
      </c>
      <c r="D683">
        <v>151.9</v>
      </c>
      <c r="E683">
        <v>152</v>
      </c>
      <c r="F683">
        <v>152</v>
      </c>
    </row>
    <row r="684" spans="1:6">
      <c r="A684" t="s">
        <v>1943</v>
      </c>
      <c r="B684">
        <v>114.5</v>
      </c>
      <c r="C684">
        <v>114.5</v>
      </c>
      <c r="D684">
        <v>114.5</v>
      </c>
      <c r="E684">
        <v>114</v>
      </c>
      <c r="F684">
        <v>115</v>
      </c>
    </row>
    <row r="685" spans="1:6">
      <c r="A685" t="s">
        <v>1944</v>
      </c>
      <c r="B685">
        <v>102.7</v>
      </c>
      <c r="C685">
        <v>102.7</v>
      </c>
      <c r="D685">
        <v>102.7</v>
      </c>
      <c r="E685">
        <v>103</v>
      </c>
      <c r="F685">
        <v>103</v>
      </c>
    </row>
    <row r="686" spans="1:6">
      <c r="A686" t="s">
        <v>1945</v>
      </c>
      <c r="B686">
        <v>84.2</v>
      </c>
      <c r="C686">
        <v>84.2</v>
      </c>
      <c r="D686">
        <v>84.2</v>
      </c>
      <c r="E686">
        <v>84</v>
      </c>
      <c r="F686">
        <v>84</v>
      </c>
    </row>
    <row r="687" spans="1:6">
      <c r="A687" t="s">
        <v>1946</v>
      </c>
      <c r="B687">
        <v>940.1</v>
      </c>
      <c r="C687">
        <v>940.1</v>
      </c>
      <c r="D687">
        <v>940.1</v>
      </c>
      <c r="E687">
        <v>940</v>
      </c>
      <c r="F687">
        <v>943</v>
      </c>
    </row>
    <row r="688" spans="1:6">
      <c r="A688" t="s">
        <v>1947</v>
      </c>
      <c r="B688">
        <v>711</v>
      </c>
      <c r="C688">
        <v>711</v>
      </c>
      <c r="D688">
        <v>711</v>
      </c>
      <c r="E688">
        <v>711</v>
      </c>
      <c r="F688">
        <v>714</v>
      </c>
    </row>
    <row r="689" spans="1:6">
      <c r="A689" t="s">
        <v>1948</v>
      </c>
      <c r="B689">
        <v>975.5</v>
      </c>
      <c r="C689">
        <v>975.6</v>
      </c>
      <c r="D689">
        <v>975.6</v>
      </c>
      <c r="E689">
        <v>976</v>
      </c>
      <c r="F689">
        <v>980</v>
      </c>
    </row>
    <row r="690" spans="1:6">
      <c r="A690" t="s">
        <v>1949</v>
      </c>
      <c r="B690">
        <v>1035.2</v>
      </c>
      <c r="C690">
        <v>1035.2</v>
      </c>
      <c r="D690">
        <v>1035.2</v>
      </c>
      <c r="E690">
        <v>1035</v>
      </c>
      <c r="F690">
        <v>1038</v>
      </c>
    </row>
    <row r="691" spans="1:6">
      <c r="A691" t="s">
        <v>1950</v>
      </c>
      <c r="B691">
        <v>1210.0999999999999</v>
      </c>
      <c r="C691">
        <v>1210.0999999999999</v>
      </c>
      <c r="D691">
        <v>1210.0999999999999</v>
      </c>
      <c r="E691">
        <v>1211</v>
      </c>
      <c r="F691">
        <v>1211</v>
      </c>
    </row>
    <row r="692" spans="1:6">
      <c r="A692" t="s">
        <v>1951</v>
      </c>
      <c r="B692">
        <v>935.6</v>
      </c>
      <c r="C692">
        <v>935.6</v>
      </c>
      <c r="D692">
        <v>935.6</v>
      </c>
      <c r="E692">
        <v>936</v>
      </c>
      <c r="F692">
        <v>936</v>
      </c>
    </row>
    <row r="693" spans="1:6">
      <c r="A693" t="s">
        <v>1952</v>
      </c>
      <c r="B693">
        <v>804.2</v>
      </c>
      <c r="C693">
        <v>804.2</v>
      </c>
      <c r="D693">
        <v>804.2</v>
      </c>
      <c r="E693">
        <v>804</v>
      </c>
      <c r="F693">
        <v>807</v>
      </c>
    </row>
    <row r="694" spans="1:6">
      <c r="A694" t="s">
        <v>1953</v>
      </c>
      <c r="B694">
        <v>937.4</v>
      </c>
      <c r="C694">
        <v>937.3</v>
      </c>
      <c r="D694">
        <v>937.3</v>
      </c>
      <c r="E694">
        <v>937</v>
      </c>
      <c r="F694">
        <v>938</v>
      </c>
    </row>
    <row r="695" spans="1:6">
      <c r="A695" t="s">
        <v>1954</v>
      </c>
      <c r="B695">
        <v>843.1</v>
      </c>
      <c r="C695">
        <v>843.1</v>
      </c>
      <c r="D695">
        <v>843.1</v>
      </c>
      <c r="E695">
        <v>843</v>
      </c>
      <c r="F695">
        <v>844</v>
      </c>
    </row>
    <row r="696" spans="1:6">
      <c r="A696" t="s">
        <v>1955</v>
      </c>
      <c r="B696">
        <v>803</v>
      </c>
      <c r="C696">
        <v>803</v>
      </c>
      <c r="D696">
        <v>803</v>
      </c>
      <c r="E696">
        <v>803</v>
      </c>
      <c r="F696">
        <v>805</v>
      </c>
    </row>
    <row r="697" spans="1:6">
      <c r="A697" t="s">
        <v>1956</v>
      </c>
      <c r="B697">
        <v>433.5</v>
      </c>
      <c r="C697">
        <v>433.5</v>
      </c>
      <c r="D697">
        <v>433.5</v>
      </c>
      <c r="E697">
        <v>433</v>
      </c>
      <c r="F697">
        <v>434</v>
      </c>
    </row>
    <row r="698" spans="1:6">
      <c r="A698" t="s">
        <v>1957</v>
      </c>
      <c r="B698">
        <v>1034.5999999999999</v>
      </c>
      <c r="C698">
        <v>1034.5999999999999</v>
      </c>
      <c r="D698">
        <v>1034.5999999999999</v>
      </c>
      <c r="E698">
        <v>1035</v>
      </c>
      <c r="F698">
        <v>1036</v>
      </c>
    </row>
    <row r="699" spans="1:6">
      <c r="A699" t="s">
        <v>1958</v>
      </c>
      <c r="B699">
        <v>817</v>
      </c>
      <c r="C699">
        <v>817</v>
      </c>
      <c r="D699">
        <v>817</v>
      </c>
      <c r="E699">
        <v>817</v>
      </c>
      <c r="F699">
        <v>815</v>
      </c>
    </row>
    <row r="700" spans="1:6">
      <c r="A700" t="s">
        <v>1959</v>
      </c>
      <c r="B700">
        <v>1148.5</v>
      </c>
      <c r="C700">
        <v>1148.5</v>
      </c>
      <c r="D700">
        <v>1148.4000000000001</v>
      </c>
      <c r="E700">
        <v>1148</v>
      </c>
      <c r="F700">
        <v>1151</v>
      </c>
    </row>
    <row r="701" spans="1:6">
      <c r="A701" t="s">
        <v>1960</v>
      </c>
      <c r="B701">
        <v>843.5</v>
      </c>
      <c r="C701">
        <v>843.5</v>
      </c>
      <c r="D701">
        <v>843.5</v>
      </c>
      <c r="E701">
        <v>844</v>
      </c>
      <c r="F701">
        <v>846</v>
      </c>
    </row>
    <row r="702" spans="1:6">
      <c r="A702" t="s">
        <v>1961</v>
      </c>
      <c r="B702">
        <v>569.1</v>
      </c>
      <c r="C702">
        <v>569.1</v>
      </c>
      <c r="D702">
        <v>569.1</v>
      </c>
      <c r="E702">
        <v>569</v>
      </c>
      <c r="F702">
        <v>569</v>
      </c>
    </row>
    <row r="703" spans="1:6">
      <c r="A703" t="s">
        <v>1962</v>
      </c>
      <c r="B703">
        <v>103.8</v>
      </c>
      <c r="C703">
        <v>103.8</v>
      </c>
      <c r="D703">
        <v>103.8</v>
      </c>
      <c r="E703">
        <v>104</v>
      </c>
      <c r="F703">
        <v>104</v>
      </c>
    </row>
    <row r="704" spans="1:6">
      <c r="A704" t="s">
        <v>1963</v>
      </c>
      <c r="B704">
        <v>1304.9000000000001</v>
      </c>
      <c r="C704">
        <v>1304.9000000000001</v>
      </c>
      <c r="D704">
        <v>1304.9000000000001</v>
      </c>
      <c r="E704">
        <v>1305</v>
      </c>
      <c r="F704">
        <v>1307</v>
      </c>
    </row>
    <row r="705" spans="1:6">
      <c r="A705" t="s">
        <v>26</v>
      </c>
      <c r="B705">
        <v>45227</v>
      </c>
      <c r="C705">
        <v>45227</v>
      </c>
      <c r="D705">
        <v>45227</v>
      </c>
      <c r="E705">
        <v>45227</v>
      </c>
      <c r="F705">
        <v>45227</v>
      </c>
    </row>
    <row r="706" spans="1:6">
      <c r="A706" t="s">
        <v>1964</v>
      </c>
      <c r="B706">
        <v>45227</v>
      </c>
      <c r="C706">
        <v>45227</v>
      </c>
      <c r="D706">
        <v>45227</v>
      </c>
      <c r="E706">
        <v>45227</v>
      </c>
      <c r="F706">
        <v>45227</v>
      </c>
    </row>
    <row r="707" spans="1:6">
      <c r="A707" t="s">
        <v>1964</v>
      </c>
      <c r="B707">
        <v>45227</v>
      </c>
      <c r="C707">
        <v>45227</v>
      </c>
      <c r="D707">
        <v>45227</v>
      </c>
      <c r="E707">
        <v>45227</v>
      </c>
      <c r="F707">
        <v>45227</v>
      </c>
    </row>
    <row r="708" spans="1:6">
      <c r="A708" t="s">
        <v>1965</v>
      </c>
      <c r="B708">
        <v>4333</v>
      </c>
      <c r="C708">
        <v>4333</v>
      </c>
      <c r="D708">
        <v>4333</v>
      </c>
      <c r="E708">
        <v>4333</v>
      </c>
      <c r="F708">
        <v>4333</v>
      </c>
    </row>
    <row r="709" spans="1:6">
      <c r="A709" t="s">
        <v>1966</v>
      </c>
      <c r="B709">
        <v>11135</v>
      </c>
      <c r="C709">
        <v>11135</v>
      </c>
      <c r="D709">
        <v>11135</v>
      </c>
      <c r="E709">
        <v>11135</v>
      </c>
      <c r="F709">
        <v>11135</v>
      </c>
    </row>
    <row r="710" spans="1:6">
      <c r="A710" t="s">
        <v>1967</v>
      </c>
      <c r="B710">
        <v>9067</v>
      </c>
      <c r="C710">
        <v>9067</v>
      </c>
      <c r="D710">
        <v>9067</v>
      </c>
      <c r="E710">
        <v>9067</v>
      </c>
      <c r="F710">
        <v>9067</v>
      </c>
    </row>
    <row r="711" spans="1:6">
      <c r="A711" t="s">
        <v>1968</v>
      </c>
      <c r="B711">
        <v>3994</v>
      </c>
      <c r="C711">
        <v>3994</v>
      </c>
      <c r="D711">
        <v>3994</v>
      </c>
      <c r="E711">
        <v>3994</v>
      </c>
      <c r="F711">
        <v>3994</v>
      </c>
    </row>
    <row r="712" spans="1:6">
      <c r="A712" t="s">
        <v>1969</v>
      </c>
      <c r="B712">
        <v>15799</v>
      </c>
      <c r="C712">
        <v>15799</v>
      </c>
      <c r="D712">
        <v>16698</v>
      </c>
      <c r="E712">
        <v>16698</v>
      </c>
      <c r="F712">
        <v>16698</v>
      </c>
    </row>
    <row r="713" spans="1:6">
      <c r="A713" t="s">
        <v>50</v>
      </c>
      <c r="B713">
        <v>69797</v>
      </c>
      <c r="C713">
        <v>69797</v>
      </c>
      <c r="D713">
        <v>69797</v>
      </c>
      <c r="E713">
        <v>69797</v>
      </c>
      <c r="F713">
        <v>69797</v>
      </c>
    </row>
    <row r="714" spans="1:6">
      <c r="A714" t="s">
        <v>1970</v>
      </c>
      <c r="B714">
        <v>69797</v>
      </c>
      <c r="C714">
        <v>69797</v>
      </c>
      <c r="D714">
        <v>69797</v>
      </c>
      <c r="E714">
        <v>69797</v>
      </c>
      <c r="F714">
        <v>69797</v>
      </c>
    </row>
    <row r="715" spans="1:6">
      <c r="A715" t="s">
        <v>1971</v>
      </c>
      <c r="B715">
        <v>33252</v>
      </c>
      <c r="C715">
        <v>33252</v>
      </c>
      <c r="D715">
        <v>33252</v>
      </c>
      <c r="E715">
        <v>33252</v>
      </c>
      <c r="F715">
        <v>33252</v>
      </c>
    </row>
    <row r="716" spans="1:6">
      <c r="A716" t="s">
        <v>1972</v>
      </c>
      <c r="B716">
        <v>12316</v>
      </c>
      <c r="C716">
        <v>12316</v>
      </c>
      <c r="D716">
        <v>12316</v>
      </c>
      <c r="E716">
        <v>12315</v>
      </c>
      <c r="F716">
        <v>12315</v>
      </c>
    </row>
    <row r="717" spans="1:6">
      <c r="A717" t="s">
        <v>1973</v>
      </c>
      <c r="B717">
        <v>6651</v>
      </c>
      <c r="C717">
        <v>6651</v>
      </c>
      <c r="D717">
        <v>6651</v>
      </c>
      <c r="E717">
        <v>6651</v>
      </c>
      <c r="F717">
        <v>6651</v>
      </c>
    </row>
    <row r="718" spans="1:6">
      <c r="A718" t="s">
        <v>1974</v>
      </c>
      <c r="B718">
        <v>14286</v>
      </c>
      <c r="C718">
        <v>14286</v>
      </c>
      <c r="D718">
        <v>14286</v>
      </c>
      <c r="E718">
        <v>14286</v>
      </c>
      <c r="F718">
        <v>14286</v>
      </c>
    </row>
    <row r="719" spans="1:6">
      <c r="A719" t="s">
        <v>1975</v>
      </c>
      <c r="B719">
        <v>36545</v>
      </c>
      <c r="C719">
        <v>36545</v>
      </c>
      <c r="D719">
        <v>36545</v>
      </c>
      <c r="E719">
        <v>36545</v>
      </c>
      <c r="F719">
        <v>36545</v>
      </c>
    </row>
    <row r="720" spans="1:6">
      <c r="A720" t="s">
        <v>1976</v>
      </c>
      <c r="B720">
        <v>921</v>
      </c>
      <c r="C720">
        <v>921</v>
      </c>
      <c r="D720">
        <v>921</v>
      </c>
      <c r="E720">
        <v>921</v>
      </c>
      <c r="F720">
        <v>921</v>
      </c>
    </row>
    <row r="721" spans="1:6">
      <c r="A721" t="s">
        <v>1977</v>
      </c>
      <c r="B721">
        <v>6061</v>
      </c>
      <c r="C721">
        <v>6061</v>
      </c>
      <c r="D721">
        <v>6061</v>
      </c>
      <c r="E721">
        <v>6061</v>
      </c>
      <c r="F721">
        <v>6061</v>
      </c>
    </row>
    <row r="722" spans="1:6">
      <c r="A722" t="s">
        <v>1978</v>
      </c>
      <c r="B722">
        <v>7962</v>
      </c>
      <c r="C722">
        <v>7962</v>
      </c>
      <c r="D722">
        <v>7962</v>
      </c>
      <c r="E722">
        <v>7962</v>
      </c>
      <c r="F722">
        <v>7962</v>
      </c>
    </row>
    <row r="723" spans="1:6">
      <c r="A723" t="s">
        <v>1979</v>
      </c>
      <c r="B723">
        <v>9393</v>
      </c>
      <c r="C723">
        <v>9393</v>
      </c>
      <c r="D723">
        <v>9393</v>
      </c>
      <c r="E723">
        <v>9393</v>
      </c>
      <c r="F723">
        <v>9393</v>
      </c>
    </row>
    <row r="724" spans="1:6">
      <c r="A724" t="s">
        <v>1980</v>
      </c>
      <c r="B724">
        <v>12208</v>
      </c>
      <c r="C724">
        <v>12208</v>
      </c>
      <c r="D724">
        <v>12208</v>
      </c>
      <c r="E724">
        <v>12208</v>
      </c>
      <c r="F724">
        <v>12208</v>
      </c>
    </row>
    <row r="725" spans="1:6">
      <c r="A725" t="s">
        <v>48</v>
      </c>
      <c r="B725">
        <v>131957</v>
      </c>
      <c r="C725">
        <v>131957</v>
      </c>
      <c r="D725">
        <v>131957</v>
      </c>
      <c r="E725">
        <v>131957</v>
      </c>
      <c r="F725">
        <v>131957</v>
      </c>
    </row>
    <row r="726" spans="1:6">
      <c r="A726" t="s">
        <v>1981</v>
      </c>
      <c r="B726" t="s">
        <v>110</v>
      </c>
      <c r="C726" t="s">
        <v>110</v>
      </c>
      <c r="D726" t="s">
        <v>110</v>
      </c>
      <c r="E726">
        <v>51959</v>
      </c>
      <c r="F726">
        <v>51959</v>
      </c>
    </row>
    <row r="727" spans="1:6">
      <c r="A727" t="s">
        <v>1982</v>
      </c>
      <c r="B727" t="s">
        <v>110</v>
      </c>
      <c r="C727" t="s">
        <v>110</v>
      </c>
      <c r="D727" t="s">
        <v>110</v>
      </c>
      <c r="E727">
        <v>14158</v>
      </c>
      <c r="F727">
        <v>14158</v>
      </c>
    </row>
    <row r="728" spans="1:6">
      <c r="A728" t="s">
        <v>1983</v>
      </c>
      <c r="B728" t="s">
        <v>110</v>
      </c>
      <c r="C728" t="s">
        <v>110</v>
      </c>
      <c r="D728" t="s">
        <v>110</v>
      </c>
      <c r="E728">
        <v>4242</v>
      </c>
      <c r="F728">
        <v>4242</v>
      </c>
    </row>
    <row r="729" spans="1:6">
      <c r="A729" t="s">
        <v>1984</v>
      </c>
      <c r="B729" t="s">
        <v>110</v>
      </c>
      <c r="C729" t="s">
        <v>110</v>
      </c>
      <c r="D729" t="s">
        <v>110</v>
      </c>
      <c r="E729">
        <v>1793</v>
      </c>
      <c r="F729">
        <v>1793</v>
      </c>
    </row>
    <row r="730" spans="1:6">
      <c r="A730" t="s">
        <v>1985</v>
      </c>
      <c r="B730" t="s">
        <v>110</v>
      </c>
      <c r="C730" t="s">
        <v>110</v>
      </c>
      <c r="D730" t="s">
        <v>110</v>
      </c>
      <c r="E730">
        <v>2543</v>
      </c>
      <c r="F730">
        <v>2543</v>
      </c>
    </row>
    <row r="731" spans="1:6">
      <c r="A731" t="s">
        <v>1986</v>
      </c>
      <c r="B731" t="s">
        <v>110</v>
      </c>
      <c r="C731" t="s">
        <v>110</v>
      </c>
      <c r="D731" t="s">
        <v>110</v>
      </c>
      <c r="E731">
        <v>3468</v>
      </c>
      <c r="F731">
        <v>3468</v>
      </c>
    </row>
    <row r="732" spans="1:6">
      <c r="A732" t="s">
        <v>1987</v>
      </c>
      <c r="B732" t="s">
        <v>110</v>
      </c>
      <c r="C732" t="s">
        <v>110</v>
      </c>
      <c r="D732" t="s">
        <v>110</v>
      </c>
      <c r="E732">
        <v>2112</v>
      </c>
      <c r="F732">
        <v>2112</v>
      </c>
    </row>
    <row r="733" spans="1:6">
      <c r="A733" t="s">
        <v>1988</v>
      </c>
      <c r="B733" t="s">
        <v>110</v>
      </c>
      <c r="C733" t="s">
        <v>110</v>
      </c>
      <c r="D733" t="s">
        <v>110</v>
      </c>
      <c r="E733">
        <v>19147</v>
      </c>
      <c r="F733">
        <v>19147</v>
      </c>
    </row>
    <row r="734" spans="1:6">
      <c r="A734" t="s">
        <v>1989</v>
      </c>
      <c r="B734" t="s">
        <v>110</v>
      </c>
      <c r="C734" t="s">
        <v>110</v>
      </c>
      <c r="D734" t="s">
        <v>110</v>
      </c>
      <c r="E734">
        <v>1701</v>
      </c>
      <c r="F734">
        <v>1701</v>
      </c>
    </row>
    <row r="735" spans="1:6">
      <c r="A735" t="s">
        <v>1990</v>
      </c>
      <c r="B735" t="s">
        <v>110</v>
      </c>
      <c r="C735" t="s">
        <v>110</v>
      </c>
      <c r="D735" t="s">
        <v>110</v>
      </c>
      <c r="E735">
        <v>3683</v>
      </c>
      <c r="F735">
        <v>3683</v>
      </c>
    </row>
    <row r="736" spans="1:6">
      <c r="A736" t="s">
        <v>1991</v>
      </c>
      <c r="B736" t="s">
        <v>110</v>
      </c>
      <c r="C736" t="s">
        <v>110</v>
      </c>
      <c r="D736" t="s">
        <v>110</v>
      </c>
      <c r="E736">
        <v>2519</v>
      </c>
      <c r="F736">
        <v>2519</v>
      </c>
    </row>
    <row r="737" spans="1:6">
      <c r="A737" t="s">
        <v>1992</v>
      </c>
      <c r="B737" t="s">
        <v>110</v>
      </c>
      <c r="C737" t="s">
        <v>110</v>
      </c>
      <c r="D737" t="s">
        <v>110</v>
      </c>
      <c r="E737">
        <v>2506</v>
      </c>
      <c r="F737">
        <v>2506</v>
      </c>
    </row>
    <row r="738" spans="1:6">
      <c r="A738" t="s">
        <v>1993</v>
      </c>
      <c r="B738" t="s">
        <v>110</v>
      </c>
      <c r="C738" t="s">
        <v>110</v>
      </c>
      <c r="D738" t="s">
        <v>110</v>
      </c>
      <c r="E738">
        <v>1517</v>
      </c>
      <c r="F738">
        <v>1517</v>
      </c>
    </row>
    <row r="739" spans="1:6">
      <c r="A739" t="s">
        <v>1994</v>
      </c>
      <c r="B739" t="s">
        <v>110</v>
      </c>
      <c r="C739" t="s">
        <v>110</v>
      </c>
      <c r="D739" t="s">
        <v>110</v>
      </c>
      <c r="E739">
        <v>3968</v>
      </c>
      <c r="F739">
        <v>3968</v>
      </c>
    </row>
    <row r="740" spans="1:6">
      <c r="A740" t="s">
        <v>1995</v>
      </c>
      <c r="B740" t="s">
        <v>110</v>
      </c>
      <c r="C740" t="s">
        <v>110</v>
      </c>
      <c r="D740" t="s">
        <v>110</v>
      </c>
      <c r="E740">
        <v>3253</v>
      </c>
      <c r="F740">
        <v>3253</v>
      </c>
    </row>
    <row r="741" spans="1:6">
      <c r="A741" t="s">
        <v>1996</v>
      </c>
      <c r="B741" t="s">
        <v>110</v>
      </c>
      <c r="C741" t="s">
        <v>110</v>
      </c>
      <c r="D741" t="s">
        <v>110</v>
      </c>
      <c r="E741">
        <v>9451</v>
      </c>
      <c r="F741">
        <v>9451</v>
      </c>
    </row>
    <row r="742" spans="1:6">
      <c r="A742" t="s">
        <v>1997</v>
      </c>
      <c r="B742" t="s">
        <v>110</v>
      </c>
      <c r="C742" t="s">
        <v>110</v>
      </c>
      <c r="D742" t="s">
        <v>110</v>
      </c>
      <c r="E742">
        <v>5807</v>
      </c>
      <c r="F742">
        <v>5807</v>
      </c>
    </row>
    <row r="743" spans="1:6">
      <c r="A743" t="s">
        <v>1998</v>
      </c>
      <c r="B743" t="s">
        <v>110</v>
      </c>
      <c r="C743" t="s">
        <v>110</v>
      </c>
      <c r="D743" t="s">
        <v>110</v>
      </c>
      <c r="E743">
        <v>1720</v>
      </c>
      <c r="F743">
        <v>1720</v>
      </c>
    </row>
    <row r="744" spans="1:6">
      <c r="A744" t="s">
        <v>1999</v>
      </c>
      <c r="B744" t="s">
        <v>110</v>
      </c>
      <c r="C744" t="s">
        <v>110</v>
      </c>
      <c r="D744" t="s">
        <v>110</v>
      </c>
      <c r="E744">
        <v>1924</v>
      </c>
      <c r="F744">
        <v>1924</v>
      </c>
    </row>
    <row r="745" spans="1:6">
      <c r="A745" t="s">
        <v>2000</v>
      </c>
      <c r="B745" t="s">
        <v>110</v>
      </c>
      <c r="C745" t="s">
        <v>110</v>
      </c>
      <c r="D745" t="s">
        <v>110</v>
      </c>
      <c r="E745">
        <v>9203</v>
      </c>
      <c r="F745">
        <v>9203</v>
      </c>
    </row>
    <row r="746" spans="1:6">
      <c r="A746" t="s">
        <v>2001</v>
      </c>
      <c r="B746" t="s">
        <v>110</v>
      </c>
      <c r="C746" t="s">
        <v>110</v>
      </c>
      <c r="D746" t="s">
        <v>110</v>
      </c>
      <c r="E746">
        <v>2698</v>
      </c>
      <c r="F746">
        <v>2698</v>
      </c>
    </row>
    <row r="747" spans="1:6">
      <c r="A747" t="s">
        <v>2002</v>
      </c>
      <c r="B747" t="s">
        <v>110</v>
      </c>
      <c r="C747" t="s">
        <v>110</v>
      </c>
      <c r="D747" t="s">
        <v>110</v>
      </c>
      <c r="E747">
        <v>1515</v>
      </c>
      <c r="F747">
        <v>1515</v>
      </c>
    </row>
    <row r="748" spans="1:6">
      <c r="A748" t="s">
        <v>2003</v>
      </c>
      <c r="B748" t="s">
        <v>110</v>
      </c>
      <c r="C748" t="s">
        <v>110</v>
      </c>
      <c r="D748" t="s">
        <v>110</v>
      </c>
      <c r="E748">
        <v>4990</v>
      </c>
      <c r="F748">
        <v>4990</v>
      </c>
    </row>
    <row r="749" spans="1:6">
      <c r="A749" t="s">
        <v>2004</v>
      </c>
      <c r="B749">
        <v>56792</v>
      </c>
      <c r="C749">
        <v>56792</v>
      </c>
      <c r="D749">
        <v>56792</v>
      </c>
      <c r="E749">
        <v>56792</v>
      </c>
      <c r="F749" t="s">
        <v>110</v>
      </c>
    </row>
    <row r="750" spans="1:6">
      <c r="A750" t="s">
        <v>2005</v>
      </c>
      <c r="B750">
        <v>14157</v>
      </c>
      <c r="C750">
        <v>14157</v>
      </c>
      <c r="D750">
        <v>14157</v>
      </c>
      <c r="E750">
        <v>14157</v>
      </c>
      <c r="F750" t="s">
        <v>110</v>
      </c>
    </row>
    <row r="751" spans="1:6">
      <c r="A751" t="s">
        <v>2006</v>
      </c>
      <c r="B751">
        <v>4242</v>
      </c>
      <c r="C751">
        <v>4242</v>
      </c>
      <c r="D751">
        <v>4242</v>
      </c>
      <c r="E751">
        <v>4242</v>
      </c>
      <c r="F751" t="s">
        <v>110</v>
      </c>
    </row>
    <row r="752" spans="1:6">
      <c r="A752" t="s">
        <v>2007</v>
      </c>
      <c r="B752">
        <v>1793</v>
      </c>
      <c r="C752">
        <v>1793</v>
      </c>
      <c r="D752">
        <v>1793</v>
      </c>
      <c r="E752">
        <v>1793</v>
      </c>
      <c r="F752" t="s">
        <v>110</v>
      </c>
    </row>
    <row r="753" spans="1:6">
      <c r="A753" t="s">
        <v>2008</v>
      </c>
      <c r="B753">
        <v>2543</v>
      </c>
      <c r="C753">
        <v>2543</v>
      </c>
      <c r="D753">
        <v>2543</v>
      </c>
      <c r="E753">
        <v>2543</v>
      </c>
      <c r="F753" t="s">
        <v>110</v>
      </c>
    </row>
    <row r="754" spans="1:6">
      <c r="A754" t="s">
        <v>2009</v>
      </c>
      <c r="B754">
        <v>3468</v>
      </c>
      <c r="C754">
        <v>3468</v>
      </c>
      <c r="D754">
        <v>3468</v>
      </c>
      <c r="E754">
        <v>3468</v>
      </c>
      <c r="F754" t="s">
        <v>110</v>
      </c>
    </row>
    <row r="755" spans="1:6">
      <c r="A755" t="s">
        <v>2010</v>
      </c>
      <c r="B755">
        <v>2111</v>
      </c>
      <c r="C755">
        <v>2111</v>
      </c>
      <c r="D755">
        <v>2111</v>
      </c>
      <c r="E755">
        <v>2111</v>
      </c>
      <c r="F755" t="s">
        <v>110</v>
      </c>
    </row>
    <row r="756" spans="1:6">
      <c r="A756" t="s">
        <v>2011</v>
      </c>
      <c r="B756">
        <v>19147</v>
      </c>
      <c r="C756">
        <v>19147</v>
      </c>
      <c r="D756">
        <v>19147</v>
      </c>
      <c r="E756">
        <v>19147</v>
      </c>
      <c r="F756" t="s">
        <v>110</v>
      </c>
    </row>
    <row r="757" spans="1:6">
      <c r="A757" t="s">
        <v>2012</v>
      </c>
      <c r="B757">
        <v>1701</v>
      </c>
      <c r="C757">
        <v>1701</v>
      </c>
      <c r="D757">
        <v>1701</v>
      </c>
      <c r="E757">
        <v>1701</v>
      </c>
      <c r="F757" t="s">
        <v>110</v>
      </c>
    </row>
    <row r="758" spans="1:6">
      <c r="A758" t="s">
        <v>2013</v>
      </c>
      <c r="B758">
        <v>3683</v>
      </c>
      <c r="C758">
        <v>3683</v>
      </c>
      <c r="D758">
        <v>3683</v>
      </c>
      <c r="E758">
        <v>3683</v>
      </c>
      <c r="F758" t="s">
        <v>110</v>
      </c>
    </row>
    <row r="759" spans="1:6">
      <c r="A759" t="s">
        <v>2014</v>
      </c>
      <c r="B759">
        <v>2519</v>
      </c>
      <c r="C759">
        <v>2519</v>
      </c>
      <c r="D759">
        <v>2519</v>
      </c>
      <c r="E759">
        <v>2519</v>
      </c>
      <c r="F759" t="s">
        <v>110</v>
      </c>
    </row>
    <row r="760" spans="1:6">
      <c r="A760" t="s">
        <v>2015</v>
      </c>
      <c r="B760">
        <v>2506</v>
      </c>
      <c r="C760">
        <v>2506</v>
      </c>
      <c r="D760">
        <v>2506</v>
      </c>
      <c r="E760">
        <v>2506</v>
      </c>
      <c r="F760" t="s">
        <v>110</v>
      </c>
    </row>
    <row r="761" spans="1:6">
      <c r="A761" t="s">
        <v>2016</v>
      </c>
      <c r="B761">
        <v>1516</v>
      </c>
      <c r="C761">
        <v>1516</v>
      </c>
      <c r="D761">
        <v>1516</v>
      </c>
      <c r="E761">
        <v>1516</v>
      </c>
      <c r="F761" t="s">
        <v>110</v>
      </c>
    </row>
    <row r="762" spans="1:6">
      <c r="A762" t="s">
        <v>2017</v>
      </c>
      <c r="B762">
        <v>3968</v>
      </c>
      <c r="C762">
        <v>3968</v>
      </c>
      <c r="D762">
        <v>3968</v>
      </c>
      <c r="E762">
        <v>3968</v>
      </c>
      <c r="F762" t="s">
        <v>110</v>
      </c>
    </row>
    <row r="763" spans="1:6">
      <c r="A763" t="s">
        <v>2018</v>
      </c>
      <c r="B763">
        <v>2918</v>
      </c>
      <c r="C763">
        <v>2918</v>
      </c>
      <c r="D763">
        <v>2918</v>
      </c>
      <c r="E763">
        <v>2918</v>
      </c>
      <c r="F763" t="s">
        <v>110</v>
      </c>
    </row>
    <row r="764" spans="1:6">
      <c r="A764" t="s">
        <v>2019</v>
      </c>
      <c r="B764">
        <v>9451</v>
      </c>
      <c r="C764">
        <v>9451</v>
      </c>
      <c r="D764">
        <v>9451</v>
      </c>
      <c r="E764">
        <v>9451</v>
      </c>
      <c r="F764" t="s">
        <v>110</v>
      </c>
    </row>
    <row r="765" spans="1:6">
      <c r="A765" t="s">
        <v>2020</v>
      </c>
      <c r="B765">
        <v>2291</v>
      </c>
      <c r="C765">
        <v>2291</v>
      </c>
      <c r="D765">
        <v>2291</v>
      </c>
      <c r="E765">
        <v>2291</v>
      </c>
      <c r="F765" t="s">
        <v>110</v>
      </c>
    </row>
    <row r="766" spans="1:6">
      <c r="A766" t="s">
        <v>2021</v>
      </c>
      <c r="B766">
        <v>1720</v>
      </c>
      <c r="C766">
        <v>1720</v>
      </c>
      <c r="D766">
        <v>1720</v>
      </c>
      <c r="E766">
        <v>1720</v>
      </c>
      <c r="F766" t="s">
        <v>110</v>
      </c>
    </row>
    <row r="767" spans="1:6">
      <c r="A767" t="s">
        <v>2022</v>
      </c>
      <c r="B767">
        <v>3516</v>
      </c>
      <c r="C767">
        <v>3516</v>
      </c>
      <c r="D767">
        <v>3516</v>
      </c>
      <c r="E767">
        <v>3516</v>
      </c>
      <c r="F767" t="s">
        <v>110</v>
      </c>
    </row>
    <row r="768" spans="1:6">
      <c r="A768" t="s">
        <v>2023</v>
      </c>
      <c r="B768">
        <v>1924</v>
      </c>
      <c r="C768">
        <v>1924</v>
      </c>
      <c r="D768">
        <v>1924</v>
      </c>
      <c r="E768">
        <v>1924</v>
      </c>
      <c r="F768" t="s">
        <v>110</v>
      </c>
    </row>
    <row r="769" spans="1:6">
      <c r="A769" t="s">
        <v>2024</v>
      </c>
      <c r="B769">
        <v>14037</v>
      </c>
      <c r="C769">
        <v>14037</v>
      </c>
      <c r="D769">
        <v>14037</v>
      </c>
      <c r="E769">
        <v>14037</v>
      </c>
      <c r="F769" t="s">
        <v>110</v>
      </c>
    </row>
    <row r="770" spans="1:6">
      <c r="A770" t="s">
        <v>2025</v>
      </c>
      <c r="B770">
        <v>2636</v>
      </c>
      <c r="C770">
        <v>2636</v>
      </c>
      <c r="D770">
        <v>2636</v>
      </c>
      <c r="E770">
        <v>2636</v>
      </c>
      <c r="F770" t="s">
        <v>110</v>
      </c>
    </row>
    <row r="771" spans="1:6">
      <c r="A771" t="s">
        <v>2026</v>
      </c>
      <c r="B771">
        <v>5381</v>
      </c>
      <c r="C771">
        <v>5381</v>
      </c>
      <c r="D771">
        <v>5381</v>
      </c>
      <c r="E771">
        <v>5381</v>
      </c>
      <c r="F771" t="s">
        <v>110</v>
      </c>
    </row>
    <row r="772" spans="1:6">
      <c r="A772" t="s">
        <v>2027</v>
      </c>
      <c r="B772">
        <v>2636</v>
      </c>
      <c r="C772">
        <v>2636</v>
      </c>
      <c r="D772">
        <v>2636</v>
      </c>
      <c r="E772">
        <v>2636</v>
      </c>
      <c r="F772" t="s">
        <v>110</v>
      </c>
    </row>
    <row r="773" spans="1:6">
      <c r="A773" t="s">
        <v>2028</v>
      </c>
      <c r="B773">
        <v>3384</v>
      </c>
      <c r="C773">
        <v>3384</v>
      </c>
      <c r="D773">
        <v>3384</v>
      </c>
      <c r="E773">
        <v>3384</v>
      </c>
      <c r="F773" t="s">
        <v>110</v>
      </c>
    </row>
    <row r="774" spans="1:6">
      <c r="A774" t="s">
        <v>2029</v>
      </c>
      <c r="B774" t="s">
        <v>110</v>
      </c>
      <c r="C774" t="s">
        <v>110</v>
      </c>
      <c r="D774" t="s">
        <v>110</v>
      </c>
      <c r="E774">
        <v>58732</v>
      </c>
      <c r="F774">
        <v>58732</v>
      </c>
    </row>
    <row r="775" spans="1:6">
      <c r="A775" t="s">
        <v>2030</v>
      </c>
      <c r="B775" t="s">
        <v>110</v>
      </c>
      <c r="C775" t="s">
        <v>110</v>
      </c>
      <c r="D775" t="s">
        <v>110</v>
      </c>
      <c r="E775">
        <v>14036</v>
      </c>
      <c r="F775">
        <v>14036</v>
      </c>
    </row>
    <row r="776" spans="1:6">
      <c r="A776" t="s">
        <v>2031</v>
      </c>
      <c r="B776" t="s">
        <v>110</v>
      </c>
      <c r="C776" t="s">
        <v>110</v>
      </c>
      <c r="D776" t="s">
        <v>110</v>
      </c>
      <c r="E776">
        <v>6019</v>
      </c>
      <c r="F776">
        <v>6019</v>
      </c>
    </row>
    <row r="777" spans="1:6">
      <c r="A777" t="s">
        <v>2032</v>
      </c>
      <c r="B777" t="s">
        <v>110</v>
      </c>
      <c r="C777" t="s">
        <v>110</v>
      </c>
      <c r="D777" t="s">
        <v>110</v>
      </c>
      <c r="E777">
        <v>5381</v>
      </c>
      <c r="F777">
        <v>5381</v>
      </c>
    </row>
    <row r="778" spans="1:6">
      <c r="A778" t="s">
        <v>2033</v>
      </c>
      <c r="B778" t="s">
        <v>110</v>
      </c>
      <c r="C778" t="s">
        <v>110</v>
      </c>
      <c r="D778" t="s">
        <v>110</v>
      </c>
      <c r="E778">
        <v>2636</v>
      </c>
      <c r="F778">
        <v>2636</v>
      </c>
    </row>
    <row r="779" spans="1:6">
      <c r="A779" t="s">
        <v>2034</v>
      </c>
      <c r="B779" t="s">
        <v>110</v>
      </c>
      <c r="C779" t="s">
        <v>110</v>
      </c>
      <c r="D779" t="s">
        <v>110</v>
      </c>
      <c r="E779">
        <v>2306</v>
      </c>
      <c r="F779">
        <v>2306</v>
      </c>
    </row>
    <row r="780" spans="1:6">
      <c r="A780" t="s">
        <v>2035</v>
      </c>
      <c r="B780" t="s">
        <v>110</v>
      </c>
      <c r="C780" t="s">
        <v>110</v>
      </c>
      <c r="D780" t="s">
        <v>110</v>
      </c>
      <c r="E780">
        <v>405</v>
      </c>
      <c r="F780">
        <v>405</v>
      </c>
    </row>
    <row r="781" spans="1:6">
      <c r="A781" t="s">
        <v>2036</v>
      </c>
      <c r="B781" t="s">
        <v>110</v>
      </c>
      <c r="C781" t="s">
        <v>110</v>
      </c>
      <c r="D781" t="s">
        <v>110</v>
      </c>
      <c r="E781">
        <v>641</v>
      </c>
      <c r="F781">
        <v>641</v>
      </c>
    </row>
    <row r="782" spans="1:6">
      <c r="A782" t="s">
        <v>2037</v>
      </c>
      <c r="B782" t="s">
        <v>110</v>
      </c>
      <c r="C782" t="s">
        <v>110</v>
      </c>
      <c r="D782" t="s">
        <v>110</v>
      </c>
      <c r="E782">
        <v>904</v>
      </c>
      <c r="F782">
        <v>904</v>
      </c>
    </row>
    <row r="783" spans="1:6">
      <c r="A783" t="s">
        <v>2038</v>
      </c>
      <c r="B783" t="s">
        <v>110</v>
      </c>
      <c r="C783" t="s">
        <v>110</v>
      </c>
      <c r="D783" t="s">
        <v>110</v>
      </c>
      <c r="E783">
        <v>356</v>
      </c>
      <c r="F783">
        <v>356</v>
      </c>
    </row>
    <row r="784" spans="1:6">
      <c r="A784" t="s">
        <v>2039</v>
      </c>
      <c r="B784" t="s">
        <v>110</v>
      </c>
      <c r="C784" t="s">
        <v>110</v>
      </c>
      <c r="D784" t="s">
        <v>110</v>
      </c>
      <c r="E784">
        <v>11351</v>
      </c>
      <c r="F784">
        <v>11351</v>
      </c>
    </row>
    <row r="785" spans="1:6">
      <c r="A785" t="s">
        <v>2040</v>
      </c>
      <c r="B785" t="s">
        <v>110</v>
      </c>
      <c r="C785" t="s">
        <v>110</v>
      </c>
      <c r="D785" t="s">
        <v>110</v>
      </c>
      <c r="E785">
        <v>5461</v>
      </c>
      <c r="F785">
        <v>5461</v>
      </c>
    </row>
    <row r="786" spans="1:6">
      <c r="A786" t="s">
        <v>2041</v>
      </c>
      <c r="B786" t="s">
        <v>110</v>
      </c>
      <c r="C786" t="s">
        <v>110</v>
      </c>
      <c r="D786" t="s">
        <v>110</v>
      </c>
      <c r="E786">
        <v>3272</v>
      </c>
      <c r="F786">
        <v>3272</v>
      </c>
    </row>
    <row r="787" spans="1:6">
      <c r="A787" t="s">
        <v>2042</v>
      </c>
      <c r="B787" t="s">
        <v>110</v>
      </c>
      <c r="C787" t="s">
        <v>110</v>
      </c>
      <c r="D787" t="s">
        <v>110</v>
      </c>
      <c r="E787">
        <v>2618</v>
      </c>
      <c r="F787">
        <v>2618</v>
      </c>
    </row>
    <row r="788" spans="1:6">
      <c r="A788" t="s">
        <v>2043</v>
      </c>
      <c r="B788" t="s">
        <v>110</v>
      </c>
      <c r="C788" t="s">
        <v>110</v>
      </c>
      <c r="D788" t="s">
        <v>110</v>
      </c>
      <c r="E788">
        <v>15549</v>
      </c>
      <c r="F788">
        <v>15549</v>
      </c>
    </row>
    <row r="789" spans="1:6">
      <c r="A789" t="s">
        <v>2044</v>
      </c>
      <c r="B789" t="s">
        <v>110</v>
      </c>
      <c r="C789" t="s">
        <v>110</v>
      </c>
      <c r="D789" t="s">
        <v>110</v>
      </c>
      <c r="E789">
        <v>2952</v>
      </c>
      <c r="F789">
        <v>2952</v>
      </c>
    </row>
    <row r="790" spans="1:6">
      <c r="A790" t="s">
        <v>2045</v>
      </c>
      <c r="B790" t="s">
        <v>110</v>
      </c>
      <c r="C790" t="s">
        <v>110</v>
      </c>
      <c r="D790" t="s">
        <v>110</v>
      </c>
      <c r="E790">
        <v>4167</v>
      </c>
      <c r="F790">
        <v>4167</v>
      </c>
    </row>
    <row r="791" spans="1:6">
      <c r="A791" t="s">
        <v>2046</v>
      </c>
      <c r="B791" t="s">
        <v>110</v>
      </c>
      <c r="C791" t="s">
        <v>110</v>
      </c>
      <c r="D791" t="s">
        <v>110</v>
      </c>
      <c r="E791">
        <v>1869</v>
      </c>
      <c r="F791">
        <v>1869</v>
      </c>
    </row>
    <row r="792" spans="1:6">
      <c r="A792" t="s">
        <v>2047</v>
      </c>
      <c r="B792" t="s">
        <v>110</v>
      </c>
      <c r="C792" t="s">
        <v>110</v>
      </c>
      <c r="D792" t="s">
        <v>110</v>
      </c>
      <c r="E792">
        <v>4441</v>
      </c>
      <c r="F792">
        <v>4441</v>
      </c>
    </row>
    <row r="793" spans="1:6">
      <c r="A793" t="s">
        <v>2048</v>
      </c>
      <c r="B793" t="s">
        <v>110</v>
      </c>
      <c r="C793" t="s">
        <v>110</v>
      </c>
      <c r="D793" t="s">
        <v>110</v>
      </c>
      <c r="E793">
        <v>2120</v>
      </c>
      <c r="F793">
        <v>2120</v>
      </c>
    </row>
    <row r="794" spans="1:6">
      <c r="A794" t="s">
        <v>2049</v>
      </c>
      <c r="B794" t="s">
        <v>110</v>
      </c>
      <c r="C794" t="s">
        <v>110</v>
      </c>
      <c r="D794" t="s">
        <v>110</v>
      </c>
      <c r="E794">
        <v>15490</v>
      </c>
      <c r="F794">
        <v>15490</v>
      </c>
    </row>
    <row r="795" spans="1:6">
      <c r="A795" t="s">
        <v>2050</v>
      </c>
      <c r="B795" t="s">
        <v>110</v>
      </c>
      <c r="C795" t="s">
        <v>110</v>
      </c>
      <c r="D795" t="s">
        <v>110</v>
      </c>
      <c r="E795">
        <v>6573</v>
      </c>
      <c r="F795">
        <v>6573</v>
      </c>
    </row>
    <row r="796" spans="1:6">
      <c r="A796" t="s">
        <v>2051</v>
      </c>
      <c r="B796" t="s">
        <v>110</v>
      </c>
      <c r="C796" t="s">
        <v>110</v>
      </c>
      <c r="D796" t="s">
        <v>110</v>
      </c>
      <c r="E796">
        <v>2290</v>
      </c>
      <c r="F796">
        <v>2290</v>
      </c>
    </row>
    <row r="797" spans="1:6">
      <c r="A797" t="s">
        <v>2052</v>
      </c>
      <c r="B797" t="s">
        <v>110</v>
      </c>
      <c r="C797" t="s">
        <v>110</v>
      </c>
      <c r="D797" t="s">
        <v>110</v>
      </c>
      <c r="E797">
        <v>6627</v>
      </c>
      <c r="F797">
        <v>6627</v>
      </c>
    </row>
    <row r="798" spans="1:6">
      <c r="A798" t="s">
        <v>2053</v>
      </c>
      <c r="B798">
        <v>53899</v>
      </c>
      <c r="C798">
        <v>53899</v>
      </c>
      <c r="D798">
        <v>53899</v>
      </c>
      <c r="E798">
        <v>53899</v>
      </c>
      <c r="F798" t="s">
        <v>110</v>
      </c>
    </row>
    <row r="799" spans="1:6">
      <c r="A799" t="s">
        <v>2054</v>
      </c>
      <c r="B799">
        <v>9203</v>
      </c>
      <c r="C799">
        <v>9203</v>
      </c>
      <c r="D799">
        <v>9203</v>
      </c>
      <c r="E799">
        <v>9203</v>
      </c>
      <c r="F799" t="s">
        <v>110</v>
      </c>
    </row>
    <row r="800" spans="1:6">
      <c r="A800" t="s">
        <v>2055</v>
      </c>
      <c r="B800">
        <v>1662</v>
      </c>
      <c r="C800">
        <v>1662</v>
      </c>
      <c r="D800">
        <v>1662</v>
      </c>
      <c r="E800">
        <v>1662</v>
      </c>
      <c r="F800" t="s">
        <v>110</v>
      </c>
    </row>
    <row r="801" spans="1:6">
      <c r="A801" t="s">
        <v>2056</v>
      </c>
      <c r="B801">
        <v>1515</v>
      </c>
      <c r="C801">
        <v>1515</v>
      </c>
      <c r="D801">
        <v>1515</v>
      </c>
      <c r="E801">
        <v>1515</v>
      </c>
      <c r="F801" t="s">
        <v>110</v>
      </c>
    </row>
    <row r="802" spans="1:6">
      <c r="A802" t="s">
        <v>2057</v>
      </c>
      <c r="B802">
        <v>4990</v>
      </c>
      <c r="C802">
        <v>4990</v>
      </c>
      <c r="D802">
        <v>4990</v>
      </c>
      <c r="E802">
        <v>4990</v>
      </c>
      <c r="F802" t="s">
        <v>110</v>
      </c>
    </row>
    <row r="803" spans="1:6">
      <c r="A803" t="s">
        <v>2058</v>
      </c>
      <c r="B803">
        <v>1036</v>
      </c>
      <c r="C803">
        <v>1036</v>
      </c>
      <c r="D803">
        <v>1036</v>
      </c>
      <c r="E803">
        <v>1036</v>
      </c>
      <c r="F803" t="s">
        <v>110</v>
      </c>
    </row>
    <row r="804" spans="1:6">
      <c r="A804" t="s">
        <v>2059</v>
      </c>
      <c r="B804">
        <v>2307</v>
      </c>
      <c r="C804">
        <v>2307</v>
      </c>
      <c r="D804">
        <v>2307</v>
      </c>
      <c r="E804">
        <v>2307</v>
      </c>
      <c r="F804" t="s">
        <v>110</v>
      </c>
    </row>
    <row r="805" spans="1:6">
      <c r="A805" t="s">
        <v>2060</v>
      </c>
      <c r="B805">
        <v>406</v>
      </c>
      <c r="C805">
        <v>406</v>
      </c>
      <c r="D805">
        <v>406</v>
      </c>
      <c r="E805">
        <v>406</v>
      </c>
      <c r="F805" t="s">
        <v>110</v>
      </c>
    </row>
    <row r="806" spans="1:6">
      <c r="A806" t="s">
        <v>2061</v>
      </c>
      <c r="B806">
        <v>641</v>
      </c>
      <c r="C806">
        <v>641</v>
      </c>
      <c r="D806">
        <v>641</v>
      </c>
      <c r="E806">
        <v>641</v>
      </c>
      <c r="F806" t="s">
        <v>110</v>
      </c>
    </row>
    <row r="807" spans="1:6">
      <c r="A807" t="s">
        <v>2062</v>
      </c>
      <c r="B807">
        <v>904</v>
      </c>
      <c r="C807">
        <v>904</v>
      </c>
      <c r="D807">
        <v>904</v>
      </c>
      <c r="E807">
        <v>904</v>
      </c>
      <c r="F807" t="s">
        <v>110</v>
      </c>
    </row>
    <row r="808" spans="1:6">
      <c r="A808" t="s">
        <v>2063</v>
      </c>
      <c r="B808">
        <v>356</v>
      </c>
      <c r="C808">
        <v>356</v>
      </c>
      <c r="D808">
        <v>356</v>
      </c>
      <c r="E808">
        <v>356</v>
      </c>
      <c r="F808" t="s">
        <v>110</v>
      </c>
    </row>
    <row r="809" spans="1:6">
      <c r="A809" t="s">
        <v>2064</v>
      </c>
      <c r="B809">
        <v>11350</v>
      </c>
      <c r="C809">
        <v>11350</v>
      </c>
      <c r="D809">
        <v>11350</v>
      </c>
      <c r="E809">
        <v>11350</v>
      </c>
      <c r="F809" t="s">
        <v>110</v>
      </c>
    </row>
    <row r="810" spans="1:6">
      <c r="A810" t="s">
        <v>2065</v>
      </c>
      <c r="B810">
        <v>5461</v>
      </c>
      <c r="C810">
        <v>5461</v>
      </c>
      <c r="D810">
        <v>5461</v>
      </c>
      <c r="E810">
        <v>5461</v>
      </c>
      <c r="F810" t="s">
        <v>110</v>
      </c>
    </row>
    <row r="811" spans="1:6">
      <c r="A811" t="s">
        <v>2066</v>
      </c>
      <c r="B811">
        <v>3271</v>
      </c>
      <c r="C811">
        <v>3271</v>
      </c>
      <c r="D811">
        <v>3271</v>
      </c>
      <c r="E811">
        <v>3271</v>
      </c>
      <c r="F811" t="s">
        <v>110</v>
      </c>
    </row>
    <row r="812" spans="1:6">
      <c r="A812" t="s">
        <v>2067</v>
      </c>
      <c r="B812">
        <v>2618</v>
      </c>
      <c r="C812">
        <v>2618</v>
      </c>
      <c r="D812">
        <v>2618</v>
      </c>
      <c r="E812">
        <v>2618</v>
      </c>
      <c r="F812" t="s">
        <v>110</v>
      </c>
    </row>
    <row r="813" spans="1:6">
      <c r="A813" t="s">
        <v>2068</v>
      </c>
      <c r="B813">
        <v>15549</v>
      </c>
      <c r="C813">
        <v>15549</v>
      </c>
      <c r="D813">
        <v>15549</v>
      </c>
      <c r="E813">
        <v>15549</v>
      </c>
      <c r="F813" t="s">
        <v>110</v>
      </c>
    </row>
    <row r="814" spans="1:6">
      <c r="A814" t="s">
        <v>2069</v>
      </c>
      <c r="B814">
        <v>2952</v>
      </c>
      <c r="C814">
        <v>2952</v>
      </c>
      <c r="D814">
        <v>2952</v>
      </c>
      <c r="E814">
        <v>2952</v>
      </c>
      <c r="F814" t="s">
        <v>110</v>
      </c>
    </row>
    <row r="815" spans="1:6">
      <c r="A815" t="s">
        <v>2070</v>
      </c>
      <c r="B815">
        <v>4167</v>
      </c>
      <c r="C815">
        <v>4167</v>
      </c>
      <c r="D815">
        <v>4167</v>
      </c>
      <c r="E815">
        <v>4167</v>
      </c>
      <c r="F815" t="s">
        <v>110</v>
      </c>
    </row>
    <row r="816" spans="1:6">
      <c r="A816" t="s">
        <v>2071</v>
      </c>
      <c r="B816">
        <v>1869</v>
      </c>
      <c r="C816">
        <v>1869</v>
      </c>
      <c r="D816">
        <v>1869</v>
      </c>
      <c r="E816">
        <v>1869</v>
      </c>
      <c r="F816" t="s">
        <v>110</v>
      </c>
    </row>
    <row r="817" spans="1:6">
      <c r="A817" t="s">
        <v>2072</v>
      </c>
      <c r="B817">
        <v>4441</v>
      </c>
      <c r="C817">
        <v>4441</v>
      </c>
      <c r="D817">
        <v>4441</v>
      </c>
      <c r="E817">
        <v>4441</v>
      </c>
      <c r="F817" t="s">
        <v>110</v>
      </c>
    </row>
    <row r="818" spans="1:6">
      <c r="A818" t="s">
        <v>2073</v>
      </c>
      <c r="B818">
        <v>2120</v>
      </c>
      <c r="C818">
        <v>2120</v>
      </c>
      <c r="D818">
        <v>2120</v>
      </c>
      <c r="E818">
        <v>2120</v>
      </c>
      <c r="F818" t="s">
        <v>110</v>
      </c>
    </row>
    <row r="819" spans="1:6">
      <c r="A819" t="s">
        <v>2074</v>
      </c>
      <c r="B819">
        <v>15490</v>
      </c>
      <c r="C819">
        <v>15490</v>
      </c>
      <c r="D819">
        <v>15490</v>
      </c>
      <c r="E819">
        <v>15490</v>
      </c>
      <c r="F819" t="s">
        <v>110</v>
      </c>
    </row>
    <row r="820" spans="1:6">
      <c r="A820" t="s">
        <v>2075</v>
      </c>
      <c r="B820">
        <v>2154</v>
      </c>
      <c r="C820">
        <v>2154</v>
      </c>
      <c r="D820">
        <v>2154</v>
      </c>
      <c r="E820">
        <v>2154</v>
      </c>
      <c r="F820" t="s">
        <v>110</v>
      </c>
    </row>
    <row r="821" spans="1:6">
      <c r="A821" t="s">
        <v>2076</v>
      </c>
      <c r="B821">
        <v>4419</v>
      </c>
      <c r="C821">
        <v>4419</v>
      </c>
      <c r="D821">
        <v>4419</v>
      </c>
      <c r="E821">
        <v>4419</v>
      </c>
      <c r="F821" t="s">
        <v>110</v>
      </c>
    </row>
    <row r="822" spans="1:6">
      <c r="A822" t="s">
        <v>2077</v>
      </c>
      <c r="B822">
        <v>2290</v>
      </c>
      <c r="C822">
        <v>2290</v>
      </c>
      <c r="D822">
        <v>2290</v>
      </c>
      <c r="E822">
        <v>2290</v>
      </c>
      <c r="F822" t="s">
        <v>110</v>
      </c>
    </row>
    <row r="823" spans="1:6">
      <c r="A823" t="s">
        <v>2078</v>
      </c>
      <c r="B823">
        <v>3636</v>
      </c>
      <c r="C823">
        <v>3636</v>
      </c>
      <c r="D823">
        <v>3636</v>
      </c>
      <c r="E823">
        <v>3636</v>
      </c>
      <c r="F823" t="s">
        <v>110</v>
      </c>
    </row>
    <row r="824" spans="1:6">
      <c r="A824" t="s">
        <v>2079</v>
      </c>
      <c r="B824">
        <v>2991</v>
      </c>
      <c r="C824">
        <v>2991</v>
      </c>
      <c r="D824">
        <v>2991</v>
      </c>
      <c r="E824">
        <v>2991</v>
      </c>
      <c r="F824" t="s">
        <v>110</v>
      </c>
    </row>
    <row r="825" spans="1:6">
      <c r="A825" t="s">
        <v>2080</v>
      </c>
      <c r="B825">
        <v>3808</v>
      </c>
      <c r="C825">
        <v>3808</v>
      </c>
      <c r="D825">
        <v>3808</v>
      </c>
      <c r="E825">
        <v>3808</v>
      </c>
      <c r="F825">
        <v>3808</v>
      </c>
    </row>
    <row r="826" spans="1:6">
      <c r="A826" t="s">
        <v>2080</v>
      </c>
      <c r="B826">
        <v>3808</v>
      </c>
      <c r="C826">
        <v>3808</v>
      </c>
      <c r="D826">
        <v>3808</v>
      </c>
      <c r="E826">
        <v>3808</v>
      </c>
      <c r="F826">
        <v>3808</v>
      </c>
    </row>
    <row r="827" spans="1:6">
      <c r="A827" t="s">
        <v>2081</v>
      </c>
      <c r="B827">
        <v>3808</v>
      </c>
      <c r="C827">
        <v>3808</v>
      </c>
      <c r="D827">
        <v>3808</v>
      </c>
      <c r="E827">
        <v>3808</v>
      </c>
      <c r="F827" t="s">
        <v>110</v>
      </c>
    </row>
    <row r="828" spans="1:6">
      <c r="A828" t="s">
        <v>2082</v>
      </c>
      <c r="B828" t="s">
        <v>110</v>
      </c>
      <c r="C828" t="s">
        <v>110</v>
      </c>
      <c r="D828" t="s">
        <v>110</v>
      </c>
      <c r="E828">
        <v>139</v>
      </c>
      <c r="F828">
        <v>139</v>
      </c>
    </row>
    <row r="829" spans="1:6">
      <c r="A829" t="s">
        <v>2083</v>
      </c>
      <c r="B829" t="s">
        <v>110</v>
      </c>
      <c r="C829" t="s">
        <v>110</v>
      </c>
      <c r="D829" t="s">
        <v>110</v>
      </c>
      <c r="E829">
        <v>67</v>
      </c>
      <c r="F829">
        <v>67</v>
      </c>
    </row>
    <row r="830" spans="1:6">
      <c r="A830" t="s">
        <v>2084</v>
      </c>
      <c r="B830" t="s">
        <v>110</v>
      </c>
      <c r="C830" t="s">
        <v>110</v>
      </c>
      <c r="D830" t="s">
        <v>110</v>
      </c>
      <c r="E830">
        <v>87</v>
      </c>
      <c r="F830">
        <v>87</v>
      </c>
    </row>
    <row r="831" spans="1:6">
      <c r="A831" t="s">
        <v>2085</v>
      </c>
      <c r="B831" t="s">
        <v>110</v>
      </c>
      <c r="C831" t="s">
        <v>110</v>
      </c>
      <c r="D831" t="s">
        <v>110</v>
      </c>
      <c r="E831">
        <v>69</v>
      </c>
      <c r="F831">
        <v>69</v>
      </c>
    </row>
    <row r="832" spans="1:6">
      <c r="A832" t="s">
        <v>2086</v>
      </c>
      <c r="B832" t="s">
        <v>110</v>
      </c>
      <c r="C832" t="s">
        <v>110</v>
      </c>
      <c r="D832" t="s">
        <v>110</v>
      </c>
      <c r="E832">
        <v>1513</v>
      </c>
      <c r="F832">
        <v>1513</v>
      </c>
    </row>
    <row r="833" spans="1:6">
      <c r="A833" t="s">
        <v>2087</v>
      </c>
      <c r="B833" t="s">
        <v>110</v>
      </c>
      <c r="C833" t="s">
        <v>110</v>
      </c>
      <c r="D833" t="s">
        <v>110</v>
      </c>
      <c r="E833">
        <v>1004</v>
      </c>
      <c r="F833">
        <v>1004</v>
      </c>
    </row>
    <row r="834" spans="1:6">
      <c r="A834" t="s">
        <v>2088</v>
      </c>
      <c r="B834" t="s">
        <v>110</v>
      </c>
      <c r="C834" t="s">
        <v>110</v>
      </c>
      <c r="D834" t="s">
        <v>110</v>
      </c>
      <c r="E834">
        <v>929</v>
      </c>
      <c r="F834">
        <v>929</v>
      </c>
    </row>
    <row r="835" spans="1:6">
      <c r="A835" t="s">
        <v>2089</v>
      </c>
      <c r="B835">
        <v>17458</v>
      </c>
      <c r="C835">
        <v>17458</v>
      </c>
      <c r="D835">
        <v>17458</v>
      </c>
      <c r="E835">
        <v>17458</v>
      </c>
      <c r="F835">
        <v>17458</v>
      </c>
    </row>
    <row r="836" spans="1:6">
      <c r="A836" t="s">
        <v>2090</v>
      </c>
      <c r="B836">
        <v>3836</v>
      </c>
      <c r="C836">
        <v>3836</v>
      </c>
      <c r="D836">
        <v>3836</v>
      </c>
      <c r="E836">
        <v>3836</v>
      </c>
      <c r="F836">
        <v>3836</v>
      </c>
    </row>
    <row r="837" spans="1:6">
      <c r="A837" t="s">
        <v>2091</v>
      </c>
      <c r="B837">
        <v>2154</v>
      </c>
      <c r="C837">
        <v>2154</v>
      </c>
      <c r="D837">
        <v>2154</v>
      </c>
      <c r="E837">
        <v>2154</v>
      </c>
      <c r="F837">
        <v>2154</v>
      </c>
    </row>
    <row r="838" spans="1:6">
      <c r="A838" t="s">
        <v>2092</v>
      </c>
      <c r="B838">
        <v>778</v>
      </c>
      <c r="C838">
        <v>778</v>
      </c>
      <c r="D838">
        <v>778</v>
      </c>
      <c r="E838">
        <v>778</v>
      </c>
      <c r="F838">
        <v>778</v>
      </c>
    </row>
    <row r="839" spans="1:6">
      <c r="A839" t="s">
        <v>2093</v>
      </c>
      <c r="B839">
        <v>904</v>
      </c>
      <c r="C839">
        <v>904</v>
      </c>
      <c r="D839">
        <v>904</v>
      </c>
      <c r="E839">
        <v>904</v>
      </c>
      <c r="F839">
        <v>904</v>
      </c>
    </row>
    <row r="840" spans="1:6">
      <c r="A840" t="s">
        <v>2094</v>
      </c>
      <c r="B840">
        <v>5286</v>
      </c>
      <c r="C840">
        <v>5286</v>
      </c>
      <c r="D840">
        <v>5286</v>
      </c>
      <c r="E840">
        <v>5286</v>
      </c>
      <c r="F840">
        <v>5286</v>
      </c>
    </row>
    <row r="841" spans="1:6">
      <c r="A841" t="s">
        <v>2095</v>
      </c>
      <c r="B841">
        <v>2714</v>
      </c>
      <c r="C841">
        <v>2714</v>
      </c>
      <c r="D841">
        <v>2714</v>
      </c>
      <c r="E841">
        <v>2714</v>
      </c>
      <c r="F841">
        <v>2714</v>
      </c>
    </row>
    <row r="842" spans="1:6">
      <c r="A842" t="s">
        <v>2096</v>
      </c>
      <c r="B842">
        <v>2572</v>
      </c>
      <c r="C842">
        <v>2572</v>
      </c>
      <c r="D842">
        <v>2572</v>
      </c>
      <c r="E842">
        <v>2572</v>
      </c>
      <c r="F842">
        <v>2572</v>
      </c>
    </row>
    <row r="843" spans="1:6">
      <c r="A843" t="s">
        <v>2097</v>
      </c>
      <c r="B843">
        <v>8336</v>
      </c>
      <c r="C843">
        <v>8336</v>
      </c>
      <c r="D843">
        <v>8336</v>
      </c>
      <c r="E843">
        <v>8336</v>
      </c>
      <c r="F843">
        <v>8336</v>
      </c>
    </row>
    <row r="844" spans="1:6">
      <c r="A844" t="s">
        <v>2098</v>
      </c>
      <c r="B844">
        <v>2641</v>
      </c>
      <c r="C844">
        <v>2641</v>
      </c>
      <c r="D844">
        <v>2641</v>
      </c>
      <c r="E844">
        <v>2641</v>
      </c>
      <c r="F844">
        <v>2641</v>
      </c>
    </row>
    <row r="845" spans="1:6">
      <c r="A845" t="s">
        <v>2099</v>
      </c>
      <c r="B845">
        <v>1823</v>
      </c>
      <c r="C845">
        <v>1823</v>
      </c>
      <c r="D845">
        <v>1823</v>
      </c>
      <c r="E845">
        <v>1823</v>
      </c>
      <c r="F845">
        <v>1823</v>
      </c>
    </row>
    <row r="846" spans="1:6">
      <c r="A846" t="s">
        <v>2100</v>
      </c>
      <c r="B846">
        <v>1496</v>
      </c>
      <c r="C846">
        <v>1496</v>
      </c>
      <c r="D846">
        <v>1496</v>
      </c>
      <c r="E846">
        <v>1496</v>
      </c>
      <c r="F846">
        <v>1496</v>
      </c>
    </row>
    <row r="847" spans="1:6">
      <c r="A847" t="s">
        <v>2101</v>
      </c>
      <c r="B847">
        <v>2376</v>
      </c>
      <c r="C847">
        <v>2376</v>
      </c>
      <c r="D847">
        <v>2376</v>
      </c>
      <c r="E847">
        <v>2376</v>
      </c>
      <c r="F847">
        <v>2376</v>
      </c>
    </row>
    <row r="848" spans="1:6">
      <c r="A848" t="s">
        <v>27</v>
      </c>
      <c r="B848">
        <v>505990.7</v>
      </c>
      <c r="C848">
        <v>505990.7</v>
      </c>
      <c r="D848">
        <v>505990.7</v>
      </c>
      <c r="E848">
        <v>505970</v>
      </c>
      <c r="F848">
        <v>505944</v>
      </c>
    </row>
    <row r="849" spans="1:6">
      <c r="A849" t="s">
        <v>2102</v>
      </c>
      <c r="B849">
        <v>45499.3</v>
      </c>
      <c r="C849">
        <v>45499.3</v>
      </c>
      <c r="D849">
        <v>45499.3</v>
      </c>
      <c r="E849">
        <v>45504</v>
      </c>
      <c r="F849">
        <v>45505</v>
      </c>
    </row>
    <row r="850" spans="1:6">
      <c r="A850" t="s">
        <v>2103</v>
      </c>
      <c r="B850">
        <v>29574.400000000001</v>
      </c>
      <c r="C850">
        <v>29574.400000000001</v>
      </c>
      <c r="D850">
        <v>29574.400000000001</v>
      </c>
      <c r="E850">
        <v>29575</v>
      </c>
      <c r="F850">
        <v>29575</v>
      </c>
    </row>
    <row r="851" spans="1:6">
      <c r="A851" t="s">
        <v>2104</v>
      </c>
      <c r="B851">
        <v>7950.4</v>
      </c>
      <c r="C851">
        <v>7950.4</v>
      </c>
      <c r="D851">
        <v>7950.4</v>
      </c>
      <c r="E851">
        <v>7950</v>
      </c>
      <c r="F851">
        <v>7950</v>
      </c>
    </row>
    <row r="852" spans="1:6">
      <c r="A852" t="s">
        <v>2105</v>
      </c>
      <c r="B852">
        <v>9856.1</v>
      </c>
      <c r="C852">
        <v>9856.1</v>
      </c>
      <c r="D852">
        <v>9856.1</v>
      </c>
      <c r="E852">
        <v>9857</v>
      </c>
      <c r="F852">
        <v>9857</v>
      </c>
    </row>
    <row r="853" spans="1:6">
      <c r="A853" t="s">
        <v>2106</v>
      </c>
      <c r="B853">
        <v>7273.3</v>
      </c>
      <c r="C853">
        <v>7273.3</v>
      </c>
      <c r="D853">
        <v>7273.3</v>
      </c>
      <c r="E853">
        <v>7273</v>
      </c>
      <c r="F853">
        <v>7273</v>
      </c>
    </row>
    <row r="854" spans="1:6">
      <c r="A854" t="s">
        <v>2107</v>
      </c>
      <c r="B854">
        <v>4494.6000000000004</v>
      </c>
      <c r="C854">
        <v>4494.6000000000004</v>
      </c>
      <c r="D854">
        <v>4494.6000000000004</v>
      </c>
      <c r="E854">
        <v>4495</v>
      </c>
      <c r="F854">
        <v>4495</v>
      </c>
    </row>
    <row r="855" spans="1:6">
      <c r="A855" t="s">
        <v>2108</v>
      </c>
      <c r="B855">
        <v>10603.6</v>
      </c>
      <c r="C855">
        <v>10603.6</v>
      </c>
      <c r="D855">
        <v>10603.6</v>
      </c>
      <c r="E855">
        <v>10602</v>
      </c>
      <c r="F855">
        <v>10603</v>
      </c>
    </row>
    <row r="856" spans="1:6">
      <c r="A856" t="s">
        <v>2109</v>
      </c>
      <c r="B856">
        <v>10603.6</v>
      </c>
      <c r="C856">
        <v>10603.6</v>
      </c>
      <c r="D856">
        <v>10603.6</v>
      </c>
      <c r="E856">
        <v>10602</v>
      </c>
      <c r="F856">
        <v>10603</v>
      </c>
    </row>
    <row r="857" spans="1:6">
      <c r="A857" t="s">
        <v>2110</v>
      </c>
      <c r="B857">
        <v>5321.3</v>
      </c>
      <c r="C857">
        <v>5321.3</v>
      </c>
      <c r="D857">
        <v>5321.3</v>
      </c>
      <c r="E857">
        <v>5327</v>
      </c>
      <c r="F857">
        <v>5327</v>
      </c>
    </row>
    <row r="858" spans="1:6">
      <c r="A858" t="s">
        <v>2110</v>
      </c>
      <c r="B858">
        <v>5321.3</v>
      </c>
      <c r="C858">
        <v>5321.3</v>
      </c>
      <c r="D858">
        <v>5321.3</v>
      </c>
      <c r="E858">
        <v>5327</v>
      </c>
      <c r="F858">
        <v>5327</v>
      </c>
    </row>
    <row r="859" spans="1:6">
      <c r="A859" t="s">
        <v>2111</v>
      </c>
      <c r="B859">
        <v>70391</v>
      </c>
      <c r="C859">
        <v>70391</v>
      </c>
      <c r="D859">
        <v>70391</v>
      </c>
      <c r="E859">
        <v>70431</v>
      </c>
      <c r="F859">
        <v>70383</v>
      </c>
    </row>
    <row r="860" spans="1:6">
      <c r="A860" t="s">
        <v>2112</v>
      </c>
      <c r="B860">
        <v>7235.2</v>
      </c>
      <c r="C860">
        <v>7235.2</v>
      </c>
      <c r="D860">
        <v>7235.2</v>
      </c>
      <c r="E860">
        <v>7275</v>
      </c>
      <c r="F860">
        <v>7228</v>
      </c>
    </row>
    <row r="861" spans="1:6">
      <c r="A861" t="s">
        <v>2113</v>
      </c>
      <c r="B861">
        <v>3037.5</v>
      </c>
      <c r="C861">
        <v>3037.5</v>
      </c>
      <c r="D861">
        <v>3037.5</v>
      </c>
      <c r="E861">
        <v>3038</v>
      </c>
      <c r="F861">
        <v>3032</v>
      </c>
    </row>
    <row r="862" spans="1:6">
      <c r="A862" t="s">
        <v>2114</v>
      </c>
      <c r="B862">
        <v>1980.4</v>
      </c>
      <c r="C862">
        <v>1980.4</v>
      </c>
      <c r="D862">
        <v>1980.4</v>
      </c>
      <c r="E862">
        <v>2025</v>
      </c>
      <c r="F862">
        <v>1980</v>
      </c>
    </row>
    <row r="863" spans="1:6">
      <c r="A863" t="s">
        <v>2115</v>
      </c>
      <c r="B863">
        <v>2217.3000000000002</v>
      </c>
      <c r="C863">
        <v>2217.3000000000002</v>
      </c>
      <c r="D863">
        <v>2217.3000000000002</v>
      </c>
      <c r="E863">
        <v>2212</v>
      </c>
      <c r="F863">
        <v>2216</v>
      </c>
    </row>
    <row r="864" spans="1:6">
      <c r="A864" t="s">
        <v>2116</v>
      </c>
      <c r="B864">
        <v>10390.4</v>
      </c>
      <c r="C864">
        <v>10390.4</v>
      </c>
      <c r="D864">
        <v>10390.4</v>
      </c>
      <c r="E864">
        <v>10390</v>
      </c>
      <c r="F864">
        <v>10390</v>
      </c>
    </row>
    <row r="865" spans="1:6">
      <c r="A865" t="s">
        <v>2117</v>
      </c>
      <c r="B865">
        <v>10390.4</v>
      </c>
      <c r="C865">
        <v>10390.4</v>
      </c>
      <c r="D865">
        <v>10390.4</v>
      </c>
      <c r="E865">
        <v>10390</v>
      </c>
      <c r="F865">
        <v>10390</v>
      </c>
    </row>
    <row r="866" spans="1:6">
      <c r="A866" t="s">
        <v>2118</v>
      </c>
      <c r="B866">
        <v>5045.3</v>
      </c>
      <c r="C866">
        <v>5045.3</v>
      </c>
      <c r="D866">
        <v>5045.3</v>
      </c>
      <c r="E866">
        <v>5045</v>
      </c>
      <c r="F866">
        <v>5045</v>
      </c>
    </row>
    <row r="867" spans="1:6">
      <c r="A867" t="s">
        <v>2118</v>
      </c>
      <c r="B867">
        <v>5045.3</v>
      </c>
      <c r="C867">
        <v>5045.3</v>
      </c>
      <c r="D867">
        <v>5045.3</v>
      </c>
      <c r="E867">
        <v>5045</v>
      </c>
      <c r="F867">
        <v>5045</v>
      </c>
    </row>
    <row r="868" spans="1:6">
      <c r="A868" t="s">
        <v>2119</v>
      </c>
      <c r="B868">
        <v>47720.3</v>
      </c>
      <c r="C868">
        <v>47720.3</v>
      </c>
      <c r="D868">
        <v>47720.3</v>
      </c>
      <c r="E868">
        <v>47721</v>
      </c>
      <c r="F868">
        <v>47720</v>
      </c>
    </row>
    <row r="869" spans="1:6">
      <c r="A869" t="s">
        <v>2120</v>
      </c>
      <c r="B869">
        <v>15636.2</v>
      </c>
      <c r="C869">
        <v>15636.2</v>
      </c>
      <c r="D869">
        <v>15636.2</v>
      </c>
      <c r="E869">
        <v>15636</v>
      </c>
      <c r="F869">
        <v>15636</v>
      </c>
    </row>
    <row r="870" spans="1:6">
      <c r="A870" t="s">
        <v>2121</v>
      </c>
      <c r="B870">
        <v>14809.6</v>
      </c>
      <c r="C870">
        <v>14809.6</v>
      </c>
      <c r="D870">
        <v>14809.6</v>
      </c>
      <c r="E870">
        <v>14810</v>
      </c>
      <c r="F870">
        <v>14810</v>
      </c>
    </row>
    <row r="871" spans="1:6">
      <c r="A871" t="s">
        <v>2122</v>
      </c>
      <c r="B871">
        <v>17274.5</v>
      </c>
      <c r="C871">
        <v>17274.5</v>
      </c>
      <c r="D871">
        <v>17274.5</v>
      </c>
      <c r="E871">
        <v>17275</v>
      </c>
      <c r="F871">
        <v>17274</v>
      </c>
    </row>
    <row r="872" spans="1:6">
      <c r="A872" t="s">
        <v>2123</v>
      </c>
      <c r="B872">
        <v>8027.7</v>
      </c>
      <c r="C872">
        <v>8027.7</v>
      </c>
      <c r="D872">
        <v>8027.7</v>
      </c>
      <c r="E872">
        <v>8028</v>
      </c>
      <c r="F872">
        <v>8028</v>
      </c>
    </row>
    <row r="873" spans="1:6">
      <c r="A873" t="s">
        <v>2123</v>
      </c>
      <c r="B873">
        <v>8027.7</v>
      </c>
      <c r="C873">
        <v>8027.7</v>
      </c>
      <c r="D873">
        <v>8027.7</v>
      </c>
      <c r="E873">
        <v>8028</v>
      </c>
      <c r="F873">
        <v>8028</v>
      </c>
    </row>
    <row r="874" spans="1:6">
      <c r="A874" t="s">
        <v>2124</v>
      </c>
      <c r="B874">
        <v>8027.7</v>
      </c>
      <c r="C874">
        <v>8027.7</v>
      </c>
      <c r="D874">
        <v>8027.7</v>
      </c>
      <c r="E874">
        <v>8028</v>
      </c>
      <c r="F874">
        <v>8028</v>
      </c>
    </row>
    <row r="875" spans="1:6">
      <c r="A875" t="s">
        <v>2125</v>
      </c>
      <c r="B875">
        <v>215322.4</v>
      </c>
      <c r="C875">
        <v>215322.4</v>
      </c>
      <c r="D875">
        <v>215322.4</v>
      </c>
      <c r="E875">
        <v>215278</v>
      </c>
      <c r="F875">
        <v>215300</v>
      </c>
    </row>
    <row r="876" spans="1:6">
      <c r="A876" t="s">
        <v>2126</v>
      </c>
      <c r="B876">
        <v>94225.9</v>
      </c>
      <c r="C876">
        <v>94225.9</v>
      </c>
      <c r="D876">
        <v>94225.9</v>
      </c>
      <c r="E876">
        <v>94227</v>
      </c>
      <c r="F876">
        <v>94227</v>
      </c>
    </row>
    <row r="877" spans="1:6">
      <c r="A877" t="s">
        <v>2127</v>
      </c>
      <c r="B877">
        <v>8049.9</v>
      </c>
      <c r="C877">
        <v>8049.9</v>
      </c>
      <c r="D877">
        <v>8049.9</v>
      </c>
      <c r="E877">
        <v>8050</v>
      </c>
      <c r="F877">
        <v>8050</v>
      </c>
    </row>
    <row r="878" spans="1:6">
      <c r="A878" t="s">
        <v>2128</v>
      </c>
      <c r="B878">
        <v>14291.1</v>
      </c>
      <c r="C878">
        <v>14291.1</v>
      </c>
      <c r="D878">
        <v>14291.1</v>
      </c>
      <c r="E878">
        <v>14291</v>
      </c>
      <c r="F878">
        <v>14291</v>
      </c>
    </row>
    <row r="879" spans="1:6">
      <c r="A879" t="s">
        <v>2129</v>
      </c>
      <c r="B879">
        <v>15580.8</v>
      </c>
      <c r="C879">
        <v>15580.8</v>
      </c>
      <c r="D879">
        <v>15580.8</v>
      </c>
      <c r="E879">
        <v>15582</v>
      </c>
      <c r="F879">
        <v>15582</v>
      </c>
    </row>
    <row r="880" spans="1:6">
      <c r="A880" t="s">
        <v>2130</v>
      </c>
      <c r="B880">
        <v>8052.5</v>
      </c>
      <c r="C880">
        <v>8052.5</v>
      </c>
      <c r="D880">
        <v>8052.5</v>
      </c>
      <c r="E880">
        <v>8053</v>
      </c>
      <c r="F880">
        <v>8053</v>
      </c>
    </row>
    <row r="881" spans="1:6">
      <c r="A881" t="s">
        <v>2131</v>
      </c>
      <c r="B881">
        <v>12350</v>
      </c>
      <c r="C881">
        <v>12350</v>
      </c>
      <c r="D881">
        <v>12350</v>
      </c>
      <c r="E881">
        <v>12350</v>
      </c>
      <c r="F881">
        <v>12350</v>
      </c>
    </row>
    <row r="882" spans="1:6">
      <c r="A882" t="s">
        <v>2132</v>
      </c>
      <c r="B882">
        <v>6922.8</v>
      </c>
      <c r="C882">
        <v>6922.8</v>
      </c>
      <c r="D882">
        <v>6922.8</v>
      </c>
      <c r="E882">
        <v>6923</v>
      </c>
      <c r="F882">
        <v>6923</v>
      </c>
    </row>
    <row r="883" spans="1:6">
      <c r="A883" t="s">
        <v>2133</v>
      </c>
      <c r="B883">
        <v>10307.200000000001</v>
      </c>
      <c r="C883">
        <v>10307.200000000001</v>
      </c>
      <c r="D883">
        <v>10307.200000000001</v>
      </c>
      <c r="E883">
        <v>10307</v>
      </c>
      <c r="F883">
        <v>10307</v>
      </c>
    </row>
    <row r="884" spans="1:6">
      <c r="A884" t="s">
        <v>2134</v>
      </c>
      <c r="B884">
        <v>8110.5</v>
      </c>
      <c r="C884">
        <v>8110.5</v>
      </c>
      <c r="D884">
        <v>8110.5</v>
      </c>
      <c r="E884">
        <v>8110</v>
      </c>
      <c r="F884">
        <v>8110</v>
      </c>
    </row>
    <row r="885" spans="1:6">
      <c r="A885" t="s">
        <v>2135</v>
      </c>
      <c r="B885">
        <v>10561.3</v>
      </c>
      <c r="C885">
        <v>10561.3</v>
      </c>
      <c r="D885">
        <v>10561.3</v>
      </c>
      <c r="E885">
        <v>10561</v>
      </c>
      <c r="F885">
        <v>10561</v>
      </c>
    </row>
    <row r="886" spans="1:6">
      <c r="A886" t="s">
        <v>2136</v>
      </c>
      <c r="B886">
        <v>79462</v>
      </c>
      <c r="C886">
        <v>79462</v>
      </c>
      <c r="D886">
        <v>79462</v>
      </c>
      <c r="E886">
        <v>79417</v>
      </c>
      <c r="F886">
        <v>79462</v>
      </c>
    </row>
    <row r="887" spans="1:6">
      <c r="A887" t="s">
        <v>2137</v>
      </c>
      <c r="B887">
        <v>14925.8</v>
      </c>
      <c r="C887">
        <v>14925.8</v>
      </c>
      <c r="D887">
        <v>14925.8</v>
      </c>
      <c r="E887">
        <v>14926</v>
      </c>
      <c r="F887">
        <v>14926</v>
      </c>
    </row>
    <row r="888" spans="1:6">
      <c r="A888" t="s">
        <v>2138</v>
      </c>
      <c r="B888">
        <v>19813.2</v>
      </c>
      <c r="C888">
        <v>19813.2</v>
      </c>
      <c r="D888">
        <v>19813.2</v>
      </c>
      <c r="E888">
        <v>19813</v>
      </c>
      <c r="F888">
        <v>19813</v>
      </c>
    </row>
    <row r="889" spans="1:6">
      <c r="A889" t="s">
        <v>2139</v>
      </c>
      <c r="B889">
        <v>17141.099999999999</v>
      </c>
      <c r="C889">
        <v>17141.099999999999</v>
      </c>
      <c r="D889">
        <v>17141.099999999999</v>
      </c>
      <c r="E889">
        <v>17141</v>
      </c>
      <c r="F889">
        <v>17141</v>
      </c>
    </row>
    <row r="890" spans="1:6">
      <c r="A890" t="s">
        <v>2140</v>
      </c>
      <c r="B890">
        <v>12212.1</v>
      </c>
      <c r="C890">
        <v>12212.1</v>
      </c>
      <c r="D890">
        <v>12212.1</v>
      </c>
      <c r="E890">
        <v>12167</v>
      </c>
      <c r="F890">
        <v>12212</v>
      </c>
    </row>
    <row r="891" spans="1:6">
      <c r="A891" t="s">
        <v>2141</v>
      </c>
      <c r="B891">
        <v>15369.7</v>
      </c>
      <c r="C891">
        <v>15369.7</v>
      </c>
      <c r="D891">
        <v>15369.7</v>
      </c>
      <c r="E891">
        <v>15370</v>
      </c>
      <c r="F891">
        <v>15370</v>
      </c>
    </row>
    <row r="892" spans="1:6">
      <c r="A892" t="s">
        <v>2142</v>
      </c>
      <c r="B892">
        <v>41634.5</v>
      </c>
      <c r="C892">
        <v>41634.5</v>
      </c>
      <c r="D892">
        <v>41634.5</v>
      </c>
      <c r="E892">
        <v>41634</v>
      </c>
      <c r="F892">
        <v>41611</v>
      </c>
    </row>
    <row r="893" spans="1:6">
      <c r="A893" t="s">
        <v>2143</v>
      </c>
      <c r="B893">
        <v>21766.3</v>
      </c>
      <c r="C893">
        <v>21766.3</v>
      </c>
      <c r="D893">
        <v>21766.3</v>
      </c>
      <c r="E893">
        <v>21766</v>
      </c>
      <c r="F893">
        <v>21766</v>
      </c>
    </row>
    <row r="894" spans="1:6">
      <c r="A894" t="s">
        <v>2144</v>
      </c>
      <c r="B894">
        <v>19868.2</v>
      </c>
      <c r="C894">
        <v>19868.2</v>
      </c>
      <c r="D894">
        <v>19868.2</v>
      </c>
      <c r="E894">
        <v>19868</v>
      </c>
      <c r="F894">
        <v>19845</v>
      </c>
    </row>
    <row r="895" spans="1:6">
      <c r="A895" t="s">
        <v>2145</v>
      </c>
      <c r="B895">
        <v>60359.5</v>
      </c>
      <c r="C895">
        <v>60359.5</v>
      </c>
      <c r="D895">
        <v>60359.5</v>
      </c>
      <c r="E895">
        <v>60339</v>
      </c>
      <c r="F895">
        <v>60339</v>
      </c>
    </row>
    <row r="896" spans="1:6">
      <c r="A896" t="s">
        <v>2146</v>
      </c>
      <c r="B896">
        <v>32113.4</v>
      </c>
      <c r="C896">
        <v>32113.4</v>
      </c>
      <c r="D896">
        <v>32113.4</v>
      </c>
      <c r="E896">
        <v>32091</v>
      </c>
      <c r="F896">
        <v>32090</v>
      </c>
    </row>
    <row r="897" spans="1:6">
      <c r="A897" t="s">
        <v>2147</v>
      </c>
      <c r="B897">
        <v>7728.2</v>
      </c>
      <c r="C897">
        <v>7728.2</v>
      </c>
      <c r="D897">
        <v>7728.2</v>
      </c>
      <c r="E897">
        <v>7728</v>
      </c>
      <c r="F897">
        <v>7728</v>
      </c>
    </row>
    <row r="898" spans="1:6">
      <c r="A898" t="s">
        <v>2148</v>
      </c>
      <c r="B898">
        <v>5909.9</v>
      </c>
      <c r="C898">
        <v>5909.9</v>
      </c>
      <c r="D898">
        <v>5909.9</v>
      </c>
      <c r="E898">
        <v>5910</v>
      </c>
      <c r="F898">
        <v>5909</v>
      </c>
    </row>
    <row r="899" spans="1:6">
      <c r="A899" t="s">
        <v>2149</v>
      </c>
      <c r="B899">
        <v>12172.5</v>
      </c>
      <c r="C899">
        <v>12172.5</v>
      </c>
      <c r="D899">
        <v>12172.5</v>
      </c>
      <c r="E899">
        <v>12150</v>
      </c>
      <c r="F899">
        <v>12150</v>
      </c>
    </row>
    <row r="900" spans="1:6">
      <c r="A900" t="s">
        <v>2150</v>
      </c>
      <c r="B900">
        <v>6302.9</v>
      </c>
      <c r="C900">
        <v>6302.9</v>
      </c>
      <c r="D900">
        <v>6302.9</v>
      </c>
      <c r="E900">
        <v>6303</v>
      </c>
      <c r="F900">
        <v>6303</v>
      </c>
    </row>
    <row r="901" spans="1:6">
      <c r="A901" t="s">
        <v>2151</v>
      </c>
      <c r="B901">
        <v>23254.5</v>
      </c>
      <c r="C901">
        <v>23254.5</v>
      </c>
      <c r="D901">
        <v>23254.5</v>
      </c>
      <c r="E901">
        <v>23256</v>
      </c>
      <c r="F901">
        <v>23257</v>
      </c>
    </row>
    <row r="902" spans="1:6">
      <c r="A902" t="s">
        <v>2152</v>
      </c>
      <c r="B902">
        <v>5816.5</v>
      </c>
      <c r="C902">
        <v>5816.5</v>
      </c>
      <c r="D902">
        <v>5816.5</v>
      </c>
      <c r="E902">
        <v>5816</v>
      </c>
      <c r="F902">
        <v>5817</v>
      </c>
    </row>
    <row r="903" spans="1:6">
      <c r="A903" t="s">
        <v>2153</v>
      </c>
      <c r="B903">
        <v>6631.9</v>
      </c>
      <c r="C903">
        <v>6631.9</v>
      </c>
      <c r="D903">
        <v>6631.9</v>
      </c>
      <c r="E903">
        <v>6632</v>
      </c>
      <c r="F903">
        <v>6632</v>
      </c>
    </row>
    <row r="904" spans="1:6">
      <c r="A904" t="s">
        <v>2154</v>
      </c>
      <c r="B904">
        <v>10806.1</v>
      </c>
      <c r="C904">
        <v>10806.1</v>
      </c>
      <c r="D904">
        <v>10806.1</v>
      </c>
      <c r="E904">
        <v>10808</v>
      </c>
      <c r="F904">
        <v>10808</v>
      </c>
    </row>
    <row r="905" spans="1:6">
      <c r="A905" t="s">
        <v>2155</v>
      </c>
      <c r="B905">
        <v>4991.7</v>
      </c>
      <c r="C905">
        <v>4991.7</v>
      </c>
      <c r="D905">
        <v>4991.7</v>
      </c>
      <c r="E905">
        <v>4992</v>
      </c>
      <c r="F905">
        <v>4992</v>
      </c>
    </row>
    <row r="906" spans="1:6">
      <c r="A906" t="s">
        <v>2156</v>
      </c>
      <c r="B906">
        <v>655.8</v>
      </c>
      <c r="C906">
        <v>655.8</v>
      </c>
      <c r="D906">
        <v>655.8</v>
      </c>
      <c r="E906">
        <v>656</v>
      </c>
      <c r="F906">
        <v>656</v>
      </c>
    </row>
    <row r="907" spans="1:6">
      <c r="A907" t="s">
        <v>2157</v>
      </c>
      <c r="B907">
        <v>3640.2</v>
      </c>
      <c r="C907">
        <v>3640.2</v>
      </c>
      <c r="D907">
        <v>3640.2</v>
      </c>
      <c r="E907">
        <v>3640</v>
      </c>
      <c r="F907">
        <v>3640</v>
      </c>
    </row>
    <row r="908" spans="1:6">
      <c r="A908" t="s">
        <v>2158</v>
      </c>
      <c r="B908">
        <v>695.7</v>
      </c>
      <c r="C908">
        <v>695.7</v>
      </c>
      <c r="D908">
        <v>695.7</v>
      </c>
      <c r="E908">
        <v>696</v>
      </c>
      <c r="F908">
        <v>696</v>
      </c>
    </row>
    <row r="909" spans="1:6">
      <c r="A909" t="s">
        <v>2159</v>
      </c>
      <c r="B909">
        <v>98943.8</v>
      </c>
      <c r="C909">
        <v>98943.8</v>
      </c>
      <c r="D909">
        <v>98943.8</v>
      </c>
      <c r="E909">
        <v>98944</v>
      </c>
      <c r="F909">
        <v>98944</v>
      </c>
    </row>
    <row r="910" spans="1:6">
      <c r="A910" t="s">
        <v>2160</v>
      </c>
      <c r="B910">
        <v>87597.7</v>
      </c>
      <c r="C910">
        <v>87597.7</v>
      </c>
      <c r="D910">
        <v>87597.7</v>
      </c>
      <c r="E910">
        <v>87597</v>
      </c>
      <c r="F910">
        <v>87597</v>
      </c>
    </row>
    <row r="911" spans="1:6">
      <c r="A911" t="s">
        <v>2161</v>
      </c>
      <c r="B911">
        <v>8774.9</v>
      </c>
      <c r="C911">
        <v>8774.9</v>
      </c>
      <c r="D911">
        <v>8774.9</v>
      </c>
      <c r="E911">
        <v>8774</v>
      </c>
      <c r="F911">
        <v>8774</v>
      </c>
    </row>
    <row r="912" spans="1:6">
      <c r="A912" t="s">
        <v>2162</v>
      </c>
      <c r="B912">
        <v>7435.9</v>
      </c>
      <c r="C912">
        <v>7435.9</v>
      </c>
      <c r="D912">
        <v>7435.9</v>
      </c>
      <c r="E912">
        <v>7436</v>
      </c>
      <c r="F912">
        <v>7436</v>
      </c>
    </row>
    <row r="913" spans="1:6">
      <c r="A913" t="s">
        <v>2163</v>
      </c>
      <c r="B913">
        <v>13771.3</v>
      </c>
      <c r="C913">
        <v>13771.3</v>
      </c>
      <c r="D913">
        <v>13771.3</v>
      </c>
      <c r="E913">
        <v>13771</v>
      </c>
      <c r="F913">
        <v>13771</v>
      </c>
    </row>
    <row r="914" spans="1:6">
      <c r="A914" t="s">
        <v>2164</v>
      </c>
      <c r="B914">
        <v>12647</v>
      </c>
      <c r="C914">
        <v>12647</v>
      </c>
      <c r="D914">
        <v>12647</v>
      </c>
      <c r="E914">
        <v>12647</v>
      </c>
      <c r="F914">
        <v>12647</v>
      </c>
    </row>
    <row r="915" spans="1:6">
      <c r="A915" t="s">
        <v>2165</v>
      </c>
      <c r="B915">
        <v>10128</v>
      </c>
      <c r="C915">
        <v>10128</v>
      </c>
      <c r="D915">
        <v>10128</v>
      </c>
      <c r="E915">
        <v>10128</v>
      </c>
      <c r="F915">
        <v>10128</v>
      </c>
    </row>
    <row r="916" spans="1:6">
      <c r="A916" t="s">
        <v>2166</v>
      </c>
      <c r="B916">
        <v>13496.1</v>
      </c>
      <c r="C916">
        <v>13496.1</v>
      </c>
      <c r="D916">
        <v>13496.1</v>
      </c>
      <c r="E916">
        <v>13496</v>
      </c>
      <c r="F916">
        <v>13496</v>
      </c>
    </row>
    <row r="917" spans="1:6">
      <c r="A917" t="s">
        <v>2167</v>
      </c>
      <c r="B917">
        <v>7308.5</v>
      </c>
      <c r="C917">
        <v>7308.5</v>
      </c>
      <c r="D917">
        <v>7308.5</v>
      </c>
      <c r="E917">
        <v>7309</v>
      </c>
      <c r="F917">
        <v>7309</v>
      </c>
    </row>
    <row r="918" spans="1:6">
      <c r="A918" t="s">
        <v>2168</v>
      </c>
      <c r="B918">
        <v>14036.1</v>
      </c>
      <c r="C918">
        <v>14036.1</v>
      </c>
      <c r="D918">
        <v>14036.1</v>
      </c>
      <c r="E918">
        <v>14036</v>
      </c>
      <c r="F918">
        <v>14036</v>
      </c>
    </row>
    <row r="919" spans="1:6">
      <c r="A919" t="s">
        <v>2169</v>
      </c>
      <c r="B919">
        <v>11313.2</v>
      </c>
      <c r="C919">
        <v>11313.2</v>
      </c>
      <c r="D919">
        <v>11313.2</v>
      </c>
      <c r="E919">
        <v>11314</v>
      </c>
      <c r="F919">
        <v>11314</v>
      </c>
    </row>
    <row r="920" spans="1:6">
      <c r="A920" t="s">
        <v>2170</v>
      </c>
      <c r="B920">
        <v>11313.2</v>
      </c>
      <c r="C920">
        <v>11313.2</v>
      </c>
      <c r="D920">
        <v>11313.2</v>
      </c>
      <c r="E920">
        <v>11314</v>
      </c>
      <c r="F920">
        <v>11314</v>
      </c>
    </row>
    <row r="921" spans="1:6">
      <c r="A921" t="s">
        <v>2171</v>
      </c>
      <c r="B921">
        <v>19.5</v>
      </c>
      <c r="C921">
        <v>19.5</v>
      </c>
      <c r="D921">
        <v>19.5</v>
      </c>
      <c r="E921">
        <v>20</v>
      </c>
      <c r="F921">
        <v>20</v>
      </c>
    </row>
    <row r="922" spans="1:6">
      <c r="A922" t="s">
        <v>2172</v>
      </c>
      <c r="B922">
        <v>19.5</v>
      </c>
      <c r="C922">
        <v>19.5</v>
      </c>
      <c r="D922">
        <v>19.5</v>
      </c>
      <c r="E922">
        <v>20</v>
      </c>
      <c r="F922">
        <v>20</v>
      </c>
    </row>
    <row r="923" spans="1:6">
      <c r="A923" t="s">
        <v>2173</v>
      </c>
      <c r="B923">
        <v>13.4</v>
      </c>
      <c r="C923">
        <v>13.4</v>
      </c>
      <c r="D923">
        <v>13.4</v>
      </c>
      <c r="E923">
        <v>13</v>
      </c>
      <c r="F923">
        <v>13</v>
      </c>
    </row>
    <row r="924" spans="1:6">
      <c r="A924" t="s">
        <v>2174</v>
      </c>
      <c r="B924">
        <v>13.4</v>
      </c>
      <c r="C924">
        <v>13.4</v>
      </c>
      <c r="D924">
        <v>13.4</v>
      </c>
      <c r="E924">
        <v>13</v>
      </c>
      <c r="F924">
        <v>13</v>
      </c>
    </row>
    <row r="925" spans="1:6">
      <c r="A925" t="s">
        <v>2175</v>
      </c>
      <c r="B925">
        <v>7447</v>
      </c>
      <c r="C925">
        <v>7447</v>
      </c>
      <c r="D925">
        <v>7447</v>
      </c>
      <c r="E925">
        <v>7446</v>
      </c>
      <c r="F925">
        <v>7445</v>
      </c>
    </row>
    <row r="926" spans="1:6">
      <c r="A926" t="s">
        <v>2175</v>
      </c>
      <c r="B926">
        <v>7447</v>
      </c>
      <c r="C926">
        <v>7447</v>
      </c>
      <c r="D926">
        <v>7447</v>
      </c>
      <c r="E926">
        <v>7446</v>
      </c>
      <c r="F926">
        <v>7445</v>
      </c>
    </row>
    <row r="927" spans="1:6">
      <c r="A927" t="s">
        <v>2176</v>
      </c>
      <c r="B927">
        <v>268.7</v>
      </c>
      <c r="C927">
        <v>268.7</v>
      </c>
      <c r="D927">
        <v>268.7</v>
      </c>
      <c r="E927">
        <v>269</v>
      </c>
      <c r="F927">
        <v>269</v>
      </c>
    </row>
    <row r="928" spans="1:6">
      <c r="A928" t="s">
        <v>2177</v>
      </c>
      <c r="B928">
        <v>1659.7</v>
      </c>
      <c r="C928">
        <v>1659.7</v>
      </c>
      <c r="D928">
        <v>1659.7</v>
      </c>
      <c r="E928">
        <v>1660</v>
      </c>
      <c r="F928">
        <v>1660</v>
      </c>
    </row>
    <row r="929" spans="1:6">
      <c r="A929" t="s">
        <v>2178</v>
      </c>
      <c r="B929">
        <v>1560.1</v>
      </c>
      <c r="C929">
        <v>1560.1</v>
      </c>
      <c r="D929">
        <v>1560.1</v>
      </c>
      <c r="E929">
        <v>1560</v>
      </c>
      <c r="F929">
        <v>1559</v>
      </c>
    </row>
    <row r="930" spans="1:6">
      <c r="A930" t="s">
        <v>2179</v>
      </c>
      <c r="B930">
        <v>369.8</v>
      </c>
      <c r="C930">
        <v>369.8</v>
      </c>
      <c r="D930">
        <v>369.8</v>
      </c>
      <c r="E930">
        <v>370</v>
      </c>
      <c r="F930">
        <v>370</v>
      </c>
    </row>
    <row r="931" spans="1:6">
      <c r="A931" t="s">
        <v>2180</v>
      </c>
      <c r="B931">
        <v>708.3</v>
      </c>
      <c r="C931">
        <v>708.3</v>
      </c>
      <c r="D931">
        <v>708.3</v>
      </c>
      <c r="E931">
        <v>708</v>
      </c>
      <c r="F931">
        <v>708</v>
      </c>
    </row>
    <row r="932" spans="1:6">
      <c r="A932" t="s">
        <v>2181</v>
      </c>
      <c r="B932">
        <v>845.9</v>
      </c>
      <c r="C932">
        <v>845.9</v>
      </c>
      <c r="D932">
        <v>845.9</v>
      </c>
      <c r="E932">
        <v>845</v>
      </c>
      <c r="F932">
        <v>845</v>
      </c>
    </row>
    <row r="933" spans="1:6">
      <c r="A933" t="s">
        <v>2182</v>
      </c>
      <c r="B933">
        <v>2034.4</v>
      </c>
      <c r="C933">
        <v>2034.4</v>
      </c>
      <c r="D933">
        <v>2034.4</v>
      </c>
      <c r="E933">
        <v>2034</v>
      </c>
      <c r="F933">
        <v>2034</v>
      </c>
    </row>
    <row r="934" spans="1:6">
      <c r="A934" t="s">
        <v>28</v>
      </c>
      <c r="B934">
        <v>632833.6</v>
      </c>
      <c r="C934">
        <v>632833.6</v>
      </c>
      <c r="D934">
        <v>632833.6</v>
      </c>
      <c r="E934">
        <v>633186.6</v>
      </c>
      <c r="F934">
        <v>633186.6</v>
      </c>
    </row>
    <row r="935" spans="1:6">
      <c r="A935" t="s">
        <v>2183</v>
      </c>
      <c r="B935">
        <v>12012.3</v>
      </c>
      <c r="C935">
        <v>12012.3</v>
      </c>
      <c r="D935">
        <v>12012.3</v>
      </c>
      <c r="E935">
        <v>12012.3</v>
      </c>
      <c r="F935">
        <v>12012.3</v>
      </c>
    </row>
    <row r="936" spans="1:6">
      <c r="A936" t="s">
        <v>2183</v>
      </c>
      <c r="B936">
        <v>12012.3</v>
      </c>
      <c r="C936">
        <v>12012.3</v>
      </c>
      <c r="D936">
        <v>12012.3</v>
      </c>
      <c r="E936">
        <v>12012.3</v>
      </c>
      <c r="F936">
        <v>12012.3</v>
      </c>
    </row>
    <row r="937" spans="1:6">
      <c r="A937" t="s">
        <v>2184</v>
      </c>
      <c r="B937">
        <v>105.4</v>
      </c>
      <c r="C937">
        <v>105.4</v>
      </c>
      <c r="D937">
        <v>105.4</v>
      </c>
      <c r="E937">
        <v>105.4</v>
      </c>
      <c r="F937">
        <v>105.4</v>
      </c>
    </row>
    <row r="938" spans="1:6">
      <c r="A938" t="s">
        <v>2185</v>
      </c>
      <c r="B938">
        <v>5915.3</v>
      </c>
      <c r="C938">
        <v>5915.3</v>
      </c>
      <c r="D938">
        <v>5915.3</v>
      </c>
      <c r="E938">
        <v>5915.3</v>
      </c>
      <c r="F938">
        <v>5915.3</v>
      </c>
    </row>
    <row r="939" spans="1:6">
      <c r="A939" t="s">
        <v>2186</v>
      </c>
      <c r="B939">
        <v>2284.4</v>
      </c>
      <c r="C939">
        <v>2284.4</v>
      </c>
      <c r="D939">
        <v>2284.4</v>
      </c>
      <c r="E939">
        <v>2284.4</v>
      </c>
      <c r="F939">
        <v>2284.4</v>
      </c>
    </row>
    <row r="940" spans="1:6">
      <c r="A940" t="s">
        <v>2187</v>
      </c>
      <c r="B940">
        <v>1804.4</v>
      </c>
      <c r="C940">
        <v>1804.4</v>
      </c>
      <c r="D940">
        <v>1804.4</v>
      </c>
      <c r="E940">
        <v>1804.4</v>
      </c>
      <c r="F940">
        <v>1804.4</v>
      </c>
    </row>
    <row r="941" spans="1:6">
      <c r="A941" t="s">
        <v>2188</v>
      </c>
      <c r="B941">
        <v>175.6</v>
      </c>
      <c r="C941">
        <v>175.6</v>
      </c>
      <c r="D941">
        <v>175.6</v>
      </c>
      <c r="E941">
        <v>175.6</v>
      </c>
      <c r="F941">
        <v>175.6</v>
      </c>
    </row>
    <row r="942" spans="1:6">
      <c r="A942" t="s">
        <v>2189</v>
      </c>
      <c r="B942">
        <v>236.2</v>
      </c>
      <c r="C942">
        <v>236.2</v>
      </c>
      <c r="D942">
        <v>236.2</v>
      </c>
      <c r="E942">
        <v>236.2</v>
      </c>
      <c r="F942">
        <v>236.2</v>
      </c>
    </row>
    <row r="943" spans="1:6">
      <c r="A943" t="s">
        <v>2190</v>
      </c>
      <c r="B943">
        <v>245</v>
      </c>
      <c r="C943">
        <v>245</v>
      </c>
      <c r="D943">
        <v>245</v>
      </c>
      <c r="E943">
        <v>245</v>
      </c>
      <c r="F943">
        <v>245</v>
      </c>
    </row>
    <row r="944" spans="1:6">
      <c r="A944" t="s">
        <v>2191</v>
      </c>
      <c r="B944">
        <v>1245.9000000000001</v>
      </c>
      <c r="C944">
        <v>1245.9000000000001</v>
      </c>
      <c r="D944">
        <v>1245.9000000000001</v>
      </c>
      <c r="E944">
        <v>1245.9000000000001</v>
      </c>
      <c r="F944">
        <v>1245.9000000000001</v>
      </c>
    </row>
    <row r="945" spans="1:6">
      <c r="A945" t="s">
        <v>2192</v>
      </c>
      <c r="B945">
        <v>145644.9</v>
      </c>
      <c r="C945">
        <v>145644.9</v>
      </c>
      <c r="D945">
        <v>145644.9</v>
      </c>
      <c r="E945">
        <v>145644.9</v>
      </c>
      <c r="F945">
        <v>145644.9</v>
      </c>
    </row>
    <row r="946" spans="1:6">
      <c r="A946" t="s">
        <v>2193</v>
      </c>
      <c r="B946">
        <v>25605.8</v>
      </c>
      <c r="C946">
        <v>25605.8</v>
      </c>
      <c r="D946">
        <v>25605.8</v>
      </c>
      <c r="E946">
        <v>25605.8</v>
      </c>
      <c r="F946">
        <v>25605.8</v>
      </c>
    </row>
    <row r="947" spans="1:6">
      <c r="A947" t="s">
        <v>2194</v>
      </c>
      <c r="B947">
        <v>5229.3999999999996</v>
      </c>
      <c r="C947">
        <v>5229.3999999999996</v>
      </c>
      <c r="D947">
        <v>5229.3999999999996</v>
      </c>
      <c r="E947">
        <v>5229.3999999999996</v>
      </c>
      <c r="F947">
        <v>5229.3999999999996</v>
      </c>
    </row>
    <row r="948" spans="1:6">
      <c r="A948" t="s">
        <v>2195</v>
      </c>
      <c r="B948">
        <v>6004.2</v>
      </c>
      <c r="C948">
        <v>6004.2</v>
      </c>
      <c r="D948">
        <v>6004.2</v>
      </c>
      <c r="E948">
        <v>6004.2</v>
      </c>
      <c r="F948">
        <v>6004.2</v>
      </c>
    </row>
    <row r="949" spans="1:6">
      <c r="A949" t="s">
        <v>2196</v>
      </c>
      <c r="B949">
        <v>8161.6</v>
      </c>
      <c r="C949">
        <v>8161.6</v>
      </c>
      <c r="D949">
        <v>8161.6</v>
      </c>
      <c r="E949">
        <v>8161.6</v>
      </c>
      <c r="F949">
        <v>8161.6</v>
      </c>
    </row>
    <row r="950" spans="1:6">
      <c r="A950" t="s">
        <v>2197</v>
      </c>
      <c r="B950">
        <v>6210.6</v>
      </c>
      <c r="C950">
        <v>6210.6</v>
      </c>
      <c r="D950">
        <v>6210.6</v>
      </c>
      <c r="E950">
        <v>6210.6</v>
      </c>
      <c r="F950">
        <v>6210.6</v>
      </c>
    </row>
    <row r="951" spans="1:6">
      <c r="A951" t="s">
        <v>2198</v>
      </c>
      <c r="B951">
        <v>19399.5</v>
      </c>
      <c r="C951">
        <v>19399.5</v>
      </c>
      <c r="D951">
        <v>19399.5</v>
      </c>
      <c r="E951">
        <v>19399.5</v>
      </c>
      <c r="F951">
        <v>19399.5</v>
      </c>
    </row>
    <row r="952" spans="1:6">
      <c r="A952" t="s">
        <v>2199</v>
      </c>
      <c r="B952">
        <v>7369.1</v>
      </c>
      <c r="C952">
        <v>7369.1</v>
      </c>
      <c r="D952">
        <v>7369.1</v>
      </c>
      <c r="E952">
        <v>7369.1</v>
      </c>
      <c r="F952">
        <v>7369.1</v>
      </c>
    </row>
    <row r="953" spans="1:6">
      <c r="A953" t="s">
        <v>2200</v>
      </c>
      <c r="B953">
        <v>5860.2</v>
      </c>
      <c r="C953">
        <v>5860.2</v>
      </c>
      <c r="D953">
        <v>5860.2</v>
      </c>
      <c r="E953">
        <v>5860.2</v>
      </c>
      <c r="F953">
        <v>5860.2</v>
      </c>
    </row>
    <row r="954" spans="1:6">
      <c r="A954" t="s">
        <v>2201</v>
      </c>
      <c r="B954">
        <v>6170.1</v>
      </c>
      <c r="C954">
        <v>6170.1</v>
      </c>
      <c r="D954">
        <v>6170.1</v>
      </c>
      <c r="E954">
        <v>6170.1</v>
      </c>
      <c r="F954">
        <v>6170.1</v>
      </c>
    </row>
    <row r="955" spans="1:6">
      <c r="A955" t="s">
        <v>2202</v>
      </c>
      <c r="B955">
        <v>12317.4</v>
      </c>
      <c r="C955">
        <v>12317.4</v>
      </c>
      <c r="D955">
        <v>12317.4</v>
      </c>
      <c r="E955">
        <v>12317.4</v>
      </c>
      <c r="F955">
        <v>12317.4</v>
      </c>
    </row>
    <row r="956" spans="1:6">
      <c r="A956" t="s">
        <v>2203</v>
      </c>
      <c r="B956">
        <v>6039.9</v>
      </c>
      <c r="C956">
        <v>6039.9</v>
      </c>
      <c r="D956">
        <v>6039.9</v>
      </c>
      <c r="E956">
        <v>6039.9</v>
      </c>
      <c r="F956">
        <v>6039.9</v>
      </c>
    </row>
    <row r="957" spans="1:6">
      <c r="A957" t="s">
        <v>2204</v>
      </c>
      <c r="B957">
        <v>6277.6</v>
      </c>
      <c r="C957">
        <v>6277.6</v>
      </c>
      <c r="D957">
        <v>6277.6</v>
      </c>
      <c r="E957">
        <v>6277.6</v>
      </c>
      <c r="F957">
        <v>6277.6</v>
      </c>
    </row>
    <row r="958" spans="1:6">
      <c r="A958" t="s">
        <v>2205</v>
      </c>
      <c r="B958">
        <v>39150.9</v>
      </c>
      <c r="C958">
        <v>39150.9</v>
      </c>
      <c r="D958">
        <v>39150.9</v>
      </c>
      <c r="E958">
        <v>39150.9</v>
      </c>
      <c r="F958">
        <v>39150.9</v>
      </c>
    </row>
    <row r="959" spans="1:6">
      <c r="A959" t="s">
        <v>2206</v>
      </c>
      <c r="B959">
        <v>7235</v>
      </c>
      <c r="C959">
        <v>7235</v>
      </c>
      <c r="D959">
        <v>7235</v>
      </c>
      <c r="E959">
        <v>7235</v>
      </c>
      <c r="F959">
        <v>7235</v>
      </c>
    </row>
    <row r="960" spans="1:6">
      <c r="A960" t="s">
        <v>2207</v>
      </c>
      <c r="B960">
        <v>5880</v>
      </c>
      <c r="C960">
        <v>5880</v>
      </c>
      <c r="D960">
        <v>5880</v>
      </c>
      <c r="E960">
        <v>5880</v>
      </c>
      <c r="F960">
        <v>5880</v>
      </c>
    </row>
    <row r="961" spans="1:6">
      <c r="A961" t="s">
        <v>2208</v>
      </c>
      <c r="B961">
        <v>6790.6</v>
      </c>
      <c r="C961">
        <v>6790.6</v>
      </c>
      <c r="D961">
        <v>6790.6</v>
      </c>
      <c r="E961">
        <v>6790.6</v>
      </c>
      <c r="F961">
        <v>6790.6</v>
      </c>
    </row>
    <row r="962" spans="1:6">
      <c r="A962" t="s">
        <v>2209</v>
      </c>
      <c r="B962">
        <v>6126.7</v>
      </c>
      <c r="C962">
        <v>6126.7</v>
      </c>
      <c r="D962">
        <v>6126.7</v>
      </c>
      <c r="E962">
        <v>6126.7</v>
      </c>
      <c r="F962">
        <v>6126.7</v>
      </c>
    </row>
    <row r="963" spans="1:6">
      <c r="A963" t="s">
        <v>2210</v>
      </c>
      <c r="B963">
        <v>6343.4</v>
      </c>
      <c r="C963">
        <v>6343.4</v>
      </c>
      <c r="D963">
        <v>6343.4</v>
      </c>
      <c r="E963">
        <v>6343.4</v>
      </c>
      <c r="F963">
        <v>6343.4</v>
      </c>
    </row>
    <row r="964" spans="1:6">
      <c r="A964" t="s">
        <v>2211</v>
      </c>
      <c r="B964">
        <v>6775.2</v>
      </c>
      <c r="C964">
        <v>6775.2</v>
      </c>
      <c r="D964">
        <v>6775.2</v>
      </c>
      <c r="E964">
        <v>6775.2</v>
      </c>
      <c r="F964">
        <v>6775.2</v>
      </c>
    </row>
    <row r="965" spans="1:6">
      <c r="A965" t="s">
        <v>2212</v>
      </c>
      <c r="B965">
        <v>17589.3</v>
      </c>
      <c r="C965">
        <v>17589.3</v>
      </c>
      <c r="D965">
        <v>17589.3</v>
      </c>
      <c r="E965">
        <v>17589.3</v>
      </c>
      <c r="F965">
        <v>17589.3</v>
      </c>
    </row>
    <row r="966" spans="1:6">
      <c r="A966" t="s">
        <v>2213</v>
      </c>
      <c r="B966">
        <v>5547.9</v>
      </c>
      <c r="C966">
        <v>5547.9</v>
      </c>
      <c r="D966">
        <v>5547.9</v>
      </c>
      <c r="E966">
        <v>5547.9</v>
      </c>
      <c r="F966">
        <v>5547.9</v>
      </c>
    </row>
    <row r="967" spans="1:6">
      <c r="A967" t="s">
        <v>2214</v>
      </c>
      <c r="B967">
        <v>5938</v>
      </c>
      <c r="C967">
        <v>5938</v>
      </c>
      <c r="D967">
        <v>5938</v>
      </c>
      <c r="E967">
        <v>5938</v>
      </c>
      <c r="F967">
        <v>5938</v>
      </c>
    </row>
    <row r="968" spans="1:6">
      <c r="A968" t="s">
        <v>2215</v>
      </c>
      <c r="B968">
        <v>6103.4</v>
      </c>
      <c r="C968">
        <v>6103.4</v>
      </c>
      <c r="D968">
        <v>6103.4</v>
      </c>
      <c r="E968">
        <v>6103.4</v>
      </c>
      <c r="F968">
        <v>6103.4</v>
      </c>
    </row>
    <row r="969" spans="1:6">
      <c r="A969" t="s">
        <v>2216</v>
      </c>
      <c r="B969">
        <v>31582</v>
      </c>
      <c r="C969">
        <v>31582</v>
      </c>
      <c r="D969">
        <v>31582</v>
      </c>
      <c r="E969">
        <v>31582</v>
      </c>
      <c r="F969">
        <v>31582</v>
      </c>
    </row>
    <row r="970" spans="1:6">
      <c r="A970" t="s">
        <v>2217</v>
      </c>
      <c r="B970">
        <v>8763.2000000000007</v>
      </c>
      <c r="C970">
        <v>8763.2000000000007</v>
      </c>
      <c r="D970">
        <v>8763.2000000000007</v>
      </c>
      <c r="E970">
        <v>8763.2000000000007</v>
      </c>
      <c r="F970">
        <v>8763.2000000000007</v>
      </c>
    </row>
    <row r="971" spans="1:6">
      <c r="A971" t="s">
        <v>2218</v>
      </c>
      <c r="B971">
        <v>6816.7</v>
      </c>
      <c r="C971">
        <v>6816.7</v>
      </c>
      <c r="D971">
        <v>6816.7</v>
      </c>
      <c r="E971">
        <v>6816.7</v>
      </c>
      <c r="F971">
        <v>6816.7</v>
      </c>
    </row>
    <row r="972" spans="1:6">
      <c r="A972" t="s">
        <v>2219</v>
      </c>
      <c r="B972">
        <v>8574.7000000000007</v>
      </c>
      <c r="C972">
        <v>8574.7000000000007</v>
      </c>
      <c r="D972">
        <v>8574.7000000000007</v>
      </c>
      <c r="E972">
        <v>8574.7000000000007</v>
      </c>
      <c r="F972">
        <v>8574.7000000000007</v>
      </c>
    </row>
    <row r="973" spans="1:6">
      <c r="A973" t="s">
        <v>2220</v>
      </c>
      <c r="B973">
        <v>7427.4</v>
      </c>
      <c r="C973">
        <v>7427.4</v>
      </c>
      <c r="D973">
        <v>7427.4</v>
      </c>
      <c r="E973">
        <v>7427.4</v>
      </c>
      <c r="F973">
        <v>7427.4</v>
      </c>
    </row>
    <row r="974" spans="1:6">
      <c r="A974" t="s">
        <v>2221</v>
      </c>
      <c r="B974">
        <v>12414.1</v>
      </c>
      <c r="C974">
        <v>12414.1</v>
      </c>
      <c r="D974">
        <v>12414.1</v>
      </c>
      <c r="E974">
        <v>12414.1</v>
      </c>
      <c r="F974">
        <v>12414.1</v>
      </c>
    </row>
    <row r="975" spans="1:6">
      <c r="A975" t="s">
        <v>2221</v>
      </c>
      <c r="B975">
        <v>12414.1</v>
      </c>
      <c r="C975">
        <v>12414.1</v>
      </c>
      <c r="D975">
        <v>12414.1</v>
      </c>
      <c r="E975">
        <v>12414.1</v>
      </c>
      <c r="F975">
        <v>12414.1</v>
      </c>
    </row>
    <row r="976" spans="1:6">
      <c r="A976" t="s">
        <v>2222</v>
      </c>
      <c r="B976">
        <v>5742.7</v>
      </c>
      <c r="C976">
        <v>5742.7</v>
      </c>
      <c r="D976">
        <v>5742.7</v>
      </c>
      <c r="E976">
        <v>5742.7</v>
      </c>
      <c r="F976">
        <v>5742.7</v>
      </c>
    </row>
    <row r="977" spans="1:6">
      <c r="A977" t="s">
        <v>2223</v>
      </c>
      <c r="B977">
        <v>6671.4</v>
      </c>
      <c r="C977">
        <v>6671.4</v>
      </c>
      <c r="D977">
        <v>6671.4</v>
      </c>
      <c r="E977">
        <v>6671.4</v>
      </c>
      <c r="F977">
        <v>6671.4</v>
      </c>
    </row>
    <row r="978" spans="1:6">
      <c r="A978" t="s">
        <v>2224</v>
      </c>
      <c r="B978">
        <v>48029.9</v>
      </c>
      <c r="C978">
        <v>48029.9</v>
      </c>
      <c r="D978">
        <v>48029.9</v>
      </c>
      <c r="E978">
        <v>48029.9</v>
      </c>
      <c r="F978">
        <v>48029.9</v>
      </c>
    </row>
    <row r="979" spans="1:6">
      <c r="A979" t="s">
        <v>2225</v>
      </c>
      <c r="B979">
        <v>23547.4</v>
      </c>
      <c r="C979">
        <v>23547.4</v>
      </c>
      <c r="D979">
        <v>23547.4</v>
      </c>
      <c r="E979">
        <v>23547.4</v>
      </c>
      <c r="F979">
        <v>23547.4</v>
      </c>
    </row>
    <row r="980" spans="1:6">
      <c r="A980" t="s">
        <v>2226</v>
      </c>
      <c r="B980">
        <v>5245.9</v>
      </c>
      <c r="C980">
        <v>5245.9</v>
      </c>
      <c r="D980">
        <v>5245.9</v>
      </c>
      <c r="E980">
        <v>5245.9</v>
      </c>
      <c r="F980">
        <v>5245.9</v>
      </c>
    </row>
    <row r="981" spans="1:6">
      <c r="A981" t="s">
        <v>2227</v>
      </c>
      <c r="B981">
        <v>6211.4</v>
      </c>
      <c r="C981">
        <v>6211.4</v>
      </c>
      <c r="D981">
        <v>6211.4</v>
      </c>
      <c r="E981">
        <v>6211.4</v>
      </c>
      <c r="F981">
        <v>6211.4</v>
      </c>
    </row>
    <row r="982" spans="1:6">
      <c r="A982" t="s">
        <v>2228</v>
      </c>
      <c r="B982">
        <v>6216.3</v>
      </c>
      <c r="C982">
        <v>6216.3</v>
      </c>
      <c r="D982">
        <v>6216.3</v>
      </c>
      <c r="E982">
        <v>6216.3</v>
      </c>
      <c r="F982">
        <v>6216.3</v>
      </c>
    </row>
    <row r="983" spans="1:6">
      <c r="A983" t="s">
        <v>2229</v>
      </c>
      <c r="B983">
        <v>5873.8</v>
      </c>
      <c r="C983">
        <v>5873.8</v>
      </c>
      <c r="D983">
        <v>5873.8</v>
      </c>
      <c r="E983">
        <v>5873.8</v>
      </c>
      <c r="F983">
        <v>5873.8</v>
      </c>
    </row>
    <row r="984" spans="1:6">
      <c r="A984" t="s">
        <v>2230</v>
      </c>
      <c r="B984">
        <v>8280.2000000000007</v>
      </c>
      <c r="C984">
        <v>8280.2000000000007</v>
      </c>
      <c r="D984">
        <v>8280.2000000000007</v>
      </c>
      <c r="E984">
        <v>8280.2000000000007</v>
      </c>
      <c r="F984">
        <v>8280.2000000000007</v>
      </c>
    </row>
    <row r="985" spans="1:6">
      <c r="A985" t="s">
        <v>2231</v>
      </c>
      <c r="B985">
        <v>4755</v>
      </c>
      <c r="C985">
        <v>4755</v>
      </c>
      <c r="D985">
        <v>4755</v>
      </c>
      <c r="E985">
        <v>4755</v>
      </c>
      <c r="F985">
        <v>4755</v>
      </c>
    </row>
    <row r="986" spans="1:6">
      <c r="A986" t="s">
        <v>2232</v>
      </c>
      <c r="B986">
        <v>3525.2</v>
      </c>
      <c r="C986">
        <v>3525.2</v>
      </c>
      <c r="D986">
        <v>3525.2</v>
      </c>
      <c r="E986">
        <v>3525.2</v>
      </c>
      <c r="F986">
        <v>3525.2</v>
      </c>
    </row>
    <row r="987" spans="1:6">
      <c r="A987" t="s">
        <v>2233</v>
      </c>
      <c r="B987">
        <v>16202.3</v>
      </c>
      <c r="C987">
        <v>16202.3</v>
      </c>
      <c r="D987">
        <v>16202.3</v>
      </c>
      <c r="E987">
        <v>16202.3</v>
      </c>
      <c r="F987">
        <v>16202.3</v>
      </c>
    </row>
    <row r="988" spans="1:6">
      <c r="A988" t="s">
        <v>2234</v>
      </c>
      <c r="B988">
        <v>5233.6000000000004</v>
      </c>
      <c r="C988">
        <v>5233.6000000000004</v>
      </c>
      <c r="D988">
        <v>5233.6000000000004</v>
      </c>
      <c r="E988">
        <v>5233.6000000000004</v>
      </c>
      <c r="F988">
        <v>5233.6000000000004</v>
      </c>
    </row>
    <row r="989" spans="1:6">
      <c r="A989" t="s">
        <v>2235</v>
      </c>
      <c r="B989">
        <v>4999.2</v>
      </c>
      <c r="C989">
        <v>4999.2</v>
      </c>
      <c r="D989">
        <v>4999.2</v>
      </c>
      <c r="E989">
        <v>4999.2</v>
      </c>
      <c r="F989">
        <v>4999.2</v>
      </c>
    </row>
    <row r="990" spans="1:6">
      <c r="A990" t="s">
        <v>2236</v>
      </c>
      <c r="B990">
        <v>5360.1</v>
      </c>
      <c r="C990">
        <v>5360.1</v>
      </c>
      <c r="D990">
        <v>5360.1</v>
      </c>
      <c r="E990">
        <v>5360.1</v>
      </c>
      <c r="F990">
        <v>5360.1</v>
      </c>
    </row>
    <row r="991" spans="1:6">
      <c r="A991" t="s">
        <v>2237</v>
      </c>
      <c r="B991">
        <v>609.4</v>
      </c>
      <c r="C991">
        <v>609.4</v>
      </c>
      <c r="D991">
        <v>609.4</v>
      </c>
      <c r="E991">
        <v>609.4</v>
      </c>
      <c r="F991">
        <v>609.4</v>
      </c>
    </row>
    <row r="992" spans="1:6">
      <c r="A992" t="s">
        <v>2238</v>
      </c>
      <c r="B992">
        <v>85099.199999999997</v>
      </c>
      <c r="C992">
        <v>85099.199999999997</v>
      </c>
      <c r="D992">
        <v>85099.199999999997</v>
      </c>
      <c r="E992">
        <v>85099.199999999997</v>
      </c>
      <c r="F992">
        <v>85099.199999999997</v>
      </c>
    </row>
    <row r="993" spans="1:6">
      <c r="A993" t="s">
        <v>2239</v>
      </c>
      <c r="B993">
        <v>32081.8</v>
      </c>
      <c r="C993">
        <v>32081.8</v>
      </c>
      <c r="D993">
        <v>32081.8</v>
      </c>
      <c r="E993">
        <v>32081.8</v>
      </c>
      <c r="F993">
        <v>32081.8</v>
      </c>
    </row>
    <row r="994" spans="1:6">
      <c r="A994" t="s">
        <v>2240</v>
      </c>
      <c r="B994">
        <v>6815.4</v>
      </c>
      <c r="C994">
        <v>6815.4</v>
      </c>
      <c r="D994">
        <v>6815.4</v>
      </c>
      <c r="E994">
        <v>6815.4</v>
      </c>
      <c r="F994">
        <v>6815.4</v>
      </c>
    </row>
    <row r="995" spans="1:6">
      <c r="A995" t="s">
        <v>2241</v>
      </c>
      <c r="B995">
        <v>7165.6</v>
      </c>
      <c r="C995">
        <v>7165.6</v>
      </c>
      <c r="D995">
        <v>7165.6</v>
      </c>
      <c r="E995">
        <v>7165.6</v>
      </c>
      <c r="F995">
        <v>7165.6</v>
      </c>
    </row>
    <row r="996" spans="1:6">
      <c r="A996" t="s">
        <v>2242</v>
      </c>
      <c r="B996">
        <v>5175.2</v>
      </c>
      <c r="C996">
        <v>5175.2</v>
      </c>
      <c r="D996">
        <v>5175.2</v>
      </c>
      <c r="E996">
        <v>5175.2</v>
      </c>
      <c r="F996">
        <v>5175.2</v>
      </c>
    </row>
    <row r="997" spans="1:6">
      <c r="A997" t="s">
        <v>2243</v>
      </c>
      <c r="B997">
        <v>6206</v>
      </c>
      <c r="C997">
        <v>6206</v>
      </c>
      <c r="D997">
        <v>6206</v>
      </c>
      <c r="E997">
        <v>6206</v>
      </c>
      <c r="F997">
        <v>6206</v>
      </c>
    </row>
    <row r="998" spans="1:6">
      <c r="A998" t="s">
        <v>2244</v>
      </c>
      <c r="B998">
        <v>6719.6</v>
      </c>
      <c r="C998">
        <v>6719.6</v>
      </c>
      <c r="D998">
        <v>6719.6</v>
      </c>
      <c r="E998">
        <v>6719.6</v>
      </c>
      <c r="F998">
        <v>6719.6</v>
      </c>
    </row>
    <row r="999" spans="1:6">
      <c r="A999" t="s">
        <v>2245</v>
      </c>
      <c r="B999">
        <v>27207.9</v>
      </c>
      <c r="C999">
        <v>27207.9</v>
      </c>
      <c r="D999">
        <v>27207.9</v>
      </c>
      <c r="E999">
        <v>27207.9</v>
      </c>
      <c r="F999">
        <v>27207.9</v>
      </c>
    </row>
    <row r="1000" spans="1:6">
      <c r="A1000" t="s">
        <v>2246</v>
      </c>
      <c r="B1000">
        <v>6877.6</v>
      </c>
      <c r="C1000">
        <v>6877.6</v>
      </c>
      <c r="D1000">
        <v>6877.6</v>
      </c>
      <c r="E1000">
        <v>6877.6</v>
      </c>
      <c r="F1000">
        <v>6877.6</v>
      </c>
    </row>
    <row r="1001" spans="1:6">
      <c r="A1001" t="s">
        <v>2247</v>
      </c>
      <c r="B1001">
        <v>6733</v>
      </c>
      <c r="C1001">
        <v>6733</v>
      </c>
      <c r="D1001">
        <v>6733</v>
      </c>
      <c r="E1001">
        <v>6733</v>
      </c>
      <c r="F1001">
        <v>6733</v>
      </c>
    </row>
    <row r="1002" spans="1:6">
      <c r="A1002" t="s">
        <v>2248</v>
      </c>
      <c r="B1002">
        <v>6774.7</v>
      </c>
      <c r="C1002">
        <v>6774.7</v>
      </c>
      <c r="D1002">
        <v>6774.7</v>
      </c>
      <c r="E1002">
        <v>6774.7</v>
      </c>
      <c r="F1002">
        <v>6774.7</v>
      </c>
    </row>
    <row r="1003" spans="1:6">
      <c r="A1003" t="s">
        <v>2249</v>
      </c>
      <c r="B1003">
        <v>6822.6</v>
      </c>
      <c r="C1003">
        <v>6822.6</v>
      </c>
      <c r="D1003">
        <v>6822.6</v>
      </c>
      <c r="E1003">
        <v>6822.6</v>
      </c>
      <c r="F1003">
        <v>6822.6</v>
      </c>
    </row>
    <row r="1004" spans="1:6">
      <c r="A1004" t="s">
        <v>2250</v>
      </c>
      <c r="B1004">
        <v>25809.5</v>
      </c>
      <c r="C1004">
        <v>25809.5</v>
      </c>
      <c r="D1004">
        <v>25809.5</v>
      </c>
      <c r="E1004">
        <v>25809.5</v>
      </c>
      <c r="F1004">
        <v>25809.5</v>
      </c>
    </row>
    <row r="1005" spans="1:6">
      <c r="A1005" t="s">
        <v>2251</v>
      </c>
      <c r="B1005">
        <v>5956</v>
      </c>
      <c r="C1005">
        <v>5956</v>
      </c>
      <c r="D1005">
        <v>5956</v>
      </c>
      <c r="E1005">
        <v>5956</v>
      </c>
      <c r="F1005">
        <v>5956</v>
      </c>
    </row>
    <row r="1006" spans="1:6">
      <c r="A1006" t="s">
        <v>2252</v>
      </c>
      <c r="B1006">
        <v>6863.8</v>
      </c>
      <c r="C1006">
        <v>6863.8</v>
      </c>
      <c r="D1006">
        <v>6863.8</v>
      </c>
      <c r="E1006">
        <v>6863.8</v>
      </c>
      <c r="F1006">
        <v>6863.8</v>
      </c>
    </row>
    <row r="1007" spans="1:6">
      <c r="A1007" t="s">
        <v>2253</v>
      </c>
      <c r="B1007">
        <v>5999.4</v>
      </c>
      <c r="C1007">
        <v>5999.4</v>
      </c>
      <c r="D1007">
        <v>5999.4</v>
      </c>
      <c r="E1007">
        <v>5999.4</v>
      </c>
      <c r="F1007">
        <v>5999.4</v>
      </c>
    </row>
    <row r="1008" spans="1:6">
      <c r="A1008" t="s">
        <v>2254</v>
      </c>
      <c r="B1008">
        <v>6990.4</v>
      </c>
      <c r="C1008">
        <v>6990.4</v>
      </c>
      <c r="D1008">
        <v>6990.4</v>
      </c>
      <c r="E1008">
        <v>6990.4</v>
      </c>
      <c r="F1008">
        <v>6990.4</v>
      </c>
    </row>
    <row r="1009" spans="1:6">
      <c r="A1009" t="s">
        <v>2255</v>
      </c>
      <c r="B1009">
        <v>103598.7</v>
      </c>
      <c r="C1009">
        <v>103598.7</v>
      </c>
      <c r="D1009">
        <v>103598.7</v>
      </c>
      <c r="E1009">
        <v>103598.7</v>
      </c>
      <c r="F1009">
        <v>103598.7</v>
      </c>
    </row>
    <row r="1010" spans="1:6">
      <c r="A1010" t="s">
        <v>2256</v>
      </c>
      <c r="B1010">
        <v>41308.400000000001</v>
      </c>
      <c r="C1010">
        <v>41308.400000000001</v>
      </c>
      <c r="D1010">
        <v>41308.400000000001</v>
      </c>
      <c r="E1010">
        <v>41308.400000000001</v>
      </c>
      <c r="F1010">
        <v>41308.400000000001</v>
      </c>
    </row>
    <row r="1011" spans="1:6">
      <c r="A1011" t="s">
        <v>2257</v>
      </c>
      <c r="B1011">
        <v>9060</v>
      </c>
      <c r="C1011">
        <v>9060</v>
      </c>
      <c r="D1011">
        <v>9060</v>
      </c>
      <c r="E1011">
        <v>9060</v>
      </c>
      <c r="F1011">
        <v>9060</v>
      </c>
    </row>
    <row r="1012" spans="1:6">
      <c r="A1012" t="s">
        <v>2258</v>
      </c>
      <c r="B1012">
        <v>10000.1</v>
      </c>
      <c r="C1012">
        <v>10000.1</v>
      </c>
      <c r="D1012">
        <v>10000.1</v>
      </c>
      <c r="E1012">
        <v>10000.1</v>
      </c>
      <c r="F1012">
        <v>10000.1</v>
      </c>
    </row>
    <row r="1013" spans="1:6">
      <c r="A1013" t="s">
        <v>2259</v>
      </c>
      <c r="B1013">
        <v>9242.6</v>
      </c>
      <c r="C1013">
        <v>9242.6</v>
      </c>
      <c r="D1013">
        <v>9242.6</v>
      </c>
      <c r="E1013">
        <v>9242.6</v>
      </c>
      <c r="F1013">
        <v>9242.6</v>
      </c>
    </row>
    <row r="1014" spans="1:6">
      <c r="A1014" t="s">
        <v>2260</v>
      </c>
      <c r="B1014">
        <v>5360.9</v>
      </c>
      <c r="C1014">
        <v>5360.9</v>
      </c>
      <c r="D1014">
        <v>5360.9</v>
      </c>
      <c r="E1014">
        <v>5360.9</v>
      </c>
      <c r="F1014">
        <v>5360.9</v>
      </c>
    </row>
    <row r="1015" spans="1:6">
      <c r="A1015" t="s">
        <v>2261</v>
      </c>
      <c r="B1015">
        <v>7644.8</v>
      </c>
      <c r="C1015">
        <v>7644.8</v>
      </c>
      <c r="D1015">
        <v>7644.8</v>
      </c>
      <c r="E1015">
        <v>7644.8</v>
      </c>
      <c r="F1015">
        <v>7644.8</v>
      </c>
    </row>
    <row r="1016" spans="1:6">
      <c r="A1016" t="s">
        <v>2262</v>
      </c>
      <c r="B1016">
        <v>45347.9</v>
      </c>
      <c r="C1016">
        <v>45347.9</v>
      </c>
      <c r="D1016">
        <v>45347.9</v>
      </c>
      <c r="E1016">
        <v>45347.9</v>
      </c>
      <c r="F1016">
        <v>45347.9</v>
      </c>
    </row>
    <row r="1017" spans="1:6">
      <c r="A1017" t="s">
        <v>2263</v>
      </c>
      <c r="B1017">
        <v>4889.8999999999996</v>
      </c>
      <c r="C1017">
        <v>4889.8999999999996</v>
      </c>
      <c r="D1017">
        <v>4889.8999999999996</v>
      </c>
      <c r="E1017">
        <v>4889.8999999999996</v>
      </c>
      <c r="F1017">
        <v>4889.8999999999996</v>
      </c>
    </row>
    <row r="1018" spans="1:6">
      <c r="A1018" t="s">
        <v>2264</v>
      </c>
      <c r="B1018">
        <v>8735.1</v>
      </c>
      <c r="C1018">
        <v>8735.1</v>
      </c>
      <c r="D1018">
        <v>8735.1</v>
      </c>
      <c r="E1018">
        <v>8735.1</v>
      </c>
      <c r="F1018">
        <v>8735.1</v>
      </c>
    </row>
    <row r="1019" spans="1:6">
      <c r="A1019" t="s">
        <v>2265</v>
      </c>
      <c r="B1019">
        <v>6309.3</v>
      </c>
      <c r="C1019">
        <v>6309.3</v>
      </c>
      <c r="D1019">
        <v>6309.3</v>
      </c>
      <c r="E1019">
        <v>6309.3</v>
      </c>
      <c r="F1019">
        <v>6309.3</v>
      </c>
    </row>
    <row r="1020" spans="1:6">
      <c r="A1020" t="s">
        <v>2266</v>
      </c>
      <c r="B1020">
        <v>6256.8</v>
      </c>
      <c r="C1020">
        <v>6256.8</v>
      </c>
      <c r="D1020">
        <v>6256.8</v>
      </c>
      <c r="E1020">
        <v>6256.8</v>
      </c>
      <c r="F1020">
        <v>6256.8</v>
      </c>
    </row>
    <row r="1021" spans="1:6">
      <c r="A1021" t="s">
        <v>2267</v>
      </c>
      <c r="B1021">
        <v>5216.5</v>
      </c>
      <c r="C1021">
        <v>5216.5</v>
      </c>
      <c r="D1021">
        <v>5216.5</v>
      </c>
      <c r="E1021">
        <v>5216.5</v>
      </c>
      <c r="F1021">
        <v>5216.5</v>
      </c>
    </row>
    <row r="1022" spans="1:6">
      <c r="A1022" t="s">
        <v>2268</v>
      </c>
      <c r="B1022">
        <v>4464</v>
      </c>
      <c r="C1022">
        <v>4464</v>
      </c>
      <c r="D1022">
        <v>4464</v>
      </c>
      <c r="E1022">
        <v>4464</v>
      </c>
      <c r="F1022">
        <v>4464</v>
      </c>
    </row>
    <row r="1023" spans="1:6">
      <c r="A1023" t="s">
        <v>2269</v>
      </c>
      <c r="B1023">
        <v>5757.9</v>
      </c>
      <c r="C1023">
        <v>5757.9</v>
      </c>
      <c r="D1023">
        <v>5757.9</v>
      </c>
      <c r="E1023">
        <v>5757.9</v>
      </c>
      <c r="F1023">
        <v>5757.9</v>
      </c>
    </row>
    <row r="1024" spans="1:6">
      <c r="A1024" t="s">
        <v>2270</v>
      </c>
      <c r="B1024">
        <v>3718.3</v>
      </c>
      <c r="C1024">
        <v>3718.3</v>
      </c>
      <c r="D1024">
        <v>3718.3</v>
      </c>
      <c r="E1024">
        <v>3718.3</v>
      </c>
      <c r="F1024">
        <v>3718.3</v>
      </c>
    </row>
    <row r="1025" spans="1:6">
      <c r="A1025" t="s">
        <v>2271</v>
      </c>
      <c r="B1025">
        <v>16942.3</v>
      </c>
      <c r="C1025">
        <v>16942.3</v>
      </c>
      <c r="D1025">
        <v>16942.3</v>
      </c>
      <c r="E1025">
        <v>16942.3</v>
      </c>
      <c r="F1025">
        <v>16942.3</v>
      </c>
    </row>
    <row r="1026" spans="1:6">
      <c r="A1026" t="s">
        <v>2272</v>
      </c>
      <c r="B1026">
        <v>5856.8</v>
      </c>
      <c r="C1026">
        <v>5856.8</v>
      </c>
      <c r="D1026">
        <v>5856.8</v>
      </c>
      <c r="E1026">
        <v>5856.8</v>
      </c>
      <c r="F1026">
        <v>5856.8</v>
      </c>
    </row>
    <row r="1027" spans="1:6">
      <c r="A1027" t="s">
        <v>2273</v>
      </c>
      <c r="B1027">
        <v>5565.4</v>
      </c>
      <c r="C1027">
        <v>5565.4</v>
      </c>
      <c r="D1027">
        <v>5565.4</v>
      </c>
      <c r="E1027">
        <v>5565.4</v>
      </c>
      <c r="F1027">
        <v>5565.4</v>
      </c>
    </row>
    <row r="1028" spans="1:6">
      <c r="A1028" t="s">
        <v>2274</v>
      </c>
      <c r="B1028">
        <v>5520.1</v>
      </c>
      <c r="C1028">
        <v>5520.1</v>
      </c>
      <c r="D1028">
        <v>5520.1</v>
      </c>
      <c r="E1028">
        <v>5520.1</v>
      </c>
      <c r="F1028">
        <v>5520.1</v>
      </c>
    </row>
    <row r="1029" spans="1:6">
      <c r="A1029" t="s">
        <v>2275</v>
      </c>
      <c r="B1029">
        <v>69711.100000000006</v>
      </c>
      <c r="C1029">
        <v>69711.100000000006</v>
      </c>
      <c r="D1029">
        <v>69711.100000000006</v>
      </c>
      <c r="E1029">
        <v>69711.100000000006</v>
      </c>
      <c r="F1029">
        <v>69711.100000000006</v>
      </c>
    </row>
    <row r="1030" spans="1:6">
      <c r="A1030" t="s">
        <v>2276</v>
      </c>
      <c r="B1030">
        <v>43698.2</v>
      </c>
      <c r="C1030">
        <v>43698.2</v>
      </c>
      <c r="D1030">
        <v>43698.2</v>
      </c>
      <c r="E1030">
        <v>43698.2</v>
      </c>
      <c r="F1030">
        <v>43698.2</v>
      </c>
    </row>
    <row r="1031" spans="1:6">
      <c r="A1031" t="s">
        <v>2277</v>
      </c>
      <c r="B1031">
        <v>5762.4</v>
      </c>
      <c r="C1031">
        <v>5762.4</v>
      </c>
      <c r="D1031">
        <v>5762.4</v>
      </c>
      <c r="E1031">
        <v>5762.4</v>
      </c>
      <c r="F1031">
        <v>5762.4</v>
      </c>
    </row>
    <row r="1032" spans="1:6">
      <c r="A1032" t="s">
        <v>2278</v>
      </c>
      <c r="B1032">
        <v>5528.6</v>
      </c>
      <c r="C1032">
        <v>5528.6</v>
      </c>
      <c r="D1032">
        <v>5528.6</v>
      </c>
      <c r="E1032">
        <v>5528.6</v>
      </c>
      <c r="F1032">
        <v>5528.6</v>
      </c>
    </row>
    <row r="1033" spans="1:6">
      <c r="A1033" t="s">
        <v>2279</v>
      </c>
      <c r="B1033">
        <v>6530</v>
      </c>
      <c r="C1033">
        <v>6530</v>
      </c>
      <c r="D1033">
        <v>6530</v>
      </c>
      <c r="E1033">
        <v>6530</v>
      </c>
      <c r="F1033">
        <v>6530</v>
      </c>
    </row>
    <row r="1034" spans="1:6">
      <c r="A1034" t="s">
        <v>2280</v>
      </c>
      <c r="B1034">
        <v>7431.4</v>
      </c>
      <c r="C1034">
        <v>7431.4</v>
      </c>
      <c r="D1034">
        <v>7431.4</v>
      </c>
      <c r="E1034">
        <v>7431.4</v>
      </c>
      <c r="F1034">
        <v>7431.4</v>
      </c>
    </row>
    <row r="1035" spans="1:6">
      <c r="A1035" t="s">
        <v>2281</v>
      </c>
      <c r="B1035">
        <v>4780.6000000000004</v>
      </c>
      <c r="C1035">
        <v>4780.6000000000004</v>
      </c>
      <c r="D1035">
        <v>4780.6000000000004</v>
      </c>
      <c r="E1035">
        <v>4780.6000000000004</v>
      </c>
      <c r="F1035">
        <v>4780.6000000000004</v>
      </c>
    </row>
    <row r="1036" spans="1:6">
      <c r="A1036" t="s">
        <v>2282</v>
      </c>
      <c r="B1036">
        <v>3249.1</v>
      </c>
      <c r="C1036">
        <v>3249.1</v>
      </c>
      <c r="D1036">
        <v>3249.1</v>
      </c>
      <c r="E1036">
        <v>3249.1</v>
      </c>
      <c r="F1036">
        <v>3249.1</v>
      </c>
    </row>
    <row r="1037" spans="1:6">
      <c r="A1037" t="s">
        <v>2283</v>
      </c>
      <c r="B1037">
        <v>6028.3</v>
      </c>
      <c r="C1037">
        <v>6028.3</v>
      </c>
      <c r="D1037">
        <v>6028.3</v>
      </c>
      <c r="E1037">
        <v>6028.3</v>
      </c>
      <c r="F1037">
        <v>6028.3</v>
      </c>
    </row>
    <row r="1038" spans="1:6">
      <c r="A1038" t="s">
        <v>2284</v>
      </c>
      <c r="B1038">
        <v>4387.8</v>
      </c>
      <c r="C1038">
        <v>4387.8</v>
      </c>
      <c r="D1038">
        <v>4387.8</v>
      </c>
      <c r="E1038">
        <v>4387.8</v>
      </c>
      <c r="F1038">
        <v>4387.8</v>
      </c>
    </row>
    <row r="1039" spans="1:6">
      <c r="A1039" t="s">
        <v>2285</v>
      </c>
      <c r="B1039">
        <v>26012.9</v>
      </c>
      <c r="C1039">
        <v>26012.9</v>
      </c>
      <c r="D1039">
        <v>26012.9</v>
      </c>
      <c r="E1039">
        <v>26012.9</v>
      </c>
      <c r="F1039">
        <v>26012.9</v>
      </c>
    </row>
    <row r="1040" spans="1:6">
      <c r="A1040" t="s">
        <v>2286</v>
      </c>
      <c r="B1040">
        <v>7340.1</v>
      </c>
      <c r="C1040">
        <v>7340.1</v>
      </c>
      <c r="D1040">
        <v>7340.1</v>
      </c>
      <c r="E1040">
        <v>7340.1</v>
      </c>
      <c r="F1040">
        <v>7340.1</v>
      </c>
    </row>
    <row r="1041" spans="1:6">
      <c r="A1041" t="s">
        <v>2287</v>
      </c>
      <c r="B1041">
        <v>5726</v>
      </c>
      <c r="C1041">
        <v>5726</v>
      </c>
      <c r="D1041">
        <v>5726</v>
      </c>
      <c r="E1041">
        <v>5726</v>
      </c>
      <c r="F1041">
        <v>5726</v>
      </c>
    </row>
    <row r="1042" spans="1:6">
      <c r="A1042" t="s">
        <v>2288</v>
      </c>
      <c r="B1042">
        <v>4977.1000000000004</v>
      </c>
      <c r="C1042">
        <v>4977.1000000000004</v>
      </c>
      <c r="D1042">
        <v>4977.1000000000004</v>
      </c>
      <c r="E1042">
        <v>4977.1000000000004</v>
      </c>
      <c r="F1042">
        <v>4977.1000000000004</v>
      </c>
    </row>
    <row r="1043" spans="1:6">
      <c r="A1043" t="s">
        <v>2289</v>
      </c>
      <c r="B1043">
        <v>7969.7</v>
      </c>
      <c r="C1043">
        <v>7969.7</v>
      </c>
      <c r="D1043">
        <v>7969.7</v>
      </c>
      <c r="E1043">
        <v>7969.7</v>
      </c>
      <c r="F1043">
        <v>7969.7</v>
      </c>
    </row>
    <row r="1044" spans="1:6">
      <c r="A1044" t="s">
        <v>2290</v>
      </c>
      <c r="B1044">
        <v>67455.199999999997</v>
      </c>
      <c r="C1044">
        <v>67455.199999999997</v>
      </c>
      <c r="D1044">
        <v>67455.199999999997</v>
      </c>
      <c r="E1044">
        <v>67455.199999999997</v>
      </c>
      <c r="F1044">
        <v>67455.199999999997</v>
      </c>
    </row>
    <row r="1045" spans="1:6">
      <c r="A1045" t="s">
        <v>2291</v>
      </c>
      <c r="B1045">
        <v>27375.8</v>
      </c>
      <c r="C1045">
        <v>27375.8</v>
      </c>
      <c r="D1045">
        <v>27375.8</v>
      </c>
      <c r="E1045">
        <v>27375.8</v>
      </c>
      <c r="F1045">
        <v>27375.8</v>
      </c>
    </row>
    <row r="1046" spans="1:6">
      <c r="A1046" t="s">
        <v>2292</v>
      </c>
      <c r="B1046">
        <v>6139</v>
      </c>
      <c r="C1046">
        <v>6139</v>
      </c>
      <c r="D1046">
        <v>6139</v>
      </c>
      <c r="E1046">
        <v>6139</v>
      </c>
      <c r="F1046">
        <v>6139</v>
      </c>
    </row>
    <row r="1047" spans="1:6">
      <c r="A1047" t="s">
        <v>2293</v>
      </c>
      <c r="B1047">
        <v>5852.9</v>
      </c>
      <c r="C1047">
        <v>5852.9</v>
      </c>
      <c r="D1047">
        <v>5852.9</v>
      </c>
      <c r="E1047">
        <v>5852.9</v>
      </c>
      <c r="F1047">
        <v>5852.9</v>
      </c>
    </row>
    <row r="1048" spans="1:6">
      <c r="A1048" t="s">
        <v>2294</v>
      </c>
      <c r="B1048">
        <v>6101</v>
      </c>
      <c r="C1048">
        <v>6101</v>
      </c>
      <c r="D1048">
        <v>6101</v>
      </c>
      <c r="E1048">
        <v>6101</v>
      </c>
      <c r="F1048">
        <v>6101</v>
      </c>
    </row>
    <row r="1049" spans="1:6">
      <c r="A1049" t="s">
        <v>2295</v>
      </c>
      <c r="B1049">
        <v>5166.8999999999996</v>
      </c>
      <c r="C1049">
        <v>5166.8999999999996</v>
      </c>
      <c r="D1049">
        <v>5166.8999999999996</v>
      </c>
      <c r="E1049">
        <v>5166.8999999999996</v>
      </c>
      <c r="F1049">
        <v>5166.8999999999996</v>
      </c>
    </row>
    <row r="1050" spans="1:6">
      <c r="A1050" t="s">
        <v>2296</v>
      </c>
      <c r="B1050">
        <v>4116</v>
      </c>
      <c r="C1050">
        <v>4116</v>
      </c>
      <c r="D1050">
        <v>4116</v>
      </c>
      <c r="E1050">
        <v>4116</v>
      </c>
      <c r="F1050">
        <v>4116</v>
      </c>
    </row>
    <row r="1051" spans="1:6">
      <c r="A1051" t="s">
        <v>2297</v>
      </c>
      <c r="B1051">
        <v>31399.599999999999</v>
      </c>
      <c r="C1051">
        <v>31399.599999999999</v>
      </c>
      <c r="D1051">
        <v>31399.599999999999</v>
      </c>
      <c r="E1051">
        <v>31399.599999999999</v>
      </c>
      <c r="F1051">
        <v>31399.599999999999</v>
      </c>
    </row>
    <row r="1052" spans="1:6">
      <c r="A1052" t="s">
        <v>2298</v>
      </c>
      <c r="B1052">
        <v>6925.2</v>
      </c>
      <c r="C1052">
        <v>6925.2</v>
      </c>
      <c r="D1052">
        <v>6925.2</v>
      </c>
      <c r="E1052">
        <v>6925.2</v>
      </c>
      <c r="F1052">
        <v>6925.2</v>
      </c>
    </row>
    <row r="1053" spans="1:6">
      <c r="A1053" t="s">
        <v>2299</v>
      </c>
      <c r="B1053">
        <v>5548.7</v>
      </c>
      <c r="C1053">
        <v>5548.7</v>
      </c>
      <c r="D1053">
        <v>5548.7</v>
      </c>
      <c r="E1053">
        <v>5548.7</v>
      </c>
      <c r="F1053">
        <v>5548.7</v>
      </c>
    </row>
    <row r="1054" spans="1:6">
      <c r="A1054" t="s">
        <v>2300</v>
      </c>
      <c r="B1054">
        <v>4298.6000000000004</v>
      </c>
      <c r="C1054">
        <v>4298.6000000000004</v>
      </c>
      <c r="D1054">
        <v>4298.6000000000004</v>
      </c>
      <c r="E1054">
        <v>4298.6000000000004</v>
      </c>
      <c r="F1054">
        <v>4298.6000000000004</v>
      </c>
    </row>
    <row r="1055" spans="1:6">
      <c r="A1055" t="s">
        <v>2301</v>
      </c>
      <c r="B1055">
        <v>5087.5</v>
      </c>
      <c r="C1055">
        <v>5087.5</v>
      </c>
      <c r="D1055">
        <v>5087.5</v>
      </c>
      <c r="E1055">
        <v>5087.5</v>
      </c>
      <c r="F1055">
        <v>5087.5</v>
      </c>
    </row>
    <row r="1056" spans="1:6">
      <c r="A1056" t="s">
        <v>2302</v>
      </c>
      <c r="B1056">
        <v>5972.5</v>
      </c>
      <c r="C1056">
        <v>5972.5</v>
      </c>
      <c r="D1056">
        <v>5972.5</v>
      </c>
      <c r="E1056">
        <v>5972.5</v>
      </c>
      <c r="F1056">
        <v>5972.5</v>
      </c>
    </row>
    <row r="1057" spans="1:6">
      <c r="A1057" t="s">
        <v>2303</v>
      </c>
      <c r="B1057">
        <v>3567.1</v>
      </c>
      <c r="C1057">
        <v>3567.1</v>
      </c>
      <c r="D1057">
        <v>3567.1</v>
      </c>
      <c r="E1057">
        <v>3567.1</v>
      </c>
      <c r="F1057">
        <v>3567.1</v>
      </c>
    </row>
    <row r="1058" spans="1:6">
      <c r="A1058" t="s">
        <v>2304</v>
      </c>
      <c r="B1058">
        <v>8679.7999999999993</v>
      </c>
      <c r="C1058">
        <v>8679.7999999999993</v>
      </c>
      <c r="D1058">
        <v>8679.7999999999993</v>
      </c>
      <c r="E1058">
        <v>8679.7999999999993</v>
      </c>
      <c r="F1058">
        <v>8679.7999999999993</v>
      </c>
    </row>
    <row r="1059" spans="1:6">
      <c r="A1059" t="s">
        <v>2305</v>
      </c>
      <c r="B1059">
        <v>4014.2</v>
      </c>
      <c r="C1059">
        <v>4014.2</v>
      </c>
      <c r="D1059">
        <v>4014.2</v>
      </c>
      <c r="E1059">
        <v>4014.2</v>
      </c>
      <c r="F1059">
        <v>4014.2</v>
      </c>
    </row>
    <row r="1060" spans="1:6">
      <c r="A1060" t="s">
        <v>2306</v>
      </c>
      <c r="B1060">
        <v>4665.6000000000004</v>
      </c>
      <c r="C1060">
        <v>4665.6000000000004</v>
      </c>
      <c r="D1060">
        <v>4665.6000000000004</v>
      </c>
      <c r="E1060">
        <v>4665.6000000000004</v>
      </c>
      <c r="F1060">
        <v>4665.6000000000004</v>
      </c>
    </row>
    <row r="1061" spans="1:6">
      <c r="A1061" t="s">
        <v>2307</v>
      </c>
      <c r="B1061" t="s">
        <v>110</v>
      </c>
      <c r="C1061" t="s">
        <v>110</v>
      </c>
      <c r="D1061" t="s">
        <v>110</v>
      </c>
      <c r="E1061">
        <v>1681.6</v>
      </c>
      <c r="F1061">
        <v>1681.6</v>
      </c>
    </row>
    <row r="1062" spans="1:6">
      <c r="A1062" t="s">
        <v>2307</v>
      </c>
      <c r="B1062" t="s">
        <v>110</v>
      </c>
      <c r="C1062" t="s">
        <v>110</v>
      </c>
      <c r="D1062" t="s">
        <v>110</v>
      </c>
      <c r="E1062">
        <v>1681.6</v>
      </c>
      <c r="F1062">
        <v>1681.6</v>
      </c>
    </row>
    <row r="1063" spans="1:6">
      <c r="A1063" t="s">
        <v>2308</v>
      </c>
      <c r="B1063" t="s">
        <v>110</v>
      </c>
      <c r="C1063" t="s">
        <v>110</v>
      </c>
      <c r="D1063" t="s">
        <v>110</v>
      </c>
      <c r="E1063">
        <v>1128</v>
      </c>
      <c r="F1063">
        <v>1128</v>
      </c>
    </row>
    <row r="1064" spans="1:6">
      <c r="A1064" t="s">
        <v>2308</v>
      </c>
      <c r="B1064" t="s">
        <v>110</v>
      </c>
      <c r="C1064" t="s">
        <v>110</v>
      </c>
      <c r="D1064" t="s">
        <v>110</v>
      </c>
      <c r="E1064">
        <v>1128</v>
      </c>
      <c r="F1064">
        <v>1128</v>
      </c>
    </row>
    <row r="1065" spans="1:6">
      <c r="A1065" t="s">
        <v>2309</v>
      </c>
      <c r="B1065" t="s">
        <v>110</v>
      </c>
      <c r="C1065" t="s">
        <v>110</v>
      </c>
      <c r="D1065" t="s">
        <v>110</v>
      </c>
      <c r="E1065">
        <v>83533.899999999994</v>
      </c>
      <c r="F1065">
        <v>83533.899999999994</v>
      </c>
    </row>
    <row r="1066" spans="1:6">
      <c r="A1066" t="s">
        <v>2309</v>
      </c>
      <c r="B1066" t="s">
        <v>110</v>
      </c>
      <c r="C1066" t="s">
        <v>110</v>
      </c>
      <c r="D1066" t="s">
        <v>110</v>
      </c>
      <c r="E1066">
        <v>83533.899999999994</v>
      </c>
      <c r="F1066">
        <v>83533.899999999994</v>
      </c>
    </row>
    <row r="1067" spans="1:6">
      <c r="A1067" t="s">
        <v>2310</v>
      </c>
      <c r="B1067" t="s">
        <v>110</v>
      </c>
      <c r="C1067" t="s">
        <v>110</v>
      </c>
      <c r="D1067" t="s">
        <v>110</v>
      </c>
      <c r="E1067">
        <v>2503.6999999999998</v>
      </c>
      <c r="F1067">
        <v>2503.6999999999998</v>
      </c>
    </row>
    <row r="1068" spans="1:6">
      <c r="A1068" t="s">
        <v>2310</v>
      </c>
      <c r="B1068" t="s">
        <v>110</v>
      </c>
      <c r="C1068" t="s">
        <v>110</v>
      </c>
      <c r="D1068" t="s">
        <v>110</v>
      </c>
      <c r="E1068">
        <v>2503.6999999999998</v>
      </c>
      <c r="F1068">
        <v>2503.6999999999998</v>
      </c>
    </row>
    <row r="1069" spans="1:6">
      <c r="A1069" t="s">
        <v>2311</v>
      </c>
      <c r="B1069" t="s">
        <v>110</v>
      </c>
      <c r="C1069" t="s">
        <v>110</v>
      </c>
      <c r="D1069" t="s">
        <v>110</v>
      </c>
      <c r="E1069">
        <v>374</v>
      </c>
      <c r="F1069">
        <v>374</v>
      </c>
    </row>
    <row r="1070" spans="1:6">
      <c r="A1070" t="s">
        <v>2311</v>
      </c>
      <c r="B1070" t="s">
        <v>110</v>
      </c>
      <c r="C1070" t="s">
        <v>110</v>
      </c>
      <c r="D1070" t="s">
        <v>110</v>
      </c>
      <c r="E1070">
        <v>374</v>
      </c>
      <c r="F1070">
        <v>374</v>
      </c>
    </row>
    <row r="1071" spans="1:6">
      <c r="A1071" t="s">
        <v>2312</v>
      </c>
      <c r="B1071">
        <v>88868.2</v>
      </c>
      <c r="C1071">
        <v>88868.2</v>
      </c>
      <c r="D1071">
        <v>88868.2</v>
      </c>
      <c r="E1071">
        <v>88868.2</v>
      </c>
      <c r="F1071" t="s">
        <v>110</v>
      </c>
    </row>
    <row r="1072" spans="1:6">
      <c r="A1072" t="s">
        <v>2313</v>
      </c>
      <c r="B1072">
        <v>1702.6</v>
      </c>
      <c r="C1072">
        <v>1702.6</v>
      </c>
      <c r="D1072">
        <v>1702.6</v>
      </c>
      <c r="E1072">
        <v>1702.6</v>
      </c>
      <c r="F1072" t="s">
        <v>110</v>
      </c>
    </row>
    <row r="1073" spans="1:6">
      <c r="A1073" t="s">
        <v>2313</v>
      </c>
      <c r="B1073">
        <v>1702.6</v>
      </c>
      <c r="C1073">
        <v>1702.6</v>
      </c>
      <c r="D1073">
        <v>1702.6</v>
      </c>
      <c r="E1073">
        <v>1702.6</v>
      </c>
      <c r="F1073" t="s">
        <v>110</v>
      </c>
    </row>
    <row r="1074" spans="1:6">
      <c r="A1074" t="s">
        <v>2314</v>
      </c>
      <c r="B1074">
        <v>1128</v>
      </c>
      <c r="C1074">
        <v>1128</v>
      </c>
      <c r="D1074">
        <v>1128</v>
      </c>
      <c r="E1074">
        <v>1128</v>
      </c>
      <c r="F1074" t="s">
        <v>110</v>
      </c>
    </row>
    <row r="1075" spans="1:6">
      <c r="A1075" t="s">
        <v>2314</v>
      </c>
      <c r="B1075">
        <v>1128</v>
      </c>
      <c r="C1075">
        <v>1128</v>
      </c>
      <c r="D1075">
        <v>1128</v>
      </c>
      <c r="E1075">
        <v>1128</v>
      </c>
      <c r="F1075" t="s">
        <v>110</v>
      </c>
    </row>
    <row r="1076" spans="1:6">
      <c r="A1076" t="s">
        <v>2315</v>
      </c>
      <c r="B1076">
        <v>83533.899999999994</v>
      </c>
      <c r="C1076">
        <v>83533.899999999994</v>
      </c>
      <c r="D1076">
        <v>83533.899999999994</v>
      </c>
      <c r="E1076">
        <v>83533.899999999994</v>
      </c>
      <c r="F1076" t="s">
        <v>110</v>
      </c>
    </row>
    <row r="1077" spans="1:6">
      <c r="A1077" t="s">
        <v>2315</v>
      </c>
      <c r="B1077">
        <v>83533.899999999994</v>
      </c>
      <c r="C1077">
        <v>83533.899999999994</v>
      </c>
      <c r="D1077">
        <v>83533.899999999994</v>
      </c>
      <c r="E1077">
        <v>83533.899999999994</v>
      </c>
      <c r="F1077" t="s">
        <v>110</v>
      </c>
    </row>
    <row r="1078" spans="1:6">
      <c r="A1078" t="s">
        <v>2316</v>
      </c>
      <c r="B1078">
        <v>2503.6999999999998</v>
      </c>
      <c r="C1078">
        <v>2503.6999999999998</v>
      </c>
      <c r="D1078">
        <v>2503.6999999999998</v>
      </c>
      <c r="E1078">
        <v>2503.6999999999998</v>
      </c>
      <c r="F1078" t="s">
        <v>110</v>
      </c>
    </row>
    <row r="1079" spans="1:6">
      <c r="A1079" t="s">
        <v>2316</v>
      </c>
      <c r="B1079">
        <v>2503.6999999999998</v>
      </c>
      <c r="C1079">
        <v>2503.6999999999998</v>
      </c>
      <c r="D1079">
        <v>2503.6999999999998</v>
      </c>
      <c r="E1079">
        <v>2503.6999999999998</v>
      </c>
      <c r="F1079" t="s">
        <v>110</v>
      </c>
    </row>
    <row r="1080" spans="1:6">
      <c r="A1080" t="s">
        <v>69</v>
      </c>
      <c r="B1080" t="s">
        <v>110</v>
      </c>
      <c r="C1080" t="s">
        <v>110</v>
      </c>
      <c r="D1080" t="s">
        <v>110</v>
      </c>
      <c r="E1080" t="s">
        <v>110</v>
      </c>
      <c r="F1080" t="s">
        <v>110</v>
      </c>
    </row>
    <row r="1081" spans="1:6">
      <c r="A1081" t="s">
        <v>2317</v>
      </c>
      <c r="B1081" t="s">
        <v>110</v>
      </c>
      <c r="C1081" t="s">
        <v>110</v>
      </c>
      <c r="D1081" t="s">
        <v>110</v>
      </c>
      <c r="E1081" t="s">
        <v>110</v>
      </c>
      <c r="F1081" t="s">
        <v>110</v>
      </c>
    </row>
    <row r="1082" spans="1:6">
      <c r="A1082" t="s">
        <v>2318</v>
      </c>
      <c r="B1082" t="s">
        <v>110</v>
      </c>
      <c r="C1082" t="s">
        <v>110</v>
      </c>
      <c r="D1082" t="s">
        <v>110</v>
      </c>
      <c r="E1082" t="s">
        <v>110</v>
      </c>
      <c r="F1082" t="s">
        <v>110</v>
      </c>
    </row>
    <row r="1083" spans="1:6">
      <c r="A1083" t="s">
        <v>2319</v>
      </c>
      <c r="B1083" t="s">
        <v>110</v>
      </c>
      <c r="C1083" t="s">
        <v>110</v>
      </c>
      <c r="D1083" t="s">
        <v>110</v>
      </c>
      <c r="E1083" t="s">
        <v>110</v>
      </c>
      <c r="F1083" t="s">
        <v>110</v>
      </c>
    </row>
    <row r="1084" spans="1:6">
      <c r="A1084" t="s">
        <v>2320</v>
      </c>
      <c r="B1084" t="s">
        <v>110</v>
      </c>
      <c r="C1084" t="s">
        <v>110</v>
      </c>
      <c r="D1084" t="s">
        <v>110</v>
      </c>
      <c r="E1084" t="s">
        <v>110</v>
      </c>
      <c r="F1084" t="s">
        <v>110</v>
      </c>
    </row>
    <row r="1085" spans="1:6">
      <c r="A1085" t="s">
        <v>2321</v>
      </c>
      <c r="B1085" t="s">
        <v>110</v>
      </c>
      <c r="C1085" t="s">
        <v>110</v>
      </c>
      <c r="D1085" t="s">
        <v>110</v>
      </c>
      <c r="E1085" t="s">
        <v>110</v>
      </c>
      <c r="F1085" t="s">
        <v>110</v>
      </c>
    </row>
    <row r="1086" spans="1:6">
      <c r="A1086" t="s">
        <v>2322</v>
      </c>
      <c r="B1086" t="s">
        <v>110</v>
      </c>
      <c r="C1086" t="s">
        <v>110</v>
      </c>
      <c r="D1086" t="s">
        <v>110</v>
      </c>
      <c r="E1086" t="s">
        <v>110</v>
      </c>
      <c r="F1086" t="s">
        <v>110</v>
      </c>
    </row>
    <row r="1087" spans="1:6">
      <c r="A1087" t="s">
        <v>2323</v>
      </c>
      <c r="B1087" t="s">
        <v>110</v>
      </c>
      <c r="C1087" t="s">
        <v>110</v>
      </c>
      <c r="D1087" t="s">
        <v>110</v>
      </c>
      <c r="E1087" t="s">
        <v>110</v>
      </c>
      <c r="F1087" t="s">
        <v>110</v>
      </c>
    </row>
    <row r="1088" spans="1:6">
      <c r="A1088" t="s">
        <v>2324</v>
      </c>
      <c r="B1088" t="s">
        <v>110</v>
      </c>
      <c r="C1088" t="s">
        <v>110</v>
      </c>
      <c r="D1088" t="s">
        <v>110</v>
      </c>
      <c r="E1088" t="s">
        <v>110</v>
      </c>
      <c r="F1088" t="s">
        <v>110</v>
      </c>
    </row>
    <row r="1089" spans="1:6">
      <c r="A1089" t="s">
        <v>2325</v>
      </c>
      <c r="B1089" t="s">
        <v>110</v>
      </c>
      <c r="C1089" t="s">
        <v>110</v>
      </c>
      <c r="D1089" t="s">
        <v>110</v>
      </c>
      <c r="E1089" t="s">
        <v>110</v>
      </c>
      <c r="F1089" t="s">
        <v>110</v>
      </c>
    </row>
    <row r="1090" spans="1:6">
      <c r="A1090" t="s">
        <v>2326</v>
      </c>
      <c r="B1090" t="s">
        <v>110</v>
      </c>
      <c r="C1090" t="s">
        <v>110</v>
      </c>
      <c r="D1090" t="s">
        <v>110</v>
      </c>
      <c r="E1090" t="s">
        <v>110</v>
      </c>
      <c r="F1090" t="s">
        <v>110</v>
      </c>
    </row>
    <row r="1091" spans="1:6">
      <c r="A1091" t="s">
        <v>2327</v>
      </c>
      <c r="B1091" t="s">
        <v>110</v>
      </c>
      <c r="C1091" t="s">
        <v>110</v>
      </c>
      <c r="D1091" t="s">
        <v>110</v>
      </c>
      <c r="E1091" t="s">
        <v>110</v>
      </c>
      <c r="F1091" t="s">
        <v>110</v>
      </c>
    </row>
    <row r="1092" spans="1:6">
      <c r="A1092" t="s">
        <v>2328</v>
      </c>
      <c r="B1092" t="s">
        <v>110</v>
      </c>
      <c r="C1092" t="s">
        <v>110</v>
      </c>
      <c r="D1092" t="s">
        <v>110</v>
      </c>
      <c r="E1092" t="s">
        <v>110</v>
      </c>
      <c r="F1092" t="s">
        <v>110</v>
      </c>
    </row>
    <row r="1093" spans="1:6">
      <c r="A1093" t="s">
        <v>2329</v>
      </c>
      <c r="B1093" t="s">
        <v>110</v>
      </c>
      <c r="C1093" t="s">
        <v>110</v>
      </c>
      <c r="D1093" t="s">
        <v>110</v>
      </c>
      <c r="E1093" t="s">
        <v>110</v>
      </c>
      <c r="F1093" t="s">
        <v>110</v>
      </c>
    </row>
    <row r="1094" spans="1:6">
      <c r="A1094" t="s">
        <v>2330</v>
      </c>
      <c r="B1094" t="s">
        <v>110</v>
      </c>
      <c r="C1094" t="s">
        <v>110</v>
      </c>
      <c r="D1094" t="s">
        <v>110</v>
      </c>
      <c r="E1094" t="s">
        <v>110</v>
      </c>
      <c r="F1094" t="s">
        <v>110</v>
      </c>
    </row>
    <row r="1095" spans="1:6">
      <c r="A1095" t="s">
        <v>2331</v>
      </c>
      <c r="B1095" t="s">
        <v>110</v>
      </c>
      <c r="C1095" t="s">
        <v>110</v>
      </c>
      <c r="D1095" t="s">
        <v>110</v>
      </c>
      <c r="E1095" t="s">
        <v>110</v>
      </c>
      <c r="F1095" t="s">
        <v>110</v>
      </c>
    </row>
    <row r="1096" spans="1:6">
      <c r="A1096" t="s">
        <v>2332</v>
      </c>
      <c r="B1096" t="s">
        <v>110</v>
      </c>
      <c r="C1096" t="s">
        <v>110</v>
      </c>
      <c r="D1096" t="s">
        <v>110</v>
      </c>
      <c r="E1096" t="s">
        <v>110</v>
      </c>
      <c r="F1096" t="s">
        <v>110</v>
      </c>
    </row>
    <row r="1097" spans="1:6">
      <c r="A1097" t="s">
        <v>2333</v>
      </c>
      <c r="B1097" t="s">
        <v>110</v>
      </c>
      <c r="C1097" t="s">
        <v>110</v>
      </c>
      <c r="D1097" t="s">
        <v>110</v>
      </c>
      <c r="E1097" t="s">
        <v>110</v>
      </c>
      <c r="F1097" t="s">
        <v>110</v>
      </c>
    </row>
    <row r="1098" spans="1:6">
      <c r="A1098" t="s">
        <v>2334</v>
      </c>
      <c r="B1098" t="s">
        <v>110</v>
      </c>
      <c r="C1098" t="s">
        <v>110</v>
      </c>
      <c r="D1098" t="s">
        <v>110</v>
      </c>
      <c r="E1098" t="s">
        <v>110</v>
      </c>
      <c r="F1098" t="s">
        <v>110</v>
      </c>
    </row>
    <row r="1099" spans="1:6">
      <c r="A1099" t="s">
        <v>2335</v>
      </c>
      <c r="B1099" t="s">
        <v>110</v>
      </c>
      <c r="C1099" t="s">
        <v>110</v>
      </c>
      <c r="D1099" t="s">
        <v>110</v>
      </c>
      <c r="E1099" t="s">
        <v>110</v>
      </c>
      <c r="F1099" t="s">
        <v>110</v>
      </c>
    </row>
    <row r="1100" spans="1:6">
      <c r="A1100" t="s">
        <v>2336</v>
      </c>
      <c r="B1100" t="s">
        <v>110</v>
      </c>
      <c r="C1100" t="s">
        <v>110</v>
      </c>
      <c r="D1100" t="s">
        <v>110</v>
      </c>
      <c r="E1100" t="s">
        <v>110</v>
      </c>
      <c r="F1100" t="s">
        <v>110</v>
      </c>
    </row>
    <row r="1101" spans="1:6">
      <c r="A1101" t="s">
        <v>2337</v>
      </c>
      <c r="B1101" t="s">
        <v>110</v>
      </c>
      <c r="C1101" t="s">
        <v>110</v>
      </c>
      <c r="D1101" t="s">
        <v>110</v>
      </c>
      <c r="E1101" t="s">
        <v>110</v>
      </c>
      <c r="F1101" t="s">
        <v>110</v>
      </c>
    </row>
    <row r="1102" spans="1:6">
      <c r="A1102" t="s">
        <v>2338</v>
      </c>
      <c r="B1102" t="s">
        <v>110</v>
      </c>
      <c r="C1102" t="s">
        <v>110</v>
      </c>
      <c r="D1102" t="s">
        <v>110</v>
      </c>
      <c r="E1102" t="s">
        <v>110</v>
      </c>
      <c r="F1102" t="s">
        <v>110</v>
      </c>
    </row>
    <row r="1103" spans="1:6">
      <c r="A1103" t="s">
        <v>2339</v>
      </c>
      <c r="B1103" t="s">
        <v>110</v>
      </c>
      <c r="C1103" t="s">
        <v>110</v>
      </c>
      <c r="D1103" t="s">
        <v>110</v>
      </c>
      <c r="E1103" t="s">
        <v>110</v>
      </c>
      <c r="F1103" t="s">
        <v>110</v>
      </c>
    </row>
    <row r="1104" spans="1:6">
      <c r="A1104" t="s">
        <v>2340</v>
      </c>
      <c r="B1104" t="s">
        <v>110</v>
      </c>
      <c r="C1104" t="s">
        <v>110</v>
      </c>
      <c r="D1104" t="s">
        <v>110</v>
      </c>
      <c r="E1104" t="s">
        <v>110</v>
      </c>
      <c r="F1104" t="s">
        <v>110</v>
      </c>
    </row>
    <row r="1105" spans="1:6">
      <c r="A1105" t="s">
        <v>29</v>
      </c>
      <c r="B1105">
        <v>301336</v>
      </c>
      <c r="C1105">
        <v>301336</v>
      </c>
      <c r="D1105">
        <v>302073</v>
      </c>
      <c r="E1105">
        <v>302073</v>
      </c>
      <c r="F1105">
        <v>302073</v>
      </c>
    </row>
    <row r="1106" spans="1:6">
      <c r="A1106" t="s">
        <v>2341</v>
      </c>
      <c r="B1106">
        <v>57950.1</v>
      </c>
      <c r="C1106">
        <v>57950.1</v>
      </c>
      <c r="D1106">
        <v>57928</v>
      </c>
      <c r="E1106">
        <v>57928</v>
      </c>
      <c r="F1106">
        <v>57928</v>
      </c>
    </row>
    <row r="1107" spans="1:6">
      <c r="A1107" t="s">
        <v>2342</v>
      </c>
      <c r="B1107">
        <v>25402.5</v>
      </c>
      <c r="C1107">
        <v>25402.5</v>
      </c>
      <c r="D1107">
        <v>25387</v>
      </c>
      <c r="E1107">
        <v>25387</v>
      </c>
      <c r="F1107">
        <v>25387</v>
      </c>
    </row>
    <row r="1108" spans="1:6">
      <c r="A1108" t="s">
        <v>2343</v>
      </c>
      <c r="B1108">
        <v>6830.3</v>
      </c>
      <c r="C1108">
        <v>6830.3</v>
      </c>
      <c r="D1108">
        <v>6827</v>
      </c>
      <c r="E1108">
        <v>6827</v>
      </c>
      <c r="F1108">
        <v>6827</v>
      </c>
    </row>
    <row r="1109" spans="1:6">
      <c r="A1109" t="s">
        <v>2344</v>
      </c>
      <c r="B1109">
        <v>2088.1</v>
      </c>
      <c r="C1109">
        <v>2088.1</v>
      </c>
      <c r="D1109">
        <v>2082</v>
      </c>
      <c r="E1109">
        <v>2082</v>
      </c>
      <c r="F1109">
        <v>2082</v>
      </c>
    </row>
    <row r="1110" spans="1:6">
      <c r="A1110" t="s">
        <v>2345</v>
      </c>
      <c r="B1110">
        <v>917.3</v>
      </c>
      <c r="C1110">
        <v>917.3</v>
      </c>
      <c r="D1110">
        <v>913</v>
      </c>
      <c r="E1110">
        <v>913</v>
      </c>
      <c r="F1110">
        <v>913</v>
      </c>
    </row>
    <row r="1111" spans="1:6">
      <c r="A1111" t="s">
        <v>2346</v>
      </c>
      <c r="B1111">
        <v>2254.8000000000002</v>
      </c>
      <c r="C1111">
        <v>2254.8000000000002</v>
      </c>
      <c r="D1111">
        <v>2261</v>
      </c>
      <c r="E1111">
        <v>2261</v>
      </c>
      <c r="F1111">
        <v>2261</v>
      </c>
    </row>
    <row r="1112" spans="1:6">
      <c r="A1112" t="s">
        <v>2347</v>
      </c>
      <c r="B1112">
        <v>1338.1</v>
      </c>
      <c r="C1112">
        <v>1338.1</v>
      </c>
      <c r="D1112">
        <v>1340</v>
      </c>
      <c r="E1112">
        <v>1340</v>
      </c>
      <c r="F1112">
        <v>1340</v>
      </c>
    </row>
    <row r="1113" spans="1:6">
      <c r="A1113" t="s">
        <v>2348</v>
      </c>
      <c r="B1113">
        <v>6902.7</v>
      </c>
      <c r="C1113">
        <v>6902.7</v>
      </c>
      <c r="D1113">
        <v>6895</v>
      </c>
      <c r="E1113">
        <v>6895</v>
      </c>
      <c r="F1113">
        <v>6895</v>
      </c>
    </row>
    <row r="1114" spans="1:6">
      <c r="A1114" t="s">
        <v>2349</v>
      </c>
      <c r="B1114">
        <v>1510.8</v>
      </c>
      <c r="C1114">
        <v>1510.8</v>
      </c>
      <c r="D1114">
        <v>1510</v>
      </c>
      <c r="E1114">
        <v>1510</v>
      </c>
      <c r="F1114">
        <v>1510</v>
      </c>
    </row>
    <row r="1115" spans="1:6">
      <c r="A1115" t="s">
        <v>2350</v>
      </c>
      <c r="B1115">
        <v>3560.4</v>
      </c>
      <c r="C1115">
        <v>3560.4</v>
      </c>
      <c r="D1115">
        <v>3559</v>
      </c>
      <c r="E1115">
        <v>3559</v>
      </c>
      <c r="F1115">
        <v>3559</v>
      </c>
    </row>
    <row r="1116" spans="1:6">
      <c r="A1116" t="s">
        <v>2351</v>
      </c>
      <c r="B1116">
        <v>3263.2</v>
      </c>
      <c r="C1116">
        <v>3263.2</v>
      </c>
      <c r="D1116">
        <v>3261</v>
      </c>
      <c r="E1116">
        <v>3261</v>
      </c>
      <c r="F1116">
        <v>3261</v>
      </c>
    </row>
    <row r="1117" spans="1:6">
      <c r="A1117" t="s">
        <v>2351</v>
      </c>
      <c r="B1117">
        <v>3263.2</v>
      </c>
      <c r="C1117">
        <v>3263.2</v>
      </c>
      <c r="D1117">
        <v>3261</v>
      </c>
      <c r="E1117">
        <v>3261</v>
      </c>
      <c r="F1117">
        <v>3261</v>
      </c>
    </row>
    <row r="1118" spans="1:6">
      <c r="A1118" t="s">
        <v>2352</v>
      </c>
      <c r="B1118">
        <v>5421.6</v>
      </c>
      <c r="C1118">
        <v>5421.6</v>
      </c>
      <c r="D1118">
        <v>5416</v>
      </c>
      <c r="E1118">
        <v>5416</v>
      </c>
      <c r="F1118">
        <v>5416</v>
      </c>
    </row>
    <row r="1119" spans="1:6">
      <c r="A1119" t="s">
        <v>2353</v>
      </c>
      <c r="B1119">
        <v>1155.9000000000001</v>
      </c>
      <c r="C1119">
        <v>1155.9000000000001</v>
      </c>
      <c r="D1119">
        <v>1155</v>
      </c>
      <c r="E1119">
        <v>1155</v>
      </c>
      <c r="F1119">
        <v>1155</v>
      </c>
    </row>
    <row r="1120" spans="1:6">
      <c r="A1120" t="s">
        <v>2354</v>
      </c>
      <c r="B1120">
        <v>1544.8</v>
      </c>
      <c r="C1120">
        <v>1544.8</v>
      </c>
      <c r="D1120">
        <v>1546</v>
      </c>
      <c r="E1120">
        <v>1546</v>
      </c>
      <c r="F1120">
        <v>1546</v>
      </c>
    </row>
    <row r="1121" spans="1:6">
      <c r="A1121" t="s">
        <v>2355</v>
      </c>
      <c r="B1121">
        <v>1838.5</v>
      </c>
      <c r="C1121">
        <v>1838.5</v>
      </c>
      <c r="D1121">
        <v>1834</v>
      </c>
      <c r="E1121">
        <v>1834</v>
      </c>
      <c r="F1121">
        <v>1834</v>
      </c>
    </row>
    <row r="1122" spans="1:6">
      <c r="A1122" t="s">
        <v>2356</v>
      </c>
      <c r="B1122">
        <v>882.4</v>
      </c>
      <c r="C1122">
        <v>882.4</v>
      </c>
      <c r="D1122">
        <v>881</v>
      </c>
      <c r="E1122">
        <v>881</v>
      </c>
      <c r="F1122">
        <v>881</v>
      </c>
    </row>
    <row r="1123" spans="1:6">
      <c r="A1123" t="s">
        <v>2357</v>
      </c>
      <c r="B1123">
        <v>23862.799999999999</v>
      </c>
      <c r="C1123">
        <v>23862.799999999999</v>
      </c>
      <c r="D1123">
        <v>23864</v>
      </c>
      <c r="E1123">
        <v>23864</v>
      </c>
      <c r="F1123">
        <v>23864</v>
      </c>
    </row>
    <row r="1124" spans="1:6">
      <c r="A1124" t="s">
        <v>2358</v>
      </c>
      <c r="B1124">
        <v>1198.7</v>
      </c>
      <c r="C1124">
        <v>1198.7</v>
      </c>
      <c r="D1124">
        <v>1198</v>
      </c>
      <c r="E1124">
        <v>1198</v>
      </c>
      <c r="F1124">
        <v>1198</v>
      </c>
    </row>
    <row r="1125" spans="1:6">
      <c r="A1125" t="s">
        <v>2359</v>
      </c>
      <c r="B1125">
        <v>1288.0999999999999</v>
      </c>
      <c r="C1125">
        <v>1288.0999999999999</v>
      </c>
      <c r="D1125">
        <v>1279</v>
      </c>
      <c r="E1125">
        <v>1279</v>
      </c>
      <c r="F1125">
        <v>1279</v>
      </c>
    </row>
    <row r="1126" spans="1:6">
      <c r="A1126" t="s">
        <v>2360</v>
      </c>
      <c r="B1126">
        <v>816.2</v>
      </c>
      <c r="C1126">
        <v>816.2</v>
      </c>
      <c r="D1126">
        <v>815</v>
      </c>
      <c r="E1126">
        <v>815</v>
      </c>
      <c r="F1126">
        <v>815</v>
      </c>
    </row>
    <row r="1127" spans="1:6">
      <c r="A1127" t="s">
        <v>2361</v>
      </c>
      <c r="B1127">
        <v>3211.9</v>
      </c>
      <c r="C1127">
        <v>3211.9</v>
      </c>
      <c r="D1127">
        <v>3196</v>
      </c>
      <c r="E1127">
        <v>3196</v>
      </c>
      <c r="F1127">
        <v>3196</v>
      </c>
    </row>
    <row r="1128" spans="1:6">
      <c r="A1128" t="s">
        <v>2362</v>
      </c>
      <c r="B1128">
        <v>2722.9</v>
      </c>
      <c r="C1128">
        <v>2722.9</v>
      </c>
      <c r="D1128">
        <v>2746</v>
      </c>
      <c r="E1128">
        <v>2746</v>
      </c>
      <c r="F1128">
        <v>2746</v>
      </c>
    </row>
    <row r="1129" spans="1:6">
      <c r="A1129" t="s">
        <v>2363</v>
      </c>
      <c r="B1129">
        <v>4784.3999999999996</v>
      </c>
      <c r="C1129">
        <v>4784.3999999999996</v>
      </c>
      <c r="D1129">
        <v>4786</v>
      </c>
      <c r="E1129">
        <v>4786</v>
      </c>
      <c r="F1129">
        <v>4786</v>
      </c>
    </row>
    <row r="1130" spans="1:6">
      <c r="A1130" t="s">
        <v>2364</v>
      </c>
      <c r="B1130">
        <v>2964.7</v>
      </c>
      <c r="C1130">
        <v>2964.7</v>
      </c>
      <c r="D1130">
        <v>2969</v>
      </c>
      <c r="E1130">
        <v>2969</v>
      </c>
      <c r="F1130">
        <v>2969</v>
      </c>
    </row>
    <row r="1131" spans="1:6">
      <c r="A1131" t="s">
        <v>2365</v>
      </c>
      <c r="B1131">
        <v>782.2</v>
      </c>
      <c r="C1131">
        <v>782.2</v>
      </c>
      <c r="D1131">
        <v>783</v>
      </c>
      <c r="E1131">
        <v>783</v>
      </c>
      <c r="F1131">
        <v>783</v>
      </c>
    </row>
    <row r="1132" spans="1:6">
      <c r="A1132" t="s">
        <v>2366</v>
      </c>
      <c r="B1132">
        <v>1770.6</v>
      </c>
      <c r="C1132">
        <v>1770.6</v>
      </c>
      <c r="D1132">
        <v>1770</v>
      </c>
      <c r="E1132">
        <v>1770</v>
      </c>
      <c r="F1132">
        <v>1770</v>
      </c>
    </row>
    <row r="1133" spans="1:6">
      <c r="A1133" t="s">
        <v>2367</v>
      </c>
      <c r="B1133">
        <v>2338.8000000000002</v>
      </c>
      <c r="C1133">
        <v>2338.8000000000002</v>
      </c>
      <c r="D1133">
        <v>2341</v>
      </c>
      <c r="E1133">
        <v>2341</v>
      </c>
      <c r="F1133">
        <v>2341</v>
      </c>
    </row>
    <row r="1134" spans="1:6">
      <c r="A1134" t="s">
        <v>2368</v>
      </c>
      <c r="B1134">
        <v>1578.9</v>
      </c>
      <c r="C1134">
        <v>1578.9</v>
      </c>
      <c r="D1134">
        <v>1576</v>
      </c>
      <c r="E1134">
        <v>1576</v>
      </c>
      <c r="F1134">
        <v>1576</v>
      </c>
    </row>
    <row r="1135" spans="1:6">
      <c r="A1135" t="s">
        <v>2369</v>
      </c>
      <c r="B1135">
        <v>405.5</v>
      </c>
      <c r="C1135">
        <v>405.5</v>
      </c>
      <c r="D1135">
        <v>405</v>
      </c>
      <c r="E1135">
        <v>405</v>
      </c>
      <c r="F1135">
        <v>405</v>
      </c>
    </row>
    <row r="1136" spans="1:6">
      <c r="A1136" t="s">
        <v>2370</v>
      </c>
      <c r="B1136">
        <v>62309.599999999999</v>
      </c>
      <c r="C1136">
        <v>62309.599999999999</v>
      </c>
      <c r="D1136">
        <v>62328</v>
      </c>
      <c r="E1136">
        <v>62327</v>
      </c>
      <c r="F1136">
        <v>62327</v>
      </c>
    </row>
    <row r="1137" spans="1:6">
      <c r="A1137" t="s">
        <v>2371</v>
      </c>
      <c r="B1137">
        <v>7399.9</v>
      </c>
      <c r="C1137">
        <v>7399.9</v>
      </c>
      <c r="D1137">
        <v>7398</v>
      </c>
      <c r="E1137">
        <v>7398</v>
      </c>
      <c r="F1137">
        <v>7398</v>
      </c>
    </row>
    <row r="1138" spans="1:6">
      <c r="A1138" t="s">
        <v>2372</v>
      </c>
      <c r="B1138">
        <v>7399.9</v>
      </c>
      <c r="C1138">
        <v>7399.9</v>
      </c>
      <c r="D1138">
        <v>7398</v>
      </c>
      <c r="E1138">
        <v>7398</v>
      </c>
      <c r="F1138">
        <v>7398</v>
      </c>
    </row>
    <row r="1139" spans="1:6">
      <c r="A1139" t="s">
        <v>2373</v>
      </c>
      <c r="B1139">
        <v>6206.9</v>
      </c>
      <c r="C1139">
        <v>6206.9</v>
      </c>
      <c r="D1139">
        <v>6207</v>
      </c>
      <c r="E1139">
        <v>6207</v>
      </c>
      <c r="F1139">
        <v>6207</v>
      </c>
    </row>
    <row r="1140" spans="1:6">
      <c r="A1140" t="s">
        <v>2374</v>
      </c>
      <c r="B1140">
        <v>6206.9</v>
      </c>
      <c r="C1140">
        <v>6206.9</v>
      </c>
      <c r="D1140">
        <v>6207</v>
      </c>
      <c r="E1140">
        <v>6207</v>
      </c>
      <c r="F1140">
        <v>6207</v>
      </c>
    </row>
    <row r="1141" spans="1:6">
      <c r="A1141" t="s">
        <v>2375</v>
      </c>
      <c r="B1141">
        <v>18398.900000000001</v>
      </c>
      <c r="C1141">
        <v>18398.900000000001</v>
      </c>
      <c r="D1141">
        <v>18407</v>
      </c>
      <c r="E1141">
        <v>18407</v>
      </c>
      <c r="F1141">
        <v>18407</v>
      </c>
    </row>
    <row r="1142" spans="1:6">
      <c r="A1142" t="s">
        <v>2376</v>
      </c>
      <c r="B1142">
        <v>3121</v>
      </c>
      <c r="C1142">
        <v>3121</v>
      </c>
      <c r="D1142">
        <v>3096</v>
      </c>
      <c r="E1142">
        <v>3096</v>
      </c>
      <c r="F1142">
        <v>3096</v>
      </c>
    </row>
    <row r="1143" spans="1:6">
      <c r="A1143" t="s">
        <v>2377</v>
      </c>
      <c r="B1143">
        <v>2725.1</v>
      </c>
      <c r="C1143">
        <v>2725.1</v>
      </c>
      <c r="D1143">
        <v>2723</v>
      </c>
      <c r="E1143">
        <v>2723</v>
      </c>
      <c r="F1143">
        <v>2723</v>
      </c>
    </row>
    <row r="1144" spans="1:6">
      <c r="A1144" t="s">
        <v>2378</v>
      </c>
      <c r="B1144">
        <v>3678</v>
      </c>
      <c r="C1144">
        <v>3678</v>
      </c>
      <c r="D1144">
        <v>3672</v>
      </c>
      <c r="E1144">
        <v>3672</v>
      </c>
      <c r="F1144">
        <v>3672</v>
      </c>
    </row>
    <row r="1145" spans="1:6">
      <c r="A1145" t="s">
        <v>2379</v>
      </c>
      <c r="B1145">
        <v>2476.6999999999998</v>
      </c>
      <c r="C1145">
        <v>2476.6999999999998</v>
      </c>
      <c r="D1145">
        <v>2480</v>
      </c>
      <c r="E1145">
        <v>2480</v>
      </c>
      <c r="F1145">
        <v>2480</v>
      </c>
    </row>
    <row r="1146" spans="1:6">
      <c r="A1146" t="s">
        <v>2380</v>
      </c>
      <c r="B1146">
        <v>2466.5</v>
      </c>
      <c r="C1146">
        <v>2466.5</v>
      </c>
      <c r="D1146">
        <v>2473</v>
      </c>
      <c r="E1146">
        <v>2473</v>
      </c>
      <c r="F1146">
        <v>2473</v>
      </c>
    </row>
    <row r="1147" spans="1:6">
      <c r="A1147" t="s">
        <v>2381</v>
      </c>
      <c r="B1147">
        <v>2141.6</v>
      </c>
      <c r="C1147">
        <v>2141.6</v>
      </c>
      <c r="D1147">
        <v>2144</v>
      </c>
      <c r="E1147">
        <v>2144</v>
      </c>
      <c r="F1147">
        <v>2144</v>
      </c>
    </row>
    <row r="1148" spans="1:6">
      <c r="A1148" t="s">
        <v>2382</v>
      </c>
      <c r="B1148">
        <v>1790</v>
      </c>
      <c r="C1148">
        <v>1790</v>
      </c>
      <c r="D1148">
        <v>1819</v>
      </c>
      <c r="E1148">
        <v>1819</v>
      </c>
      <c r="F1148">
        <v>1819</v>
      </c>
    </row>
    <row r="1149" spans="1:6">
      <c r="A1149" t="s">
        <v>2383</v>
      </c>
      <c r="B1149">
        <v>7858.4</v>
      </c>
      <c r="C1149">
        <v>7858.4</v>
      </c>
      <c r="D1149">
        <v>7862</v>
      </c>
      <c r="E1149">
        <v>7862</v>
      </c>
      <c r="F1149">
        <v>7862</v>
      </c>
    </row>
    <row r="1150" spans="1:6">
      <c r="A1150" t="s">
        <v>2384</v>
      </c>
      <c r="B1150">
        <v>2276.3000000000002</v>
      </c>
      <c r="C1150">
        <v>2276.3000000000002</v>
      </c>
      <c r="D1150">
        <v>2275</v>
      </c>
      <c r="E1150">
        <v>2275</v>
      </c>
      <c r="F1150">
        <v>2275</v>
      </c>
    </row>
    <row r="1151" spans="1:6">
      <c r="A1151" t="s">
        <v>2385</v>
      </c>
      <c r="B1151">
        <v>4904.3</v>
      </c>
      <c r="C1151">
        <v>4904.3</v>
      </c>
      <c r="D1151">
        <v>4907</v>
      </c>
      <c r="E1151">
        <v>4907</v>
      </c>
      <c r="F1151">
        <v>4907</v>
      </c>
    </row>
    <row r="1152" spans="1:6">
      <c r="A1152" t="s">
        <v>2386</v>
      </c>
      <c r="B1152">
        <v>466</v>
      </c>
      <c r="C1152">
        <v>466</v>
      </c>
      <c r="D1152">
        <v>467</v>
      </c>
      <c r="E1152">
        <v>467</v>
      </c>
      <c r="F1152">
        <v>467</v>
      </c>
    </row>
    <row r="1153" spans="1:6">
      <c r="A1153" t="s">
        <v>2387</v>
      </c>
      <c r="B1153">
        <v>211.8</v>
      </c>
      <c r="C1153">
        <v>211.8</v>
      </c>
      <c r="D1153">
        <v>213</v>
      </c>
      <c r="E1153">
        <v>213</v>
      </c>
      <c r="F1153">
        <v>213</v>
      </c>
    </row>
    <row r="1154" spans="1:6">
      <c r="A1154" t="s">
        <v>2388</v>
      </c>
      <c r="B1154">
        <v>22445.5</v>
      </c>
      <c r="C1154">
        <v>22445.5</v>
      </c>
      <c r="D1154">
        <v>22453</v>
      </c>
      <c r="E1154">
        <v>22453</v>
      </c>
      <c r="F1154">
        <v>22453</v>
      </c>
    </row>
    <row r="1155" spans="1:6">
      <c r="A1155" t="s">
        <v>2389</v>
      </c>
      <c r="B1155">
        <v>2589.5</v>
      </c>
      <c r="C1155">
        <v>2589.5</v>
      </c>
      <c r="D1155">
        <v>2586</v>
      </c>
      <c r="E1155">
        <v>2586</v>
      </c>
      <c r="F1155">
        <v>2586</v>
      </c>
    </row>
    <row r="1156" spans="1:6">
      <c r="A1156" t="s">
        <v>2390</v>
      </c>
      <c r="B1156">
        <v>3449.3</v>
      </c>
      <c r="C1156">
        <v>3449.3</v>
      </c>
      <c r="D1156">
        <v>3447</v>
      </c>
      <c r="E1156">
        <v>3448</v>
      </c>
      <c r="F1156">
        <v>3448</v>
      </c>
    </row>
    <row r="1157" spans="1:6">
      <c r="A1157" t="s">
        <v>2391</v>
      </c>
      <c r="B1157">
        <v>2292.9</v>
      </c>
      <c r="C1157">
        <v>2292.9</v>
      </c>
      <c r="D1157">
        <v>2291</v>
      </c>
      <c r="E1157">
        <v>2291</v>
      </c>
      <c r="F1157">
        <v>2291</v>
      </c>
    </row>
    <row r="1158" spans="1:6">
      <c r="A1158" t="s">
        <v>2392</v>
      </c>
      <c r="B1158">
        <v>2682.9</v>
      </c>
      <c r="C1158">
        <v>2682.9</v>
      </c>
      <c r="D1158">
        <v>2688</v>
      </c>
      <c r="E1158">
        <v>2688</v>
      </c>
      <c r="F1158">
        <v>2688</v>
      </c>
    </row>
    <row r="1159" spans="1:6">
      <c r="A1159" t="s">
        <v>2393</v>
      </c>
      <c r="B1159">
        <v>3702.4</v>
      </c>
      <c r="C1159">
        <v>3702.4</v>
      </c>
      <c r="D1159">
        <v>3702</v>
      </c>
      <c r="E1159">
        <v>3703</v>
      </c>
      <c r="F1159">
        <v>3703</v>
      </c>
    </row>
    <row r="1160" spans="1:6">
      <c r="A1160" t="s">
        <v>2394</v>
      </c>
      <c r="B1160">
        <v>2631.8</v>
      </c>
      <c r="C1160">
        <v>2631.8</v>
      </c>
      <c r="D1160">
        <v>2635</v>
      </c>
      <c r="E1160">
        <v>2635</v>
      </c>
      <c r="F1160">
        <v>2635</v>
      </c>
    </row>
    <row r="1161" spans="1:6">
      <c r="A1161" t="s">
        <v>2395</v>
      </c>
      <c r="B1161">
        <v>1858.5</v>
      </c>
      <c r="C1161">
        <v>1858.5</v>
      </c>
      <c r="D1161">
        <v>1859</v>
      </c>
      <c r="E1161">
        <v>1859</v>
      </c>
      <c r="F1161">
        <v>1859</v>
      </c>
    </row>
    <row r="1162" spans="1:6">
      <c r="A1162" t="s">
        <v>2396</v>
      </c>
      <c r="B1162">
        <v>2376.8000000000002</v>
      </c>
      <c r="C1162">
        <v>2376.8000000000002</v>
      </c>
      <c r="D1162">
        <v>2378</v>
      </c>
      <c r="E1162">
        <v>2378</v>
      </c>
      <c r="F1162">
        <v>2378</v>
      </c>
    </row>
    <row r="1163" spans="1:6">
      <c r="A1163" t="s">
        <v>2397</v>
      </c>
      <c r="B1163">
        <v>861.5</v>
      </c>
      <c r="C1163">
        <v>861.5</v>
      </c>
      <c r="D1163">
        <v>865</v>
      </c>
      <c r="E1163">
        <v>865</v>
      </c>
      <c r="F1163">
        <v>865</v>
      </c>
    </row>
    <row r="1164" spans="1:6">
      <c r="A1164" t="s">
        <v>2398</v>
      </c>
      <c r="B1164">
        <v>58051.4</v>
      </c>
      <c r="C1164">
        <v>58051.4</v>
      </c>
      <c r="D1164">
        <v>58085</v>
      </c>
      <c r="E1164">
        <v>58085</v>
      </c>
      <c r="F1164">
        <v>58085</v>
      </c>
    </row>
    <row r="1165" spans="1:6">
      <c r="A1165" t="s">
        <v>2399</v>
      </c>
      <c r="B1165">
        <v>22993.5</v>
      </c>
      <c r="C1165">
        <v>22993.5</v>
      </c>
      <c r="D1165">
        <v>22987</v>
      </c>
      <c r="E1165">
        <v>22988</v>
      </c>
      <c r="F1165">
        <v>22988</v>
      </c>
    </row>
    <row r="1166" spans="1:6">
      <c r="A1166" t="s">
        <v>2400</v>
      </c>
      <c r="B1166">
        <v>1156.4000000000001</v>
      </c>
      <c r="C1166">
        <v>1156.4000000000001</v>
      </c>
      <c r="D1166">
        <v>1155</v>
      </c>
      <c r="E1166">
        <v>1155</v>
      </c>
      <c r="F1166">
        <v>1155</v>
      </c>
    </row>
    <row r="1167" spans="1:6">
      <c r="A1167" t="s">
        <v>2401</v>
      </c>
      <c r="B1167">
        <v>1772.8</v>
      </c>
      <c r="C1167">
        <v>1772.8</v>
      </c>
      <c r="D1167">
        <v>1773</v>
      </c>
      <c r="E1167">
        <v>1773</v>
      </c>
      <c r="F1167">
        <v>1773</v>
      </c>
    </row>
    <row r="1168" spans="1:6">
      <c r="A1168" t="s">
        <v>2402</v>
      </c>
      <c r="B1168">
        <v>965</v>
      </c>
      <c r="C1168">
        <v>965</v>
      </c>
      <c r="D1168">
        <v>964</v>
      </c>
      <c r="E1168">
        <v>964</v>
      </c>
      <c r="F1168">
        <v>964</v>
      </c>
    </row>
    <row r="1169" spans="1:6">
      <c r="A1169" t="s">
        <v>2403</v>
      </c>
      <c r="B1169">
        <v>3514.4</v>
      </c>
      <c r="C1169">
        <v>3514.4</v>
      </c>
      <c r="D1169">
        <v>3514</v>
      </c>
      <c r="E1169">
        <v>3514</v>
      </c>
      <c r="F1169">
        <v>3514</v>
      </c>
    </row>
    <row r="1170" spans="1:6">
      <c r="A1170" t="s">
        <v>2404</v>
      </c>
      <c r="B1170">
        <v>365.3</v>
      </c>
      <c r="C1170">
        <v>365.3</v>
      </c>
      <c r="D1170">
        <v>366</v>
      </c>
      <c r="E1170">
        <v>366</v>
      </c>
      <c r="F1170">
        <v>366</v>
      </c>
    </row>
    <row r="1171" spans="1:6">
      <c r="A1171" t="s">
        <v>2405</v>
      </c>
      <c r="B1171">
        <v>1212.4000000000001</v>
      </c>
      <c r="C1171">
        <v>1212.4000000000001</v>
      </c>
      <c r="D1171">
        <v>1214</v>
      </c>
      <c r="E1171">
        <v>1214</v>
      </c>
      <c r="F1171">
        <v>1214</v>
      </c>
    </row>
    <row r="1172" spans="1:6">
      <c r="A1172" t="s">
        <v>2406</v>
      </c>
      <c r="B1172">
        <v>2445.8000000000002</v>
      </c>
      <c r="C1172">
        <v>2445.8000000000002</v>
      </c>
      <c r="D1172">
        <v>2445</v>
      </c>
      <c r="E1172">
        <v>2445</v>
      </c>
      <c r="F1172">
        <v>2445</v>
      </c>
    </row>
    <row r="1173" spans="1:6">
      <c r="A1173" t="s">
        <v>2407</v>
      </c>
      <c r="B1173">
        <v>3235.9</v>
      </c>
      <c r="C1173">
        <v>3235.9</v>
      </c>
      <c r="D1173">
        <v>3233</v>
      </c>
      <c r="E1173">
        <v>3233</v>
      </c>
      <c r="F1173">
        <v>3233</v>
      </c>
    </row>
    <row r="1174" spans="1:6">
      <c r="A1174" t="s">
        <v>2408</v>
      </c>
      <c r="B1174">
        <v>3821.2</v>
      </c>
      <c r="C1174">
        <v>3821.2</v>
      </c>
      <c r="D1174">
        <v>3821</v>
      </c>
      <c r="E1174">
        <v>3821</v>
      </c>
      <c r="F1174">
        <v>3821</v>
      </c>
    </row>
    <row r="1175" spans="1:6">
      <c r="A1175" t="s">
        <v>2409</v>
      </c>
      <c r="B1175">
        <v>4504.3</v>
      </c>
      <c r="C1175">
        <v>4504.3</v>
      </c>
      <c r="D1175">
        <v>4503</v>
      </c>
      <c r="E1175">
        <v>4503</v>
      </c>
      <c r="F1175">
        <v>4503</v>
      </c>
    </row>
    <row r="1176" spans="1:6">
      <c r="A1176" t="s">
        <v>2410</v>
      </c>
      <c r="B1176">
        <v>8456</v>
      </c>
      <c r="C1176">
        <v>8456</v>
      </c>
      <c r="D1176">
        <v>8464</v>
      </c>
      <c r="E1176">
        <v>8464</v>
      </c>
      <c r="F1176">
        <v>8464</v>
      </c>
    </row>
    <row r="1177" spans="1:6">
      <c r="A1177" t="s">
        <v>2411</v>
      </c>
      <c r="B1177">
        <v>6334.1</v>
      </c>
      <c r="C1177">
        <v>6334.1</v>
      </c>
      <c r="D1177">
        <v>6337</v>
      </c>
      <c r="E1177">
        <v>6337</v>
      </c>
      <c r="F1177">
        <v>6337</v>
      </c>
    </row>
    <row r="1178" spans="1:6">
      <c r="A1178" t="s">
        <v>2412</v>
      </c>
      <c r="B1178">
        <v>2122</v>
      </c>
      <c r="C1178">
        <v>2122</v>
      </c>
      <c r="D1178">
        <v>2127</v>
      </c>
      <c r="E1178">
        <v>2127</v>
      </c>
      <c r="F1178">
        <v>2127</v>
      </c>
    </row>
    <row r="1179" spans="1:6">
      <c r="A1179" t="s">
        <v>2413</v>
      </c>
      <c r="B1179">
        <v>9365.9</v>
      </c>
      <c r="C1179">
        <v>9365.9</v>
      </c>
      <c r="D1179">
        <v>9401</v>
      </c>
      <c r="E1179">
        <v>9401</v>
      </c>
      <c r="F1179">
        <v>9401</v>
      </c>
    </row>
    <row r="1180" spans="1:6">
      <c r="A1180" t="s">
        <v>2414</v>
      </c>
      <c r="B1180">
        <v>2564.1999999999998</v>
      </c>
      <c r="C1180">
        <v>2564.1999999999998</v>
      </c>
      <c r="D1180">
        <v>2568</v>
      </c>
      <c r="E1180">
        <v>2568</v>
      </c>
      <c r="F1180">
        <v>2568</v>
      </c>
    </row>
    <row r="1181" spans="1:6">
      <c r="A1181" t="s">
        <v>2415</v>
      </c>
      <c r="B1181">
        <v>1940.2</v>
      </c>
      <c r="C1181">
        <v>1940.2</v>
      </c>
      <c r="D1181">
        <v>1963</v>
      </c>
      <c r="E1181">
        <v>1963</v>
      </c>
      <c r="F1181">
        <v>1963</v>
      </c>
    </row>
    <row r="1182" spans="1:6">
      <c r="A1182" t="s">
        <v>2416</v>
      </c>
      <c r="B1182">
        <v>2773.8</v>
      </c>
      <c r="C1182">
        <v>2773.8</v>
      </c>
      <c r="D1182">
        <v>2779</v>
      </c>
      <c r="E1182">
        <v>2779</v>
      </c>
      <c r="F1182">
        <v>2779</v>
      </c>
    </row>
    <row r="1183" spans="1:6">
      <c r="A1183" t="s">
        <v>2417</v>
      </c>
      <c r="B1183">
        <v>1228.2</v>
      </c>
      <c r="C1183">
        <v>1228.2</v>
      </c>
      <c r="D1183">
        <v>1228</v>
      </c>
      <c r="E1183">
        <v>1228</v>
      </c>
      <c r="F1183">
        <v>1228</v>
      </c>
    </row>
    <row r="1184" spans="1:6">
      <c r="A1184" t="s">
        <v>2418</v>
      </c>
      <c r="B1184">
        <v>859.5</v>
      </c>
      <c r="C1184">
        <v>859.5</v>
      </c>
      <c r="D1184">
        <v>863</v>
      </c>
      <c r="E1184">
        <v>863</v>
      </c>
      <c r="F1184">
        <v>863</v>
      </c>
    </row>
    <row r="1185" spans="1:6">
      <c r="A1185" t="s">
        <v>2419</v>
      </c>
      <c r="B1185">
        <v>17236</v>
      </c>
      <c r="C1185">
        <v>17236</v>
      </c>
      <c r="D1185">
        <v>17232</v>
      </c>
      <c r="E1185">
        <v>17232</v>
      </c>
      <c r="F1185">
        <v>17232</v>
      </c>
    </row>
    <row r="1186" spans="1:6">
      <c r="A1186" t="s">
        <v>2420</v>
      </c>
      <c r="B1186">
        <v>3611.5</v>
      </c>
      <c r="C1186">
        <v>3611.5</v>
      </c>
      <c r="D1186">
        <v>3615</v>
      </c>
      <c r="E1186">
        <v>3615</v>
      </c>
      <c r="F1186">
        <v>3615</v>
      </c>
    </row>
    <row r="1187" spans="1:6">
      <c r="A1187" t="s">
        <v>2421</v>
      </c>
      <c r="B1187">
        <v>2749.2</v>
      </c>
      <c r="C1187">
        <v>2749.2</v>
      </c>
      <c r="D1187">
        <v>2751</v>
      </c>
      <c r="E1187">
        <v>2751</v>
      </c>
      <c r="F1187">
        <v>2751</v>
      </c>
    </row>
    <row r="1188" spans="1:6">
      <c r="A1188" t="s">
        <v>2422</v>
      </c>
      <c r="B1188">
        <v>5381</v>
      </c>
      <c r="C1188">
        <v>5381</v>
      </c>
      <c r="D1188">
        <v>5363</v>
      </c>
      <c r="E1188">
        <v>5363</v>
      </c>
      <c r="F1188">
        <v>5363</v>
      </c>
    </row>
    <row r="1189" spans="1:6">
      <c r="A1189" t="s">
        <v>2423</v>
      </c>
      <c r="B1189">
        <v>2250.4</v>
      </c>
      <c r="C1189">
        <v>2250.4</v>
      </c>
      <c r="D1189">
        <v>2256</v>
      </c>
      <c r="E1189">
        <v>2256</v>
      </c>
      <c r="F1189">
        <v>2256</v>
      </c>
    </row>
    <row r="1190" spans="1:6">
      <c r="A1190" t="s">
        <v>2424</v>
      </c>
      <c r="B1190">
        <v>3243.9</v>
      </c>
      <c r="C1190">
        <v>3243.9</v>
      </c>
      <c r="D1190">
        <v>3247</v>
      </c>
      <c r="E1190">
        <v>3247</v>
      </c>
      <c r="F1190">
        <v>3247</v>
      </c>
    </row>
    <row r="1191" spans="1:6">
      <c r="A1191" t="s">
        <v>2425</v>
      </c>
      <c r="B1191">
        <v>73223.7</v>
      </c>
      <c r="C1191">
        <v>73223.7</v>
      </c>
      <c r="D1191">
        <v>73800</v>
      </c>
      <c r="E1191">
        <v>73800</v>
      </c>
      <c r="F1191">
        <v>73800</v>
      </c>
    </row>
    <row r="1192" spans="1:6">
      <c r="A1192" t="s">
        <v>2426</v>
      </c>
      <c r="B1192">
        <v>10762.7</v>
      </c>
      <c r="C1192">
        <v>10762.7</v>
      </c>
      <c r="D1192">
        <v>10832</v>
      </c>
      <c r="E1192">
        <v>10833</v>
      </c>
      <c r="F1192">
        <v>10833</v>
      </c>
    </row>
    <row r="1193" spans="1:6">
      <c r="A1193" t="s">
        <v>2427</v>
      </c>
      <c r="B1193">
        <v>5034.5</v>
      </c>
      <c r="C1193">
        <v>5034.5</v>
      </c>
      <c r="D1193">
        <v>5048</v>
      </c>
      <c r="E1193">
        <v>5049</v>
      </c>
      <c r="F1193">
        <v>5049</v>
      </c>
    </row>
    <row r="1194" spans="1:6">
      <c r="A1194" t="s">
        <v>2428</v>
      </c>
      <c r="B1194">
        <v>1950.6</v>
      </c>
      <c r="C1194">
        <v>1950.6</v>
      </c>
      <c r="D1194">
        <v>1954</v>
      </c>
      <c r="E1194">
        <v>1954</v>
      </c>
      <c r="F1194">
        <v>1954</v>
      </c>
    </row>
    <row r="1195" spans="1:6">
      <c r="A1195" t="s">
        <v>2429</v>
      </c>
      <c r="B1195">
        <v>1189.3</v>
      </c>
      <c r="C1195">
        <v>1189.3</v>
      </c>
      <c r="D1195">
        <v>1230</v>
      </c>
      <c r="E1195">
        <v>1230</v>
      </c>
      <c r="F1195">
        <v>1230</v>
      </c>
    </row>
    <row r="1196" spans="1:6">
      <c r="A1196" t="s">
        <v>2430</v>
      </c>
      <c r="B1196">
        <v>2588.4</v>
      </c>
      <c r="C1196">
        <v>2588.4</v>
      </c>
      <c r="D1196">
        <v>2600</v>
      </c>
      <c r="E1196">
        <v>2600</v>
      </c>
      <c r="F1196">
        <v>2600</v>
      </c>
    </row>
    <row r="1197" spans="1:6">
      <c r="A1197" t="s">
        <v>2431</v>
      </c>
      <c r="B1197">
        <v>4437.7</v>
      </c>
      <c r="C1197">
        <v>4437.7</v>
      </c>
      <c r="D1197">
        <v>4461</v>
      </c>
      <c r="E1197">
        <v>4461</v>
      </c>
      <c r="F1197">
        <v>4461</v>
      </c>
    </row>
    <row r="1198" spans="1:6">
      <c r="A1198" t="s">
        <v>2432</v>
      </c>
      <c r="B1198">
        <v>1528.9</v>
      </c>
      <c r="C1198">
        <v>1528.9</v>
      </c>
      <c r="D1198">
        <v>1535</v>
      </c>
      <c r="E1198">
        <v>1535</v>
      </c>
      <c r="F1198">
        <v>1535</v>
      </c>
    </row>
    <row r="1199" spans="1:6">
      <c r="A1199" t="s">
        <v>2433</v>
      </c>
      <c r="B1199">
        <v>2908.8</v>
      </c>
      <c r="C1199">
        <v>2908.8</v>
      </c>
      <c r="D1199">
        <v>2925</v>
      </c>
      <c r="E1199">
        <v>2926</v>
      </c>
      <c r="F1199">
        <v>2926</v>
      </c>
    </row>
    <row r="1200" spans="1:6">
      <c r="A1200" t="s">
        <v>2434</v>
      </c>
      <c r="B1200">
        <v>13590.2</v>
      </c>
      <c r="C1200">
        <v>13590.2</v>
      </c>
      <c r="D1200">
        <v>13671</v>
      </c>
      <c r="E1200">
        <v>13670</v>
      </c>
      <c r="F1200">
        <v>13670</v>
      </c>
    </row>
    <row r="1201" spans="1:6">
      <c r="A1201" t="s">
        <v>2435</v>
      </c>
      <c r="B1201">
        <v>2639.4</v>
      </c>
      <c r="C1201">
        <v>2639.4</v>
      </c>
      <c r="D1201">
        <v>2651</v>
      </c>
      <c r="E1201">
        <v>2651</v>
      </c>
      <c r="F1201">
        <v>2651</v>
      </c>
    </row>
    <row r="1202" spans="1:6">
      <c r="A1202" t="s">
        <v>2436</v>
      </c>
      <c r="B1202">
        <v>2070.6</v>
      </c>
      <c r="C1202">
        <v>2070.6</v>
      </c>
      <c r="D1202">
        <v>2080</v>
      </c>
      <c r="E1202">
        <v>2080</v>
      </c>
      <c r="F1202">
        <v>2080</v>
      </c>
    </row>
    <row r="1203" spans="1:6">
      <c r="A1203" t="s">
        <v>2437</v>
      </c>
      <c r="B1203">
        <v>1171.0999999999999</v>
      </c>
      <c r="C1203">
        <v>1171.0999999999999</v>
      </c>
      <c r="D1203">
        <v>1179</v>
      </c>
      <c r="E1203">
        <v>1179</v>
      </c>
      <c r="F1203">
        <v>1179</v>
      </c>
    </row>
    <row r="1204" spans="1:6">
      <c r="A1204" t="s">
        <v>2438</v>
      </c>
      <c r="B1204">
        <v>2791.6</v>
      </c>
      <c r="C1204">
        <v>2791.6</v>
      </c>
      <c r="D1204">
        <v>2806</v>
      </c>
      <c r="E1204">
        <v>2806</v>
      </c>
      <c r="F1204">
        <v>2806</v>
      </c>
    </row>
    <row r="1205" spans="1:6">
      <c r="A1205" t="s">
        <v>2439</v>
      </c>
      <c r="B1205">
        <v>4917.5</v>
      </c>
      <c r="C1205">
        <v>4917.5</v>
      </c>
      <c r="D1205">
        <v>4954</v>
      </c>
      <c r="E1205">
        <v>4954</v>
      </c>
      <c r="F1205">
        <v>4954</v>
      </c>
    </row>
    <row r="1206" spans="1:6">
      <c r="A1206" t="s">
        <v>2440</v>
      </c>
      <c r="B1206">
        <v>19357.900000000001</v>
      </c>
      <c r="C1206">
        <v>19357.900000000001</v>
      </c>
      <c r="D1206">
        <v>19541</v>
      </c>
      <c r="E1206">
        <v>19541</v>
      </c>
      <c r="F1206">
        <v>19541</v>
      </c>
    </row>
    <row r="1207" spans="1:6">
      <c r="A1207" t="s">
        <v>2441</v>
      </c>
      <c r="B1207">
        <v>2428.6999999999998</v>
      </c>
      <c r="C1207">
        <v>2428.6999999999998</v>
      </c>
      <c r="D1207">
        <v>2467</v>
      </c>
      <c r="E1207">
        <v>2467</v>
      </c>
      <c r="F1207">
        <v>2467</v>
      </c>
    </row>
    <row r="1208" spans="1:6">
      <c r="A1208" t="s">
        <v>2442</v>
      </c>
      <c r="B1208">
        <v>1839.5</v>
      </c>
      <c r="C1208">
        <v>1839.5</v>
      </c>
      <c r="D1208">
        <v>1861</v>
      </c>
      <c r="E1208">
        <v>1861</v>
      </c>
      <c r="F1208">
        <v>1861</v>
      </c>
    </row>
    <row r="1209" spans="1:6">
      <c r="A1209" t="s">
        <v>2443</v>
      </c>
      <c r="B1209">
        <v>2759.4</v>
      </c>
      <c r="C1209">
        <v>2759.4</v>
      </c>
      <c r="D1209">
        <v>2799</v>
      </c>
      <c r="E1209">
        <v>2799</v>
      </c>
      <c r="F1209">
        <v>2799</v>
      </c>
    </row>
    <row r="1210" spans="1:6">
      <c r="A1210" t="s">
        <v>2444</v>
      </c>
      <c r="B1210">
        <v>6966.2</v>
      </c>
      <c r="C1210">
        <v>6966.2</v>
      </c>
      <c r="D1210">
        <v>7008</v>
      </c>
      <c r="E1210">
        <v>7008</v>
      </c>
      <c r="F1210">
        <v>7008</v>
      </c>
    </row>
    <row r="1211" spans="1:6">
      <c r="A1211" t="s">
        <v>2445</v>
      </c>
      <c r="B1211">
        <v>3825.4</v>
      </c>
      <c r="C1211">
        <v>3825.4</v>
      </c>
      <c r="D1211">
        <v>3863</v>
      </c>
      <c r="E1211">
        <v>3863</v>
      </c>
      <c r="F1211">
        <v>3863</v>
      </c>
    </row>
    <row r="1212" spans="1:6">
      <c r="A1212" t="s">
        <v>2446</v>
      </c>
      <c r="B1212">
        <v>1538.7</v>
      </c>
      <c r="C1212">
        <v>1538.7</v>
      </c>
      <c r="D1212">
        <v>1543</v>
      </c>
      <c r="E1212">
        <v>1543</v>
      </c>
      <c r="F1212">
        <v>1543</v>
      </c>
    </row>
    <row r="1213" spans="1:6">
      <c r="A1213" t="s">
        <v>2447</v>
      </c>
      <c r="B1213">
        <v>9994.6</v>
      </c>
      <c r="C1213">
        <v>9994.6</v>
      </c>
      <c r="D1213">
        <v>10073</v>
      </c>
      <c r="E1213">
        <v>10073</v>
      </c>
      <c r="F1213">
        <v>10073</v>
      </c>
    </row>
    <row r="1214" spans="1:6">
      <c r="A1214" t="s">
        <v>2448</v>
      </c>
      <c r="B1214">
        <v>6548.5</v>
      </c>
      <c r="C1214">
        <v>6548.5</v>
      </c>
      <c r="D1214">
        <v>6594</v>
      </c>
      <c r="E1214">
        <v>6594</v>
      </c>
      <c r="F1214">
        <v>6594</v>
      </c>
    </row>
    <row r="1215" spans="1:6">
      <c r="A1215" t="s">
        <v>2449</v>
      </c>
      <c r="B1215">
        <v>3446.1</v>
      </c>
      <c r="C1215">
        <v>3446.1</v>
      </c>
      <c r="D1215">
        <v>3479</v>
      </c>
      <c r="E1215">
        <v>3479</v>
      </c>
      <c r="F1215">
        <v>3479</v>
      </c>
    </row>
    <row r="1216" spans="1:6">
      <c r="A1216" t="s">
        <v>2450</v>
      </c>
      <c r="B1216">
        <v>15080.6</v>
      </c>
      <c r="C1216">
        <v>15080.6</v>
      </c>
      <c r="D1216">
        <v>15222</v>
      </c>
      <c r="E1216">
        <v>15222</v>
      </c>
      <c r="F1216">
        <v>15222</v>
      </c>
    </row>
    <row r="1217" spans="1:6">
      <c r="A1217" t="s">
        <v>2451</v>
      </c>
      <c r="B1217">
        <v>6650</v>
      </c>
      <c r="C1217">
        <v>6650</v>
      </c>
      <c r="D1217">
        <v>6710</v>
      </c>
      <c r="E1217">
        <v>6710</v>
      </c>
      <c r="F1217">
        <v>6710</v>
      </c>
    </row>
    <row r="1218" spans="1:6">
      <c r="A1218" t="s">
        <v>2452</v>
      </c>
      <c r="B1218">
        <v>1716.6</v>
      </c>
      <c r="C1218">
        <v>1716.6</v>
      </c>
      <c r="D1218">
        <v>1736</v>
      </c>
      <c r="E1218">
        <v>1736</v>
      </c>
      <c r="F1218">
        <v>1736</v>
      </c>
    </row>
    <row r="1219" spans="1:6">
      <c r="A1219" t="s">
        <v>2453</v>
      </c>
      <c r="B1219">
        <v>2391.4</v>
      </c>
      <c r="C1219">
        <v>2391.4</v>
      </c>
      <c r="D1219">
        <v>2415</v>
      </c>
      <c r="E1219">
        <v>2415</v>
      </c>
      <c r="F1219">
        <v>2415</v>
      </c>
    </row>
    <row r="1220" spans="1:6">
      <c r="A1220" t="s">
        <v>2454</v>
      </c>
      <c r="B1220">
        <v>1139.5</v>
      </c>
      <c r="C1220">
        <v>1139.5</v>
      </c>
      <c r="D1220">
        <v>1151</v>
      </c>
      <c r="E1220">
        <v>1151</v>
      </c>
      <c r="F1220">
        <v>1151</v>
      </c>
    </row>
    <row r="1221" spans="1:6">
      <c r="A1221" t="s">
        <v>2455</v>
      </c>
      <c r="B1221">
        <v>3183.2</v>
      </c>
      <c r="C1221">
        <v>3183.2</v>
      </c>
      <c r="D1221">
        <v>3210</v>
      </c>
      <c r="E1221">
        <v>3210</v>
      </c>
      <c r="F1221">
        <v>3210</v>
      </c>
    </row>
    <row r="1222" spans="1:6">
      <c r="A1222" t="s">
        <v>2456</v>
      </c>
      <c r="B1222">
        <v>49801.3</v>
      </c>
      <c r="C1222">
        <v>49801.3</v>
      </c>
      <c r="D1222">
        <v>49932</v>
      </c>
      <c r="E1222">
        <v>49933</v>
      </c>
      <c r="F1222">
        <v>49933</v>
      </c>
    </row>
    <row r="1223" spans="1:6">
      <c r="A1223" t="s">
        <v>2457</v>
      </c>
      <c r="B1223">
        <v>25711.4</v>
      </c>
      <c r="C1223">
        <v>25711.4</v>
      </c>
      <c r="D1223">
        <v>25832</v>
      </c>
      <c r="E1223">
        <v>25833</v>
      </c>
      <c r="F1223">
        <v>25833</v>
      </c>
    </row>
    <row r="1224" spans="1:6">
      <c r="A1224" t="s">
        <v>2458</v>
      </c>
      <c r="B1224">
        <v>2461.6999999999998</v>
      </c>
      <c r="C1224">
        <v>2461.6999999999998</v>
      </c>
      <c r="D1224">
        <v>2470</v>
      </c>
      <c r="E1224">
        <v>2470</v>
      </c>
      <c r="F1224">
        <v>2470</v>
      </c>
    </row>
    <row r="1225" spans="1:6">
      <c r="A1225" t="s">
        <v>2459</v>
      </c>
      <c r="B1225">
        <v>4992.2</v>
      </c>
      <c r="C1225">
        <v>4992.2</v>
      </c>
      <c r="D1225">
        <v>5009</v>
      </c>
      <c r="E1225">
        <v>5009</v>
      </c>
      <c r="F1225">
        <v>5009</v>
      </c>
    </row>
    <row r="1226" spans="1:6">
      <c r="A1226" t="s">
        <v>2460</v>
      </c>
      <c r="B1226">
        <v>3247.3</v>
      </c>
      <c r="C1226">
        <v>3247.3</v>
      </c>
      <c r="D1226">
        <v>3266</v>
      </c>
      <c r="E1226">
        <v>3266</v>
      </c>
      <c r="F1226">
        <v>3266</v>
      </c>
    </row>
    <row r="1227" spans="1:6">
      <c r="A1227" t="s">
        <v>2461</v>
      </c>
      <c r="B1227">
        <v>3044.9</v>
      </c>
      <c r="C1227">
        <v>3044.9</v>
      </c>
      <c r="D1227">
        <v>3053</v>
      </c>
      <c r="E1227">
        <v>3053</v>
      </c>
      <c r="F1227">
        <v>3053</v>
      </c>
    </row>
    <row r="1228" spans="1:6">
      <c r="A1228" t="s">
        <v>2462</v>
      </c>
      <c r="B1228">
        <v>2128.5</v>
      </c>
      <c r="C1228">
        <v>2128.5</v>
      </c>
      <c r="D1228">
        <v>2138</v>
      </c>
      <c r="E1228">
        <v>2138</v>
      </c>
      <c r="F1228">
        <v>2138</v>
      </c>
    </row>
    <row r="1229" spans="1:6">
      <c r="A1229" t="s">
        <v>2463</v>
      </c>
      <c r="B1229">
        <v>2561.9</v>
      </c>
      <c r="C1229">
        <v>2561.9</v>
      </c>
      <c r="D1229">
        <v>2575</v>
      </c>
      <c r="E1229">
        <v>2575</v>
      </c>
      <c r="F1229">
        <v>2575</v>
      </c>
    </row>
    <row r="1230" spans="1:6">
      <c r="A1230" t="s">
        <v>2464</v>
      </c>
      <c r="B1230">
        <v>3552.2</v>
      </c>
      <c r="C1230">
        <v>3552.2</v>
      </c>
      <c r="D1230">
        <v>3574</v>
      </c>
      <c r="E1230">
        <v>3574</v>
      </c>
      <c r="F1230">
        <v>3574</v>
      </c>
    </row>
    <row r="1231" spans="1:6">
      <c r="A1231" t="s">
        <v>2465</v>
      </c>
      <c r="B1231">
        <v>1614</v>
      </c>
      <c r="C1231">
        <v>1614</v>
      </c>
      <c r="D1231">
        <v>1624</v>
      </c>
      <c r="E1231">
        <v>1624</v>
      </c>
      <c r="F1231">
        <v>1624</v>
      </c>
    </row>
    <row r="1232" spans="1:6">
      <c r="A1232" t="s">
        <v>2466</v>
      </c>
      <c r="B1232">
        <v>2108.8000000000002</v>
      </c>
      <c r="C1232">
        <v>2108.8000000000002</v>
      </c>
      <c r="D1232">
        <v>2124</v>
      </c>
      <c r="E1232">
        <v>2124</v>
      </c>
      <c r="F1232">
        <v>2124</v>
      </c>
    </row>
    <row r="1233" spans="1:6">
      <c r="A1233" t="s">
        <v>2467</v>
      </c>
      <c r="B1233">
        <v>24089.9</v>
      </c>
      <c r="C1233">
        <v>24089.9</v>
      </c>
      <c r="D1233">
        <v>24100</v>
      </c>
      <c r="E1233">
        <v>24100</v>
      </c>
      <c r="F1233">
        <v>24100</v>
      </c>
    </row>
    <row r="1234" spans="1:6">
      <c r="A1234" t="s">
        <v>2468</v>
      </c>
      <c r="B1234">
        <v>4282.1000000000004</v>
      </c>
      <c r="C1234">
        <v>4282.1000000000004</v>
      </c>
      <c r="D1234">
        <v>4286</v>
      </c>
      <c r="E1234">
        <v>4286</v>
      </c>
      <c r="F1234">
        <v>4286</v>
      </c>
    </row>
    <row r="1235" spans="1:6">
      <c r="A1235" t="s">
        <v>2469</v>
      </c>
      <c r="B1235">
        <v>3933.8</v>
      </c>
      <c r="C1235">
        <v>3933.8</v>
      </c>
      <c r="D1235">
        <v>3932</v>
      </c>
      <c r="E1235">
        <v>3932</v>
      </c>
      <c r="F1235">
        <v>3932</v>
      </c>
    </row>
    <row r="1236" spans="1:6">
      <c r="A1236" t="s">
        <v>2470</v>
      </c>
      <c r="B1236">
        <v>4570</v>
      </c>
      <c r="C1236">
        <v>4570</v>
      </c>
      <c r="D1236">
        <v>4570</v>
      </c>
      <c r="E1236">
        <v>4570</v>
      </c>
      <c r="F1236">
        <v>4570</v>
      </c>
    </row>
    <row r="1237" spans="1:6">
      <c r="A1237" t="s">
        <v>2471</v>
      </c>
      <c r="B1237">
        <v>3040</v>
      </c>
      <c r="C1237">
        <v>3040</v>
      </c>
      <c r="D1237">
        <v>3034</v>
      </c>
      <c r="E1237">
        <v>3034</v>
      </c>
      <c r="F1237">
        <v>3034</v>
      </c>
    </row>
    <row r="1238" spans="1:6">
      <c r="A1238" t="s">
        <v>2472</v>
      </c>
      <c r="B1238">
        <v>3398.6</v>
      </c>
      <c r="C1238">
        <v>3398.6</v>
      </c>
      <c r="D1238">
        <v>3406</v>
      </c>
      <c r="E1238">
        <v>3406</v>
      </c>
      <c r="F1238">
        <v>3406</v>
      </c>
    </row>
    <row r="1239" spans="1:6">
      <c r="A1239" t="s">
        <v>2473</v>
      </c>
      <c r="B1239">
        <v>1854.2</v>
      </c>
      <c r="C1239">
        <v>1854.2</v>
      </c>
      <c r="D1239">
        <v>1855</v>
      </c>
      <c r="E1239">
        <v>1855</v>
      </c>
      <c r="F1239">
        <v>1855</v>
      </c>
    </row>
    <row r="1240" spans="1:6">
      <c r="A1240" t="s">
        <v>2474</v>
      </c>
      <c r="B1240">
        <v>1516.2</v>
      </c>
      <c r="C1240">
        <v>1516.2</v>
      </c>
      <c r="D1240">
        <v>1517</v>
      </c>
      <c r="E1240">
        <v>1517</v>
      </c>
      <c r="F1240">
        <v>1517</v>
      </c>
    </row>
    <row r="1241" spans="1:6">
      <c r="A1241" t="s">
        <v>2475</v>
      </c>
      <c r="B1241">
        <v>1495</v>
      </c>
      <c r="C1241">
        <v>1495</v>
      </c>
      <c r="D1241">
        <v>1500</v>
      </c>
      <c r="E1241">
        <v>1500</v>
      </c>
      <c r="F1241">
        <v>1500</v>
      </c>
    </row>
    <row r="1242" spans="1:6">
      <c r="A1242" t="s">
        <v>30</v>
      </c>
      <c r="B1242">
        <v>9251</v>
      </c>
      <c r="C1242">
        <v>9251</v>
      </c>
      <c r="D1242">
        <v>9251</v>
      </c>
      <c r="E1242">
        <v>9251</v>
      </c>
      <c r="F1242">
        <v>9251</v>
      </c>
    </row>
    <row r="1243" spans="1:6">
      <c r="A1243" t="s">
        <v>2476</v>
      </c>
      <c r="B1243">
        <v>9251</v>
      </c>
      <c r="C1243">
        <v>9251</v>
      </c>
      <c r="D1243">
        <v>9251</v>
      </c>
      <c r="E1243">
        <v>9251</v>
      </c>
      <c r="F1243">
        <v>9251</v>
      </c>
    </row>
    <row r="1244" spans="1:6">
      <c r="A1244" t="s">
        <v>2476</v>
      </c>
      <c r="B1244">
        <v>9251</v>
      </c>
      <c r="C1244">
        <v>9251</v>
      </c>
      <c r="D1244">
        <v>9251</v>
      </c>
      <c r="E1244">
        <v>9251</v>
      </c>
      <c r="F1244">
        <v>9251</v>
      </c>
    </row>
    <row r="1245" spans="1:6">
      <c r="A1245" t="s">
        <v>2476</v>
      </c>
      <c r="B1245">
        <v>9251</v>
      </c>
      <c r="C1245">
        <v>9251</v>
      </c>
      <c r="D1245">
        <v>9251</v>
      </c>
      <c r="E1245">
        <v>9251</v>
      </c>
      <c r="F1245">
        <v>9251</v>
      </c>
    </row>
    <row r="1246" spans="1:6">
      <c r="A1246" t="s">
        <v>31</v>
      </c>
      <c r="B1246">
        <v>64562</v>
      </c>
      <c r="C1246">
        <v>64562</v>
      </c>
      <c r="D1246">
        <v>64573</v>
      </c>
      <c r="E1246">
        <v>64573</v>
      </c>
      <c r="F1246">
        <v>64573</v>
      </c>
    </row>
    <row r="1247" spans="1:6">
      <c r="A1247" t="s">
        <v>2477</v>
      </c>
      <c r="B1247">
        <v>64562</v>
      </c>
      <c r="C1247">
        <v>64562</v>
      </c>
      <c r="D1247">
        <v>64573</v>
      </c>
      <c r="E1247">
        <v>64573</v>
      </c>
      <c r="F1247">
        <v>64573</v>
      </c>
    </row>
    <row r="1248" spans="1:6">
      <c r="A1248" t="s">
        <v>2477</v>
      </c>
      <c r="B1248">
        <v>64562</v>
      </c>
      <c r="C1248">
        <v>64562</v>
      </c>
      <c r="D1248">
        <v>64573</v>
      </c>
      <c r="E1248">
        <v>64573</v>
      </c>
      <c r="F1248">
        <v>64573</v>
      </c>
    </row>
    <row r="1249" spans="1:6">
      <c r="A1249" t="s">
        <v>2478</v>
      </c>
      <c r="B1249">
        <v>13597</v>
      </c>
      <c r="C1249">
        <v>13597</v>
      </c>
      <c r="D1249">
        <v>13607</v>
      </c>
      <c r="E1249">
        <v>13607</v>
      </c>
      <c r="F1249">
        <v>13607</v>
      </c>
    </row>
    <row r="1250" spans="1:6">
      <c r="A1250" t="s">
        <v>2479</v>
      </c>
      <c r="B1250">
        <v>14550</v>
      </c>
      <c r="C1250">
        <v>14550</v>
      </c>
      <c r="D1250">
        <v>14550</v>
      </c>
      <c r="E1250">
        <v>14550</v>
      </c>
      <c r="F1250">
        <v>14550</v>
      </c>
    </row>
    <row r="1251" spans="1:6">
      <c r="A1251" t="s">
        <v>2480</v>
      </c>
      <c r="B1251">
        <v>304</v>
      </c>
      <c r="C1251">
        <v>304</v>
      </c>
      <c r="D1251">
        <v>304</v>
      </c>
      <c r="E1251">
        <v>304</v>
      </c>
      <c r="F1251">
        <v>304</v>
      </c>
    </row>
    <row r="1252" spans="1:6">
      <c r="A1252" t="s">
        <v>2481</v>
      </c>
      <c r="B1252">
        <v>10133</v>
      </c>
      <c r="C1252">
        <v>10133</v>
      </c>
      <c r="D1252">
        <v>10135</v>
      </c>
      <c r="E1252">
        <v>10135</v>
      </c>
      <c r="F1252">
        <v>10135</v>
      </c>
    </row>
    <row r="1253" spans="1:6">
      <c r="A1253" t="s">
        <v>2482</v>
      </c>
      <c r="B1253">
        <v>15245</v>
      </c>
      <c r="C1253">
        <v>15245</v>
      </c>
      <c r="D1253">
        <v>15245</v>
      </c>
      <c r="E1253">
        <v>15245</v>
      </c>
      <c r="F1253">
        <v>15245</v>
      </c>
    </row>
    <row r="1254" spans="1:6">
      <c r="A1254" t="s">
        <v>2483</v>
      </c>
      <c r="B1254">
        <v>10733</v>
      </c>
      <c r="C1254">
        <v>10733</v>
      </c>
      <c r="D1254">
        <v>10732</v>
      </c>
      <c r="E1254">
        <v>10732</v>
      </c>
      <c r="F1254">
        <v>10732</v>
      </c>
    </row>
    <row r="1255" spans="1:6">
      <c r="A1255" t="s">
        <v>32</v>
      </c>
      <c r="B1255">
        <v>65300</v>
      </c>
      <c r="C1255">
        <v>65300</v>
      </c>
      <c r="D1255">
        <v>65300</v>
      </c>
      <c r="E1255">
        <v>65300</v>
      </c>
      <c r="F1255">
        <v>65286</v>
      </c>
    </row>
    <row r="1256" spans="1:6">
      <c r="A1256" t="s">
        <v>2484</v>
      </c>
      <c r="B1256">
        <v>65300</v>
      </c>
      <c r="C1256">
        <v>65300</v>
      </c>
      <c r="D1256">
        <v>65300</v>
      </c>
      <c r="E1256">
        <v>65300</v>
      </c>
      <c r="F1256">
        <v>65286</v>
      </c>
    </row>
    <row r="1257" spans="1:6">
      <c r="A1257" t="s">
        <v>2484</v>
      </c>
      <c r="B1257">
        <v>65300</v>
      </c>
      <c r="C1257">
        <v>65300</v>
      </c>
      <c r="D1257">
        <v>65300</v>
      </c>
      <c r="E1257">
        <v>65300</v>
      </c>
      <c r="F1257">
        <v>65286</v>
      </c>
    </row>
    <row r="1258" spans="1:6">
      <c r="A1258" t="s">
        <v>2485</v>
      </c>
      <c r="B1258">
        <v>5425</v>
      </c>
      <c r="C1258">
        <v>5425</v>
      </c>
      <c r="D1258">
        <v>5425</v>
      </c>
      <c r="E1258">
        <v>5425</v>
      </c>
      <c r="F1258">
        <v>5418</v>
      </c>
    </row>
    <row r="1259" spans="1:6">
      <c r="A1259" t="s">
        <v>2486</v>
      </c>
      <c r="B1259">
        <v>8089</v>
      </c>
      <c r="C1259">
        <v>8089</v>
      </c>
      <c r="D1259">
        <v>8089</v>
      </c>
      <c r="E1259">
        <v>8089</v>
      </c>
      <c r="F1259">
        <v>8086</v>
      </c>
    </row>
    <row r="1260" spans="1:6">
      <c r="A1260" t="s">
        <v>2487</v>
      </c>
      <c r="B1260">
        <v>5209</v>
      </c>
      <c r="C1260">
        <v>5209</v>
      </c>
      <c r="D1260">
        <v>5209</v>
      </c>
      <c r="E1260">
        <v>5209</v>
      </c>
      <c r="F1260">
        <v>5222</v>
      </c>
    </row>
    <row r="1261" spans="1:6">
      <c r="A1261" t="s">
        <v>2488</v>
      </c>
      <c r="B1261">
        <v>4463</v>
      </c>
      <c r="C1261">
        <v>4463</v>
      </c>
      <c r="D1261">
        <v>4463</v>
      </c>
      <c r="E1261">
        <v>4463</v>
      </c>
      <c r="F1261">
        <v>4466</v>
      </c>
    </row>
    <row r="1262" spans="1:6">
      <c r="A1262" t="s">
        <v>2489</v>
      </c>
      <c r="B1262">
        <v>7881</v>
      </c>
      <c r="C1262">
        <v>7881</v>
      </c>
      <c r="D1262">
        <v>7881</v>
      </c>
      <c r="E1262">
        <v>7881</v>
      </c>
      <c r="F1262">
        <v>7878</v>
      </c>
    </row>
    <row r="1263" spans="1:6">
      <c r="A1263" t="s">
        <v>2490</v>
      </c>
      <c r="B1263">
        <v>8540</v>
      </c>
      <c r="C1263">
        <v>8540</v>
      </c>
      <c r="D1263">
        <v>8540</v>
      </c>
      <c r="E1263">
        <v>8540</v>
      </c>
      <c r="F1263">
        <v>8537</v>
      </c>
    </row>
    <row r="1264" spans="1:6">
      <c r="A1264" t="s">
        <v>2491</v>
      </c>
      <c r="B1264">
        <v>4411</v>
      </c>
      <c r="C1264">
        <v>4411</v>
      </c>
      <c r="D1264">
        <v>4411</v>
      </c>
      <c r="E1264">
        <v>4411</v>
      </c>
      <c r="F1264">
        <v>4409</v>
      </c>
    </row>
    <row r="1265" spans="1:6">
      <c r="A1265" t="s">
        <v>2492</v>
      </c>
      <c r="B1265">
        <v>4350</v>
      </c>
      <c r="C1265">
        <v>4350</v>
      </c>
      <c r="D1265">
        <v>4350</v>
      </c>
      <c r="E1265">
        <v>4350</v>
      </c>
      <c r="F1265">
        <v>4349</v>
      </c>
    </row>
    <row r="1266" spans="1:6">
      <c r="A1266" t="s">
        <v>2493</v>
      </c>
      <c r="B1266">
        <v>7201</v>
      </c>
      <c r="C1266">
        <v>7201</v>
      </c>
      <c r="D1266">
        <v>7201</v>
      </c>
      <c r="E1266">
        <v>7201</v>
      </c>
      <c r="F1266">
        <v>7191</v>
      </c>
    </row>
    <row r="1267" spans="1:6">
      <c r="A1267" t="s">
        <v>2494</v>
      </c>
      <c r="B1267">
        <v>9731</v>
      </c>
      <c r="C1267">
        <v>9731</v>
      </c>
      <c r="D1267">
        <v>9731</v>
      </c>
      <c r="E1267">
        <v>9731</v>
      </c>
      <c r="F1267">
        <v>9730</v>
      </c>
    </row>
    <row r="1268" spans="1:6">
      <c r="A1268" t="s">
        <v>33</v>
      </c>
      <c r="B1268">
        <v>2586</v>
      </c>
      <c r="C1268">
        <v>2586</v>
      </c>
      <c r="D1268">
        <v>2586</v>
      </c>
      <c r="E1268">
        <v>2586</v>
      </c>
      <c r="F1268">
        <v>2586</v>
      </c>
    </row>
    <row r="1269" spans="1:6">
      <c r="A1269" t="s">
        <v>33</v>
      </c>
      <c r="B1269">
        <v>2586</v>
      </c>
      <c r="C1269">
        <v>2586</v>
      </c>
      <c r="D1269">
        <v>2586</v>
      </c>
      <c r="E1269">
        <v>2586</v>
      </c>
      <c r="F1269">
        <v>2586</v>
      </c>
    </row>
    <row r="1270" spans="1:6">
      <c r="A1270" t="s">
        <v>33</v>
      </c>
      <c r="B1270">
        <v>2586</v>
      </c>
      <c r="C1270">
        <v>2586</v>
      </c>
      <c r="D1270">
        <v>2586</v>
      </c>
      <c r="E1270">
        <v>2586</v>
      </c>
      <c r="F1270">
        <v>2586</v>
      </c>
    </row>
    <row r="1271" spans="1:6">
      <c r="A1271" t="s">
        <v>33</v>
      </c>
      <c r="B1271">
        <v>2586</v>
      </c>
      <c r="C1271">
        <v>2586</v>
      </c>
      <c r="D1271">
        <v>2586</v>
      </c>
      <c r="E1271">
        <v>2586</v>
      </c>
      <c r="F1271">
        <v>2586</v>
      </c>
    </row>
    <row r="1272" spans="1:6">
      <c r="A1272" t="s">
        <v>34</v>
      </c>
      <c r="B1272">
        <v>93026.3</v>
      </c>
      <c r="C1272">
        <v>93023.7</v>
      </c>
      <c r="D1272">
        <v>93023.7</v>
      </c>
      <c r="E1272">
        <v>93024</v>
      </c>
      <c r="F1272">
        <v>93011</v>
      </c>
    </row>
    <row r="1273" spans="1:6">
      <c r="A1273" t="s">
        <v>2495</v>
      </c>
      <c r="B1273">
        <v>6916.3</v>
      </c>
      <c r="C1273">
        <v>6916.1</v>
      </c>
      <c r="D1273">
        <v>6916.2</v>
      </c>
      <c r="E1273">
        <v>6916</v>
      </c>
      <c r="F1273">
        <v>6915</v>
      </c>
    </row>
    <row r="1274" spans="1:6">
      <c r="A1274" t="s">
        <v>2495</v>
      </c>
      <c r="B1274">
        <v>6916.3</v>
      </c>
      <c r="C1274">
        <v>6916.1</v>
      </c>
      <c r="D1274">
        <v>6916.2</v>
      </c>
      <c r="E1274">
        <v>6916</v>
      </c>
      <c r="F1274">
        <v>6915</v>
      </c>
    </row>
    <row r="1275" spans="1:6">
      <c r="A1275" t="s">
        <v>2496</v>
      </c>
      <c r="B1275">
        <v>525.1</v>
      </c>
      <c r="C1275">
        <v>525.1</v>
      </c>
      <c r="D1275">
        <v>525.1</v>
      </c>
      <c r="E1275">
        <v>525</v>
      </c>
      <c r="F1275">
        <v>525</v>
      </c>
    </row>
    <row r="1276" spans="1:6">
      <c r="A1276" t="s">
        <v>2497</v>
      </c>
      <c r="B1276">
        <v>6391.1</v>
      </c>
      <c r="C1276">
        <v>6391.1</v>
      </c>
      <c r="D1276">
        <v>6391</v>
      </c>
      <c r="E1276">
        <v>6391</v>
      </c>
      <c r="F1276">
        <v>6390</v>
      </c>
    </row>
    <row r="1277" spans="1:6">
      <c r="A1277" t="s">
        <v>2498</v>
      </c>
      <c r="B1277">
        <v>36612.5</v>
      </c>
      <c r="C1277">
        <v>36612.300000000003</v>
      </c>
      <c r="D1277">
        <v>36612.300000000003</v>
      </c>
      <c r="E1277">
        <v>36612</v>
      </c>
      <c r="F1277">
        <v>36610</v>
      </c>
    </row>
    <row r="1278" spans="1:6">
      <c r="A1278" t="s">
        <v>2499</v>
      </c>
      <c r="B1278">
        <v>11115.8</v>
      </c>
      <c r="C1278">
        <v>11115.7</v>
      </c>
      <c r="D1278">
        <v>11086.5</v>
      </c>
      <c r="E1278">
        <v>11086</v>
      </c>
      <c r="F1278">
        <v>11085</v>
      </c>
    </row>
    <row r="1279" spans="1:6">
      <c r="A1279" t="s">
        <v>2500</v>
      </c>
      <c r="B1279">
        <v>4358.5</v>
      </c>
      <c r="C1279">
        <v>4358.5</v>
      </c>
      <c r="D1279">
        <v>4358.5</v>
      </c>
      <c r="E1279">
        <v>4358</v>
      </c>
      <c r="F1279">
        <v>4358</v>
      </c>
    </row>
    <row r="1280" spans="1:6">
      <c r="A1280" t="s">
        <v>2501</v>
      </c>
      <c r="B1280">
        <v>2264.5</v>
      </c>
      <c r="C1280">
        <v>2264.4</v>
      </c>
      <c r="D1280">
        <v>2264.3000000000002</v>
      </c>
      <c r="E1280">
        <v>2264</v>
      </c>
      <c r="F1280">
        <v>2264</v>
      </c>
    </row>
    <row r="1281" spans="1:6">
      <c r="A1281" t="s">
        <v>2502</v>
      </c>
      <c r="B1281">
        <v>4492.8999999999996</v>
      </c>
      <c r="C1281">
        <v>4492.8999999999996</v>
      </c>
      <c r="D1281">
        <v>4463.7</v>
      </c>
      <c r="E1281">
        <v>4464</v>
      </c>
      <c r="F1281">
        <v>4463</v>
      </c>
    </row>
    <row r="1282" spans="1:6">
      <c r="A1282" t="s">
        <v>2503</v>
      </c>
      <c r="B1282">
        <v>11328.1</v>
      </c>
      <c r="C1282">
        <v>11328</v>
      </c>
      <c r="D1282">
        <v>11328</v>
      </c>
      <c r="E1282">
        <v>11328</v>
      </c>
      <c r="F1282">
        <v>11328</v>
      </c>
    </row>
    <row r="1283" spans="1:6">
      <c r="A1283" t="s">
        <v>2504</v>
      </c>
      <c r="B1283">
        <v>4208.1000000000004</v>
      </c>
      <c r="C1283">
        <v>4208</v>
      </c>
      <c r="D1283">
        <v>4207.8999999999996</v>
      </c>
      <c r="E1283">
        <v>4208</v>
      </c>
      <c r="F1283">
        <v>4208</v>
      </c>
    </row>
    <row r="1284" spans="1:6">
      <c r="A1284" t="s">
        <v>2505</v>
      </c>
      <c r="B1284">
        <v>3336.1</v>
      </c>
      <c r="C1284">
        <v>3336.1</v>
      </c>
      <c r="D1284">
        <v>3336.1</v>
      </c>
      <c r="E1284">
        <v>3336</v>
      </c>
      <c r="F1284">
        <v>3336</v>
      </c>
    </row>
    <row r="1285" spans="1:6">
      <c r="A1285" t="s">
        <v>2506</v>
      </c>
      <c r="B1285">
        <v>3783.9</v>
      </c>
      <c r="C1285">
        <v>3783.9</v>
      </c>
      <c r="D1285">
        <v>3783.9</v>
      </c>
      <c r="E1285">
        <v>3784</v>
      </c>
      <c r="F1285">
        <v>3784</v>
      </c>
    </row>
    <row r="1286" spans="1:6">
      <c r="A1286" t="s">
        <v>2507</v>
      </c>
      <c r="B1286">
        <v>14168.6</v>
      </c>
      <c r="C1286">
        <v>14168.6</v>
      </c>
      <c r="D1286">
        <v>14197.8</v>
      </c>
      <c r="E1286">
        <v>14198</v>
      </c>
      <c r="F1286">
        <v>14197</v>
      </c>
    </row>
    <row r="1287" spans="1:6">
      <c r="A1287" t="s">
        <v>2508</v>
      </c>
      <c r="B1287">
        <v>4429.6000000000004</v>
      </c>
      <c r="C1287">
        <v>4429.6000000000004</v>
      </c>
      <c r="D1287">
        <v>4429.6000000000004</v>
      </c>
      <c r="E1287">
        <v>4430</v>
      </c>
      <c r="F1287">
        <v>4429</v>
      </c>
    </row>
    <row r="1288" spans="1:6">
      <c r="A1288" t="s">
        <v>2509</v>
      </c>
      <c r="B1288">
        <v>6035.9</v>
      </c>
      <c r="C1288">
        <v>6035.9</v>
      </c>
      <c r="D1288">
        <v>6065.1</v>
      </c>
      <c r="E1288">
        <v>6065</v>
      </c>
      <c r="F1288">
        <v>6065</v>
      </c>
    </row>
    <row r="1289" spans="1:6">
      <c r="A1289" t="s">
        <v>2510</v>
      </c>
      <c r="B1289">
        <v>3703.2</v>
      </c>
      <c r="C1289">
        <v>3703.2</v>
      </c>
      <c r="D1289">
        <v>3703.2</v>
      </c>
      <c r="E1289">
        <v>3703</v>
      </c>
      <c r="F1289">
        <v>3703</v>
      </c>
    </row>
    <row r="1290" spans="1:6">
      <c r="A1290" t="s">
        <v>2511</v>
      </c>
      <c r="B1290">
        <v>49497.5</v>
      </c>
      <c r="C1290">
        <v>49495.199999999997</v>
      </c>
      <c r="D1290">
        <v>49495.3</v>
      </c>
      <c r="E1290">
        <v>49496</v>
      </c>
      <c r="F1290">
        <v>49486</v>
      </c>
    </row>
    <row r="1291" spans="1:6">
      <c r="A1291" t="s">
        <v>2512</v>
      </c>
      <c r="B1291">
        <v>13432.4</v>
      </c>
      <c r="C1291">
        <v>13430</v>
      </c>
      <c r="D1291">
        <v>13430.1</v>
      </c>
      <c r="E1291">
        <v>13429</v>
      </c>
      <c r="F1291">
        <v>13428</v>
      </c>
    </row>
    <row r="1292" spans="1:6">
      <c r="A1292" t="s">
        <v>2513</v>
      </c>
      <c r="B1292">
        <v>7249.7</v>
      </c>
      <c r="C1292">
        <v>7247.4</v>
      </c>
      <c r="D1292">
        <v>7247.4</v>
      </c>
      <c r="E1292">
        <v>7247</v>
      </c>
      <c r="F1292">
        <v>7247</v>
      </c>
    </row>
    <row r="1293" spans="1:6">
      <c r="A1293" t="s">
        <v>2514</v>
      </c>
      <c r="B1293">
        <v>3637.2</v>
      </c>
      <c r="C1293">
        <v>3637.2</v>
      </c>
      <c r="D1293">
        <v>3637.2</v>
      </c>
      <c r="E1293">
        <v>3637</v>
      </c>
      <c r="F1293">
        <v>3637</v>
      </c>
    </row>
    <row r="1294" spans="1:6">
      <c r="A1294" t="s">
        <v>2515</v>
      </c>
      <c r="B1294">
        <v>2545.5</v>
      </c>
      <c r="C1294">
        <v>2545.5</v>
      </c>
      <c r="D1294">
        <v>2545.5</v>
      </c>
      <c r="E1294">
        <v>2545</v>
      </c>
      <c r="F1294">
        <v>2544</v>
      </c>
    </row>
    <row r="1295" spans="1:6">
      <c r="A1295" t="s">
        <v>2516</v>
      </c>
      <c r="B1295">
        <v>17728</v>
      </c>
      <c r="C1295">
        <v>17728</v>
      </c>
      <c r="D1295">
        <v>17727.900000000001</v>
      </c>
      <c r="E1295">
        <v>17729</v>
      </c>
      <c r="F1295">
        <v>17723</v>
      </c>
    </row>
    <row r="1296" spans="1:6">
      <c r="A1296" t="s">
        <v>2517</v>
      </c>
      <c r="B1296">
        <v>6210.5</v>
      </c>
      <c r="C1296">
        <v>6210.5</v>
      </c>
      <c r="D1296">
        <v>6210.5</v>
      </c>
      <c r="E1296">
        <v>6211</v>
      </c>
      <c r="F1296">
        <v>6209</v>
      </c>
    </row>
    <row r="1297" spans="1:6">
      <c r="A1297" t="s">
        <v>2518</v>
      </c>
      <c r="B1297">
        <v>5581.6</v>
      </c>
      <c r="C1297">
        <v>5581.6</v>
      </c>
      <c r="D1297">
        <v>5581.6</v>
      </c>
      <c r="E1297">
        <v>5582</v>
      </c>
      <c r="F1297">
        <v>5581</v>
      </c>
    </row>
    <row r="1298" spans="1:6">
      <c r="A1298" t="s">
        <v>2519</v>
      </c>
      <c r="B1298">
        <v>5935.8</v>
      </c>
      <c r="C1298">
        <v>5935.9</v>
      </c>
      <c r="D1298">
        <v>5935.9</v>
      </c>
      <c r="E1298">
        <v>5936</v>
      </c>
      <c r="F1298">
        <v>5933</v>
      </c>
    </row>
    <row r="1299" spans="1:6">
      <c r="A1299" t="s">
        <v>2520</v>
      </c>
      <c r="B1299">
        <v>18337.2</v>
      </c>
      <c r="C1299">
        <v>18337.3</v>
      </c>
      <c r="D1299">
        <v>18337.3</v>
      </c>
      <c r="E1299">
        <v>18338</v>
      </c>
      <c r="F1299">
        <v>18335</v>
      </c>
    </row>
    <row r="1300" spans="1:6">
      <c r="A1300" t="s">
        <v>2521</v>
      </c>
      <c r="B1300">
        <v>8444.7999999999993</v>
      </c>
      <c r="C1300">
        <v>8444.7999999999993</v>
      </c>
      <c r="D1300">
        <v>8444.7999999999993</v>
      </c>
      <c r="E1300">
        <v>8445</v>
      </c>
      <c r="F1300">
        <v>8443</v>
      </c>
    </row>
    <row r="1301" spans="1:6">
      <c r="A1301" t="s">
        <v>2522</v>
      </c>
      <c r="B1301">
        <v>5629.7</v>
      </c>
      <c r="C1301">
        <v>5629.7</v>
      </c>
      <c r="D1301">
        <v>5629.7</v>
      </c>
      <c r="E1301">
        <v>5630</v>
      </c>
      <c r="F1301">
        <v>5630</v>
      </c>
    </row>
    <row r="1302" spans="1:6">
      <c r="A1302" t="s">
        <v>2523</v>
      </c>
      <c r="B1302">
        <v>4262.7</v>
      </c>
      <c r="C1302">
        <v>4262.7</v>
      </c>
      <c r="D1302">
        <v>4262.7</v>
      </c>
      <c r="E1302">
        <v>4263</v>
      </c>
      <c r="F1302">
        <v>4262</v>
      </c>
    </row>
    <row r="1303" spans="1:6">
      <c r="A1303" t="s">
        <v>35</v>
      </c>
      <c r="B1303">
        <v>316</v>
      </c>
      <c r="C1303">
        <v>316</v>
      </c>
      <c r="D1303">
        <v>316</v>
      </c>
      <c r="E1303">
        <v>316</v>
      </c>
      <c r="F1303">
        <v>315.39999999999998</v>
      </c>
    </row>
    <row r="1304" spans="1:6">
      <c r="A1304" t="s">
        <v>35</v>
      </c>
      <c r="B1304">
        <v>316</v>
      </c>
      <c r="C1304">
        <v>316</v>
      </c>
      <c r="D1304">
        <v>316</v>
      </c>
      <c r="E1304">
        <v>316</v>
      </c>
      <c r="F1304">
        <v>315.39999999999998</v>
      </c>
    </row>
    <row r="1305" spans="1:6">
      <c r="A1305" t="s">
        <v>35</v>
      </c>
      <c r="B1305">
        <v>316</v>
      </c>
      <c r="C1305">
        <v>316</v>
      </c>
      <c r="D1305">
        <v>316</v>
      </c>
      <c r="E1305">
        <v>316</v>
      </c>
      <c r="F1305">
        <v>315.39999999999998</v>
      </c>
    </row>
    <row r="1306" spans="1:6">
      <c r="A1306" t="s">
        <v>35</v>
      </c>
      <c r="B1306">
        <v>247</v>
      </c>
      <c r="C1306">
        <v>247</v>
      </c>
      <c r="D1306">
        <v>247</v>
      </c>
      <c r="E1306">
        <v>247</v>
      </c>
      <c r="F1306">
        <v>246.7</v>
      </c>
    </row>
    <row r="1307" spans="1:6">
      <c r="A1307" t="s">
        <v>2524</v>
      </c>
      <c r="B1307">
        <v>69</v>
      </c>
      <c r="C1307">
        <v>69</v>
      </c>
      <c r="D1307">
        <v>69</v>
      </c>
      <c r="E1307">
        <v>69</v>
      </c>
      <c r="F1307">
        <v>68.7</v>
      </c>
    </row>
    <row r="1308" spans="1:6">
      <c r="A1308" t="s">
        <v>36</v>
      </c>
      <c r="B1308">
        <v>41543.1</v>
      </c>
      <c r="C1308">
        <v>41540.400000000001</v>
      </c>
      <c r="D1308">
        <v>41540.400000000001</v>
      </c>
      <c r="E1308">
        <v>41540</v>
      </c>
      <c r="F1308">
        <v>41542</v>
      </c>
    </row>
    <row r="1309" spans="1:6">
      <c r="A1309" t="s">
        <v>2525</v>
      </c>
      <c r="B1309">
        <v>11389.1</v>
      </c>
      <c r="C1309">
        <v>11388.8</v>
      </c>
      <c r="D1309">
        <v>11388.8</v>
      </c>
      <c r="E1309">
        <v>11389</v>
      </c>
      <c r="F1309">
        <v>11388</v>
      </c>
    </row>
    <row r="1310" spans="1:6">
      <c r="A1310" t="s">
        <v>2526</v>
      </c>
      <c r="B1310">
        <v>2960</v>
      </c>
      <c r="C1310">
        <v>2959.6</v>
      </c>
      <c r="D1310">
        <v>2959.6</v>
      </c>
      <c r="E1310">
        <v>2960</v>
      </c>
      <c r="F1310">
        <v>2960</v>
      </c>
    </row>
    <row r="1311" spans="1:6">
      <c r="A1311" t="s">
        <v>2527</v>
      </c>
      <c r="B1311">
        <v>907.5</v>
      </c>
      <c r="C1311">
        <v>907</v>
      </c>
      <c r="D1311">
        <v>907</v>
      </c>
      <c r="E1311">
        <v>907</v>
      </c>
      <c r="F1311">
        <v>907</v>
      </c>
    </row>
    <row r="1312" spans="1:6">
      <c r="A1312" t="s">
        <v>2528</v>
      </c>
      <c r="B1312">
        <v>364.1</v>
      </c>
      <c r="C1312">
        <v>364.1</v>
      </c>
      <c r="D1312">
        <v>364.1</v>
      </c>
      <c r="E1312">
        <v>364</v>
      </c>
      <c r="F1312">
        <v>364</v>
      </c>
    </row>
    <row r="1313" spans="1:6">
      <c r="A1313" t="s">
        <v>2529</v>
      </c>
      <c r="B1313">
        <v>1688.4</v>
      </c>
      <c r="C1313">
        <v>1688.5</v>
      </c>
      <c r="D1313">
        <v>1688.5</v>
      </c>
      <c r="E1313">
        <v>1689</v>
      </c>
      <c r="F1313">
        <v>1689</v>
      </c>
    </row>
    <row r="1314" spans="1:6">
      <c r="A1314" t="s">
        <v>2530</v>
      </c>
      <c r="B1314">
        <v>5748.7</v>
      </c>
      <c r="C1314">
        <v>5748.8</v>
      </c>
      <c r="D1314">
        <v>5748.8</v>
      </c>
      <c r="E1314">
        <v>5749</v>
      </c>
      <c r="F1314">
        <v>5748</v>
      </c>
    </row>
    <row r="1315" spans="1:6">
      <c r="A1315" t="s">
        <v>2531</v>
      </c>
      <c r="B1315">
        <v>3436.7</v>
      </c>
      <c r="C1315">
        <v>3436.7</v>
      </c>
      <c r="D1315">
        <v>3436.7</v>
      </c>
      <c r="E1315">
        <v>3437</v>
      </c>
      <c r="F1315">
        <v>3270</v>
      </c>
    </row>
    <row r="1316" spans="1:6">
      <c r="A1316" t="s">
        <v>2532</v>
      </c>
      <c r="B1316">
        <v>1146.7</v>
      </c>
      <c r="C1316">
        <v>1146.8</v>
      </c>
      <c r="D1316">
        <v>1146.8</v>
      </c>
      <c r="E1316">
        <v>1147</v>
      </c>
      <c r="F1316">
        <v>1415</v>
      </c>
    </row>
    <row r="1317" spans="1:6">
      <c r="A1317" t="s">
        <v>2533</v>
      </c>
      <c r="B1317">
        <v>1165.3</v>
      </c>
      <c r="C1317">
        <v>1165.2</v>
      </c>
      <c r="D1317">
        <v>1165.2</v>
      </c>
      <c r="E1317">
        <v>1165</v>
      </c>
      <c r="F1317">
        <v>1063</v>
      </c>
    </row>
    <row r="1318" spans="1:6">
      <c r="A1318" t="s">
        <v>2534</v>
      </c>
      <c r="B1318">
        <v>2680.4</v>
      </c>
      <c r="C1318">
        <v>2680.4</v>
      </c>
      <c r="D1318">
        <v>2680.4</v>
      </c>
      <c r="E1318">
        <v>2680</v>
      </c>
      <c r="F1318">
        <v>2680</v>
      </c>
    </row>
    <row r="1319" spans="1:6">
      <c r="A1319" t="s">
        <v>2535</v>
      </c>
      <c r="B1319">
        <v>1061.2</v>
      </c>
      <c r="C1319">
        <v>1061.2</v>
      </c>
      <c r="D1319">
        <v>1061.2</v>
      </c>
      <c r="E1319">
        <v>1061</v>
      </c>
      <c r="F1319">
        <v>1061</v>
      </c>
    </row>
    <row r="1320" spans="1:6">
      <c r="A1320" t="s">
        <v>2536</v>
      </c>
      <c r="B1320">
        <v>923.9</v>
      </c>
      <c r="C1320">
        <v>923.8</v>
      </c>
      <c r="D1320">
        <v>923.8</v>
      </c>
      <c r="E1320">
        <v>924</v>
      </c>
      <c r="F1320">
        <v>924</v>
      </c>
    </row>
    <row r="1321" spans="1:6">
      <c r="A1321" t="s">
        <v>2537</v>
      </c>
      <c r="B1321">
        <v>695.3</v>
      </c>
      <c r="C1321">
        <v>695.4</v>
      </c>
      <c r="D1321">
        <v>695.4</v>
      </c>
      <c r="E1321">
        <v>695</v>
      </c>
      <c r="F1321">
        <v>695</v>
      </c>
    </row>
    <row r="1322" spans="1:6">
      <c r="A1322" t="s">
        <v>2538</v>
      </c>
      <c r="B1322">
        <v>10969.7</v>
      </c>
      <c r="C1322">
        <v>10969.2</v>
      </c>
      <c r="D1322">
        <v>10969.2</v>
      </c>
      <c r="E1322">
        <v>10969</v>
      </c>
      <c r="F1322">
        <v>10969</v>
      </c>
    </row>
    <row r="1323" spans="1:6">
      <c r="A1323" t="s">
        <v>2539</v>
      </c>
      <c r="B1323">
        <v>3420.9</v>
      </c>
      <c r="C1323">
        <v>3420.7</v>
      </c>
      <c r="D1323">
        <v>3420.7</v>
      </c>
      <c r="E1323">
        <v>3421</v>
      </c>
      <c r="F1323">
        <v>3421</v>
      </c>
    </row>
    <row r="1324" spans="1:6">
      <c r="A1324" t="s">
        <v>2540</v>
      </c>
      <c r="B1324">
        <v>1492.1</v>
      </c>
      <c r="C1324">
        <v>1492</v>
      </c>
      <c r="D1324">
        <v>1492</v>
      </c>
      <c r="E1324">
        <v>1492</v>
      </c>
      <c r="F1324">
        <v>1492</v>
      </c>
    </row>
    <row r="1325" spans="1:6">
      <c r="A1325" t="s">
        <v>2541</v>
      </c>
      <c r="B1325">
        <v>425.1</v>
      </c>
      <c r="C1325">
        <v>425</v>
      </c>
      <c r="D1325">
        <v>425</v>
      </c>
      <c r="E1325">
        <v>425</v>
      </c>
      <c r="F1325">
        <v>425</v>
      </c>
    </row>
    <row r="1326" spans="1:6">
      <c r="A1326" t="s">
        <v>2542</v>
      </c>
      <c r="B1326">
        <v>1503.7</v>
      </c>
      <c r="C1326">
        <v>1503.8</v>
      </c>
      <c r="D1326">
        <v>1503.8</v>
      </c>
      <c r="E1326">
        <v>1504</v>
      </c>
      <c r="F1326">
        <v>1504</v>
      </c>
    </row>
    <row r="1327" spans="1:6">
      <c r="A1327" t="s">
        <v>2543</v>
      </c>
      <c r="B1327">
        <v>5136.5</v>
      </c>
      <c r="C1327">
        <v>5136.2</v>
      </c>
      <c r="D1327">
        <v>5136.2</v>
      </c>
      <c r="E1327">
        <v>5136</v>
      </c>
      <c r="F1327">
        <v>5136</v>
      </c>
    </row>
    <row r="1328" spans="1:6">
      <c r="A1328" t="s">
        <v>2544</v>
      </c>
      <c r="B1328">
        <v>1860.5</v>
      </c>
      <c r="C1328">
        <v>1860.4</v>
      </c>
      <c r="D1328">
        <v>1860.4</v>
      </c>
      <c r="E1328">
        <v>1860</v>
      </c>
      <c r="F1328">
        <v>1860</v>
      </c>
    </row>
    <row r="1329" spans="1:6">
      <c r="A1329" t="s">
        <v>2545</v>
      </c>
      <c r="B1329">
        <v>756</v>
      </c>
      <c r="C1329">
        <v>755.9</v>
      </c>
      <c r="D1329">
        <v>755.9</v>
      </c>
      <c r="E1329">
        <v>756</v>
      </c>
      <c r="F1329">
        <v>1561</v>
      </c>
    </row>
    <row r="1330" spans="1:6">
      <c r="A1330" t="s">
        <v>2546</v>
      </c>
      <c r="B1330">
        <v>1561.1</v>
      </c>
      <c r="C1330">
        <v>1561</v>
      </c>
      <c r="D1330">
        <v>1561</v>
      </c>
      <c r="E1330">
        <v>1561</v>
      </c>
      <c r="F1330">
        <v>959</v>
      </c>
    </row>
    <row r="1331" spans="1:6">
      <c r="A1331" t="s">
        <v>2547</v>
      </c>
      <c r="B1331">
        <v>958.9</v>
      </c>
      <c r="C1331">
        <v>958.9</v>
      </c>
      <c r="D1331">
        <v>958.9</v>
      </c>
      <c r="E1331">
        <v>959</v>
      </c>
      <c r="F1331">
        <v>756</v>
      </c>
    </row>
    <row r="1332" spans="1:6">
      <c r="A1332" t="s">
        <v>2548</v>
      </c>
      <c r="B1332">
        <v>2412.3000000000002</v>
      </c>
      <c r="C1332">
        <v>2412.3000000000002</v>
      </c>
      <c r="D1332">
        <v>2412.3000000000002</v>
      </c>
      <c r="E1332">
        <v>2412</v>
      </c>
      <c r="F1332">
        <v>2412</v>
      </c>
    </row>
    <row r="1333" spans="1:6">
      <c r="A1333" t="s">
        <v>2548</v>
      </c>
      <c r="B1333">
        <v>2412.3000000000002</v>
      </c>
      <c r="C1333">
        <v>2412.3000000000002</v>
      </c>
      <c r="D1333">
        <v>2412.3000000000002</v>
      </c>
      <c r="E1333">
        <v>2412</v>
      </c>
      <c r="F1333">
        <v>2412</v>
      </c>
    </row>
    <row r="1334" spans="1:6">
      <c r="A1334" t="s">
        <v>2549</v>
      </c>
      <c r="B1334">
        <v>11893.3</v>
      </c>
      <c r="C1334">
        <v>11892</v>
      </c>
      <c r="D1334">
        <v>11892</v>
      </c>
      <c r="E1334">
        <v>11892</v>
      </c>
      <c r="F1334">
        <v>11893</v>
      </c>
    </row>
    <row r="1335" spans="1:6">
      <c r="A1335" t="s">
        <v>2550</v>
      </c>
      <c r="B1335">
        <v>1449.1</v>
      </c>
      <c r="C1335">
        <v>1449.1</v>
      </c>
      <c r="D1335">
        <v>1449.1</v>
      </c>
      <c r="E1335">
        <v>1449</v>
      </c>
      <c r="F1335">
        <v>1449</v>
      </c>
    </row>
    <row r="1336" spans="1:6">
      <c r="A1336" t="s">
        <v>2550</v>
      </c>
      <c r="B1336">
        <v>1449.1</v>
      </c>
      <c r="C1336">
        <v>1449.1</v>
      </c>
      <c r="D1336">
        <v>1449.1</v>
      </c>
      <c r="E1336">
        <v>1449</v>
      </c>
      <c r="F1336">
        <v>1449</v>
      </c>
    </row>
    <row r="1337" spans="1:6">
      <c r="A1337" t="s">
        <v>2551</v>
      </c>
      <c r="B1337">
        <v>4091.8</v>
      </c>
      <c r="C1337">
        <v>4090.9</v>
      </c>
      <c r="D1337">
        <v>4090.9</v>
      </c>
      <c r="E1337">
        <v>4091</v>
      </c>
      <c r="F1337">
        <v>4092</v>
      </c>
    </row>
    <row r="1338" spans="1:6">
      <c r="A1338" t="s">
        <v>2552</v>
      </c>
      <c r="B1338">
        <v>2142.1</v>
      </c>
      <c r="C1338">
        <v>2141.6999999999998</v>
      </c>
      <c r="D1338">
        <v>2141.6999999999998</v>
      </c>
      <c r="E1338">
        <v>2142</v>
      </c>
      <c r="F1338">
        <v>2142</v>
      </c>
    </row>
    <row r="1339" spans="1:6">
      <c r="A1339" t="s">
        <v>2553</v>
      </c>
      <c r="B1339">
        <v>301.39999999999998</v>
      </c>
      <c r="C1339">
        <v>301.10000000000002</v>
      </c>
      <c r="D1339">
        <v>301.10000000000002</v>
      </c>
      <c r="E1339">
        <v>301</v>
      </c>
      <c r="F1339">
        <v>302</v>
      </c>
    </row>
    <row r="1340" spans="1:6">
      <c r="A1340" t="s">
        <v>2554</v>
      </c>
      <c r="B1340">
        <v>197.4</v>
      </c>
      <c r="C1340">
        <v>197.5</v>
      </c>
      <c r="D1340">
        <v>197.5</v>
      </c>
      <c r="E1340">
        <v>197</v>
      </c>
      <c r="F1340">
        <v>198</v>
      </c>
    </row>
    <row r="1341" spans="1:6">
      <c r="A1341" t="s">
        <v>2555</v>
      </c>
      <c r="B1341">
        <v>152.30000000000001</v>
      </c>
      <c r="C1341">
        <v>152.1</v>
      </c>
      <c r="D1341">
        <v>152.1</v>
      </c>
      <c r="E1341">
        <v>152</v>
      </c>
      <c r="F1341">
        <v>152</v>
      </c>
    </row>
    <row r="1342" spans="1:6">
      <c r="A1342" t="s">
        <v>2556</v>
      </c>
      <c r="B1342">
        <v>128.19999999999999</v>
      </c>
      <c r="C1342">
        <v>128.4</v>
      </c>
      <c r="D1342">
        <v>128.4</v>
      </c>
      <c r="E1342">
        <v>128</v>
      </c>
      <c r="F1342">
        <v>128</v>
      </c>
    </row>
    <row r="1343" spans="1:6">
      <c r="A1343" t="s">
        <v>2557</v>
      </c>
      <c r="B1343">
        <v>897</v>
      </c>
      <c r="C1343">
        <v>896.8</v>
      </c>
      <c r="D1343">
        <v>896.8</v>
      </c>
      <c r="E1343">
        <v>897</v>
      </c>
      <c r="F1343">
        <v>897</v>
      </c>
    </row>
    <row r="1344" spans="1:6">
      <c r="A1344" t="s">
        <v>2558</v>
      </c>
      <c r="B1344">
        <v>273.39999999999998</v>
      </c>
      <c r="C1344">
        <v>273.39999999999998</v>
      </c>
      <c r="D1344">
        <v>273.39999999999998</v>
      </c>
      <c r="E1344">
        <v>273</v>
      </c>
      <c r="F1344">
        <v>273</v>
      </c>
    </row>
    <row r="1345" spans="1:6">
      <c r="A1345" t="s">
        <v>2559</v>
      </c>
      <c r="B1345">
        <v>3418.5</v>
      </c>
      <c r="C1345">
        <v>3418.5</v>
      </c>
      <c r="D1345">
        <v>3418.5</v>
      </c>
      <c r="E1345">
        <v>3418</v>
      </c>
      <c r="F1345">
        <v>3418</v>
      </c>
    </row>
    <row r="1346" spans="1:6">
      <c r="A1346" t="s">
        <v>2560</v>
      </c>
      <c r="B1346">
        <v>286.5</v>
      </c>
      <c r="C1346">
        <v>286.3</v>
      </c>
      <c r="D1346">
        <v>286.3</v>
      </c>
      <c r="E1346">
        <v>286</v>
      </c>
      <c r="F1346">
        <v>318</v>
      </c>
    </row>
    <row r="1347" spans="1:6">
      <c r="A1347" t="s">
        <v>2561</v>
      </c>
      <c r="B1347">
        <v>164</v>
      </c>
      <c r="C1347">
        <v>164</v>
      </c>
      <c r="D1347">
        <v>164</v>
      </c>
      <c r="E1347">
        <v>164</v>
      </c>
      <c r="F1347">
        <v>286</v>
      </c>
    </row>
    <row r="1348" spans="1:6">
      <c r="A1348" t="s">
        <v>2562</v>
      </c>
      <c r="B1348">
        <v>318.3</v>
      </c>
      <c r="C1348">
        <v>318.3</v>
      </c>
      <c r="D1348">
        <v>318.3</v>
      </c>
      <c r="E1348">
        <v>318</v>
      </c>
      <c r="F1348">
        <v>164</v>
      </c>
    </row>
    <row r="1349" spans="1:6">
      <c r="A1349" t="s">
        <v>2563</v>
      </c>
      <c r="B1349">
        <v>461.3</v>
      </c>
      <c r="C1349">
        <v>461.3</v>
      </c>
      <c r="D1349">
        <v>461.3</v>
      </c>
      <c r="E1349">
        <v>461</v>
      </c>
      <c r="F1349">
        <v>461</v>
      </c>
    </row>
    <row r="1350" spans="1:6">
      <c r="A1350" t="s">
        <v>2564</v>
      </c>
      <c r="B1350">
        <v>1675.7</v>
      </c>
      <c r="C1350">
        <v>1675.8</v>
      </c>
      <c r="D1350">
        <v>1675.8</v>
      </c>
      <c r="E1350">
        <v>1676</v>
      </c>
      <c r="F1350">
        <v>1676</v>
      </c>
    </row>
    <row r="1351" spans="1:6">
      <c r="A1351" t="s">
        <v>2565</v>
      </c>
      <c r="B1351">
        <v>512.79999999999995</v>
      </c>
      <c r="C1351">
        <v>512.79999999999995</v>
      </c>
      <c r="D1351">
        <v>512.79999999999995</v>
      </c>
      <c r="E1351">
        <v>513</v>
      </c>
      <c r="F1351">
        <v>513</v>
      </c>
    </row>
    <row r="1352" spans="1:6">
      <c r="A1352" t="s">
        <v>2566</v>
      </c>
      <c r="B1352">
        <v>2933.9</v>
      </c>
      <c r="C1352">
        <v>2933.5</v>
      </c>
      <c r="D1352">
        <v>2933.5</v>
      </c>
      <c r="E1352">
        <v>2933</v>
      </c>
      <c r="F1352">
        <v>2934</v>
      </c>
    </row>
    <row r="1353" spans="1:6">
      <c r="A1353" t="s">
        <v>2567</v>
      </c>
      <c r="B1353">
        <v>875.9</v>
      </c>
      <c r="C1353">
        <v>876.7</v>
      </c>
      <c r="D1353">
        <v>876.7</v>
      </c>
      <c r="E1353">
        <v>877</v>
      </c>
      <c r="F1353">
        <v>877</v>
      </c>
    </row>
    <row r="1354" spans="1:6">
      <c r="A1354" t="s">
        <v>2568</v>
      </c>
      <c r="B1354">
        <v>2058</v>
      </c>
      <c r="C1354">
        <v>2056.6999999999998</v>
      </c>
      <c r="D1354">
        <v>2056.6999999999998</v>
      </c>
      <c r="E1354">
        <v>2057</v>
      </c>
      <c r="F1354">
        <v>2057</v>
      </c>
    </row>
    <row r="1355" spans="1:6">
      <c r="A1355" t="s">
        <v>2569</v>
      </c>
      <c r="B1355">
        <v>7291</v>
      </c>
      <c r="C1355">
        <v>7290.4</v>
      </c>
      <c r="D1355">
        <v>7290.4</v>
      </c>
      <c r="E1355">
        <v>7290</v>
      </c>
      <c r="F1355">
        <v>7292</v>
      </c>
    </row>
    <row r="1356" spans="1:6">
      <c r="A1356" t="s">
        <v>2570</v>
      </c>
      <c r="B1356">
        <v>5081.8</v>
      </c>
      <c r="C1356">
        <v>5081.8</v>
      </c>
      <c r="D1356">
        <v>5081.8</v>
      </c>
      <c r="E1356">
        <v>5082</v>
      </c>
      <c r="F1356">
        <v>5082</v>
      </c>
    </row>
    <row r="1357" spans="1:6">
      <c r="A1357" t="s">
        <v>2571</v>
      </c>
      <c r="B1357">
        <v>1302.8</v>
      </c>
      <c r="C1357">
        <v>1303</v>
      </c>
      <c r="D1357">
        <v>1303</v>
      </c>
      <c r="E1357">
        <v>1303</v>
      </c>
      <c r="F1357">
        <v>1303</v>
      </c>
    </row>
    <row r="1358" spans="1:6">
      <c r="A1358" t="s">
        <v>2572</v>
      </c>
      <c r="B1358">
        <v>933.3</v>
      </c>
      <c r="C1358">
        <v>933.2</v>
      </c>
      <c r="D1358">
        <v>933.2</v>
      </c>
      <c r="E1358">
        <v>933</v>
      </c>
      <c r="F1358">
        <v>933</v>
      </c>
    </row>
    <row r="1359" spans="1:6">
      <c r="A1359" t="s">
        <v>2573</v>
      </c>
      <c r="B1359">
        <v>1387.9</v>
      </c>
      <c r="C1359">
        <v>1388</v>
      </c>
      <c r="D1359">
        <v>1388</v>
      </c>
      <c r="E1359">
        <v>1388</v>
      </c>
      <c r="F1359">
        <v>1388</v>
      </c>
    </row>
    <row r="1360" spans="1:6">
      <c r="A1360" t="s">
        <v>2574</v>
      </c>
      <c r="B1360">
        <v>1457.8</v>
      </c>
      <c r="C1360">
        <v>1457.6</v>
      </c>
      <c r="D1360">
        <v>1457.6</v>
      </c>
      <c r="E1360">
        <v>1458</v>
      </c>
      <c r="F1360">
        <v>1458</v>
      </c>
    </row>
    <row r="1361" spans="1:6">
      <c r="A1361" t="s">
        <v>2575</v>
      </c>
      <c r="B1361">
        <v>2209.1999999999998</v>
      </c>
      <c r="C1361">
        <v>2208.6</v>
      </c>
      <c r="D1361">
        <v>2208.6</v>
      </c>
      <c r="E1361">
        <v>2209</v>
      </c>
      <c r="F1361">
        <v>2210</v>
      </c>
    </row>
    <row r="1362" spans="1:6">
      <c r="A1362" t="s">
        <v>2576</v>
      </c>
      <c r="B1362">
        <v>854.1</v>
      </c>
      <c r="C1362">
        <v>854.1</v>
      </c>
      <c r="D1362">
        <v>854.1</v>
      </c>
      <c r="E1362">
        <v>854</v>
      </c>
      <c r="F1362">
        <v>854</v>
      </c>
    </row>
    <row r="1363" spans="1:6">
      <c r="A1363" t="s">
        <v>2577</v>
      </c>
      <c r="B1363">
        <v>694.6</v>
      </c>
      <c r="C1363">
        <v>694.5</v>
      </c>
      <c r="D1363">
        <v>694.5</v>
      </c>
      <c r="E1363">
        <v>695</v>
      </c>
      <c r="F1363">
        <v>695</v>
      </c>
    </row>
    <row r="1364" spans="1:6">
      <c r="A1364" t="s">
        <v>2578</v>
      </c>
      <c r="B1364">
        <v>660.6</v>
      </c>
      <c r="C1364">
        <v>660</v>
      </c>
      <c r="D1364">
        <v>660</v>
      </c>
      <c r="E1364">
        <v>660</v>
      </c>
      <c r="F1364">
        <v>661</v>
      </c>
    </row>
    <row r="1365" spans="1:6">
      <c r="A1365" t="s">
        <v>37</v>
      </c>
      <c r="B1365">
        <v>83879</v>
      </c>
      <c r="C1365">
        <v>83879</v>
      </c>
      <c r="D1365">
        <v>83879</v>
      </c>
      <c r="E1365">
        <v>83879</v>
      </c>
      <c r="F1365">
        <v>83879</v>
      </c>
    </row>
    <row r="1366" spans="1:6">
      <c r="A1366" t="s">
        <v>2579</v>
      </c>
      <c r="B1366">
        <v>23562.7</v>
      </c>
      <c r="C1366">
        <v>23563</v>
      </c>
      <c r="D1366">
        <v>23563</v>
      </c>
      <c r="E1366">
        <v>23563</v>
      </c>
      <c r="F1366">
        <v>23563</v>
      </c>
    </row>
    <row r="1367" spans="1:6">
      <c r="A1367" t="s">
        <v>2580</v>
      </c>
      <c r="B1367">
        <v>3961.8</v>
      </c>
      <c r="C1367">
        <v>3962</v>
      </c>
      <c r="D1367">
        <v>3962</v>
      </c>
      <c r="E1367">
        <v>3962</v>
      </c>
      <c r="F1367">
        <v>3962</v>
      </c>
    </row>
    <row r="1368" spans="1:6">
      <c r="A1368" t="s">
        <v>2581</v>
      </c>
      <c r="B1368">
        <v>700.8</v>
      </c>
      <c r="C1368">
        <v>701</v>
      </c>
      <c r="D1368">
        <v>701</v>
      </c>
      <c r="E1368">
        <v>701</v>
      </c>
      <c r="F1368">
        <v>701</v>
      </c>
    </row>
    <row r="1369" spans="1:6">
      <c r="A1369" t="s">
        <v>2582</v>
      </c>
      <c r="B1369">
        <v>1790.7</v>
      </c>
      <c r="C1369">
        <v>1791</v>
      </c>
      <c r="D1369">
        <v>1791</v>
      </c>
      <c r="E1369">
        <v>1791</v>
      </c>
      <c r="F1369">
        <v>1791</v>
      </c>
    </row>
    <row r="1370" spans="1:6">
      <c r="A1370" t="s">
        <v>2583</v>
      </c>
      <c r="B1370">
        <v>1470.3</v>
      </c>
      <c r="C1370">
        <v>1470</v>
      </c>
      <c r="D1370">
        <v>1470</v>
      </c>
      <c r="E1370">
        <v>1470</v>
      </c>
      <c r="F1370">
        <v>1470</v>
      </c>
    </row>
    <row r="1371" spans="1:6">
      <c r="A1371" t="s">
        <v>2584</v>
      </c>
      <c r="B1371">
        <v>19186.3</v>
      </c>
      <c r="C1371">
        <v>19186</v>
      </c>
      <c r="D1371">
        <v>19186</v>
      </c>
      <c r="E1371">
        <v>19186</v>
      </c>
      <c r="F1371">
        <v>19186</v>
      </c>
    </row>
    <row r="1372" spans="1:6">
      <c r="A1372" t="s">
        <v>2585</v>
      </c>
      <c r="B1372">
        <v>3355.3</v>
      </c>
      <c r="C1372">
        <v>3355</v>
      </c>
      <c r="D1372">
        <v>3355</v>
      </c>
      <c r="E1372">
        <v>3355</v>
      </c>
      <c r="F1372">
        <v>3355</v>
      </c>
    </row>
    <row r="1373" spans="1:6">
      <c r="A1373" t="s">
        <v>2586</v>
      </c>
      <c r="B1373">
        <v>3374.1</v>
      </c>
      <c r="C1373">
        <v>3374</v>
      </c>
      <c r="D1373">
        <v>3374</v>
      </c>
      <c r="E1373">
        <v>3374</v>
      </c>
      <c r="F1373">
        <v>3374</v>
      </c>
    </row>
    <row r="1374" spans="1:6">
      <c r="A1374" t="s">
        <v>2587</v>
      </c>
      <c r="B1374">
        <v>1231</v>
      </c>
      <c r="C1374">
        <v>1231</v>
      </c>
      <c r="D1374">
        <v>1231</v>
      </c>
      <c r="E1374">
        <v>1231</v>
      </c>
      <c r="F1374">
        <v>1231</v>
      </c>
    </row>
    <row r="1375" spans="1:6">
      <c r="A1375" t="s">
        <v>2588</v>
      </c>
      <c r="B1375">
        <v>4613.3</v>
      </c>
      <c r="C1375">
        <v>4613</v>
      </c>
      <c r="D1375">
        <v>4613</v>
      </c>
      <c r="E1375">
        <v>4613</v>
      </c>
      <c r="F1375">
        <v>4613</v>
      </c>
    </row>
    <row r="1376" spans="1:6">
      <c r="A1376" t="s">
        <v>2589</v>
      </c>
      <c r="B1376">
        <v>2412.8000000000002</v>
      </c>
      <c r="C1376">
        <v>2413</v>
      </c>
      <c r="D1376">
        <v>2413</v>
      </c>
      <c r="E1376">
        <v>2413</v>
      </c>
      <c r="F1376">
        <v>2413</v>
      </c>
    </row>
    <row r="1377" spans="1:6">
      <c r="A1377" t="s">
        <v>2590</v>
      </c>
      <c r="B1377">
        <v>2724</v>
      </c>
      <c r="C1377">
        <v>2724</v>
      </c>
      <c r="D1377">
        <v>2724</v>
      </c>
      <c r="E1377">
        <v>2724</v>
      </c>
      <c r="F1377">
        <v>2724</v>
      </c>
    </row>
    <row r="1378" spans="1:6">
      <c r="A1378" t="s">
        <v>2591</v>
      </c>
      <c r="B1378">
        <v>1475.8</v>
      </c>
      <c r="C1378">
        <v>1476</v>
      </c>
      <c r="D1378">
        <v>1476</v>
      </c>
      <c r="E1378">
        <v>1476</v>
      </c>
      <c r="F1378">
        <v>1476</v>
      </c>
    </row>
    <row r="1379" spans="1:6">
      <c r="A1379" t="s">
        <v>2592</v>
      </c>
      <c r="B1379">
        <v>414.6</v>
      </c>
      <c r="C1379">
        <v>415</v>
      </c>
      <c r="D1379">
        <v>415</v>
      </c>
      <c r="E1379">
        <v>415</v>
      </c>
      <c r="F1379">
        <v>415</v>
      </c>
    </row>
    <row r="1380" spans="1:6">
      <c r="A1380" t="s">
        <v>2592</v>
      </c>
      <c r="B1380">
        <v>414.6</v>
      </c>
      <c r="C1380">
        <v>415</v>
      </c>
      <c r="D1380">
        <v>415</v>
      </c>
      <c r="E1380">
        <v>415</v>
      </c>
      <c r="F1380">
        <v>415</v>
      </c>
    </row>
    <row r="1381" spans="1:6">
      <c r="A1381" t="s">
        <v>2593</v>
      </c>
      <c r="B1381">
        <v>25939</v>
      </c>
      <c r="C1381">
        <v>25939</v>
      </c>
      <c r="D1381">
        <v>25939</v>
      </c>
      <c r="E1381">
        <v>25939</v>
      </c>
      <c r="F1381">
        <v>25939</v>
      </c>
    </row>
    <row r="1382" spans="1:6">
      <c r="A1382" t="s">
        <v>2594</v>
      </c>
      <c r="B1382">
        <v>9538</v>
      </c>
      <c r="C1382">
        <v>9538</v>
      </c>
      <c r="D1382">
        <v>9538</v>
      </c>
      <c r="E1382">
        <v>9538</v>
      </c>
      <c r="F1382">
        <v>9538</v>
      </c>
    </row>
    <row r="1383" spans="1:6">
      <c r="A1383" t="s">
        <v>2595</v>
      </c>
      <c r="B1383">
        <v>2030.4</v>
      </c>
      <c r="C1383">
        <v>2030</v>
      </c>
      <c r="D1383">
        <v>2030</v>
      </c>
      <c r="E1383">
        <v>2030</v>
      </c>
      <c r="F1383">
        <v>2030</v>
      </c>
    </row>
    <row r="1384" spans="1:6">
      <c r="A1384" t="s">
        <v>2596</v>
      </c>
      <c r="B1384">
        <v>4131.6000000000004</v>
      </c>
      <c r="C1384">
        <v>4132</v>
      </c>
      <c r="D1384">
        <v>4132</v>
      </c>
      <c r="E1384">
        <v>4132</v>
      </c>
      <c r="F1384">
        <v>4132</v>
      </c>
    </row>
    <row r="1385" spans="1:6">
      <c r="A1385" t="s">
        <v>2597</v>
      </c>
      <c r="B1385">
        <v>3376</v>
      </c>
      <c r="C1385">
        <v>3376</v>
      </c>
      <c r="D1385">
        <v>3376</v>
      </c>
      <c r="E1385">
        <v>3376</v>
      </c>
      <c r="F1385">
        <v>3376</v>
      </c>
    </row>
    <row r="1386" spans="1:6">
      <c r="A1386" t="s">
        <v>2598</v>
      </c>
      <c r="B1386">
        <v>16401</v>
      </c>
      <c r="C1386">
        <v>16401</v>
      </c>
      <c r="D1386">
        <v>16401</v>
      </c>
      <c r="E1386">
        <v>16401</v>
      </c>
      <c r="F1386">
        <v>16401</v>
      </c>
    </row>
    <row r="1387" spans="1:6">
      <c r="A1387" t="s">
        <v>2599</v>
      </c>
      <c r="B1387">
        <v>1230.4000000000001</v>
      </c>
      <c r="C1387">
        <v>1230</v>
      </c>
      <c r="D1387">
        <v>1230</v>
      </c>
      <c r="E1387">
        <v>1230</v>
      </c>
      <c r="F1387">
        <v>1230</v>
      </c>
    </row>
    <row r="1388" spans="1:6">
      <c r="A1388" t="s">
        <v>2600</v>
      </c>
      <c r="B1388">
        <v>3268.3</v>
      </c>
      <c r="C1388">
        <v>3268</v>
      </c>
      <c r="D1388">
        <v>3268</v>
      </c>
      <c r="E1388">
        <v>3268</v>
      </c>
      <c r="F1388">
        <v>3268</v>
      </c>
    </row>
    <row r="1389" spans="1:6">
      <c r="A1389" t="s">
        <v>2601</v>
      </c>
      <c r="B1389">
        <v>3254</v>
      </c>
      <c r="C1389">
        <v>3254</v>
      </c>
      <c r="D1389">
        <v>3254</v>
      </c>
      <c r="E1389">
        <v>3254</v>
      </c>
      <c r="F1389">
        <v>3254</v>
      </c>
    </row>
    <row r="1390" spans="1:6">
      <c r="A1390" t="s">
        <v>2602</v>
      </c>
      <c r="B1390">
        <v>3362.6</v>
      </c>
      <c r="C1390">
        <v>3363</v>
      </c>
      <c r="D1390">
        <v>3363</v>
      </c>
      <c r="E1390">
        <v>3363</v>
      </c>
      <c r="F1390">
        <v>3363</v>
      </c>
    </row>
    <row r="1391" spans="1:6">
      <c r="A1391" t="s">
        <v>2603</v>
      </c>
      <c r="B1391">
        <v>2225.9</v>
      </c>
      <c r="C1391">
        <v>2226</v>
      </c>
      <c r="D1391">
        <v>2226</v>
      </c>
      <c r="E1391">
        <v>2226</v>
      </c>
      <c r="F1391">
        <v>2226</v>
      </c>
    </row>
    <row r="1392" spans="1:6">
      <c r="A1392" t="s">
        <v>2604</v>
      </c>
      <c r="B1392">
        <v>3059.9</v>
      </c>
      <c r="C1392">
        <v>3060</v>
      </c>
      <c r="D1392">
        <v>3060</v>
      </c>
      <c r="E1392">
        <v>3060</v>
      </c>
      <c r="F1392">
        <v>3060</v>
      </c>
    </row>
    <row r="1393" spans="1:6">
      <c r="A1393" t="s">
        <v>2605</v>
      </c>
      <c r="B1393">
        <v>34377.199999999997</v>
      </c>
      <c r="C1393">
        <v>34377</v>
      </c>
      <c r="D1393">
        <v>34377</v>
      </c>
      <c r="E1393">
        <v>34377</v>
      </c>
      <c r="F1393">
        <v>34377</v>
      </c>
    </row>
    <row r="1394" spans="1:6">
      <c r="A1394" t="s">
        <v>2606</v>
      </c>
      <c r="B1394">
        <v>11979.9</v>
      </c>
      <c r="C1394">
        <v>11980</v>
      </c>
      <c r="D1394">
        <v>11980</v>
      </c>
      <c r="E1394">
        <v>11980</v>
      </c>
      <c r="F1394">
        <v>11980</v>
      </c>
    </row>
    <row r="1395" spans="1:6">
      <c r="A1395" t="s">
        <v>2607</v>
      </c>
      <c r="B1395">
        <v>2821.3</v>
      </c>
      <c r="C1395">
        <v>2821</v>
      </c>
      <c r="D1395">
        <v>2821</v>
      </c>
      <c r="E1395">
        <v>2821</v>
      </c>
      <c r="F1395">
        <v>2821</v>
      </c>
    </row>
    <row r="1396" spans="1:6">
      <c r="A1396" t="s">
        <v>2608</v>
      </c>
      <c r="B1396">
        <v>1743.5</v>
      </c>
      <c r="C1396">
        <v>1744</v>
      </c>
      <c r="D1396">
        <v>1744</v>
      </c>
      <c r="E1396">
        <v>1744</v>
      </c>
      <c r="F1396">
        <v>1744</v>
      </c>
    </row>
    <row r="1397" spans="1:6">
      <c r="A1397" t="s">
        <v>2609</v>
      </c>
      <c r="B1397">
        <v>2659.7</v>
      </c>
      <c r="C1397">
        <v>2660</v>
      </c>
      <c r="D1397">
        <v>2660</v>
      </c>
      <c r="E1397">
        <v>2660</v>
      </c>
      <c r="F1397">
        <v>2660</v>
      </c>
    </row>
    <row r="1398" spans="1:6">
      <c r="A1398" t="s">
        <v>2610</v>
      </c>
      <c r="B1398">
        <v>2238</v>
      </c>
      <c r="C1398">
        <v>2238</v>
      </c>
      <c r="D1398">
        <v>2238</v>
      </c>
      <c r="E1398">
        <v>2238</v>
      </c>
      <c r="F1398">
        <v>2238</v>
      </c>
    </row>
    <row r="1399" spans="1:6">
      <c r="A1399" t="s">
        <v>2611</v>
      </c>
      <c r="B1399">
        <v>2517.4</v>
      </c>
      <c r="C1399">
        <v>2517</v>
      </c>
      <c r="D1399">
        <v>2517</v>
      </c>
      <c r="E1399">
        <v>2517</v>
      </c>
      <c r="F1399">
        <v>2517</v>
      </c>
    </row>
    <row r="1400" spans="1:6">
      <c r="A1400" t="s">
        <v>2612</v>
      </c>
      <c r="B1400">
        <v>7156</v>
      </c>
      <c r="C1400">
        <v>7156</v>
      </c>
      <c r="D1400">
        <v>7156</v>
      </c>
      <c r="E1400">
        <v>7156</v>
      </c>
      <c r="F1400">
        <v>7156</v>
      </c>
    </row>
    <row r="1401" spans="1:6">
      <c r="A1401" t="s">
        <v>2613</v>
      </c>
      <c r="B1401">
        <v>1019.9</v>
      </c>
      <c r="C1401">
        <v>1020</v>
      </c>
      <c r="D1401">
        <v>1020</v>
      </c>
      <c r="E1401">
        <v>1020</v>
      </c>
      <c r="F1401">
        <v>1020</v>
      </c>
    </row>
    <row r="1402" spans="1:6">
      <c r="A1402" t="s">
        <v>2614</v>
      </c>
      <c r="B1402">
        <v>4397.2</v>
      </c>
      <c r="C1402">
        <v>4397</v>
      </c>
      <c r="D1402">
        <v>4397</v>
      </c>
      <c r="E1402">
        <v>4397</v>
      </c>
      <c r="F1402">
        <v>4397</v>
      </c>
    </row>
    <row r="1403" spans="1:6">
      <c r="A1403" t="s">
        <v>2615</v>
      </c>
      <c r="B1403">
        <v>1738.9</v>
      </c>
      <c r="C1403">
        <v>1739</v>
      </c>
      <c r="D1403">
        <v>1739</v>
      </c>
      <c r="E1403">
        <v>1739</v>
      </c>
      <c r="F1403">
        <v>1739</v>
      </c>
    </row>
    <row r="1404" spans="1:6">
      <c r="A1404" t="s">
        <v>2616</v>
      </c>
      <c r="B1404">
        <v>12640.2</v>
      </c>
      <c r="C1404">
        <v>12640</v>
      </c>
      <c r="D1404">
        <v>12640</v>
      </c>
      <c r="E1404">
        <v>12640</v>
      </c>
      <c r="F1404">
        <v>12640</v>
      </c>
    </row>
    <row r="1405" spans="1:6">
      <c r="A1405" t="s">
        <v>2617</v>
      </c>
      <c r="B1405">
        <v>1235.7</v>
      </c>
      <c r="C1405">
        <v>1236</v>
      </c>
      <c r="D1405">
        <v>1236</v>
      </c>
      <c r="E1405">
        <v>1236</v>
      </c>
      <c r="F1405">
        <v>1236</v>
      </c>
    </row>
    <row r="1406" spans="1:6">
      <c r="A1406" t="s">
        <v>2618</v>
      </c>
      <c r="B1406">
        <v>2094.1999999999998</v>
      </c>
      <c r="C1406">
        <v>2094</v>
      </c>
      <c r="D1406">
        <v>2094</v>
      </c>
      <c r="E1406">
        <v>2094</v>
      </c>
      <c r="F1406">
        <v>2094</v>
      </c>
    </row>
    <row r="1407" spans="1:6">
      <c r="A1407" t="s">
        <v>2619</v>
      </c>
      <c r="B1407">
        <v>2019.3</v>
      </c>
      <c r="C1407">
        <v>2019</v>
      </c>
      <c r="D1407">
        <v>2019</v>
      </c>
      <c r="E1407">
        <v>2019</v>
      </c>
      <c r="F1407">
        <v>2019</v>
      </c>
    </row>
    <row r="1408" spans="1:6">
      <c r="A1408" t="s">
        <v>2620</v>
      </c>
      <c r="B1408">
        <v>3318.3</v>
      </c>
      <c r="C1408">
        <v>3318</v>
      </c>
      <c r="D1408">
        <v>3318</v>
      </c>
      <c r="E1408">
        <v>3318</v>
      </c>
      <c r="F1408">
        <v>3318</v>
      </c>
    </row>
    <row r="1409" spans="1:6">
      <c r="A1409" t="s">
        <v>2621</v>
      </c>
      <c r="B1409">
        <v>3972.7</v>
      </c>
      <c r="C1409">
        <v>3973</v>
      </c>
      <c r="D1409">
        <v>3973</v>
      </c>
      <c r="E1409">
        <v>3973</v>
      </c>
      <c r="F1409">
        <v>3973</v>
      </c>
    </row>
    <row r="1410" spans="1:6">
      <c r="A1410" t="s">
        <v>2622</v>
      </c>
      <c r="B1410">
        <v>2601.1</v>
      </c>
      <c r="C1410">
        <v>2601</v>
      </c>
      <c r="D1410">
        <v>2601</v>
      </c>
      <c r="E1410">
        <v>2601</v>
      </c>
      <c r="F1410">
        <v>2601</v>
      </c>
    </row>
    <row r="1411" spans="1:6">
      <c r="A1411" t="s">
        <v>2623</v>
      </c>
      <c r="B1411">
        <v>1874</v>
      </c>
      <c r="C1411">
        <v>1874</v>
      </c>
      <c r="D1411">
        <v>1874</v>
      </c>
      <c r="E1411">
        <v>1874</v>
      </c>
      <c r="F1411">
        <v>1874</v>
      </c>
    </row>
    <row r="1412" spans="1:6">
      <c r="A1412" t="s">
        <v>2624</v>
      </c>
      <c r="B1412">
        <v>727.1</v>
      </c>
      <c r="C1412">
        <v>727</v>
      </c>
      <c r="D1412">
        <v>727</v>
      </c>
      <c r="E1412">
        <v>727</v>
      </c>
      <c r="F1412">
        <v>727</v>
      </c>
    </row>
    <row r="1413" spans="1:6">
      <c r="A1413" t="s">
        <v>38</v>
      </c>
      <c r="B1413">
        <v>312679</v>
      </c>
      <c r="C1413">
        <v>312679</v>
      </c>
      <c r="D1413">
        <v>312679</v>
      </c>
      <c r="E1413">
        <v>312679</v>
      </c>
      <c r="F1413">
        <v>312679</v>
      </c>
    </row>
    <row r="1414" spans="1:6">
      <c r="A1414" t="s">
        <v>2625</v>
      </c>
      <c r="B1414">
        <v>53777</v>
      </c>
      <c r="C1414">
        <v>53777</v>
      </c>
      <c r="D1414">
        <v>53777</v>
      </c>
      <c r="E1414">
        <v>53777</v>
      </c>
      <c r="F1414">
        <v>53777</v>
      </c>
    </row>
    <row r="1415" spans="1:6">
      <c r="A1415" t="s">
        <v>2626</v>
      </c>
      <c r="B1415">
        <v>18219</v>
      </c>
      <c r="C1415">
        <v>18219</v>
      </c>
      <c r="D1415">
        <v>18219</v>
      </c>
      <c r="E1415">
        <v>18219</v>
      </c>
      <c r="F1415">
        <v>18219</v>
      </c>
    </row>
    <row r="1416" spans="1:6">
      <c r="A1416" t="s">
        <v>2627</v>
      </c>
      <c r="B1416">
        <v>293</v>
      </c>
      <c r="C1416">
        <v>293</v>
      </c>
      <c r="D1416">
        <v>293</v>
      </c>
      <c r="E1416">
        <v>293</v>
      </c>
      <c r="F1416">
        <v>293</v>
      </c>
    </row>
    <row r="1417" spans="1:6">
      <c r="A1417" t="s">
        <v>2628</v>
      </c>
      <c r="B1417">
        <v>2206</v>
      </c>
      <c r="C1417">
        <v>2206</v>
      </c>
      <c r="D1417">
        <v>2206</v>
      </c>
      <c r="E1417">
        <v>2206</v>
      </c>
      <c r="F1417">
        <v>2206</v>
      </c>
    </row>
    <row r="1418" spans="1:6">
      <c r="A1418" t="s">
        <v>2629</v>
      </c>
      <c r="B1418">
        <v>5972</v>
      </c>
      <c r="C1418">
        <v>5972</v>
      </c>
      <c r="D1418">
        <v>5972</v>
      </c>
      <c r="E1418">
        <v>5972</v>
      </c>
      <c r="F1418">
        <v>5972</v>
      </c>
    </row>
    <row r="1419" spans="1:6">
      <c r="A1419" t="s">
        <v>2630</v>
      </c>
      <c r="B1419">
        <v>5666</v>
      </c>
      <c r="C1419">
        <v>5666</v>
      </c>
      <c r="D1419">
        <v>5666</v>
      </c>
      <c r="E1419">
        <v>5666</v>
      </c>
      <c r="F1419">
        <v>5666</v>
      </c>
    </row>
    <row r="1420" spans="1:6">
      <c r="A1420" t="s">
        <v>2631</v>
      </c>
      <c r="B1420">
        <v>4082</v>
      </c>
      <c r="C1420">
        <v>4082</v>
      </c>
      <c r="D1420">
        <v>4082</v>
      </c>
      <c r="E1420">
        <v>4082</v>
      </c>
      <c r="F1420">
        <v>4082</v>
      </c>
    </row>
    <row r="1421" spans="1:6">
      <c r="A1421" t="s">
        <v>2632</v>
      </c>
      <c r="B1421">
        <v>35558</v>
      </c>
      <c r="C1421">
        <v>35558</v>
      </c>
      <c r="D1421">
        <v>35558</v>
      </c>
      <c r="E1421">
        <v>35558</v>
      </c>
      <c r="F1421">
        <v>35558</v>
      </c>
    </row>
    <row r="1422" spans="1:6">
      <c r="A1422" t="s">
        <v>2633</v>
      </c>
      <c r="B1422">
        <v>7780</v>
      </c>
      <c r="C1422">
        <v>7780</v>
      </c>
      <c r="D1422">
        <v>7780</v>
      </c>
      <c r="E1422">
        <v>7780</v>
      </c>
      <c r="F1422" t="s">
        <v>110</v>
      </c>
    </row>
    <row r="1423" spans="1:6">
      <c r="A1423" t="s">
        <v>2634</v>
      </c>
      <c r="B1423">
        <v>12090</v>
      </c>
      <c r="C1423">
        <v>12090</v>
      </c>
      <c r="D1423">
        <v>12090</v>
      </c>
      <c r="E1423">
        <v>12090</v>
      </c>
      <c r="F1423" t="s">
        <v>110</v>
      </c>
    </row>
    <row r="1424" spans="1:6">
      <c r="A1424" t="s">
        <v>2635</v>
      </c>
      <c r="B1424">
        <v>517</v>
      </c>
      <c r="C1424">
        <v>517</v>
      </c>
      <c r="D1424">
        <v>517</v>
      </c>
      <c r="E1424">
        <v>517</v>
      </c>
      <c r="F1424">
        <v>517</v>
      </c>
    </row>
    <row r="1425" spans="1:6">
      <c r="A1425" t="s">
        <v>2636</v>
      </c>
      <c r="B1425">
        <v>5763</v>
      </c>
      <c r="C1425">
        <v>5763</v>
      </c>
      <c r="D1425">
        <v>5763</v>
      </c>
      <c r="E1425">
        <v>5763</v>
      </c>
      <c r="F1425">
        <v>5763</v>
      </c>
    </row>
    <row r="1426" spans="1:6">
      <c r="A1426" t="s">
        <v>2637</v>
      </c>
      <c r="B1426">
        <v>5104</v>
      </c>
      <c r="C1426">
        <v>5104</v>
      </c>
      <c r="D1426">
        <v>5104</v>
      </c>
      <c r="E1426">
        <v>5104</v>
      </c>
      <c r="F1426">
        <v>5104</v>
      </c>
    </row>
    <row r="1427" spans="1:6">
      <c r="A1427" t="s">
        <v>2638</v>
      </c>
      <c r="B1427">
        <v>4304</v>
      </c>
      <c r="C1427">
        <v>4304</v>
      </c>
      <c r="D1427">
        <v>4304</v>
      </c>
      <c r="E1427">
        <v>4304</v>
      </c>
      <c r="F1427">
        <v>4304</v>
      </c>
    </row>
    <row r="1428" spans="1:6">
      <c r="A1428" t="s">
        <v>2639</v>
      </c>
      <c r="B1428" t="s">
        <v>110</v>
      </c>
      <c r="C1428" t="s">
        <v>110</v>
      </c>
      <c r="D1428" t="s">
        <v>110</v>
      </c>
      <c r="E1428">
        <v>5255</v>
      </c>
      <c r="F1428">
        <v>5255</v>
      </c>
    </row>
    <row r="1429" spans="1:6">
      <c r="A1429" t="s">
        <v>2640</v>
      </c>
      <c r="B1429" t="s">
        <v>110</v>
      </c>
      <c r="C1429" t="s">
        <v>110</v>
      </c>
      <c r="D1429" t="s">
        <v>110</v>
      </c>
      <c r="E1429">
        <v>3351</v>
      </c>
      <c r="F1429">
        <v>3351</v>
      </c>
    </row>
    <row r="1430" spans="1:6">
      <c r="A1430" t="s">
        <v>2641</v>
      </c>
      <c r="B1430" t="s">
        <v>110</v>
      </c>
      <c r="C1430" t="s">
        <v>110</v>
      </c>
      <c r="D1430" t="s">
        <v>110</v>
      </c>
      <c r="E1430">
        <v>6504</v>
      </c>
      <c r="F1430">
        <v>6504</v>
      </c>
    </row>
    <row r="1431" spans="1:6">
      <c r="A1431" t="s">
        <v>2642</v>
      </c>
      <c r="B1431" t="s">
        <v>110</v>
      </c>
      <c r="C1431" t="s">
        <v>110</v>
      </c>
      <c r="D1431" t="s">
        <v>110</v>
      </c>
      <c r="E1431">
        <v>4760</v>
      </c>
      <c r="F1431">
        <v>4760</v>
      </c>
    </row>
    <row r="1432" spans="1:6">
      <c r="A1432" t="s">
        <v>2643</v>
      </c>
      <c r="B1432">
        <v>27516</v>
      </c>
      <c r="C1432">
        <v>27516</v>
      </c>
      <c r="D1432">
        <v>27516</v>
      </c>
      <c r="E1432">
        <v>27516</v>
      </c>
      <c r="F1432">
        <v>27516</v>
      </c>
    </row>
    <row r="1433" spans="1:6">
      <c r="A1433" t="s">
        <v>2644</v>
      </c>
      <c r="B1433">
        <v>15183</v>
      </c>
      <c r="C1433">
        <v>15183</v>
      </c>
      <c r="D1433">
        <v>15183</v>
      </c>
      <c r="E1433">
        <v>15183</v>
      </c>
      <c r="F1433">
        <v>15183</v>
      </c>
    </row>
    <row r="1434" spans="1:6">
      <c r="A1434" t="s">
        <v>2645</v>
      </c>
      <c r="B1434">
        <v>327</v>
      </c>
      <c r="C1434">
        <v>327</v>
      </c>
      <c r="D1434">
        <v>327</v>
      </c>
      <c r="E1434">
        <v>327</v>
      </c>
      <c r="F1434">
        <v>327</v>
      </c>
    </row>
    <row r="1435" spans="1:6">
      <c r="A1435" t="s">
        <v>2646</v>
      </c>
      <c r="B1435">
        <v>4055</v>
      </c>
      <c r="C1435">
        <v>4055</v>
      </c>
      <c r="D1435">
        <v>4055</v>
      </c>
      <c r="E1435">
        <v>4054</v>
      </c>
      <c r="F1435">
        <v>4054</v>
      </c>
    </row>
    <row r="1436" spans="1:6">
      <c r="A1436" t="s">
        <v>2647</v>
      </c>
      <c r="B1436">
        <v>5470</v>
      </c>
      <c r="C1436">
        <v>5470</v>
      </c>
      <c r="D1436">
        <v>5470</v>
      </c>
      <c r="E1436">
        <v>5470</v>
      </c>
      <c r="F1436" t="s">
        <v>110</v>
      </c>
    </row>
    <row r="1437" spans="1:6">
      <c r="A1437" t="s">
        <v>2648</v>
      </c>
      <c r="B1437">
        <v>2726</v>
      </c>
      <c r="C1437">
        <v>2726</v>
      </c>
      <c r="D1437">
        <v>2726</v>
      </c>
      <c r="E1437">
        <v>2726</v>
      </c>
      <c r="F1437" t="s">
        <v>110</v>
      </c>
    </row>
    <row r="1438" spans="1:6">
      <c r="A1438" t="s">
        <v>2649</v>
      </c>
      <c r="B1438">
        <v>2605</v>
      </c>
      <c r="C1438">
        <v>2605</v>
      </c>
      <c r="D1438">
        <v>2605</v>
      </c>
      <c r="E1438">
        <v>2605</v>
      </c>
      <c r="F1438">
        <v>2605</v>
      </c>
    </row>
    <row r="1439" spans="1:6">
      <c r="A1439" t="s">
        <v>2650</v>
      </c>
      <c r="B1439" t="s">
        <v>110</v>
      </c>
      <c r="C1439" t="s">
        <v>110</v>
      </c>
      <c r="D1439" t="s">
        <v>110</v>
      </c>
      <c r="E1439">
        <v>3525</v>
      </c>
      <c r="F1439">
        <v>3525</v>
      </c>
    </row>
    <row r="1440" spans="1:6">
      <c r="A1440" t="s">
        <v>2651</v>
      </c>
      <c r="B1440" t="s">
        <v>110</v>
      </c>
      <c r="C1440" t="s">
        <v>110</v>
      </c>
      <c r="D1440" t="s">
        <v>110</v>
      </c>
      <c r="E1440">
        <v>2632</v>
      </c>
      <c r="F1440">
        <v>2632</v>
      </c>
    </row>
    <row r="1441" spans="1:6">
      <c r="A1441" t="s">
        <v>2652</v>
      </c>
      <c r="B1441" t="s">
        <v>110</v>
      </c>
      <c r="C1441" t="s">
        <v>110</v>
      </c>
      <c r="D1441" t="s">
        <v>110</v>
      </c>
      <c r="E1441">
        <v>2040</v>
      </c>
      <c r="F1441">
        <v>2040</v>
      </c>
    </row>
    <row r="1442" spans="1:6">
      <c r="A1442" t="s">
        <v>2653</v>
      </c>
      <c r="B1442">
        <v>12333</v>
      </c>
      <c r="C1442">
        <v>12333</v>
      </c>
      <c r="D1442">
        <v>12333</v>
      </c>
      <c r="E1442">
        <v>12333</v>
      </c>
      <c r="F1442">
        <v>12333</v>
      </c>
    </row>
    <row r="1443" spans="1:6">
      <c r="A1443" t="s">
        <v>2654</v>
      </c>
      <c r="B1443">
        <v>3049</v>
      </c>
      <c r="C1443">
        <v>3049</v>
      </c>
      <c r="D1443">
        <v>3049</v>
      </c>
      <c r="E1443">
        <v>3049</v>
      </c>
      <c r="F1443">
        <v>3049</v>
      </c>
    </row>
    <row r="1444" spans="1:6">
      <c r="A1444" t="s">
        <v>2655</v>
      </c>
      <c r="B1444">
        <v>2354</v>
      </c>
      <c r="C1444">
        <v>2354</v>
      </c>
      <c r="D1444">
        <v>2354</v>
      </c>
      <c r="E1444">
        <v>2354</v>
      </c>
      <c r="F1444">
        <v>2354</v>
      </c>
    </row>
    <row r="1445" spans="1:6">
      <c r="A1445" t="s">
        <v>2656</v>
      </c>
      <c r="B1445">
        <v>1353</v>
      </c>
      <c r="C1445">
        <v>1353</v>
      </c>
      <c r="D1445">
        <v>1353</v>
      </c>
      <c r="E1445">
        <v>1353</v>
      </c>
      <c r="F1445">
        <v>1353</v>
      </c>
    </row>
    <row r="1446" spans="1:6">
      <c r="A1446" t="s">
        <v>2657</v>
      </c>
      <c r="B1446">
        <v>1575</v>
      </c>
      <c r="C1446">
        <v>1575</v>
      </c>
      <c r="D1446">
        <v>1575</v>
      </c>
      <c r="E1446">
        <v>1575</v>
      </c>
      <c r="F1446">
        <v>1575</v>
      </c>
    </row>
    <row r="1447" spans="1:6">
      <c r="A1447" t="s">
        <v>2658</v>
      </c>
      <c r="B1447">
        <v>878</v>
      </c>
      <c r="C1447">
        <v>878</v>
      </c>
      <c r="D1447">
        <v>878</v>
      </c>
      <c r="E1447">
        <v>878</v>
      </c>
      <c r="F1447">
        <v>878</v>
      </c>
    </row>
    <row r="1448" spans="1:6">
      <c r="A1448" t="s">
        <v>2659</v>
      </c>
      <c r="B1448">
        <v>380</v>
      </c>
      <c r="C1448">
        <v>380</v>
      </c>
      <c r="D1448">
        <v>380</v>
      </c>
      <c r="E1448">
        <v>380</v>
      </c>
      <c r="F1448">
        <v>380</v>
      </c>
    </row>
    <row r="1449" spans="1:6">
      <c r="A1449" t="s">
        <v>2660</v>
      </c>
      <c r="B1449">
        <v>1800</v>
      </c>
      <c r="C1449">
        <v>1800</v>
      </c>
      <c r="D1449">
        <v>1800</v>
      </c>
      <c r="E1449">
        <v>1800</v>
      </c>
      <c r="F1449">
        <v>1800</v>
      </c>
    </row>
    <row r="1450" spans="1:6">
      <c r="A1450" t="s">
        <v>2661</v>
      </c>
      <c r="B1450">
        <v>944</v>
      </c>
      <c r="C1450">
        <v>944</v>
      </c>
      <c r="D1450">
        <v>944</v>
      </c>
      <c r="E1450">
        <v>944</v>
      </c>
      <c r="F1450">
        <v>944</v>
      </c>
    </row>
    <row r="1451" spans="1:6">
      <c r="A1451" t="s">
        <v>2662</v>
      </c>
      <c r="B1451">
        <v>74866</v>
      </c>
      <c r="C1451">
        <v>74866</v>
      </c>
      <c r="D1451">
        <v>74866</v>
      </c>
      <c r="E1451">
        <v>74866</v>
      </c>
      <c r="F1451">
        <v>74866</v>
      </c>
    </row>
    <row r="1452" spans="1:6">
      <c r="A1452" t="s">
        <v>2663</v>
      </c>
      <c r="B1452">
        <v>25122</v>
      </c>
      <c r="C1452">
        <v>25122</v>
      </c>
      <c r="D1452">
        <v>25122</v>
      </c>
      <c r="E1452">
        <v>25122</v>
      </c>
      <c r="F1452">
        <v>25122</v>
      </c>
    </row>
    <row r="1453" spans="1:6">
      <c r="A1453" t="s">
        <v>2664</v>
      </c>
      <c r="B1453">
        <v>5977</v>
      </c>
      <c r="C1453">
        <v>5977</v>
      </c>
      <c r="D1453">
        <v>5977</v>
      </c>
      <c r="E1453">
        <v>5977</v>
      </c>
      <c r="F1453">
        <v>5977</v>
      </c>
    </row>
    <row r="1454" spans="1:6">
      <c r="A1454" t="s">
        <v>2665</v>
      </c>
      <c r="B1454">
        <v>9291</v>
      </c>
      <c r="C1454">
        <v>9291</v>
      </c>
      <c r="D1454">
        <v>9291</v>
      </c>
      <c r="E1454">
        <v>9291</v>
      </c>
      <c r="F1454">
        <v>9291</v>
      </c>
    </row>
    <row r="1455" spans="1:6">
      <c r="A1455" t="s">
        <v>2666</v>
      </c>
      <c r="B1455">
        <v>4221</v>
      </c>
      <c r="C1455">
        <v>4221</v>
      </c>
      <c r="D1455">
        <v>4221</v>
      </c>
      <c r="E1455">
        <v>4221</v>
      </c>
      <c r="F1455">
        <v>4221</v>
      </c>
    </row>
    <row r="1456" spans="1:6">
      <c r="A1456" t="s">
        <v>2667</v>
      </c>
      <c r="B1456">
        <v>5633</v>
      </c>
      <c r="C1456">
        <v>5633</v>
      </c>
      <c r="D1456">
        <v>5633</v>
      </c>
      <c r="E1456">
        <v>5633</v>
      </c>
      <c r="F1456">
        <v>5633</v>
      </c>
    </row>
    <row r="1457" spans="1:6">
      <c r="A1457" t="s">
        <v>2668</v>
      </c>
      <c r="B1457">
        <v>17846</v>
      </c>
      <c r="C1457">
        <v>17846</v>
      </c>
      <c r="D1457">
        <v>17846</v>
      </c>
      <c r="E1457">
        <v>17846</v>
      </c>
      <c r="F1457">
        <v>17846</v>
      </c>
    </row>
    <row r="1458" spans="1:6">
      <c r="A1458" t="s">
        <v>2669</v>
      </c>
      <c r="B1458">
        <v>5538</v>
      </c>
      <c r="C1458">
        <v>5538</v>
      </c>
      <c r="D1458">
        <v>5538</v>
      </c>
      <c r="E1458">
        <v>5538</v>
      </c>
      <c r="F1458">
        <v>5538</v>
      </c>
    </row>
    <row r="1459" spans="1:6">
      <c r="A1459" t="s">
        <v>2670</v>
      </c>
      <c r="B1459">
        <v>4292</v>
      </c>
      <c r="C1459">
        <v>4292</v>
      </c>
      <c r="D1459">
        <v>4292</v>
      </c>
      <c r="E1459">
        <v>4292</v>
      </c>
      <c r="F1459">
        <v>4292</v>
      </c>
    </row>
    <row r="1460" spans="1:6">
      <c r="A1460" t="s">
        <v>2671</v>
      </c>
      <c r="B1460">
        <v>3552</v>
      </c>
      <c r="C1460">
        <v>3552</v>
      </c>
      <c r="D1460">
        <v>3552</v>
      </c>
      <c r="E1460">
        <v>3552</v>
      </c>
      <c r="F1460">
        <v>3552</v>
      </c>
    </row>
    <row r="1461" spans="1:6">
      <c r="A1461" t="s">
        <v>2672</v>
      </c>
      <c r="B1461">
        <v>4464</v>
      </c>
      <c r="C1461">
        <v>4464</v>
      </c>
      <c r="D1461">
        <v>4464</v>
      </c>
      <c r="E1461">
        <v>4464</v>
      </c>
      <c r="F1461">
        <v>4464</v>
      </c>
    </row>
    <row r="1462" spans="1:6">
      <c r="A1462" t="s">
        <v>2673</v>
      </c>
      <c r="B1462">
        <v>11711</v>
      </c>
      <c r="C1462">
        <v>11711</v>
      </c>
      <c r="D1462">
        <v>11711</v>
      </c>
      <c r="E1462">
        <v>11711</v>
      </c>
      <c r="F1462">
        <v>11711</v>
      </c>
    </row>
    <row r="1463" spans="1:6">
      <c r="A1463" t="s">
        <v>2674</v>
      </c>
      <c r="B1463">
        <v>5031</v>
      </c>
      <c r="C1463">
        <v>5031</v>
      </c>
      <c r="D1463">
        <v>5031</v>
      </c>
      <c r="E1463">
        <v>5031</v>
      </c>
      <c r="F1463">
        <v>5031</v>
      </c>
    </row>
    <row r="1464" spans="1:6">
      <c r="A1464" t="s">
        <v>2675</v>
      </c>
      <c r="B1464">
        <v>6680</v>
      </c>
      <c r="C1464">
        <v>6680</v>
      </c>
      <c r="D1464">
        <v>6680</v>
      </c>
      <c r="E1464">
        <v>6680</v>
      </c>
      <c r="F1464">
        <v>6680</v>
      </c>
    </row>
    <row r="1465" spans="1:6">
      <c r="A1465" t="s">
        <v>2676</v>
      </c>
      <c r="B1465">
        <v>20187</v>
      </c>
      <c r="C1465">
        <v>20187</v>
      </c>
      <c r="D1465">
        <v>20187</v>
      </c>
      <c r="E1465">
        <v>20187</v>
      </c>
      <c r="F1465">
        <v>20187</v>
      </c>
    </row>
    <row r="1466" spans="1:6">
      <c r="A1466" t="s">
        <v>2677</v>
      </c>
      <c r="B1466">
        <v>5132</v>
      </c>
      <c r="C1466">
        <v>5132</v>
      </c>
      <c r="D1466">
        <v>5132</v>
      </c>
      <c r="E1466">
        <v>5132</v>
      </c>
      <c r="F1466">
        <v>5132</v>
      </c>
    </row>
    <row r="1467" spans="1:6">
      <c r="A1467" t="s">
        <v>2678</v>
      </c>
      <c r="B1467">
        <v>8818</v>
      </c>
      <c r="C1467">
        <v>8818</v>
      </c>
      <c r="D1467">
        <v>8818</v>
      </c>
      <c r="E1467">
        <v>8818</v>
      </c>
      <c r="F1467">
        <v>8818</v>
      </c>
    </row>
    <row r="1468" spans="1:6">
      <c r="A1468" t="s">
        <v>2679</v>
      </c>
      <c r="B1468">
        <v>6237</v>
      </c>
      <c r="C1468">
        <v>6237</v>
      </c>
      <c r="D1468">
        <v>6237</v>
      </c>
      <c r="E1468">
        <v>6237</v>
      </c>
      <c r="F1468">
        <v>6237</v>
      </c>
    </row>
    <row r="1469" spans="1:6">
      <c r="A1469" t="s">
        <v>2680</v>
      </c>
      <c r="B1469">
        <v>66706</v>
      </c>
      <c r="C1469">
        <v>66706</v>
      </c>
      <c r="D1469">
        <v>66706</v>
      </c>
      <c r="E1469">
        <v>66706</v>
      </c>
      <c r="F1469">
        <v>66706</v>
      </c>
    </row>
    <row r="1470" spans="1:6">
      <c r="A1470" t="s">
        <v>2681</v>
      </c>
      <c r="B1470">
        <v>29826</v>
      </c>
      <c r="C1470">
        <v>29826</v>
      </c>
      <c r="D1470">
        <v>29826</v>
      </c>
      <c r="E1470">
        <v>29826</v>
      </c>
      <c r="F1470">
        <v>29826</v>
      </c>
    </row>
    <row r="1471" spans="1:6">
      <c r="A1471" t="s">
        <v>2682</v>
      </c>
      <c r="B1471">
        <v>6459</v>
      </c>
      <c r="C1471">
        <v>6459</v>
      </c>
      <c r="D1471">
        <v>6459</v>
      </c>
      <c r="E1471">
        <v>6459</v>
      </c>
      <c r="F1471">
        <v>6459</v>
      </c>
    </row>
    <row r="1472" spans="1:6">
      <c r="A1472" t="s">
        <v>2683</v>
      </c>
      <c r="B1472">
        <v>6397</v>
      </c>
      <c r="C1472">
        <v>6397</v>
      </c>
      <c r="D1472">
        <v>6397</v>
      </c>
      <c r="E1472">
        <v>6397</v>
      </c>
      <c r="F1472">
        <v>6397</v>
      </c>
    </row>
    <row r="1473" spans="1:6">
      <c r="A1473" t="s">
        <v>2684</v>
      </c>
      <c r="B1473">
        <v>262</v>
      </c>
      <c r="C1473">
        <v>262</v>
      </c>
      <c r="D1473">
        <v>262</v>
      </c>
      <c r="E1473">
        <v>262</v>
      </c>
      <c r="F1473">
        <v>262</v>
      </c>
    </row>
    <row r="1474" spans="1:6">
      <c r="A1474" t="s">
        <v>2685</v>
      </c>
      <c r="B1474">
        <v>5784</v>
      </c>
      <c r="C1474">
        <v>5784</v>
      </c>
      <c r="D1474">
        <v>5784</v>
      </c>
      <c r="E1474">
        <v>5784</v>
      </c>
      <c r="F1474">
        <v>5784</v>
      </c>
    </row>
    <row r="1475" spans="1:6">
      <c r="A1475" t="s">
        <v>2686</v>
      </c>
      <c r="B1475">
        <v>5996</v>
      </c>
      <c r="C1475">
        <v>5996</v>
      </c>
      <c r="D1475">
        <v>5996</v>
      </c>
      <c r="E1475">
        <v>5996</v>
      </c>
      <c r="F1475">
        <v>5996</v>
      </c>
    </row>
    <row r="1476" spans="1:6">
      <c r="A1476" t="s">
        <v>2687</v>
      </c>
      <c r="B1476">
        <v>4928</v>
      </c>
      <c r="C1476">
        <v>4928</v>
      </c>
      <c r="D1476">
        <v>4928</v>
      </c>
      <c r="E1476">
        <v>4928</v>
      </c>
      <c r="F1476">
        <v>4928</v>
      </c>
    </row>
    <row r="1477" spans="1:6">
      <c r="A1477" t="s">
        <v>2688</v>
      </c>
      <c r="B1477">
        <v>22892</v>
      </c>
      <c r="C1477">
        <v>22892</v>
      </c>
      <c r="D1477">
        <v>22892</v>
      </c>
      <c r="E1477">
        <v>22892</v>
      </c>
      <c r="F1477">
        <v>22892</v>
      </c>
    </row>
    <row r="1478" spans="1:6">
      <c r="A1478" t="s">
        <v>2689</v>
      </c>
      <c r="B1478">
        <v>10402</v>
      </c>
      <c r="C1478">
        <v>10402</v>
      </c>
      <c r="D1478">
        <v>10402</v>
      </c>
      <c r="E1478">
        <v>10402</v>
      </c>
      <c r="F1478" t="s">
        <v>110</v>
      </c>
    </row>
    <row r="1479" spans="1:6">
      <c r="A1479" t="s">
        <v>2690</v>
      </c>
      <c r="B1479">
        <v>6838</v>
      </c>
      <c r="C1479">
        <v>6838</v>
      </c>
      <c r="D1479">
        <v>6838</v>
      </c>
      <c r="E1479">
        <v>6838</v>
      </c>
      <c r="F1479" t="s">
        <v>110</v>
      </c>
    </row>
    <row r="1480" spans="1:6">
      <c r="A1480" t="s">
        <v>2691</v>
      </c>
      <c r="B1480">
        <v>301</v>
      </c>
      <c r="C1480">
        <v>301</v>
      </c>
      <c r="D1480">
        <v>301</v>
      </c>
      <c r="E1480">
        <v>300</v>
      </c>
      <c r="F1480">
        <v>300</v>
      </c>
    </row>
    <row r="1481" spans="1:6">
      <c r="A1481" t="s">
        <v>2692</v>
      </c>
      <c r="B1481">
        <v>5351</v>
      </c>
      <c r="C1481">
        <v>5351</v>
      </c>
      <c r="D1481">
        <v>5351</v>
      </c>
      <c r="E1481">
        <v>5351</v>
      </c>
      <c r="F1481" t="s">
        <v>110</v>
      </c>
    </row>
    <row r="1482" spans="1:6">
      <c r="A1482" t="s">
        <v>2693</v>
      </c>
      <c r="B1482" t="s">
        <v>110</v>
      </c>
      <c r="C1482" t="s">
        <v>110</v>
      </c>
      <c r="D1482" t="s">
        <v>110</v>
      </c>
      <c r="E1482">
        <v>4365</v>
      </c>
      <c r="F1482">
        <v>4365</v>
      </c>
    </row>
    <row r="1483" spans="1:6">
      <c r="A1483" t="s">
        <v>2694</v>
      </c>
      <c r="B1483" t="s">
        <v>110</v>
      </c>
      <c r="C1483" t="s">
        <v>110</v>
      </c>
      <c r="D1483" t="s">
        <v>110</v>
      </c>
      <c r="E1483">
        <v>10339</v>
      </c>
      <c r="F1483">
        <v>10339</v>
      </c>
    </row>
    <row r="1484" spans="1:6">
      <c r="A1484" t="s">
        <v>2695</v>
      </c>
      <c r="B1484" t="s">
        <v>110</v>
      </c>
      <c r="C1484" t="s">
        <v>110</v>
      </c>
      <c r="D1484" t="s">
        <v>110</v>
      </c>
      <c r="E1484">
        <v>7888</v>
      </c>
      <c r="F1484">
        <v>7888</v>
      </c>
    </row>
    <row r="1485" spans="1:6">
      <c r="A1485" t="s">
        <v>2696</v>
      </c>
      <c r="B1485">
        <v>13988</v>
      </c>
      <c r="C1485">
        <v>13988</v>
      </c>
      <c r="D1485">
        <v>13988</v>
      </c>
      <c r="E1485">
        <v>13988</v>
      </c>
      <c r="F1485">
        <v>13988</v>
      </c>
    </row>
    <row r="1486" spans="1:6">
      <c r="A1486" t="s">
        <v>2697</v>
      </c>
      <c r="B1486">
        <v>6113</v>
      </c>
      <c r="C1486">
        <v>6113</v>
      </c>
      <c r="D1486">
        <v>6113</v>
      </c>
      <c r="E1486">
        <v>6113</v>
      </c>
      <c r="F1486">
        <v>6113</v>
      </c>
    </row>
    <row r="1487" spans="1:6">
      <c r="A1487" t="s">
        <v>2698</v>
      </c>
      <c r="B1487">
        <v>7875</v>
      </c>
      <c r="C1487">
        <v>7875</v>
      </c>
      <c r="D1487">
        <v>7875</v>
      </c>
      <c r="E1487">
        <v>7875</v>
      </c>
      <c r="F1487">
        <v>7875</v>
      </c>
    </row>
    <row r="1488" spans="1:6">
      <c r="A1488" t="s">
        <v>2699</v>
      </c>
      <c r="B1488">
        <v>29359</v>
      </c>
      <c r="C1488">
        <v>29359</v>
      </c>
      <c r="D1488">
        <v>29359</v>
      </c>
      <c r="E1488">
        <v>29359</v>
      </c>
      <c r="F1488">
        <v>29359</v>
      </c>
    </row>
    <row r="1489" spans="1:6">
      <c r="A1489" t="s">
        <v>2700</v>
      </c>
      <c r="B1489">
        <v>19947</v>
      </c>
      <c r="C1489">
        <v>19947</v>
      </c>
      <c r="D1489">
        <v>19947</v>
      </c>
      <c r="E1489">
        <v>19947</v>
      </c>
      <c r="F1489">
        <v>19947</v>
      </c>
    </row>
    <row r="1490" spans="1:6">
      <c r="A1490" t="s">
        <v>2701</v>
      </c>
      <c r="B1490">
        <v>293</v>
      </c>
      <c r="C1490">
        <v>293</v>
      </c>
      <c r="D1490">
        <v>293</v>
      </c>
      <c r="E1490">
        <v>293</v>
      </c>
      <c r="F1490">
        <v>293</v>
      </c>
    </row>
    <row r="1491" spans="1:6">
      <c r="A1491" t="s">
        <v>2702</v>
      </c>
      <c r="B1491">
        <v>5571</v>
      </c>
      <c r="C1491">
        <v>5571</v>
      </c>
      <c r="D1491">
        <v>5571</v>
      </c>
      <c r="E1491">
        <v>5571</v>
      </c>
      <c r="F1491">
        <v>5571</v>
      </c>
    </row>
    <row r="1492" spans="1:6">
      <c r="A1492" t="s">
        <v>2703</v>
      </c>
      <c r="B1492">
        <v>3472</v>
      </c>
      <c r="C1492">
        <v>3472</v>
      </c>
      <c r="D1492">
        <v>3472</v>
      </c>
      <c r="E1492">
        <v>3472</v>
      </c>
      <c r="F1492">
        <v>3472</v>
      </c>
    </row>
    <row r="1493" spans="1:6">
      <c r="A1493" t="s">
        <v>2704</v>
      </c>
      <c r="B1493">
        <v>4179</v>
      </c>
      <c r="C1493">
        <v>4179</v>
      </c>
      <c r="D1493">
        <v>4179</v>
      </c>
      <c r="E1493">
        <v>4179</v>
      </c>
      <c r="F1493">
        <v>4179</v>
      </c>
    </row>
    <row r="1494" spans="1:6">
      <c r="A1494" t="s">
        <v>2705</v>
      </c>
      <c r="B1494">
        <v>6432</v>
      </c>
      <c r="C1494">
        <v>6432</v>
      </c>
      <c r="D1494">
        <v>6432</v>
      </c>
      <c r="E1494">
        <v>6432</v>
      </c>
      <c r="F1494">
        <v>6432</v>
      </c>
    </row>
    <row r="1495" spans="1:6">
      <c r="A1495" t="s">
        <v>2706</v>
      </c>
      <c r="B1495">
        <v>9412</v>
      </c>
      <c r="C1495">
        <v>9412</v>
      </c>
      <c r="D1495">
        <v>9412</v>
      </c>
      <c r="E1495">
        <v>9412</v>
      </c>
      <c r="F1495">
        <v>9412</v>
      </c>
    </row>
    <row r="1496" spans="1:6">
      <c r="A1496" t="s">
        <v>2707</v>
      </c>
      <c r="B1496">
        <v>4272</v>
      </c>
      <c r="C1496">
        <v>4272</v>
      </c>
      <c r="D1496">
        <v>4272</v>
      </c>
      <c r="E1496">
        <v>4272</v>
      </c>
      <c r="F1496" t="s">
        <v>110</v>
      </c>
    </row>
    <row r="1497" spans="1:6">
      <c r="A1497" t="s">
        <v>2708</v>
      </c>
      <c r="B1497">
        <v>5140</v>
      </c>
      <c r="C1497">
        <v>5140</v>
      </c>
      <c r="D1497">
        <v>5140</v>
      </c>
      <c r="E1497">
        <v>5140</v>
      </c>
      <c r="F1497" t="s">
        <v>110</v>
      </c>
    </row>
    <row r="1498" spans="1:6">
      <c r="A1498" t="s">
        <v>2709</v>
      </c>
      <c r="B1498" t="s">
        <v>110</v>
      </c>
      <c r="C1498" t="s">
        <v>110</v>
      </c>
      <c r="D1498" t="s">
        <v>110</v>
      </c>
      <c r="E1498">
        <v>4092</v>
      </c>
      <c r="F1498">
        <v>4092</v>
      </c>
    </row>
    <row r="1499" spans="1:6">
      <c r="A1499" t="s">
        <v>2710</v>
      </c>
      <c r="B1499" t="s">
        <v>110</v>
      </c>
      <c r="C1499" t="s">
        <v>110</v>
      </c>
      <c r="D1499" t="s">
        <v>110</v>
      </c>
      <c r="E1499">
        <v>5320</v>
      </c>
      <c r="F1499">
        <v>5320</v>
      </c>
    </row>
    <row r="1500" spans="1:6">
      <c r="A1500" t="s">
        <v>2711</v>
      </c>
      <c r="B1500">
        <v>60455</v>
      </c>
      <c r="C1500">
        <v>60455</v>
      </c>
      <c r="D1500">
        <v>60455</v>
      </c>
      <c r="E1500">
        <v>60455</v>
      </c>
      <c r="F1500">
        <v>60455</v>
      </c>
    </row>
    <row r="1501" spans="1:6">
      <c r="A1501" t="s">
        <v>2712</v>
      </c>
      <c r="B1501">
        <v>17972</v>
      </c>
      <c r="C1501">
        <v>17972</v>
      </c>
      <c r="D1501">
        <v>17972</v>
      </c>
      <c r="E1501">
        <v>17972</v>
      </c>
      <c r="F1501">
        <v>17972</v>
      </c>
    </row>
    <row r="1502" spans="1:6">
      <c r="A1502" t="s">
        <v>2713</v>
      </c>
      <c r="B1502">
        <v>2917</v>
      </c>
      <c r="C1502">
        <v>2917</v>
      </c>
      <c r="D1502">
        <v>2917</v>
      </c>
      <c r="E1502">
        <v>2916</v>
      </c>
      <c r="F1502">
        <v>2916</v>
      </c>
    </row>
    <row r="1503" spans="1:6">
      <c r="A1503" t="s">
        <v>2714</v>
      </c>
      <c r="B1503">
        <v>6808</v>
      </c>
      <c r="C1503">
        <v>6808</v>
      </c>
      <c r="D1503">
        <v>6808</v>
      </c>
      <c r="E1503">
        <v>6808</v>
      </c>
      <c r="F1503" t="s">
        <v>110</v>
      </c>
    </row>
    <row r="1504" spans="1:6">
      <c r="A1504" t="s">
        <v>2715</v>
      </c>
      <c r="B1504">
        <v>8247</v>
      </c>
      <c r="C1504">
        <v>8247</v>
      </c>
      <c r="D1504">
        <v>8247</v>
      </c>
      <c r="E1504">
        <v>8247</v>
      </c>
      <c r="F1504" t="s">
        <v>110</v>
      </c>
    </row>
    <row r="1505" spans="1:6">
      <c r="A1505" t="s">
        <v>2716</v>
      </c>
      <c r="B1505" t="s">
        <v>110</v>
      </c>
      <c r="C1505" t="s">
        <v>110</v>
      </c>
      <c r="D1505" t="s">
        <v>110</v>
      </c>
      <c r="E1505">
        <v>4054</v>
      </c>
      <c r="F1505">
        <v>4054</v>
      </c>
    </row>
    <row r="1506" spans="1:6">
      <c r="A1506" t="s">
        <v>2717</v>
      </c>
      <c r="B1506" t="s">
        <v>110</v>
      </c>
      <c r="C1506" t="s">
        <v>110</v>
      </c>
      <c r="D1506" t="s">
        <v>110</v>
      </c>
      <c r="E1506">
        <v>4005</v>
      </c>
      <c r="F1506">
        <v>4005</v>
      </c>
    </row>
    <row r="1507" spans="1:6">
      <c r="A1507" t="s">
        <v>2718</v>
      </c>
      <c r="B1507" t="s">
        <v>110</v>
      </c>
      <c r="C1507" t="s">
        <v>110</v>
      </c>
      <c r="D1507" t="s">
        <v>110</v>
      </c>
      <c r="E1507">
        <v>3341</v>
      </c>
      <c r="F1507">
        <v>3341</v>
      </c>
    </row>
    <row r="1508" spans="1:6">
      <c r="A1508" t="s">
        <v>2719</v>
      </c>
      <c r="B1508" t="s">
        <v>110</v>
      </c>
      <c r="C1508" t="s">
        <v>110</v>
      </c>
      <c r="D1508" t="s">
        <v>110</v>
      </c>
      <c r="E1508">
        <v>3656</v>
      </c>
      <c r="F1508">
        <v>3656</v>
      </c>
    </row>
    <row r="1509" spans="1:6">
      <c r="A1509" t="s">
        <v>2720</v>
      </c>
      <c r="B1509">
        <v>24173</v>
      </c>
      <c r="C1509">
        <v>24173</v>
      </c>
      <c r="D1509">
        <v>24173</v>
      </c>
      <c r="E1509">
        <v>24173</v>
      </c>
      <c r="F1509">
        <v>24173</v>
      </c>
    </row>
    <row r="1510" spans="1:6">
      <c r="A1510" t="s">
        <v>2721</v>
      </c>
      <c r="B1510">
        <v>7497</v>
      </c>
      <c r="C1510">
        <v>7497</v>
      </c>
      <c r="D1510">
        <v>7497</v>
      </c>
      <c r="E1510">
        <v>7497</v>
      </c>
      <c r="F1510">
        <v>7497</v>
      </c>
    </row>
    <row r="1511" spans="1:6">
      <c r="A1511" t="s">
        <v>2722</v>
      </c>
      <c r="B1511">
        <v>10329</v>
      </c>
      <c r="C1511">
        <v>10329</v>
      </c>
      <c r="D1511">
        <v>10329</v>
      </c>
      <c r="E1511">
        <v>10329</v>
      </c>
      <c r="F1511">
        <v>10329</v>
      </c>
    </row>
    <row r="1512" spans="1:6">
      <c r="A1512" t="s">
        <v>2723</v>
      </c>
      <c r="B1512">
        <v>6347</v>
      </c>
      <c r="C1512">
        <v>6347</v>
      </c>
      <c r="D1512">
        <v>6347</v>
      </c>
      <c r="E1512">
        <v>6347</v>
      </c>
      <c r="F1512">
        <v>6347</v>
      </c>
    </row>
    <row r="1513" spans="1:6">
      <c r="A1513" t="s">
        <v>2724</v>
      </c>
      <c r="B1513">
        <v>18310</v>
      </c>
      <c r="C1513">
        <v>18310</v>
      </c>
      <c r="D1513">
        <v>18310</v>
      </c>
      <c r="E1513">
        <v>18310</v>
      </c>
      <c r="F1513">
        <v>18310</v>
      </c>
    </row>
    <row r="1514" spans="1:6">
      <c r="A1514" t="s">
        <v>2725</v>
      </c>
      <c r="B1514">
        <v>8184</v>
      </c>
      <c r="C1514">
        <v>8184</v>
      </c>
      <c r="D1514">
        <v>8184</v>
      </c>
      <c r="E1514">
        <v>8184</v>
      </c>
      <c r="F1514" t="s">
        <v>110</v>
      </c>
    </row>
    <row r="1515" spans="1:6">
      <c r="A1515" t="s">
        <v>2726</v>
      </c>
      <c r="B1515">
        <v>414</v>
      </c>
      <c r="C1515">
        <v>414</v>
      </c>
      <c r="D1515">
        <v>414</v>
      </c>
      <c r="E1515">
        <v>414</v>
      </c>
      <c r="F1515">
        <v>414</v>
      </c>
    </row>
    <row r="1516" spans="1:6">
      <c r="A1516" t="s">
        <v>2727</v>
      </c>
      <c r="B1516">
        <v>4444</v>
      </c>
      <c r="C1516">
        <v>4444</v>
      </c>
      <c r="D1516">
        <v>4444</v>
      </c>
      <c r="E1516">
        <v>4444</v>
      </c>
      <c r="F1516">
        <v>4444</v>
      </c>
    </row>
    <row r="1517" spans="1:6">
      <c r="A1517" t="s">
        <v>2728</v>
      </c>
      <c r="B1517">
        <v>5268</v>
      </c>
      <c r="C1517">
        <v>5268</v>
      </c>
      <c r="D1517">
        <v>5268</v>
      </c>
      <c r="E1517">
        <v>5268</v>
      </c>
      <c r="F1517" t="s">
        <v>110</v>
      </c>
    </row>
    <row r="1518" spans="1:6">
      <c r="A1518" t="s">
        <v>2729</v>
      </c>
      <c r="B1518" t="s">
        <v>110</v>
      </c>
      <c r="C1518" t="s">
        <v>110</v>
      </c>
      <c r="D1518" t="s">
        <v>110</v>
      </c>
      <c r="E1518">
        <v>5245</v>
      </c>
      <c r="F1518">
        <v>5245</v>
      </c>
    </row>
    <row r="1519" spans="1:6">
      <c r="A1519" t="s">
        <v>2730</v>
      </c>
      <c r="B1519" t="s">
        <v>110</v>
      </c>
      <c r="C1519" t="s">
        <v>110</v>
      </c>
      <c r="D1519" t="s">
        <v>110</v>
      </c>
      <c r="E1519">
        <v>4105</v>
      </c>
      <c r="F1519">
        <v>4105</v>
      </c>
    </row>
    <row r="1520" spans="1:6">
      <c r="A1520" t="s">
        <v>2731</v>
      </c>
      <c r="B1520" t="s">
        <v>110</v>
      </c>
      <c r="C1520" t="s">
        <v>110</v>
      </c>
      <c r="D1520" t="s">
        <v>110</v>
      </c>
      <c r="E1520">
        <v>4102</v>
      </c>
      <c r="F1520">
        <v>4102</v>
      </c>
    </row>
    <row r="1521" spans="1:6">
      <c r="A1521" t="s">
        <v>56</v>
      </c>
      <c r="B1521">
        <v>92211.9</v>
      </c>
      <c r="C1521">
        <v>92211.9</v>
      </c>
      <c r="D1521">
        <v>92212</v>
      </c>
      <c r="E1521">
        <v>92225</v>
      </c>
      <c r="F1521">
        <v>92226</v>
      </c>
    </row>
    <row r="1522" spans="1:6">
      <c r="A1522" t="s">
        <v>2732</v>
      </c>
      <c r="B1522">
        <v>89088.9</v>
      </c>
      <c r="C1522">
        <v>89088.9</v>
      </c>
      <c r="D1522">
        <v>89088.9</v>
      </c>
      <c r="E1522">
        <v>89102</v>
      </c>
      <c r="F1522">
        <v>89102</v>
      </c>
    </row>
    <row r="1523" spans="1:6">
      <c r="A1523" t="s">
        <v>2733</v>
      </c>
      <c r="B1523">
        <v>21285.8</v>
      </c>
      <c r="C1523">
        <v>21285.8</v>
      </c>
      <c r="D1523">
        <v>21285.9</v>
      </c>
      <c r="E1523">
        <v>21286</v>
      </c>
      <c r="F1523">
        <v>21286</v>
      </c>
    </row>
    <row r="1524" spans="1:6">
      <c r="A1524" t="s">
        <v>2734</v>
      </c>
      <c r="B1524">
        <v>2218.8000000000002</v>
      </c>
      <c r="C1524">
        <v>2218.8000000000002</v>
      </c>
      <c r="D1524">
        <v>2218.8000000000002</v>
      </c>
      <c r="E1524">
        <v>2219</v>
      </c>
      <c r="F1524">
        <v>2219</v>
      </c>
    </row>
    <row r="1525" spans="1:6">
      <c r="A1525" t="s">
        <v>2735</v>
      </c>
      <c r="B1525">
        <v>1245.8</v>
      </c>
      <c r="C1525">
        <v>1245.8</v>
      </c>
      <c r="D1525">
        <v>1245.8</v>
      </c>
      <c r="E1525">
        <v>1246</v>
      </c>
      <c r="F1525">
        <v>1246</v>
      </c>
    </row>
    <row r="1526" spans="1:6">
      <c r="A1526" t="s">
        <v>2736</v>
      </c>
      <c r="B1526">
        <v>1245.9000000000001</v>
      </c>
      <c r="C1526">
        <v>1245.9000000000001</v>
      </c>
      <c r="D1526">
        <v>1246</v>
      </c>
      <c r="E1526">
        <v>1246</v>
      </c>
      <c r="F1526" t="s">
        <v>110</v>
      </c>
    </row>
    <row r="1527" spans="1:6">
      <c r="A1527" t="s">
        <v>2737</v>
      </c>
      <c r="B1527">
        <v>814.7</v>
      </c>
      <c r="C1527">
        <v>814.7</v>
      </c>
      <c r="D1527">
        <v>814.6</v>
      </c>
      <c r="E1527">
        <v>815</v>
      </c>
      <c r="F1527" t="s">
        <v>110</v>
      </c>
    </row>
    <row r="1528" spans="1:6">
      <c r="A1528" t="s">
        <v>2738</v>
      </c>
      <c r="B1528">
        <v>2619.6</v>
      </c>
      <c r="C1528">
        <v>2619.6</v>
      </c>
      <c r="D1528">
        <v>2619.6</v>
      </c>
      <c r="E1528">
        <v>2620</v>
      </c>
      <c r="F1528" t="s">
        <v>110</v>
      </c>
    </row>
    <row r="1529" spans="1:6">
      <c r="A1529" t="s">
        <v>2739</v>
      </c>
      <c r="B1529">
        <v>861.4</v>
      </c>
      <c r="C1529">
        <v>861.4</v>
      </c>
      <c r="D1529">
        <v>861.4</v>
      </c>
      <c r="E1529">
        <v>861</v>
      </c>
      <c r="F1529" t="s">
        <v>110</v>
      </c>
    </row>
    <row r="1530" spans="1:6">
      <c r="A1530" t="s">
        <v>2740</v>
      </c>
      <c r="B1530">
        <v>4108</v>
      </c>
      <c r="C1530">
        <v>4108</v>
      </c>
      <c r="D1530">
        <v>4108</v>
      </c>
      <c r="E1530">
        <v>4108</v>
      </c>
      <c r="F1530" t="s">
        <v>110</v>
      </c>
    </row>
    <row r="1531" spans="1:6">
      <c r="A1531" t="s">
        <v>2741</v>
      </c>
      <c r="B1531">
        <v>8171.6</v>
      </c>
      <c r="C1531">
        <v>8171.6</v>
      </c>
      <c r="D1531">
        <v>8171.6</v>
      </c>
      <c r="E1531">
        <v>8172</v>
      </c>
      <c r="F1531" t="s">
        <v>110</v>
      </c>
    </row>
    <row r="1532" spans="1:6">
      <c r="A1532" t="s">
        <v>2742</v>
      </c>
      <c r="B1532" t="s">
        <v>110</v>
      </c>
      <c r="C1532" t="s">
        <v>110</v>
      </c>
      <c r="D1532" t="s">
        <v>110</v>
      </c>
      <c r="E1532" t="s">
        <v>110</v>
      </c>
      <c r="F1532">
        <v>1451</v>
      </c>
    </row>
    <row r="1533" spans="1:6">
      <c r="A1533" t="s">
        <v>2743</v>
      </c>
      <c r="B1533" t="s">
        <v>110</v>
      </c>
      <c r="C1533" t="s">
        <v>110</v>
      </c>
      <c r="D1533" t="s">
        <v>110</v>
      </c>
      <c r="E1533" t="s">
        <v>110</v>
      </c>
      <c r="F1533">
        <v>2041</v>
      </c>
    </row>
    <row r="1534" spans="1:6">
      <c r="A1534" t="s">
        <v>2744</v>
      </c>
      <c r="B1534" t="s">
        <v>110</v>
      </c>
      <c r="C1534" t="s">
        <v>110</v>
      </c>
      <c r="D1534" t="s">
        <v>110</v>
      </c>
      <c r="E1534" t="s">
        <v>110</v>
      </c>
      <c r="F1534">
        <v>2922</v>
      </c>
    </row>
    <row r="1535" spans="1:6">
      <c r="A1535" t="s">
        <v>2745</v>
      </c>
      <c r="B1535" t="s">
        <v>110</v>
      </c>
      <c r="C1535" t="s">
        <v>110</v>
      </c>
      <c r="D1535" t="s">
        <v>110</v>
      </c>
      <c r="E1535" t="s">
        <v>110</v>
      </c>
      <c r="F1535">
        <v>1832</v>
      </c>
    </row>
    <row r="1536" spans="1:6">
      <c r="A1536" t="s">
        <v>2746</v>
      </c>
      <c r="B1536" t="s">
        <v>110</v>
      </c>
      <c r="C1536" t="s">
        <v>110</v>
      </c>
      <c r="D1536" t="s">
        <v>110</v>
      </c>
      <c r="E1536" t="s">
        <v>110</v>
      </c>
      <c r="F1536">
        <v>4032</v>
      </c>
    </row>
    <row r="1537" spans="1:6">
      <c r="A1537" t="s">
        <v>2747</v>
      </c>
      <c r="B1537" t="s">
        <v>110</v>
      </c>
      <c r="C1537" t="s">
        <v>110</v>
      </c>
      <c r="D1537" t="s">
        <v>110</v>
      </c>
      <c r="E1537" t="s">
        <v>110</v>
      </c>
      <c r="F1537">
        <v>5544</v>
      </c>
    </row>
    <row r="1538" spans="1:6">
      <c r="A1538" t="s">
        <v>2748</v>
      </c>
      <c r="B1538">
        <v>4996.8</v>
      </c>
      <c r="C1538">
        <v>4996.8</v>
      </c>
      <c r="D1538">
        <v>4996.8</v>
      </c>
      <c r="E1538">
        <v>4997</v>
      </c>
      <c r="F1538">
        <v>4997</v>
      </c>
    </row>
    <row r="1539" spans="1:6">
      <c r="A1539" t="s">
        <v>2748</v>
      </c>
      <c r="B1539">
        <v>4996.8</v>
      </c>
      <c r="C1539">
        <v>4996.8</v>
      </c>
      <c r="D1539">
        <v>4996.8</v>
      </c>
      <c r="E1539">
        <v>4997</v>
      </c>
      <c r="F1539">
        <v>4997</v>
      </c>
    </row>
    <row r="1540" spans="1:6">
      <c r="A1540" t="s">
        <v>2749</v>
      </c>
      <c r="B1540">
        <v>28199.4</v>
      </c>
      <c r="C1540">
        <v>28199.4</v>
      </c>
      <c r="D1540">
        <v>28199.4</v>
      </c>
      <c r="E1540">
        <v>28199</v>
      </c>
      <c r="F1540">
        <v>28199</v>
      </c>
    </row>
    <row r="1541" spans="1:6">
      <c r="A1541" t="s">
        <v>2750</v>
      </c>
      <c r="B1541">
        <v>1803.6</v>
      </c>
      <c r="C1541">
        <v>1803.6</v>
      </c>
      <c r="D1541">
        <v>1803.6</v>
      </c>
      <c r="E1541">
        <v>1804</v>
      </c>
      <c r="F1541" t="s">
        <v>110</v>
      </c>
    </row>
    <row r="1542" spans="1:6">
      <c r="A1542" t="s">
        <v>2751</v>
      </c>
      <c r="B1542">
        <v>2062.8000000000002</v>
      </c>
      <c r="C1542">
        <v>2062.8000000000002</v>
      </c>
      <c r="D1542">
        <v>2062.8000000000002</v>
      </c>
      <c r="E1542">
        <v>2063</v>
      </c>
      <c r="F1542" t="s">
        <v>110</v>
      </c>
    </row>
    <row r="1543" spans="1:6">
      <c r="A1543" t="s">
        <v>2752</v>
      </c>
      <c r="B1543">
        <v>1743.6</v>
      </c>
      <c r="C1543">
        <v>1743.6</v>
      </c>
      <c r="D1543">
        <v>1743.6</v>
      </c>
      <c r="E1543">
        <v>1744</v>
      </c>
      <c r="F1543" t="s">
        <v>110</v>
      </c>
    </row>
    <row r="1544" spans="1:6">
      <c r="A1544" t="s">
        <v>2753</v>
      </c>
      <c r="B1544">
        <v>2616.5</v>
      </c>
      <c r="C1544">
        <v>2616.5</v>
      </c>
      <c r="D1544">
        <v>2616.5</v>
      </c>
      <c r="E1544">
        <v>2616</v>
      </c>
      <c r="F1544" t="s">
        <v>110</v>
      </c>
    </row>
    <row r="1545" spans="1:6">
      <c r="A1545" t="s">
        <v>2754</v>
      </c>
      <c r="B1545">
        <v>3488.9</v>
      </c>
      <c r="C1545">
        <v>3488.9</v>
      </c>
      <c r="D1545">
        <v>3488.9</v>
      </c>
      <c r="E1545">
        <v>3489</v>
      </c>
      <c r="F1545" t="s">
        <v>110</v>
      </c>
    </row>
    <row r="1546" spans="1:6">
      <c r="A1546" t="s">
        <v>2755</v>
      </c>
      <c r="B1546">
        <v>1904.8</v>
      </c>
      <c r="C1546">
        <v>1904.8</v>
      </c>
      <c r="D1546">
        <v>1904.8</v>
      </c>
      <c r="E1546">
        <v>1905</v>
      </c>
      <c r="F1546" t="s">
        <v>110</v>
      </c>
    </row>
    <row r="1547" spans="1:6">
      <c r="A1547" t="s">
        <v>2756</v>
      </c>
      <c r="B1547">
        <v>867.8</v>
      </c>
      <c r="C1547">
        <v>867.8</v>
      </c>
      <c r="D1547">
        <v>867.8</v>
      </c>
      <c r="E1547">
        <v>868</v>
      </c>
      <c r="F1547" t="s">
        <v>110</v>
      </c>
    </row>
    <row r="1548" spans="1:6">
      <c r="A1548" t="s">
        <v>2757</v>
      </c>
      <c r="B1548">
        <v>4062.6</v>
      </c>
      <c r="C1548">
        <v>4062.6</v>
      </c>
      <c r="D1548">
        <v>4062.6</v>
      </c>
      <c r="E1548">
        <v>4063</v>
      </c>
      <c r="F1548" t="s">
        <v>110</v>
      </c>
    </row>
    <row r="1549" spans="1:6">
      <c r="A1549" t="s">
        <v>2758</v>
      </c>
      <c r="B1549">
        <v>3748.1</v>
      </c>
      <c r="C1549">
        <v>3748.1</v>
      </c>
      <c r="D1549">
        <v>3748.2</v>
      </c>
      <c r="E1549">
        <v>3748</v>
      </c>
      <c r="F1549" t="s">
        <v>110</v>
      </c>
    </row>
    <row r="1550" spans="1:6">
      <c r="A1550" t="s">
        <v>2759</v>
      </c>
      <c r="B1550">
        <v>1374.6</v>
      </c>
      <c r="C1550">
        <v>1374.6</v>
      </c>
      <c r="D1550">
        <v>1374.6</v>
      </c>
      <c r="E1550">
        <v>1375</v>
      </c>
      <c r="F1550" t="s">
        <v>110</v>
      </c>
    </row>
    <row r="1551" spans="1:6">
      <c r="A1551" t="s">
        <v>2760</v>
      </c>
      <c r="B1551">
        <v>2220.1999999999998</v>
      </c>
      <c r="C1551">
        <v>2220.1999999999998</v>
      </c>
      <c r="D1551">
        <v>2220.1999999999998</v>
      </c>
      <c r="E1551">
        <v>2220</v>
      </c>
      <c r="F1551">
        <v>2220</v>
      </c>
    </row>
    <row r="1552" spans="1:6">
      <c r="A1552" t="s">
        <v>2761</v>
      </c>
      <c r="B1552">
        <v>2305.9</v>
      </c>
      <c r="C1552">
        <v>2305.9</v>
      </c>
      <c r="D1552">
        <v>2306.1</v>
      </c>
      <c r="E1552">
        <v>2306</v>
      </c>
      <c r="F1552" t="s">
        <v>110</v>
      </c>
    </row>
    <row r="1553" spans="1:6">
      <c r="A1553" t="s">
        <v>2762</v>
      </c>
      <c r="B1553" t="s">
        <v>110</v>
      </c>
      <c r="C1553" t="s">
        <v>110</v>
      </c>
      <c r="D1553" t="s">
        <v>110</v>
      </c>
      <c r="E1553" t="s">
        <v>110</v>
      </c>
      <c r="F1553">
        <v>1693</v>
      </c>
    </row>
    <row r="1554" spans="1:6">
      <c r="A1554" t="s">
        <v>2763</v>
      </c>
      <c r="B1554" t="s">
        <v>110</v>
      </c>
      <c r="C1554" t="s">
        <v>110</v>
      </c>
      <c r="D1554" t="s">
        <v>110</v>
      </c>
      <c r="E1554" t="s">
        <v>110</v>
      </c>
      <c r="F1554">
        <v>4336</v>
      </c>
    </row>
    <row r="1555" spans="1:6">
      <c r="A1555" t="s">
        <v>2764</v>
      </c>
      <c r="B1555" t="s">
        <v>110</v>
      </c>
      <c r="C1555" t="s">
        <v>110</v>
      </c>
      <c r="D1555" t="s">
        <v>110</v>
      </c>
      <c r="E1555" t="s">
        <v>110</v>
      </c>
      <c r="F1555">
        <v>2449</v>
      </c>
    </row>
    <row r="1556" spans="1:6">
      <c r="A1556" t="s">
        <v>2765</v>
      </c>
      <c r="B1556" t="s">
        <v>110</v>
      </c>
      <c r="C1556" t="s">
        <v>110</v>
      </c>
      <c r="D1556" t="s">
        <v>110</v>
      </c>
      <c r="E1556" t="s">
        <v>110</v>
      </c>
      <c r="F1556">
        <v>3238</v>
      </c>
    </row>
    <row r="1557" spans="1:6">
      <c r="A1557" t="s">
        <v>2766</v>
      </c>
      <c r="B1557" t="s">
        <v>110</v>
      </c>
      <c r="C1557" t="s">
        <v>110</v>
      </c>
      <c r="D1557" t="s">
        <v>110</v>
      </c>
      <c r="E1557" t="s">
        <v>110</v>
      </c>
      <c r="F1557">
        <v>4615</v>
      </c>
    </row>
    <row r="1558" spans="1:6">
      <c r="A1558" t="s">
        <v>2767</v>
      </c>
      <c r="B1558" t="s">
        <v>110</v>
      </c>
      <c r="C1558" t="s">
        <v>110</v>
      </c>
      <c r="D1558" t="s">
        <v>110</v>
      </c>
      <c r="E1558" t="s">
        <v>110</v>
      </c>
      <c r="F1558">
        <v>3344</v>
      </c>
    </row>
    <row r="1559" spans="1:6">
      <c r="A1559" t="s">
        <v>2768</v>
      </c>
      <c r="B1559" t="s">
        <v>110</v>
      </c>
      <c r="C1559" t="s">
        <v>110</v>
      </c>
      <c r="D1559" t="s">
        <v>110</v>
      </c>
      <c r="E1559" t="s">
        <v>110</v>
      </c>
      <c r="F1559">
        <v>6305</v>
      </c>
    </row>
    <row r="1560" spans="1:6">
      <c r="A1560" t="s">
        <v>2769</v>
      </c>
      <c r="B1560">
        <v>3001.9</v>
      </c>
      <c r="C1560">
        <v>3001.9</v>
      </c>
      <c r="D1560">
        <v>3002</v>
      </c>
      <c r="E1560">
        <v>3015</v>
      </c>
      <c r="F1560">
        <v>3015</v>
      </c>
    </row>
    <row r="1561" spans="1:6">
      <c r="A1561" t="s">
        <v>2769</v>
      </c>
      <c r="B1561" t="s">
        <v>110</v>
      </c>
      <c r="C1561" t="s">
        <v>110</v>
      </c>
      <c r="D1561" t="s">
        <v>110</v>
      </c>
      <c r="E1561" t="s">
        <v>110</v>
      </c>
      <c r="F1561">
        <v>3015</v>
      </c>
    </row>
    <row r="1562" spans="1:6">
      <c r="A1562" t="s">
        <v>2770</v>
      </c>
      <c r="B1562">
        <v>1376.7</v>
      </c>
      <c r="C1562">
        <v>1376.7</v>
      </c>
      <c r="D1562">
        <v>1376.7</v>
      </c>
      <c r="E1562">
        <v>1390</v>
      </c>
      <c r="F1562" t="s">
        <v>110</v>
      </c>
    </row>
    <row r="1563" spans="1:6">
      <c r="A1563" t="s">
        <v>2771</v>
      </c>
      <c r="B1563">
        <v>1625.2</v>
      </c>
      <c r="C1563">
        <v>1625.2</v>
      </c>
      <c r="D1563">
        <v>1625.3</v>
      </c>
      <c r="E1563">
        <v>1625</v>
      </c>
      <c r="F1563" t="s">
        <v>110</v>
      </c>
    </row>
    <row r="1564" spans="1:6">
      <c r="A1564" t="s">
        <v>2772</v>
      </c>
      <c r="B1564">
        <v>31604.9</v>
      </c>
      <c r="C1564">
        <v>31604.9</v>
      </c>
      <c r="D1564">
        <v>31604.9</v>
      </c>
      <c r="E1564">
        <v>31605</v>
      </c>
      <c r="F1564">
        <v>31605</v>
      </c>
    </row>
    <row r="1565" spans="1:6">
      <c r="A1565" t="s">
        <v>2773</v>
      </c>
      <c r="B1565">
        <v>5309.4</v>
      </c>
      <c r="C1565">
        <v>5309.4</v>
      </c>
      <c r="D1565">
        <v>5309.4</v>
      </c>
      <c r="E1565">
        <v>5309</v>
      </c>
      <c r="F1565">
        <v>5309</v>
      </c>
    </row>
    <row r="1566" spans="1:6">
      <c r="A1566" t="s">
        <v>2774</v>
      </c>
      <c r="B1566">
        <v>6249</v>
      </c>
      <c r="C1566">
        <v>6249</v>
      </c>
      <c r="D1566">
        <v>6249</v>
      </c>
      <c r="E1566">
        <v>6249</v>
      </c>
      <c r="F1566" t="s">
        <v>110</v>
      </c>
    </row>
    <row r="1567" spans="1:6">
      <c r="A1567" t="s">
        <v>2775</v>
      </c>
      <c r="B1567">
        <v>7228.8</v>
      </c>
      <c r="C1567">
        <v>7228.8</v>
      </c>
      <c r="D1567">
        <v>7228.8</v>
      </c>
      <c r="E1567">
        <v>7229</v>
      </c>
      <c r="F1567" t="s">
        <v>110</v>
      </c>
    </row>
    <row r="1568" spans="1:6">
      <c r="A1568" t="s">
        <v>2776</v>
      </c>
      <c r="B1568">
        <v>8542.7000000000007</v>
      </c>
      <c r="C1568">
        <v>8542.7000000000007</v>
      </c>
      <c r="D1568">
        <v>8542.7000000000007</v>
      </c>
      <c r="E1568">
        <v>8543</v>
      </c>
      <c r="F1568">
        <v>8543</v>
      </c>
    </row>
    <row r="1569" spans="1:6">
      <c r="A1569" t="s">
        <v>2777</v>
      </c>
      <c r="B1569">
        <v>4275</v>
      </c>
      <c r="C1569">
        <v>4275</v>
      </c>
      <c r="D1569">
        <v>4275</v>
      </c>
      <c r="E1569">
        <v>4275</v>
      </c>
      <c r="F1569">
        <v>4275</v>
      </c>
    </row>
    <row r="1570" spans="1:6">
      <c r="A1570" t="s">
        <v>2778</v>
      </c>
      <c r="B1570" t="s">
        <v>110</v>
      </c>
      <c r="C1570" t="s">
        <v>110</v>
      </c>
      <c r="D1570" t="s">
        <v>110</v>
      </c>
      <c r="E1570" t="s">
        <v>110</v>
      </c>
      <c r="F1570">
        <v>6084</v>
      </c>
    </row>
    <row r="1571" spans="1:6">
      <c r="A1571" t="s">
        <v>2779</v>
      </c>
      <c r="B1571" t="s">
        <v>110</v>
      </c>
      <c r="C1571" t="s">
        <v>110</v>
      </c>
      <c r="D1571" t="s">
        <v>110</v>
      </c>
      <c r="E1571" t="s">
        <v>110</v>
      </c>
      <c r="F1571">
        <v>7393</v>
      </c>
    </row>
    <row r="1572" spans="1:6">
      <c r="A1572" t="s">
        <v>2780</v>
      </c>
      <c r="B1572">
        <v>2322</v>
      </c>
      <c r="C1572">
        <v>2322</v>
      </c>
      <c r="D1572">
        <v>2322</v>
      </c>
      <c r="E1572">
        <v>2322</v>
      </c>
      <c r="F1572">
        <v>2322</v>
      </c>
    </row>
    <row r="1573" spans="1:6">
      <c r="A1573" t="s">
        <v>2780</v>
      </c>
      <c r="B1573">
        <v>2322</v>
      </c>
      <c r="C1573">
        <v>2322</v>
      </c>
      <c r="D1573">
        <v>2322</v>
      </c>
      <c r="E1573">
        <v>2322</v>
      </c>
      <c r="F1573">
        <v>2322</v>
      </c>
    </row>
    <row r="1574" spans="1:6">
      <c r="A1574" t="s">
        <v>2780</v>
      </c>
      <c r="B1574">
        <v>2322</v>
      </c>
      <c r="C1574">
        <v>2322</v>
      </c>
      <c r="D1574">
        <v>2322</v>
      </c>
      <c r="E1574">
        <v>2322</v>
      </c>
      <c r="F1574">
        <v>2322</v>
      </c>
    </row>
    <row r="1575" spans="1:6">
      <c r="A1575" t="s">
        <v>2781</v>
      </c>
      <c r="B1575">
        <v>801.1</v>
      </c>
      <c r="C1575">
        <v>801.1</v>
      </c>
      <c r="D1575">
        <v>801.1</v>
      </c>
      <c r="E1575">
        <v>801</v>
      </c>
      <c r="F1575">
        <v>802</v>
      </c>
    </row>
    <row r="1576" spans="1:6">
      <c r="A1576" t="s">
        <v>2781</v>
      </c>
      <c r="B1576">
        <v>801.1</v>
      </c>
      <c r="C1576">
        <v>801.1</v>
      </c>
      <c r="D1576">
        <v>801.1</v>
      </c>
      <c r="E1576">
        <v>801</v>
      </c>
      <c r="F1576">
        <v>802</v>
      </c>
    </row>
    <row r="1577" spans="1:6">
      <c r="A1577" t="s">
        <v>2781</v>
      </c>
      <c r="B1577">
        <v>801.1</v>
      </c>
      <c r="C1577">
        <v>801.1</v>
      </c>
      <c r="D1577">
        <v>801.1</v>
      </c>
      <c r="E1577">
        <v>801</v>
      </c>
      <c r="F1577">
        <v>802</v>
      </c>
    </row>
    <row r="1578" spans="1:6">
      <c r="A1578" t="s">
        <v>39</v>
      </c>
      <c r="B1578">
        <v>238390.7</v>
      </c>
      <c r="C1578">
        <v>238390.7</v>
      </c>
      <c r="D1578">
        <v>238391</v>
      </c>
      <c r="E1578">
        <v>238390.7</v>
      </c>
      <c r="F1578">
        <v>238390.7</v>
      </c>
    </row>
    <row r="1579" spans="1:6">
      <c r="A1579" t="s">
        <v>2782</v>
      </c>
      <c r="B1579">
        <v>68260.2</v>
      </c>
      <c r="C1579">
        <v>68260.2</v>
      </c>
      <c r="D1579">
        <v>68259</v>
      </c>
      <c r="E1579">
        <v>68260.2</v>
      </c>
      <c r="F1579">
        <v>68260.2</v>
      </c>
    </row>
    <row r="1580" spans="1:6">
      <c r="A1580" t="s">
        <v>2783</v>
      </c>
      <c r="B1580">
        <v>34160.5</v>
      </c>
      <c r="C1580">
        <v>34160.5</v>
      </c>
      <c r="D1580">
        <v>34159</v>
      </c>
      <c r="E1580">
        <v>34160.5</v>
      </c>
      <c r="F1580">
        <v>34160.5</v>
      </c>
    </row>
    <row r="1581" spans="1:6">
      <c r="A1581" t="s">
        <v>2784</v>
      </c>
      <c r="B1581">
        <v>7544.3</v>
      </c>
      <c r="C1581">
        <v>7544.3</v>
      </c>
      <c r="D1581">
        <v>7544</v>
      </c>
      <c r="E1581">
        <v>7544.3</v>
      </c>
      <c r="F1581">
        <v>7544.3</v>
      </c>
    </row>
    <row r="1582" spans="1:6">
      <c r="A1582" t="s">
        <v>2785</v>
      </c>
      <c r="B1582">
        <v>5355.2</v>
      </c>
      <c r="C1582">
        <v>5355.2</v>
      </c>
      <c r="D1582">
        <v>5355</v>
      </c>
      <c r="E1582">
        <v>5355.2</v>
      </c>
      <c r="F1582">
        <v>5355.2</v>
      </c>
    </row>
    <row r="1583" spans="1:6">
      <c r="A1583" t="s">
        <v>2786</v>
      </c>
      <c r="B1583">
        <v>6674.4</v>
      </c>
      <c r="C1583">
        <v>6674.4</v>
      </c>
      <c r="D1583">
        <v>6674</v>
      </c>
      <c r="E1583">
        <v>6674.4</v>
      </c>
      <c r="F1583">
        <v>6674.4</v>
      </c>
    </row>
    <row r="1584" spans="1:6">
      <c r="A1584" t="s">
        <v>2787</v>
      </c>
      <c r="B1584">
        <v>6304.4</v>
      </c>
      <c r="C1584">
        <v>6304.4</v>
      </c>
      <c r="D1584">
        <v>6304</v>
      </c>
      <c r="E1584">
        <v>6304.4</v>
      </c>
      <c r="F1584">
        <v>6304.4</v>
      </c>
    </row>
    <row r="1585" spans="1:6">
      <c r="A1585" t="s">
        <v>2788</v>
      </c>
      <c r="B1585">
        <v>4417.8999999999996</v>
      </c>
      <c r="C1585">
        <v>4417.8999999999996</v>
      </c>
      <c r="D1585">
        <v>4418</v>
      </c>
      <c r="E1585">
        <v>4417.8999999999996</v>
      </c>
      <c r="F1585">
        <v>4417.8999999999996</v>
      </c>
    </row>
    <row r="1586" spans="1:6">
      <c r="A1586" t="s">
        <v>2789</v>
      </c>
      <c r="B1586">
        <v>3864.4</v>
      </c>
      <c r="C1586">
        <v>3864.4</v>
      </c>
      <c r="D1586">
        <v>3864</v>
      </c>
      <c r="E1586">
        <v>3864.4</v>
      </c>
      <c r="F1586">
        <v>3864.4</v>
      </c>
    </row>
    <row r="1587" spans="1:6">
      <c r="A1587" t="s">
        <v>2790</v>
      </c>
      <c r="B1587">
        <v>34099.699999999997</v>
      </c>
      <c r="C1587">
        <v>34099.699999999997</v>
      </c>
      <c r="D1587">
        <v>34100</v>
      </c>
      <c r="E1587">
        <v>34099.699999999997</v>
      </c>
      <c r="F1587">
        <v>34099.699999999997</v>
      </c>
    </row>
    <row r="1588" spans="1:6">
      <c r="A1588" t="s">
        <v>2791</v>
      </c>
      <c r="B1588">
        <v>6241.6</v>
      </c>
      <c r="C1588">
        <v>6241.6</v>
      </c>
      <c r="D1588">
        <v>6242</v>
      </c>
      <c r="E1588">
        <v>6241.6</v>
      </c>
      <c r="F1588">
        <v>6241.6</v>
      </c>
    </row>
    <row r="1589" spans="1:6">
      <c r="A1589" t="s">
        <v>2792</v>
      </c>
      <c r="B1589">
        <v>5363.1</v>
      </c>
      <c r="C1589">
        <v>5363.1</v>
      </c>
      <c r="D1589">
        <v>5363</v>
      </c>
      <c r="E1589">
        <v>5363.1</v>
      </c>
      <c r="F1589">
        <v>5363.1</v>
      </c>
    </row>
    <row r="1590" spans="1:6">
      <c r="A1590" t="s">
        <v>2793</v>
      </c>
      <c r="B1590">
        <v>3709.8</v>
      </c>
      <c r="C1590">
        <v>3709.8</v>
      </c>
      <c r="D1590">
        <v>3710</v>
      </c>
      <c r="E1590">
        <v>3709.8</v>
      </c>
      <c r="F1590">
        <v>3709.8</v>
      </c>
    </row>
    <row r="1591" spans="1:6">
      <c r="A1591" t="s">
        <v>2794</v>
      </c>
      <c r="B1591">
        <v>6638.9</v>
      </c>
      <c r="C1591">
        <v>6638.9</v>
      </c>
      <c r="D1591">
        <v>6639</v>
      </c>
      <c r="E1591">
        <v>6638.9</v>
      </c>
      <c r="F1591">
        <v>6638.9</v>
      </c>
    </row>
    <row r="1592" spans="1:6">
      <c r="A1592" t="s">
        <v>2795</v>
      </c>
      <c r="B1592">
        <v>6713.9</v>
      </c>
      <c r="C1592">
        <v>6713.9</v>
      </c>
      <c r="D1592">
        <v>6714</v>
      </c>
      <c r="E1592">
        <v>6713.9</v>
      </c>
      <c r="F1592">
        <v>6713.9</v>
      </c>
    </row>
    <row r="1593" spans="1:6">
      <c r="A1593" t="s">
        <v>2796</v>
      </c>
      <c r="B1593">
        <v>5432.5</v>
      </c>
      <c r="C1593">
        <v>5432.5</v>
      </c>
      <c r="D1593">
        <v>5432</v>
      </c>
      <c r="E1593">
        <v>5432.5</v>
      </c>
      <c r="F1593">
        <v>5432.5</v>
      </c>
    </row>
    <row r="1594" spans="1:6">
      <c r="A1594" t="s">
        <v>2797</v>
      </c>
      <c r="B1594">
        <v>72611.5</v>
      </c>
      <c r="C1594">
        <v>72611.5</v>
      </c>
      <c r="D1594">
        <v>72612</v>
      </c>
      <c r="E1594">
        <v>72611.5</v>
      </c>
      <c r="F1594">
        <v>72611.5</v>
      </c>
    </row>
    <row r="1595" spans="1:6">
      <c r="A1595" t="s">
        <v>2370</v>
      </c>
      <c r="B1595">
        <v>36849.800000000003</v>
      </c>
      <c r="C1595">
        <v>36849.800000000003</v>
      </c>
      <c r="D1595">
        <v>36850</v>
      </c>
      <c r="E1595">
        <v>36849.800000000003</v>
      </c>
      <c r="F1595">
        <v>36849.800000000003</v>
      </c>
    </row>
    <row r="1596" spans="1:6">
      <c r="A1596" t="s">
        <v>2798</v>
      </c>
      <c r="B1596">
        <v>6620.5</v>
      </c>
      <c r="C1596">
        <v>6620.5</v>
      </c>
      <c r="D1596">
        <v>6621</v>
      </c>
      <c r="E1596">
        <v>6620.5</v>
      </c>
      <c r="F1596">
        <v>6620.5</v>
      </c>
    </row>
    <row r="1597" spans="1:6">
      <c r="A1597" t="s">
        <v>2799</v>
      </c>
      <c r="B1597">
        <v>4985.7</v>
      </c>
      <c r="C1597">
        <v>4985.7</v>
      </c>
      <c r="D1597">
        <v>4986</v>
      </c>
      <c r="E1597">
        <v>4985.7</v>
      </c>
      <c r="F1597">
        <v>4985.7</v>
      </c>
    </row>
    <row r="1598" spans="1:6">
      <c r="A1598" t="s">
        <v>2800</v>
      </c>
      <c r="B1598">
        <v>5475.6</v>
      </c>
      <c r="C1598">
        <v>5475.6</v>
      </c>
      <c r="D1598">
        <v>5476</v>
      </c>
      <c r="E1598">
        <v>5475.6</v>
      </c>
      <c r="F1598">
        <v>5475.6</v>
      </c>
    </row>
    <row r="1599" spans="1:6">
      <c r="A1599" t="s">
        <v>2801</v>
      </c>
      <c r="B1599">
        <v>5896.1</v>
      </c>
      <c r="C1599">
        <v>5896.1</v>
      </c>
      <c r="D1599">
        <v>5896</v>
      </c>
      <c r="E1599">
        <v>5896.1</v>
      </c>
      <c r="F1599">
        <v>5896.1</v>
      </c>
    </row>
    <row r="1600" spans="1:6">
      <c r="A1600" t="s">
        <v>2802</v>
      </c>
      <c r="B1600">
        <v>8553.5</v>
      </c>
      <c r="C1600">
        <v>8553.5</v>
      </c>
      <c r="D1600">
        <v>8553</v>
      </c>
      <c r="E1600">
        <v>8553.5</v>
      </c>
      <c r="F1600">
        <v>8553.5</v>
      </c>
    </row>
    <row r="1601" spans="1:6">
      <c r="A1601" t="s">
        <v>2803</v>
      </c>
      <c r="B1601">
        <v>5318.4</v>
      </c>
      <c r="C1601">
        <v>5318.4</v>
      </c>
      <c r="D1601">
        <v>5318</v>
      </c>
      <c r="E1601">
        <v>5318.4</v>
      </c>
      <c r="F1601">
        <v>5318.4</v>
      </c>
    </row>
    <row r="1602" spans="1:6">
      <c r="A1602" t="s">
        <v>2804</v>
      </c>
      <c r="B1602">
        <v>35761.699999999997</v>
      </c>
      <c r="C1602">
        <v>35761.699999999997</v>
      </c>
      <c r="D1602">
        <v>35762</v>
      </c>
      <c r="E1602">
        <v>35761.699999999997</v>
      </c>
      <c r="F1602">
        <v>35761.699999999997</v>
      </c>
    </row>
    <row r="1603" spans="1:6">
      <c r="A1603" t="s">
        <v>2805</v>
      </c>
      <c r="B1603">
        <v>4765.8</v>
      </c>
      <c r="C1603">
        <v>4765.8</v>
      </c>
      <c r="D1603">
        <v>4766</v>
      </c>
      <c r="E1603">
        <v>4765.8</v>
      </c>
      <c r="F1603">
        <v>4765.8</v>
      </c>
    </row>
    <row r="1604" spans="1:6">
      <c r="A1604" t="s">
        <v>2806</v>
      </c>
      <c r="B1604">
        <v>6102.6</v>
      </c>
      <c r="C1604">
        <v>6102.6</v>
      </c>
      <c r="D1604">
        <v>6103</v>
      </c>
      <c r="E1604">
        <v>6102.6</v>
      </c>
      <c r="F1604">
        <v>6102.6</v>
      </c>
    </row>
    <row r="1605" spans="1:6">
      <c r="A1605" t="s">
        <v>2807</v>
      </c>
      <c r="B1605">
        <v>7071.3</v>
      </c>
      <c r="C1605">
        <v>7071.3</v>
      </c>
      <c r="D1605">
        <v>7071</v>
      </c>
      <c r="E1605">
        <v>7071.3</v>
      </c>
      <c r="F1605">
        <v>7071.3</v>
      </c>
    </row>
    <row r="1606" spans="1:6">
      <c r="A1606" t="s">
        <v>2808</v>
      </c>
      <c r="B1606">
        <v>4466.3</v>
      </c>
      <c r="C1606">
        <v>4466.3</v>
      </c>
      <c r="D1606">
        <v>4466</v>
      </c>
      <c r="E1606">
        <v>4466.3</v>
      </c>
      <c r="F1606">
        <v>4466.3</v>
      </c>
    </row>
    <row r="1607" spans="1:6">
      <c r="A1607" t="s">
        <v>2809</v>
      </c>
      <c r="B1607">
        <v>8498.7999999999993</v>
      </c>
      <c r="C1607">
        <v>8498.7999999999993</v>
      </c>
      <c r="D1607">
        <v>8499</v>
      </c>
      <c r="E1607">
        <v>8498.7999999999993</v>
      </c>
      <c r="F1607">
        <v>8498.7999999999993</v>
      </c>
    </row>
    <row r="1608" spans="1:6">
      <c r="A1608" t="s">
        <v>2810</v>
      </c>
      <c r="B1608">
        <v>4857</v>
      </c>
      <c r="C1608">
        <v>4857</v>
      </c>
      <c r="D1608">
        <v>4857</v>
      </c>
      <c r="E1608">
        <v>4857</v>
      </c>
      <c r="F1608">
        <v>4857</v>
      </c>
    </row>
    <row r="1609" spans="1:6">
      <c r="A1609" t="s">
        <v>2811</v>
      </c>
      <c r="B1609">
        <v>36274.1</v>
      </c>
      <c r="C1609">
        <v>36274.1</v>
      </c>
      <c r="D1609">
        <v>36274</v>
      </c>
      <c r="E1609">
        <v>36274.1</v>
      </c>
      <c r="F1609">
        <v>36274.1</v>
      </c>
    </row>
    <row r="1610" spans="1:6">
      <c r="A1610" t="s">
        <v>2812</v>
      </c>
      <c r="B1610">
        <v>34453</v>
      </c>
      <c r="C1610">
        <v>34453</v>
      </c>
      <c r="D1610">
        <v>34453</v>
      </c>
      <c r="E1610">
        <v>34453</v>
      </c>
      <c r="F1610">
        <v>34453</v>
      </c>
    </row>
    <row r="1611" spans="1:6">
      <c r="A1611" t="s">
        <v>2813</v>
      </c>
      <c r="B1611">
        <v>6826.3</v>
      </c>
      <c r="C1611">
        <v>6826.3</v>
      </c>
      <c r="D1611">
        <v>6826</v>
      </c>
      <c r="E1611">
        <v>6826.3</v>
      </c>
      <c r="F1611">
        <v>6826.3</v>
      </c>
    </row>
    <row r="1612" spans="1:6">
      <c r="A1612" t="s">
        <v>2814</v>
      </c>
      <c r="B1612">
        <v>5087.8999999999996</v>
      </c>
      <c r="C1612">
        <v>5087.8999999999996</v>
      </c>
      <c r="D1612">
        <v>5088</v>
      </c>
      <c r="E1612">
        <v>5087.8999999999996</v>
      </c>
      <c r="F1612">
        <v>5087.8999999999996</v>
      </c>
    </row>
    <row r="1613" spans="1:6">
      <c r="A1613" t="s">
        <v>2815</v>
      </c>
      <c r="B1613">
        <v>4054.3</v>
      </c>
      <c r="C1613">
        <v>4054.3</v>
      </c>
      <c r="D1613">
        <v>4054</v>
      </c>
      <c r="E1613">
        <v>4054.3</v>
      </c>
      <c r="F1613">
        <v>4054.3</v>
      </c>
    </row>
    <row r="1614" spans="1:6">
      <c r="A1614" t="s">
        <v>2816</v>
      </c>
      <c r="B1614">
        <v>3526</v>
      </c>
      <c r="C1614">
        <v>3526</v>
      </c>
      <c r="D1614">
        <v>3526</v>
      </c>
      <c r="E1614">
        <v>3526</v>
      </c>
      <c r="F1614">
        <v>3526</v>
      </c>
    </row>
    <row r="1615" spans="1:6">
      <c r="A1615" t="s">
        <v>2817</v>
      </c>
      <c r="B1615">
        <v>4452.8999999999996</v>
      </c>
      <c r="C1615">
        <v>4452.8999999999996</v>
      </c>
      <c r="D1615">
        <v>4453</v>
      </c>
      <c r="E1615">
        <v>4452.8999999999996</v>
      </c>
      <c r="F1615">
        <v>4452.8999999999996</v>
      </c>
    </row>
    <row r="1616" spans="1:6">
      <c r="A1616" t="s">
        <v>2818</v>
      </c>
      <c r="B1616">
        <v>4715.8999999999996</v>
      </c>
      <c r="C1616">
        <v>4715.8999999999996</v>
      </c>
      <c r="D1616">
        <v>4716</v>
      </c>
      <c r="E1616">
        <v>4715.8999999999996</v>
      </c>
      <c r="F1616">
        <v>4715.8999999999996</v>
      </c>
    </row>
    <row r="1617" spans="1:6">
      <c r="A1617" t="s">
        <v>2819</v>
      </c>
      <c r="B1617">
        <v>5789.8</v>
      </c>
      <c r="C1617">
        <v>5789.8</v>
      </c>
      <c r="D1617">
        <v>5790</v>
      </c>
      <c r="E1617">
        <v>5789.8</v>
      </c>
      <c r="F1617">
        <v>5789.8</v>
      </c>
    </row>
    <row r="1618" spans="1:6">
      <c r="A1618" t="s">
        <v>2820</v>
      </c>
      <c r="B1618">
        <v>1821.2</v>
      </c>
      <c r="C1618">
        <v>1821.2</v>
      </c>
      <c r="D1618">
        <v>1821</v>
      </c>
      <c r="E1618">
        <v>1821.2</v>
      </c>
      <c r="F1618">
        <v>1821.2</v>
      </c>
    </row>
    <row r="1619" spans="1:6">
      <c r="A1619" t="s">
        <v>2821</v>
      </c>
      <c r="B1619">
        <v>238</v>
      </c>
      <c r="C1619">
        <v>237.9</v>
      </c>
      <c r="D1619">
        <v>238</v>
      </c>
      <c r="E1619">
        <v>237.9</v>
      </c>
      <c r="F1619">
        <v>237.9</v>
      </c>
    </row>
    <row r="1620" spans="1:6">
      <c r="A1620" t="s">
        <v>2822</v>
      </c>
      <c r="B1620">
        <v>1583</v>
      </c>
      <c r="C1620">
        <v>1583.3</v>
      </c>
      <c r="D1620">
        <v>1583</v>
      </c>
      <c r="E1620">
        <v>1583.3</v>
      </c>
      <c r="F1620">
        <v>1583.3</v>
      </c>
    </row>
    <row r="1621" spans="1:6">
      <c r="A1621" t="s">
        <v>2823</v>
      </c>
      <c r="B1621">
        <v>61244.9</v>
      </c>
      <c r="C1621">
        <v>61244.9</v>
      </c>
      <c r="D1621">
        <v>61246</v>
      </c>
      <c r="E1621">
        <v>61244.9</v>
      </c>
      <c r="F1621">
        <v>61244.9</v>
      </c>
    </row>
    <row r="1622" spans="1:6">
      <c r="A1622" t="s">
        <v>2824</v>
      </c>
      <c r="B1622">
        <v>29211.7</v>
      </c>
      <c r="C1622">
        <v>29211.7</v>
      </c>
      <c r="D1622">
        <v>29212</v>
      </c>
      <c r="E1622">
        <v>29211.7</v>
      </c>
      <c r="F1622">
        <v>29211.7</v>
      </c>
    </row>
    <row r="1623" spans="1:6">
      <c r="A1623" t="s">
        <v>2825</v>
      </c>
      <c r="B1623">
        <v>7414</v>
      </c>
      <c r="C1623">
        <v>7414</v>
      </c>
      <c r="D1623">
        <v>7414</v>
      </c>
      <c r="E1623">
        <v>7414</v>
      </c>
      <c r="F1623">
        <v>7414</v>
      </c>
    </row>
    <row r="1624" spans="1:6">
      <c r="A1624" t="s">
        <v>2826</v>
      </c>
      <c r="B1624">
        <v>5601.7</v>
      </c>
      <c r="C1624">
        <v>5601.7</v>
      </c>
      <c r="D1624">
        <v>5602</v>
      </c>
      <c r="E1624">
        <v>5601.7</v>
      </c>
      <c r="F1624">
        <v>5601.7</v>
      </c>
    </row>
    <row r="1625" spans="1:6">
      <c r="A1625" t="s">
        <v>2827</v>
      </c>
      <c r="B1625">
        <v>4932.8999999999996</v>
      </c>
      <c r="C1625">
        <v>4932.8999999999996</v>
      </c>
      <c r="D1625">
        <v>4933</v>
      </c>
      <c r="E1625">
        <v>4932.8999999999996</v>
      </c>
      <c r="F1625">
        <v>4932.8999999999996</v>
      </c>
    </row>
    <row r="1626" spans="1:6">
      <c r="A1626" t="s">
        <v>2828</v>
      </c>
      <c r="B1626">
        <v>5498.3</v>
      </c>
      <c r="C1626">
        <v>5498.3</v>
      </c>
      <c r="D1626">
        <v>5498</v>
      </c>
      <c r="E1626">
        <v>5498.3</v>
      </c>
      <c r="F1626">
        <v>5498.3</v>
      </c>
    </row>
    <row r="1627" spans="1:6">
      <c r="A1627" t="s">
        <v>2829</v>
      </c>
      <c r="B1627">
        <v>5764.8</v>
      </c>
      <c r="C1627">
        <v>5764.8</v>
      </c>
      <c r="D1627">
        <v>5765</v>
      </c>
      <c r="E1627">
        <v>5764.8</v>
      </c>
      <c r="F1627">
        <v>5764.8</v>
      </c>
    </row>
    <row r="1628" spans="1:6">
      <c r="A1628" t="s">
        <v>2830</v>
      </c>
      <c r="B1628">
        <v>32033.200000000001</v>
      </c>
      <c r="C1628">
        <v>32033.200000000001</v>
      </c>
      <c r="D1628">
        <v>32034</v>
      </c>
      <c r="E1628">
        <v>32033.200000000001</v>
      </c>
      <c r="F1628">
        <v>32033.200000000001</v>
      </c>
    </row>
    <row r="1629" spans="1:6">
      <c r="A1629" t="s">
        <v>2831</v>
      </c>
      <c r="B1629">
        <v>7754.1</v>
      </c>
      <c r="C1629">
        <v>7754.1</v>
      </c>
      <c r="D1629">
        <v>7754</v>
      </c>
      <c r="E1629">
        <v>7754.1</v>
      </c>
      <c r="F1629">
        <v>7754.1</v>
      </c>
    </row>
    <row r="1630" spans="1:6">
      <c r="A1630" t="s">
        <v>2832</v>
      </c>
      <c r="B1630">
        <v>8519.7999999999993</v>
      </c>
      <c r="C1630">
        <v>8519.7999999999993</v>
      </c>
      <c r="D1630">
        <v>8520</v>
      </c>
      <c r="E1630">
        <v>8519.7999999999993</v>
      </c>
      <c r="F1630">
        <v>8519.7999999999993</v>
      </c>
    </row>
    <row r="1631" spans="1:6">
      <c r="A1631" t="s">
        <v>2833</v>
      </c>
      <c r="B1631">
        <v>7062.7</v>
      </c>
      <c r="C1631">
        <v>7062.7</v>
      </c>
      <c r="D1631">
        <v>7063</v>
      </c>
      <c r="E1631">
        <v>7062.7</v>
      </c>
      <c r="F1631">
        <v>7062.7</v>
      </c>
    </row>
    <row r="1632" spans="1:6">
      <c r="A1632" t="s">
        <v>2834</v>
      </c>
      <c r="B1632">
        <v>8696.7000000000007</v>
      </c>
      <c r="C1632">
        <v>8696.7000000000007</v>
      </c>
      <c r="D1632">
        <v>8697</v>
      </c>
      <c r="E1632">
        <v>8696.7000000000007</v>
      </c>
      <c r="F1632">
        <v>8696.7000000000007</v>
      </c>
    </row>
    <row r="1633" spans="1:6">
      <c r="A1633" t="s">
        <v>40</v>
      </c>
      <c r="B1633">
        <v>20273</v>
      </c>
      <c r="C1633">
        <v>20273</v>
      </c>
      <c r="D1633">
        <v>20273</v>
      </c>
      <c r="E1633">
        <v>20273</v>
      </c>
      <c r="F1633">
        <v>20273</v>
      </c>
    </row>
    <row r="1634" spans="1:6">
      <c r="A1634" t="s">
        <v>2835</v>
      </c>
      <c r="B1634">
        <v>20273</v>
      </c>
      <c r="C1634">
        <v>20273</v>
      </c>
      <c r="D1634">
        <v>20273</v>
      </c>
      <c r="E1634">
        <v>20273</v>
      </c>
      <c r="F1634">
        <v>20273</v>
      </c>
    </row>
    <row r="1635" spans="1:6">
      <c r="A1635" t="s">
        <v>2836</v>
      </c>
      <c r="B1635" t="s">
        <v>110</v>
      </c>
      <c r="C1635" t="s">
        <v>110</v>
      </c>
      <c r="D1635" t="s">
        <v>110</v>
      </c>
      <c r="E1635">
        <v>1337.5</v>
      </c>
      <c r="F1635">
        <v>1337.5</v>
      </c>
    </row>
    <row r="1636" spans="1:6">
      <c r="A1636" t="s">
        <v>2837</v>
      </c>
      <c r="B1636" t="s">
        <v>110</v>
      </c>
      <c r="C1636" t="s">
        <v>110</v>
      </c>
      <c r="D1636" t="s">
        <v>110</v>
      </c>
      <c r="E1636">
        <v>2169.6999999999998</v>
      </c>
      <c r="F1636">
        <v>2169.6999999999998</v>
      </c>
    </row>
    <row r="1637" spans="1:6">
      <c r="A1637" t="s">
        <v>2838</v>
      </c>
      <c r="B1637" t="s">
        <v>110</v>
      </c>
      <c r="C1637" t="s">
        <v>110</v>
      </c>
      <c r="D1637" t="s">
        <v>110</v>
      </c>
      <c r="E1637">
        <v>1040.8</v>
      </c>
      <c r="F1637">
        <v>1040.8</v>
      </c>
    </row>
    <row r="1638" spans="1:6">
      <c r="A1638" t="s">
        <v>2839</v>
      </c>
      <c r="B1638" t="s">
        <v>110</v>
      </c>
      <c r="C1638" t="s">
        <v>110</v>
      </c>
      <c r="D1638" t="s">
        <v>110</v>
      </c>
      <c r="E1638">
        <v>2675.1</v>
      </c>
      <c r="F1638">
        <v>2675.1</v>
      </c>
    </row>
    <row r="1639" spans="1:6">
      <c r="A1639" t="s">
        <v>2840</v>
      </c>
      <c r="B1639" t="s">
        <v>110</v>
      </c>
      <c r="C1639" t="s">
        <v>110</v>
      </c>
      <c r="D1639" t="s">
        <v>110</v>
      </c>
      <c r="E1639">
        <v>1456.3</v>
      </c>
      <c r="F1639">
        <v>1456.3</v>
      </c>
    </row>
    <row r="1640" spans="1:6">
      <c r="A1640" t="s">
        <v>2841</v>
      </c>
      <c r="B1640">
        <v>12212.3</v>
      </c>
      <c r="C1640">
        <v>12212.3</v>
      </c>
      <c r="D1640">
        <v>12212.3</v>
      </c>
      <c r="E1640">
        <v>12212.3</v>
      </c>
      <c r="F1640" t="s">
        <v>110</v>
      </c>
    </row>
    <row r="1641" spans="1:6">
      <c r="A1641" t="s">
        <v>2842</v>
      </c>
      <c r="B1641">
        <v>1337.5</v>
      </c>
      <c r="C1641">
        <v>1337.5</v>
      </c>
      <c r="D1641">
        <v>1337.5</v>
      </c>
      <c r="E1641">
        <v>1337.5</v>
      </c>
      <c r="F1641" t="s">
        <v>110</v>
      </c>
    </row>
    <row r="1642" spans="1:6">
      <c r="A1642" t="s">
        <v>2843</v>
      </c>
      <c r="B1642">
        <v>2169.6999999999998</v>
      </c>
      <c r="C1642">
        <v>2169.6999999999998</v>
      </c>
      <c r="D1642">
        <v>2169.6999999999998</v>
      </c>
      <c r="E1642">
        <v>2169.6999999999998</v>
      </c>
      <c r="F1642" t="s">
        <v>110</v>
      </c>
    </row>
    <row r="1643" spans="1:6">
      <c r="A1643" t="s">
        <v>2844</v>
      </c>
      <c r="B1643">
        <v>1040.8</v>
      </c>
      <c r="C1643">
        <v>1040.8</v>
      </c>
      <c r="D1643">
        <v>1040.8</v>
      </c>
      <c r="E1643">
        <v>1040.8</v>
      </c>
      <c r="F1643" t="s">
        <v>110</v>
      </c>
    </row>
    <row r="1644" spans="1:6">
      <c r="A1644" t="s">
        <v>2845</v>
      </c>
      <c r="B1644">
        <v>2384</v>
      </c>
      <c r="C1644">
        <v>2384</v>
      </c>
      <c r="D1644">
        <v>2384</v>
      </c>
      <c r="E1644">
        <v>2384</v>
      </c>
      <c r="F1644" t="s">
        <v>110</v>
      </c>
    </row>
    <row r="1645" spans="1:6">
      <c r="A1645" t="s">
        <v>2846</v>
      </c>
      <c r="B1645">
        <v>263.8</v>
      </c>
      <c r="C1645">
        <v>263.8</v>
      </c>
      <c r="D1645">
        <v>263.8</v>
      </c>
      <c r="E1645">
        <v>263.8</v>
      </c>
      <c r="F1645" t="s">
        <v>110</v>
      </c>
    </row>
    <row r="1646" spans="1:6">
      <c r="A1646" t="s">
        <v>2847</v>
      </c>
      <c r="B1646">
        <v>885.1</v>
      </c>
      <c r="C1646">
        <v>885.1</v>
      </c>
      <c r="D1646">
        <v>885.1</v>
      </c>
      <c r="E1646">
        <v>885.1</v>
      </c>
      <c r="F1646" t="s">
        <v>110</v>
      </c>
    </row>
    <row r="1647" spans="1:6">
      <c r="A1647" t="s">
        <v>2848</v>
      </c>
      <c r="B1647">
        <v>2675.1</v>
      </c>
      <c r="C1647">
        <v>2675.1</v>
      </c>
      <c r="D1647">
        <v>2675.1</v>
      </c>
      <c r="E1647">
        <v>2675.1</v>
      </c>
      <c r="F1647" t="s">
        <v>110</v>
      </c>
    </row>
    <row r="1648" spans="1:6">
      <c r="A1648" t="s">
        <v>2849</v>
      </c>
      <c r="B1648">
        <v>1456.3</v>
      </c>
      <c r="C1648">
        <v>1456.3</v>
      </c>
      <c r="D1648">
        <v>1456.3</v>
      </c>
      <c r="E1648">
        <v>1456.3</v>
      </c>
      <c r="F1648" t="s">
        <v>110</v>
      </c>
    </row>
    <row r="1649" spans="1:6">
      <c r="A1649" t="s">
        <v>2850</v>
      </c>
      <c r="B1649" t="s">
        <v>110</v>
      </c>
      <c r="C1649" t="s">
        <v>110</v>
      </c>
      <c r="D1649" t="s">
        <v>110</v>
      </c>
      <c r="E1649">
        <v>2136.6</v>
      </c>
      <c r="F1649">
        <v>2136.6</v>
      </c>
    </row>
    <row r="1650" spans="1:6">
      <c r="A1650" t="s">
        <v>2851</v>
      </c>
      <c r="B1650" t="s">
        <v>110</v>
      </c>
      <c r="C1650" t="s">
        <v>110</v>
      </c>
      <c r="D1650" t="s">
        <v>110</v>
      </c>
      <c r="E1650">
        <v>2324.6999999999998</v>
      </c>
      <c r="F1650">
        <v>2324.6999999999998</v>
      </c>
    </row>
    <row r="1651" spans="1:6">
      <c r="A1651" t="s">
        <v>2852</v>
      </c>
      <c r="B1651" t="s">
        <v>110</v>
      </c>
      <c r="C1651" t="s">
        <v>110</v>
      </c>
      <c r="D1651" t="s">
        <v>110</v>
      </c>
      <c r="E1651">
        <v>1044.4000000000001</v>
      </c>
      <c r="F1651">
        <v>1044.4000000000001</v>
      </c>
    </row>
    <row r="1652" spans="1:6">
      <c r="A1652" t="s">
        <v>2853</v>
      </c>
      <c r="B1652">
        <v>8060.7</v>
      </c>
      <c r="C1652">
        <v>8060.7</v>
      </c>
      <c r="D1652">
        <v>8060.7</v>
      </c>
      <c r="E1652">
        <v>8060.7</v>
      </c>
      <c r="F1652" t="s">
        <v>110</v>
      </c>
    </row>
    <row r="1653" spans="1:6">
      <c r="A1653" t="s">
        <v>2854</v>
      </c>
      <c r="B1653">
        <v>2555</v>
      </c>
      <c r="C1653">
        <v>2555</v>
      </c>
      <c r="D1653">
        <v>2555</v>
      </c>
      <c r="E1653">
        <v>2555</v>
      </c>
      <c r="F1653" t="s">
        <v>110</v>
      </c>
    </row>
    <row r="1654" spans="1:6">
      <c r="A1654" t="s">
        <v>2855</v>
      </c>
      <c r="B1654">
        <v>2136.6</v>
      </c>
      <c r="C1654">
        <v>2136.6</v>
      </c>
      <c r="D1654">
        <v>2136.6</v>
      </c>
      <c r="E1654">
        <v>2136.6</v>
      </c>
      <c r="F1654" t="s">
        <v>110</v>
      </c>
    </row>
    <row r="1655" spans="1:6">
      <c r="A1655" t="s">
        <v>2856</v>
      </c>
      <c r="B1655">
        <v>2324.6999999999998</v>
      </c>
      <c r="C1655">
        <v>2324.6999999999998</v>
      </c>
      <c r="D1655">
        <v>2324.6999999999998</v>
      </c>
      <c r="E1655">
        <v>2324.6999999999998</v>
      </c>
      <c r="F1655" t="s">
        <v>110</v>
      </c>
    </row>
    <row r="1656" spans="1:6">
      <c r="A1656" t="s">
        <v>2857</v>
      </c>
      <c r="B1656">
        <v>1044.4000000000001</v>
      </c>
      <c r="C1656">
        <v>1044.4000000000001</v>
      </c>
      <c r="D1656">
        <v>1044.4000000000001</v>
      </c>
      <c r="E1656">
        <v>1044.4000000000001</v>
      </c>
      <c r="F1656" t="s">
        <v>110</v>
      </c>
    </row>
    <row r="1657" spans="1:6">
      <c r="A1657" t="s">
        <v>41</v>
      </c>
      <c r="B1657">
        <v>49036.4</v>
      </c>
      <c r="C1657">
        <v>49036</v>
      </c>
      <c r="D1657">
        <v>49036</v>
      </c>
      <c r="E1657">
        <v>49035</v>
      </c>
      <c r="F1657">
        <v>49035</v>
      </c>
    </row>
    <row r="1658" spans="1:6">
      <c r="A1658" t="s">
        <v>2858</v>
      </c>
      <c r="B1658">
        <v>49036.4</v>
      </c>
      <c r="C1658">
        <v>49036</v>
      </c>
      <c r="D1658">
        <v>49036</v>
      </c>
      <c r="E1658">
        <v>49035</v>
      </c>
      <c r="F1658">
        <v>49035</v>
      </c>
    </row>
    <row r="1659" spans="1:6">
      <c r="A1659" t="s">
        <v>2859</v>
      </c>
      <c r="B1659">
        <v>2052.5</v>
      </c>
      <c r="C1659">
        <v>2053</v>
      </c>
      <c r="D1659">
        <v>2053</v>
      </c>
      <c r="E1659">
        <v>2053</v>
      </c>
      <c r="F1659">
        <v>2053</v>
      </c>
    </row>
    <row r="1660" spans="1:6">
      <c r="A1660" t="s">
        <v>2859</v>
      </c>
      <c r="B1660">
        <v>2052.5</v>
      </c>
      <c r="C1660">
        <v>2053</v>
      </c>
      <c r="D1660">
        <v>2053</v>
      </c>
      <c r="E1660">
        <v>2053</v>
      </c>
      <c r="F1660">
        <v>2053</v>
      </c>
    </row>
    <row r="1661" spans="1:6">
      <c r="A1661" t="s">
        <v>2860</v>
      </c>
      <c r="B1661">
        <v>14992.4</v>
      </c>
      <c r="C1661">
        <v>14992</v>
      </c>
      <c r="D1661">
        <v>14992</v>
      </c>
      <c r="E1661">
        <v>14992</v>
      </c>
      <c r="F1661">
        <v>14992</v>
      </c>
    </row>
    <row r="1662" spans="1:6">
      <c r="A1662" t="s">
        <v>2861</v>
      </c>
      <c r="B1662">
        <v>4146.6000000000004</v>
      </c>
      <c r="C1662">
        <v>4146</v>
      </c>
      <c r="D1662">
        <v>4146</v>
      </c>
      <c r="E1662">
        <v>4146</v>
      </c>
      <c r="F1662">
        <v>4146</v>
      </c>
    </row>
    <row r="1663" spans="1:6">
      <c r="A1663" t="s">
        <v>2862</v>
      </c>
      <c r="B1663">
        <v>4502</v>
      </c>
      <c r="C1663">
        <v>4502</v>
      </c>
      <c r="D1663">
        <v>4502</v>
      </c>
      <c r="E1663">
        <v>4502</v>
      </c>
      <c r="F1663">
        <v>4502</v>
      </c>
    </row>
    <row r="1664" spans="1:6">
      <c r="A1664" t="s">
        <v>2863</v>
      </c>
      <c r="B1664">
        <v>6343.8</v>
      </c>
      <c r="C1664">
        <v>6344</v>
      </c>
      <c r="D1664">
        <v>6344</v>
      </c>
      <c r="E1664">
        <v>6344</v>
      </c>
      <c r="F1664">
        <v>6344</v>
      </c>
    </row>
    <row r="1665" spans="1:6">
      <c r="A1665" t="s">
        <v>2864</v>
      </c>
      <c r="B1665">
        <v>16263.1</v>
      </c>
      <c r="C1665">
        <v>16263</v>
      </c>
      <c r="D1665">
        <v>16263</v>
      </c>
      <c r="E1665">
        <v>16263</v>
      </c>
      <c r="F1665">
        <v>16263</v>
      </c>
    </row>
    <row r="1666" spans="1:6">
      <c r="A1666" t="s">
        <v>2865</v>
      </c>
      <c r="B1666">
        <v>6808.7</v>
      </c>
      <c r="C1666">
        <v>6809</v>
      </c>
      <c r="D1666">
        <v>6809</v>
      </c>
      <c r="E1666">
        <v>6809</v>
      </c>
      <c r="F1666">
        <v>6809</v>
      </c>
    </row>
    <row r="1667" spans="1:6">
      <c r="A1667" t="s">
        <v>2866</v>
      </c>
      <c r="B1667">
        <v>9454.4</v>
      </c>
      <c r="C1667">
        <v>9454</v>
      </c>
      <c r="D1667">
        <v>9454</v>
      </c>
      <c r="E1667">
        <v>9454</v>
      </c>
      <c r="F1667">
        <v>9454</v>
      </c>
    </row>
    <row r="1668" spans="1:6">
      <c r="A1668" t="s">
        <v>2867</v>
      </c>
      <c r="B1668">
        <v>15728.4</v>
      </c>
      <c r="C1668">
        <v>15728</v>
      </c>
      <c r="D1668">
        <v>15728</v>
      </c>
      <c r="E1668">
        <v>15727</v>
      </c>
      <c r="F1668">
        <v>15727</v>
      </c>
    </row>
    <row r="1669" spans="1:6">
      <c r="A1669" t="s">
        <v>2868</v>
      </c>
      <c r="B1669">
        <v>8973.9</v>
      </c>
      <c r="C1669">
        <v>8974</v>
      </c>
      <c r="D1669">
        <v>8973</v>
      </c>
      <c r="E1669">
        <v>8973</v>
      </c>
      <c r="F1669">
        <v>8973</v>
      </c>
    </row>
    <row r="1670" spans="1:6">
      <c r="A1670" t="s">
        <v>2869</v>
      </c>
      <c r="B1670">
        <v>6754.5</v>
      </c>
      <c r="C1670">
        <v>6754</v>
      </c>
      <c r="D1670">
        <v>6755</v>
      </c>
      <c r="E1670">
        <v>6754</v>
      </c>
      <c r="F1670">
        <v>6754</v>
      </c>
    </row>
    <row r="1671" spans="1:6">
      <c r="A1671" t="s">
        <v>42</v>
      </c>
      <c r="B1671">
        <v>338430.5</v>
      </c>
      <c r="C1671">
        <v>338432.1</v>
      </c>
      <c r="D1671">
        <v>338434.7</v>
      </c>
      <c r="E1671">
        <v>338435</v>
      </c>
      <c r="F1671">
        <v>338440</v>
      </c>
    </row>
    <row r="1672" spans="1:6">
      <c r="A1672" t="s">
        <v>2870</v>
      </c>
      <c r="B1672">
        <v>336850.7</v>
      </c>
      <c r="C1672">
        <v>336852.3</v>
      </c>
      <c r="D1672">
        <v>336855.1</v>
      </c>
      <c r="E1672">
        <v>336855</v>
      </c>
      <c r="F1672">
        <v>336859</v>
      </c>
    </row>
    <row r="1673" spans="1:6">
      <c r="A1673" t="s">
        <v>2871</v>
      </c>
      <c r="B1673">
        <v>64760.4</v>
      </c>
      <c r="C1673">
        <v>64761</v>
      </c>
      <c r="D1673">
        <v>64762.400000000001</v>
      </c>
      <c r="E1673">
        <v>64763</v>
      </c>
      <c r="F1673">
        <v>64763</v>
      </c>
    </row>
    <row r="1674" spans="1:6">
      <c r="A1674" t="s">
        <v>2872</v>
      </c>
      <c r="B1674">
        <v>19948.8</v>
      </c>
      <c r="C1674">
        <v>19948.8</v>
      </c>
      <c r="D1674">
        <v>19948.7</v>
      </c>
      <c r="E1674">
        <v>19949</v>
      </c>
      <c r="F1674">
        <v>19949</v>
      </c>
    </row>
    <row r="1675" spans="1:6">
      <c r="A1675" t="s">
        <v>2873</v>
      </c>
      <c r="B1675">
        <v>13998.9</v>
      </c>
      <c r="C1675">
        <v>13998.9</v>
      </c>
      <c r="D1675">
        <v>13998.9</v>
      </c>
      <c r="E1675">
        <v>13999</v>
      </c>
      <c r="F1675">
        <v>13999</v>
      </c>
    </row>
    <row r="1676" spans="1:6">
      <c r="A1676" t="s">
        <v>2874</v>
      </c>
      <c r="B1676">
        <v>7932</v>
      </c>
      <c r="C1676">
        <v>7932.7</v>
      </c>
      <c r="D1676">
        <v>7934.1</v>
      </c>
      <c r="E1676">
        <v>7934</v>
      </c>
      <c r="F1676">
        <v>7934</v>
      </c>
    </row>
    <row r="1677" spans="1:6">
      <c r="A1677" t="s">
        <v>2875</v>
      </c>
      <c r="B1677">
        <v>8411.9</v>
      </c>
      <c r="C1677">
        <v>8411.9</v>
      </c>
      <c r="D1677">
        <v>8412</v>
      </c>
      <c r="E1677">
        <v>8268</v>
      </c>
      <c r="F1677">
        <v>8268</v>
      </c>
    </row>
    <row r="1678" spans="1:6">
      <c r="A1678" t="s">
        <v>2876</v>
      </c>
      <c r="B1678">
        <v>14468.9</v>
      </c>
      <c r="C1678">
        <v>14468.8</v>
      </c>
      <c r="D1678">
        <v>14468.8</v>
      </c>
      <c r="E1678">
        <v>14613</v>
      </c>
      <c r="F1678">
        <v>14613</v>
      </c>
    </row>
    <row r="1679" spans="1:6">
      <c r="A1679" t="s">
        <v>2877</v>
      </c>
      <c r="B1679">
        <v>9567.9</v>
      </c>
      <c r="C1679">
        <v>9567.7000000000007</v>
      </c>
      <c r="D1679">
        <v>9568</v>
      </c>
      <c r="E1679">
        <v>9568</v>
      </c>
      <c r="F1679">
        <v>9568</v>
      </c>
    </row>
    <row r="1680" spans="1:6">
      <c r="A1680" t="s">
        <v>2877</v>
      </c>
      <c r="B1680">
        <v>9567.9</v>
      </c>
      <c r="C1680">
        <v>9567.7000000000007</v>
      </c>
      <c r="D1680">
        <v>9568</v>
      </c>
      <c r="E1680">
        <v>9568</v>
      </c>
      <c r="F1680">
        <v>9568</v>
      </c>
    </row>
    <row r="1681" spans="1:6">
      <c r="A1681" t="s">
        <v>2878</v>
      </c>
      <c r="B1681">
        <v>35739.599999999999</v>
      </c>
      <c r="C1681">
        <v>35738.699999999997</v>
      </c>
      <c r="D1681">
        <v>35739.300000000003</v>
      </c>
      <c r="E1681">
        <v>35376</v>
      </c>
      <c r="F1681">
        <v>35378</v>
      </c>
    </row>
    <row r="1682" spans="1:6">
      <c r="A1682" t="s">
        <v>2879</v>
      </c>
      <c r="B1682">
        <v>10909.1</v>
      </c>
      <c r="C1682">
        <v>10908.2</v>
      </c>
      <c r="D1682">
        <v>10908.5</v>
      </c>
      <c r="E1682">
        <v>10908</v>
      </c>
      <c r="F1682">
        <v>10909</v>
      </c>
    </row>
    <row r="1683" spans="1:6">
      <c r="A1683" t="s">
        <v>2880</v>
      </c>
      <c r="B1683">
        <v>5707.6</v>
      </c>
      <c r="C1683">
        <v>5707.6</v>
      </c>
      <c r="D1683">
        <v>5707.6</v>
      </c>
      <c r="E1683">
        <v>5708</v>
      </c>
      <c r="F1683">
        <v>5708</v>
      </c>
    </row>
    <row r="1684" spans="1:6">
      <c r="A1684" t="s">
        <v>2881</v>
      </c>
      <c r="B1684">
        <v>6254.7</v>
      </c>
      <c r="C1684">
        <v>6254.7</v>
      </c>
      <c r="D1684">
        <v>6254.7</v>
      </c>
      <c r="E1684">
        <v>6255</v>
      </c>
      <c r="F1684">
        <v>6255</v>
      </c>
    </row>
    <row r="1685" spans="1:6">
      <c r="A1685" t="s">
        <v>2882</v>
      </c>
      <c r="B1685">
        <v>5633.1</v>
      </c>
      <c r="C1685">
        <v>5633.1</v>
      </c>
      <c r="D1685">
        <v>5633.4</v>
      </c>
      <c r="E1685">
        <v>5633</v>
      </c>
      <c r="F1685">
        <v>5634</v>
      </c>
    </row>
    <row r="1686" spans="1:6">
      <c r="A1686" t="s">
        <v>2883</v>
      </c>
      <c r="B1686">
        <v>7235.1</v>
      </c>
      <c r="C1686">
        <v>7235.1</v>
      </c>
      <c r="D1686">
        <v>7235.1</v>
      </c>
      <c r="E1686">
        <v>6872</v>
      </c>
      <c r="F1686">
        <v>6872</v>
      </c>
    </row>
    <row r="1687" spans="1:6">
      <c r="A1687" t="s">
        <v>2884</v>
      </c>
      <c r="B1687">
        <v>226782.8</v>
      </c>
      <c r="C1687">
        <v>226784.9</v>
      </c>
      <c r="D1687">
        <v>226785.4</v>
      </c>
      <c r="E1687">
        <v>227148</v>
      </c>
      <c r="F1687">
        <v>227150</v>
      </c>
    </row>
    <row r="1688" spans="1:6">
      <c r="A1688" t="s">
        <v>2885</v>
      </c>
      <c r="B1688">
        <v>18767.400000000001</v>
      </c>
      <c r="C1688">
        <v>18767.400000000001</v>
      </c>
      <c r="D1688">
        <v>18767.5</v>
      </c>
      <c r="E1688">
        <v>19130</v>
      </c>
      <c r="F1688">
        <v>19130</v>
      </c>
    </row>
    <row r="1689" spans="1:6">
      <c r="A1689" t="s">
        <v>2886</v>
      </c>
      <c r="B1689">
        <v>20365.8</v>
      </c>
      <c r="C1689">
        <v>20366.099999999999</v>
      </c>
      <c r="D1689">
        <v>20366.2</v>
      </c>
      <c r="E1689">
        <v>20366</v>
      </c>
      <c r="F1689">
        <v>20366</v>
      </c>
    </row>
    <row r="1690" spans="1:6">
      <c r="A1690" t="s">
        <v>2887</v>
      </c>
      <c r="B1690">
        <v>21583.7</v>
      </c>
      <c r="C1690">
        <v>21583.7</v>
      </c>
      <c r="D1690">
        <v>21583.599999999999</v>
      </c>
      <c r="E1690">
        <v>21584</v>
      </c>
      <c r="F1690">
        <v>21584</v>
      </c>
    </row>
    <row r="1691" spans="1:6">
      <c r="A1691" t="s">
        <v>2888</v>
      </c>
      <c r="B1691">
        <v>24451.599999999999</v>
      </c>
      <c r="C1691">
        <v>24451.8</v>
      </c>
      <c r="D1691">
        <v>24451.3</v>
      </c>
      <c r="E1691">
        <v>24451</v>
      </c>
      <c r="F1691">
        <v>24451</v>
      </c>
    </row>
    <row r="1692" spans="1:6">
      <c r="A1692" t="s">
        <v>2889</v>
      </c>
      <c r="B1692">
        <v>5218.1000000000004</v>
      </c>
      <c r="C1692">
        <v>5218.1000000000004</v>
      </c>
      <c r="D1692">
        <v>5218.1000000000004</v>
      </c>
      <c r="E1692">
        <v>5218</v>
      </c>
      <c r="F1692">
        <v>5219</v>
      </c>
    </row>
    <row r="1693" spans="1:6">
      <c r="A1693" t="s">
        <v>2890</v>
      </c>
      <c r="B1693">
        <v>37414</v>
      </c>
      <c r="C1693">
        <v>37415.4</v>
      </c>
      <c r="D1693">
        <v>37416</v>
      </c>
      <c r="E1693">
        <v>37416</v>
      </c>
      <c r="F1693">
        <v>37417</v>
      </c>
    </row>
    <row r="1694" spans="1:6">
      <c r="A1694" t="s">
        <v>2891</v>
      </c>
      <c r="B1694">
        <v>98982.3</v>
      </c>
      <c r="C1694">
        <v>98982.6</v>
      </c>
      <c r="D1694">
        <v>98982.7</v>
      </c>
      <c r="E1694">
        <v>98983</v>
      </c>
      <c r="F1694">
        <v>98983</v>
      </c>
    </row>
    <row r="1695" spans="1:6">
      <c r="A1695" t="s">
        <v>2892</v>
      </c>
      <c r="B1695">
        <v>1579.9</v>
      </c>
      <c r="C1695">
        <v>1579.8</v>
      </c>
      <c r="D1695">
        <v>1579.6</v>
      </c>
      <c r="E1695">
        <v>1580</v>
      </c>
      <c r="F1695">
        <v>1581</v>
      </c>
    </row>
    <row r="1696" spans="1:6">
      <c r="A1696" t="s">
        <v>2892</v>
      </c>
      <c r="B1696">
        <v>1579.9</v>
      </c>
      <c r="C1696">
        <v>1579.8</v>
      </c>
      <c r="D1696">
        <v>1579.6</v>
      </c>
      <c r="E1696">
        <v>1580</v>
      </c>
      <c r="F1696">
        <v>1581</v>
      </c>
    </row>
    <row r="1697" spans="1:6">
      <c r="A1697" t="s">
        <v>2892</v>
      </c>
      <c r="B1697">
        <v>1579.9</v>
      </c>
      <c r="C1697">
        <v>1579.8</v>
      </c>
      <c r="D1697">
        <v>1579.6</v>
      </c>
      <c r="E1697">
        <v>1580</v>
      </c>
      <c r="F1697">
        <v>1581</v>
      </c>
    </row>
    <row r="1698" spans="1:6">
      <c r="A1698" t="s">
        <v>43</v>
      </c>
      <c r="B1698">
        <v>441369.5</v>
      </c>
      <c r="C1698">
        <v>438575.8</v>
      </c>
      <c r="D1698">
        <v>438575.8</v>
      </c>
      <c r="E1698">
        <v>438574</v>
      </c>
      <c r="F1698">
        <v>438574</v>
      </c>
    </row>
    <row r="1699" spans="1:6">
      <c r="A1699" t="s">
        <v>2893</v>
      </c>
      <c r="B1699">
        <v>48203.1</v>
      </c>
      <c r="C1699">
        <v>47982.6</v>
      </c>
      <c r="D1699">
        <v>47982.6</v>
      </c>
      <c r="E1699">
        <v>47983</v>
      </c>
      <c r="F1699">
        <v>47983</v>
      </c>
    </row>
    <row r="1700" spans="1:6">
      <c r="A1700" t="s">
        <v>2894</v>
      </c>
      <c r="B1700">
        <v>6789.2</v>
      </c>
      <c r="C1700">
        <v>6779.2</v>
      </c>
      <c r="D1700">
        <v>6779.2</v>
      </c>
      <c r="E1700">
        <v>6779</v>
      </c>
      <c r="F1700">
        <v>6779</v>
      </c>
    </row>
    <row r="1701" spans="1:6">
      <c r="A1701" t="s">
        <v>2895</v>
      </c>
      <c r="B1701">
        <v>6789.2</v>
      </c>
      <c r="C1701">
        <v>6779.2</v>
      </c>
      <c r="D1701">
        <v>6779.2</v>
      </c>
      <c r="E1701">
        <v>6779</v>
      </c>
      <c r="F1701">
        <v>6779</v>
      </c>
    </row>
    <row r="1702" spans="1:6">
      <c r="A1702" t="s">
        <v>2896</v>
      </c>
      <c r="B1702">
        <v>41413.9</v>
      </c>
      <c r="C1702">
        <v>41203.4</v>
      </c>
      <c r="D1702">
        <v>41203.4</v>
      </c>
      <c r="E1702">
        <v>41204</v>
      </c>
      <c r="F1702">
        <v>41204</v>
      </c>
    </row>
    <row r="1703" spans="1:6">
      <c r="A1703" t="s">
        <v>2897</v>
      </c>
      <c r="B1703">
        <v>8437.2000000000007</v>
      </c>
      <c r="C1703">
        <v>8405</v>
      </c>
      <c r="D1703">
        <v>8405</v>
      </c>
      <c r="E1703">
        <v>8405</v>
      </c>
      <c r="F1703">
        <v>8405</v>
      </c>
    </row>
    <row r="1704" spans="1:6">
      <c r="A1704" t="s">
        <v>2898</v>
      </c>
      <c r="B1704">
        <v>6606.7</v>
      </c>
      <c r="C1704">
        <v>6570.6</v>
      </c>
      <c r="D1704">
        <v>6570.6</v>
      </c>
      <c r="E1704">
        <v>6571</v>
      </c>
      <c r="F1704">
        <v>6571</v>
      </c>
    </row>
    <row r="1705" spans="1:6">
      <c r="A1705" t="s">
        <v>2899</v>
      </c>
      <c r="B1705">
        <v>11646.1</v>
      </c>
      <c r="C1705">
        <v>11584.7</v>
      </c>
      <c r="D1705">
        <v>11584.7</v>
      </c>
      <c r="E1705">
        <v>11585</v>
      </c>
      <c r="F1705">
        <v>11585</v>
      </c>
    </row>
    <row r="1706" spans="1:6">
      <c r="A1706" t="s">
        <v>2900</v>
      </c>
      <c r="B1706">
        <v>9343.2000000000007</v>
      </c>
      <c r="C1706">
        <v>9293.5</v>
      </c>
      <c r="D1706">
        <v>9293.5</v>
      </c>
      <c r="E1706">
        <v>9293</v>
      </c>
      <c r="F1706">
        <v>9293</v>
      </c>
    </row>
    <row r="1707" spans="1:6">
      <c r="A1707" t="s">
        <v>2901</v>
      </c>
      <c r="B1707">
        <v>5380.7</v>
      </c>
      <c r="C1707">
        <v>5349.6</v>
      </c>
      <c r="D1707">
        <v>5349.6</v>
      </c>
      <c r="E1707">
        <v>5350</v>
      </c>
      <c r="F1707">
        <v>5350</v>
      </c>
    </row>
    <row r="1708" spans="1:6">
      <c r="A1708" t="s">
        <v>2902</v>
      </c>
      <c r="B1708">
        <v>81092.5</v>
      </c>
      <c r="C1708">
        <v>80657.399999999994</v>
      </c>
      <c r="D1708">
        <v>80657.399999999994</v>
      </c>
      <c r="E1708">
        <v>80657</v>
      </c>
      <c r="F1708">
        <v>80657</v>
      </c>
    </row>
    <row r="1709" spans="1:6">
      <c r="A1709" t="s">
        <v>2903</v>
      </c>
      <c r="B1709">
        <v>35560.300000000003</v>
      </c>
      <c r="C1709">
        <v>35382</v>
      </c>
      <c r="D1709">
        <v>35382</v>
      </c>
      <c r="E1709">
        <v>35382</v>
      </c>
      <c r="F1709">
        <v>35382</v>
      </c>
    </row>
    <row r="1710" spans="1:6">
      <c r="A1710" t="s">
        <v>2904</v>
      </c>
      <c r="B1710">
        <v>11252.5</v>
      </c>
      <c r="C1710">
        <v>11194.3</v>
      </c>
      <c r="D1710">
        <v>11194.3</v>
      </c>
      <c r="E1710">
        <v>11194</v>
      </c>
      <c r="F1710">
        <v>11194</v>
      </c>
    </row>
    <row r="1711" spans="1:6">
      <c r="A1711" t="s">
        <v>2905</v>
      </c>
      <c r="B1711">
        <v>9430.1</v>
      </c>
      <c r="C1711">
        <v>9385.2000000000007</v>
      </c>
      <c r="D1711">
        <v>9385.2000000000007</v>
      </c>
      <c r="E1711">
        <v>9385</v>
      </c>
      <c r="F1711">
        <v>9385</v>
      </c>
    </row>
    <row r="1712" spans="1:6">
      <c r="A1712" t="s">
        <v>2906</v>
      </c>
      <c r="B1712">
        <v>11694</v>
      </c>
      <c r="C1712">
        <v>11637</v>
      </c>
      <c r="D1712">
        <v>11637</v>
      </c>
      <c r="E1712">
        <v>11637</v>
      </c>
      <c r="F1712">
        <v>11637</v>
      </c>
    </row>
    <row r="1713" spans="1:6">
      <c r="A1713" t="s">
        <v>2907</v>
      </c>
      <c r="B1713">
        <v>3183.7</v>
      </c>
      <c r="C1713">
        <v>3165.5</v>
      </c>
      <c r="D1713">
        <v>3165.5</v>
      </c>
      <c r="E1713">
        <v>3166</v>
      </c>
      <c r="F1713">
        <v>3166</v>
      </c>
    </row>
    <row r="1714" spans="1:6">
      <c r="A1714" t="s">
        <v>2908</v>
      </c>
      <c r="B1714">
        <v>14423.9</v>
      </c>
      <c r="C1714">
        <v>14341.4</v>
      </c>
      <c r="D1714">
        <v>14341.4</v>
      </c>
      <c r="E1714">
        <v>14341</v>
      </c>
      <c r="F1714">
        <v>14341</v>
      </c>
    </row>
    <row r="1715" spans="1:6">
      <c r="A1715" t="s">
        <v>2909</v>
      </c>
      <c r="B1715">
        <v>3055.4</v>
      </c>
      <c r="C1715">
        <v>3039.4</v>
      </c>
      <c r="D1715">
        <v>3039.4</v>
      </c>
      <c r="E1715">
        <v>3039</v>
      </c>
      <c r="F1715">
        <v>3039</v>
      </c>
    </row>
    <row r="1716" spans="1:6">
      <c r="A1716" t="s">
        <v>2910</v>
      </c>
      <c r="B1716">
        <v>11368.5</v>
      </c>
      <c r="C1716">
        <v>11302</v>
      </c>
      <c r="D1716">
        <v>11302</v>
      </c>
      <c r="E1716">
        <v>11302</v>
      </c>
      <c r="F1716">
        <v>11302</v>
      </c>
    </row>
    <row r="1717" spans="1:6">
      <c r="A1717" t="s">
        <v>2911</v>
      </c>
      <c r="B1717">
        <v>31108.3</v>
      </c>
      <c r="C1717">
        <v>30934</v>
      </c>
      <c r="D1717">
        <v>30934</v>
      </c>
      <c r="E1717">
        <v>30934</v>
      </c>
      <c r="F1717">
        <v>30934</v>
      </c>
    </row>
    <row r="1718" spans="1:6">
      <c r="A1718" t="s">
        <v>2912</v>
      </c>
      <c r="B1718">
        <v>5719.5</v>
      </c>
      <c r="C1718">
        <v>5687.1</v>
      </c>
      <c r="D1718">
        <v>5687.1</v>
      </c>
      <c r="E1718">
        <v>5687</v>
      </c>
      <c r="F1718">
        <v>5687</v>
      </c>
    </row>
    <row r="1719" spans="1:6">
      <c r="A1719" t="s">
        <v>2913</v>
      </c>
      <c r="B1719">
        <v>25388.799999999999</v>
      </c>
      <c r="C1719">
        <v>25246.9</v>
      </c>
      <c r="D1719">
        <v>25246.9</v>
      </c>
      <c r="E1719">
        <v>25247</v>
      </c>
      <c r="F1719">
        <v>25247</v>
      </c>
    </row>
    <row r="1720" spans="1:6">
      <c r="A1720" t="s">
        <v>2914</v>
      </c>
      <c r="B1720">
        <v>312051.59999999998</v>
      </c>
      <c r="C1720">
        <v>309935.8</v>
      </c>
      <c r="D1720">
        <v>309935.8</v>
      </c>
      <c r="E1720">
        <v>309934</v>
      </c>
      <c r="F1720">
        <v>309934</v>
      </c>
    </row>
    <row r="1721" spans="1:6">
      <c r="A1721" t="s">
        <v>2915</v>
      </c>
      <c r="B1721">
        <v>69549</v>
      </c>
      <c r="C1721">
        <v>69148.5</v>
      </c>
      <c r="D1721">
        <v>69148.5</v>
      </c>
      <c r="E1721">
        <v>69148</v>
      </c>
      <c r="F1721">
        <v>69148</v>
      </c>
    </row>
    <row r="1722" spans="1:6">
      <c r="A1722" t="s">
        <v>2916</v>
      </c>
      <c r="B1722">
        <v>19388</v>
      </c>
      <c r="C1722">
        <v>19296.5</v>
      </c>
      <c r="D1722">
        <v>19296.5</v>
      </c>
      <c r="E1722">
        <v>19296</v>
      </c>
      <c r="F1722">
        <v>19296</v>
      </c>
    </row>
    <row r="1723" spans="1:6">
      <c r="A1723" t="s">
        <v>2917</v>
      </c>
      <c r="B1723">
        <v>30405.1</v>
      </c>
      <c r="C1723">
        <v>30222.6</v>
      </c>
      <c r="D1723">
        <v>30222.6</v>
      </c>
      <c r="E1723">
        <v>30223</v>
      </c>
      <c r="F1723">
        <v>30223</v>
      </c>
    </row>
    <row r="1724" spans="1:6">
      <c r="A1724" t="s">
        <v>2918</v>
      </c>
      <c r="B1724">
        <v>19755.900000000001</v>
      </c>
      <c r="C1724">
        <v>19629.3</v>
      </c>
      <c r="D1724">
        <v>19629.3</v>
      </c>
      <c r="E1724">
        <v>19629</v>
      </c>
      <c r="F1724">
        <v>19629</v>
      </c>
    </row>
    <row r="1725" spans="1:6">
      <c r="A1725" t="s">
        <v>2919</v>
      </c>
      <c r="B1725">
        <v>77207</v>
      </c>
      <c r="C1725">
        <v>76709.899999999994</v>
      </c>
      <c r="D1725">
        <v>76709.899999999994</v>
      </c>
      <c r="E1725">
        <v>76709</v>
      </c>
      <c r="F1725">
        <v>76709</v>
      </c>
    </row>
    <row r="1726" spans="1:6">
      <c r="A1726" t="s">
        <v>2920</v>
      </c>
      <c r="B1726">
        <v>23106.6</v>
      </c>
      <c r="C1726">
        <v>22957.1</v>
      </c>
      <c r="D1726">
        <v>22957.1</v>
      </c>
      <c r="E1726">
        <v>22957</v>
      </c>
      <c r="F1726">
        <v>22957</v>
      </c>
    </row>
    <row r="1727" spans="1:6">
      <c r="A1727" t="s">
        <v>2921</v>
      </c>
      <c r="B1727">
        <v>54100.4</v>
      </c>
      <c r="C1727">
        <v>53752.800000000003</v>
      </c>
      <c r="D1727">
        <v>53752.800000000003</v>
      </c>
      <c r="E1727">
        <v>53752</v>
      </c>
      <c r="F1727">
        <v>53752</v>
      </c>
    </row>
    <row r="1728" spans="1:6">
      <c r="A1728" t="s">
        <v>2922</v>
      </c>
      <c r="B1728">
        <v>165295.6</v>
      </c>
      <c r="C1728">
        <v>164077.5</v>
      </c>
      <c r="D1728">
        <v>164077.5</v>
      </c>
      <c r="E1728">
        <v>164077</v>
      </c>
      <c r="F1728">
        <v>164077</v>
      </c>
    </row>
    <row r="1729" spans="1:6">
      <c r="A1729" t="s">
        <v>2923</v>
      </c>
      <c r="B1729">
        <v>59284.1</v>
      </c>
      <c r="C1729">
        <v>58872.2</v>
      </c>
      <c r="D1729">
        <v>58872.2</v>
      </c>
      <c r="E1729">
        <v>58872</v>
      </c>
      <c r="F1729">
        <v>58872</v>
      </c>
    </row>
    <row r="1730" spans="1:6">
      <c r="A1730" t="s">
        <v>2924</v>
      </c>
      <c r="B1730">
        <v>106011.5</v>
      </c>
      <c r="C1730">
        <v>105205.3</v>
      </c>
      <c r="D1730">
        <v>105205.3</v>
      </c>
      <c r="E1730">
        <v>105205</v>
      </c>
      <c r="F1730">
        <v>105205</v>
      </c>
    </row>
    <row r="1731" spans="1:6">
      <c r="A1731" t="s">
        <v>60</v>
      </c>
      <c r="B1731">
        <v>248527.8</v>
      </c>
      <c r="C1731">
        <v>248527.8</v>
      </c>
      <c r="D1731">
        <v>248527.8</v>
      </c>
      <c r="E1731">
        <v>248527.8</v>
      </c>
      <c r="F1731">
        <v>248527.8</v>
      </c>
    </row>
    <row r="1732" spans="1:6">
      <c r="A1732" t="s">
        <v>2925</v>
      </c>
      <c r="B1732">
        <v>8676.2999999999993</v>
      </c>
      <c r="C1732">
        <v>8676.2999999999993</v>
      </c>
      <c r="D1732">
        <v>8676.2999999999993</v>
      </c>
      <c r="E1732">
        <v>8676.2999999999993</v>
      </c>
      <c r="F1732">
        <v>8676.2999999999993</v>
      </c>
    </row>
    <row r="1733" spans="1:6">
      <c r="A1733" t="s">
        <v>2926</v>
      </c>
      <c r="B1733">
        <v>3046.8</v>
      </c>
      <c r="C1733">
        <v>3046.8</v>
      </c>
      <c r="D1733">
        <v>3046.8</v>
      </c>
      <c r="E1733">
        <v>3046.8</v>
      </c>
      <c r="F1733">
        <v>3046.8</v>
      </c>
    </row>
    <row r="1734" spans="1:6">
      <c r="A1734" t="s">
        <v>2927</v>
      </c>
      <c r="B1734">
        <v>308.2</v>
      </c>
      <c r="C1734">
        <v>308.2</v>
      </c>
      <c r="D1734">
        <v>308.2</v>
      </c>
      <c r="E1734">
        <v>308.2</v>
      </c>
      <c r="F1734">
        <v>308.2</v>
      </c>
    </row>
    <row r="1735" spans="1:6">
      <c r="A1735" t="s">
        <v>2928</v>
      </c>
      <c r="B1735">
        <v>308.5</v>
      </c>
      <c r="C1735">
        <v>308.5</v>
      </c>
      <c r="D1735">
        <v>308.5</v>
      </c>
      <c r="E1735">
        <v>308.5</v>
      </c>
      <c r="F1735">
        <v>308.5</v>
      </c>
    </row>
    <row r="1736" spans="1:6">
      <c r="A1736" t="s">
        <v>2929</v>
      </c>
      <c r="B1736">
        <v>197.5</v>
      </c>
      <c r="C1736">
        <v>197.5</v>
      </c>
      <c r="D1736">
        <v>197.5</v>
      </c>
      <c r="E1736">
        <v>197.5</v>
      </c>
      <c r="F1736">
        <v>197.5</v>
      </c>
    </row>
    <row r="1737" spans="1:6">
      <c r="A1737" t="s">
        <v>2930</v>
      </c>
      <c r="B1737">
        <v>2232.6999999999998</v>
      </c>
      <c r="C1737">
        <v>2232.6999999999998</v>
      </c>
      <c r="D1737">
        <v>2232.6999999999998</v>
      </c>
      <c r="E1737">
        <v>2232.6999999999998</v>
      </c>
      <c r="F1737">
        <v>2232.6999999999998</v>
      </c>
    </row>
    <row r="1738" spans="1:6">
      <c r="A1738" t="s">
        <v>2931</v>
      </c>
      <c r="B1738">
        <v>5629.5</v>
      </c>
      <c r="C1738">
        <v>5629.5</v>
      </c>
      <c r="D1738">
        <v>5629.5</v>
      </c>
      <c r="E1738">
        <v>5629.5</v>
      </c>
      <c r="F1738">
        <v>5629.5</v>
      </c>
    </row>
    <row r="1739" spans="1:6">
      <c r="A1739" t="s">
        <v>2932</v>
      </c>
      <c r="B1739">
        <v>5078.3999999999996</v>
      </c>
      <c r="C1739">
        <v>5078.3999999999996</v>
      </c>
      <c r="D1739">
        <v>5078.3999999999996</v>
      </c>
      <c r="E1739">
        <v>5078.3999999999996</v>
      </c>
      <c r="F1739">
        <v>5078.3999999999996</v>
      </c>
    </row>
    <row r="1740" spans="1:6">
      <c r="A1740" t="s">
        <v>2933</v>
      </c>
      <c r="B1740">
        <v>411.5</v>
      </c>
      <c r="C1740">
        <v>411.5</v>
      </c>
      <c r="D1740">
        <v>411.5</v>
      </c>
      <c r="E1740">
        <v>411.5</v>
      </c>
      <c r="F1740">
        <v>411.5</v>
      </c>
    </row>
    <row r="1741" spans="1:6">
      <c r="A1741" t="s">
        <v>2934</v>
      </c>
      <c r="B1741">
        <v>139.6</v>
      </c>
      <c r="C1741">
        <v>139.6</v>
      </c>
      <c r="D1741">
        <v>139.6</v>
      </c>
      <c r="E1741">
        <v>139.6</v>
      </c>
      <c r="F1741">
        <v>139.6</v>
      </c>
    </row>
    <row r="1742" spans="1:6">
      <c r="A1742" t="s">
        <v>2935</v>
      </c>
      <c r="B1742">
        <v>14919.5</v>
      </c>
      <c r="C1742">
        <v>14919.5</v>
      </c>
      <c r="D1742">
        <v>14919.5</v>
      </c>
      <c r="E1742">
        <v>14919.5</v>
      </c>
      <c r="F1742">
        <v>14919.5</v>
      </c>
    </row>
    <row r="1743" spans="1:6">
      <c r="A1743" t="s">
        <v>2936</v>
      </c>
      <c r="B1743">
        <v>7182.5</v>
      </c>
      <c r="C1743">
        <v>7182.5</v>
      </c>
      <c r="D1743">
        <v>7182.5</v>
      </c>
      <c r="E1743">
        <v>7182.5</v>
      </c>
      <c r="F1743">
        <v>7182.5</v>
      </c>
    </row>
    <row r="1744" spans="1:6">
      <c r="A1744" t="s">
        <v>2937</v>
      </c>
      <c r="B1744">
        <v>2228.5</v>
      </c>
      <c r="C1744">
        <v>2228.5</v>
      </c>
      <c r="D1744">
        <v>2228.5</v>
      </c>
      <c r="E1744">
        <v>2228.5</v>
      </c>
      <c r="F1744">
        <v>2228.5</v>
      </c>
    </row>
    <row r="1745" spans="1:6">
      <c r="A1745" t="s">
        <v>2938</v>
      </c>
      <c r="B1745">
        <v>4954</v>
      </c>
      <c r="C1745">
        <v>4954</v>
      </c>
      <c r="D1745">
        <v>4954</v>
      </c>
      <c r="E1745">
        <v>4954</v>
      </c>
      <c r="F1745">
        <v>4954</v>
      </c>
    </row>
    <row r="1746" spans="1:6">
      <c r="A1746" t="s">
        <v>2939</v>
      </c>
      <c r="B1746">
        <v>1276</v>
      </c>
      <c r="C1746">
        <v>1276</v>
      </c>
      <c r="D1746">
        <v>1276</v>
      </c>
      <c r="E1746">
        <v>1276</v>
      </c>
      <c r="F1746">
        <v>1276</v>
      </c>
    </row>
    <row r="1747" spans="1:6">
      <c r="A1747" t="s">
        <v>2940</v>
      </c>
      <c r="B1747">
        <v>548.1</v>
      </c>
      <c r="C1747">
        <v>548.1</v>
      </c>
      <c r="D1747">
        <v>548.1</v>
      </c>
      <c r="E1747" t="s">
        <v>110</v>
      </c>
      <c r="F1747" t="s">
        <v>110</v>
      </c>
    </row>
    <row r="1748" spans="1:6">
      <c r="A1748" t="s">
        <v>2941</v>
      </c>
      <c r="B1748">
        <v>727.9</v>
      </c>
      <c r="C1748">
        <v>727.9</v>
      </c>
      <c r="D1748">
        <v>727.9</v>
      </c>
      <c r="E1748" t="s">
        <v>110</v>
      </c>
      <c r="F1748" t="s">
        <v>110</v>
      </c>
    </row>
    <row r="1749" spans="1:6">
      <c r="A1749" t="s">
        <v>2942</v>
      </c>
      <c r="B1749">
        <v>3263.2</v>
      </c>
      <c r="C1749">
        <v>3263.2</v>
      </c>
      <c r="D1749">
        <v>3263.2</v>
      </c>
      <c r="E1749">
        <v>3263.2</v>
      </c>
      <c r="F1749">
        <v>3263.2</v>
      </c>
    </row>
    <row r="1750" spans="1:6">
      <c r="A1750" t="s">
        <v>2943</v>
      </c>
      <c r="B1750">
        <v>137</v>
      </c>
      <c r="C1750">
        <v>137</v>
      </c>
      <c r="D1750">
        <v>137</v>
      </c>
      <c r="E1750">
        <v>137</v>
      </c>
      <c r="F1750">
        <v>137</v>
      </c>
    </row>
    <row r="1751" spans="1:6">
      <c r="A1751" t="s">
        <v>2944</v>
      </c>
      <c r="B1751">
        <v>43.2</v>
      </c>
      <c r="C1751">
        <v>43.2</v>
      </c>
      <c r="D1751">
        <v>43.2</v>
      </c>
      <c r="E1751">
        <v>43.2</v>
      </c>
      <c r="F1751">
        <v>43.2</v>
      </c>
    </row>
    <row r="1752" spans="1:6">
      <c r="A1752" t="s">
        <v>2945</v>
      </c>
      <c r="B1752">
        <v>3083</v>
      </c>
      <c r="C1752">
        <v>3083</v>
      </c>
      <c r="D1752">
        <v>3083</v>
      </c>
      <c r="E1752" t="s">
        <v>110</v>
      </c>
      <c r="F1752" t="s">
        <v>110</v>
      </c>
    </row>
    <row r="1753" spans="1:6">
      <c r="A1753" t="s">
        <v>2946</v>
      </c>
      <c r="B1753">
        <v>2289.9</v>
      </c>
      <c r="C1753">
        <v>2289.9</v>
      </c>
      <c r="D1753">
        <v>2289.9</v>
      </c>
      <c r="E1753">
        <v>2289.9</v>
      </c>
      <c r="F1753">
        <v>2289.9</v>
      </c>
    </row>
    <row r="1754" spans="1:6">
      <c r="A1754" t="s">
        <v>2947</v>
      </c>
      <c r="B1754">
        <v>182.4</v>
      </c>
      <c r="C1754">
        <v>182.4</v>
      </c>
      <c r="D1754">
        <v>182.4</v>
      </c>
      <c r="E1754">
        <v>182.4</v>
      </c>
      <c r="F1754">
        <v>182.4</v>
      </c>
    </row>
    <row r="1755" spans="1:6">
      <c r="A1755" t="s">
        <v>2948</v>
      </c>
      <c r="B1755">
        <v>1166.4000000000001</v>
      </c>
      <c r="C1755">
        <v>1166.4000000000001</v>
      </c>
      <c r="D1755">
        <v>1166.4000000000001</v>
      </c>
      <c r="E1755">
        <v>1166.4000000000001</v>
      </c>
      <c r="F1755">
        <v>1166.4000000000001</v>
      </c>
    </row>
    <row r="1756" spans="1:6">
      <c r="A1756" t="s">
        <v>2949</v>
      </c>
      <c r="B1756">
        <v>941.2</v>
      </c>
      <c r="C1756">
        <v>941.2</v>
      </c>
      <c r="D1756">
        <v>941.2</v>
      </c>
      <c r="E1756">
        <v>941.2</v>
      </c>
      <c r="F1756">
        <v>941.2</v>
      </c>
    </row>
    <row r="1757" spans="1:6">
      <c r="A1757" t="s">
        <v>2950</v>
      </c>
      <c r="B1757">
        <v>907.9</v>
      </c>
      <c r="C1757">
        <v>907.9</v>
      </c>
      <c r="D1757">
        <v>907.9</v>
      </c>
      <c r="E1757">
        <v>907.9</v>
      </c>
      <c r="F1757">
        <v>907.9</v>
      </c>
    </row>
    <row r="1758" spans="1:6">
      <c r="A1758" t="s">
        <v>2951</v>
      </c>
      <c r="B1758">
        <v>313.2</v>
      </c>
      <c r="C1758">
        <v>313.2</v>
      </c>
      <c r="D1758">
        <v>313.2</v>
      </c>
      <c r="E1758">
        <v>313.2</v>
      </c>
      <c r="F1758">
        <v>313.2</v>
      </c>
    </row>
    <row r="1759" spans="1:6">
      <c r="A1759" t="s">
        <v>2952</v>
      </c>
      <c r="B1759">
        <v>133.5</v>
      </c>
      <c r="C1759">
        <v>133.5</v>
      </c>
      <c r="D1759">
        <v>133.5</v>
      </c>
      <c r="E1759">
        <v>133.5</v>
      </c>
      <c r="F1759">
        <v>133.5</v>
      </c>
    </row>
    <row r="1760" spans="1:6">
      <c r="A1760" t="s">
        <v>2953</v>
      </c>
      <c r="B1760">
        <v>204.8</v>
      </c>
      <c r="C1760">
        <v>204.8</v>
      </c>
      <c r="D1760">
        <v>204.8</v>
      </c>
      <c r="E1760">
        <v>204.8</v>
      </c>
      <c r="F1760">
        <v>204.8</v>
      </c>
    </row>
    <row r="1761" spans="1:6">
      <c r="A1761" t="s">
        <v>2954</v>
      </c>
      <c r="B1761">
        <v>256.39999999999998</v>
      </c>
      <c r="C1761">
        <v>256.39999999999998</v>
      </c>
      <c r="D1761">
        <v>256.39999999999998</v>
      </c>
      <c r="E1761">
        <v>256.39999999999998</v>
      </c>
      <c r="F1761">
        <v>256.39999999999998</v>
      </c>
    </row>
    <row r="1762" spans="1:6">
      <c r="A1762" t="s">
        <v>2955</v>
      </c>
      <c r="B1762">
        <v>15564.1</v>
      </c>
      <c r="C1762">
        <v>15564.1</v>
      </c>
      <c r="D1762">
        <v>15564.1</v>
      </c>
      <c r="E1762">
        <v>15564.1</v>
      </c>
      <c r="F1762">
        <v>15564.1</v>
      </c>
    </row>
    <row r="1763" spans="1:6">
      <c r="A1763" t="s">
        <v>2956</v>
      </c>
      <c r="B1763">
        <v>3657.5</v>
      </c>
      <c r="C1763">
        <v>3657.5</v>
      </c>
      <c r="D1763">
        <v>3657.5</v>
      </c>
      <c r="E1763">
        <v>3657.5</v>
      </c>
      <c r="F1763">
        <v>3657.5</v>
      </c>
    </row>
    <row r="1764" spans="1:6">
      <c r="A1764" t="s">
        <v>2957</v>
      </c>
      <c r="B1764">
        <v>81.5</v>
      </c>
      <c r="C1764">
        <v>81.5</v>
      </c>
      <c r="D1764">
        <v>81.5</v>
      </c>
      <c r="E1764">
        <v>81.5</v>
      </c>
      <c r="F1764">
        <v>81.5</v>
      </c>
    </row>
    <row r="1765" spans="1:6">
      <c r="A1765" t="s">
        <v>2958</v>
      </c>
      <c r="B1765">
        <v>2496.6999999999998</v>
      </c>
      <c r="C1765">
        <v>2496.6999999999998</v>
      </c>
      <c r="D1765">
        <v>2496.6999999999998</v>
      </c>
      <c r="E1765">
        <v>2496.6999999999998</v>
      </c>
      <c r="F1765">
        <v>2496.6999999999998</v>
      </c>
    </row>
    <row r="1766" spans="1:6">
      <c r="A1766" t="s">
        <v>2959</v>
      </c>
      <c r="B1766">
        <v>1079.3</v>
      </c>
      <c r="C1766">
        <v>1079.3</v>
      </c>
      <c r="D1766">
        <v>1079.3</v>
      </c>
      <c r="E1766">
        <v>1079.3</v>
      </c>
      <c r="F1766">
        <v>1079.3</v>
      </c>
    </row>
    <row r="1767" spans="1:6">
      <c r="A1767" t="s">
        <v>2960</v>
      </c>
      <c r="B1767">
        <v>8325.2000000000007</v>
      </c>
      <c r="C1767">
        <v>8325.2000000000007</v>
      </c>
      <c r="D1767">
        <v>8325.2000000000007</v>
      </c>
      <c r="E1767">
        <v>8325.2000000000007</v>
      </c>
      <c r="F1767">
        <v>8325.2000000000007</v>
      </c>
    </row>
    <row r="1768" spans="1:6">
      <c r="A1768" t="s">
        <v>2961</v>
      </c>
      <c r="B1768">
        <v>272</v>
      </c>
      <c r="C1768">
        <v>272</v>
      </c>
      <c r="D1768">
        <v>272</v>
      </c>
      <c r="E1768">
        <v>272</v>
      </c>
      <c r="F1768">
        <v>272</v>
      </c>
    </row>
    <row r="1769" spans="1:6">
      <c r="A1769" t="s">
        <v>2962</v>
      </c>
      <c r="B1769">
        <v>8053.2</v>
      </c>
      <c r="C1769">
        <v>8053.2</v>
      </c>
      <c r="D1769">
        <v>8053.2</v>
      </c>
      <c r="E1769">
        <v>8053.2</v>
      </c>
      <c r="F1769">
        <v>8053.2</v>
      </c>
    </row>
    <row r="1770" spans="1:6">
      <c r="A1770" t="s">
        <v>2963</v>
      </c>
      <c r="B1770">
        <v>1552.1</v>
      </c>
      <c r="C1770">
        <v>1552.1</v>
      </c>
      <c r="D1770">
        <v>1552.1</v>
      </c>
      <c r="E1770">
        <v>1552.1</v>
      </c>
      <c r="F1770">
        <v>1552.1</v>
      </c>
    </row>
    <row r="1771" spans="1:6">
      <c r="A1771" t="s">
        <v>2964</v>
      </c>
      <c r="B1771">
        <v>1184.2</v>
      </c>
      <c r="C1771">
        <v>1184.2</v>
      </c>
      <c r="D1771">
        <v>1184.2</v>
      </c>
      <c r="E1771">
        <v>1184.2</v>
      </c>
      <c r="F1771">
        <v>1184.2</v>
      </c>
    </row>
    <row r="1772" spans="1:6">
      <c r="A1772" t="s">
        <v>2965</v>
      </c>
      <c r="B1772">
        <v>367.9</v>
      </c>
      <c r="C1772">
        <v>367.9</v>
      </c>
      <c r="D1772">
        <v>367.9</v>
      </c>
      <c r="E1772">
        <v>367.9</v>
      </c>
      <c r="F1772">
        <v>367.9</v>
      </c>
    </row>
    <row r="1773" spans="1:6">
      <c r="A1773" t="s">
        <v>2966</v>
      </c>
      <c r="B1773">
        <v>2029.2</v>
      </c>
      <c r="C1773">
        <v>2029.2</v>
      </c>
      <c r="D1773">
        <v>2029.2</v>
      </c>
      <c r="E1773">
        <v>2029.2</v>
      </c>
      <c r="F1773">
        <v>2029.2</v>
      </c>
    </row>
    <row r="1774" spans="1:6">
      <c r="A1774" t="s">
        <v>2967</v>
      </c>
      <c r="B1774">
        <v>366.4</v>
      </c>
      <c r="C1774">
        <v>366.4</v>
      </c>
      <c r="D1774">
        <v>366.4</v>
      </c>
      <c r="E1774">
        <v>366.4</v>
      </c>
      <c r="F1774">
        <v>366.4</v>
      </c>
    </row>
    <row r="1775" spans="1:6">
      <c r="A1775" t="s">
        <v>2968</v>
      </c>
      <c r="B1775">
        <v>551.70000000000005</v>
      </c>
      <c r="C1775">
        <v>551.70000000000005</v>
      </c>
      <c r="D1775">
        <v>551.70000000000005</v>
      </c>
      <c r="E1775">
        <v>551.70000000000005</v>
      </c>
      <c r="F1775">
        <v>551.70000000000005</v>
      </c>
    </row>
    <row r="1776" spans="1:6">
      <c r="A1776" t="s">
        <v>2969</v>
      </c>
      <c r="B1776">
        <v>772.5</v>
      </c>
      <c r="C1776">
        <v>772.5</v>
      </c>
      <c r="D1776">
        <v>772.5</v>
      </c>
      <c r="E1776">
        <v>772.5</v>
      </c>
      <c r="F1776">
        <v>772.5</v>
      </c>
    </row>
    <row r="1777" spans="1:6">
      <c r="A1777" t="s">
        <v>2970</v>
      </c>
      <c r="B1777">
        <v>338.6</v>
      </c>
      <c r="C1777">
        <v>338.6</v>
      </c>
      <c r="D1777">
        <v>338.6</v>
      </c>
      <c r="E1777">
        <v>338.6</v>
      </c>
      <c r="F1777">
        <v>338.6</v>
      </c>
    </row>
    <row r="1778" spans="1:6">
      <c r="A1778" t="s">
        <v>2971</v>
      </c>
      <c r="B1778">
        <v>15810.8</v>
      </c>
      <c r="C1778">
        <v>15810.8</v>
      </c>
      <c r="D1778">
        <v>15810.8</v>
      </c>
      <c r="E1778">
        <v>15810.8</v>
      </c>
      <c r="F1778">
        <v>15810.8</v>
      </c>
    </row>
    <row r="1779" spans="1:6">
      <c r="A1779" t="s">
        <v>2972</v>
      </c>
      <c r="B1779">
        <v>4790.3</v>
      </c>
      <c r="C1779">
        <v>4790.3</v>
      </c>
      <c r="D1779">
        <v>4790.3</v>
      </c>
      <c r="E1779">
        <v>4790.3</v>
      </c>
      <c r="F1779">
        <v>4790.3</v>
      </c>
    </row>
    <row r="1780" spans="1:6">
      <c r="A1780" t="s">
        <v>2973</v>
      </c>
      <c r="B1780">
        <v>78</v>
      </c>
      <c r="C1780">
        <v>78</v>
      </c>
      <c r="D1780">
        <v>78</v>
      </c>
      <c r="E1780">
        <v>78</v>
      </c>
      <c r="F1780">
        <v>78</v>
      </c>
    </row>
    <row r="1781" spans="1:6">
      <c r="A1781" t="s">
        <v>2974</v>
      </c>
      <c r="B1781">
        <v>502</v>
      </c>
      <c r="C1781">
        <v>502</v>
      </c>
      <c r="D1781">
        <v>502</v>
      </c>
      <c r="E1781">
        <v>502</v>
      </c>
      <c r="F1781">
        <v>502</v>
      </c>
    </row>
    <row r="1782" spans="1:6">
      <c r="A1782" t="s">
        <v>2975</v>
      </c>
      <c r="B1782">
        <v>2048.8000000000002</v>
      </c>
      <c r="C1782">
        <v>2048.8000000000002</v>
      </c>
      <c r="D1782">
        <v>2048.8000000000002</v>
      </c>
      <c r="E1782">
        <v>2048.8000000000002</v>
      </c>
      <c r="F1782">
        <v>2048.8000000000002</v>
      </c>
    </row>
    <row r="1783" spans="1:6">
      <c r="A1783" t="s">
        <v>2976</v>
      </c>
      <c r="B1783">
        <v>74.599999999999994</v>
      </c>
      <c r="C1783">
        <v>74.599999999999994</v>
      </c>
      <c r="D1783">
        <v>74.599999999999994</v>
      </c>
      <c r="E1783">
        <v>74.599999999999994</v>
      </c>
      <c r="F1783">
        <v>74.599999999999994</v>
      </c>
    </row>
    <row r="1784" spans="1:6">
      <c r="A1784" t="s">
        <v>2977</v>
      </c>
      <c r="B1784">
        <v>1477.6</v>
      </c>
      <c r="C1784">
        <v>1477.6</v>
      </c>
      <c r="D1784">
        <v>1477.6</v>
      </c>
      <c r="E1784">
        <v>1477.6</v>
      </c>
      <c r="F1784">
        <v>1477.6</v>
      </c>
    </row>
    <row r="1785" spans="1:6">
      <c r="A1785" t="s">
        <v>2978</v>
      </c>
      <c r="B1785">
        <v>609.29999999999995</v>
      </c>
      <c r="C1785">
        <v>609.29999999999995</v>
      </c>
      <c r="D1785">
        <v>609.29999999999995</v>
      </c>
      <c r="E1785">
        <v>609.29999999999995</v>
      </c>
      <c r="F1785">
        <v>609.29999999999995</v>
      </c>
    </row>
    <row r="1786" spans="1:6">
      <c r="A1786" t="s">
        <v>2979</v>
      </c>
      <c r="B1786">
        <v>4917.8999999999996</v>
      </c>
      <c r="C1786">
        <v>4917.8999999999996</v>
      </c>
      <c r="D1786">
        <v>4917.8999999999996</v>
      </c>
      <c r="E1786">
        <v>4917.8999999999996</v>
      </c>
      <c r="F1786">
        <v>4917.8999999999996</v>
      </c>
    </row>
    <row r="1787" spans="1:6">
      <c r="A1787" t="s">
        <v>2980</v>
      </c>
      <c r="B1787">
        <v>73.3</v>
      </c>
      <c r="C1787">
        <v>73.3</v>
      </c>
      <c r="D1787">
        <v>73.3</v>
      </c>
      <c r="E1787">
        <v>73.3</v>
      </c>
      <c r="F1787">
        <v>73.3</v>
      </c>
    </row>
    <row r="1788" spans="1:6">
      <c r="A1788" t="s">
        <v>2981</v>
      </c>
      <c r="B1788">
        <v>2477.5</v>
      </c>
      <c r="C1788">
        <v>2477.5</v>
      </c>
      <c r="D1788">
        <v>2477.5</v>
      </c>
      <c r="E1788">
        <v>2477.5</v>
      </c>
      <c r="F1788">
        <v>2477.5</v>
      </c>
    </row>
    <row r="1789" spans="1:6">
      <c r="A1789" t="s">
        <v>2982</v>
      </c>
      <c r="B1789">
        <v>1380.4</v>
      </c>
      <c r="C1789">
        <v>1380.4</v>
      </c>
      <c r="D1789">
        <v>1380.4</v>
      </c>
      <c r="E1789">
        <v>1380.4</v>
      </c>
      <c r="F1789">
        <v>1380.4</v>
      </c>
    </row>
    <row r="1790" spans="1:6">
      <c r="A1790" t="s">
        <v>2983</v>
      </c>
      <c r="B1790">
        <v>986.6</v>
      </c>
      <c r="C1790">
        <v>986.6</v>
      </c>
      <c r="D1790">
        <v>986.6</v>
      </c>
      <c r="E1790">
        <v>986.6</v>
      </c>
      <c r="F1790">
        <v>986.6</v>
      </c>
    </row>
    <row r="1791" spans="1:6">
      <c r="A1791" t="s">
        <v>2984</v>
      </c>
      <c r="B1791">
        <v>6102.6</v>
      </c>
      <c r="C1791">
        <v>6102.6</v>
      </c>
      <c r="D1791">
        <v>6102.6</v>
      </c>
      <c r="E1791">
        <v>6102.6</v>
      </c>
      <c r="F1791">
        <v>6102.6</v>
      </c>
    </row>
    <row r="1792" spans="1:6">
      <c r="A1792" t="s">
        <v>2984</v>
      </c>
      <c r="B1792">
        <v>6102.6</v>
      </c>
      <c r="C1792">
        <v>6102.6</v>
      </c>
      <c r="D1792">
        <v>6102.6</v>
      </c>
      <c r="E1792">
        <v>6102.6</v>
      </c>
      <c r="F1792">
        <v>6102.6</v>
      </c>
    </row>
    <row r="1793" spans="1:6">
      <c r="A1793" t="s">
        <v>2985</v>
      </c>
      <c r="B1793">
        <v>13003.8</v>
      </c>
      <c r="C1793">
        <v>13003.8</v>
      </c>
      <c r="D1793">
        <v>13003.8</v>
      </c>
      <c r="E1793">
        <v>13003.8</v>
      </c>
      <c r="F1793">
        <v>13003.8</v>
      </c>
    </row>
    <row r="1794" spans="1:6">
      <c r="A1794" t="s">
        <v>2986</v>
      </c>
      <c r="B1794">
        <v>5897.8</v>
      </c>
      <c r="C1794">
        <v>5897.8</v>
      </c>
      <c r="D1794">
        <v>5897.8</v>
      </c>
      <c r="E1794">
        <v>5897.8</v>
      </c>
      <c r="F1794">
        <v>5897.8</v>
      </c>
    </row>
    <row r="1795" spans="1:6">
      <c r="A1795" t="s">
        <v>2987</v>
      </c>
      <c r="B1795">
        <v>2179.6999999999998</v>
      </c>
      <c r="C1795">
        <v>2179.6999999999998</v>
      </c>
      <c r="D1795">
        <v>2179.6999999999998</v>
      </c>
      <c r="E1795">
        <v>2179.6999999999998</v>
      </c>
      <c r="F1795">
        <v>2179.6999999999998</v>
      </c>
    </row>
    <row r="1796" spans="1:6">
      <c r="A1796" t="s">
        <v>2988</v>
      </c>
      <c r="B1796">
        <v>1740.5</v>
      </c>
      <c r="C1796">
        <v>1740.5</v>
      </c>
      <c r="D1796">
        <v>1740.5</v>
      </c>
      <c r="E1796">
        <v>1740.5</v>
      </c>
      <c r="F1796">
        <v>1740.5</v>
      </c>
    </row>
    <row r="1797" spans="1:6">
      <c r="A1797" t="s">
        <v>2989</v>
      </c>
      <c r="B1797">
        <v>1977.5</v>
      </c>
      <c r="C1797">
        <v>1977.5</v>
      </c>
      <c r="D1797">
        <v>1977.5</v>
      </c>
      <c r="E1797">
        <v>1977.5</v>
      </c>
      <c r="F1797">
        <v>1977.5</v>
      </c>
    </row>
    <row r="1798" spans="1:6">
      <c r="A1798" t="s">
        <v>2990</v>
      </c>
      <c r="B1798">
        <v>6204.4</v>
      </c>
      <c r="C1798">
        <v>6204.4</v>
      </c>
      <c r="D1798">
        <v>6204.4</v>
      </c>
      <c r="E1798">
        <v>6204.4</v>
      </c>
      <c r="F1798">
        <v>6204.4</v>
      </c>
    </row>
    <row r="1799" spans="1:6">
      <c r="A1799" t="s">
        <v>2991</v>
      </c>
      <c r="B1799">
        <v>290.3</v>
      </c>
      <c r="C1799">
        <v>290.3</v>
      </c>
      <c r="D1799">
        <v>290.3</v>
      </c>
      <c r="E1799">
        <v>290.3</v>
      </c>
      <c r="F1799">
        <v>290.3</v>
      </c>
    </row>
    <row r="1800" spans="1:6">
      <c r="A1800" t="s">
        <v>2992</v>
      </c>
      <c r="B1800">
        <v>3197.3</v>
      </c>
      <c r="C1800">
        <v>3197.3</v>
      </c>
      <c r="D1800">
        <v>3197.3</v>
      </c>
      <c r="E1800">
        <v>3197.3</v>
      </c>
      <c r="F1800">
        <v>3197.3</v>
      </c>
    </row>
    <row r="1801" spans="1:6">
      <c r="A1801" t="s">
        <v>2993</v>
      </c>
      <c r="B1801">
        <v>93.5</v>
      </c>
      <c r="C1801">
        <v>93.5</v>
      </c>
      <c r="D1801">
        <v>93.5</v>
      </c>
      <c r="E1801">
        <v>93.5</v>
      </c>
      <c r="F1801">
        <v>93.5</v>
      </c>
    </row>
    <row r="1802" spans="1:6">
      <c r="A1802" t="s">
        <v>2994</v>
      </c>
      <c r="B1802">
        <v>2623.3</v>
      </c>
      <c r="C1802">
        <v>2623.3</v>
      </c>
      <c r="D1802">
        <v>2623.3</v>
      </c>
      <c r="E1802">
        <v>2623.3</v>
      </c>
      <c r="F1802">
        <v>2623.3</v>
      </c>
    </row>
    <row r="1803" spans="1:6">
      <c r="A1803" t="s">
        <v>2995</v>
      </c>
      <c r="B1803">
        <v>901.6</v>
      </c>
      <c r="C1803">
        <v>901.6</v>
      </c>
      <c r="D1803">
        <v>901.6</v>
      </c>
      <c r="E1803">
        <v>901.6</v>
      </c>
      <c r="F1803">
        <v>901.6</v>
      </c>
    </row>
    <row r="1804" spans="1:6">
      <c r="A1804" t="s">
        <v>2996</v>
      </c>
      <c r="B1804">
        <v>267.8</v>
      </c>
      <c r="C1804">
        <v>267.8</v>
      </c>
      <c r="D1804">
        <v>267.8</v>
      </c>
      <c r="E1804">
        <v>267.8</v>
      </c>
      <c r="F1804">
        <v>267.8</v>
      </c>
    </row>
    <row r="1805" spans="1:6">
      <c r="A1805" t="s">
        <v>2997</v>
      </c>
      <c r="B1805">
        <v>178.3</v>
      </c>
      <c r="C1805">
        <v>178.3</v>
      </c>
      <c r="D1805">
        <v>178.3</v>
      </c>
      <c r="E1805">
        <v>178.3</v>
      </c>
      <c r="F1805">
        <v>178.3</v>
      </c>
    </row>
    <row r="1806" spans="1:6">
      <c r="A1806" t="s">
        <v>2998</v>
      </c>
      <c r="B1806">
        <v>98.7</v>
      </c>
      <c r="C1806">
        <v>98.7</v>
      </c>
      <c r="D1806">
        <v>98.7</v>
      </c>
      <c r="E1806">
        <v>98.7</v>
      </c>
      <c r="F1806">
        <v>98.7</v>
      </c>
    </row>
    <row r="1807" spans="1:6">
      <c r="A1807" t="s">
        <v>2999</v>
      </c>
      <c r="B1807">
        <v>98</v>
      </c>
      <c r="C1807">
        <v>98</v>
      </c>
      <c r="D1807">
        <v>98</v>
      </c>
      <c r="E1807">
        <v>98</v>
      </c>
      <c r="F1807">
        <v>98</v>
      </c>
    </row>
    <row r="1808" spans="1:6">
      <c r="A1808" t="s">
        <v>3000</v>
      </c>
      <c r="B1808">
        <v>85.6</v>
      </c>
      <c r="C1808">
        <v>85.6</v>
      </c>
      <c r="D1808">
        <v>85.6</v>
      </c>
      <c r="E1808">
        <v>85.6</v>
      </c>
      <c r="F1808">
        <v>85.6</v>
      </c>
    </row>
    <row r="1809" spans="1:6">
      <c r="A1809" t="s">
        <v>3001</v>
      </c>
      <c r="B1809">
        <v>104</v>
      </c>
      <c r="C1809">
        <v>104</v>
      </c>
      <c r="D1809">
        <v>104</v>
      </c>
      <c r="E1809">
        <v>104</v>
      </c>
      <c r="F1809">
        <v>104</v>
      </c>
    </row>
    <row r="1810" spans="1:6">
      <c r="A1810" t="s">
        <v>3002</v>
      </c>
      <c r="B1810">
        <v>69.400000000000006</v>
      </c>
      <c r="C1810">
        <v>69.400000000000006</v>
      </c>
      <c r="D1810">
        <v>69.400000000000006</v>
      </c>
      <c r="E1810">
        <v>69.400000000000006</v>
      </c>
      <c r="F1810">
        <v>69.400000000000006</v>
      </c>
    </row>
    <row r="1811" spans="1:6">
      <c r="A1811" t="s">
        <v>3003</v>
      </c>
      <c r="B1811">
        <v>19572.099999999999</v>
      </c>
      <c r="C1811">
        <v>19572.099999999999</v>
      </c>
      <c r="D1811">
        <v>19572.099999999999</v>
      </c>
      <c r="E1811">
        <v>19572.099999999999</v>
      </c>
      <c r="F1811">
        <v>19572.099999999999</v>
      </c>
    </row>
    <row r="1812" spans="1:6">
      <c r="A1812" t="s">
        <v>3004</v>
      </c>
      <c r="B1812">
        <v>12746.6</v>
      </c>
      <c r="C1812">
        <v>12746.6</v>
      </c>
      <c r="D1812">
        <v>12746.6</v>
      </c>
      <c r="E1812">
        <v>12746.6</v>
      </c>
      <c r="F1812">
        <v>12746.6</v>
      </c>
    </row>
    <row r="1813" spans="1:6">
      <c r="A1813" t="s">
        <v>3005</v>
      </c>
      <c r="B1813">
        <v>343.4</v>
      </c>
      <c r="C1813">
        <v>343.4</v>
      </c>
      <c r="D1813">
        <v>343.4</v>
      </c>
      <c r="E1813">
        <v>343.4</v>
      </c>
      <c r="F1813">
        <v>343.4</v>
      </c>
    </row>
    <row r="1814" spans="1:6">
      <c r="A1814" t="s">
        <v>3006</v>
      </c>
      <c r="B1814">
        <v>3054</v>
      </c>
      <c r="C1814">
        <v>3054</v>
      </c>
      <c r="D1814">
        <v>3054</v>
      </c>
      <c r="E1814">
        <v>3054</v>
      </c>
      <c r="F1814">
        <v>3054</v>
      </c>
    </row>
    <row r="1815" spans="1:6">
      <c r="A1815" t="s">
        <v>3007</v>
      </c>
      <c r="B1815">
        <v>5495.6</v>
      </c>
      <c r="C1815">
        <v>5495.6</v>
      </c>
      <c r="D1815">
        <v>5495.6</v>
      </c>
      <c r="E1815" t="s">
        <v>110</v>
      </c>
      <c r="F1815" t="s">
        <v>110</v>
      </c>
    </row>
    <row r="1816" spans="1:6">
      <c r="A1816" t="s">
        <v>3008</v>
      </c>
      <c r="B1816">
        <v>3853.6</v>
      </c>
      <c r="C1816">
        <v>3853.6</v>
      </c>
      <c r="D1816">
        <v>3853.6</v>
      </c>
      <c r="E1816">
        <v>3853.6</v>
      </c>
      <c r="F1816">
        <v>3853.6</v>
      </c>
    </row>
    <row r="1817" spans="1:6">
      <c r="A1817" t="s">
        <v>3009</v>
      </c>
      <c r="B1817">
        <v>2878.5</v>
      </c>
      <c r="C1817">
        <v>2878.5</v>
      </c>
      <c r="D1817">
        <v>2878.5</v>
      </c>
      <c r="E1817">
        <v>2878.5</v>
      </c>
      <c r="F1817">
        <v>2878.5</v>
      </c>
    </row>
    <row r="1818" spans="1:6">
      <c r="A1818" t="s">
        <v>3010</v>
      </c>
      <c r="B1818">
        <v>43.4</v>
      </c>
      <c r="C1818">
        <v>43.4</v>
      </c>
      <c r="D1818">
        <v>43.4</v>
      </c>
      <c r="E1818">
        <v>43.4</v>
      </c>
      <c r="F1818">
        <v>43.4</v>
      </c>
    </row>
    <row r="1819" spans="1:6">
      <c r="A1819" t="s">
        <v>3011</v>
      </c>
      <c r="B1819">
        <v>1643.1</v>
      </c>
      <c r="C1819">
        <v>1643.1</v>
      </c>
      <c r="D1819">
        <v>1643.1</v>
      </c>
      <c r="E1819">
        <v>1643.1</v>
      </c>
      <c r="F1819">
        <v>1643.1</v>
      </c>
    </row>
    <row r="1820" spans="1:6">
      <c r="A1820" t="s">
        <v>3012</v>
      </c>
      <c r="B1820">
        <v>476.4</v>
      </c>
      <c r="C1820">
        <v>476.4</v>
      </c>
      <c r="D1820">
        <v>476.4</v>
      </c>
      <c r="E1820">
        <v>476.4</v>
      </c>
      <c r="F1820">
        <v>476.4</v>
      </c>
    </row>
    <row r="1821" spans="1:6">
      <c r="A1821" t="s">
        <v>3013</v>
      </c>
      <c r="B1821">
        <v>715.7</v>
      </c>
      <c r="C1821">
        <v>715.7</v>
      </c>
      <c r="D1821">
        <v>715.7</v>
      </c>
      <c r="E1821">
        <v>715.7</v>
      </c>
      <c r="F1821">
        <v>715.7</v>
      </c>
    </row>
    <row r="1822" spans="1:6">
      <c r="A1822" t="s">
        <v>3014</v>
      </c>
      <c r="B1822">
        <v>3946.9</v>
      </c>
      <c r="C1822">
        <v>3946.9</v>
      </c>
      <c r="D1822">
        <v>3946.9</v>
      </c>
      <c r="E1822">
        <v>3946.9</v>
      </c>
      <c r="F1822">
        <v>3946.9</v>
      </c>
    </row>
    <row r="1823" spans="1:6">
      <c r="A1823" t="s">
        <v>3015</v>
      </c>
      <c r="B1823">
        <v>67.900000000000006</v>
      </c>
      <c r="C1823">
        <v>67.900000000000006</v>
      </c>
      <c r="D1823">
        <v>67.900000000000006</v>
      </c>
      <c r="E1823">
        <v>67.900000000000006</v>
      </c>
      <c r="F1823">
        <v>67.900000000000006</v>
      </c>
    </row>
    <row r="1824" spans="1:6">
      <c r="A1824" t="s">
        <v>3016</v>
      </c>
      <c r="B1824">
        <v>184.3</v>
      </c>
      <c r="C1824">
        <v>184.3</v>
      </c>
      <c r="D1824">
        <v>184.3</v>
      </c>
      <c r="E1824">
        <v>184.3</v>
      </c>
      <c r="F1824">
        <v>184.3</v>
      </c>
    </row>
    <row r="1825" spans="1:6">
      <c r="A1825" t="s">
        <v>3017</v>
      </c>
      <c r="B1825">
        <v>3694.8</v>
      </c>
      <c r="C1825">
        <v>3694.8</v>
      </c>
      <c r="D1825">
        <v>3694.8</v>
      </c>
      <c r="E1825" t="s">
        <v>110</v>
      </c>
      <c r="F1825" t="s">
        <v>110</v>
      </c>
    </row>
    <row r="1826" spans="1:6">
      <c r="A1826" t="s">
        <v>3018</v>
      </c>
      <c r="B1826">
        <v>1594.7</v>
      </c>
      <c r="C1826">
        <v>1594.7</v>
      </c>
      <c r="D1826">
        <v>1594.7</v>
      </c>
      <c r="E1826">
        <v>1594.7</v>
      </c>
      <c r="F1826">
        <v>1594.7</v>
      </c>
    </row>
    <row r="1827" spans="1:6">
      <c r="A1827" t="s">
        <v>3019</v>
      </c>
      <c r="B1827">
        <v>327.9</v>
      </c>
      <c r="C1827">
        <v>327.9</v>
      </c>
      <c r="D1827">
        <v>327.9</v>
      </c>
      <c r="E1827" t="s">
        <v>110</v>
      </c>
      <c r="F1827" t="s">
        <v>110</v>
      </c>
    </row>
    <row r="1828" spans="1:6">
      <c r="A1828" t="s">
        <v>3020</v>
      </c>
      <c r="B1828">
        <v>111.7</v>
      </c>
      <c r="C1828">
        <v>111.7</v>
      </c>
      <c r="D1828">
        <v>111.7</v>
      </c>
      <c r="E1828" t="s">
        <v>110</v>
      </c>
      <c r="F1828" t="s">
        <v>110</v>
      </c>
    </row>
    <row r="1829" spans="1:6">
      <c r="A1829" t="s">
        <v>3021</v>
      </c>
      <c r="B1829">
        <v>216.1</v>
      </c>
      <c r="C1829">
        <v>216.1</v>
      </c>
      <c r="D1829">
        <v>216.1</v>
      </c>
      <c r="E1829" t="s">
        <v>110</v>
      </c>
      <c r="F1829" t="s">
        <v>110</v>
      </c>
    </row>
    <row r="1830" spans="1:6">
      <c r="A1830" t="s">
        <v>3022</v>
      </c>
      <c r="B1830">
        <v>1266.8</v>
      </c>
      <c r="C1830">
        <v>1266.8</v>
      </c>
      <c r="D1830">
        <v>1266.8</v>
      </c>
      <c r="E1830" t="s">
        <v>110</v>
      </c>
      <c r="F1830" t="s">
        <v>110</v>
      </c>
    </row>
    <row r="1831" spans="1:6">
      <c r="A1831" t="s">
        <v>3023</v>
      </c>
      <c r="B1831">
        <v>444.4</v>
      </c>
      <c r="C1831">
        <v>444.4</v>
      </c>
      <c r="D1831">
        <v>444.4</v>
      </c>
      <c r="E1831" t="s">
        <v>110</v>
      </c>
      <c r="F1831" t="s">
        <v>110</v>
      </c>
    </row>
    <row r="1832" spans="1:6">
      <c r="A1832" t="s">
        <v>3024</v>
      </c>
      <c r="B1832">
        <v>355.4</v>
      </c>
      <c r="C1832">
        <v>355.4</v>
      </c>
      <c r="D1832">
        <v>355.4</v>
      </c>
      <c r="E1832" t="s">
        <v>110</v>
      </c>
      <c r="F1832" t="s">
        <v>110</v>
      </c>
    </row>
    <row r="1833" spans="1:6">
      <c r="A1833" t="s">
        <v>3025</v>
      </c>
      <c r="B1833">
        <v>467</v>
      </c>
      <c r="C1833">
        <v>467</v>
      </c>
      <c r="D1833">
        <v>467</v>
      </c>
      <c r="E1833" t="s">
        <v>110</v>
      </c>
      <c r="F1833" t="s">
        <v>110</v>
      </c>
    </row>
    <row r="1834" spans="1:6">
      <c r="A1834" t="s">
        <v>3026</v>
      </c>
      <c r="B1834">
        <v>19405.2</v>
      </c>
      <c r="C1834">
        <v>19405.2</v>
      </c>
      <c r="D1834">
        <v>19405.2</v>
      </c>
      <c r="E1834">
        <v>19405.2</v>
      </c>
      <c r="F1834">
        <v>19405.2</v>
      </c>
    </row>
    <row r="1835" spans="1:6">
      <c r="A1835" t="s">
        <v>3027</v>
      </c>
      <c r="B1835">
        <v>5743.4</v>
      </c>
      <c r="C1835">
        <v>5743.4</v>
      </c>
      <c r="D1835">
        <v>5743.4</v>
      </c>
      <c r="E1835">
        <v>5743.4</v>
      </c>
      <c r="F1835">
        <v>5743.4</v>
      </c>
    </row>
    <row r="1836" spans="1:6">
      <c r="A1836" t="s">
        <v>3028</v>
      </c>
      <c r="B1836">
        <v>1263.9000000000001</v>
      </c>
      <c r="C1836">
        <v>1263.9000000000001</v>
      </c>
      <c r="D1836">
        <v>1263.9000000000001</v>
      </c>
      <c r="E1836">
        <v>1263.9000000000001</v>
      </c>
      <c r="F1836">
        <v>1263.9000000000001</v>
      </c>
    </row>
    <row r="1837" spans="1:6">
      <c r="A1837" t="s">
        <v>3029</v>
      </c>
      <c r="B1837">
        <v>308.60000000000002</v>
      </c>
      <c r="C1837">
        <v>308.60000000000002</v>
      </c>
      <c r="D1837">
        <v>308.60000000000002</v>
      </c>
      <c r="E1837">
        <v>308.60000000000002</v>
      </c>
      <c r="F1837">
        <v>308.60000000000002</v>
      </c>
    </row>
    <row r="1838" spans="1:6">
      <c r="A1838" t="s">
        <v>3030</v>
      </c>
      <c r="B1838">
        <v>1564.9</v>
      </c>
      <c r="C1838">
        <v>1564.9</v>
      </c>
      <c r="D1838">
        <v>1564.9</v>
      </c>
      <c r="E1838">
        <v>1564.9</v>
      </c>
      <c r="F1838">
        <v>1564.9</v>
      </c>
    </row>
    <row r="1839" spans="1:6">
      <c r="A1839" t="s">
        <v>3031</v>
      </c>
      <c r="B1839">
        <v>2606</v>
      </c>
      <c r="C1839">
        <v>2606</v>
      </c>
      <c r="D1839">
        <v>2606</v>
      </c>
      <c r="E1839">
        <v>2606</v>
      </c>
      <c r="F1839">
        <v>2606</v>
      </c>
    </row>
    <row r="1840" spans="1:6">
      <c r="A1840" t="s">
        <v>3032</v>
      </c>
      <c r="B1840">
        <v>5504.2</v>
      </c>
      <c r="C1840">
        <v>5504.2</v>
      </c>
      <c r="D1840">
        <v>5504.2</v>
      </c>
      <c r="E1840">
        <v>5504.2</v>
      </c>
      <c r="F1840">
        <v>5504.2</v>
      </c>
    </row>
    <row r="1841" spans="1:6">
      <c r="A1841" t="s">
        <v>3033</v>
      </c>
      <c r="B1841">
        <v>85.4</v>
      </c>
      <c r="C1841">
        <v>85.4</v>
      </c>
      <c r="D1841">
        <v>85.4</v>
      </c>
      <c r="E1841">
        <v>85.4</v>
      </c>
      <c r="F1841">
        <v>85.4</v>
      </c>
    </row>
    <row r="1842" spans="1:6">
      <c r="A1842" t="s">
        <v>3034</v>
      </c>
      <c r="B1842">
        <v>1725.2</v>
      </c>
      <c r="C1842">
        <v>1725.2</v>
      </c>
      <c r="D1842">
        <v>1725.2</v>
      </c>
      <c r="E1842">
        <v>1725.2</v>
      </c>
      <c r="F1842">
        <v>1725.2</v>
      </c>
    </row>
    <row r="1843" spans="1:6">
      <c r="A1843" t="s">
        <v>3035</v>
      </c>
      <c r="B1843">
        <v>1670.1</v>
      </c>
      <c r="C1843">
        <v>1670.1</v>
      </c>
      <c r="D1843">
        <v>1670.1</v>
      </c>
      <c r="E1843" t="s">
        <v>110</v>
      </c>
      <c r="F1843" t="s">
        <v>110</v>
      </c>
    </row>
    <row r="1844" spans="1:6">
      <c r="A1844" t="s">
        <v>3036</v>
      </c>
      <c r="B1844">
        <v>2023.6</v>
      </c>
      <c r="C1844">
        <v>2023.6</v>
      </c>
      <c r="D1844">
        <v>2023.6</v>
      </c>
      <c r="E1844" t="s">
        <v>110</v>
      </c>
      <c r="F1844" t="s">
        <v>110</v>
      </c>
    </row>
    <row r="1845" spans="1:6">
      <c r="A1845" t="s">
        <v>3037</v>
      </c>
      <c r="B1845">
        <v>4249.3</v>
      </c>
      <c r="C1845">
        <v>4249.3</v>
      </c>
      <c r="D1845">
        <v>4249.3</v>
      </c>
      <c r="E1845">
        <v>4249.3</v>
      </c>
      <c r="F1845">
        <v>4249.3</v>
      </c>
    </row>
    <row r="1846" spans="1:6">
      <c r="A1846" t="s">
        <v>3038</v>
      </c>
      <c r="B1846">
        <v>60.1</v>
      </c>
      <c r="C1846">
        <v>60.1</v>
      </c>
      <c r="D1846">
        <v>60.1</v>
      </c>
      <c r="E1846">
        <v>60.1</v>
      </c>
      <c r="F1846">
        <v>60.1</v>
      </c>
    </row>
    <row r="1847" spans="1:6">
      <c r="A1847" t="s">
        <v>3039</v>
      </c>
      <c r="B1847">
        <v>56.4</v>
      </c>
      <c r="C1847">
        <v>56.4</v>
      </c>
      <c r="D1847">
        <v>56.4</v>
      </c>
      <c r="E1847">
        <v>56.4</v>
      </c>
      <c r="F1847">
        <v>56.4</v>
      </c>
    </row>
    <row r="1848" spans="1:6">
      <c r="A1848" t="s">
        <v>3040</v>
      </c>
      <c r="B1848">
        <v>3737.8</v>
      </c>
      <c r="C1848">
        <v>3737.8</v>
      </c>
      <c r="D1848">
        <v>3737.8</v>
      </c>
      <c r="E1848" t="s">
        <v>110</v>
      </c>
      <c r="F1848" t="s">
        <v>110</v>
      </c>
    </row>
    <row r="1849" spans="1:6">
      <c r="A1849" t="s">
        <v>3041</v>
      </c>
      <c r="B1849">
        <v>394.9</v>
      </c>
      <c r="C1849">
        <v>394.9</v>
      </c>
      <c r="D1849">
        <v>394.9</v>
      </c>
      <c r="E1849">
        <v>394.9</v>
      </c>
      <c r="F1849">
        <v>394.9</v>
      </c>
    </row>
    <row r="1850" spans="1:6">
      <c r="A1850" t="s">
        <v>3042</v>
      </c>
      <c r="B1850">
        <v>3908.3</v>
      </c>
      <c r="C1850">
        <v>3908.3</v>
      </c>
      <c r="D1850">
        <v>3908.3</v>
      </c>
      <c r="E1850">
        <v>3908.3</v>
      </c>
      <c r="F1850">
        <v>3908.3</v>
      </c>
    </row>
    <row r="1851" spans="1:6">
      <c r="A1851" t="s">
        <v>3043</v>
      </c>
      <c r="B1851">
        <v>268.89999999999998</v>
      </c>
      <c r="C1851">
        <v>268.89999999999998</v>
      </c>
      <c r="D1851">
        <v>268.89999999999998</v>
      </c>
      <c r="E1851">
        <v>268.89999999999998</v>
      </c>
      <c r="F1851">
        <v>268.89999999999998</v>
      </c>
    </row>
    <row r="1852" spans="1:6">
      <c r="A1852" t="s">
        <v>3044</v>
      </c>
      <c r="B1852">
        <v>3639.4</v>
      </c>
      <c r="C1852">
        <v>3639.4</v>
      </c>
      <c r="D1852">
        <v>3639.4</v>
      </c>
      <c r="E1852" t="s">
        <v>110</v>
      </c>
      <c r="F1852" t="s">
        <v>110</v>
      </c>
    </row>
    <row r="1853" spans="1:6">
      <c r="A1853" t="s">
        <v>3045</v>
      </c>
      <c r="B1853">
        <v>24388.6</v>
      </c>
      <c r="C1853">
        <v>24388.6</v>
      </c>
      <c r="D1853">
        <v>24388.6</v>
      </c>
      <c r="E1853">
        <v>24388.6</v>
      </c>
      <c r="F1853">
        <v>24388.6</v>
      </c>
    </row>
    <row r="1854" spans="1:6">
      <c r="A1854" t="s">
        <v>3046</v>
      </c>
      <c r="B1854">
        <v>7703.9</v>
      </c>
      <c r="C1854">
        <v>7703.9</v>
      </c>
      <c r="D1854">
        <v>7703.9</v>
      </c>
      <c r="E1854">
        <v>7703.9</v>
      </c>
      <c r="F1854">
        <v>7703.9</v>
      </c>
    </row>
    <row r="1855" spans="1:6">
      <c r="A1855" t="s">
        <v>3047</v>
      </c>
      <c r="B1855">
        <v>235.3</v>
      </c>
      <c r="C1855">
        <v>235.3</v>
      </c>
      <c r="D1855">
        <v>235.3</v>
      </c>
      <c r="E1855">
        <v>235.3</v>
      </c>
      <c r="F1855">
        <v>235.3</v>
      </c>
    </row>
    <row r="1856" spans="1:6">
      <c r="A1856" t="s">
        <v>3048</v>
      </c>
      <c r="B1856">
        <v>1278.5999999999999</v>
      </c>
      <c r="C1856">
        <v>1278.5999999999999</v>
      </c>
      <c r="D1856">
        <v>1278.5999999999999</v>
      </c>
      <c r="E1856">
        <v>1278.5999999999999</v>
      </c>
      <c r="F1856">
        <v>1278.5999999999999</v>
      </c>
    </row>
    <row r="1857" spans="1:6">
      <c r="A1857" t="s">
        <v>3049</v>
      </c>
      <c r="B1857">
        <v>2704.5</v>
      </c>
      <c r="C1857">
        <v>2704.5</v>
      </c>
      <c r="D1857">
        <v>2704.5</v>
      </c>
      <c r="E1857">
        <v>2704.5</v>
      </c>
      <c r="F1857">
        <v>2704.5</v>
      </c>
    </row>
    <row r="1858" spans="1:6">
      <c r="A1858" t="s">
        <v>3050</v>
      </c>
      <c r="B1858">
        <v>230.1</v>
      </c>
      <c r="C1858">
        <v>230.1</v>
      </c>
      <c r="D1858">
        <v>230.1</v>
      </c>
      <c r="E1858">
        <v>230.1</v>
      </c>
      <c r="F1858">
        <v>230.1</v>
      </c>
    </row>
    <row r="1859" spans="1:6">
      <c r="A1859" t="s">
        <v>3051</v>
      </c>
      <c r="B1859">
        <v>3255.3</v>
      </c>
      <c r="C1859">
        <v>3255.3</v>
      </c>
      <c r="D1859">
        <v>3255.3</v>
      </c>
      <c r="E1859">
        <v>3255.3</v>
      </c>
      <c r="F1859">
        <v>3255.3</v>
      </c>
    </row>
    <row r="1860" spans="1:6">
      <c r="A1860" t="s">
        <v>3052</v>
      </c>
      <c r="B1860">
        <v>6208.8</v>
      </c>
      <c r="C1860">
        <v>6208.8</v>
      </c>
      <c r="D1860">
        <v>6208.8</v>
      </c>
      <c r="E1860">
        <v>6208.8</v>
      </c>
      <c r="F1860">
        <v>6208.8</v>
      </c>
    </row>
    <row r="1861" spans="1:6">
      <c r="A1861" t="s">
        <v>3053</v>
      </c>
      <c r="B1861">
        <v>121.9</v>
      </c>
      <c r="C1861">
        <v>121.9</v>
      </c>
      <c r="D1861">
        <v>121.9</v>
      </c>
      <c r="E1861">
        <v>121.9</v>
      </c>
      <c r="F1861">
        <v>121.9</v>
      </c>
    </row>
    <row r="1862" spans="1:6">
      <c r="A1862" t="s">
        <v>3054</v>
      </c>
      <c r="B1862">
        <v>2573</v>
      </c>
      <c r="C1862">
        <v>2573</v>
      </c>
      <c r="D1862">
        <v>2573</v>
      </c>
      <c r="E1862">
        <v>2573</v>
      </c>
      <c r="F1862">
        <v>2573</v>
      </c>
    </row>
    <row r="1863" spans="1:6">
      <c r="A1863" t="s">
        <v>3055</v>
      </c>
      <c r="B1863">
        <v>3513.9</v>
      </c>
      <c r="C1863">
        <v>3513.9</v>
      </c>
      <c r="D1863">
        <v>3513.9</v>
      </c>
      <c r="E1863">
        <v>3513.9</v>
      </c>
      <c r="F1863">
        <v>3513.9</v>
      </c>
    </row>
    <row r="1864" spans="1:6">
      <c r="A1864" t="s">
        <v>3056</v>
      </c>
      <c r="B1864">
        <v>3636.2</v>
      </c>
      <c r="C1864">
        <v>3636.2</v>
      </c>
      <c r="D1864">
        <v>3636.2</v>
      </c>
      <c r="E1864">
        <v>3636.2</v>
      </c>
      <c r="F1864">
        <v>3636.2</v>
      </c>
    </row>
    <row r="1865" spans="1:6">
      <c r="A1865" t="s">
        <v>3056</v>
      </c>
      <c r="B1865">
        <v>3636.2</v>
      </c>
      <c r="C1865">
        <v>3636.2</v>
      </c>
      <c r="D1865">
        <v>3636.2</v>
      </c>
      <c r="E1865">
        <v>3636.2</v>
      </c>
      <c r="F1865">
        <v>3636.2</v>
      </c>
    </row>
    <row r="1866" spans="1:6">
      <c r="A1866" t="s">
        <v>3057</v>
      </c>
      <c r="B1866">
        <v>6839.7</v>
      </c>
      <c r="C1866">
        <v>6839.7</v>
      </c>
      <c r="D1866">
        <v>6839.7</v>
      </c>
      <c r="E1866">
        <v>6839.7</v>
      </c>
      <c r="F1866">
        <v>6839.7</v>
      </c>
    </row>
    <row r="1867" spans="1:6">
      <c r="A1867" t="s">
        <v>3058</v>
      </c>
      <c r="B1867">
        <v>84.4</v>
      </c>
      <c r="C1867">
        <v>84.4</v>
      </c>
      <c r="D1867">
        <v>84.4</v>
      </c>
      <c r="E1867">
        <v>84.4</v>
      </c>
      <c r="F1867">
        <v>84.4</v>
      </c>
    </row>
    <row r="1868" spans="1:6">
      <c r="A1868" t="s">
        <v>3059</v>
      </c>
      <c r="B1868">
        <v>119.1</v>
      </c>
      <c r="C1868">
        <v>119.1</v>
      </c>
      <c r="D1868">
        <v>119.1</v>
      </c>
      <c r="E1868">
        <v>119.1</v>
      </c>
      <c r="F1868">
        <v>119.1</v>
      </c>
    </row>
    <row r="1869" spans="1:6">
      <c r="A1869" t="s">
        <v>3060</v>
      </c>
      <c r="B1869">
        <v>6636.2</v>
      </c>
      <c r="C1869">
        <v>6636.2</v>
      </c>
      <c r="D1869">
        <v>6636.2</v>
      </c>
      <c r="E1869">
        <v>6636.2</v>
      </c>
      <c r="F1869">
        <v>6636.2</v>
      </c>
    </row>
    <row r="1870" spans="1:6">
      <c r="A1870" t="s">
        <v>3061</v>
      </c>
      <c r="B1870">
        <v>21224.5</v>
      </c>
      <c r="C1870">
        <v>21224.5</v>
      </c>
      <c r="D1870">
        <v>21224.5</v>
      </c>
      <c r="E1870">
        <v>21224.5</v>
      </c>
      <c r="F1870">
        <v>21224.5</v>
      </c>
    </row>
    <row r="1871" spans="1:6">
      <c r="A1871" t="s">
        <v>3062</v>
      </c>
      <c r="B1871">
        <v>13442.8</v>
      </c>
      <c r="C1871">
        <v>13442.8</v>
      </c>
      <c r="D1871">
        <v>13442.8</v>
      </c>
      <c r="E1871">
        <v>13442.8</v>
      </c>
      <c r="F1871">
        <v>13442.8</v>
      </c>
    </row>
    <row r="1872" spans="1:6">
      <c r="A1872" t="s">
        <v>3063</v>
      </c>
      <c r="B1872">
        <v>749</v>
      </c>
      <c r="C1872">
        <v>749</v>
      </c>
      <c r="D1872">
        <v>749</v>
      </c>
      <c r="E1872">
        <v>749</v>
      </c>
      <c r="F1872">
        <v>749</v>
      </c>
    </row>
    <row r="1873" spans="1:6">
      <c r="A1873" t="s">
        <v>3064</v>
      </c>
      <c r="B1873">
        <v>2622.4</v>
      </c>
      <c r="C1873">
        <v>2622.4</v>
      </c>
      <c r="D1873">
        <v>2622.4</v>
      </c>
      <c r="E1873">
        <v>2622.4</v>
      </c>
      <c r="F1873">
        <v>2622.4</v>
      </c>
    </row>
    <row r="1874" spans="1:6">
      <c r="A1874" t="s">
        <v>3065</v>
      </c>
      <c r="B1874">
        <v>1999.8</v>
      </c>
      <c r="C1874">
        <v>1999.8</v>
      </c>
      <c r="D1874">
        <v>1999.8</v>
      </c>
      <c r="E1874">
        <v>1999.8</v>
      </c>
      <c r="F1874">
        <v>1999.8</v>
      </c>
    </row>
    <row r="1875" spans="1:6">
      <c r="A1875" t="s">
        <v>3066</v>
      </c>
      <c r="B1875">
        <v>5895.1</v>
      </c>
      <c r="C1875">
        <v>5895.1</v>
      </c>
      <c r="D1875">
        <v>5895.1</v>
      </c>
      <c r="E1875">
        <v>5895.1</v>
      </c>
      <c r="F1875">
        <v>5895.1</v>
      </c>
    </row>
    <row r="1876" spans="1:6">
      <c r="A1876" t="s">
        <v>3067</v>
      </c>
      <c r="B1876">
        <v>536.1</v>
      </c>
      <c r="C1876">
        <v>536.1</v>
      </c>
      <c r="D1876">
        <v>536.1</v>
      </c>
      <c r="E1876">
        <v>536.1</v>
      </c>
      <c r="F1876">
        <v>536.1</v>
      </c>
    </row>
    <row r="1877" spans="1:6">
      <c r="A1877" t="s">
        <v>3068</v>
      </c>
      <c r="B1877">
        <v>512.4</v>
      </c>
      <c r="C1877">
        <v>512.4</v>
      </c>
      <c r="D1877">
        <v>512.4</v>
      </c>
      <c r="E1877">
        <v>512.4</v>
      </c>
      <c r="F1877">
        <v>512.4</v>
      </c>
    </row>
    <row r="1878" spans="1:6">
      <c r="A1878" t="s">
        <v>3069</v>
      </c>
      <c r="B1878">
        <v>707.2</v>
      </c>
      <c r="C1878">
        <v>707.2</v>
      </c>
      <c r="D1878">
        <v>707.2</v>
      </c>
      <c r="E1878">
        <v>707.2</v>
      </c>
      <c r="F1878">
        <v>707.2</v>
      </c>
    </row>
    <row r="1879" spans="1:6">
      <c r="A1879" t="s">
        <v>3070</v>
      </c>
      <c r="B1879">
        <v>420.9</v>
      </c>
      <c r="C1879">
        <v>420.9</v>
      </c>
      <c r="D1879">
        <v>420.9</v>
      </c>
      <c r="E1879">
        <v>420.9</v>
      </c>
      <c r="F1879">
        <v>420.9</v>
      </c>
    </row>
    <row r="1880" spans="1:6">
      <c r="A1880" t="s">
        <v>3071</v>
      </c>
      <c r="B1880">
        <v>7781.7</v>
      </c>
      <c r="C1880">
        <v>7781.7</v>
      </c>
      <c r="D1880">
        <v>7781.7</v>
      </c>
      <c r="E1880">
        <v>7781.7</v>
      </c>
      <c r="F1880">
        <v>7781.7</v>
      </c>
    </row>
    <row r="1881" spans="1:6">
      <c r="A1881" t="s">
        <v>3072</v>
      </c>
      <c r="B1881">
        <v>1103.9000000000001</v>
      </c>
      <c r="C1881">
        <v>1103.9000000000001</v>
      </c>
      <c r="D1881">
        <v>1103.9000000000001</v>
      </c>
      <c r="E1881">
        <v>1103.9000000000001</v>
      </c>
      <c r="F1881">
        <v>1103.9000000000001</v>
      </c>
    </row>
    <row r="1882" spans="1:6">
      <c r="A1882" t="s">
        <v>3073</v>
      </c>
      <c r="B1882">
        <v>489.2</v>
      </c>
      <c r="C1882">
        <v>489.2</v>
      </c>
      <c r="D1882">
        <v>489.2</v>
      </c>
      <c r="E1882">
        <v>489.2</v>
      </c>
      <c r="F1882">
        <v>489.2</v>
      </c>
    </row>
    <row r="1883" spans="1:6">
      <c r="A1883" t="s">
        <v>3074</v>
      </c>
      <c r="B1883">
        <v>993.3</v>
      </c>
      <c r="C1883">
        <v>993.3</v>
      </c>
      <c r="D1883">
        <v>993.3</v>
      </c>
      <c r="E1883">
        <v>993.3</v>
      </c>
      <c r="F1883">
        <v>993.3</v>
      </c>
    </row>
    <row r="1884" spans="1:6">
      <c r="A1884" t="s">
        <v>3075</v>
      </c>
      <c r="B1884">
        <v>5195.3999999999996</v>
      </c>
      <c r="C1884">
        <v>5195.3999999999996</v>
      </c>
      <c r="D1884">
        <v>5195.3999999999996</v>
      </c>
      <c r="E1884">
        <v>5195.3999999999996</v>
      </c>
      <c r="F1884">
        <v>5195.3999999999996</v>
      </c>
    </row>
    <row r="1885" spans="1:6">
      <c r="A1885" t="s">
        <v>167</v>
      </c>
      <c r="B1885">
        <v>80238.600000000006</v>
      </c>
      <c r="C1885">
        <v>80238.600000000006</v>
      </c>
      <c r="D1885">
        <v>80238.600000000006</v>
      </c>
      <c r="E1885">
        <v>80238.600000000006</v>
      </c>
      <c r="F1885">
        <v>80238.600000000006</v>
      </c>
    </row>
    <row r="1886" spans="1:6">
      <c r="A1886" t="s">
        <v>3076</v>
      </c>
      <c r="B1886">
        <v>18296.400000000001</v>
      </c>
      <c r="C1886">
        <v>18296.400000000001</v>
      </c>
      <c r="D1886">
        <v>18296.400000000001</v>
      </c>
      <c r="E1886">
        <v>18296.400000000001</v>
      </c>
      <c r="F1886">
        <v>18296.400000000001</v>
      </c>
    </row>
    <row r="1887" spans="1:6">
      <c r="A1887" t="s">
        <v>3077</v>
      </c>
      <c r="B1887">
        <v>2266.5</v>
      </c>
      <c r="C1887">
        <v>2266.5</v>
      </c>
      <c r="D1887">
        <v>2266.5</v>
      </c>
      <c r="E1887">
        <v>2266.5</v>
      </c>
      <c r="F1887">
        <v>2266.5</v>
      </c>
    </row>
    <row r="1888" spans="1:6">
      <c r="A1888" t="s">
        <v>3078</v>
      </c>
      <c r="B1888">
        <v>1537.8</v>
      </c>
      <c r="C1888">
        <v>1537.8</v>
      </c>
      <c r="D1888">
        <v>1537.8</v>
      </c>
      <c r="E1888">
        <v>1537.8</v>
      </c>
      <c r="F1888">
        <v>1537.8</v>
      </c>
    </row>
    <row r="1889" spans="1:6">
      <c r="A1889" t="s">
        <v>3079</v>
      </c>
      <c r="B1889">
        <v>1056.2</v>
      </c>
      <c r="C1889">
        <v>1056.2</v>
      </c>
      <c r="D1889">
        <v>1056.2</v>
      </c>
      <c r="E1889">
        <v>1056.2</v>
      </c>
      <c r="F1889">
        <v>1056.2</v>
      </c>
    </row>
    <row r="1890" spans="1:6">
      <c r="A1890" t="s">
        <v>3080</v>
      </c>
      <c r="B1890">
        <v>4742.7</v>
      </c>
      <c r="C1890">
        <v>4742.7</v>
      </c>
      <c r="D1890">
        <v>4742.7</v>
      </c>
      <c r="E1890">
        <v>4742.7</v>
      </c>
      <c r="F1890">
        <v>4742.7</v>
      </c>
    </row>
    <row r="1891" spans="1:6">
      <c r="A1891" t="s">
        <v>3081</v>
      </c>
      <c r="B1891">
        <v>273</v>
      </c>
      <c r="C1891">
        <v>273</v>
      </c>
      <c r="D1891">
        <v>273</v>
      </c>
      <c r="E1891">
        <v>273</v>
      </c>
      <c r="F1891">
        <v>273</v>
      </c>
    </row>
    <row r="1892" spans="1:6">
      <c r="A1892" t="s">
        <v>3082</v>
      </c>
      <c r="B1892">
        <v>314.89999999999998</v>
      </c>
      <c r="C1892">
        <v>314.89999999999998</v>
      </c>
      <c r="D1892">
        <v>314.89999999999998</v>
      </c>
      <c r="E1892">
        <v>314.89999999999998</v>
      </c>
      <c r="F1892">
        <v>314.89999999999998</v>
      </c>
    </row>
    <row r="1893" spans="1:6">
      <c r="A1893" t="s">
        <v>3083</v>
      </c>
      <c r="B1893">
        <v>7673.7</v>
      </c>
      <c r="C1893">
        <v>7673.7</v>
      </c>
      <c r="D1893">
        <v>7673.7</v>
      </c>
      <c r="E1893">
        <v>7673.7</v>
      </c>
      <c r="F1893">
        <v>7673.7</v>
      </c>
    </row>
    <row r="1894" spans="1:6">
      <c r="A1894" t="s">
        <v>3084</v>
      </c>
      <c r="B1894">
        <v>431.6</v>
      </c>
      <c r="C1894">
        <v>431.6</v>
      </c>
      <c r="D1894">
        <v>431.6</v>
      </c>
      <c r="E1894">
        <v>431.6</v>
      </c>
      <c r="F1894">
        <v>431.6</v>
      </c>
    </row>
    <row r="1895" spans="1:6">
      <c r="A1895" t="s">
        <v>3085</v>
      </c>
      <c r="B1895">
        <v>13437.5</v>
      </c>
      <c r="C1895">
        <v>13437.5</v>
      </c>
      <c r="D1895">
        <v>13437.5</v>
      </c>
      <c r="E1895">
        <v>13437.5</v>
      </c>
      <c r="F1895">
        <v>13437.5</v>
      </c>
    </row>
    <row r="1896" spans="1:6">
      <c r="A1896" t="s">
        <v>3086</v>
      </c>
      <c r="B1896">
        <v>755.6</v>
      </c>
      <c r="C1896">
        <v>755.6</v>
      </c>
      <c r="D1896">
        <v>755.6</v>
      </c>
      <c r="E1896">
        <v>755.6</v>
      </c>
      <c r="F1896">
        <v>755.6</v>
      </c>
    </row>
    <row r="1897" spans="1:6">
      <c r="A1897" t="s">
        <v>3087</v>
      </c>
      <c r="B1897">
        <v>6676</v>
      </c>
      <c r="C1897">
        <v>6676</v>
      </c>
      <c r="D1897">
        <v>6676</v>
      </c>
      <c r="E1897">
        <v>6676</v>
      </c>
      <c r="F1897">
        <v>6676</v>
      </c>
    </row>
    <row r="1898" spans="1:6">
      <c r="A1898" t="s">
        <v>3088</v>
      </c>
      <c r="B1898">
        <v>1713.4</v>
      </c>
      <c r="C1898">
        <v>1713.4</v>
      </c>
      <c r="D1898">
        <v>1713.4</v>
      </c>
      <c r="E1898">
        <v>1713.4</v>
      </c>
      <c r="F1898">
        <v>1713.4</v>
      </c>
    </row>
    <row r="1899" spans="1:6">
      <c r="A1899" t="s">
        <v>3089</v>
      </c>
      <c r="B1899">
        <v>176.5</v>
      </c>
      <c r="C1899">
        <v>176.5</v>
      </c>
      <c r="D1899">
        <v>176.5</v>
      </c>
      <c r="E1899">
        <v>176.5</v>
      </c>
      <c r="F1899">
        <v>176.5</v>
      </c>
    </row>
    <row r="1900" spans="1:6">
      <c r="A1900" t="s">
        <v>3090</v>
      </c>
      <c r="B1900">
        <v>617</v>
      </c>
      <c r="C1900">
        <v>617</v>
      </c>
      <c r="D1900">
        <v>617</v>
      </c>
      <c r="E1900">
        <v>617</v>
      </c>
      <c r="F1900">
        <v>617</v>
      </c>
    </row>
    <row r="1901" spans="1:6">
      <c r="A1901" t="s">
        <v>3091</v>
      </c>
      <c r="B1901">
        <v>472.2</v>
      </c>
      <c r="C1901">
        <v>472.2</v>
      </c>
      <c r="D1901">
        <v>472.2</v>
      </c>
      <c r="E1901">
        <v>472.2</v>
      </c>
      <c r="F1901">
        <v>472.2</v>
      </c>
    </row>
    <row r="1902" spans="1:6">
      <c r="A1902" t="s">
        <v>3092</v>
      </c>
      <c r="B1902">
        <v>1234.7</v>
      </c>
      <c r="C1902">
        <v>1234.7</v>
      </c>
      <c r="D1902">
        <v>1234.7</v>
      </c>
      <c r="E1902">
        <v>1234.7</v>
      </c>
      <c r="F1902">
        <v>1234.7</v>
      </c>
    </row>
    <row r="1903" spans="1:6">
      <c r="A1903" t="s">
        <v>3093</v>
      </c>
      <c r="B1903">
        <v>1774.1</v>
      </c>
      <c r="C1903">
        <v>1774.1</v>
      </c>
      <c r="D1903">
        <v>1774.1</v>
      </c>
      <c r="E1903">
        <v>1774.1</v>
      </c>
      <c r="F1903">
        <v>1774.1</v>
      </c>
    </row>
    <row r="1904" spans="1:6">
      <c r="A1904" t="s">
        <v>3094</v>
      </c>
      <c r="B1904">
        <v>6498.3</v>
      </c>
      <c r="C1904">
        <v>6498.3</v>
      </c>
      <c r="D1904">
        <v>6498.3</v>
      </c>
      <c r="E1904">
        <v>6498.3</v>
      </c>
      <c r="F1904">
        <v>6498.3</v>
      </c>
    </row>
    <row r="1905" spans="1:6">
      <c r="A1905" t="s">
        <v>3095</v>
      </c>
      <c r="B1905">
        <v>6498.3</v>
      </c>
      <c r="C1905">
        <v>6498.3</v>
      </c>
      <c r="D1905">
        <v>6498.3</v>
      </c>
      <c r="E1905">
        <v>6498.3</v>
      </c>
      <c r="F1905">
        <v>6498.3</v>
      </c>
    </row>
    <row r="1906" spans="1:6">
      <c r="A1906" t="s">
        <v>3096</v>
      </c>
      <c r="B1906">
        <v>41960.2</v>
      </c>
      <c r="C1906">
        <v>41960.2</v>
      </c>
      <c r="D1906">
        <v>41960.2</v>
      </c>
      <c r="E1906">
        <v>41960.2</v>
      </c>
      <c r="F1906">
        <v>41960.2</v>
      </c>
    </row>
    <row r="1907" spans="1:6">
      <c r="A1907" t="s">
        <v>3097</v>
      </c>
      <c r="B1907">
        <v>13244</v>
      </c>
      <c r="C1907">
        <v>13244</v>
      </c>
      <c r="D1907">
        <v>13244</v>
      </c>
      <c r="E1907">
        <v>13244</v>
      </c>
      <c r="F1907">
        <v>13244</v>
      </c>
    </row>
    <row r="1908" spans="1:6">
      <c r="A1908" t="s">
        <v>3098</v>
      </c>
      <c r="B1908">
        <v>7979.3</v>
      </c>
      <c r="C1908">
        <v>7979.3</v>
      </c>
      <c r="D1908">
        <v>7979.3</v>
      </c>
      <c r="E1908">
        <v>7979.3</v>
      </c>
      <c r="F1908">
        <v>7979.3</v>
      </c>
    </row>
    <row r="1909" spans="1:6">
      <c r="A1909" t="s">
        <v>3099</v>
      </c>
      <c r="B1909">
        <v>14725.5</v>
      </c>
      <c r="C1909">
        <v>14725.5</v>
      </c>
      <c r="D1909">
        <v>14725.5</v>
      </c>
      <c r="E1909">
        <v>14725.5</v>
      </c>
      <c r="F1909">
        <v>14725.5</v>
      </c>
    </row>
    <row r="1910" spans="1:6">
      <c r="A1910" t="s">
        <v>3100</v>
      </c>
      <c r="B1910">
        <v>3268.5</v>
      </c>
      <c r="C1910">
        <v>3268.5</v>
      </c>
      <c r="D1910">
        <v>3268.5</v>
      </c>
      <c r="E1910">
        <v>3268.5</v>
      </c>
      <c r="F1910">
        <v>3268.5</v>
      </c>
    </row>
    <row r="1911" spans="1:6">
      <c r="A1911" t="s">
        <v>3101</v>
      </c>
      <c r="B1911">
        <v>1086.2</v>
      </c>
      <c r="C1911">
        <v>1086.2</v>
      </c>
      <c r="D1911">
        <v>1086.2</v>
      </c>
      <c r="E1911">
        <v>1086.2</v>
      </c>
      <c r="F1911">
        <v>1086.2</v>
      </c>
    </row>
    <row r="1912" spans="1:6">
      <c r="A1912" t="s">
        <v>3102</v>
      </c>
      <c r="B1912">
        <v>1656.6</v>
      </c>
      <c r="C1912">
        <v>1656.6</v>
      </c>
      <c r="D1912">
        <v>1656.6</v>
      </c>
      <c r="E1912">
        <v>1656.6</v>
      </c>
      <c r="F1912">
        <v>1656.6</v>
      </c>
    </row>
    <row r="1913" spans="1:6">
      <c r="A1913" t="s">
        <v>632</v>
      </c>
      <c r="B1913">
        <v>14129.7</v>
      </c>
      <c r="C1913">
        <v>14129.7</v>
      </c>
      <c r="D1913">
        <v>14129.7</v>
      </c>
      <c r="E1913">
        <v>14129.7</v>
      </c>
      <c r="F1913">
        <v>14129.7</v>
      </c>
    </row>
    <row r="1914" spans="1:6">
      <c r="A1914" t="s">
        <v>632</v>
      </c>
      <c r="B1914">
        <v>14129.7</v>
      </c>
      <c r="C1914">
        <v>14129.7</v>
      </c>
      <c r="D1914">
        <v>14129.7</v>
      </c>
      <c r="E1914">
        <v>14129.7</v>
      </c>
      <c r="F1914">
        <v>14129.7</v>
      </c>
    </row>
    <row r="1915" spans="1:6">
      <c r="A1915" t="s">
        <v>3103</v>
      </c>
      <c r="B1915">
        <v>110</v>
      </c>
      <c r="C1915">
        <v>110</v>
      </c>
      <c r="D1915">
        <v>110</v>
      </c>
      <c r="E1915">
        <v>110</v>
      </c>
      <c r="F1915">
        <v>110</v>
      </c>
    </row>
    <row r="1916" spans="1:6">
      <c r="A1916" t="s">
        <v>3104</v>
      </c>
      <c r="B1916">
        <v>845.9</v>
      </c>
      <c r="C1916">
        <v>845.9</v>
      </c>
      <c r="D1916">
        <v>845.9</v>
      </c>
      <c r="E1916">
        <v>845.9</v>
      </c>
      <c r="F1916">
        <v>845.9</v>
      </c>
    </row>
    <row r="1917" spans="1:6">
      <c r="A1917" t="s">
        <v>3105</v>
      </c>
      <c r="B1917">
        <v>3402</v>
      </c>
      <c r="C1917">
        <v>3402</v>
      </c>
      <c r="D1917">
        <v>3402</v>
      </c>
      <c r="E1917">
        <v>3402</v>
      </c>
      <c r="F1917">
        <v>3402</v>
      </c>
    </row>
    <row r="1918" spans="1:6">
      <c r="A1918" t="s">
        <v>3106</v>
      </c>
      <c r="B1918">
        <v>3220.1</v>
      </c>
      <c r="C1918">
        <v>3220.1</v>
      </c>
      <c r="D1918">
        <v>3220.1</v>
      </c>
      <c r="E1918">
        <v>3220.1</v>
      </c>
      <c r="F1918">
        <v>3220.1</v>
      </c>
    </row>
    <row r="1919" spans="1:6">
      <c r="A1919" t="s">
        <v>3107</v>
      </c>
      <c r="B1919">
        <v>6551.9</v>
      </c>
      <c r="C1919">
        <v>6551.9</v>
      </c>
      <c r="D1919">
        <v>6551.9</v>
      </c>
      <c r="E1919">
        <v>6551.9</v>
      </c>
      <c r="F1919">
        <v>6551.9</v>
      </c>
    </row>
    <row r="1920" spans="1:6">
      <c r="A1920" t="s">
        <v>49</v>
      </c>
      <c r="B1920">
        <v>103000</v>
      </c>
      <c r="C1920">
        <v>103000</v>
      </c>
      <c r="D1920">
        <v>103000</v>
      </c>
      <c r="E1920">
        <v>103000</v>
      </c>
      <c r="F1920">
        <v>103000</v>
      </c>
    </row>
    <row r="1921" spans="1:6">
      <c r="A1921" t="s">
        <v>3108</v>
      </c>
      <c r="B1921">
        <v>103000</v>
      </c>
      <c r="C1921">
        <v>103000</v>
      </c>
      <c r="D1921">
        <v>103000</v>
      </c>
      <c r="E1921">
        <v>103000</v>
      </c>
      <c r="F1921">
        <v>103000</v>
      </c>
    </row>
    <row r="1922" spans="1:6">
      <c r="A1922" t="s">
        <v>3108</v>
      </c>
      <c r="B1922">
        <v>103000</v>
      </c>
      <c r="C1922">
        <v>103000</v>
      </c>
      <c r="D1922">
        <v>103000</v>
      </c>
      <c r="E1922">
        <v>103000</v>
      </c>
      <c r="F1922">
        <v>103000</v>
      </c>
    </row>
    <row r="1923" spans="1:6">
      <c r="A1923" t="s">
        <v>3109</v>
      </c>
      <c r="B1923">
        <v>993</v>
      </c>
      <c r="C1923">
        <v>993</v>
      </c>
      <c r="D1923">
        <v>993</v>
      </c>
      <c r="E1923">
        <v>993</v>
      </c>
      <c r="F1923">
        <v>993</v>
      </c>
    </row>
    <row r="1924" spans="1:6">
      <c r="A1924" t="s">
        <v>3110</v>
      </c>
      <c r="B1924">
        <v>102007</v>
      </c>
      <c r="C1924">
        <v>102007</v>
      </c>
      <c r="D1924">
        <v>102007</v>
      </c>
      <c r="E1924">
        <v>102007</v>
      </c>
      <c r="F1924">
        <v>102007</v>
      </c>
    </row>
    <row r="1925" spans="1:6">
      <c r="A1925" t="s">
        <v>73</v>
      </c>
      <c r="B1925">
        <v>160.5</v>
      </c>
      <c r="C1925">
        <v>160.5</v>
      </c>
      <c r="D1925">
        <v>160.5</v>
      </c>
      <c r="E1925">
        <v>160</v>
      </c>
      <c r="F1925">
        <v>160</v>
      </c>
    </row>
    <row r="1926" spans="1:6">
      <c r="A1926" t="s">
        <v>73</v>
      </c>
      <c r="B1926">
        <v>160.5</v>
      </c>
      <c r="C1926">
        <v>160.5</v>
      </c>
      <c r="D1926">
        <v>160.5</v>
      </c>
      <c r="E1926">
        <v>160</v>
      </c>
      <c r="F1926">
        <v>160</v>
      </c>
    </row>
    <row r="1927" spans="1:6">
      <c r="A1927" t="s">
        <v>73</v>
      </c>
      <c r="B1927">
        <v>160.5</v>
      </c>
      <c r="C1927">
        <v>160.5</v>
      </c>
      <c r="D1927">
        <v>160.5</v>
      </c>
      <c r="E1927">
        <v>160</v>
      </c>
      <c r="F1927">
        <v>160</v>
      </c>
    </row>
    <row r="1928" spans="1:6">
      <c r="A1928" t="s">
        <v>73</v>
      </c>
      <c r="B1928">
        <v>160.5</v>
      </c>
      <c r="C1928">
        <v>160.5</v>
      </c>
      <c r="D1928">
        <v>160.5</v>
      </c>
      <c r="E1928">
        <v>160</v>
      </c>
      <c r="F1928">
        <v>160</v>
      </c>
    </row>
    <row r="1929" spans="1:6">
      <c r="A1929" t="s">
        <v>55</v>
      </c>
      <c r="B1929">
        <v>323787</v>
      </c>
      <c r="C1929">
        <v>323787</v>
      </c>
      <c r="D1929">
        <v>323779.09999999998</v>
      </c>
      <c r="E1929">
        <v>323772</v>
      </c>
      <c r="F1929">
        <v>323772</v>
      </c>
    </row>
    <row r="1930" spans="1:6">
      <c r="A1930" t="s">
        <v>3111</v>
      </c>
      <c r="B1930">
        <v>323787</v>
      </c>
      <c r="C1930">
        <v>323787</v>
      </c>
      <c r="D1930">
        <v>323779.09999999998</v>
      </c>
      <c r="E1930">
        <v>323772</v>
      </c>
      <c r="F1930">
        <v>323772</v>
      </c>
    </row>
    <row r="1931" spans="1:6">
      <c r="A1931" t="s">
        <v>3112</v>
      </c>
      <c r="B1931">
        <v>5372</v>
      </c>
      <c r="C1931">
        <v>5372</v>
      </c>
      <c r="D1931">
        <v>5372</v>
      </c>
      <c r="E1931">
        <v>5372</v>
      </c>
      <c r="F1931">
        <v>5372</v>
      </c>
    </row>
    <row r="1932" spans="1:6">
      <c r="A1932" t="s">
        <v>3113</v>
      </c>
      <c r="B1932">
        <v>454</v>
      </c>
      <c r="C1932">
        <v>454</v>
      </c>
      <c r="D1932">
        <v>454.1</v>
      </c>
      <c r="E1932">
        <v>454</v>
      </c>
      <c r="F1932">
        <v>454</v>
      </c>
    </row>
    <row r="1933" spans="1:6">
      <c r="A1933" t="s">
        <v>3114</v>
      </c>
      <c r="B1933">
        <v>4918</v>
      </c>
      <c r="C1933">
        <v>4918</v>
      </c>
      <c r="D1933">
        <v>4917.8999999999996</v>
      </c>
      <c r="E1933">
        <v>4918</v>
      </c>
      <c r="F1933">
        <v>4918</v>
      </c>
    </row>
    <row r="1934" spans="1:6">
      <c r="A1934" t="s">
        <v>3115</v>
      </c>
      <c r="B1934">
        <v>52590</v>
      </c>
      <c r="C1934">
        <v>52590</v>
      </c>
      <c r="D1934">
        <v>52589.9</v>
      </c>
      <c r="E1934">
        <v>52590</v>
      </c>
      <c r="F1934">
        <v>52590</v>
      </c>
    </row>
    <row r="1935" spans="1:6">
      <c r="A1935" t="s">
        <v>3116</v>
      </c>
      <c r="B1935">
        <v>27400</v>
      </c>
      <c r="C1935">
        <v>27398</v>
      </c>
      <c r="D1935">
        <v>27397.8</v>
      </c>
      <c r="E1935">
        <v>27398</v>
      </c>
      <c r="F1935">
        <v>27398</v>
      </c>
    </row>
    <row r="1936" spans="1:6">
      <c r="A1936" t="s">
        <v>3117</v>
      </c>
      <c r="B1936">
        <v>25190</v>
      </c>
      <c r="C1936">
        <v>25192</v>
      </c>
      <c r="D1936">
        <v>25192.1</v>
      </c>
      <c r="E1936">
        <v>25192</v>
      </c>
      <c r="F1936">
        <v>25192</v>
      </c>
    </row>
    <row r="1937" spans="1:6">
      <c r="A1937" t="s">
        <v>3118</v>
      </c>
      <c r="B1937">
        <v>36616</v>
      </c>
      <c r="C1937">
        <v>36616</v>
      </c>
      <c r="D1937">
        <v>36613.1</v>
      </c>
      <c r="E1937">
        <v>36613</v>
      </c>
      <c r="F1937">
        <v>36613</v>
      </c>
    </row>
    <row r="1938" spans="1:6">
      <c r="A1938" t="s">
        <v>3119</v>
      </c>
      <c r="B1938">
        <v>4182</v>
      </c>
      <c r="C1938">
        <v>4182</v>
      </c>
      <c r="D1938">
        <v>4180.7</v>
      </c>
      <c r="E1938">
        <v>4181</v>
      </c>
      <c r="F1938">
        <v>4181</v>
      </c>
    </row>
    <row r="1939" spans="1:6">
      <c r="A1939" t="s">
        <v>3120</v>
      </c>
      <c r="B1939">
        <v>14911</v>
      </c>
      <c r="C1939">
        <v>14912</v>
      </c>
      <c r="D1939">
        <v>14910.9</v>
      </c>
      <c r="E1939">
        <v>14911</v>
      </c>
      <c r="F1939">
        <v>14911</v>
      </c>
    </row>
    <row r="1940" spans="1:6">
      <c r="A1940" t="s">
        <v>3121</v>
      </c>
      <c r="B1940">
        <v>2224</v>
      </c>
      <c r="C1940">
        <v>2224</v>
      </c>
      <c r="D1940">
        <v>2225.1</v>
      </c>
      <c r="E1940">
        <v>2225</v>
      </c>
      <c r="F1940">
        <v>2225</v>
      </c>
    </row>
    <row r="1941" spans="1:6">
      <c r="A1941" t="s">
        <v>3122</v>
      </c>
      <c r="B1941">
        <v>15299</v>
      </c>
      <c r="C1941">
        <v>15298</v>
      </c>
      <c r="D1941">
        <v>15296.3</v>
      </c>
      <c r="E1941">
        <v>15296</v>
      </c>
      <c r="F1941">
        <v>15296</v>
      </c>
    </row>
    <row r="1942" spans="1:6">
      <c r="A1942" t="s">
        <v>3123</v>
      </c>
      <c r="B1942">
        <v>25810</v>
      </c>
      <c r="C1942">
        <v>25811</v>
      </c>
      <c r="D1942">
        <v>25810.7</v>
      </c>
      <c r="E1942">
        <v>25812</v>
      </c>
      <c r="F1942">
        <v>25812</v>
      </c>
    </row>
    <row r="1943" spans="1:6">
      <c r="A1943" t="s">
        <v>3124</v>
      </c>
      <c r="B1943">
        <v>9158</v>
      </c>
      <c r="C1943">
        <v>9157</v>
      </c>
      <c r="D1943">
        <v>9157.7999999999993</v>
      </c>
      <c r="E1943">
        <v>9158</v>
      </c>
      <c r="F1943">
        <v>9158</v>
      </c>
    </row>
    <row r="1944" spans="1:6">
      <c r="A1944" t="s">
        <v>3125</v>
      </c>
      <c r="B1944">
        <v>7276</v>
      </c>
      <c r="C1944">
        <v>7277</v>
      </c>
      <c r="D1944">
        <v>7276.9</v>
      </c>
      <c r="E1944">
        <v>7277</v>
      </c>
      <c r="F1944">
        <v>7277</v>
      </c>
    </row>
    <row r="1945" spans="1:6">
      <c r="A1945" t="s">
        <v>3126</v>
      </c>
      <c r="B1945">
        <v>9376</v>
      </c>
      <c r="C1945">
        <v>9376</v>
      </c>
      <c r="D1945">
        <v>9376</v>
      </c>
      <c r="E1945">
        <v>9377</v>
      </c>
      <c r="F1945">
        <v>9377</v>
      </c>
    </row>
    <row r="1946" spans="1:6">
      <c r="A1946" t="s">
        <v>3127</v>
      </c>
      <c r="B1946">
        <v>49177</v>
      </c>
      <c r="C1946">
        <v>49179</v>
      </c>
      <c r="D1946">
        <v>49162.9</v>
      </c>
      <c r="E1946">
        <v>49156</v>
      </c>
      <c r="F1946">
        <v>49156</v>
      </c>
    </row>
    <row r="1947" spans="1:6">
      <c r="A1947" t="s">
        <v>3128</v>
      </c>
      <c r="B1947">
        <v>15440</v>
      </c>
      <c r="C1947">
        <v>15440</v>
      </c>
      <c r="D1947">
        <v>15438.1</v>
      </c>
      <c r="E1947">
        <v>15437</v>
      </c>
      <c r="F1947">
        <v>15437</v>
      </c>
    </row>
    <row r="1948" spans="1:6">
      <c r="A1948" t="s">
        <v>3129</v>
      </c>
      <c r="B1948">
        <v>18623</v>
      </c>
      <c r="C1948">
        <v>18623</v>
      </c>
      <c r="D1948">
        <v>18623.400000000001</v>
      </c>
      <c r="E1948">
        <v>18619</v>
      </c>
      <c r="F1948">
        <v>18619</v>
      </c>
    </row>
    <row r="1949" spans="1:6">
      <c r="A1949" t="s">
        <v>3130</v>
      </c>
      <c r="B1949">
        <v>15114</v>
      </c>
      <c r="C1949">
        <v>15115</v>
      </c>
      <c r="D1949">
        <v>15101.4</v>
      </c>
      <c r="E1949">
        <v>15100</v>
      </c>
      <c r="F1949">
        <v>15100</v>
      </c>
    </row>
    <row r="1950" spans="1:6">
      <c r="A1950" t="s">
        <v>3131</v>
      </c>
      <c r="B1950">
        <v>41271</v>
      </c>
      <c r="C1950">
        <v>41271</v>
      </c>
      <c r="D1950">
        <v>41254.300000000003</v>
      </c>
      <c r="E1950">
        <v>41254</v>
      </c>
      <c r="F1950">
        <v>41254</v>
      </c>
    </row>
    <row r="1951" spans="1:6">
      <c r="A1951" t="s">
        <v>3132</v>
      </c>
      <c r="B1951">
        <v>18856</v>
      </c>
      <c r="C1951">
        <v>18856</v>
      </c>
      <c r="D1951">
        <v>18839.400000000001</v>
      </c>
      <c r="E1951">
        <v>18839</v>
      </c>
      <c r="F1951">
        <v>18839</v>
      </c>
    </row>
    <row r="1952" spans="1:6">
      <c r="A1952" t="s">
        <v>3133</v>
      </c>
      <c r="B1952">
        <v>22415</v>
      </c>
      <c r="C1952">
        <v>22415</v>
      </c>
      <c r="D1952">
        <v>22414.9</v>
      </c>
      <c r="E1952">
        <v>22415</v>
      </c>
      <c r="F1952">
        <v>22415</v>
      </c>
    </row>
    <row r="1953" spans="1:6">
      <c r="A1953" t="s">
        <v>3134</v>
      </c>
      <c r="B1953">
        <v>112946</v>
      </c>
      <c r="C1953">
        <v>112948</v>
      </c>
      <c r="D1953">
        <v>112976.3</v>
      </c>
      <c r="E1953">
        <v>112975</v>
      </c>
      <c r="F1953">
        <v>112975</v>
      </c>
    </row>
    <row r="1954" spans="1:6">
      <c r="A1954" t="s">
        <v>3135</v>
      </c>
      <c r="B1954">
        <v>38460</v>
      </c>
      <c r="C1954">
        <v>38462</v>
      </c>
      <c r="D1954">
        <v>38482.400000000001</v>
      </c>
      <c r="E1954">
        <v>38481</v>
      </c>
      <c r="F1954">
        <v>38481</v>
      </c>
    </row>
    <row r="1955" spans="1:6">
      <c r="A1955" t="s">
        <v>3136</v>
      </c>
      <c r="B1955">
        <v>25870</v>
      </c>
      <c r="C1955">
        <v>25870</v>
      </c>
      <c r="D1955">
        <v>25862.9</v>
      </c>
      <c r="E1955">
        <v>25863</v>
      </c>
      <c r="F1955">
        <v>25863</v>
      </c>
    </row>
    <row r="1956" spans="1:6">
      <c r="A1956" t="s">
        <v>3137</v>
      </c>
      <c r="B1956">
        <v>48616</v>
      </c>
      <c r="C1956">
        <v>48617</v>
      </c>
      <c r="D1956">
        <v>48631</v>
      </c>
      <c r="E1956">
        <v>48631</v>
      </c>
      <c r="F1956">
        <v>48631</v>
      </c>
    </row>
    <row r="1957" spans="1:6">
      <c r="A1957" t="s">
        <v>58</v>
      </c>
      <c r="B1957">
        <v>41284.6</v>
      </c>
      <c r="C1957">
        <v>41284.6</v>
      </c>
      <c r="D1957">
        <v>41284.6</v>
      </c>
      <c r="E1957">
        <v>41284.699999999997</v>
      </c>
      <c r="F1957">
        <v>41291</v>
      </c>
    </row>
    <row r="1958" spans="1:6">
      <c r="A1958" t="s">
        <v>3138</v>
      </c>
      <c r="B1958">
        <v>41284.6</v>
      </c>
      <c r="C1958">
        <v>41284.6</v>
      </c>
      <c r="D1958">
        <v>41284.6</v>
      </c>
      <c r="E1958">
        <v>41284.699999999997</v>
      </c>
      <c r="F1958">
        <v>41291</v>
      </c>
    </row>
    <row r="1959" spans="1:6">
      <c r="A1959" t="s">
        <v>3139</v>
      </c>
      <c r="B1959">
        <v>8718.7999999999993</v>
      </c>
      <c r="C1959">
        <v>8718.7999999999993</v>
      </c>
      <c r="D1959">
        <v>8718.7999999999993</v>
      </c>
      <c r="E1959">
        <v>8718.7000000000007</v>
      </c>
      <c r="F1959">
        <v>8719</v>
      </c>
    </row>
    <row r="1960" spans="1:6">
      <c r="A1960" t="s">
        <v>3140</v>
      </c>
      <c r="B1960">
        <v>3212</v>
      </c>
      <c r="C1960">
        <v>3212</v>
      </c>
      <c r="D1960">
        <v>3212</v>
      </c>
      <c r="E1960">
        <v>3211.9</v>
      </c>
      <c r="F1960">
        <v>3212</v>
      </c>
    </row>
    <row r="1961" spans="1:6">
      <c r="A1961" t="s">
        <v>3141</v>
      </c>
      <c r="B1961">
        <v>5224.3</v>
      </c>
      <c r="C1961">
        <v>5224.3</v>
      </c>
      <c r="D1961">
        <v>5224.3</v>
      </c>
      <c r="E1961">
        <v>5224.3</v>
      </c>
      <c r="F1961">
        <v>5225</v>
      </c>
    </row>
    <row r="1962" spans="1:6">
      <c r="A1962" t="s">
        <v>3142</v>
      </c>
      <c r="B1962">
        <v>282.5</v>
      </c>
      <c r="C1962">
        <v>282.5</v>
      </c>
      <c r="D1962">
        <v>282.5</v>
      </c>
      <c r="E1962">
        <v>282.5</v>
      </c>
      <c r="F1962">
        <v>282</v>
      </c>
    </row>
    <row r="1963" spans="1:6">
      <c r="A1963" t="s">
        <v>3143</v>
      </c>
      <c r="B1963">
        <v>10062.1</v>
      </c>
      <c r="C1963">
        <v>10062.1</v>
      </c>
      <c r="D1963">
        <v>10062.1</v>
      </c>
      <c r="E1963">
        <v>10062.200000000001</v>
      </c>
      <c r="F1963">
        <v>10062</v>
      </c>
    </row>
    <row r="1964" spans="1:6">
      <c r="A1964" t="s">
        <v>3144</v>
      </c>
      <c r="B1964">
        <v>5959.4</v>
      </c>
      <c r="C1964">
        <v>5959.4</v>
      </c>
      <c r="D1964">
        <v>5959.4</v>
      </c>
      <c r="E1964">
        <v>5959.5</v>
      </c>
      <c r="F1964">
        <v>5960</v>
      </c>
    </row>
    <row r="1965" spans="1:6">
      <c r="A1965" t="s">
        <v>1532</v>
      </c>
      <c r="B1965">
        <v>1670.7</v>
      </c>
      <c r="C1965">
        <v>1670.7</v>
      </c>
      <c r="D1965">
        <v>1670.7</v>
      </c>
      <c r="E1965">
        <v>1670.8</v>
      </c>
      <c r="F1965">
        <v>1671</v>
      </c>
    </row>
    <row r="1966" spans="1:6">
      <c r="A1966" t="s">
        <v>3145</v>
      </c>
      <c r="B1966">
        <v>790.5</v>
      </c>
      <c r="C1966">
        <v>790.5</v>
      </c>
      <c r="D1966">
        <v>790.5</v>
      </c>
      <c r="E1966">
        <v>790.4</v>
      </c>
      <c r="F1966">
        <v>790</v>
      </c>
    </row>
    <row r="1967" spans="1:6">
      <c r="A1967" t="s">
        <v>3146</v>
      </c>
      <c r="B1967">
        <v>802.9</v>
      </c>
      <c r="C1967">
        <v>802.9</v>
      </c>
      <c r="D1967">
        <v>802.9</v>
      </c>
      <c r="E1967">
        <v>803</v>
      </c>
      <c r="F1967">
        <v>802</v>
      </c>
    </row>
    <row r="1968" spans="1:6">
      <c r="A1968" t="s">
        <v>2235</v>
      </c>
      <c r="B1968">
        <v>838.6</v>
      </c>
      <c r="C1968">
        <v>838.6</v>
      </c>
      <c r="D1968">
        <v>838.6</v>
      </c>
      <c r="E1968">
        <v>838.6</v>
      </c>
      <c r="F1968">
        <v>839</v>
      </c>
    </row>
    <row r="1969" spans="1:6">
      <c r="A1969" t="s">
        <v>3147</v>
      </c>
      <c r="B1969">
        <v>1958.3</v>
      </c>
      <c r="C1969">
        <v>1958.3</v>
      </c>
      <c r="D1969">
        <v>1958.3</v>
      </c>
      <c r="E1969">
        <v>1958.4</v>
      </c>
      <c r="F1969">
        <v>1959</v>
      </c>
    </row>
    <row r="1970" spans="1:6">
      <c r="A1970" t="s">
        <v>3148</v>
      </c>
      <c r="B1970">
        <v>37</v>
      </c>
      <c r="C1970">
        <v>37</v>
      </c>
      <c r="D1970">
        <v>37</v>
      </c>
      <c r="E1970">
        <v>37</v>
      </c>
      <c r="F1970">
        <v>37</v>
      </c>
    </row>
    <row r="1971" spans="1:6">
      <c r="A1971" t="s">
        <v>3149</v>
      </c>
      <c r="B1971">
        <v>517.6</v>
      </c>
      <c r="C1971">
        <v>517.6</v>
      </c>
      <c r="D1971">
        <v>517.6</v>
      </c>
      <c r="E1971">
        <v>517.70000000000005</v>
      </c>
      <c r="F1971">
        <v>518</v>
      </c>
    </row>
    <row r="1972" spans="1:6">
      <c r="A1972" t="s">
        <v>3150</v>
      </c>
      <c r="B1972">
        <v>1403.7</v>
      </c>
      <c r="C1972">
        <v>1403.7</v>
      </c>
      <c r="D1972">
        <v>1403.7</v>
      </c>
      <c r="E1972">
        <v>1403.8</v>
      </c>
      <c r="F1972">
        <v>1404</v>
      </c>
    </row>
    <row r="1973" spans="1:6">
      <c r="A1973" t="s">
        <v>3151</v>
      </c>
      <c r="B1973">
        <v>1729</v>
      </c>
      <c r="C1973">
        <v>1729</v>
      </c>
      <c r="D1973">
        <v>1729</v>
      </c>
      <c r="E1973">
        <v>1728.9</v>
      </c>
      <c r="F1973">
        <v>1729</v>
      </c>
    </row>
    <row r="1974" spans="1:6">
      <c r="A1974" t="s">
        <v>3151</v>
      </c>
      <c r="B1974">
        <v>1729</v>
      </c>
      <c r="C1974">
        <v>1729</v>
      </c>
      <c r="D1974">
        <v>1729</v>
      </c>
      <c r="E1974">
        <v>1728.9</v>
      </c>
      <c r="F1974">
        <v>1729</v>
      </c>
    </row>
    <row r="1975" spans="1:6">
      <c r="A1975" t="s">
        <v>3152</v>
      </c>
      <c r="B1975">
        <v>11521.1</v>
      </c>
      <c r="C1975">
        <v>11521.1</v>
      </c>
      <c r="D1975">
        <v>11521.1</v>
      </c>
      <c r="E1975">
        <v>11521.2</v>
      </c>
      <c r="F1975">
        <v>11527</v>
      </c>
    </row>
    <row r="1976" spans="1:6">
      <c r="A1976" t="s">
        <v>3153</v>
      </c>
      <c r="B1976">
        <v>685.3</v>
      </c>
      <c r="C1976">
        <v>685.3</v>
      </c>
      <c r="D1976">
        <v>685.3</v>
      </c>
      <c r="E1976">
        <v>685.4</v>
      </c>
      <c r="F1976">
        <v>685</v>
      </c>
    </row>
    <row r="1977" spans="1:6">
      <c r="A1977" t="s">
        <v>3154</v>
      </c>
      <c r="B1977">
        <v>298.39999999999998</v>
      </c>
      <c r="C1977">
        <v>298.39999999999998</v>
      </c>
      <c r="D1977">
        <v>298.39999999999998</v>
      </c>
      <c r="E1977">
        <v>298.39999999999998</v>
      </c>
      <c r="F1977">
        <v>298</v>
      </c>
    </row>
    <row r="1978" spans="1:6">
      <c r="A1978" t="s">
        <v>3155</v>
      </c>
      <c r="B1978">
        <v>242.9</v>
      </c>
      <c r="C1978">
        <v>242.9</v>
      </c>
      <c r="D1978">
        <v>242.9</v>
      </c>
      <c r="E1978">
        <v>242.8</v>
      </c>
      <c r="F1978">
        <v>243</v>
      </c>
    </row>
    <row r="1979" spans="1:6">
      <c r="A1979" t="s">
        <v>3156</v>
      </c>
      <c r="B1979">
        <v>172.5</v>
      </c>
      <c r="C1979">
        <v>172.5</v>
      </c>
      <c r="D1979">
        <v>172.5</v>
      </c>
      <c r="E1979">
        <v>172.5</v>
      </c>
      <c r="F1979">
        <v>173</v>
      </c>
    </row>
    <row r="1980" spans="1:6">
      <c r="A1980" t="s">
        <v>3157</v>
      </c>
      <c r="B1980">
        <v>2025.5</v>
      </c>
      <c r="C1980">
        <v>2025.5</v>
      </c>
      <c r="D1980">
        <v>2025.5</v>
      </c>
      <c r="E1980">
        <v>2025.7</v>
      </c>
      <c r="F1980">
        <v>2031</v>
      </c>
    </row>
    <row r="1981" spans="1:6">
      <c r="A1981" t="s">
        <v>3158</v>
      </c>
      <c r="B1981">
        <v>7105.4</v>
      </c>
      <c r="C1981">
        <v>7105.4</v>
      </c>
      <c r="D1981">
        <v>7105.4</v>
      </c>
      <c r="E1981">
        <v>7105.4</v>
      </c>
      <c r="F1981">
        <v>7105</v>
      </c>
    </row>
    <row r="1982" spans="1:6">
      <c r="A1982" t="s">
        <v>3159</v>
      </c>
      <c r="B1982">
        <v>991</v>
      </c>
      <c r="C1982">
        <v>991</v>
      </c>
      <c r="D1982">
        <v>991</v>
      </c>
      <c r="E1982">
        <v>991</v>
      </c>
      <c r="F1982">
        <v>992</v>
      </c>
    </row>
    <row r="1983" spans="1:6">
      <c r="A1983" t="s">
        <v>3160</v>
      </c>
      <c r="B1983">
        <v>4483.1000000000004</v>
      </c>
      <c r="C1983">
        <v>4483.1000000000004</v>
      </c>
      <c r="D1983">
        <v>4483.1000000000004</v>
      </c>
      <c r="E1983">
        <v>4483.1000000000004</v>
      </c>
      <c r="F1983">
        <v>4483</v>
      </c>
    </row>
    <row r="1984" spans="1:6">
      <c r="A1984" t="s">
        <v>3161</v>
      </c>
      <c r="B1984">
        <v>1493.4</v>
      </c>
      <c r="C1984">
        <v>1493.4</v>
      </c>
      <c r="D1984">
        <v>1493.4</v>
      </c>
      <c r="E1984">
        <v>1493.5</v>
      </c>
      <c r="F1984">
        <v>1493</v>
      </c>
    </row>
    <row r="1985" spans="1:6">
      <c r="A1985" t="s">
        <v>3162</v>
      </c>
      <c r="B1985">
        <v>1076.5999999999999</v>
      </c>
      <c r="C1985">
        <v>1076.5999999999999</v>
      </c>
      <c r="D1985">
        <v>1076.5999999999999</v>
      </c>
      <c r="E1985">
        <v>1076.5999999999999</v>
      </c>
      <c r="F1985">
        <v>1076</v>
      </c>
    </row>
    <row r="1986" spans="1:6">
      <c r="A1986" t="s">
        <v>3163</v>
      </c>
      <c r="B1986">
        <v>907.9</v>
      </c>
      <c r="C1986">
        <v>907.9</v>
      </c>
      <c r="D1986">
        <v>907.9</v>
      </c>
      <c r="E1986">
        <v>907.8</v>
      </c>
      <c r="F1986">
        <v>908</v>
      </c>
    </row>
    <row r="1987" spans="1:6">
      <c r="A1987" t="s">
        <v>3164</v>
      </c>
      <c r="B1987">
        <v>490.6</v>
      </c>
      <c r="C1987">
        <v>490.6</v>
      </c>
      <c r="D1987">
        <v>490.6</v>
      </c>
      <c r="E1987">
        <v>490.6</v>
      </c>
      <c r="F1987">
        <v>491</v>
      </c>
    </row>
    <row r="1988" spans="1:6">
      <c r="A1988" t="s">
        <v>3165</v>
      </c>
      <c r="B1988">
        <v>275.89999999999998</v>
      </c>
      <c r="C1988">
        <v>275.89999999999998</v>
      </c>
      <c r="D1988">
        <v>275.89999999999998</v>
      </c>
      <c r="E1988">
        <v>275.8</v>
      </c>
      <c r="F1988">
        <v>276</v>
      </c>
    </row>
    <row r="1989" spans="1:6">
      <c r="A1989" t="s">
        <v>3166</v>
      </c>
      <c r="B1989">
        <v>238.7</v>
      </c>
      <c r="C1989">
        <v>238.7</v>
      </c>
      <c r="D1989">
        <v>238.7</v>
      </c>
      <c r="E1989">
        <v>238.7</v>
      </c>
      <c r="F1989">
        <v>239</v>
      </c>
    </row>
    <row r="1990" spans="1:6">
      <c r="A1990" t="s">
        <v>3167</v>
      </c>
      <c r="B1990">
        <v>2812.2</v>
      </c>
      <c r="C1990">
        <v>2812.2</v>
      </c>
      <c r="D1990">
        <v>2812.2</v>
      </c>
      <c r="E1990">
        <v>2812.1</v>
      </c>
      <c r="F1990">
        <v>2812</v>
      </c>
    </row>
    <row r="1991" spans="1:6">
      <c r="A1991" t="s">
        <v>3167</v>
      </c>
      <c r="B1991">
        <v>2812.2</v>
      </c>
      <c r="C1991">
        <v>2812.2</v>
      </c>
      <c r="D1991">
        <v>2812.2</v>
      </c>
      <c r="E1991">
        <v>2812.1</v>
      </c>
      <c r="F1991">
        <v>2812</v>
      </c>
    </row>
    <row r="1992" spans="1:6">
      <c r="A1992" t="s">
        <v>74</v>
      </c>
      <c r="B1992">
        <v>13812</v>
      </c>
      <c r="C1992">
        <v>13812</v>
      </c>
      <c r="D1992">
        <v>13812</v>
      </c>
      <c r="E1992">
        <v>13812</v>
      </c>
      <c r="F1992">
        <v>13812</v>
      </c>
    </row>
    <row r="1993" spans="1:6">
      <c r="A1993" t="s">
        <v>3168</v>
      </c>
      <c r="B1993">
        <v>13812</v>
      </c>
      <c r="C1993">
        <v>13812</v>
      </c>
      <c r="D1993">
        <v>13812</v>
      </c>
      <c r="E1993">
        <v>13812</v>
      </c>
      <c r="F1993">
        <v>13812</v>
      </c>
    </row>
    <row r="1994" spans="1:6">
      <c r="A1994" t="s">
        <v>3168</v>
      </c>
      <c r="B1994">
        <v>13812</v>
      </c>
      <c r="C1994">
        <v>13812</v>
      </c>
      <c r="D1994">
        <v>13812</v>
      </c>
      <c r="E1994">
        <v>13812</v>
      </c>
      <c r="F1994">
        <v>13812</v>
      </c>
    </row>
    <row r="1995" spans="1:6">
      <c r="A1995" t="s">
        <v>3168</v>
      </c>
      <c r="B1995">
        <v>13812</v>
      </c>
      <c r="C1995">
        <v>13812</v>
      </c>
      <c r="D1995">
        <v>13812</v>
      </c>
      <c r="E1995">
        <v>13812</v>
      </c>
      <c r="F1995">
        <v>13812</v>
      </c>
    </row>
    <row r="1996" spans="1:6">
      <c r="A1996" t="s">
        <v>163</v>
      </c>
      <c r="B1996">
        <v>25713</v>
      </c>
      <c r="C1996">
        <v>25713</v>
      </c>
      <c r="D1996">
        <v>25713</v>
      </c>
      <c r="E1996">
        <v>25713</v>
      </c>
      <c r="F1996">
        <v>25713</v>
      </c>
    </row>
    <row r="1997" spans="1:6">
      <c r="A1997" t="s">
        <v>3169</v>
      </c>
      <c r="B1997">
        <v>25713</v>
      </c>
      <c r="C1997">
        <v>25713</v>
      </c>
      <c r="D1997">
        <v>25713</v>
      </c>
      <c r="E1997">
        <v>25713</v>
      </c>
      <c r="F1997">
        <v>25713</v>
      </c>
    </row>
    <row r="1998" spans="1:6">
      <c r="A1998" t="s">
        <v>3169</v>
      </c>
      <c r="B1998">
        <v>25713</v>
      </c>
      <c r="C1998">
        <v>25713</v>
      </c>
      <c r="D1998">
        <v>25713</v>
      </c>
      <c r="E1998">
        <v>25713</v>
      </c>
      <c r="F1998">
        <v>25713</v>
      </c>
    </row>
    <row r="1999" spans="1:6">
      <c r="A1999" t="s">
        <v>3170</v>
      </c>
      <c r="B1999" t="s">
        <v>110</v>
      </c>
      <c r="C1999" t="s">
        <v>110</v>
      </c>
      <c r="D1999" t="s">
        <v>110</v>
      </c>
      <c r="E1999" t="s">
        <v>110</v>
      </c>
      <c r="F1999" t="s">
        <v>110</v>
      </c>
    </row>
    <row r="2000" spans="1:6">
      <c r="A2000" t="s">
        <v>3171</v>
      </c>
      <c r="B2000" t="s">
        <v>110</v>
      </c>
      <c r="C2000" t="s">
        <v>110</v>
      </c>
      <c r="D2000" t="s">
        <v>110</v>
      </c>
      <c r="E2000" t="s">
        <v>110</v>
      </c>
      <c r="F2000" t="s">
        <v>110</v>
      </c>
    </row>
    <row r="2001" spans="1:6">
      <c r="A2001" t="s">
        <v>3172</v>
      </c>
      <c r="B2001" t="s">
        <v>110</v>
      </c>
      <c r="C2001" t="s">
        <v>110</v>
      </c>
      <c r="D2001" t="s">
        <v>110</v>
      </c>
      <c r="E2001" t="s">
        <v>110</v>
      </c>
      <c r="F2001" t="s">
        <v>110</v>
      </c>
    </row>
    <row r="2002" spans="1:6">
      <c r="A2002" t="s">
        <v>3173</v>
      </c>
      <c r="B2002" t="s">
        <v>110</v>
      </c>
      <c r="C2002" t="s">
        <v>110</v>
      </c>
      <c r="D2002" t="s">
        <v>110</v>
      </c>
      <c r="E2002" t="s">
        <v>110</v>
      </c>
      <c r="F2002" t="s">
        <v>110</v>
      </c>
    </row>
    <row r="2003" spans="1:6">
      <c r="A2003" t="s">
        <v>3174</v>
      </c>
      <c r="B2003" t="s">
        <v>110</v>
      </c>
      <c r="C2003" t="s">
        <v>110</v>
      </c>
      <c r="D2003" t="s">
        <v>110</v>
      </c>
      <c r="E2003" t="s">
        <v>110</v>
      </c>
      <c r="F2003" t="s">
        <v>110</v>
      </c>
    </row>
    <row r="2004" spans="1:6">
      <c r="A2004" t="s">
        <v>3175</v>
      </c>
      <c r="B2004" t="s">
        <v>110</v>
      </c>
      <c r="C2004" t="s">
        <v>110</v>
      </c>
      <c r="D2004" t="s">
        <v>110</v>
      </c>
      <c r="E2004" t="s">
        <v>110</v>
      </c>
      <c r="F2004" t="s">
        <v>110</v>
      </c>
    </row>
    <row r="2005" spans="1:6">
      <c r="A2005" t="s">
        <v>3176</v>
      </c>
      <c r="B2005" t="s">
        <v>110</v>
      </c>
      <c r="C2005" t="s">
        <v>110</v>
      </c>
      <c r="D2005" t="s">
        <v>110</v>
      </c>
      <c r="E2005" t="s">
        <v>110</v>
      </c>
      <c r="F2005" t="s">
        <v>110</v>
      </c>
    </row>
    <row r="2006" spans="1:6">
      <c r="A2006" t="s">
        <v>3177</v>
      </c>
      <c r="B2006" t="s">
        <v>110</v>
      </c>
      <c r="C2006" t="s">
        <v>110</v>
      </c>
      <c r="D2006" t="s">
        <v>110</v>
      </c>
      <c r="E2006" t="s">
        <v>110</v>
      </c>
      <c r="F2006" t="s">
        <v>110</v>
      </c>
    </row>
    <row r="2007" spans="1:6">
      <c r="A2007" t="s">
        <v>65</v>
      </c>
      <c r="B2007" t="s">
        <v>110</v>
      </c>
      <c r="C2007" t="s">
        <v>110</v>
      </c>
      <c r="D2007" t="s">
        <v>110</v>
      </c>
      <c r="E2007">
        <v>28748</v>
      </c>
      <c r="F2007">
        <v>28748</v>
      </c>
    </row>
    <row r="2008" spans="1:6">
      <c r="A2008" t="s">
        <v>3178</v>
      </c>
      <c r="B2008" t="s">
        <v>110</v>
      </c>
      <c r="C2008" t="s">
        <v>110</v>
      </c>
      <c r="D2008" t="s">
        <v>110</v>
      </c>
      <c r="E2008">
        <v>28748</v>
      </c>
      <c r="F2008">
        <v>28748</v>
      </c>
    </row>
    <row r="2009" spans="1:6">
      <c r="A2009" t="s">
        <v>59</v>
      </c>
      <c r="B2009">
        <v>783562.4</v>
      </c>
      <c r="C2009">
        <v>783562.4</v>
      </c>
      <c r="D2009">
        <v>783562.4</v>
      </c>
      <c r="E2009">
        <v>783562</v>
      </c>
      <c r="F2009">
        <v>783562</v>
      </c>
    </row>
    <row r="2010" spans="1:6">
      <c r="A2010" t="s">
        <v>3179</v>
      </c>
      <c r="B2010">
        <v>5315.3</v>
      </c>
      <c r="C2010">
        <v>5315.3</v>
      </c>
      <c r="D2010">
        <v>5315.3</v>
      </c>
      <c r="E2010">
        <v>5315</v>
      </c>
      <c r="F2010">
        <v>5315</v>
      </c>
    </row>
    <row r="2011" spans="1:6">
      <c r="A2011" t="s">
        <v>3179</v>
      </c>
      <c r="B2011">
        <v>5315.3</v>
      </c>
      <c r="C2011">
        <v>5315.3</v>
      </c>
      <c r="D2011">
        <v>5315.3</v>
      </c>
      <c r="E2011">
        <v>5315</v>
      </c>
      <c r="F2011">
        <v>5315</v>
      </c>
    </row>
    <row r="2012" spans="1:6">
      <c r="A2012" t="s">
        <v>3179</v>
      </c>
      <c r="B2012">
        <v>5315.3</v>
      </c>
      <c r="C2012">
        <v>5315.3</v>
      </c>
      <c r="D2012">
        <v>5315.3</v>
      </c>
      <c r="E2012">
        <v>5315</v>
      </c>
      <c r="F2012">
        <v>5315</v>
      </c>
    </row>
    <row r="2013" spans="1:6">
      <c r="A2013" t="s">
        <v>3180</v>
      </c>
      <c r="B2013">
        <v>43163.199999999997</v>
      </c>
      <c r="C2013">
        <v>43163.199999999997</v>
      </c>
      <c r="D2013">
        <v>43163.199999999997</v>
      </c>
      <c r="E2013">
        <v>43163</v>
      </c>
      <c r="F2013">
        <v>43163</v>
      </c>
    </row>
    <row r="2014" spans="1:6">
      <c r="A2014" t="s">
        <v>3181</v>
      </c>
      <c r="B2014">
        <v>18740</v>
      </c>
      <c r="C2014">
        <v>18740</v>
      </c>
      <c r="D2014">
        <v>18740</v>
      </c>
      <c r="E2014">
        <v>18740</v>
      </c>
      <c r="F2014">
        <v>18740</v>
      </c>
    </row>
    <row r="2015" spans="1:6">
      <c r="A2015" t="s">
        <v>3182</v>
      </c>
      <c r="B2015">
        <v>6342.3</v>
      </c>
      <c r="C2015">
        <v>6342.3</v>
      </c>
      <c r="D2015">
        <v>6342.3</v>
      </c>
      <c r="E2015">
        <v>6342</v>
      </c>
      <c r="F2015">
        <v>6342</v>
      </c>
    </row>
    <row r="2016" spans="1:6">
      <c r="A2016" t="s">
        <v>3183</v>
      </c>
      <c r="B2016">
        <v>6097.9</v>
      </c>
      <c r="C2016">
        <v>6097.9</v>
      </c>
      <c r="D2016">
        <v>6097.9</v>
      </c>
      <c r="E2016">
        <v>6098</v>
      </c>
      <c r="F2016">
        <v>6098</v>
      </c>
    </row>
    <row r="2017" spans="1:6">
      <c r="A2017" t="s">
        <v>3184</v>
      </c>
      <c r="B2017">
        <v>6299.8</v>
      </c>
      <c r="C2017">
        <v>6299.8</v>
      </c>
      <c r="D2017">
        <v>6299.8</v>
      </c>
      <c r="E2017">
        <v>6300</v>
      </c>
      <c r="F2017">
        <v>6300</v>
      </c>
    </row>
    <row r="2018" spans="1:6">
      <c r="A2018" t="s">
        <v>3185</v>
      </c>
      <c r="B2018">
        <v>24423.200000000001</v>
      </c>
      <c r="C2018">
        <v>24423.200000000001</v>
      </c>
      <c r="D2018">
        <v>24423.200000000001</v>
      </c>
      <c r="E2018">
        <v>24423</v>
      </c>
      <c r="F2018">
        <v>24423</v>
      </c>
    </row>
    <row r="2019" spans="1:6">
      <c r="A2019" t="s">
        <v>3186</v>
      </c>
      <c r="B2019">
        <v>14472.7</v>
      </c>
      <c r="C2019">
        <v>14472.7</v>
      </c>
      <c r="D2019">
        <v>14472.7</v>
      </c>
      <c r="E2019">
        <v>14473</v>
      </c>
      <c r="F2019">
        <v>14473</v>
      </c>
    </row>
    <row r="2020" spans="1:6">
      <c r="A2020" t="s">
        <v>3187</v>
      </c>
      <c r="B2020">
        <v>9950.4</v>
      </c>
      <c r="C2020">
        <v>9950.4</v>
      </c>
      <c r="D2020">
        <v>9950.4</v>
      </c>
      <c r="E2020">
        <v>9950</v>
      </c>
      <c r="F2020">
        <v>9950</v>
      </c>
    </row>
    <row r="2021" spans="1:6">
      <c r="A2021" t="s">
        <v>3188</v>
      </c>
      <c r="B2021">
        <v>89997.2</v>
      </c>
      <c r="C2021">
        <v>89997.2</v>
      </c>
      <c r="D2021">
        <v>89997.2</v>
      </c>
      <c r="E2021">
        <v>89997</v>
      </c>
      <c r="F2021">
        <v>89997</v>
      </c>
    </row>
    <row r="2022" spans="1:6">
      <c r="A2022" t="s">
        <v>3189</v>
      </c>
      <c r="B2022">
        <v>12015.6</v>
      </c>
      <c r="C2022">
        <v>12015.6</v>
      </c>
      <c r="D2022">
        <v>12015.6</v>
      </c>
      <c r="E2022">
        <v>12016</v>
      </c>
      <c r="F2022">
        <v>12016</v>
      </c>
    </row>
    <row r="2023" spans="1:6">
      <c r="A2023" t="s">
        <v>3189</v>
      </c>
      <c r="B2023">
        <v>12015.6</v>
      </c>
      <c r="C2023">
        <v>12015.6</v>
      </c>
      <c r="D2023">
        <v>12015.6</v>
      </c>
      <c r="E2023">
        <v>12016</v>
      </c>
      <c r="F2023">
        <v>12016</v>
      </c>
    </row>
    <row r="2024" spans="1:6">
      <c r="A2024" t="s">
        <v>3190</v>
      </c>
      <c r="B2024">
        <v>32657.8</v>
      </c>
      <c r="C2024">
        <v>32657.8</v>
      </c>
      <c r="D2024">
        <v>32657.8</v>
      </c>
      <c r="E2024">
        <v>32658</v>
      </c>
      <c r="F2024">
        <v>32658</v>
      </c>
    </row>
    <row r="2025" spans="1:6">
      <c r="A2025" t="s">
        <v>3191</v>
      </c>
      <c r="B2025">
        <v>7904.4</v>
      </c>
      <c r="C2025">
        <v>7904.4</v>
      </c>
      <c r="D2025">
        <v>7904.4</v>
      </c>
      <c r="E2025">
        <v>7904</v>
      </c>
      <c r="F2025">
        <v>7904</v>
      </c>
    </row>
    <row r="2026" spans="1:6">
      <c r="A2026" t="s">
        <v>3192</v>
      </c>
      <c r="B2026">
        <v>11804.2</v>
      </c>
      <c r="C2026">
        <v>11804.2</v>
      </c>
      <c r="D2026">
        <v>11804.2</v>
      </c>
      <c r="E2026">
        <v>11804</v>
      </c>
      <c r="F2026">
        <v>11804</v>
      </c>
    </row>
    <row r="2027" spans="1:6">
      <c r="A2027" t="s">
        <v>3193</v>
      </c>
      <c r="B2027">
        <v>12949.2</v>
      </c>
      <c r="C2027">
        <v>12949.2</v>
      </c>
      <c r="D2027">
        <v>12949.2</v>
      </c>
      <c r="E2027">
        <v>12949</v>
      </c>
      <c r="F2027">
        <v>12949</v>
      </c>
    </row>
    <row r="2028" spans="1:6">
      <c r="A2028" t="s">
        <v>3194</v>
      </c>
      <c r="B2028">
        <v>45323.8</v>
      </c>
      <c r="C2028">
        <v>45323.8</v>
      </c>
      <c r="D2028">
        <v>45323.8</v>
      </c>
      <c r="E2028">
        <v>45324</v>
      </c>
      <c r="F2028">
        <v>45324</v>
      </c>
    </row>
    <row r="2029" spans="1:6">
      <c r="A2029" t="s">
        <v>3195</v>
      </c>
      <c r="B2029">
        <v>13228.5</v>
      </c>
      <c r="C2029">
        <v>13228.5</v>
      </c>
      <c r="D2029">
        <v>13228.5</v>
      </c>
      <c r="E2029">
        <v>13229</v>
      </c>
      <c r="F2029">
        <v>13229</v>
      </c>
    </row>
    <row r="2030" spans="1:6">
      <c r="A2030" t="s">
        <v>3196</v>
      </c>
      <c r="B2030">
        <v>14718.6</v>
      </c>
      <c r="C2030">
        <v>14718.6</v>
      </c>
      <c r="D2030">
        <v>14718.6</v>
      </c>
      <c r="E2030">
        <v>14719</v>
      </c>
      <c r="F2030">
        <v>14719</v>
      </c>
    </row>
    <row r="2031" spans="1:6">
      <c r="A2031" t="s">
        <v>3197</v>
      </c>
      <c r="B2031">
        <v>12013.6</v>
      </c>
      <c r="C2031">
        <v>12013.6</v>
      </c>
      <c r="D2031">
        <v>12013.6</v>
      </c>
      <c r="E2031">
        <v>12014</v>
      </c>
      <c r="F2031">
        <v>12014</v>
      </c>
    </row>
    <row r="2032" spans="1:6">
      <c r="A2032" t="s">
        <v>3198</v>
      </c>
      <c r="B2032">
        <v>5363.1</v>
      </c>
      <c r="C2032">
        <v>5363.1</v>
      </c>
      <c r="D2032">
        <v>5363.1</v>
      </c>
      <c r="E2032">
        <v>5363</v>
      </c>
      <c r="F2032">
        <v>5363</v>
      </c>
    </row>
    <row r="2033" spans="1:6">
      <c r="A2033" t="s">
        <v>3199</v>
      </c>
      <c r="B2033">
        <v>49367.5</v>
      </c>
      <c r="C2033">
        <v>49367.5</v>
      </c>
      <c r="D2033">
        <v>49367.5</v>
      </c>
      <c r="E2033">
        <v>49367</v>
      </c>
      <c r="F2033">
        <v>49367</v>
      </c>
    </row>
    <row r="2034" spans="1:6">
      <c r="A2034" t="s">
        <v>3200</v>
      </c>
      <c r="B2034">
        <v>29095.200000000001</v>
      </c>
      <c r="C2034">
        <v>29095.200000000001</v>
      </c>
      <c r="D2034">
        <v>29095.200000000001</v>
      </c>
      <c r="E2034">
        <v>29095</v>
      </c>
      <c r="F2034">
        <v>29095</v>
      </c>
    </row>
    <row r="2035" spans="1:6">
      <c r="A2035" t="s">
        <v>3201</v>
      </c>
      <c r="B2035">
        <v>10886.4</v>
      </c>
      <c r="C2035">
        <v>10886.4</v>
      </c>
      <c r="D2035">
        <v>10886.4</v>
      </c>
      <c r="E2035">
        <v>10886</v>
      </c>
      <c r="F2035">
        <v>10886</v>
      </c>
    </row>
    <row r="2036" spans="1:6">
      <c r="A2036" t="s">
        <v>3202</v>
      </c>
      <c r="B2036">
        <v>13902</v>
      </c>
      <c r="C2036">
        <v>13902</v>
      </c>
      <c r="D2036">
        <v>13902</v>
      </c>
      <c r="E2036">
        <v>13902</v>
      </c>
      <c r="F2036">
        <v>13902</v>
      </c>
    </row>
    <row r="2037" spans="1:6">
      <c r="A2037" t="s">
        <v>3203</v>
      </c>
      <c r="B2037">
        <v>4306.8</v>
      </c>
      <c r="C2037">
        <v>4306.8</v>
      </c>
      <c r="D2037">
        <v>4306.8</v>
      </c>
      <c r="E2037">
        <v>4307</v>
      </c>
      <c r="F2037">
        <v>4307</v>
      </c>
    </row>
    <row r="2038" spans="1:6">
      <c r="A2038" t="s">
        <v>3204</v>
      </c>
      <c r="B2038">
        <v>20272.3</v>
      </c>
      <c r="C2038">
        <v>20272.3</v>
      </c>
      <c r="D2038">
        <v>20272.3</v>
      </c>
      <c r="E2038">
        <v>20272</v>
      </c>
      <c r="F2038">
        <v>20272</v>
      </c>
    </row>
    <row r="2039" spans="1:6">
      <c r="A2039" t="s">
        <v>3205</v>
      </c>
      <c r="B2039">
        <v>3625.3</v>
      </c>
      <c r="C2039">
        <v>3625.3</v>
      </c>
      <c r="D2039">
        <v>3625.3</v>
      </c>
      <c r="E2039">
        <v>3625</v>
      </c>
      <c r="F2039">
        <v>3625</v>
      </c>
    </row>
    <row r="2040" spans="1:6">
      <c r="A2040" t="s">
        <v>3206</v>
      </c>
      <c r="B2040">
        <v>4880.2</v>
      </c>
      <c r="C2040">
        <v>4880.2</v>
      </c>
      <c r="D2040">
        <v>4880.2</v>
      </c>
      <c r="E2040">
        <v>4880</v>
      </c>
      <c r="F2040">
        <v>4880</v>
      </c>
    </row>
    <row r="2041" spans="1:6">
      <c r="A2041" t="s">
        <v>3207</v>
      </c>
      <c r="B2041">
        <v>2593</v>
      </c>
      <c r="C2041">
        <v>2593</v>
      </c>
      <c r="D2041">
        <v>2593</v>
      </c>
      <c r="E2041">
        <v>2593</v>
      </c>
      <c r="F2041">
        <v>2593</v>
      </c>
    </row>
    <row r="2042" spans="1:6">
      <c r="A2042" t="s">
        <v>3208</v>
      </c>
      <c r="B2042">
        <v>8323.4</v>
      </c>
      <c r="C2042">
        <v>8323.4</v>
      </c>
      <c r="D2042">
        <v>8323.4</v>
      </c>
      <c r="E2042">
        <v>8323</v>
      </c>
      <c r="F2042">
        <v>8323</v>
      </c>
    </row>
    <row r="2043" spans="1:6">
      <c r="A2043" t="s">
        <v>3209</v>
      </c>
      <c r="B2043">
        <v>850.5</v>
      </c>
      <c r="C2043">
        <v>850.5</v>
      </c>
      <c r="D2043">
        <v>850.5</v>
      </c>
      <c r="E2043">
        <v>850</v>
      </c>
      <c r="F2043">
        <v>850</v>
      </c>
    </row>
    <row r="2044" spans="1:6">
      <c r="A2044" t="s">
        <v>3210</v>
      </c>
      <c r="B2044">
        <v>75084.399999999994</v>
      </c>
      <c r="C2044">
        <v>75084.399999999994</v>
      </c>
      <c r="D2044">
        <v>75084.399999999994</v>
      </c>
      <c r="E2044">
        <v>75084</v>
      </c>
      <c r="F2044">
        <v>75084</v>
      </c>
    </row>
    <row r="2045" spans="1:6">
      <c r="A2045" t="s">
        <v>3211</v>
      </c>
      <c r="B2045">
        <v>25401.9</v>
      </c>
      <c r="C2045">
        <v>25401.9</v>
      </c>
      <c r="D2045">
        <v>25401.9</v>
      </c>
      <c r="E2045">
        <v>25402</v>
      </c>
      <c r="F2045">
        <v>25402</v>
      </c>
    </row>
    <row r="2046" spans="1:6">
      <c r="A2046" t="s">
        <v>3211</v>
      </c>
      <c r="B2046">
        <v>25401.9</v>
      </c>
      <c r="C2046">
        <v>25401.9</v>
      </c>
      <c r="D2046">
        <v>25401.9</v>
      </c>
      <c r="E2046">
        <v>25402</v>
      </c>
      <c r="F2046">
        <v>25402</v>
      </c>
    </row>
    <row r="2047" spans="1:6">
      <c r="A2047" t="s">
        <v>3212</v>
      </c>
      <c r="B2047">
        <v>49682.400000000001</v>
      </c>
      <c r="C2047">
        <v>49682.400000000001</v>
      </c>
      <c r="D2047">
        <v>49682.400000000001</v>
      </c>
      <c r="E2047">
        <v>49682</v>
      </c>
      <c r="F2047">
        <v>49682</v>
      </c>
    </row>
    <row r="2048" spans="1:6">
      <c r="A2048" t="s">
        <v>3213</v>
      </c>
      <c r="B2048">
        <v>40813.5</v>
      </c>
      <c r="C2048">
        <v>40813.5</v>
      </c>
      <c r="D2048">
        <v>40813.5</v>
      </c>
      <c r="E2048">
        <v>40814</v>
      </c>
      <c r="F2048">
        <v>40814</v>
      </c>
    </row>
    <row r="2049" spans="1:6">
      <c r="A2049" t="s">
        <v>3214</v>
      </c>
      <c r="B2049">
        <v>8868.9</v>
      </c>
      <c r="C2049">
        <v>8868.9</v>
      </c>
      <c r="D2049">
        <v>8868.9</v>
      </c>
      <c r="E2049">
        <v>8869</v>
      </c>
      <c r="F2049">
        <v>8869</v>
      </c>
    </row>
    <row r="2050" spans="1:6">
      <c r="A2050" t="s">
        <v>3215</v>
      </c>
      <c r="B2050">
        <v>89838.5</v>
      </c>
      <c r="C2050">
        <v>89838.5</v>
      </c>
      <c r="D2050">
        <v>89838.5</v>
      </c>
      <c r="E2050">
        <v>89838</v>
      </c>
      <c r="F2050">
        <v>89838</v>
      </c>
    </row>
    <row r="2051" spans="1:6">
      <c r="A2051" t="s">
        <v>3216</v>
      </c>
      <c r="B2051">
        <v>36796.6</v>
      </c>
      <c r="C2051">
        <v>36796.6</v>
      </c>
      <c r="D2051">
        <v>36796.6</v>
      </c>
      <c r="E2051">
        <v>36797</v>
      </c>
      <c r="F2051">
        <v>36797</v>
      </c>
    </row>
    <row r="2052" spans="1:6">
      <c r="A2052" t="s">
        <v>3217</v>
      </c>
      <c r="B2052">
        <v>20790.599999999999</v>
      </c>
      <c r="C2052">
        <v>20790.599999999999</v>
      </c>
      <c r="D2052">
        <v>20790.599999999999</v>
      </c>
      <c r="E2052">
        <v>20791</v>
      </c>
      <c r="F2052">
        <v>20791</v>
      </c>
    </row>
    <row r="2053" spans="1:6">
      <c r="A2053" t="s">
        <v>3218</v>
      </c>
      <c r="B2053">
        <v>8871.1</v>
      </c>
      <c r="C2053">
        <v>8871.1</v>
      </c>
      <c r="D2053">
        <v>8871.1</v>
      </c>
      <c r="E2053">
        <v>8871</v>
      </c>
      <c r="F2053">
        <v>8871</v>
      </c>
    </row>
    <row r="2054" spans="1:6">
      <c r="A2054" t="s">
        <v>3219</v>
      </c>
      <c r="B2054">
        <v>7135</v>
      </c>
      <c r="C2054">
        <v>7135</v>
      </c>
      <c r="D2054">
        <v>7135</v>
      </c>
      <c r="E2054">
        <v>7135</v>
      </c>
      <c r="F2054">
        <v>7135</v>
      </c>
    </row>
    <row r="2055" spans="1:6">
      <c r="A2055" t="s">
        <v>3220</v>
      </c>
      <c r="B2055">
        <v>29557.8</v>
      </c>
      <c r="C2055">
        <v>29557.8</v>
      </c>
      <c r="D2055">
        <v>29557.8</v>
      </c>
      <c r="E2055">
        <v>29558</v>
      </c>
      <c r="F2055">
        <v>29558</v>
      </c>
    </row>
    <row r="2056" spans="1:6">
      <c r="A2056" t="s">
        <v>3221</v>
      </c>
      <c r="B2056">
        <v>14045.6</v>
      </c>
      <c r="C2056">
        <v>14045.6</v>
      </c>
      <c r="D2056">
        <v>14045.6</v>
      </c>
      <c r="E2056">
        <v>14046</v>
      </c>
      <c r="F2056">
        <v>14046</v>
      </c>
    </row>
    <row r="2057" spans="1:6">
      <c r="A2057" t="s">
        <v>3222</v>
      </c>
      <c r="B2057">
        <v>15512.3</v>
      </c>
      <c r="C2057">
        <v>15512.3</v>
      </c>
      <c r="D2057">
        <v>15512.3</v>
      </c>
      <c r="E2057">
        <v>15512</v>
      </c>
      <c r="F2057">
        <v>15512</v>
      </c>
    </row>
    <row r="2058" spans="1:6">
      <c r="A2058" t="s">
        <v>3223</v>
      </c>
      <c r="B2058">
        <v>23484.1</v>
      </c>
      <c r="C2058">
        <v>23484.1</v>
      </c>
      <c r="D2058">
        <v>23484.1</v>
      </c>
      <c r="E2058">
        <v>23484</v>
      </c>
      <c r="F2058">
        <v>23484</v>
      </c>
    </row>
    <row r="2059" spans="1:6">
      <c r="A2059" t="s">
        <v>3224</v>
      </c>
      <c r="B2059">
        <v>5831.4</v>
      </c>
      <c r="C2059">
        <v>5831.4</v>
      </c>
      <c r="D2059">
        <v>5831.4</v>
      </c>
      <c r="E2059">
        <v>5831</v>
      </c>
      <c r="F2059">
        <v>5831</v>
      </c>
    </row>
    <row r="2060" spans="1:6">
      <c r="A2060" t="s">
        <v>3225</v>
      </c>
      <c r="B2060">
        <v>14456.7</v>
      </c>
      <c r="C2060">
        <v>14456.7</v>
      </c>
      <c r="D2060">
        <v>14456.7</v>
      </c>
      <c r="E2060">
        <v>14457</v>
      </c>
      <c r="F2060">
        <v>14457</v>
      </c>
    </row>
    <row r="2061" spans="1:6">
      <c r="A2061" t="s">
        <v>3226</v>
      </c>
      <c r="B2061">
        <v>3196</v>
      </c>
      <c r="C2061">
        <v>3196</v>
      </c>
      <c r="D2061">
        <v>3196</v>
      </c>
      <c r="E2061">
        <v>3196</v>
      </c>
      <c r="F2061">
        <v>3196</v>
      </c>
    </row>
    <row r="2062" spans="1:6">
      <c r="A2062" t="s">
        <v>3227</v>
      </c>
      <c r="B2062">
        <v>91573.3</v>
      </c>
      <c r="C2062">
        <v>91573.3</v>
      </c>
      <c r="D2062">
        <v>91573.3</v>
      </c>
      <c r="E2062">
        <v>91573</v>
      </c>
      <c r="F2062">
        <v>91573</v>
      </c>
    </row>
    <row r="2063" spans="1:6">
      <c r="A2063" t="s">
        <v>3228</v>
      </c>
      <c r="B2063">
        <v>31822.5</v>
      </c>
      <c r="C2063">
        <v>31822.5</v>
      </c>
      <c r="D2063">
        <v>31822.5</v>
      </c>
      <c r="E2063">
        <v>31823</v>
      </c>
      <c r="F2063">
        <v>31823</v>
      </c>
    </row>
    <row r="2064" spans="1:6">
      <c r="A2064" t="s">
        <v>3229</v>
      </c>
      <c r="B2064">
        <v>4569.8</v>
      </c>
      <c r="C2064">
        <v>4569.8</v>
      </c>
      <c r="D2064">
        <v>4569.8</v>
      </c>
      <c r="E2064">
        <v>4570</v>
      </c>
      <c r="F2064">
        <v>4570</v>
      </c>
    </row>
    <row r="2065" spans="1:6">
      <c r="A2065" t="s">
        <v>3230</v>
      </c>
      <c r="B2065">
        <v>7965.5</v>
      </c>
      <c r="C2065">
        <v>7965.5</v>
      </c>
      <c r="D2065">
        <v>7965.5</v>
      </c>
      <c r="E2065">
        <v>7966</v>
      </c>
      <c r="F2065">
        <v>7966</v>
      </c>
    </row>
    <row r="2066" spans="1:6">
      <c r="A2066" t="s">
        <v>3231</v>
      </c>
      <c r="B2066">
        <v>7365.3</v>
      </c>
      <c r="C2066">
        <v>7365.3</v>
      </c>
      <c r="D2066">
        <v>7365.3</v>
      </c>
      <c r="E2066">
        <v>7365</v>
      </c>
      <c r="F2066">
        <v>7365</v>
      </c>
    </row>
    <row r="2067" spans="1:6">
      <c r="A2067" t="s">
        <v>3232</v>
      </c>
      <c r="B2067">
        <v>5391.6</v>
      </c>
      <c r="C2067">
        <v>5391.6</v>
      </c>
      <c r="D2067">
        <v>5391.6</v>
      </c>
      <c r="E2067">
        <v>5392</v>
      </c>
      <c r="F2067">
        <v>5392</v>
      </c>
    </row>
    <row r="2068" spans="1:6">
      <c r="A2068" t="s">
        <v>3233</v>
      </c>
      <c r="B2068">
        <v>6530.3</v>
      </c>
      <c r="C2068">
        <v>6530.3</v>
      </c>
      <c r="D2068">
        <v>6530.3</v>
      </c>
      <c r="E2068">
        <v>6530</v>
      </c>
      <c r="F2068">
        <v>6530</v>
      </c>
    </row>
    <row r="2069" spans="1:6">
      <c r="A2069" t="s">
        <v>3234</v>
      </c>
      <c r="B2069">
        <v>59750.8</v>
      </c>
      <c r="C2069">
        <v>59750.8</v>
      </c>
      <c r="D2069">
        <v>59750.8</v>
      </c>
      <c r="E2069">
        <v>59751</v>
      </c>
      <c r="F2069">
        <v>59751</v>
      </c>
    </row>
    <row r="2070" spans="1:6">
      <c r="A2070" t="s">
        <v>3235</v>
      </c>
      <c r="B2070">
        <v>17109.3</v>
      </c>
      <c r="C2070">
        <v>17109.3</v>
      </c>
      <c r="D2070">
        <v>17109.3</v>
      </c>
      <c r="E2070">
        <v>17109</v>
      </c>
      <c r="F2070">
        <v>17109</v>
      </c>
    </row>
    <row r="2071" spans="1:6">
      <c r="A2071" t="s">
        <v>3236</v>
      </c>
      <c r="B2071">
        <v>28567.3</v>
      </c>
      <c r="C2071">
        <v>28567.3</v>
      </c>
      <c r="D2071">
        <v>28567.3</v>
      </c>
      <c r="E2071">
        <v>28567</v>
      </c>
      <c r="F2071">
        <v>28567</v>
      </c>
    </row>
    <row r="2072" spans="1:6">
      <c r="A2072" t="s">
        <v>3237</v>
      </c>
      <c r="B2072">
        <v>14074.1</v>
      </c>
      <c r="C2072">
        <v>14074.1</v>
      </c>
      <c r="D2072">
        <v>14074.1</v>
      </c>
      <c r="E2072">
        <v>14074</v>
      </c>
      <c r="F2072">
        <v>14074</v>
      </c>
    </row>
    <row r="2073" spans="1:6">
      <c r="A2073" t="s">
        <v>3238</v>
      </c>
      <c r="B2073">
        <v>73902.2</v>
      </c>
      <c r="C2073">
        <v>73902.2</v>
      </c>
      <c r="D2073">
        <v>73902.2</v>
      </c>
      <c r="E2073">
        <v>73902</v>
      </c>
      <c r="F2073">
        <v>73902</v>
      </c>
    </row>
    <row r="2074" spans="1:6">
      <c r="A2074" t="s">
        <v>3239</v>
      </c>
      <c r="B2074">
        <v>9499</v>
      </c>
      <c r="C2074">
        <v>9499</v>
      </c>
      <c r="D2074">
        <v>9499</v>
      </c>
      <c r="E2074">
        <v>9499</v>
      </c>
      <c r="F2074">
        <v>9499</v>
      </c>
    </row>
    <row r="2075" spans="1:6">
      <c r="A2075" t="s">
        <v>3240</v>
      </c>
      <c r="B2075">
        <v>3309.9</v>
      </c>
      <c r="C2075">
        <v>3309.9</v>
      </c>
      <c r="D2075">
        <v>3309.9</v>
      </c>
      <c r="E2075">
        <v>3310</v>
      </c>
      <c r="F2075">
        <v>3310</v>
      </c>
    </row>
    <row r="2076" spans="1:6">
      <c r="A2076" t="s">
        <v>3241</v>
      </c>
      <c r="B2076">
        <v>4108.8</v>
      </c>
      <c r="C2076">
        <v>4108.8</v>
      </c>
      <c r="D2076">
        <v>4108.8</v>
      </c>
      <c r="E2076">
        <v>4109</v>
      </c>
      <c r="F2076">
        <v>4109</v>
      </c>
    </row>
    <row r="2077" spans="1:6">
      <c r="A2077" t="s">
        <v>3242</v>
      </c>
      <c r="B2077">
        <v>2080.4</v>
      </c>
      <c r="C2077">
        <v>2080.4</v>
      </c>
      <c r="D2077">
        <v>2080.4</v>
      </c>
      <c r="E2077">
        <v>2080</v>
      </c>
      <c r="F2077">
        <v>2080</v>
      </c>
    </row>
    <row r="2078" spans="1:6">
      <c r="A2078" t="s">
        <v>3243</v>
      </c>
      <c r="B2078">
        <v>26466.400000000001</v>
      </c>
      <c r="C2078">
        <v>26466.400000000001</v>
      </c>
      <c r="D2078">
        <v>26466.400000000001</v>
      </c>
      <c r="E2078">
        <v>26466</v>
      </c>
      <c r="F2078">
        <v>26466</v>
      </c>
    </row>
    <row r="2079" spans="1:6">
      <c r="A2079" t="s">
        <v>3244</v>
      </c>
      <c r="B2079">
        <v>13158</v>
      </c>
      <c r="C2079">
        <v>13158</v>
      </c>
      <c r="D2079">
        <v>13158</v>
      </c>
      <c r="E2079">
        <v>13158</v>
      </c>
      <c r="F2079">
        <v>13158</v>
      </c>
    </row>
    <row r="2080" spans="1:6">
      <c r="A2080" t="s">
        <v>3245</v>
      </c>
      <c r="B2080">
        <v>7491.9</v>
      </c>
      <c r="C2080">
        <v>7491.9</v>
      </c>
      <c r="D2080">
        <v>7491.9</v>
      </c>
      <c r="E2080">
        <v>7492</v>
      </c>
      <c r="F2080">
        <v>7492</v>
      </c>
    </row>
    <row r="2081" spans="1:6">
      <c r="A2081" t="s">
        <v>3246</v>
      </c>
      <c r="B2081">
        <v>5816.6</v>
      </c>
      <c r="C2081">
        <v>5816.6</v>
      </c>
      <c r="D2081">
        <v>5816.6</v>
      </c>
      <c r="E2081">
        <v>5817</v>
      </c>
      <c r="F2081">
        <v>5817</v>
      </c>
    </row>
    <row r="2082" spans="1:6">
      <c r="A2082" t="s">
        <v>3247</v>
      </c>
      <c r="B2082">
        <v>37936.699999999997</v>
      </c>
      <c r="C2082">
        <v>37936.699999999997</v>
      </c>
      <c r="D2082">
        <v>37936.699999999997</v>
      </c>
      <c r="E2082">
        <v>37937</v>
      </c>
      <c r="F2082">
        <v>37937</v>
      </c>
    </row>
    <row r="2083" spans="1:6">
      <c r="A2083" t="s">
        <v>3248</v>
      </c>
      <c r="B2083">
        <v>9364.1</v>
      </c>
      <c r="C2083">
        <v>9364.1</v>
      </c>
      <c r="D2083">
        <v>9364.1</v>
      </c>
      <c r="E2083">
        <v>9364</v>
      </c>
      <c r="F2083">
        <v>9364</v>
      </c>
    </row>
    <row r="2084" spans="1:6">
      <c r="A2084" t="s">
        <v>3249</v>
      </c>
      <c r="B2084">
        <v>10072.6</v>
      </c>
      <c r="C2084">
        <v>10072.6</v>
      </c>
      <c r="D2084">
        <v>10072.6</v>
      </c>
      <c r="E2084">
        <v>10073</v>
      </c>
      <c r="F2084">
        <v>10073</v>
      </c>
    </row>
    <row r="2085" spans="1:6">
      <c r="A2085" t="s">
        <v>3250</v>
      </c>
      <c r="B2085">
        <v>12796.2</v>
      </c>
      <c r="C2085">
        <v>12796.2</v>
      </c>
      <c r="D2085">
        <v>12796.2</v>
      </c>
      <c r="E2085">
        <v>12796</v>
      </c>
      <c r="F2085">
        <v>12796</v>
      </c>
    </row>
    <row r="2086" spans="1:6">
      <c r="A2086" t="s">
        <v>3251</v>
      </c>
      <c r="B2086">
        <v>5703.8</v>
      </c>
      <c r="C2086">
        <v>5703.8</v>
      </c>
      <c r="D2086">
        <v>5703.8</v>
      </c>
      <c r="E2086">
        <v>5704</v>
      </c>
      <c r="F2086">
        <v>5704</v>
      </c>
    </row>
    <row r="2087" spans="1:6">
      <c r="A2087" t="s">
        <v>3252</v>
      </c>
      <c r="B2087">
        <v>35174.199999999997</v>
      </c>
      <c r="C2087">
        <v>35174.199999999997</v>
      </c>
      <c r="D2087">
        <v>35174.199999999997</v>
      </c>
      <c r="E2087">
        <v>35174</v>
      </c>
      <c r="F2087">
        <v>35174</v>
      </c>
    </row>
    <row r="2088" spans="1:6">
      <c r="A2088" t="s">
        <v>3253</v>
      </c>
      <c r="B2088">
        <v>35174.199999999997</v>
      </c>
      <c r="C2088">
        <v>35174.199999999997</v>
      </c>
      <c r="D2088">
        <v>35174.199999999997</v>
      </c>
      <c r="E2088">
        <v>35174</v>
      </c>
      <c r="F2088">
        <v>35174</v>
      </c>
    </row>
    <row r="2089" spans="1:6">
      <c r="A2089" t="s">
        <v>3254</v>
      </c>
      <c r="B2089">
        <v>4664</v>
      </c>
      <c r="C2089">
        <v>4664</v>
      </c>
      <c r="D2089">
        <v>4664</v>
      </c>
      <c r="E2089">
        <v>4664</v>
      </c>
      <c r="F2089">
        <v>4664</v>
      </c>
    </row>
    <row r="2090" spans="1:6">
      <c r="A2090" t="s">
        <v>3255</v>
      </c>
      <c r="B2090">
        <v>5952.5</v>
      </c>
      <c r="C2090">
        <v>5952.5</v>
      </c>
      <c r="D2090">
        <v>5952.5</v>
      </c>
      <c r="E2090">
        <v>5952</v>
      </c>
      <c r="F2090">
        <v>5952</v>
      </c>
    </row>
    <row r="2091" spans="1:6">
      <c r="A2091" t="s">
        <v>3256</v>
      </c>
      <c r="B2091">
        <v>6831.6</v>
      </c>
      <c r="C2091">
        <v>6831.6</v>
      </c>
      <c r="D2091">
        <v>6831.6</v>
      </c>
      <c r="E2091">
        <v>6832</v>
      </c>
      <c r="F2091">
        <v>6832</v>
      </c>
    </row>
    <row r="2092" spans="1:6">
      <c r="A2092" t="s">
        <v>3257</v>
      </c>
      <c r="B2092">
        <v>3922</v>
      </c>
      <c r="C2092">
        <v>3922</v>
      </c>
      <c r="D2092">
        <v>3922</v>
      </c>
      <c r="E2092">
        <v>3922</v>
      </c>
      <c r="F2092">
        <v>3922</v>
      </c>
    </row>
    <row r="2093" spans="1:6">
      <c r="A2093" t="s">
        <v>3258</v>
      </c>
      <c r="B2093">
        <v>7367.1</v>
      </c>
      <c r="C2093">
        <v>7367.1</v>
      </c>
      <c r="D2093">
        <v>7367.1</v>
      </c>
      <c r="E2093">
        <v>7367</v>
      </c>
      <c r="F2093">
        <v>7367</v>
      </c>
    </row>
    <row r="2094" spans="1:6">
      <c r="A2094" t="s">
        <v>3259</v>
      </c>
      <c r="B2094">
        <v>6437</v>
      </c>
      <c r="C2094">
        <v>6437</v>
      </c>
      <c r="D2094">
        <v>6437</v>
      </c>
      <c r="E2094">
        <v>6437</v>
      </c>
      <c r="F2094">
        <v>6437</v>
      </c>
    </row>
    <row r="2095" spans="1:6">
      <c r="A2095" t="s">
        <v>3260</v>
      </c>
      <c r="B2095">
        <v>70990.7</v>
      </c>
      <c r="C2095">
        <v>70990.7</v>
      </c>
      <c r="D2095">
        <v>70990.7</v>
      </c>
      <c r="E2095">
        <v>70991</v>
      </c>
      <c r="F2095">
        <v>70991</v>
      </c>
    </row>
    <row r="2096" spans="1:6">
      <c r="A2096" t="s">
        <v>3261</v>
      </c>
      <c r="B2096">
        <v>40797.5</v>
      </c>
      <c r="C2096">
        <v>40797.5</v>
      </c>
      <c r="D2096">
        <v>40797.5</v>
      </c>
      <c r="E2096">
        <v>40798</v>
      </c>
      <c r="F2096">
        <v>40798</v>
      </c>
    </row>
    <row r="2097" spans="1:6">
      <c r="A2097" t="s">
        <v>3262</v>
      </c>
      <c r="B2097">
        <v>25330.9</v>
      </c>
      <c r="C2097">
        <v>25330.9</v>
      </c>
      <c r="D2097">
        <v>25330.9</v>
      </c>
      <c r="E2097">
        <v>25331</v>
      </c>
      <c r="F2097">
        <v>25331</v>
      </c>
    </row>
    <row r="2098" spans="1:6">
      <c r="A2098" t="s">
        <v>3263</v>
      </c>
      <c r="B2098">
        <v>11727.6</v>
      </c>
      <c r="C2098">
        <v>11727.6</v>
      </c>
      <c r="D2098">
        <v>11727.6</v>
      </c>
      <c r="E2098">
        <v>11728</v>
      </c>
      <c r="F2098">
        <v>11728</v>
      </c>
    </row>
    <row r="2099" spans="1:6">
      <c r="A2099" t="s">
        <v>3264</v>
      </c>
      <c r="B2099">
        <v>3739.1</v>
      </c>
      <c r="C2099">
        <v>3739.1</v>
      </c>
      <c r="D2099">
        <v>3739.1</v>
      </c>
      <c r="E2099">
        <v>3739</v>
      </c>
      <c r="F2099">
        <v>3739</v>
      </c>
    </row>
    <row r="2100" spans="1:6">
      <c r="A2100" t="s">
        <v>3265</v>
      </c>
      <c r="B2100">
        <v>30193.200000000001</v>
      </c>
      <c r="C2100">
        <v>30193.200000000001</v>
      </c>
      <c r="D2100">
        <v>30193.200000000001</v>
      </c>
      <c r="E2100">
        <v>30193</v>
      </c>
      <c r="F2100">
        <v>30193</v>
      </c>
    </row>
    <row r="2101" spans="1:6">
      <c r="A2101" t="s">
        <v>3266</v>
      </c>
      <c r="B2101">
        <v>11498.7</v>
      </c>
      <c r="C2101">
        <v>11498.7</v>
      </c>
      <c r="D2101">
        <v>11498.7</v>
      </c>
      <c r="E2101">
        <v>11499</v>
      </c>
      <c r="F2101">
        <v>11499</v>
      </c>
    </row>
    <row r="2102" spans="1:6">
      <c r="A2102" t="s">
        <v>3267</v>
      </c>
      <c r="B2102">
        <v>10139.1</v>
      </c>
      <c r="C2102">
        <v>10139.1</v>
      </c>
      <c r="D2102">
        <v>10139.1</v>
      </c>
      <c r="E2102">
        <v>10139</v>
      </c>
      <c r="F2102">
        <v>10139</v>
      </c>
    </row>
    <row r="2103" spans="1:6">
      <c r="A2103" t="s">
        <v>3268</v>
      </c>
      <c r="B2103">
        <v>3587.8</v>
      </c>
      <c r="C2103">
        <v>3587.8</v>
      </c>
      <c r="D2103">
        <v>3587.8</v>
      </c>
      <c r="E2103">
        <v>3588</v>
      </c>
      <c r="F2103">
        <v>3588</v>
      </c>
    </row>
    <row r="2104" spans="1:6">
      <c r="A2104" t="s">
        <v>3269</v>
      </c>
      <c r="B2104">
        <v>4967.6000000000004</v>
      </c>
      <c r="C2104">
        <v>4967.6000000000004</v>
      </c>
      <c r="D2104">
        <v>4967.6000000000004</v>
      </c>
      <c r="E2104">
        <v>4968</v>
      </c>
      <c r="F2104">
        <v>4968</v>
      </c>
    </row>
    <row r="2105" spans="1:6">
      <c r="A2105" t="s">
        <v>3270</v>
      </c>
      <c r="B2105">
        <v>79078</v>
      </c>
      <c r="C2105">
        <v>79078</v>
      </c>
      <c r="D2105">
        <v>79078</v>
      </c>
      <c r="E2105">
        <v>79078</v>
      </c>
      <c r="F2105">
        <v>79078</v>
      </c>
    </row>
    <row r="2106" spans="1:6">
      <c r="A2106" t="s">
        <v>3271</v>
      </c>
      <c r="B2106">
        <v>37323.300000000003</v>
      </c>
      <c r="C2106">
        <v>37323.300000000003</v>
      </c>
      <c r="D2106">
        <v>37323.300000000003</v>
      </c>
      <c r="E2106">
        <v>37323</v>
      </c>
      <c r="F2106">
        <v>37323</v>
      </c>
    </row>
    <row r="2107" spans="1:6">
      <c r="A2107" t="s">
        <v>3272</v>
      </c>
      <c r="B2107">
        <v>12102.7</v>
      </c>
      <c r="C2107">
        <v>12102.7</v>
      </c>
      <c r="D2107">
        <v>12102.7</v>
      </c>
      <c r="E2107">
        <v>12103</v>
      </c>
      <c r="F2107">
        <v>12103</v>
      </c>
    </row>
    <row r="2108" spans="1:6">
      <c r="A2108" t="s">
        <v>3273</v>
      </c>
      <c r="B2108">
        <v>9281.5</v>
      </c>
      <c r="C2108">
        <v>9281.5</v>
      </c>
      <c r="D2108">
        <v>9281.5</v>
      </c>
      <c r="E2108">
        <v>9281</v>
      </c>
      <c r="F2108">
        <v>9281</v>
      </c>
    </row>
    <row r="2109" spans="1:6">
      <c r="A2109" t="s">
        <v>3274</v>
      </c>
      <c r="B2109">
        <v>8253.5</v>
      </c>
      <c r="C2109">
        <v>8253.5</v>
      </c>
      <c r="D2109">
        <v>8253.5</v>
      </c>
      <c r="E2109">
        <v>8254</v>
      </c>
      <c r="F2109">
        <v>8254</v>
      </c>
    </row>
    <row r="2110" spans="1:6">
      <c r="A2110" t="s">
        <v>3275</v>
      </c>
      <c r="B2110">
        <v>7685.7</v>
      </c>
      <c r="C2110">
        <v>7685.7</v>
      </c>
      <c r="D2110">
        <v>7685.7</v>
      </c>
      <c r="E2110">
        <v>7686</v>
      </c>
      <c r="F2110">
        <v>7686</v>
      </c>
    </row>
    <row r="2111" spans="1:6">
      <c r="A2111" t="s">
        <v>3276</v>
      </c>
      <c r="B2111">
        <v>41754.699999999997</v>
      </c>
      <c r="C2111">
        <v>41754.699999999997</v>
      </c>
      <c r="D2111">
        <v>41754.699999999997</v>
      </c>
      <c r="E2111">
        <v>41755</v>
      </c>
      <c r="F2111">
        <v>41755</v>
      </c>
    </row>
    <row r="2112" spans="1:6">
      <c r="A2112" t="s">
        <v>3277</v>
      </c>
      <c r="B2112">
        <v>19414.099999999999</v>
      </c>
      <c r="C2112">
        <v>19414.099999999999</v>
      </c>
      <c r="D2112">
        <v>19414.099999999999</v>
      </c>
      <c r="E2112">
        <v>19414</v>
      </c>
      <c r="F2112">
        <v>19414</v>
      </c>
    </row>
    <row r="2113" spans="1:6">
      <c r="A2113" t="s">
        <v>3278</v>
      </c>
      <c r="B2113">
        <v>8067.2</v>
      </c>
      <c r="C2113">
        <v>8067.2</v>
      </c>
      <c r="D2113">
        <v>8067.2</v>
      </c>
      <c r="E2113">
        <v>8067</v>
      </c>
      <c r="F2113">
        <v>8067</v>
      </c>
    </row>
    <row r="2114" spans="1:6">
      <c r="A2114" t="s">
        <v>3279</v>
      </c>
      <c r="B2114">
        <v>7094.5</v>
      </c>
      <c r="C2114">
        <v>7094.5</v>
      </c>
      <c r="D2114">
        <v>7094.5</v>
      </c>
      <c r="E2114">
        <v>7095</v>
      </c>
      <c r="F2114">
        <v>7095</v>
      </c>
    </row>
    <row r="2115" spans="1:6">
      <c r="A2115" t="s">
        <v>3280</v>
      </c>
      <c r="B2115">
        <v>7178.9</v>
      </c>
      <c r="C2115">
        <v>7178.9</v>
      </c>
      <c r="D2115">
        <v>7178.9</v>
      </c>
      <c r="E2115">
        <v>7179</v>
      </c>
      <c r="F2115">
        <v>7179</v>
      </c>
    </row>
    <row r="2116" spans="1:6">
      <c r="A2116" t="s">
        <v>3281</v>
      </c>
      <c r="B2116">
        <v>76509.100000000006</v>
      </c>
      <c r="C2116">
        <v>76509.100000000006</v>
      </c>
      <c r="D2116">
        <v>76509.100000000006</v>
      </c>
      <c r="E2116">
        <v>76509</v>
      </c>
      <c r="F2116">
        <v>76509</v>
      </c>
    </row>
    <row r="2117" spans="1:6">
      <c r="A2117" t="s">
        <v>3282</v>
      </c>
      <c r="B2117">
        <v>15878.8</v>
      </c>
      <c r="C2117">
        <v>15878.8</v>
      </c>
      <c r="D2117">
        <v>15878.8</v>
      </c>
      <c r="E2117">
        <v>15879</v>
      </c>
      <c r="F2117">
        <v>15879</v>
      </c>
    </row>
    <row r="2118" spans="1:6">
      <c r="A2118" t="s">
        <v>3283</v>
      </c>
      <c r="B2118">
        <v>6844.8</v>
      </c>
      <c r="C2118">
        <v>6844.8</v>
      </c>
      <c r="D2118">
        <v>6844.8</v>
      </c>
      <c r="E2118">
        <v>6845</v>
      </c>
      <c r="F2118">
        <v>6845</v>
      </c>
    </row>
    <row r="2119" spans="1:6">
      <c r="A2119" t="s">
        <v>3284</v>
      </c>
      <c r="B2119">
        <v>7606.2</v>
      </c>
      <c r="C2119">
        <v>7606.2</v>
      </c>
      <c r="D2119">
        <v>7606.2</v>
      </c>
      <c r="E2119">
        <v>7606</v>
      </c>
      <c r="F2119">
        <v>7606</v>
      </c>
    </row>
    <row r="2120" spans="1:6">
      <c r="A2120" t="s">
        <v>3285</v>
      </c>
      <c r="B2120">
        <v>1427.8</v>
      </c>
      <c r="C2120">
        <v>1427.8</v>
      </c>
      <c r="D2120">
        <v>1427.8</v>
      </c>
      <c r="E2120">
        <v>1428</v>
      </c>
      <c r="F2120">
        <v>1428</v>
      </c>
    </row>
    <row r="2121" spans="1:6">
      <c r="A2121" t="s">
        <v>3286</v>
      </c>
      <c r="B2121">
        <v>34540.199999999997</v>
      </c>
      <c r="C2121">
        <v>34540.199999999997</v>
      </c>
      <c r="D2121">
        <v>34540.199999999997</v>
      </c>
      <c r="E2121">
        <v>34540</v>
      </c>
      <c r="F2121">
        <v>34540</v>
      </c>
    </row>
    <row r="2122" spans="1:6">
      <c r="A2122" t="s">
        <v>3287</v>
      </c>
      <c r="B2122">
        <v>19336.2</v>
      </c>
      <c r="C2122">
        <v>19336.2</v>
      </c>
      <c r="D2122">
        <v>19336.2</v>
      </c>
      <c r="E2122">
        <v>19336</v>
      </c>
      <c r="F2122">
        <v>19336</v>
      </c>
    </row>
    <row r="2123" spans="1:6">
      <c r="A2123" t="s">
        <v>3288</v>
      </c>
      <c r="B2123">
        <v>15204</v>
      </c>
      <c r="C2123">
        <v>15204</v>
      </c>
      <c r="D2123">
        <v>15204</v>
      </c>
      <c r="E2123">
        <v>15204</v>
      </c>
      <c r="F2123">
        <v>15204</v>
      </c>
    </row>
    <row r="2124" spans="1:6">
      <c r="A2124" t="s">
        <v>3289</v>
      </c>
      <c r="B2124">
        <v>26090.1</v>
      </c>
      <c r="C2124">
        <v>26090.1</v>
      </c>
      <c r="D2124">
        <v>26090.1</v>
      </c>
      <c r="E2124">
        <v>26090</v>
      </c>
      <c r="F2124">
        <v>26090</v>
      </c>
    </row>
    <row r="2125" spans="1:6">
      <c r="A2125" t="s">
        <v>3290</v>
      </c>
      <c r="B2125">
        <v>8806</v>
      </c>
      <c r="C2125">
        <v>8806</v>
      </c>
      <c r="D2125">
        <v>8806</v>
      </c>
      <c r="E2125">
        <v>8806</v>
      </c>
      <c r="F2125">
        <v>8806</v>
      </c>
    </row>
    <row r="2126" spans="1:6">
      <c r="A2126" t="s">
        <v>3291</v>
      </c>
      <c r="B2126">
        <v>4659.2</v>
      </c>
      <c r="C2126">
        <v>4659.2</v>
      </c>
      <c r="D2126">
        <v>4659.2</v>
      </c>
      <c r="E2126">
        <v>4659</v>
      </c>
      <c r="F2126">
        <v>4659</v>
      </c>
    </row>
    <row r="2127" spans="1:6">
      <c r="A2127" t="s">
        <v>3292</v>
      </c>
      <c r="B2127">
        <v>7151.6</v>
      </c>
      <c r="C2127">
        <v>7151.6</v>
      </c>
      <c r="D2127">
        <v>7151.6</v>
      </c>
      <c r="E2127">
        <v>7152</v>
      </c>
      <c r="F2127">
        <v>7152</v>
      </c>
    </row>
    <row r="2128" spans="1:6">
      <c r="A2128" t="s">
        <v>3293</v>
      </c>
      <c r="B2128">
        <v>5473.3</v>
      </c>
      <c r="C2128">
        <v>5473.3</v>
      </c>
      <c r="D2128">
        <v>5473.3</v>
      </c>
      <c r="E2128">
        <v>5473</v>
      </c>
      <c r="F2128">
        <v>5473</v>
      </c>
    </row>
  </sheetData>
  <sortState ref="B19:C33">
    <sortCondition ref="B19:B33"/>
  </sortState>
  <hyperlinks>
    <hyperlink ref="B3" r:id="rId1"/>
    <hyperlink ref="A5" r:id="rId2"/>
    <hyperlink ref="A7" r:id="rId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4"/>
  <sheetViews>
    <sheetView topLeftCell="A58" zoomScale="85" zoomScaleNormal="85" workbookViewId="0">
      <selection activeCell="V25" sqref="V25:W25"/>
    </sheetView>
  </sheetViews>
  <sheetFormatPr defaultColWidth="9.140625" defaultRowHeight="15" customHeight="1"/>
  <cols>
    <col min="1" max="1" width="22.7109375" style="448" customWidth="1"/>
    <col min="2" max="2" width="13.5703125" style="448" customWidth="1"/>
    <col min="3" max="7" width="9.140625" style="448"/>
    <col min="8" max="8" width="31.28515625" style="448" customWidth="1"/>
    <col min="9" max="20" width="9.140625" style="448"/>
    <col min="21" max="21" width="16.42578125" style="448" customWidth="1"/>
    <col min="22" max="22" width="20.42578125" style="448" customWidth="1"/>
    <col min="23" max="16384" width="9.140625" style="448"/>
  </cols>
  <sheetData>
    <row r="1" spans="1:23" ht="16.5">
      <c r="A1" s="447" t="s">
        <v>1232</v>
      </c>
      <c r="L1" s="28" t="s">
        <v>1220</v>
      </c>
    </row>
    <row r="2" spans="1:23" ht="15" customHeight="1">
      <c r="E2" s="448" t="s">
        <v>1237</v>
      </c>
      <c r="L2" s="5" t="s">
        <v>1221</v>
      </c>
    </row>
    <row r="3" spans="1:23" ht="16.5">
      <c r="A3" s="449" t="s">
        <v>1223</v>
      </c>
      <c r="B3" s="450" t="s">
        <v>1233</v>
      </c>
      <c r="L3" s="28" t="s">
        <v>1222</v>
      </c>
    </row>
    <row r="4" spans="1:23">
      <c r="A4" s="449" t="s">
        <v>1224</v>
      </c>
      <c r="B4" s="448">
        <v>4</v>
      </c>
    </row>
    <row r="5" spans="1:23">
      <c r="A5" s="449" t="s">
        <v>1225</v>
      </c>
      <c r="B5" s="448" t="s">
        <v>1234</v>
      </c>
    </row>
    <row r="6" spans="1:23" s="452" customFormat="1" ht="15.75" thickBot="1">
      <c r="A6" s="451" t="s">
        <v>1227</v>
      </c>
    </row>
    <row r="7" spans="1:23" ht="15.75" thickTop="1"/>
    <row r="8" spans="1:23" ht="15" customHeight="1">
      <c r="A8" s="453" t="s">
        <v>1235</v>
      </c>
      <c r="B8" s="453">
        <v>2014</v>
      </c>
      <c r="D8" s="453" t="s">
        <v>1228</v>
      </c>
      <c r="E8" s="453" t="s">
        <v>1229</v>
      </c>
      <c r="V8" s="453" t="s">
        <v>1235</v>
      </c>
      <c r="W8" s="453">
        <v>2014</v>
      </c>
    </row>
    <row r="9" spans="1:23" ht="15" customHeight="1">
      <c r="A9" s="456" t="s">
        <v>466</v>
      </c>
      <c r="B9" s="461">
        <v>50.940283734741008</v>
      </c>
      <c r="D9" s="457" t="s">
        <v>474</v>
      </c>
      <c r="E9" s="462">
        <v>5.9225480566858432E-2</v>
      </c>
      <c r="V9" s="456" t="s">
        <v>466</v>
      </c>
      <c r="W9" s="461">
        <v>50.940283734741008</v>
      </c>
    </row>
    <row r="10" spans="1:23" ht="15" customHeight="1">
      <c r="A10" s="457" t="s">
        <v>473</v>
      </c>
      <c r="B10" s="463">
        <v>33.680609537911039</v>
      </c>
      <c r="D10" s="456" t="s">
        <v>274</v>
      </c>
      <c r="E10" s="464">
        <v>5.3903035402297926E-2</v>
      </c>
      <c r="V10" s="457" t="s">
        <v>473</v>
      </c>
      <c r="W10" s="463">
        <v>33.680609537911039</v>
      </c>
    </row>
    <row r="11" spans="1:23" ht="15" customHeight="1">
      <c r="A11" s="456" t="s">
        <v>274</v>
      </c>
      <c r="B11" s="461">
        <v>32.159264931087293</v>
      </c>
      <c r="D11" s="457" t="s">
        <v>476</v>
      </c>
      <c r="E11" s="462">
        <v>5.2189798310074045E-2</v>
      </c>
      <c r="V11" s="456" t="s">
        <v>274</v>
      </c>
      <c r="W11" s="461">
        <v>32.159264931087293</v>
      </c>
    </row>
    <row r="12" spans="1:23" ht="15" customHeight="1">
      <c r="A12" s="457" t="s">
        <v>467</v>
      </c>
      <c r="B12" s="463">
        <v>31.705454545454547</v>
      </c>
      <c r="D12" s="456" t="s">
        <v>468</v>
      </c>
      <c r="E12" s="464">
        <v>3.3361675656394321E-2</v>
      </c>
      <c r="V12" s="457" t="s">
        <v>467</v>
      </c>
      <c r="W12" s="463">
        <v>31.705454545454547</v>
      </c>
    </row>
    <row r="13" spans="1:23" ht="15" customHeight="1">
      <c r="A13" s="456" t="s">
        <v>475</v>
      </c>
      <c r="B13" s="461">
        <v>29.863187030446817</v>
      </c>
      <c r="D13" s="457" t="s">
        <v>475</v>
      </c>
      <c r="E13" s="462">
        <v>3.0631026841436659E-2</v>
      </c>
      <c r="V13" s="456" t="s">
        <v>475</v>
      </c>
      <c r="W13" s="461">
        <v>29.863187030446817</v>
      </c>
    </row>
    <row r="14" spans="1:23" ht="15" customHeight="1">
      <c r="A14" s="457" t="s">
        <v>471</v>
      </c>
      <c r="B14" s="463">
        <v>26.521619388598182</v>
      </c>
      <c r="D14" s="456" t="s">
        <v>1231</v>
      </c>
      <c r="E14" s="464">
        <v>2.6590980225085836E-2</v>
      </c>
      <c r="V14" s="457" t="s">
        <v>471</v>
      </c>
      <c r="W14" s="463">
        <v>26.521619388598182</v>
      </c>
    </row>
    <row r="15" spans="1:23" ht="15" customHeight="1">
      <c r="A15" s="456" t="s">
        <v>472</v>
      </c>
      <c r="B15" s="461">
        <v>26.415053043567823</v>
      </c>
      <c r="D15" s="457" t="s">
        <v>467</v>
      </c>
      <c r="E15" s="462">
        <v>1.6325517925815668E-2</v>
      </c>
      <c r="V15" s="456" t="s">
        <v>472</v>
      </c>
      <c r="W15" s="461">
        <v>26.415053043567823</v>
      </c>
    </row>
    <row r="16" spans="1:23" ht="15" customHeight="1">
      <c r="A16" s="457" t="s">
        <v>485</v>
      </c>
      <c r="B16" s="463">
        <v>21.053530551153372</v>
      </c>
      <c r="D16" s="456" t="s">
        <v>485</v>
      </c>
      <c r="E16" s="464">
        <v>1.5112971275833909E-2</v>
      </c>
      <c r="V16" s="457" t="s">
        <v>485</v>
      </c>
      <c r="W16" s="463">
        <v>21.053530551153372</v>
      </c>
    </row>
    <row r="17" spans="1:23" ht="15" customHeight="1">
      <c r="A17" s="465" t="s">
        <v>1236</v>
      </c>
      <c r="B17" s="466">
        <v>18.45366673766161</v>
      </c>
      <c r="D17" s="457" t="s">
        <v>473</v>
      </c>
      <c r="E17" s="462">
        <v>1.2986298040281775E-2</v>
      </c>
      <c r="V17" s="457" t="s">
        <v>480</v>
      </c>
      <c r="W17" s="463">
        <v>16.432952622673437</v>
      </c>
    </row>
    <row r="18" spans="1:23" ht="15" customHeight="1">
      <c r="A18" s="457" t="s">
        <v>480</v>
      </c>
      <c r="B18" s="463">
        <v>16.432952622673437</v>
      </c>
      <c r="D18" s="456" t="s">
        <v>466</v>
      </c>
      <c r="E18" s="464">
        <v>1.1700792955551265E-2</v>
      </c>
      <c r="V18" s="456" t="s">
        <v>477</v>
      </c>
      <c r="W18" s="461">
        <v>15.693253518848083</v>
      </c>
    </row>
    <row r="19" spans="1:23" ht="15" customHeight="1">
      <c r="A19" s="456" t="s">
        <v>477</v>
      </c>
      <c r="B19" s="461">
        <v>15.693253518848083</v>
      </c>
      <c r="D19" s="457" t="s">
        <v>472</v>
      </c>
      <c r="E19" s="462">
        <v>9.6350986452637954E-3</v>
      </c>
      <c r="V19" s="457" t="s">
        <v>470</v>
      </c>
      <c r="W19" s="463">
        <v>15.665562913907285</v>
      </c>
    </row>
    <row r="20" spans="1:23" ht="15" customHeight="1">
      <c r="A20" s="457" t="s">
        <v>470</v>
      </c>
      <c r="B20" s="463">
        <v>15.665562913907285</v>
      </c>
      <c r="D20" s="456" t="s">
        <v>471</v>
      </c>
      <c r="E20" s="464">
        <v>6.0121664529808605E-3</v>
      </c>
      <c r="V20" s="456" t="s">
        <v>468</v>
      </c>
      <c r="W20" s="461">
        <v>14.05973715651135</v>
      </c>
    </row>
    <row r="21" spans="1:23" ht="15" customHeight="1">
      <c r="A21" s="456" t="s">
        <v>468</v>
      </c>
      <c r="B21" s="461">
        <v>14.05973715651135</v>
      </c>
      <c r="D21" s="457" t="s">
        <v>481</v>
      </c>
      <c r="E21" s="462">
        <v>3.0826414560733983E-3</v>
      </c>
      <c r="V21" s="457" t="s">
        <v>469</v>
      </c>
      <c r="W21" s="463">
        <v>13.804245283018869</v>
      </c>
    </row>
    <row r="22" spans="1:23" ht="15" customHeight="1">
      <c r="A22" s="457" t="s">
        <v>469</v>
      </c>
      <c r="B22" s="463">
        <v>13.804245283018869</v>
      </c>
      <c r="D22" s="465" t="s">
        <v>1236</v>
      </c>
      <c r="E22" s="467">
        <v>2.3491225101333947E-3</v>
      </c>
      <c r="V22" s="456" t="s">
        <v>478</v>
      </c>
      <c r="W22" s="461">
        <v>13.487264951889818</v>
      </c>
    </row>
    <row r="23" spans="1:23" ht="15" customHeight="1">
      <c r="A23" s="456" t="s">
        <v>478</v>
      </c>
      <c r="B23" s="461">
        <v>13.487264951889818</v>
      </c>
      <c r="D23" s="457" t="s">
        <v>487</v>
      </c>
      <c r="E23" s="462">
        <v>7.5595492797031483E-4</v>
      </c>
      <c r="V23" s="457" t="s">
        <v>481</v>
      </c>
      <c r="W23" s="463">
        <v>12.738469336036493</v>
      </c>
    </row>
    <row r="24" spans="1:23" ht="15" customHeight="1">
      <c r="A24" s="457" t="s">
        <v>481</v>
      </c>
      <c r="B24" s="463">
        <v>12.738469336036493</v>
      </c>
      <c r="D24" s="456" t="s">
        <v>486</v>
      </c>
      <c r="E24" s="464">
        <v>2.269490344733338E-4</v>
      </c>
      <c r="V24" s="456" t="s">
        <v>1231</v>
      </c>
      <c r="W24" s="461">
        <v>11.938194983191105</v>
      </c>
    </row>
    <row r="25" spans="1:23" ht="15" customHeight="1">
      <c r="A25" s="456" t="s">
        <v>1231</v>
      </c>
      <c r="B25" s="461">
        <v>11.938194983191105</v>
      </c>
      <c r="D25" s="457" t="s">
        <v>465</v>
      </c>
      <c r="E25" s="462">
        <v>-2.2307848724079983E-3</v>
      </c>
      <c r="V25" s="912" t="s">
        <v>488</v>
      </c>
      <c r="W25" s="913">
        <v>11.890818858560793</v>
      </c>
    </row>
    <row r="26" spans="1:23" ht="15" customHeight="1">
      <c r="A26" s="457" t="s">
        <v>488</v>
      </c>
      <c r="B26" s="463">
        <v>11.890818858560793</v>
      </c>
      <c r="D26" s="456" t="s">
        <v>470</v>
      </c>
      <c r="E26" s="464">
        <v>-2.4003773994335509E-3</v>
      </c>
      <c r="V26" s="456" t="s">
        <v>482</v>
      </c>
      <c r="W26" s="461">
        <v>10.407929468905079</v>
      </c>
    </row>
    <row r="27" spans="1:23" ht="15" customHeight="1">
      <c r="A27" s="456" t="s">
        <v>482</v>
      </c>
      <c r="B27" s="461">
        <v>10.407929468905079</v>
      </c>
      <c r="D27" s="457" t="s">
        <v>469</v>
      </c>
      <c r="E27" s="462">
        <v>-2.7617953578862988E-3</v>
      </c>
      <c r="V27" s="457" t="s">
        <v>474</v>
      </c>
      <c r="W27" s="463">
        <v>9.6274101094319953</v>
      </c>
    </row>
    <row r="28" spans="1:23" ht="15" customHeight="1">
      <c r="A28" s="457" t="s">
        <v>474</v>
      </c>
      <c r="B28" s="463">
        <v>9.6274101094319953</v>
      </c>
      <c r="D28" s="456" t="s">
        <v>480</v>
      </c>
      <c r="E28" s="464">
        <v>-8.3342969778825941E-3</v>
      </c>
      <c r="V28" s="456" t="s">
        <v>486</v>
      </c>
      <c r="W28" s="461">
        <v>9.5272531030760934</v>
      </c>
    </row>
    <row r="29" spans="1:23" ht="15" customHeight="1">
      <c r="A29" s="456" t="s">
        <v>486</v>
      </c>
      <c r="B29" s="461">
        <v>9.5272531030760934</v>
      </c>
      <c r="D29" s="457" t="s">
        <v>488</v>
      </c>
      <c r="E29" s="462">
        <v>-8.350713906080021E-3</v>
      </c>
      <c r="V29" s="457" t="s">
        <v>465</v>
      </c>
      <c r="W29" s="463">
        <v>8.3563257065948857</v>
      </c>
    </row>
    <row r="30" spans="1:23" ht="15" customHeight="1">
      <c r="A30" s="457" t="s">
        <v>465</v>
      </c>
      <c r="B30" s="463">
        <v>8.3563257065948857</v>
      </c>
      <c r="D30" s="456" t="s">
        <v>478</v>
      </c>
      <c r="E30" s="464">
        <v>-1.3006388039783757E-2</v>
      </c>
      <c r="V30" s="456" t="s">
        <v>487</v>
      </c>
      <c r="W30" s="461">
        <v>7.9654782116581773</v>
      </c>
    </row>
    <row r="31" spans="1:23" ht="15" customHeight="1">
      <c r="A31" s="456" t="s">
        <v>487</v>
      </c>
      <c r="B31" s="461">
        <v>7.9654782116581773</v>
      </c>
      <c r="D31" s="457" t="s">
        <v>477</v>
      </c>
      <c r="E31" s="462">
        <v>-1.8903500183647524E-2</v>
      </c>
      <c r="V31" s="457" t="s">
        <v>868</v>
      </c>
      <c r="W31" s="463">
        <v>7.7219662058371732</v>
      </c>
    </row>
    <row r="32" spans="1:23" ht="15" customHeight="1">
      <c r="A32" s="457" t="s">
        <v>868</v>
      </c>
      <c r="B32" s="463">
        <v>7.7219662058371732</v>
      </c>
      <c r="D32" s="456" t="s">
        <v>479</v>
      </c>
      <c r="E32" s="464">
        <v>-2.5300020267315704E-2</v>
      </c>
      <c r="V32" s="456" t="s">
        <v>489</v>
      </c>
      <c r="W32" s="461">
        <v>7.2239554317548746</v>
      </c>
    </row>
    <row r="33" spans="1:23" ht="15" customHeight="1">
      <c r="A33" s="456" t="s">
        <v>489</v>
      </c>
      <c r="B33" s="461">
        <v>7.2239554317548746</v>
      </c>
      <c r="D33" s="457" t="s">
        <v>489</v>
      </c>
      <c r="E33" s="462">
        <v>-2.8068680052586226E-2</v>
      </c>
      <c r="V33" s="457" t="s">
        <v>479</v>
      </c>
      <c r="W33" s="463">
        <v>6.7939348744717876</v>
      </c>
    </row>
    <row r="34" spans="1:23" ht="15" customHeight="1">
      <c r="A34" s="457" t="s">
        <v>479</v>
      </c>
      <c r="B34" s="463">
        <v>6.7939348744717876</v>
      </c>
      <c r="D34" s="456" t="s">
        <v>482</v>
      </c>
      <c r="E34" s="464">
        <v>-3.250224493038785E-2</v>
      </c>
      <c r="V34" s="456" t="s">
        <v>476</v>
      </c>
      <c r="W34" s="461">
        <v>5.2920529801324507</v>
      </c>
    </row>
    <row r="35" spans="1:23" ht="15" customHeight="1">
      <c r="A35" s="456" t="s">
        <v>476</v>
      </c>
      <c r="B35" s="461">
        <v>5.2920529801324507</v>
      </c>
      <c r="D35" s="457" t="s">
        <v>868</v>
      </c>
      <c r="E35" s="462">
        <v>-5.06523233459657E-2</v>
      </c>
      <c r="V35" s="457" t="s">
        <v>1173</v>
      </c>
      <c r="W35" s="463">
        <v>5.1362823949955319</v>
      </c>
    </row>
    <row r="36" spans="1:23" ht="15" customHeight="1">
      <c r="A36" s="457" t="s">
        <v>1173</v>
      </c>
      <c r="B36" s="463">
        <v>5.1362823949955319</v>
      </c>
      <c r="D36" s="456" t="s">
        <v>1173</v>
      </c>
      <c r="E36" s="464">
        <v>-5.3544215954987727E-2</v>
      </c>
      <c r="V36" s="252" t="s">
        <v>64</v>
      </c>
      <c r="W36" s="369">
        <f>AVERAGE(W9:W35)</f>
        <v>16.892670032387237</v>
      </c>
    </row>
    <row r="37" spans="1:23" ht="15" customHeight="1">
      <c r="A37" s="93"/>
      <c r="B37" s="369"/>
      <c r="V37" s="252" t="s">
        <v>3323</v>
      </c>
      <c r="W37" s="369">
        <f>STDEV(W9:W35)</f>
        <v>11.121094769677672</v>
      </c>
    </row>
    <row r="38" spans="1:23" ht="15" customHeight="1">
      <c r="A38" s="93"/>
      <c r="B38" s="369"/>
      <c r="V38" s="671" t="s">
        <v>3324</v>
      </c>
      <c r="W38" s="667">
        <f>(W25-W36)/W37</f>
        <v>-0.44976248089030668</v>
      </c>
    </row>
    <row r="39" spans="1:23" ht="15" customHeight="1">
      <c r="A39" s="93"/>
      <c r="B39" s="369"/>
    </row>
    <row r="40" spans="1:23" ht="15" customHeight="1">
      <c r="A40" s="93"/>
      <c r="B40" s="369"/>
    </row>
    <row r="41" spans="1:23" s="1" customFormat="1" ht="16.5">
      <c r="A41" s="468" t="s">
        <v>1273</v>
      </c>
    </row>
    <row r="42" spans="1:23" s="1" customFormat="1" ht="15" customHeight="1"/>
    <row r="43" spans="1:23" s="1" customFormat="1" ht="16.5">
      <c r="A43" s="469" t="s">
        <v>1223</v>
      </c>
      <c r="B43" s="470" t="s">
        <v>1274</v>
      </c>
    </row>
    <row r="44" spans="1:23" s="1" customFormat="1" ht="16.5">
      <c r="A44" s="469" t="s">
        <v>1224</v>
      </c>
      <c r="B44" s="1">
        <v>4</v>
      </c>
    </row>
    <row r="45" spans="1:23" s="1" customFormat="1" ht="16.5">
      <c r="A45" s="469" t="s">
        <v>1225</v>
      </c>
      <c r="B45" s="469" t="s">
        <v>1275</v>
      </c>
    </row>
    <row r="46" spans="1:23" s="472" customFormat="1" ht="17.25" thickBot="1">
      <c r="A46" s="471" t="s">
        <v>1227</v>
      </c>
      <c r="B46" s="471" t="s">
        <v>1276</v>
      </c>
    </row>
    <row r="47" spans="1:23" s="1" customFormat="1" ht="17.25" thickTop="1"/>
    <row r="48" spans="1:23" s="1" customFormat="1" ht="15" customHeight="1">
      <c r="A48" s="486"/>
      <c r="B48" s="486" t="s">
        <v>103</v>
      </c>
      <c r="C48" s="486" t="s">
        <v>136</v>
      </c>
      <c r="D48" s="486" t="s">
        <v>1277</v>
      </c>
      <c r="F48" s="493" t="s">
        <v>1228</v>
      </c>
      <c r="G48" s="494" t="s">
        <v>1281</v>
      </c>
      <c r="H48" s="501" t="s">
        <v>1284</v>
      </c>
      <c r="I48" s="252" t="s">
        <v>1283</v>
      </c>
    </row>
    <row r="49" spans="1:9" s="1" customFormat="1" ht="15" customHeight="1">
      <c r="A49" s="490" t="s">
        <v>475</v>
      </c>
      <c r="B49" s="491">
        <v>15254</v>
      </c>
      <c r="C49" s="491">
        <v>16175</v>
      </c>
      <c r="D49" s="492">
        <v>6.0377605873869152E-2</v>
      </c>
      <c r="F49" s="498" t="s">
        <v>475</v>
      </c>
      <c r="G49" s="499">
        <v>5058</v>
      </c>
      <c r="H49" s="498" t="s">
        <v>475</v>
      </c>
      <c r="I49" s="1">
        <f>C49/Table13[[#This Row],[Length 2014]]</f>
        <v>3.1979043100039539</v>
      </c>
    </row>
    <row r="50" spans="1:9" s="1" customFormat="1" ht="15" customHeight="1">
      <c r="A50" s="487" t="s">
        <v>471</v>
      </c>
      <c r="B50" s="488">
        <v>12364</v>
      </c>
      <c r="C50" s="488">
        <v>12096</v>
      </c>
      <c r="D50" s="489">
        <v>-2.167583306373342E-2</v>
      </c>
      <c r="F50" s="498" t="s">
        <v>471</v>
      </c>
      <c r="G50" s="499">
        <v>3631</v>
      </c>
      <c r="H50" s="498" t="s">
        <v>471</v>
      </c>
      <c r="I50" s="1">
        <f>C50/Table13[[#This Row],[Length 2014]]</f>
        <v>3.3313136876893417</v>
      </c>
    </row>
    <row r="51" spans="1:9" s="1" customFormat="1" ht="15" customHeight="1">
      <c r="A51" s="487" t="s">
        <v>479</v>
      </c>
      <c r="B51" s="488">
        <v>13383</v>
      </c>
      <c r="C51" s="488">
        <v>12154</v>
      </c>
      <c r="D51" s="489">
        <v>-9.1832922364193381E-2</v>
      </c>
      <c r="F51" s="498" t="s">
        <v>479</v>
      </c>
      <c r="G51" s="499">
        <v>4023</v>
      </c>
      <c r="H51" s="498" t="s">
        <v>479</v>
      </c>
      <c r="I51" s="1">
        <f>C51/Table13[[#This Row],[Length 2014]]</f>
        <v>3.0211285110613968</v>
      </c>
    </row>
    <row r="52" spans="1:9" s="1" customFormat="1" ht="15" customHeight="1">
      <c r="A52" s="487" t="s">
        <v>480</v>
      </c>
      <c r="B52" s="488">
        <v>17765</v>
      </c>
      <c r="C52" s="488">
        <v>17331</v>
      </c>
      <c r="D52" s="489">
        <v>-2.4430059104981704E-2</v>
      </c>
      <c r="F52" s="498" t="s">
        <v>480</v>
      </c>
      <c r="G52" s="499">
        <v>9456</v>
      </c>
      <c r="H52" s="498" t="s">
        <v>480</v>
      </c>
      <c r="I52" s="1">
        <f>C52/Table13[[#This Row],[Length 2014]]</f>
        <v>1.8328045685279188</v>
      </c>
    </row>
    <row r="53" spans="1:9" s="1" customFormat="1" ht="15" customHeight="1">
      <c r="A53" s="487" t="s">
        <v>472</v>
      </c>
      <c r="B53" s="488">
        <v>37000</v>
      </c>
      <c r="C53" s="488">
        <v>38500</v>
      </c>
      <c r="D53" s="489">
        <v>4.0540540540540543E-2</v>
      </c>
      <c r="F53" s="495" t="s">
        <v>472</v>
      </c>
      <c r="G53" s="496">
        <v>38836</v>
      </c>
      <c r="H53" s="495" t="s">
        <v>472</v>
      </c>
      <c r="I53" s="1">
        <f>C53/Table13[[#This Row],[Length 2014]]</f>
        <v>0.99134823359769286</v>
      </c>
    </row>
    <row r="54" spans="1:9" s="1" customFormat="1" ht="15" customHeight="1">
      <c r="A54" s="490" t="s">
        <v>274</v>
      </c>
      <c r="B54" s="491">
        <v>2190</v>
      </c>
      <c r="C54" s="491">
        <v>2264</v>
      </c>
      <c r="D54" s="492">
        <v>3.3789954337899546E-2</v>
      </c>
      <c r="F54" s="498" t="s">
        <v>274</v>
      </c>
      <c r="G54" s="499">
        <v>2612</v>
      </c>
      <c r="H54" s="498" t="s">
        <v>274</v>
      </c>
      <c r="I54" s="1">
        <f>C54/Table13[[#This Row],[Length 2014]]</f>
        <v>0.8667687595712098</v>
      </c>
    </row>
    <row r="55" spans="1:9" s="1" customFormat="1" ht="15" customHeight="1">
      <c r="A55" s="487" t="s">
        <v>476</v>
      </c>
      <c r="B55" s="488" t="s">
        <v>858</v>
      </c>
      <c r="C55" s="488">
        <v>430</v>
      </c>
      <c r="D55" s="489"/>
      <c r="F55" s="498" t="s">
        <v>476</v>
      </c>
      <c r="G55" s="499">
        <v>1510</v>
      </c>
      <c r="H55" s="498" t="s">
        <v>476</v>
      </c>
    </row>
    <row r="56" spans="1:9" s="1" customFormat="1" ht="15" customHeight="1">
      <c r="A56" s="490" t="s">
        <v>1173</v>
      </c>
      <c r="B56" s="491">
        <v>2648</v>
      </c>
      <c r="C56" s="491">
        <v>0</v>
      </c>
      <c r="D56" s="492">
        <v>-1</v>
      </c>
      <c r="F56" s="498" t="s">
        <v>1173</v>
      </c>
      <c r="G56" s="499">
        <v>2238</v>
      </c>
      <c r="H56" s="498" t="s">
        <v>1173</v>
      </c>
    </row>
    <row r="57" spans="1:9" s="1" customFormat="1" ht="15" customHeight="1">
      <c r="A57" s="490" t="s">
        <v>478</v>
      </c>
      <c r="B57" s="491">
        <v>13249</v>
      </c>
      <c r="C57" s="491">
        <v>13556</v>
      </c>
      <c r="D57" s="492">
        <v>2.3171560117744735E-2</v>
      </c>
      <c r="F57" s="495" t="s">
        <v>478</v>
      </c>
      <c r="G57" s="497">
        <v>15901</v>
      </c>
      <c r="H57" s="495" t="s">
        <v>478</v>
      </c>
      <c r="I57" s="1">
        <f>C57/Table13[[#This Row],[Length 2014]]</f>
        <v>0.85252499842777185</v>
      </c>
    </row>
    <row r="58" spans="1:9" s="1" customFormat="1" ht="15" customHeight="1">
      <c r="A58" s="487" t="s">
        <v>465</v>
      </c>
      <c r="B58" s="488">
        <v>691</v>
      </c>
      <c r="C58" s="488">
        <v>650</v>
      </c>
      <c r="D58" s="489">
        <v>-5.9334298118668596E-2</v>
      </c>
      <c r="F58" s="498" t="s">
        <v>465</v>
      </c>
      <c r="G58" s="499">
        <v>5944</v>
      </c>
      <c r="H58" s="498" t="s">
        <v>465</v>
      </c>
    </row>
    <row r="59" spans="1:9" s="1" customFormat="1" ht="15" customHeight="1">
      <c r="A59" s="487" t="s">
        <v>477</v>
      </c>
      <c r="B59" s="488">
        <v>54000</v>
      </c>
      <c r="C59" s="488">
        <v>53378</v>
      </c>
      <c r="D59" s="489">
        <v>-1.1518518518518518E-2</v>
      </c>
      <c r="F59" s="495" t="s">
        <v>477</v>
      </c>
      <c r="G59" s="496">
        <v>30905</v>
      </c>
      <c r="H59" s="495" t="s">
        <v>477</v>
      </c>
      <c r="I59" s="1">
        <f>C59/Table13[[#This Row],[Length 2014]]</f>
        <v>1.7271638893382948</v>
      </c>
    </row>
    <row r="60" spans="1:9" s="1" customFormat="1" ht="15" customHeight="1">
      <c r="A60" s="490" t="s">
        <v>868</v>
      </c>
      <c r="B60" s="491">
        <v>0</v>
      </c>
      <c r="C60" s="491">
        <v>5097</v>
      </c>
      <c r="D60" s="492"/>
      <c r="F60" s="498" t="s">
        <v>868</v>
      </c>
      <c r="G60" s="499">
        <v>2604</v>
      </c>
      <c r="H60" s="498" t="s">
        <v>868</v>
      </c>
      <c r="I60" s="1">
        <f>C60/Table13[[#This Row],[Length 2014]]</f>
        <v>1.957373271889401</v>
      </c>
    </row>
    <row r="61" spans="1:9" s="1" customFormat="1" ht="15" customHeight="1">
      <c r="A61" s="490" t="s">
        <v>481</v>
      </c>
      <c r="B61" s="491">
        <v>16505</v>
      </c>
      <c r="C61" s="491">
        <v>17636</v>
      </c>
      <c r="D61" s="492">
        <v>6.8524689488033932E-2</v>
      </c>
      <c r="F61" s="498" t="s">
        <v>481</v>
      </c>
      <c r="G61" s="499">
        <v>7892</v>
      </c>
      <c r="H61" s="498" t="s">
        <v>481</v>
      </c>
      <c r="I61" s="1">
        <f>C61/Table13[[#This Row],[Length 2014]]</f>
        <v>2.2346680182463254</v>
      </c>
    </row>
    <row r="62" spans="1:9" s="1" customFormat="1" ht="15" customHeight="1">
      <c r="A62" s="487" t="s">
        <v>474</v>
      </c>
      <c r="B62" s="488">
        <v>1828</v>
      </c>
      <c r="C62" s="488">
        <v>1282</v>
      </c>
      <c r="D62" s="489">
        <v>-0.29868708971553609</v>
      </c>
      <c r="F62" s="498" t="s">
        <v>474</v>
      </c>
      <c r="G62" s="499">
        <v>1919</v>
      </c>
      <c r="H62" s="498" t="s">
        <v>474</v>
      </c>
      <c r="I62" s="1">
        <f>C62/Table13[[#This Row],[Length 2014]]</f>
        <v>0.66805627931214173</v>
      </c>
    </row>
    <row r="63" spans="1:9" s="1" customFormat="1" ht="15" customHeight="1">
      <c r="A63" s="487" t="s">
        <v>485</v>
      </c>
      <c r="B63" s="488">
        <v>28120</v>
      </c>
      <c r="C63" s="488">
        <v>26363</v>
      </c>
      <c r="D63" s="489">
        <v>-6.2482219061166432E-2</v>
      </c>
      <c r="F63" s="495" t="s">
        <v>485</v>
      </c>
      <c r="G63" s="497">
        <v>17037</v>
      </c>
      <c r="H63" s="495" t="s">
        <v>485</v>
      </c>
      <c r="I63" s="1">
        <f>C63/Table13[[#This Row],[Length 2014]]</f>
        <v>1.5473968421670481</v>
      </c>
    </row>
    <row r="64" spans="1:9" s="1" customFormat="1" ht="15" customHeight="1">
      <c r="A64" s="487" t="s">
        <v>487</v>
      </c>
      <c r="B64" s="488">
        <v>3777</v>
      </c>
      <c r="C64" s="488">
        <v>3745</v>
      </c>
      <c r="D64" s="489">
        <v>-8.4723325390521579E-3</v>
      </c>
      <c r="F64" s="498" t="s">
        <v>487</v>
      </c>
      <c r="G64" s="499">
        <v>1767</v>
      </c>
      <c r="H64" s="498" t="s">
        <v>487</v>
      </c>
      <c r="I64" s="1">
        <f>C64/Table13[[#This Row],[Length 2014]]</f>
        <v>2.1194114318053199</v>
      </c>
    </row>
    <row r="65" spans="1:9" s="1" customFormat="1" ht="15" customHeight="1">
      <c r="A65" s="490" t="s">
        <v>467</v>
      </c>
      <c r="B65" s="491">
        <v>1308</v>
      </c>
      <c r="C65" s="491">
        <v>1315.5</v>
      </c>
      <c r="D65" s="492">
        <v>5.7339449541284407E-3</v>
      </c>
      <c r="F65" s="498" t="s">
        <v>467</v>
      </c>
      <c r="G65" s="499">
        <v>275</v>
      </c>
      <c r="H65" s="498" t="s">
        <v>467</v>
      </c>
      <c r="I65" s="1">
        <f>C65/Table13[[#This Row],[Length 2014]]</f>
        <v>4.7836363636363632</v>
      </c>
    </row>
    <row r="66" spans="1:9" s="1" customFormat="1" ht="15" customHeight="1">
      <c r="A66" s="490" t="s">
        <v>486</v>
      </c>
      <c r="B66" s="491">
        <v>7174</v>
      </c>
      <c r="C66" s="491">
        <v>7047</v>
      </c>
      <c r="D66" s="492">
        <v>-1.7702815723445776E-2</v>
      </c>
      <c r="F66" s="498" t="s">
        <v>486</v>
      </c>
      <c r="G66" s="499">
        <v>1853</v>
      </c>
      <c r="H66" s="498" t="s">
        <v>486</v>
      </c>
      <c r="I66" s="1">
        <f>C66/Table13[[#This Row],[Length 2014]]</f>
        <v>3.8030221262817054</v>
      </c>
    </row>
    <row r="67" spans="1:9" s="1" customFormat="1" ht="15" customHeight="1">
      <c r="A67" s="487" t="s">
        <v>466</v>
      </c>
      <c r="B67" s="488">
        <v>4306</v>
      </c>
      <c r="C67" s="488">
        <v>3976</v>
      </c>
      <c r="D67" s="489">
        <v>-7.6637250348351144E-2</v>
      </c>
      <c r="F67" s="498" t="s">
        <v>466</v>
      </c>
      <c r="G67" s="499">
        <v>3031</v>
      </c>
      <c r="H67" s="498" t="s">
        <v>466</v>
      </c>
      <c r="I67" s="1">
        <f>C67/Table13[[#This Row],[Length 2014]]</f>
        <v>1.3117782909930715</v>
      </c>
    </row>
    <row r="68" spans="1:9" s="1" customFormat="1" ht="15" customHeight="1">
      <c r="A68" s="490" t="s">
        <v>1231</v>
      </c>
      <c r="B68" s="491">
        <v>3609</v>
      </c>
      <c r="C68" s="491">
        <v>4039</v>
      </c>
      <c r="D68" s="492">
        <v>0.11914657799944584</v>
      </c>
      <c r="F68" s="498" t="s">
        <v>1231</v>
      </c>
      <c r="G68" s="499">
        <v>3867</v>
      </c>
      <c r="H68" s="498" t="s">
        <v>1231</v>
      </c>
      <c r="I68" s="1">
        <f>C68/Table13[[#This Row],[Length 2014]]</f>
        <v>1.0444789242306698</v>
      </c>
    </row>
    <row r="69" spans="1:9" s="1" customFormat="1" ht="15" customHeight="1">
      <c r="A69" s="490" t="s">
        <v>482</v>
      </c>
      <c r="B69" s="491">
        <v>40809</v>
      </c>
      <c r="C69" s="491">
        <v>39534</v>
      </c>
      <c r="D69" s="492">
        <v>-3.1243108137910754E-2</v>
      </c>
      <c r="F69" s="495" t="s">
        <v>482</v>
      </c>
      <c r="G69" s="496">
        <v>18942</v>
      </c>
      <c r="H69" s="495" t="s">
        <v>482</v>
      </c>
      <c r="I69" s="1">
        <f>C69/Table13[[#This Row],[Length 2014]]</f>
        <v>2.0871080139372822</v>
      </c>
    </row>
    <row r="70" spans="1:9" s="1" customFormat="1" ht="15" customHeight="1">
      <c r="A70" s="487" t="s">
        <v>469</v>
      </c>
      <c r="B70" s="488">
        <v>3237</v>
      </c>
      <c r="C70" s="488">
        <v>2512</v>
      </c>
      <c r="D70" s="489">
        <v>-0.22397281433426011</v>
      </c>
      <c r="F70" s="498" t="s">
        <v>469</v>
      </c>
      <c r="G70" s="499">
        <v>2544</v>
      </c>
      <c r="H70" s="498" t="s">
        <v>469</v>
      </c>
      <c r="I70" s="1">
        <f>C70/Table13[[#This Row],[Length 2014]]</f>
        <v>0.98742138364779874</v>
      </c>
    </row>
    <row r="71" spans="1:9" s="1" customFormat="1" ht="15" customHeight="1">
      <c r="A71" s="490" t="s">
        <v>489</v>
      </c>
      <c r="B71" s="491">
        <v>23951</v>
      </c>
      <c r="C71" s="491">
        <v>22455</v>
      </c>
      <c r="D71" s="492">
        <v>-6.2460857584234482E-2</v>
      </c>
      <c r="F71" s="495" t="s">
        <v>489</v>
      </c>
      <c r="G71" s="497">
        <v>10770</v>
      </c>
      <c r="H71" s="495" t="s">
        <v>489</v>
      </c>
      <c r="I71" s="1">
        <f>C71/Table13[[#This Row],[Length 2014]]</f>
        <v>2.084958217270195</v>
      </c>
    </row>
    <row r="72" spans="1:9" s="1" customFormat="1" ht="15" customHeight="1">
      <c r="A72" s="490" t="s">
        <v>468</v>
      </c>
      <c r="B72" s="491">
        <v>3907</v>
      </c>
      <c r="C72" s="491">
        <v>3079</v>
      </c>
      <c r="D72" s="492">
        <v>-0.21192730995648834</v>
      </c>
      <c r="F72" s="495" t="s">
        <v>468</v>
      </c>
      <c r="G72" s="497">
        <v>10881</v>
      </c>
      <c r="H72" s="495" t="s">
        <v>468</v>
      </c>
      <c r="I72" s="1">
        <f>C72/Table13[[#This Row],[Length 2014]]</f>
        <v>0.28297031522837973</v>
      </c>
    </row>
    <row r="73" spans="1:9" s="1" customFormat="1" ht="15" customHeight="1">
      <c r="A73" s="487" t="s">
        <v>470</v>
      </c>
      <c r="B73" s="488">
        <v>2622</v>
      </c>
      <c r="C73" s="488">
        <v>2385</v>
      </c>
      <c r="D73" s="489">
        <v>-9.0389016018306637E-2</v>
      </c>
      <c r="F73" s="498" t="s">
        <v>470</v>
      </c>
      <c r="G73" s="499">
        <v>1208</v>
      </c>
      <c r="H73" s="498" t="s">
        <v>470</v>
      </c>
      <c r="I73" s="1">
        <f>C73/Table13[[#This Row],[Length 2014]]</f>
        <v>1.9743377483443709</v>
      </c>
    </row>
    <row r="74" spans="1:9" s="1" customFormat="1" ht="15" customHeight="1">
      <c r="A74" s="907" t="s">
        <v>488</v>
      </c>
      <c r="B74" s="908">
        <v>15820</v>
      </c>
      <c r="C74" s="908">
        <v>14110</v>
      </c>
      <c r="D74" s="909">
        <v>-0.10809102402022756</v>
      </c>
      <c r="E74" s="669"/>
      <c r="F74" s="910" t="s">
        <v>488</v>
      </c>
      <c r="G74" s="911">
        <v>3627</v>
      </c>
      <c r="H74" s="910" t="s">
        <v>488</v>
      </c>
      <c r="I74" s="669">
        <f>C74/Table13[[#This Row],[Length 2014]]</f>
        <v>3.8902674386545355</v>
      </c>
    </row>
    <row r="75" spans="1:9" s="1" customFormat="1" ht="15" customHeight="1">
      <c r="A75" s="490" t="s">
        <v>473</v>
      </c>
      <c r="B75" s="491">
        <v>35253</v>
      </c>
      <c r="C75" s="491">
        <v>35497</v>
      </c>
      <c r="D75" s="492">
        <v>6.9213967605593852E-3</v>
      </c>
      <c r="F75" s="495" t="s">
        <v>473</v>
      </c>
      <c r="G75" s="497">
        <v>16209</v>
      </c>
      <c r="H75" s="495" t="s">
        <v>473</v>
      </c>
      <c r="I75" s="1">
        <f>C75/Table13[[#This Row],[Length 2014]]</f>
        <v>2.1899561971744093</v>
      </c>
    </row>
    <row r="76" spans="1:9" s="1" customFormat="1" ht="15" customHeight="1">
      <c r="H76" s="252" t="s">
        <v>64</v>
      </c>
      <c r="I76" s="369">
        <f>AVERAGE(I49:I75)</f>
        <v>2.0328249092098578</v>
      </c>
    </row>
    <row r="77" spans="1:9" ht="15" customHeight="1">
      <c r="H77" s="252" t="s">
        <v>3323</v>
      </c>
      <c r="I77" s="369">
        <f>STDEV(I49:I75)</f>
        <v>1.1416868301147911</v>
      </c>
    </row>
    <row r="78" spans="1:9" s="1" customFormat="1" ht="16.5">
      <c r="H78" s="671" t="s">
        <v>3324</v>
      </c>
      <c r="I78" s="667">
        <f>-(I74-I76)/I77</f>
        <v>-1.6269282262438998</v>
      </c>
    </row>
    <row r="79" spans="1:9" s="1" customFormat="1" ht="16.5"/>
    <row r="80" spans="1:9" s="1" customFormat="1" ht="15" customHeight="1">
      <c r="A80" s="468" t="s">
        <v>1278</v>
      </c>
    </row>
    <row r="81" spans="1:15" s="1" customFormat="1" ht="16.5">
      <c r="A81" s="469" t="s">
        <v>1223</v>
      </c>
      <c r="B81" s="470" t="s">
        <v>1279</v>
      </c>
    </row>
    <row r="82" spans="1:15" s="1" customFormat="1" ht="16.5">
      <c r="A82" s="469" t="s">
        <v>1224</v>
      </c>
      <c r="B82" s="1">
        <v>1</v>
      </c>
    </row>
    <row r="83" spans="1:15" s="1" customFormat="1" ht="16.5">
      <c r="A83" s="469" t="s">
        <v>1225</v>
      </c>
      <c r="B83" s="470" t="s">
        <v>1280</v>
      </c>
    </row>
    <row r="84" spans="1:15" s="472" customFormat="1" ht="17.25" thickBot="1">
      <c r="A84" s="471" t="s">
        <v>1227</v>
      </c>
    </row>
    <row r="85" spans="1:15" s="1" customFormat="1" ht="17.25" thickTop="1"/>
    <row r="86" spans="1:15" s="376" customFormat="1" ht="60.75">
      <c r="A86" s="493" t="s">
        <v>1228</v>
      </c>
      <c r="B86" s="494" t="s">
        <v>1281</v>
      </c>
      <c r="C86" s="28"/>
      <c r="D86" s="473" t="s">
        <v>1228</v>
      </c>
      <c r="E86" s="474" t="s">
        <v>1282</v>
      </c>
      <c r="F86" s="28"/>
      <c r="G86" s="28"/>
      <c r="H86" s="28"/>
      <c r="I86" s="28"/>
      <c r="J86" s="28"/>
      <c r="K86" s="28"/>
      <c r="L86" s="28"/>
      <c r="M86" s="28"/>
      <c r="N86" s="28"/>
      <c r="O86" s="28"/>
    </row>
    <row r="87" spans="1:15" s="376" customFormat="1" ht="16.5">
      <c r="A87" s="495" t="s">
        <v>472</v>
      </c>
      <c r="B87" s="496">
        <v>38836</v>
      </c>
      <c r="C87" s="28"/>
      <c r="D87" s="475" t="s">
        <v>478</v>
      </c>
      <c r="E87" s="459">
        <v>3.7247227658186562E-2</v>
      </c>
      <c r="F87" s="28"/>
      <c r="G87" s="28"/>
      <c r="H87" s="28"/>
      <c r="I87" s="28"/>
      <c r="J87" s="28"/>
      <c r="K87" s="28"/>
      <c r="L87" s="28"/>
      <c r="M87" s="28"/>
      <c r="N87" s="28"/>
      <c r="O87" s="28"/>
    </row>
    <row r="88" spans="1:15" s="376" customFormat="1" ht="16.5">
      <c r="A88" s="495" t="s">
        <v>477</v>
      </c>
      <c r="B88" s="496">
        <v>30905</v>
      </c>
      <c r="C88" s="28"/>
      <c r="D88" s="476" t="s">
        <v>477</v>
      </c>
      <c r="E88" s="460">
        <v>3.3508343644450392E-2</v>
      </c>
      <c r="F88" s="28"/>
      <c r="G88" s="28"/>
      <c r="H88" s="28"/>
      <c r="I88" s="28"/>
      <c r="J88" s="28"/>
      <c r="K88" s="28"/>
      <c r="L88" s="28"/>
      <c r="M88" s="28"/>
      <c r="N88" s="28"/>
      <c r="O88" s="28"/>
    </row>
    <row r="89" spans="1:15" s="376" customFormat="1" ht="16.5">
      <c r="A89" s="495" t="s">
        <v>482</v>
      </c>
      <c r="B89" s="496">
        <v>18942</v>
      </c>
      <c r="C89" s="28"/>
      <c r="D89" s="479" t="s">
        <v>1230</v>
      </c>
      <c r="E89" s="480">
        <v>2.1057550827773202E-2</v>
      </c>
      <c r="F89" s="28"/>
      <c r="G89" s="28"/>
      <c r="H89" s="28"/>
      <c r="I89" s="28"/>
      <c r="J89" s="28"/>
      <c r="K89" s="28"/>
      <c r="L89" s="28"/>
      <c r="M89" s="28"/>
      <c r="N89" s="28"/>
      <c r="O89" s="28"/>
    </row>
    <row r="90" spans="1:15" s="376" customFormat="1" ht="16.5">
      <c r="A90" s="495" t="s">
        <v>485</v>
      </c>
      <c r="B90" s="497">
        <v>17037</v>
      </c>
      <c r="C90" s="28"/>
      <c r="D90" s="476" t="s">
        <v>471</v>
      </c>
      <c r="E90" s="477">
        <v>1.4812744550027948E-2</v>
      </c>
      <c r="F90" s="28"/>
      <c r="G90" s="28"/>
      <c r="H90" s="28"/>
      <c r="I90" s="28"/>
      <c r="J90" s="28"/>
      <c r="K90" s="28"/>
      <c r="L90" s="28"/>
      <c r="M90" s="28"/>
      <c r="N90" s="28"/>
      <c r="O90" s="28"/>
    </row>
    <row r="91" spans="1:15" s="376" customFormat="1" ht="16.5">
      <c r="A91" s="495" t="s">
        <v>473</v>
      </c>
      <c r="B91" s="497">
        <v>16209</v>
      </c>
      <c r="C91" s="28"/>
      <c r="D91" s="475" t="s">
        <v>466</v>
      </c>
      <c r="E91" s="478">
        <v>5.9741121805509459E-3</v>
      </c>
      <c r="F91" s="28"/>
      <c r="G91" s="28"/>
      <c r="H91" s="28"/>
      <c r="I91" s="28"/>
      <c r="J91" s="28"/>
      <c r="K91" s="28"/>
      <c r="L91" s="28"/>
      <c r="M91" s="28"/>
      <c r="N91" s="28"/>
      <c r="O91" s="28"/>
    </row>
    <row r="92" spans="1:15" s="376" customFormat="1" ht="16.5">
      <c r="A92" s="495" t="s">
        <v>478</v>
      </c>
      <c r="B92" s="497">
        <v>15901</v>
      </c>
      <c r="C92" s="28"/>
      <c r="D92" s="476" t="s">
        <v>465</v>
      </c>
      <c r="E92" s="477">
        <v>4.2236864335191754E-3</v>
      </c>
      <c r="F92" s="28"/>
      <c r="G92" s="28"/>
      <c r="H92" s="28"/>
      <c r="I92" s="28"/>
      <c r="J92" s="28"/>
      <c r="K92" s="28"/>
      <c r="L92" s="28"/>
      <c r="M92" s="28"/>
      <c r="N92" s="28"/>
      <c r="O92" s="28"/>
    </row>
    <row r="93" spans="1:15" s="1" customFormat="1" ht="15" customHeight="1">
      <c r="A93" s="495" t="s">
        <v>468</v>
      </c>
      <c r="B93" s="497">
        <v>10881</v>
      </c>
      <c r="C93" s="28"/>
      <c r="D93" s="475" t="s">
        <v>473</v>
      </c>
      <c r="E93" s="478">
        <v>3.5911089096650364E-3</v>
      </c>
      <c r="F93" s="28"/>
      <c r="G93" s="28"/>
      <c r="H93" s="28"/>
      <c r="I93" s="28"/>
      <c r="J93" s="28"/>
      <c r="K93" s="28"/>
      <c r="L93" s="28"/>
      <c r="M93" s="28"/>
      <c r="N93" s="28"/>
      <c r="O93" s="28"/>
    </row>
    <row r="94" spans="1:15" s="1" customFormat="1" ht="15" customHeight="1">
      <c r="A94" s="495" t="s">
        <v>489</v>
      </c>
      <c r="B94" s="497">
        <v>10770</v>
      </c>
      <c r="C94" s="28"/>
      <c r="D94" s="476" t="s">
        <v>274</v>
      </c>
      <c r="E94" s="477">
        <v>2.3023791250959325E-3</v>
      </c>
      <c r="F94" s="28"/>
      <c r="G94" s="28"/>
      <c r="H94" s="28"/>
      <c r="I94" s="28"/>
      <c r="J94" s="28"/>
      <c r="K94" s="28"/>
      <c r="L94" s="28"/>
      <c r="M94" s="28"/>
      <c r="N94" s="28"/>
      <c r="O94" s="28"/>
    </row>
    <row r="95" spans="1:15" s="1" customFormat="1" ht="15" customHeight="1">
      <c r="A95" s="498" t="s">
        <v>480</v>
      </c>
      <c r="B95" s="499">
        <v>9456</v>
      </c>
      <c r="C95" s="28"/>
      <c r="D95" s="475" t="s">
        <v>485</v>
      </c>
      <c r="E95" s="478">
        <v>1.9407198306280876E-3</v>
      </c>
      <c r="F95" s="28"/>
      <c r="G95" s="28"/>
      <c r="H95" s="28"/>
      <c r="I95" s="28"/>
      <c r="J95" s="28"/>
      <c r="K95" s="28"/>
      <c r="L95" s="28"/>
      <c r="M95" s="28"/>
      <c r="N95" s="28"/>
      <c r="O95" s="28"/>
    </row>
    <row r="96" spans="1:15" s="1" customFormat="1" ht="15" customHeight="1">
      <c r="A96" s="498" t="s">
        <v>481</v>
      </c>
      <c r="B96" s="499">
        <v>7892</v>
      </c>
      <c r="C96" s="28"/>
      <c r="D96" s="476" t="s">
        <v>488</v>
      </c>
      <c r="E96" s="477">
        <v>1.1040574109853713E-3</v>
      </c>
      <c r="F96" s="28"/>
      <c r="G96" s="28"/>
      <c r="H96" s="28"/>
      <c r="I96" s="28"/>
      <c r="J96" s="28"/>
      <c r="K96" s="28"/>
      <c r="L96" s="28"/>
      <c r="M96" s="28"/>
      <c r="N96" s="28"/>
      <c r="O96" s="28"/>
    </row>
    <row r="97" spans="1:15" s="1" customFormat="1" ht="15" customHeight="1">
      <c r="A97" s="498" t="s">
        <v>465</v>
      </c>
      <c r="B97" s="499">
        <v>5944</v>
      </c>
      <c r="C97" s="28"/>
      <c r="D97" s="475" t="s">
        <v>474</v>
      </c>
      <c r="E97" s="481">
        <v>0</v>
      </c>
      <c r="F97" s="28"/>
      <c r="G97" s="28"/>
      <c r="H97" s="28"/>
      <c r="I97" s="28"/>
      <c r="J97" s="28"/>
      <c r="K97" s="28"/>
      <c r="L97" s="28"/>
      <c r="M97" s="28"/>
      <c r="N97" s="28"/>
      <c r="O97" s="28"/>
    </row>
    <row r="98" spans="1:15" s="1" customFormat="1" ht="15" customHeight="1">
      <c r="A98" s="498" t="s">
        <v>475</v>
      </c>
      <c r="B98" s="499">
        <v>5058</v>
      </c>
      <c r="C98" s="28"/>
      <c r="D98" s="476" t="s">
        <v>487</v>
      </c>
      <c r="E98" s="482">
        <v>0</v>
      </c>
      <c r="F98" s="28"/>
      <c r="G98" s="28"/>
      <c r="H98" s="28"/>
      <c r="I98" s="28"/>
      <c r="J98" s="28"/>
      <c r="K98" s="28"/>
      <c r="L98" s="28"/>
      <c r="M98" s="28"/>
      <c r="N98" s="28"/>
      <c r="O98" s="28"/>
    </row>
    <row r="99" spans="1:15" s="1" customFormat="1" ht="15" customHeight="1">
      <c r="A99" s="498" t="s">
        <v>479</v>
      </c>
      <c r="B99" s="499">
        <v>4023</v>
      </c>
      <c r="C99" s="28"/>
      <c r="D99" s="475" t="s">
        <v>467</v>
      </c>
      <c r="E99" s="481">
        <v>0</v>
      </c>
      <c r="F99" s="28"/>
      <c r="G99" s="28"/>
      <c r="H99" s="28"/>
      <c r="I99" s="28"/>
      <c r="J99" s="28"/>
      <c r="K99" s="28"/>
      <c r="L99" s="28"/>
      <c r="M99" s="28"/>
      <c r="N99" s="28"/>
      <c r="O99" s="28"/>
    </row>
    <row r="100" spans="1:15" s="1" customFormat="1" ht="15" customHeight="1">
      <c r="A100" s="498" t="s">
        <v>1231</v>
      </c>
      <c r="B100" s="499">
        <v>3867</v>
      </c>
      <c r="C100" s="28"/>
      <c r="D100" s="476" t="s">
        <v>481</v>
      </c>
      <c r="E100" s="482">
        <v>0</v>
      </c>
      <c r="F100" s="28"/>
      <c r="G100" s="28"/>
      <c r="H100" s="28"/>
      <c r="I100" s="28"/>
      <c r="J100" s="28"/>
      <c r="K100" s="28"/>
      <c r="L100" s="28"/>
      <c r="M100" s="28"/>
      <c r="N100" s="28"/>
      <c r="O100" s="28"/>
    </row>
    <row r="101" spans="1:15" s="1" customFormat="1" ht="16.5">
      <c r="A101" s="498" t="s">
        <v>471</v>
      </c>
      <c r="B101" s="499">
        <v>3631</v>
      </c>
      <c r="C101" s="28"/>
      <c r="D101" s="475" t="s">
        <v>489</v>
      </c>
      <c r="E101" s="478">
        <v>-5.5679287305122492E-4</v>
      </c>
      <c r="F101" s="28"/>
      <c r="G101" s="28"/>
      <c r="H101" s="28"/>
      <c r="I101" s="28"/>
      <c r="J101" s="28"/>
      <c r="K101" s="28"/>
      <c r="L101" s="28"/>
      <c r="M101" s="28"/>
      <c r="N101" s="28"/>
      <c r="O101" s="28"/>
    </row>
    <row r="102" spans="1:15" s="1" customFormat="1" ht="15" customHeight="1">
      <c r="A102" s="498" t="s">
        <v>488</v>
      </c>
      <c r="B102" s="499">
        <v>3627</v>
      </c>
      <c r="C102" s="28"/>
      <c r="D102" s="476" t="s">
        <v>480</v>
      </c>
      <c r="E102" s="477">
        <v>-2.2158911047799935E-3</v>
      </c>
      <c r="F102" s="28"/>
      <c r="G102" s="28"/>
      <c r="H102" s="28"/>
      <c r="I102" s="28"/>
      <c r="J102" s="28"/>
      <c r="K102" s="28"/>
      <c r="L102" s="28"/>
      <c r="M102" s="28"/>
      <c r="N102" s="28"/>
      <c r="O102" s="28"/>
    </row>
    <row r="103" spans="1:15" s="1" customFormat="1" ht="15" customHeight="1">
      <c r="A103" s="498" t="s">
        <v>466</v>
      </c>
      <c r="B103" s="499">
        <v>3031</v>
      </c>
      <c r="C103" s="28"/>
      <c r="D103" s="475" t="s">
        <v>470</v>
      </c>
      <c r="E103" s="478">
        <v>-1.6286644951140065E-2</v>
      </c>
      <c r="F103" s="28"/>
      <c r="G103" s="28"/>
      <c r="H103" s="28"/>
      <c r="I103" s="28"/>
      <c r="J103" s="28"/>
      <c r="K103" s="28"/>
      <c r="L103" s="28"/>
      <c r="M103" s="28"/>
      <c r="N103" s="28"/>
      <c r="O103" s="28"/>
    </row>
    <row r="104" spans="1:15" s="1" customFormat="1" ht="15" customHeight="1">
      <c r="A104" s="498" t="s">
        <v>274</v>
      </c>
      <c r="B104" s="499">
        <v>2612</v>
      </c>
      <c r="C104" s="28"/>
      <c r="D104" s="476" t="s">
        <v>486</v>
      </c>
      <c r="E104" s="477">
        <v>-1.6454352441613588E-2</v>
      </c>
      <c r="F104" s="28"/>
      <c r="G104" s="28"/>
      <c r="H104" s="28"/>
      <c r="I104" s="28"/>
      <c r="J104" s="28"/>
      <c r="K104" s="28"/>
      <c r="L104" s="28"/>
      <c r="M104" s="28"/>
      <c r="N104" s="28"/>
      <c r="O104" s="28"/>
    </row>
    <row r="105" spans="1:15" s="1" customFormat="1" ht="15" customHeight="1">
      <c r="A105" s="498" t="s">
        <v>868</v>
      </c>
      <c r="B105" s="499">
        <v>2604</v>
      </c>
      <c r="C105" s="28"/>
      <c r="D105" s="475" t="s">
        <v>476</v>
      </c>
      <c r="E105" s="478">
        <v>-1.8843404808317088E-2</v>
      </c>
      <c r="F105" s="28"/>
      <c r="G105" s="28"/>
      <c r="H105" s="28"/>
      <c r="I105" s="28"/>
      <c r="J105" s="28"/>
      <c r="K105" s="28"/>
      <c r="L105" s="28"/>
      <c r="M105" s="28"/>
      <c r="N105" s="28"/>
      <c r="O105" s="28"/>
    </row>
    <row r="106" spans="1:15" s="1" customFormat="1" ht="15" customHeight="1">
      <c r="A106" s="498" t="s">
        <v>469</v>
      </c>
      <c r="B106" s="499">
        <v>2544</v>
      </c>
      <c r="C106" s="28"/>
      <c r="D106" s="476" t="s">
        <v>468</v>
      </c>
      <c r="E106" s="477">
        <v>-2.3074160531513736E-2</v>
      </c>
      <c r="F106" s="28"/>
      <c r="G106" s="28"/>
      <c r="H106" s="28"/>
      <c r="I106" s="28"/>
      <c r="J106" s="28"/>
      <c r="K106" s="28"/>
      <c r="L106" s="28"/>
      <c r="M106" s="28"/>
      <c r="N106" s="28"/>
      <c r="O106" s="28"/>
    </row>
    <row r="107" spans="1:15" s="1" customFormat="1" ht="15" customHeight="1">
      <c r="A107" s="498" t="s">
        <v>1173</v>
      </c>
      <c r="B107" s="499">
        <v>2238</v>
      </c>
      <c r="C107" s="28"/>
      <c r="D107" s="475" t="s">
        <v>472</v>
      </c>
      <c r="E107" s="478">
        <v>-2.4E-2</v>
      </c>
      <c r="F107" s="28"/>
      <c r="G107" s="28"/>
      <c r="H107" s="28"/>
      <c r="I107" s="28"/>
      <c r="J107" s="28"/>
      <c r="K107" s="28"/>
      <c r="L107" s="28"/>
      <c r="M107" s="28"/>
      <c r="N107" s="28"/>
      <c r="O107" s="28"/>
    </row>
    <row r="108" spans="1:15" s="1" customFormat="1" ht="15" customHeight="1">
      <c r="A108" s="498" t="s">
        <v>474</v>
      </c>
      <c r="B108" s="499">
        <v>1919</v>
      </c>
      <c r="C108" s="28"/>
      <c r="D108" s="476" t="s">
        <v>479</v>
      </c>
      <c r="E108" s="477">
        <v>-3.0602409638554217E-2</v>
      </c>
      <c r="F108" s="28"/>
      <c r="G108" s="500"/>
      <c r="H108" s="28"/>
      <c r="I108" s="28"/>
      <c r="J108" s="28"/>
      <c r="K108" s="28"/>
      <c r="L108" s="28"/>
      <c r="M108" s="28"/>
      <c r="N108" s="28"/>
      <c r="O108" s="28"/>
    </row>
    <row r="109" spans="1:15" s="1" customFormat="1" ht="15" customHeight="1">
      <c r="A109" s="498" t="s">
        <v>486</v>
      </c>
      <c r="B109" s="499">
        <v>1853</v>
      </c>
      <c r="C109" s="28"/>
      <c r="D109" s="475" t="s">
        <v>482</v>
      </c>
      <c r="E109" s="478">
        <v>-4.1590771098967819E-2</v>
      </c>
      <c r="F109" s="28"/>
      <c r="G109" s="28"/>
      <c r="H109" s="28"/>
      <c r="I109" s="28"/>
      <c r="J109" s="28"/>
      <c r="K109" s="28"/>
      <c r="L109" s="28"/>
      <c r="M109" s="28"/>
      <c r="N109" s="28"/>
      <c r="O109" s="28"/>
    </row>
    <row r="110" spans="1:15" s="1" customFormat="1" ht="15" customHeight="1">
      <c r="A110" s="498" t="s">
        <v>487</v>
      </c>
      <c r="B110" s="499">
        <v>1767</v>
      </c>
      <c r="C110" s="28"/>
      <c r="D110" s="476" t="s">
        <v>868</v>
      </c>
      <c r="E110" s="477">
        <v>-4.3350477590007347E-2</v>
      </c>
      <c r="F110" s="28"/>
      <c r="G110" s="28"/>
      <c r="H110" s="28"/>
      <c r="I110" s="28"/>
      <c r="J110" s="28"/>
      <c r="K110" s="28"/>
      <c r="L110" s="28"/>
      <c r="M110" s="28"/>
      <c r="N110" s="28"/>
      <c r="O110" s="28"/>
    </row>
    <row r="111" spans="1:15" s="1" customFormat="1" ht="15" customHeight="1">
      <c r="A111" s="498" t="s">
        <v>476</v>
      </c>
      <c r="B111" s="499">
        <v>1510</v>
      </c>
      <c r="C111" s="28"/>
      <c r="D111" s="475" t="s">
        <v>475</v>
      </c>
      <c r="E111" s="478">
        <v>-5.5638536221060492E-2</v>
      </c>
      <c r="F111" s="28"/>
      <c r="G111" s="28"/>
      <c r="H111" s="28"/>
      <c r="I111" s="28"/>
      <c r="J111" s="28"/>
      <c r="K111" s="28"/>
      <c r="L111" s="28"/>
      <c r="M111" s="28"/>
      <c r="N111" s="28"/>
      <c r="O111" s="28"/>
    </row>
    <row r="112" spans="1:15" s="1" customFormat="1" ht="15" customHeight="1">
      <c r="A112" s="498" t="s">
        <v>470</v>
      </c>
      <c r="B112" s="499">
        <v>1208</v>
      </c>
      <c r="C112" s="28"/>
      <c r="D112" s="476" t="s">
        <v>1231</v>
      </c>
      <c r="E112" s="477">
        <v>-6.8417248855697416E-2</v>
      </c>
      <c r="F112" s="28"/>
      <c r="G112" s="28"/>
      <c r="H112" s="28"/>
      <c r="I112" s="28"/>
      <c r="J112" s="28"/>
      <c r="K112" s="28"/>
      <c r="L112" s="28"/>
      <c r="M112" s="28"/>
      <c r="N112" s="28"/>
      <c r="O112" s="28"/>
    </row>
    <row r="113" spans="1:15" s="1" customFormat="1" ht="15" customHeight="1">
      <c r="A113" s="498" t="s">
        <v>467</v>
      </c>
      <c r="B113" s="499">
        <v>275</v>
      </c>
      <c r="C113" s="28"/>
      <c r="D113" s="483" t="s">
        <v>469</v>
      </c>
      <c r="E113" s="484">
        <v>-0.10485573539760731</v>
      </c>
      <c r="F113" s="28"/>
      <c r="G113" s="28"/>
      <c r="H113" s="28"/>
      <c r="I113" s="28"/>
      <c r="J113" s="28"/>
      <c r="K113" s="28"/>
      <c r="L113" s="28"/>
      <c r="M113" s="28"/>
      <c r="N113" s="28"/>
      <c r="O113" s="28"/>
    </row>
    <row r="114" spans="1:15" s="1" customFormat="1" ht="15" customHeight="1">
      <c r="A114" s="498"/>
      <c r="B114" s="499"/>
      <c r="C114" s="28"/>
      <c r="D114" s="476" t="s">
        <v>1173</v>
      </c>
      <c r="E114" s="477">
        <v>-0.12304075235109718</v>
      </c>
      <c r="F114" s="28"/>
      <c r="G114" s="28"/>
      <c r="H114" s="28"/>
      <c r="I114" s="28"/>
      <c r="J114" s="28"/>
      <c r="K114" s="28"/>
      <c r="L114" s="28"/>
      <c r="M114" s="28"/>
      <c r="N114" s="28"/>
      <c r="O114" s="28"/>
    </row>
  </sheetData>
  <autoFilter ref="A48:D48">
    <sortState ref="A49:D75">
      <sortCondition ref="A48"/>
    </sortState>
  </autoFilter>
  <conditionalFormatting sqref="D9:E9">
    <cfRule type="cellIs" dxfId="129" priority="85" operator="equal">
      <formula>0</formula>
    </cfRule>
  </conditionalFormatting>
  <conditionalFormatting sqref="A11">
    <cfRule type="cellIs" dxfId="128" priority="83" operator="equal">
      <formula>0</formula>
    </cfRule>
  </conditionalFormatting>
  <conditionalFormatting sqref="A21 A23 A25">
    <cfRule type="cellIs" dxfId="127" priority="77" operator="equal">
      <formula>0</formula>
    </cfRule>
  </conditionalFormatting>
  <conditionalFormatting sqref="A9:A10">
    <cfRule type="cellIs" dxfId="126" priority="84" operator="equal">
      <formula>0</formula>
    </cfRule>
  </conditionalFormatting>
  <conditionalFormatting sqref="A15 A17 A19">
    <cfRule type="cellIs" dxfId="125" priority="79" operator="equal">
      <formula>0</formula>
    </cfRule>
  </conditionalFormatting>
  <conditionalFormatting sqref="A13">
    <cfRule type="cellIs" dxfId="124" priority="81" operator="equal">
      <formula>0</formula>
    </cfRule>
  </conditionalFormatting>
  <conditionalFormatting sqref="A12">
    <cfRule type="cellIs" dxfId="123" priority="82" operator="equal">
      <formula>0</formula>
    </cfRule>
  </conditionalFormatting>
  <conditionalFormatting sqref="A14 A16 A18 A20">
    <cfRule type="cellIs" dxfId="122" priority="80" operator="equal">
      <formula>0</formula>
    </cfRule>
  </conditionalFormatting>
  <conditionalFormatting sqref="A22 A24">
    <cfRule type="cellIs" dxfId="121" priority="78" operator="equal">
      <formula>0</formula>
    </cfRule>
  </conditionalFormatting>
  <conditionalFormatting sqref="B13">
    <cfRule type="cellIs" dxfId="120" priority="73" operator="equal">
      <formula>0</formula>
    </cfRule>
  </conditionalFormatting>
  <conditionalFormatting sqref="B9:B10">
    <cfRule type="cellIs" dxfId="119" priority="76" operator="equal">
      <formula>0</formula>
    </cfRule>
  </conditionalFormatting>
  <conditionalFormatting sqref="B11">
    <cfRule type="cellIs" dxfId="118" priority="75" operator="equal">
      <formula>0</formula>
    </cfRule>
  </conditionalFormatting>
  <conditionalFormatting sqref="B12">
    <cfRule type="cellIs" dxfId="117" priority="74" operator="equal">
      <formula>0</formula>
    </cfRule>
  </conditionalFormatting>
  <conditionalFormatting sqref="B14 B16 B18 B20">
    <cfRule type="cellIs" dxfId="116" priority="72" operator="equal">
      <formula>0</formula>
    </cfRule>
  </conditionalFormatting>
  <conditionalFormatting sqref="B15 B17 B19">
    <cfRule type="cellIs" dxfId="115" priority="71" operator="equal">
      <formula>0</formula>
    </cfRule>
  </conditionalFormatting>
  <conditionalFormatting sqref="B22 B24">
    <cfRule type="cellIs" dxfId="114" priority="70" operator="equal">
      <formula>0</formula>
    </cfRule>
  </conditionalFormatting>
  <conditionalFormatting sqref="B21 B23 B25">
    <cfRule type="cellIs" dxfId="113" priority="69" operator="equal">
      <formula>0</formula>
    </cfRule>
  </conditionalFormatting>
  <conditionalFormatting sqref="E12">
    <cfRule type="cellIs" dxfId="112" priority="66" operator="equal">
      <formula>0</formula>
    </cfRule>
  </conditionalFormatting>
  <conditionalFormatting sqref="E10">
    <cfRule type="cellIs" dxfId="111" priority="68" operator="equal">
      <formula>0</formula>
    </cfRule>
  </conditionalFormatting>
  <conditionalFormatting sqref="E11">
    <cfRule type="cellIs" dxfId="110" priority="67" operator="equal">
      <formula>0</formula>
    </cfRule>
  </conditionalFormatting>
  <conditionalFormatting sqref="E13 E15 E17 E19">
    <cfRule type="cellIs" dxfId="109" priority="65" operator="equal">
      <formula>0</formula>
    </cfRule>
  </conditionalFormatting>
  <conditionalFormatting sqref="E14 E16 E18">
    <cfRule type="cellIs" dxfId="108" priority="64" operator="equal">
      <formula>0</formula>
    </cfRule>
  </conditionalFormatting>
  <conditionalFormatting sqref="E21 E23">
    <cfRule type="cellIs" dxfId="107" priority="63" operator="equal">
      <formula>0</formula>
    </cfRule>
  </conditionalFormatting>
  <conditionalFormatting sqref="E20 E22 E24">
    <cfRule type="cellIs" dxfId="106" priority="62" operator="equal">
      <formula>0</formula>
    </cfRule>
  </conditionalFormatting>
  <conditionalFormatting sqref="D20 D22 D24">
    <cfRule type="cellIs" dxfId="105" priority="55" operator="equal">
      <formula>0</formula>
    </cfRule>
  </conditionalFormatting>
  <conditionalFormatting sqref="D14 D16 D18">
    <cfRule type="cellIs" dxfId="104" priority="57" operator="equal">
      <formula>0</formula>
    </cfRule>
  </conditionalFormatting>
  <conditionalFormatting sqref="D12">
    <cfRule type="cellIs" dxfId="103" priority="59" operator="equal">
      <formula>0</formula>
    </cfRule>
  </conditionalFormatting>
  <conditionalFormatting sqref="D10">
    <cfRule type="cellIs" dxfId="102" priority="61" operator="equal">
      <formula>0</formula>
    </cfRule>
  </conditionalFormatting>
  <conditionalFormatting sqref="D11">
    <cfRule type="cellIs" dxfId="101" priority="60" operator="equal">
      <formula>0</formula>
    </cfRule>
  </conditionalFormatting>
  <conditionalFormatting sqref="D13 D15 D17 D19">
    <cfRule type="cellIs" dxfId="100" priority="58" operator="equal">
      <formula>0</formula>
    </cfRule>
  </conditionalFormatting>
  <conditionalFormatting sqref="D21 D23">
    <cfRule type="cellIs" dxfId="99" priority="56" operator="equal">
      <formula>0</formula>
    </cfRule>
  </conditionalFormatting>
  <conditionalFormatting sqref="E25 E27 E29 E31 E33 E35">
    <cfRule type="cellIs" dxfId="98" priority="54" operator="equal">
      <formula>0</formula>
    </cfRule>
  </conditionalFormatting>
  <conditionalFormatting sqref="E26 E28 E30 E32 E34 E36">
    <cfRule type="cellIs" dxfId="97" priority="53" operator="equal">
      <formula>0</formula>
    </cfRule>
  </conditionalFormatting>
  <conditionalFormatting sqref="D26 D28 D30 D32 D34 D36">
    <cfRule type="cellIs" dxfId="96" priority="51" operator="equal">
      <formula>0</formula>
    </cfRule>
  </conditionalFormatting>
  <conditionalFormatting sqref="D25 D27 D29 D31 D33 D35">
    <cfRule type="cellIs" dxfId="95" priority="52" operator="equal">
      <formula>0</formula>
    </cfRule>
  </conditionalFormatting>
  <conditionalFormatting sqref="A27 A29 A31 A33 A35">
    <cfRule type="cellIs" dxfId="94" priority="49" operator="equal">
      <formula>0</formula>
    </cfRule>
  </conditionalFormatting>
  <conditionalFormatting sqref="A26 A28 A30 A32 A34 A36">
    <cfRule type="cellIs" dxfId="93" priority="50" operator="equal">
      <formula>0</formula>
    </cfRule>
  </conditionalFormatting>
  <conditionalFormatting sqref="B26 B28 B30 B32 B34 B36">
    <cfRule type="cellIs" dxfId="92" priority="48" operator="equal">
      <formula>0</formula>
    </cfRule>
  </conditionalFormatting>
  <conditionalFormatting sqref="B27 B29 B31 B33 B35">
    <cfRule type="cellIs" dxfId="91" priority="47" operator="equal">
      <formula>0</formula>
    </cfRule>
  </conditionalFormatting>
  <conditionalFormatting sqref="V11">
    <cfRule type="cellIs" dxfId="90" priority="45" operator="equal">
      <formula>0</formula>
    </cfRule>
  </conditionalFormatting>
  <conditionalFormatting sqref="V20 V22 V24">
    <cfRule type="cellIs" dxfId="89" priority="39" operator="equal">
      <formula>0</formula>
    </cfRule>
  </conditionalFormatting>
  <conditionalFormatting sqref="V9:V10">
    <cfRule type="cellIs" dxfId="88" priority="46" operator="equal">
      <formula>0</formula>
    </cfRule>
  </conditionalFormatting>
  <conditionalFormatting sqref="V15 V18">
    <cfRule type="cellIs" dxfId="87" priority="41" operator="equal">
      <formula>0</formula>
    </cfRule>
  </conditionalFormatting>
  <conditionalFormatting sqref="V13">
    <cfRule type="cellIs" dxfId="86" priority="43" operator="equal">
      <formula>0</formula>
    </cfRule>
  </conditionalFormatting>
  <conditionalFormatting sqref="V12">
    <cfRule type="cellIs" dxfId="85" priority="44" operator="equal">
      <formula>0</formula>
    </cfRule>
  </conditionalFormatting>
  <conditionalFormatting sqref="V14 V16:V17 V19">
    <cfRule type="cellIs" dxfId="84" priority="42" operator="equal">
      <formula>0</formula>
    </cfRule>
  </conditionalFormatting>
  <conditionalFormatting sqref="V21 V23">
    <cfRule type="cellIs" dxfId="83" priority="40" operator="equal">
      <formula>0</formula>
    </cfRule>
  </conditionalFormatting>
  <conditionalFormatting sqref="W13">
    <cfRule type="cellIs" dxfId="82" priority="35" operator="equal">
      <formula>0</formula>
    </cfRule>
  </conditionalFormatting>
  <conditionalFormatting sqref="W9:W10">
    <cfRule type="cellIs" dxfId="81" priority="38" operator="equal">
      <formula>0</formula>
    </cfRule>
  </conditionalFormatting>
  <conditionalFormatting sqref="W11">
    <cfRule type="cellIs" dxfId="80" priority="37" operator="equal">
      <formula>0</formula>
    </cfRule>
  </conditionalFormatting>
  <conditionalFormatting sqref="W12">
    <cfRule type="cellIs" dxfId="79" priority="36" operator="equal">
      <formula>0</formula>
    </cfRule>
  </conditionalFormatting>
  <conditionalFormatting sqref="W14 W16:W17 W19">
    <cfRule type="cellIs" dxfId="78" priority="34" operator="equal">
      <formula>0</formula>
    </cfRule>
  </conditionalFormatting>
  <conditionalFormatting sqref="W15 W18">
    <cfRule type="cellIs" dxfId="77" priority="33" operator="equal">
      <formula>0</formula>
    </cfRule>
  </conditionalFormatting>
  <conditionalFormatting sqref="W21 W23">
    <cfRule type="cellIs" dxfId="76" priority="32" operator="equal">
      <formula>0</formula>
    </cfRule>
  </conditionalFormatting>
  <conditionalFormatting sqref="W20 W22 W24">
    <cfRule type="cellIs" dxfId="75" priority="31" operator="equal">
      <formula>0</formula>
    </cfRule>
  </conditionalFormatting>
  <conditionalFormatting sqref="V26 V28 V30 V32 V34">
    <cfRule type="cellIs" dxfId="74" priority="29" operator="equal">
      <formula>0</formula>
    </cfRule>
  </conditionalFormatting>
  <conditionalFormatting sqref="V25 V27 V29 V31 V33 V35">
    <cfRule type="cellIs" dxfId="73" priority="30" operator="equal">
      <formula>0</formula>
    </cfRule>
  </conditionalFormatting>
  <conditionalFormatting sqref="W25 W27 W29 W31 W33 W35">
    <cfRule type="cellIs" dxfId="72" priority="28" operator="equal">
      <formula>0</formula>
    </cfRule>
  </conditionalFormatting>
  <conditionalFormatting sqref="W26 W28 W30 W32 W34">
    <cfRule type="cellIs" dxfId="71" priority="27" operator="equal">
      <formula>0</formula>
    </cfRule>
  </conditionalFormatting>
  <conditionalFormatting sqref="B87:B114">
    <cfRule type="cellIs" dxfId="70" priority="7" operator="equal">
      <formula>0</formula>
    </cfRule>
  </conditionalFormatting>
  <conditionalFormatting sqref="B113">
    <cfRule type="cellIs" dxfId="69" priority="6" operator="equal">
      <formula>0</formula>
    </cfRule>
  </conditionalFormatting>
  <conditionalFormatting sqref="E87:E113">
    <cfRule type="cellIs" dxfId="68" priority="5" operator="equal">
      <formula>0</formula>
    </cfRule>
  </conditionalFormatting>
  <conditionalFormatting sqref="E114">
    <cfRule type="cellIs" dxfId="67" priority="3" operator="equal">
      <formula>0</formula>
    </cfRule>
  </conditionalFormatting>
  <conditionalFormatting sqref="E113">
    <cfRule type="cellIs" dxfId="66" priority="4" operator="equal">
      <formula>0</formula>
    </cfRule>
  </conditionalFormatting>
  <conditionalFormatting sqref="G49:G75">
    <cfRule type="cellIs" dxfId="65" priority="2" operator="equal">
      <formula>0</formula>
    </cfRule>
  </conditionalFormatting>
  <conditionalFormatting sqref="G75">
    <cfRule type="cellIs" dxfId="64" priority="1" operator="equal">
      <formula>0</formula>
    </cfRule>
  </conditionalFormatting>
  <hyperlinks>
    <hyperlink ref="L2" r:id="rId1" display="http://eur-lex.europa.eu/legal-content/EN/ALL/?uri=COM:2016:780:FIN"/>
  </hyperlinks>
  <pageMargins left="0.7" right="0.7" top="0.75" bottom="0.75" header="0.3" footer="0.3"/>
  <pageSetup paperSize="9" orientation="portrait" r:id="rId2"/>
  <drawing r:id="rId3"/>
  <tableParts count="2">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38DCF"/>
  </sheetPr>
  <dimension ref="A1:K376"/>
  <sheetViews>
    <sheetView zoomScale="85" zoomScaleNormal="85" workbookViewId="0">
      <pane ySplit="1" topLeftCell="A104" activePane="bottomLeft" state="frozen"/>
      <selection pane="bottomLeft" activeCell="B92" sqref="B92"/>
    </sheetView>
  </sheetViews>
  <sheetFormatPr defaultRowHeight="16.5"/>
  <cols>
    <col min="1" max="1" width="4.5703125" style="207" customWidth="1"/>
    <col min="2" max="2" width="94.85546875" style="375" customWidth="1"/>
    <col min="3" max="3" width="8.42578125" style="108" customWidth="1"/>
    <col min="4" max="4" width="15.7109375" style="303" customWidth="1"/>
    <col min="5" max="5" width="11.5703125" style="7" customWidth="1"/>
    <col min="6" max="6" width="38" style="420" customWidth="1"/>
    <col min="7" max="7" width="59.42578125" style="2" customWidth="1"/>
    <col min="8" max="8" width="20.42578125" style="2" customWidth="1"/>
  </cols>
  <sheetData>
    <row r="1" spans="1:11" ht="42.75" customHeight="1">
      <c r="B1" s="371" t="s">
        <v>109</v>
      </c>
      <c r="C1" s="428" t="s">
        <v>362</v>
      </c>
      <c r="D1" s="426" t="s">
        <v>8</v>
      </c>
      <c r="E1" s="55" t="s">
        <v>877</v>
      </c>
      <c r="F1" s="55" t="s">
        <v>1</v>
      </c>
      <c r="G1" s="398" t="s">
        <v>898</v>
      </c>
      <c r="H1" s="396" t="s">
        <v>3320</v>
      </c>
      <c r="I1" s="395"/>
      <c r="K1" s="28"/>
    </row>
    <row r="2" spans="1:11" s="28" customFormat="1" ht="15.75" customHeight="1">
      <c r="A2" s="640"/>
      <c r="B2" s="582" t="s">
        <v>588</v>
      </c>
      <c r="C2" s="620"/>
      <c r="D2" s="621"/>
      <c r="E2" s="621"/>
      <c r="F2" s="621"/>
      <c r="G2" s="622"/>
      <c r="H2" s="622"/>
      <c r="I2" s="627"/>
    </row>
    <row r="3" spans="1:11" s="28" customFormat="1" ht="15.75" customHeight="1">
      <c r="A3" s="581">
        <v>1</v>
      </c>
      <c r="B3" s="583" t="s">
        <v>441</v>
      </c>
      <c r="C3" s="588">
        <f>'01_Doing_Business'!EL49</f>
        <v>-0.34129624846194606</v>
      </c>
      <c r="D3" s="631">
        <v>2016</v>
      </c>
      <c r="E3" s="631" t="s">
        <v>5</v>
      </c>
      <c r="F3" s="631" t="s">
        <v>878</v>
      </c>
      <c r="G3" s="632" t="s">
        <v>879</v>
      </c>
      <c r="H3" s="633" t="s">
        <v>864</v>
      </c>
      <c r="I3" s="635"/>
    </row>
    <row r="4" spans="1:11">
      <c r="A4" s="208"/>
      <c r="B4" s="372" t="s">
        <v>446</v>
      </c>
      <c r="C4" s="108">
        <f>'01_Doing_Business'!R49</f>
        <v>-0.62771405849655637</v>
      </c>
      <c r="D4" s="52">
        <v>2016</v>
      </c>
      <c r="E4" s="7" t="s">
        <v>5</v>
      </c>
      <c r="F4" s="52" t="s">
        <v>878</v>
      </c>
      <c r="G4" s="109" t="s">
        <v>879</v>
      </c>
      <c r="H4" s="2" t="s">
        <v>864</v>
      </c>
      <c r="K4" s="28"/>
    </row>
    <row r="5" spans="1:11">
      <c r="A5" s="208"/>
      <c r="B5" s="372" t="s">
        <v>447</v>
      </c>
      <c r="C5" s="108">
        <f>'01_Doing_Business'!AD49</f>
        <v>-1.2857902715964569</v>
      </c>
      <c r="D5" s="52">
        <v>2016</v>
      </c>
      <c r="E5" s="7" t="s">
        <v>5</v>
      </c>
      <c r="F5" s="52" t="s">
        <v>878</v>
      </c>
      <c r="G5" s="109" t="s">
        <v>879</v>
      </c>
      <c r="H5" s="2" t="s">
        <v>864</v>
      </c>
    </row>
    <row r="6" spans="1:11">
      <c r="A6" s="208"/>
      <c r="B6" s="372" t="s">
        <v>448</v>
      </c>
      <c r="C6" s="108">
        <f>'01_Doing_Business'!AP49</f>
        <v>-0.38847245933465907</v>
      </c>
      <c r="D6" s="52">
        <v>2016</v>
      </c>
      <c r="E6" s="7" t="s">
        <v>5</v>
      </c>
      <c r="F6" s="52" t="s">
        <v>878</v>
      </c>
      <c r="G6" s="109" t="s">
        <v>879</v>
      </c>
      <c r="H6" s="2" t="s">
        <v>864</v>
      </c>
    </row>
    <row r="7" spans="1:11">
      <c r="A7" s="208"/>
      <c r="B7" s="372" t="s">
        <v>452</v>
      </c>
      <c r="C7" s="108">
        <f>'01_Doing_Business'!BB49</f>
        <v>1.3152757404814794</v>
      </c>
      <c r="D7" s="52">
        <v>2016</v>
      </c>
      <c r="E7" s="7" t="s">
        <v>5</v>
      </c>
      <c r="F7" s="52" t="s">
        <v>878</v>
      </c>
      <c r="G7" s="109" t="s">
        <v>879</v>
      </c>
      <c r="H7" s="2" t="s">
        <v>864</v>
      </c>
    </row>
    <row r="8" spans="1:11">
      <c r="A8" s="208"/>
      <c r="B8" s="372" t="s">
        <v>451</v>
      </c>
      <c r="C8" s="108">
        <f>'01_Doing_Business'!BI49</f>
        <v>9.6422004042641882E-2</v>
      </c>
      <c r="D8" s="52">
        <v>2016</v>
      </c>
      <c r="E8" s="7" t="s">
        <v>5</v>
      </c>
      <c r="F8" s="52" t="s">
        <v>878</v>
      </c>
      <c r="G8" s="109" t="s">
        <v>879</v>
      </c>
      <c r="H8" s="2" t="s">
        <v>864</v>
      </c>
    </row>
    <row r="9" spans="1:11">
      <c r="A9" s="208"/>
      <c r="B9" s="372" t="s">
        <v>444</v>
      </c>
      <c r="C9" s="108">
        <f>'01_Doing_Business'!BZ49</f>
        <v>-1.3109462368525153</v>
      </c>
      <c r="D9" s="52">
        <v>2016</v>
      </c>
      <c r="E9" s="7" t="s">
        <v>5</v>
      </c>
      <c r="F9" s="52" t="s">
        <v>878</v>
      </c>
      <c r="G9" s="109" t="s">
        <v>879</v>
      </c>
      <c r="H9" s="2" t="s">
        <v>864</v>
      </c>
    </row>
    <row r="10" spans="1:11">
      <c r="A10" s="208"/>
      <c r="B10" s="372" t="s">
        <v>445</v>
      </c>
      <c r="C10" s="108">
        <f>'01_Doing_Business'!CT49</f>
        <v>-0.17997059460657894</v>
      </c>
      <c r="D10" s="52">
        <v>2016</v>
      </c>
      <c r="E10" s="7" t="s">
        <v>5</v>
      </c>
      <c r="F10" s="52" t="s">
        <v>878</v>
      </c>
      <c r="G10" s="109" t="s">
        <v>879</v>
      </c>
      <c r="H10" s="2" t="s">
        <v>864</v>
      </c>
    </row>
    <row r="11" spans="1:11">
      <c r="A11" s="208"/>
      <c r="B11" s="372" t="s">
        <v>443</v>
      </c>
      <c r="C11" s="108">
        <f>'01_Doing_Business'!DN49</f>
        <v>0.8552505215449957</v>
      </c>
      <c r="D11" s="52">
        <v>2016</v>
      </c>
      <c r="E11" s="7" t="s">
        <v>5</v>
      </c>
      <c r="F11" s="52" t="s">
        <v>878</v>
      </c>
      <c r="G11" s="109" t="s">
        <v>879</v>
      </c>
      <c r="H11" s="2" t="s">
        <v>864</v>
      </c>
    </row>
    <row r="12" spans="1:11">
      <c r="A12" s="208"/>
      <c r="B12" s="372" t="s">
        <v>449</v>
      </c>
      <c r="C12" s="108">
        <f>'01_Doing_Business'!DX49</f>
        <v>-1.0634102009455171</v>
      </c>
      <c r="D12" s="52">
        <v>2016</v>
      </c>
      <c r="E12" s="7" t="s">
        <v>5</v>
      </c>
      <c r="F12" s="52" t="s">
        <v>878</v>
      </c>
      <c r="G12" s="109" t="s">
        <v>879</v>
      </c>
      <c r="H12" s="2" t="s">
        <v>864</v>
      </c>
    </row>
    <row r="13" spans="1:11">
      <c r="A13" s="208"/>
      <c r="B13" s="372" t="s">
        <v>450</v>
      </c>
      <c r="C13" s="108">
        <f>'01_Doing_Business'!EF49</f>
        <v>-0.35774847551084077</v>
      </c>
      <c r="D13" s="52">
        <v>2016</v>
      </c>
      <c r="E13" s="7" t="s">
        <v>5</v>
      </c>
      <c r="F13" s="52" t="s">
        <v>878</v>
      </c>
      <c r="G13" s="109" t="s">
        <v>879</v>
      </c>
      <c r="H13" s="2" t="s">
        <v>864</v>
      </c>
    </row>
    <row r="14" spans="1:11" s="28" customFormat="1">
      <c r="A14" s="208"/>
      <c r="B14" s="372"/>
      <c r="C14" s="108"/>
      <c r="D14" s="303"/>
      <c r="E14" s="7"/>
      <c r="F14" s="420"/>
      <c r="G14" s="2"/>
      <c r="H14" s="2"/>
    </row>
    <row r="15" spans="1:11" s="28" customFormat="1" ht="15.75" customHeight="1">
      <c r="A15" s="206">
        <v>2</v>
      </c>
      <c r="B15" s="583" t="s">
        <v>107</v>
      </c>
      <c r="C15" s="588">
        <f>'02_HTE'!J39</f>
        <v>-0.39753545523366157</v>
      </c>
      <c r="D15" s="634">
        <v>2015</v>
      </c>
      <c r="E15" s="634" t="s">
        <v>108</v>
      </c>
      <c r="F15" s="634" t="s">
        <v>2</v>
      </c>
      <c r="G15" s="633" t="s">
        <v>504</v>
      </c>
      <c r="H15" s="633" t="s">
        <v>503</v>
      </c>
      <c r="I15" s="635"/>
    </row>
    <row r="16" spans="1:11">
      <c r="A16" s="208"/>
      <c r="B16" s="373" t="s">
        <v>369</v>
      </c>
      <c r="C16" s="108">
        <f>'02_R&amp;D_exp'!K42</f>
        <v>-0.93474272378578338</v>
      </c>
      <c r="D16" s="303">
        <v>2015</v>
      </c>
      <c r="E16" s="7" t="s">
        <v>108</v>
      </c>
      <c r="F16" s="420" t="s">
        <v>2</v>
      </c>
      <c r="G16" s="2" t="s">
        <v>148</v>
      </c>
      <c r="H16" s="2" t="s">
        <v>880</v>
      </c>
    </row>
    <row r="17" spans="1:10">
      <c r="A17" s="208"/>
      <c r="B17" s="373" t="s">
        <v>180</v>
      </c>
      <c r="C17" s="108">
        <f>'02_tertiary'!K43</f>
        <v>-1.2532909446494056</v>
      </c>
      <c r="D17" s="303">
        <v>2015</v>
      </c>
      <c r="E17" s="7" t="s">
        <v>108</v>
      </c>
      <c r="F17" s="420" t="s">
        <v>2</v>
      </c>
      <c r="G17" s="2" t="s">
        <v>772</v>
      </c>
      <c r="H17" s="2" t="s">
        <v>881</v>
      </c>
    </row>
    <row r="18" spans="1:10" s="28" customFormat="1">
      <c r="A18" s="208"/>
      <c r="B18" s="373"/>
      <c r="C18" s="108"/>
      <c r="D18" s="303"/>
      <c r="E18" s="7"/>
      <c r="F18" s="420"/>
      <c r="G18" s="2"/>
      <c r="H18" s="2"/>
    </row>
    <row r="19" spans="1:10" s="28" customFormat="1" ht="15.75" customHeight="1">
      <c r="A19" s="206">
        <v>3</v>
      </c>
      <c r="B19" s="583" t="s">
        <v>131</v>
      </c>
      <c r="C19" s="588">
        <f>'03_citations'!K36</f>
        <v>-0.74302525579964984</v>
      </c>
      <c r="D19" s="634">
        <v>2015</v>
      </c>
      <c r="E19" s="634" t="s">
        <v>108</v>
      </c>
      <c r="F19" s="634" t="s">
        <v>894</v>
      </c>
      <c r="G19" s="633" t="s">
        <v>765</v>
      </c>
      <c r="H19" s="633" t="s">
        <v>893</v>
      </c>
      <c r="I19" s="633" t="s">
        <v>882</v>
      </c>
    </row>
    <row r="20" spans="1:10">
      <c r="A20" s="208"/>
      <c r="B20" s="373" t="s">
        <v>271</v>
      </c>
      <c r="C20" s="108">
        <f>'03_doctorands'!U57</f>
        <v>0.95718433198438801</v>
      </c>
      <c r="D20" s="303">
        <v>2014</v>
      </c>
      <c r="E20" s="7" t="s">
        <v>5</v>
      </c>
      <c r="F20" s="420" t="s">
        <v>906</v>
      </c>
      <c r="G20" s="2" t="s">
        <v>907</v>
      </c>
      <c r="H20" s="2" t="s">
        <v>895</v>
      </c>
      <c r="I20" s="32"/>
      <c r="J20" s="28"/>
    </row>
    <row r="21" spans="1:10">
      <c r="A21" s="208"/>
      <c r="B21" s="373" t="s">
        <v>20</v>
      </c>
      <c r="C21" s="108">
        <f>'03_researchers'!J34</f>
        <v>-0.82603243845485852</v>
      </c>
      <c r="D21" s="303">
        <v>2015</v>
      </c>
      <c r="E21" s="7" t="s">
        <v>108</v>
      </c>
      <c r="F21" s="420" t="s">
        <v>2</v>
      </c>
      <c r="G21" s="2" t="s">
        <v>896</v>
      </c>
      <c r="H21" s="2" t="s">
        <v>893</v>
      </c>
      <c r="I21" s="28" t="s">
        <v>897</v>
      </c>
    </row>
    <row r="22" spans="1:10" s="28" customFormat="1">
      <c r="A22" s="208"/>
      <c r="B22" s="373" t="s">
        <v>149</v>
      </c>
      <c r="C22" s="108">
        <f>'02_R&amp;D_exp'!K81</f>
        <v>-0.52930261313032667</v>
      </c>
      <c r="D22" s="303">
        <v>2015</v>
      </c>
      <c r="E22" s="7" t="s">
        <v>108</v>
      </c>
      <c r="F22" s="420" t="s">
        <v>2</v>
      </c>
      <c r="G22" s="2" t="s">
        <v>148</v>
      </c>
      <c r="H22" s="2" t="s">
        <v>880</v>
      </c>
    </row>
    <row r="23" spans="1:10" s="28" customFormat="1">
      <c r="A23" s="208"/>
      <c r="B23" s="373"/>
      <c r="C23" s="108"/>
      <c r="D23" s="303"/>
      <c r="E23" s="7"/>
      <c r="F23" s="420"/>
      <c r="G23" s="2"/>
      <c r="H23" s="2"/>
    </row>
    <row r="24" spans="1:10" s="28" customFormat="1" ht="15.75" customHeight="1">
      <c r="A24" s="206">
        <v>4</v>
      </c>
      <c r="B24" s="583" t="s">
        <v>132</v>
      </c>
      <c r="C24" s="588">
        <f>'04_PISA'!E49</f>
        <v>-1.1178533993257116</v>
      </c>
      <c r="D24" s="634">
        <v>2015</v>
      </c>
      <c r="E24" s="634" t="s">
        <v>5</v>
      </c>
      <c r="F24" s="633" t="s">
        <v>904</v>
      </c>
      <c r="G24" s="633" t="s">
        <v>905</v>
      </c>
      <c r="H24" s="633" t="s">
        <v>900</v>
      </c>
      <c r="I24" s="635"/>
    </row>
    <row r="25" spans="1:10" s="28" customFormat="1" ht="15.75" customHeight="1">
      <c r="A25" s="208"/>
      <c r="B25" s="446" t="s">
        <v>1306</v>
      </c>
      <c r="C25" s="108">
        <f>'4_PISA_ESCS'!F54</f>
        <v>-0.75950190736037604</v>
      </c>
      <c r="D25" s="303">
        <v>2015</v>
      </c>
      <c r="E25" s="590" t="s">
        <v>5</v>
      </c>
      <c r="F25" s="2" t="s">
        <v>904</v>
      </c>
      <c r="G25" s="2" t="s">
        <v>1307</v>
      </c>
      <c r="H25" s="2" t="s">
        <v>1308</v>
      </c>
    </row>
    <row r="26" spans="1:10">
      <c r="A26" s="208"/>
      <c r="B26" s="373" t="s">
        <v>405</v>
      </c>
      <c r="C26" s="108">
        <f>'04_teachers_wages'!Q56</f>
        <v>-1.681015158236244</v>
      </c>
      <c r="D26" s="303">
        <v>2014</v>
      </c>
      <c r="E26" s="7" t="s">
        <v>5</v>
      </c>
      <c r="F26" s="420" t="s">
        <v>910</v>
      </c>
      <c r="G26" s="2" t="s">
        <v>909</v>
      </c>
      <c r="H26" s="2" t="s">
        <v>895</v>
      </c>
    </row>
    <row r="27" spans="1:10">
      <c r="A27" s="208"/>
      <c r="B27" s="373" t="s">
        <v>376</v>
      </c>
      <c r="C27" s="108">
        <f>'04_exp_student'!C57</f>
        <v>-0.79058887431848923</v>
      </c>
      <c r="D27" s="52">
        <v>2013</v>
      </c>
      <c r="E27" s="7" t="s">
        <v>5</v>
      </c>
      <c r="F27" s="420" t="s">
        <v>910</v>
      </c>
      <c r="G27" s="2" t="s">
        <v>908</v>
      </c>
      <c r="H27" s="2" t="s">
        <v>895</v>
      </c>
    </row>
    <row r="28" spans="1:10" s="28" customFormat="1">
      <c r="A28" s="208"/>
      <c r="B28" s="5" t="s">
        <v>1158</v>
      </c>
      <c r="C28" s="108">
        <f>'04_particip_0-6y'!F43</f>
        <v>-0.69555393630941897</v>
      </c>
      <c r="D28" s="303">
        <v>2014</v>
      </c>
      <c r="E28" s="436" t="s">
        <v>5</v>
      </c>
      <c r="F28" s="54" t="s">
        <v>5</v>
      </c>
      <c r="G28" s="2" t="s">
        <v>1159</v>
      </c>
      <c r="H28" s="2" t="s">
        <v>1109</v>
      </c>
    </row>
    <row r="29" spans="1:10" s="28" customFormat="1">
      <c r="A29" s="208"/>
      <c r="B29" s="5" t="s">
        <v>1151</v>
      </c>
      <c r="C29" s="108">
        <f>'04_particip_0-6y'!C43</f>
        <v>-1.7210079071838404</v>
      </c>
      <c r="D29" s="303">
        <v>2014</v>
      </c>
      <c r="E29" s="436" t="s">
        <v>5</v>
      </c>
      <c r="F29" s="54" t="s">
        <v>5</v>
      </c>
      <c r="G29" s="2" t="s">
        <v>1154</v>
      </c>
      <c r="H29" s="2" t="s">
        <v>1109</v>
      </c>
    </row>
    <row r="30" spans="1:10" s="28" customFormat="1">
      <c r="A30" s="208"/>
      <c r="B30" s="5" t="s">
        <v>1162</v>
      </c>
      <c r="C30" s="108">
        <f>'04_dropout'!K49</f>
        <v>0.62579301270874754</v>
      </c>
      <c r="D30" s="303">
        <v>2016</v>
      </c>
      <c r="E30" s="436" t="s">
        <v>108</v>
      </c>
      <c r="F30" s="436" t="s">
        <v>2</v>
      </c>
      <c r="G30" s="2" t="s">
        <v>1163</v>
      </c>
      <c r="H30" s="2" t="s">
        <v>1161</v>
      </c>
    </row>
    <row r="31" spans="1:10" s="28" customFormat="1">
      <c r="A31" s="207"/>
      <c r="B31" s="375"/>
      <c r="C31" s="108"/>
      <c r="D31" s="427"/>
      <c r="E31" s="437"/>
      <c r="F31" s="437"/>
      <c r="G31" s="2"/>
      <c r="H31" s="2"/>
    </row>
    <row r="32" spans="1:10" s="28" customFormat="1">
      <c r="A32" s="206">
        <v>5</v>
      </c>
      <c r="B32" s="584" t="s">
        <v>1186</v>
      </c>
      <c r="C32" s="588">
        <f>AVERAGE(C33,C34)</f>
        <v>-0.5867938044145542</v>
      </c>
      <c r="D32" s="636"/>
      <c r="E32" s="634"/>
      <c r="F32" s="635"/>
      <c r="G32" s="635"/>
      <c r="H32" s="635"/>
      <c r="I32" s="635"/>
    </row>
    <row r="33" spans="1:10" s="28" customFormat="1">
      <c r="A33" s="207"/>
      <c r="B33" s="585" t="s">
        <v>1201</v>
      </c>
      <c r="C33" s="589">
        <f>'05_motorways'!B28</f>
        <v>-0.72382512793880172</v>
      </c>
      <c r="D33" s="637">
        <v>2014</v>
      </c>
      <c r="E33" s="637" t="s">
        <v>1260</v>
      </c>
      <c r="F33" s="637" t="s">
        <v>2</v>
      </c>
      <c r="G33" s="630" t="s">
        <v>3294</v>
      </c>
      <c r="H33" s="630" t="s">
        <v>950</v>
      </c>
      <c r="I33" s="638" t="s">
        <v>1195</v>
      </c>
      <c r="J33" s="28" t="s">
        <v>1197</v>
      </c>
    </row>
    <row r="34" spans="1:10" s="28" customFormat="1">
      <c r="A34" s="207"/>
      <c r="B34" s="585" t="s">
        <v>1269</v>
      </c>
      <c r="C34" s="589">
        <f>'05_trains'!W38</f>
        <v>-0.44976248089030668</v>
      </c>
      <c r="D34" s="637">
        <v>2014</v>
      </c>
      <c r="E34" s="637" t="s">
        <v>108</v>
      </c>
      <c r="F34" s="630" t="s">
        <v>1290</v>
      </c>
      <c r="G34" s="630" t="s">
        <v>1286</v>
      </c>
      <c r="H34" s="630" t="s">
        <v>1220</v>
      </c>
      <c r="I34" s="638"/>
    </row>
    <row r="35" spans="1:10" s="28" customFormat="1">
      <c r="A35" s="207"/>
      <c r="B35" s="5" t="s">
        <v>1190</v>
      </c>
      <c r="C35" s="108">
        <f>'05_road_fatalities'!J35</f>
        <v>4.9055152989036538E-2</v>
      </c>
      <c r="D35" s="303">
        <v>2015</v>
      </c>
      <c r="E35" s="437" t="s">
        <v>108</v>
      </c>
      <c r="F35" s="437" t="s">
        <v>1191</v>
      </c>
      <c r="G35" s="2" t="s">
        <v>1291</v>
      </c>
      <c r="H35" s="2" t="s">
        <v>1192</v>
      </c>
      <c r="I35" s="28" t="s">
        <v>897</v>
      </c>
    </row>
    <row r="36" spans="1:10" s="28" customFormat="1">
      <c r="A36" s="208"/>
      <c r="B36" s="446" t="s">
        <v>427</v>
      </c>
      <c r="C36" s="108">
        <f>'05_passenger_modal_split'!K33</f>
        <v>0.90404038186946134</v>
      </c>
      <c r="D36" s="303">
        <v>2014</v>
      </c>
      <c r="E36" s="437" t="s">
        <v>108</v>
      </c>
      <c r="F36" s="437" t="s">
        <v>2</v>
      </c>
      <c r="G36" s="2" t="s">
        <v>297</v>
      </c>
      <c r="H36" s="2" t="s">
        <v>948</v>
      </c>
    </row>
    <row r="37" spans="1:10" s="28" customFormat="1">
      <c r="A37" s="207"/>
      <c r="B37" s="446" t="s">
        <v>1270</v>
      </c>
      <c r="C37" s="108">
        <f>'05_freight_modal_split'!V38</f>
        <v>0.75214000762568056</v>
      </c>
      <c r="D37" s="303">
        <v>2014</v>
      </c>
      <c r="E37" s="445" t="s">
        <v>108</v>
      </c>
      <c r="F37" s="2" t="s">
        <v>1221</v>
      </c>
      <c r="G37" s="2" t="s">
        <v>1268</v>
      </c>
      <c r="H37" s="2" t="s">
        <v>1220</v>
      </c>
    </row>
    <row r="38" spans="1:10" s="28" customFormat="1">
      <c r="A38" s="207"/>
      <c r="B38" s="502" t="s">
        <v>1285</v>
      </c>
      <c r="C38" s="108">
        <f>'05_trains'!I78</f>
        <v>-1.6269282262438998</v>
      </c>
      <c r="D38" s="303">
        <v>2014</v>
      </c>
      <c r="E38" s="445" t="s">
        <v>108</v>
      </c>
      <c r="F38" s="2" t="s">
        <v>1221</v>
      </c>
      <c r="G38" s="2" t="s">
        <v>1238</v>
      </c>
      <c r="H38" s="2" t="s">
        <v>1220</v>
      </c>
    </row>
    <row r="39" spans="1:10" s="28" customFormat="1">
      <c r="A39" s="207"/>
      <c r="B39" s="446" t="s">
        <v>1271</v>
      </c>
      <c r="C39" s="108">
        <f>'05_quality_of_infrastr.'!C46</f>
        <v>-1.2447303591914096</v>
      </c>
      <c r="D39" s="303">
        <v>2016</v>
      </c>
      <c r="E39" s="445" t="s">
        <v>5</v>
      </c>
      <c r="F39" s="441" t="s">
        <v>1202</v>
      </c>
      <c r="G39" s="2" t="s">
        <v>1203</v>
      </c>
      <c r="H39" s="2" t="s">
        <v>1219</v>
      </c>
    </row>
    <row r="40" spans="1:10" s="28" customFormat="1">
      <c r="A40" s="207"/>
      <c r="B40" s="446" t="s">
        <v>1272</v>
      </c>
      <c r="C40" s="108">
        <f>'05_quality_of_infrastr.'!D46</f>
        <v>0.14121696854025681</v>
      </c>
      <c r="D40" s="303">
        <v>2016</v>
      </c>
      <c r="E40" s="445" t="s">
        <v>5</v>
      </c>
      <c r="F40" s="445" t="s">
        <v>1202</v>
      </c>
      <c r="G40" s="2" t="s">
        <v>1203</v>
      </c>
      <c r="H40" s="2" t="s">
        <v>1219</v>
      </c>
    </row>
    <row r="41" spans="1:10" s="28" customFormat="1">
      <c r="A41" s="208"/>
      <c r="B41" s="373"/>
      <c r="C41" s="108"/>
      <c r="D41" s="52"/>
      <c r="E41" s="7"/>
      <c r="F41" s="53"/>
      <c r="G41" s="2"/>
      <c r="H41" s="2"/>
    </row>
    <row r="42" spans="1:10" s="28" customFormat="1">
      <c r="A42" s="640"/>
      <c r="B42" s="582" t="s">
        <v>589</v>
      </c>
      <c r="C42" s="618"/>
      <c r="D42" s="623"/>
      <c r="E42" s="624"/>
      <c r="F42" s="625"/>
      <c r="G42" s="626"/>
      <c r="H42" s="626"/>
      <c r="I42" s="627"/>
    </row>
    <row r="43" spans="1:10" s="28" customFormat="1" ht="15.75" customHeight="1">
      <c r="A43" s="206">
        <v>6</v>
      </c>
      <c r="B43" s="583" t="s">
        <v>871</v>
      </c>
      <c r="C43" s="588">
        <f>'06_S2'!B34</f>
        <v>-0.15696989897699035</v>
      </c>
      <c r="D43" s="634">
        <v>2016</v>
      </c>
      <c r="E43" s="634" t="s">
        <v>130</v>
      </c>
      <c r="F43" s="634" t="s">
        <v>933</v>
      </c>
      <c r="G43" s="633" t="s">
        <v>3296</v>
      </c>
      <c r="H43" s="633" t="s">
        <v>866</v>
      </c>
      <c r="I43" s="635"/>
    </row>
    <row r="44" spans="1:10">
      <c r="A44" s="208"/>
      <c r="B44" s="446" t="s">
        <v>150</v>
      </c>
      <c r="C44" s="108">
        <f>'06_S2'!C34</f>
        <v>0.65346683398606298</v>
      </c>
      <c r="D44" s="303">
        <v>2016</v>
      </c>
      <c r="E44" s="7" t="s">
        <v>130</v>
      </c>
      <c r="F44" s="420" t="s">
        <v>933</v>
      </c>
      <c r="G44" s="2" t="s">
        <v>3296</v>
      </c>
      <c r="H44" s="2" t="s">
        <v>866</v>
      </c>
    </row>
    <row r="45" spans="1:10">
      <c r="A45" s="208"/>
      <c r="B45" s="446" t="s">
        <v>151</v>
      </c>
      <c r="C45" s="108">
        <f>'06_S2'!D34</f>
        <v>-0.57155639989243201</v>
      </c>
      <c r="D45" s="303">
        <v>2016</v>
      </c>
      <c r="E45" s="7" t="s">
        <v>130</v>
      </c>
      <c r="F45" s="420" t="s">
        <v>933</v>
      </c>
      <c r="G45" s="2" t="s">
        <v>3296</v>
      </c>
      <c r="H45" s="2" t="s">
        <v>866</v>
      </c>
    </row>
    <row r="46" spans="1:10" s="28" customFormat="1">
      <c r="A46" s="208"/>
      <c r="B46" s="446" t="s">
        <v>152</v>
      </c>
      <c r="C46" s="108">
        <f>'06_S2'!E34</f>
        <v>-0.21362765576084089</v>
      </c>
      <c r="D46" s="303">
        <v>2016</v>
      </c>
      <c r="E46" s="7" t="s">
        <v>130</v>
      </c>
      <c r="F46" s="420" t="s">
        <v>933</v>
      </c>
      <c r="G46" s="2" t="s">
        <v>3296</v>
      </c>
      <c r="H46" s="2" t="s">
        <v>866</v>
      </c>
    </row>
    <row r="47" spans="1:10">
      <c r="A47" s="208"/>
      <c r="B47" s="446" t="s">
        <v>179</v>
      </c>
      <c r="C47" s="108">
        <f>'06_S2'!F34</f>
        <v>0.24263367073101832</v>
      </c>
      <c r="D47" s="303">
        <v>2016</v>
      </c>
      <c r="E47" s="7" t="s">
        <v>130</v>
      </c>
      <c r="F47" s="420" t="s">
        <v>933</v>
      </c>
      <c r="G47" s="2" t="s">
        <v>3296</v>
      </c>
      <c r="H47" s="2" t="s">
        <v>866</v>
      </c>
    </row>
    <row r="48" spans="1:10">
      <c r="A48" s="208"/>
      <c r="B48" s="5" t="s">
        <v>464</v>
      </c>
      <c r="C48" s="108">
        <f>'06_VAT_gap'!C36</f>
        <v>-1.3100834513808848</v>
      </c>
      <c r="D48" s="303">
        <v>2014</v>
      </c>
      <c r="E48" s="7" t="s">
        <v>490</v>
      </c>
      <c r="F48" s="420" t="s">
        <v>961</v>
      </c>
      <c r="G48" s="2" t="s">
        <v>964</v>
      </c>
      <c r="H48" s="2" t="s">
        <v>960</v>
      </c>
      <c r="I48" s="28"/>
      <c r="J48" s="28"/>
    </row>
    <row r="49" spans="1:9" s="28" customFormat="1">
      <c r="A49" s="208"/>
      <c r="B49" s="372"/>
      <c r="C49" s="108"/>
      <c r="D49" s="303"/>
      <c r="E49" s="7"/>
      <c r="F49" s="420"/>
      <c r="G49" s="2"/>
      <c r="H49" s="2"/>
    </row>
    <row r="50" spans="1:9" s="28" customFormat="1" ht="15.75" customHeight="1">
      <c r="A50" s="206">
        <v>7</v>
      </c>
      <c r="B50" s="586" t="s">
        <v>876</v>
      </c>
      <c r="C50" s="588">
        <f>'07_gini'!S44</f>
        <v>0.87925951016732073</v>
      </c>
      <c r="D50" s="631" t="s">
        <v>958</v>
      </c>
      <c r="E50" s="631" t="s">
        <v>5</v>
      </c>
      <c r="F50" s="631" t="s">
        <v>5</v>
      </c>
      <c r="G50" s="635" t="s">
        <v>959</v>
      </c>
      <c r="H50" s="635" t="s">
        <v>954</v>
      </c>
      <c r="I50" s="635"/>
    </row>
    <row r="51" spans="1:9">
      <c r="A51" s="208"/>
      <c r="B51" s="446" t="s">
        <v>346</v>
      </c>
      <c r="C51" s="108">
        <f>'07_gvt_exp'!D52</f>
        <v>-0.50730097494910742</v>
      </c>
      <c r="D51" s="303">
        <v>2013</v>
      </c>
      <c r="E51" s="7" t="s">
        <v>5</v>
      </c>
      <c r="F51" s="420" t="s">
        <v>956</v>
      </c>
      <c r="G51" s="28" t="s">
        <v>666</v>
      </c>
      <c r="H51" s="28" t="s">
        <v>957</v>
      </c>
    </row>
    <row r="52" spans="1:9">
      <c r="A52" s="208"/>
      <c r="B52" s="446" t="s">
        <v>1074</v>
      </c>
      <c r="C52" s="108">
        <f>'07_regional_dispar'!G43</f>
        <v>-1.5158381451524832</v>
      </c>
      <c r="D52" s="303">
        <v>2013</v>
      </c>
      <c r="E52" s="7" t="s">
        <v>318</v>
      </c>
      <c r="F52" s="420" t="s">
        <v>955</v>
      </c>
      <c r="G52" s="28" t="s">
        <v>648</v>
      </c>
      <c r="H52" s="28" t="s">
        <v>659</v>
      </c>
    </row>
    <row r="53" spans="1:9">
      <c r="A53" s="208"/>
      <c r="B53" s="446" t="s">
        <v>361</v>
      </c>
      <c r="C53" s="108">
        <f>'07_income_distr'!Q46</f>
        <v>0.69259394730949886</v>
      </c>
      <c r="D53" s="303">
        <v>2013</v>
      </c>
      <c r="E53" s="7" t="s">
        <v>5</v>
      </c>
      <c r="F53" s="60" t="s">
        <v>5</v>
      </c>
      <c r="G53" s="205" t="s">
        <v>953</v>
      </c>
      <c r="H53" s="28" t="s">
        <v>954</v>
      </c>
    </row>
    <row r="54" spans="1:9">
      <c r="A54" s="208"/>
      <c r="B54" s="446" t="s">
        <v>360</v>
      </c>
      <c r="C54" s="108">
        <f>'07_income_distr'!Q95</f>
        <v>0.63943227270368463</v>
      </c>
      <c r="D54" s="303">
        <v>2013</v>
      </c>
      <c r="E54" s="7" t="s">
        <v>5</v>
      </c>
      <c r="F54" s="60" t="s">
        <v>5</v>
      </c>
      <c r="G54" s="205" t="s">
        <v>953</v>
      </c>
      <c r="H54" s="28" t="s">
        <v>954</v>
      </c>
    </row>
    <row r="55" spans="1:9" s="28" customFormat="1">
      <c r="A55" s="208"/>
      <c r="B55" s="5" t="s">
        <v>1367</v>
      </c>
      <c r="C55" s="108">
        <f>'07_pensions'!C40</f>
        <v>0.15345146929689665</v>
      </c>
      <c r="D55" s="303">
        <v>2013</v>
      </c>
      <c r="E55" s="580"/>
      <c r="F55" s="60" t="s">
        <v>3297</v>
      </c>
      <c r="G55" s="205" t="s">
        <v>1361</v>
      </c>
      <c r="H55" s="28" t="s">
        <v>1360</v>
      </c>
    </row>
    <row r="56" spans="1:9" s="28" customFormat="1" ht="15.75" customHeight="1">
      <c r="A56" s="209"/>
      <c r="B56" s="374"/>
      <c r="C56" s="108"/>
      <c r="D56" s="52"/>
      <c r="E56" s="60"/>
      <c r="F56" s="60"/>
      <c r="G56" s="399"/>
      <c r="H56" s="2"/>
    </row>
    <row r="57" spans="1:9" s="28" customFormat="1" ht="15.75" customHeight="1">
      <c r="A57" s="206">
        <v>8</v>
      </c>
      <c r="B57" s="584" t="s">
        <v>1353</v>
      </c>
      <c r="C57" s="588">
        <f>AVERAGE(C58:C62)</f>
        <v>-0.62063961891037489</v>
      </c>
      <c r="D57" s="634"/>
      <c r="E57" s="634"/>
      <c r="F57" s="634"/>
      <c r="G57" s="633"/>
      <c r="H57" s="633"/>
      <c r="I57" s="635"/>
    </row>
    <row r="58" spans="1:9" s="28" customFormat="1">
      <c r="A58" s="208"/>
      <c r="B58" s="585" t="s">
        <v>1351</v>
      </c>
      <c r="C58" s="589">
        <f>'08_landfill'!D36</f>
        <v>-0.54219530532979954</v>
      </c>
      <c r="D58" s="637">
        <v>2014</v>
      </c>
      <c r="E58" s="637" t="s">
        <v>108</v>
      </c>
      <c r="F58" s="637" t="s">
        <v>2</v>
      </c>
      <c r="G58" s="630" t="s">
        <v>3307</v>
      </c>
      <c r="H58" s="638" t="s">
        <v>3304</v>
      </c>
      <c r="I58" s="638"/>
    </row>
    <row r="59" spans="1:9" s="28" customFormat="1" ht="15.75" customHeight="1">
      <c r="A59" s="208"/>
      <c r="B59" s="585" t="s">
        <v>965</v>
      </c>
      <c r="C59" s="589">
        <f>'08_PM25'!P42</f>
        <v>-0.92369891719562036</v>
      </c>
      <c r="D59" s="637">
        <v>2014</v>
      </c>
      <c r="E59" s="637" t="s">
        <v>5</v>
      </c>
      <c r="F59" s="637" t="s">
        <v>1043</v>
      </c>
      <c r="G59" s="639" t="s">
        <v>1073</v>
      </c>
      <c r="H59" s="638" t="s">
        <v>1041</v>
      </c>
      <c r="I59" s="638" t="s">
        <v>1042</v>
      </c>
    </row>
    <row r="60" spans="1:9" s="28" customFormat="1" ht="15.75" customHeight="1">
      <c r="A60" s="208"/>
      <c r="B60" s="585" t="s">
        <v>113</v>
      </c>
      <c r="C60" s="589">
        <f>'08_wastewater'!F36</f>
        <v>-0.6884503665527909</v>
      </c>
      <c r="D60" s="637">
        <v>2014</v>
      </c>
      <c r="E60" s="637" t="s">
        <v>108</v>
      </c>
      <c r="F60" s="637" t="s">
        <v>1043</v>
      </c>
      <c r="G60" s="630" t="s">
        <v>1068</v>
      </c>
      <c r="H60" s="638" t="s">
        <v>1041</v>
      </c>
      <c r="I60" s="638" t="s">
        <v>1042</v>
      </c>
    </row>
    <row r="61" spans="1:9" s="28" customFormat="1" ht="15.75" customHeight="1">
      <c r="A61" s="208"/>
      <c r="B61" s="585" t="s">
        <v>1033</v>
      </c>
      <c r="C61" s="589">
        <f>'08_GHG_GDP'!AA44</f>
        <v>0.16306001588089158</v>
      </c>
      <c r="D61" s="637">
        <v>2014</v>
      </c>
      <c r="E61" s="637" t="s">
        <v>5</v>
      </c>
      <c r="F61" s="637" t="s">
        <v>5</v>
      </c>
      <c r="G61" s="630" t="s">
        <v>1027</v>
      </c>
      <c r="H61" s="630" t="s">
        <v>1026</v>
      </c>
      <c r="I61" s="638"/>
    </row>
    <row r="62" spans="1:9">
      <c r="A62" s="208"/>
      <c r="B62" s="585" t="s">
        <v>389</v>
      </c>
      <c r="C62" s="589">
        <f>'08_energy_tax'!U35</f>
        <v>-1.1119135213545555</v>
      </c>
      <c r="D62" s="637">
        <v>2014</v>
      </c>
      <c r="E62" s="637" t="s">
        <v>108</v>
      </c>
      <c r="F62" s="637" t="s">
        <v>2</v>
      </c>
      <c r="G62" s="630" t="s">
        <v>951</v>
      </c>
      <c r="H62" s="638" t="s">
        <v>636</v>
      </c>
      <c r="I62" s="638"/>
    </row>
    <row r="63" spans="1:9" s="28" customFormat="1" ht="15.75" customHeight="1">
      <c r="A63" s="208"/>
      <c r="B63" s="446" t="s">
        <v>1349</v>
      </c>
      <c r="C63" s="619">
        <f>'08_recycling'!V35</f>
        <v>-1.4360532052446231</v>
      </c>
      <c r="D63" s="303">
        <v>2015</v>
      </c>
      <c r="E63" s="507" t="s">
        <v>108</v>
      </c>
      <c r="F63" s="507" t="s">
        <v>2</v>
      </c>
      <c r="G63" s="294" t="s">
        <v>3313</v>
      </c>
      <c r="H63" s="28" t="s">
        <v>3310</v>
      </c>
    </row>
    <row r="64" spans="1:9" s="28" customFormat="1">
      <c r="A64" s="208"/>
      <c r="B64" s="446" t="s">
        <v>1350</v>
      </c>
      <c r="C64" s="619">
        <f>'08_waste'!E34</f>
        <v>0.75441588311112562</v>
      </c>
      <c r="D64" s="303">
        <v>2014</v>
      </c>
      <c r="E64" s="507" t="s">
        <v>108</v>
      </c>
      <c r="F64" s="507" t="s">
        <v>2</v>
      </c>
      <c r="G64" s="2" t="s">
        <v>3318</v>
      </c>
      <c r="H64" s="28" t="s">
        <v>3319</v>
      </c>
      <c r="I64" s="28" t="s">
        <v>897</v>
      </c>
    </row>
    <row r="65" spans="1:10">
      <c r="A65" s="208"/>
      <c r="B65" s="446" t="s">
        <v>178</v>
      </c>
      <c r="C65" s="108">
        <f>'08_cars'!K39</f>
        <v>1.1216579974483825</v>
      </c>
      <c r="D65" s="303">
        <v>2014</v>
      </c>
      <c r="E65" s="7" t="s">
        <v>108</v>
      </c>
      <c r="F65" s="420" t="s">
        <v>2</v>
      </c>
      <c r="G65" s="2" t="s">
        <v>177</v>
      </c>
      <c r="H65" s="2" t="s">
        <v>949</v>
      </c>
    </row>
    <row r="66" spans="1:10">
      <c r="A66" s="208"/>
      <c r="B66" s="446" t="s">
        <v>3338</v>
      </c>
      <c r="C66" s="108">
        <f>'08_wastewater_mng'!M43</f>
        <v>-0.73737909792366496</v>
      </c>
      <c r="D66" s="303" t="s">
        <v>993</v>
      </c>
      <c r="E66" s="7" t="s">
        <v>108</v>
      </c>
      <c r="F66" s="420" t="s">
        <v>2</v>
      </c>
      <c r="G66" s="2" t="s">
        <v>995</v>
      </c>
      <c r="H66" s="2" t="s">
        <v>987</v>
      </c>
      <c r="I66" s="28" t="s">
        <v>947</v>
      </c>
    </row>
    <row r="67" spans="1:10" s="28" customFormat="1">
      <c r="A67" s="208"/>
      <c r="B67" s="505" t="s">
        <v>1019</v>
      </c>
      <c r="C67" s="108">
        <f>'08_energy_product'!T44</f>
        <v>-0.31134371237150338</v>
      </c>
      <c r="D67" s="303">
        <v>2015</v>
      </c>
      <c r="E67" s="409" t="s">
        <v>5</v>
      </c>
      <c r="F67" s="420" t="s">
        <v>5</v>
      </c>
      <c r="G67" s="2" t="s">
        <v>1032</v>
      </c>
      <c r="H67" s="2" t="s">
        <v>1028</v>
      </c>
    </row>
    <row r="68" spans="1:10" s="28" customFormat="1">
      <c r="A68" s="208"/>
      <c r="B68" s="505" t="s">
        <v>1018</v>
      </c>
      <c r="C68" s="108">
        <f>'08_solid_fuel'!M37</f>
        <v>0.35591647167518509</v>
      </c>
      <c r="D68" s="303">
        <v>2014</v>
      </c>
      <c r="E68" s="409" t="s">
        <v>108</v>
      </c>
      <c r="F68" s="420" t="s">
        <v>2</v>
      </c>
      <c r="G68" s="2" t="s">
        <v>1037</v>
      </c>
      <c r="H68" s="2" t="s">
        <v>1038</v>
      </c>
    </row>
    <row r="69" spans="1:10" s="28" customFormat="1">
      <c r="A69" s="208"/>
      <c r="B69" s="505" t="s">
        <v>1020</v>
      </c>
      <c r="C69" s="108">
        <f>'08_CO2_trend'!B44</f>
        <v>0.20861087863966307</v>
      </c>
      <c r="D69" s="303" t="s">
        <v>1039</v>
      </c>
      <c r="E69" s="409" t="s">
        <v>5</v>
      </c>
      <c r="F69" s="420" t="s">
        <v>1043</v>
      </c>
      <c r="G69" s="294" t="s">
        <v>1071</v>
      </c>
      <c r="H69" s="28" t="s">
        <v>1041</v>
      </c>
      <c r="I69" s="2" t="s">
        <v>1042</v>
      </c>
    </row>
    <row r="70" spans="1:10" s="28" customFormat="1" ht="15.75" customHeight="1">
      <c r="A70" s="208"/>
      <c r="B70" s="505" t="s">
        <v>986</v>
      </c>
      <c r="C70" s="108">
        <f>'08_PM25_EX'!P43</f>
        <v>-0.91622036355089298</v>
      </c>
      <c r="D70" s="303">
        <v>2014</v>
      </c>
      <c r="E70" s="365" t="s">
        <v>5</v>
      </c>
      <c r="F70" s="420" t="s">
        <v>1043</v>
      </c>
      <c r="G70" s="402" t="s">
        <v>1072</v>
      </c>
      <c r="H70" s="28" t="s">
        <v>1041</v>
      </c>
      <c r="I70" s="28" t="s">
        <v>1042</v>
      </c>
    </row>
    <row r="71" spans="1:10" s="28" customFormat="1">
      <c r="A71" s="208"/>
      <c r="B71" s="373"/>
      <c r="C71" s="108"/>
      <c r="D71" s="303"/>
      <c r="E71" s="7"/>
      <c r="F71" s="420"/>
      <c r="G71" s="2"/>
      <c r="H71" s="397"/>
    </row>
    <row r="72" spans="1:10" s="28" customFormat="1">
      <c r="A72" s="640"/>
      <c r="B72" s="582" t="s">
        <v>244</v>
      </c>
      <c r="C72" s="618"/>
      <c r="D72" s="624"/>
      <c r="E72" s="624"/>
      <c r="F72" s="624"/>
      <c r="G72" s="627"/>
      <c r="H72" s="628"/>
      <c r="I72" s="627"/>
    </row>
    <row r="73" spans="1:10" s="28" customFormat="1" ht="15.75" customHeight="1">
      <c r="A73" s="206">
        <v>9</v>
      </c>
      <c r="B73" s="583" t="s">
        <v>1001</v>
      </c>
      <c r="C73" s="588">
        <f>'09_GDP'!K37</f>
        <v>-0.50300377914099514</v>
      </c>
      <c r="D73" s="634">
        <v>2015</v>
      </c>
      <c r="E73" s="634" t="s">
        <v>108</v>
      </c>
      <c r="F73" s="634" t="s">
        <v>2</v>
      </c>
      <c r="G73" s="632" t="s">
        <v>989</v>
      </c>
      <c r="H73" s="635" t="s">
        <v>1000</v>
      </c>
      <c r="I73" s="635"/>
    </row>
    <row r="74" spans="1:10">
      <c r="A74" s="208"/>
      <c r="B74" s="446" t="s">
        <v>295</v>
      </c>
      <c r="C74" s="108">
        <f>'09_GDP'!P37</f>
        <v>0.99471544824218527</v>
      </c>
      <c r="D74" s="303">
        <v>2015</v>
      </c>
      <c r="E74" s="7" t="s">
        <v>108</v>
      </c>
      <c r="F74" s="420" t="s">
        <v>2</v>
      </c>
      <c r="G74" s="109" t="s">
        <v>395</v>
      </c>
      <c r="H74" s="2" t="s">
        <v>946</v>
      </c>
      <c r="I74" s="28" t="s">
        <v>947</v>
      </c>
      <c r="J74" s="28" t="s">
        <v>897</v>
      </c>
    </row>
    <row r="75" spans="1:10">
      <c r="A75" s="208"/>
      <c r="B75" s="446" t="s">
        <v>296</v>
      </c>
      <c r="C75" s="108">
        <f>'09_GDP'!O37</f>
        <v>-1.1234681952584127</v>
      </c>
      <c r="D75" s="303">
        <v>2015</v>
      </c>
      <c r="E75" s="7" t="s">
        <v>108</v>
      </c>
      <c r="F75" s="420" t="s">
        <v>2</v>
      </c>
      <c r="G75" s="109" t="s">
        <v>395</v>
      </c>
      <c r="H75" s="2" t="s">
        <v>946</v>
      </c>
      <c r="I75" s="28" t="s">
        <v>947</v>
      </c>
      <c r="J75" s="28" t="s">
        <v>897</v>
      </c>
    </row>
    <row r="76" spans="1:10">
      <c r="A76" s="208"/>
      <c r="B76" s="446" t="s">
        <v>14</v>
      </c>
      <c r="C76" s="108">
        <f>'09_GDP'!N37</f>
        <v>-0.72422173192069306</v>
      </c>
      <c r="D76" s="303">
        <v>2015</v>
      </c>
      <c r="E76" s="7" t="s">
        <v>108</v>
      </c>
      <c r="F76" s="420" t="s">
        <v>2</v>
      </c>
      <c r="G76" s="109" t="s">
        <v>395</v>
      </c>
      <c r="H76" s="2" t="s">
        <v>946</v>
      </c>
      <c r="I76" s="28" t="s">
        <v>947</v>
      </c>
      <c r="J76" s="28" t="s">
        <v>897</v>
      </c>
    </row>
    <row r="77" spans="1:10" s="28" customFormat="1">
      <c r="A77" s="208"/>
      <c r="B77" s="373"/>
      <c r="C77" s="108"/>
      <c r="D77" s="303"/>
      <c r="E77" s="7"/>
      <c r="F77" s="420"/>
      <c r="G77" s="2"/>
      <c r="H77" s="109"/>
    </row>
    <row r="78" spans="1:10" s="28" customFormat="1" ht="15.75" customHeight="1">
      <c r="A78" s="206">
        <v>10</v>
      </c>
      <c r="B78" s="587" t="s">
        <v>365</v>
      </c>
      <c r="C78" s="588">
        <f>AVERAGE(C79:C80)</f>
        <v>-0.85717972546279464</v>
      </c>
      <c r="D78" s="634">
        <v>2015</v>
      </c>
      <c r="E78" s="634" t="s">
        <v>5</v>
      </c>
      <c r="F78" s="634"/>
      <c r="G78" s="633"/>
      <c r="H78" s="633"/>
      <c r="I78" s="635"/>
    </row>
    <row r="79" spans="1:10" s="28" customFormat="1" ht="15.75" customHeight="1">
      <c r="A79" s="208"/>
      <c r="B79" s="585" t="s">
        <v>115</v>
      </c>
      <c r="C79" s="589">
        <f>'10_job_celk'!AB50</f>
        <v>-0.66590984104556539</v>
      </c>
      <c r="D79" s="637">
        <v>2015</v>
      </c>
      <c r="E79" s="637" t="s">
        <v>5</v>
      </c>
      <c r="F79" s="637" t="s">
        <v>5</v>
      </c>
      <c r="G79" s="630" t="s">
        <v>917</v>
      </c>
      <c r="H79" s="630" t="s">
        <v>916</v>
      </c>
      <c r="I79" s="638"/>
    </row>
    <row r="80" spans="1:10" s="28" customFormat="1" ht="15.75" customHeight="1">
      <c r="A80" s="208"/>
      <c r="B80" s="585" t="s">
        <v>116</v>
      </c>
      <c r="C80" s="589">
        <f>'10_job_celk'!AB98</f>
        <v>-1.048449609880024</v>
      </c>
      <c r="D80" s="637">
        <v>2015</v>
      </c>
      <c r="E80" s="637" t="s">
        <v>5</v>
      </c>
      <c r="F80" s="637" t="s">
        <v>5</v>
      </c>
      <c r="G80" s="630" t="s">
        <v>917</v>
      </c>
      <c r="H80" s="630" t="s">
        <v>916</v>
      </c>
      <c r="I80" s="638"/>
    </row>
    <row r="81" spans="1:9">
      <c r="A81" s="208"/>
      <c r="B81" s="446" t="s">
        <v>15</v>
      </c>
      <c r="C81" s="108">
        <f>'10_EPL'!Y82</f>
        <v>-0.3215173795267639</v>
      </c>
      <c r="D81" s="303">
        <v>2013</v>
      </c>
      <c r="E81" s="7" t="s">
        <v>5</v>
      </c>
      <c r="F81" s="420" t="s">
        <v>5</v>
      </c>
      <c r="G81" s="2" t="s">
        <v>915</v>
      </c>
      <c r="H81" s="109" t="s">
        <v>914</v>
      </c>
    </row>
    <row r="82" spans="1:9">
      <c r="A82" s="208"/>
      <c r="B82" s="446" t="s">
        <v>16</v>
      </c>
      <c r="C82" s="108">
        <f>'10_EPL'!Y41</f>
        <v>2.89841236833401E-2</v>
      </c>
      <c r="D82" s="303">
        <v>2013</v>
      </c>
      <c r="E82" s="7" t="s">
        <v>5</v>
      </c>
      <c r="F82" s="420" t="s">
        <v>5</v>
      </c>
      <c r="G82" s="2" t="s">
        <v>194</v>
      </c>
      <c r="H82" s="109" t="s">
        <v>914</v>
      </c>
    </row>
    <row r="83" spans="1:9">
      <c r="A83" s="208"/>
      <c r="B83" s="5" t="s">
        <v>913</v>
      </c>
      <c r="C83" s="108">
        <f>'10_tax_wedges'!S44</f>
        <v>-0.63924473573174712</v>
      </c>
      <c r="D83" s="303">
        <v>2015</v>
      </c>
      <c r="E83" s="7" t="s">
        <v>5</v>
      </c>
      <c r="F83" s="420" t="s">
        <v>5</v>
      </c>
      <c r="G83" s="2" t="s">
        <v>912</v>
      </c>
      <c r="H83" s="109" t="s">
        <v>911</v>
      </c>
    </row>
    <row r="84" spans="1:9">
      <c r="A84" s="208"/>
      <c r="B84" s="5" t="s">
        <v>204</v>
      </c>
      <c r="C84" s="108">
        <f>'10_tax_wedges'!S134</f>
        <v>-0.48340967952992175</v>
      </c>
      <c r="D84" s="303">
        <v>2015</v>
      </c>
      <c r="E84" s="7" t="s">
        <v>5</v>
      </c>
      <c r="F84" s="420" t="s">
        <v>5</v>
      </c>
      <c r="G84" s="2" t="s">
        <v>912</v>
      </c>
      <c r="H84" s="109" t="s">
        <v>911</v>
      </c>
    </row>
    <row r="85" spans="1:9">
      <c r="A85" s="208"/>
      <c r="B85" s="5" t="s">
        <v>18</v>
      </c>
      <c r="C85" s="108">
        <f>'10_tax_wedges'!S89</f>
        <v>-0.36685462113795314</v>
      </c>
      <c r="D85" s="303">
        <v>2015</v>
      </c>
      <c r="E85" s="7" t="s">
        <v>5</v>
      </c>
      <c r="F85" s="420" t="s">
        <v>5</v>
      </c>
      <c r="G85" s="2" t="s">
        <v>912</v>
      </c>
      <c r="H85" s="109" t="s">
        <v>911</v>
      </c>
    </row>
    <row r="86" spans="1:9">
      <c r="A86" s="208"/>
      <c r="B86" s="5" t="s">
        <v>17</v>
      </c>
      <c r="C86" s="108">
        <f>'10_tax_wedges'!S179</f>
        <v>-0.48925050917540175</v>
      </c>
      <c r="D86" s="303">
        <v>2015</v>
      </c>
      <c r="E86" s="7" t="s">
        <v>5</v>
      </c>
      <c r="F86" s="420" t="s">
        <v>5</v>
      </c>
      <c r="G86" s="2" t="s">
        <v>912</v>
      </c>
      <c r="H86" s="109" t="s">
        <v>911</v>
      </c>
    </row>
    <row r="87" spans="1:9" s="28" customFormat="1">
      <c r="A87" s="208"/>
      <c r="B87" s="446" t="s">
        <v>230</v>
      </c>
      <c r="C87" s="108">
        <f>'10_inactivity_traps'!B44</f>
        <v>-0.26629558958671062</v>
      </c>
      <c r="D87" s="303">
        <v>2014</v>
      </c>
      <c r="E87" s="7" t="s">
        <v>5</v>
      </c>
      <c r="F87" s="404" t="s">
        <v>927</v>
      </c>
      <c r="G87" s="2" t="s">
        <v>921</v>
      </c>
      <c r="H87" s="109" t="s">
        <v>580</v>
      </c>
      <c r="I87" s="28" t="s">
        <v>922</v>
      </c>
    </row>
    <row r="88" spans="1:9" s="28" customFormat="1">
      <c r="A88" s="208"/>
      <c r="B88" s="446" t="s">
        <v>231</v>
      </c>
      <c r="C88" s="108">
        <f>'10_inactivity_traps'!C44</f>
        <v>-0.16345745330707911</v>
      </c>
      <c r="D88" s="303">
        <v>2014</v>
      </c>
      <c r="E88" s="7" t="s">
        <v>5</v>
      </c>
      <c r="F88" s="404" t="s">
        <v>927</v>
      </c>
      <c r="G88" s="2" t="s">
        <v>923</v>
      </c>
      <c r="H88" s="109" t="s">
        <v>580</v>
      </c>
      <c r="I88" s="28" t="s">
        <v>922</v>
      </c>
    </row>
    <row r="89" spans="1:9" s="28" customFormat="1">
      <c r="A89" s="208"/>
      <c r="B89" s="446" t="s">
        <v>232</v>
      </c>
      <c r="C89" s="108">
        <f>'10_inactivity_traps'!D44</f>
        <v>1.6560947591568442</v>
      </c>
      <c r="D89" s="303">
        <v>2014</v>
      </c>
      <c r="E89" s="7" t="s">
        <v>5</v>
      </c>
      <c r="F89" s="404" t="s">
        <v>927</v>
      </c>
      <c r="G89" s="2" t="s">
        <v>924</v>
      </c>
      <c r="H89" s="109" t="s">
        <v>580</v>
      </c>
      <c r="I89" s="28" t="s">
        <v>922</v>
      </c>
    </row>
    <row r="90" spans="1:9" s="28" customFormat="1">
      <c r="A90" s="208"/>
      <c r="B90" s="446" t="s">
        <v>233</v>
      </c>
      <c r="C90" s="108">
        <f>'10_inactivity_traps'!F44</f>
        <v>-0.19062054376137796</v>
      </c>
      <c r="D90" s="303">
        <v>2014</v>
      </c>
      <c r="E90" s="7" t="s">
        <v>5</v>
      </c>
      <c r="F90" s="404" t="s">
        <v>927</v>
      </c>
      <c r="G90" s="2" t="s">
        <v>925</v>
      </c>
      <c r="H90" s="109" t="s">
        <v>580</v>
      </c>
      <c r="I90" s="28" t="s">
        <v>922</v>
      </c>
    </row>
    <row r="91" spans="1:9" s="28" customFormat="1">
      <c r="A91" s="208"/>
      <c r="B91" s="446" t="s">
        <v>234</v>
      </c>
      <c r="C91" s="108">
        <f>'10_inactivity_traps'!G44</f>
        <v>1.8102729281703067</v>
      </c>
      <c r="D91" s="303">
        <v>2014</v>
      </c>
      <c r="E91" s="7" t="s">
        <v>5</v>
      </c>
      <c r="F91" s="404" t="s">
        <v>927</v>
      </c>
      <c r="G91" s="2" t="s">
        <v>926</v>
      </c>
      <c r="H91" s="109" t="s">
        <v>580</v>
      </c>
      <c r="I91" s="28" t="s">
        <v>922</v>
      </c>
    </row>
    <row r="92" spans="1:9" s="28" customFormat="1">
      <c r="A92" s="208"/>
      <c r="B92" s="505" t="s">
        <v>420</v>
      </c>
      <c r="C92" s="108">
        <f>'10_tax_wedges'!E221</f>
        <v>-0.51523569916729317</v>
      </c>
      <c r="D92" s="303">
        <v>2015</v>
      </c>
      <c r="E92" s="7" t="s">
        <v>5</v>
      </c>
      <c r="F92" s="420" t="s">
        <v>5</v>
      </c>
      <c r="G92" s="28" t="s">
        <v>920</v>
      </c>
      <c r="H92" s="2" t="s">
        <v>548</v>
      </c>
    </row>
    <row r="93" spans="1:9" s="28" customFormat="1">
      <c r="A93" s="208"/>
      <c r="B93" s="446" t="s">
        <v>268</v>
      </c>
      <c r="C93" s="108">
        <f>'10_APTP'!M42</f>
        <v>-0.87700285115046595</v>
      </c>
      <c r="D93" s="303">
        <v>2014</v>
      </c>
      <c r="E93" s="7" t="s">
        <v>5</v>
      </c>
      <c r="F93" s="54" t="s">
        <v>5</v>
      </c>
      <c r="G93" s="2" t="s">
        <v>929</v>
      </c>
      <c r="H93" s="109" t="s">
        <v>928</v>
      </c>
    </row>
    <row r="94" spans="1:9">
      <c r="A94" s="208"/>
      <c r="B94" s="446" t="s">
        <v>211</v>
      </c>
      <c r="C94" s="108">
        <f>'10_educ_u'!S49</f>
        <v>-2.7814279920575786</v>
      </c>
      <c r="D94" s="303">
        <v>2015</v>
      </c>
      <c r="E94" s="7" t="s">
        <v>108</v>
      </c>
      <c r="F94" s="54" t="s">
        <v>2</v>
      </c>
      <c r="G94" s="2" t="s">
        <v>513</v>
      </c>
      <c r="H94" s="2" t="s">
        <v>930</v>
      </c>
    </row>
    <row r="95" spans="1:9">
      <c r="A95" s="208"/>
      <c r="B95" s="446" t="s">
        <v>212</v>
      </c>
      <c r="C95" s="108">
        <f>'10_educ_u'!S93</f>
        <v>-0.16311516663216524</v>
      </c>
      <c r="D95" s="303">
        <v>2015</v>
      </c>
      <c r="E95" s="7" t="s">
        <v>108</v>
      </c>
      <c r="F95" s="54" t="s">
        <v>2</v>
      </c>
      <c r="G95" s="2" t="s">
        <v>513</v>
      </c>
      <c r="H95" s="2" t="s">
        <v>930</v>
      </c>
    </row>
    <row r="96" spans="1:9">
      <c r="A96" s="208"/>
      <c r="B96" s="446" t="s">
        <v>372</v>
      </c>
      <c r="C96" s="108">
        <f>'10_educ_u'!S140</f>
        <v>-0.14756208933816614</v>
      </c>
      <c r="D96" s="303">
        <v>2015</v>
      </c>
      <c r="E96" s="7" t="s">
        <v>108</v>
      </c>
      <c r="F96" s="54" t="s">
        <v>2</v>
      </c>
      <c r="G96" s="2" t="s">
        <v>513</v>
      </c>
      <c r="H96" s="2" t="s">
        <v>930</v>
      </c>
    </row>
    <row r="97" spans="1:9">
      <c r="A97" s="208"/>
      <c r="B97" s="446" t="s">
        <v>386</v>
      </c>
      <c r="C97" s="108">
        <f>'10_job_celk'!AB198</f>
        <v>-1.495565360610789</v>
      </c>
      <c r="D97" s="303">
        <v>2015</v>
      </c>
      <c r="E97" s="54" t="s">
        <v>5</v>
      </c>
      <c r="F97" s="54" t="s">
        <v>5</v>
      </c>
      <c r="G97" s="2" t="s">
        <v>919</v>
      </c>
      <c r="H97" s="400" t="s">
        <v>918</v>
      </c>
    </row>
    <row r="98" spans="1:9" ht="15" customHeight="1">
      <c r="A98" s="208"/>
      <c r="B98" s="506" t="s">
        <v>258</v>
      </c>
      <c r="C98" s="108">
        <f>'10_youth_u'!AB51</f>
        <v>0.74285459012757504</v>
      </c>
      <c r="D98" s="303">
        <v>2015</v>
      </c>
      <c r="E98" s="7" t="s">
        <v>5</v>
      </c>
      <c r="F98" s="54" t="s">
        <v>5</v>
      </c>
      <c r="G98" s="2" t="s">
        <v>932</v>
      </c>
      <c r="H98" s="2" t="s">
        <v>931</v>
      </c>
    </row>
    <row r="99" spans="1:9" s="28" customFormat="1" ht="15" customHeight="1">
      <c r="A99" s="208"/>
      <c r="B99" s="446" t="s">
        <v>388</v>
      </c>
      <c r="C99" s="108">
        <f>'10_old_u'!AB50</f>
        <v>-0.74619194258222699</v>
      </c>
      <c r="D99" s="303">
        <v>2015</v>
      </c>
      <c r="E99" s="7" t="s">
        <v>5</v>
      </c>
      <c r="F99" s="54" t="s">
        <v>5</v>
      </c>
      <c r="G99" s="2" t="s">
        <v>932</v>
      </c>
      <c r="H99" s="2" t="s">
        <v>931</v>
      </c>
    </row>
    <row r="100" spans="1:9">
      <c r="A100" s="208"/>
      <c r="B100" s="5" t="s">
        <v>428</v>
      </c>
      <c r="C100" s="108">
        <f>'10_women_e'!AB50</f>
        <v>-1.0409702012422812</v>
      </c>
      <c r="D100" s="303">
        <v>2015</v>
      </c>
      <c r="E100" s="365" t="s">
        <v>5</v>
      </c>
      <c r="F100" s="54" t="s">
        <v>5</v>
      </c>
      <c r="G100" s="2" t="s">
        <v>932</v>
      </c>
      <c r="H100" s="2" t="s">
        <v>931</v>
      </c>
    </row>
    <row r="101" spans="1:9" s="28" customFormat="1">
      <c r="A101" s="208"/>
      <c r="B101" s="5" t="s">
        <v>1150</v>
      </c>
      <c r="C101" s="108">
        <f>'10_maternal_e'!H43</f>
        <v>-1.9908098124357467</v>
      </c>
      <c r="D101" s="303">
        <v>2014</v>
      </c>
      <c r="E101" s="436" t="s">
        <v>5</v>
      </c>
      <c r="F101" s="54" t="s">
        <v>5</v>
      </c>
      <c r="G101" s="2" t="s">
        <v>1153</v>
      </c>
      <c r="H101" s="2" t="s">
        <v>1109</v>
      </c>
    </row>
    <row r="102" spans="1:9" s="28" customFormat="1">
      <c r="A102" s="208"/>
      <c r="B102" s="5" t="s">
        <v>1151</v>
      </c>
      <c r="C102" s="108">
        <f>'04_particip_0-6y'!C43</f>
        <v>-1.7210079071838404</v>
      </c>
      <c r="D102" s="303">
        <v>2014</v>
      </c>
      <c r="E102" s="436" t="s">
        <v>5</v>
      </c>
      <c r="F102" s="54" t="s">
        <v>5</v>
      </c>
      <c r="G102" s="2" t="s">
        <v>1154</v>
      </c>
      <c r="H102" s="2" t="s">
        <v>1109</v>
      </c>
    </row>
    <row r="103" spans="1:9" s="28" customFormat="1">
      <c r="A103" s="208"/>
      <c r="B103" s="5" t="s">
        <v>1152</v>
      </c>
      <c r="C103" s="108">
        <f>'10_maternal_e'!C43</f>
        <v>-0.73587148912622846</v>
      </c>
      <c r="D103" s="303">
        <v>2013</v>
      </c>
      <c r="E103" s="436" t="s">
        <v>5</v>
      </c>
      <c r="F103" s="54" t="s">
        <v>5</v>
      </c>
      <c r="G103" s="2" t="s">
        <v>1155</v>
      </c>
      <c r="H103" s="2" t="s">
        <v>1109</v>
      </c>
    </row>
    <row r="104" spans="1:9" s="28" customFormat="1">
      <c r="A104" s="208"/>
      <c r="B104" s="372"/>
      <c r="C104" s="108"/>
      <c r="D104" s="303"/>
      <c r="E104" s="7"/>
      <c r="F104" s="420"/>
      <c r="G104" s="2"/>
      <c r="H104" s="2"/>
    </row>
    <row r="105" spans="1:9" s="28" customFormat="1" ht="15.75" customHeight="1">
      <c r="A105" s="206">
        <v>11</v>
      </c>
      <c r="B105" s="587" t="s">
        <v>6</v>
      </c>
      <c r="C105" s="588">
        <f>AVERAGE(C106:C107)</f>
        <v>-0.76343211653274889</v>
      </c>
      <c r="D105" s="634"/>
      <c r="E105" s="634" t="s">
        <v>5</v>
      </c>
      <c r="F105" s="634"/>
      <c r="G105" s="633"/>
      <c r="H105" s="633"/>
      <c r="I105" s="635"/>
    </row>
    <row r="106" spans="1:9" s="28" customFormat="1" ht="15.75" customHeight="1">
      <c r="A106" s="208"/>
      <c r="B106" s="585" t="s">
        <v>117</v>
      </c>
      <c r="C106" s="589">
        <f>'11_health'!D39</f>
        <v>-1.3689090268497759</v>
      </c>
      <c r="D106" s="637">
        <v>2014</v>
      </c>
      <c r="E106" s="637" t="s">
        <v>108</v>
      </c>
      <c r="F106" s="637" t="s">
        <v>2</v>
      </c>
      <c r="G106" s="630" t="s">
        <v>587</v>
      </c>
      <c r="H106" s="629" t="s">
        <v>1107</v>
      </c>
      <c r="I106" s="638"/>
    </row>
    <row r="107" spans="1:9" s="28" customFormat="1" ht="15.75" customHeight="1">
      <c r="A107" s="208"/>
      <c r="B107" s="585" t="s">
        <v>118</v>
      </c>
      <c r="C107" s="589">
        <f>'11_health'!B81</f>
        <v>-0.1579552062157219</v>
      </c>
      <c r="D107" s="637">
        <v>2014</v>
      </c>
      <c r="E107" s="637" t="s">
        <v>108</v>
      </c>
      <c r="F107" s="637" t="s">
        <v>934</v>
      </c>
      <c r="G107" s="630" t="s">
        <v>601</v>
      </c>
      <c r="H107" s="629" t="s">
        <v>935</v>
      </c>
      <c r="I107" s="638"/>
    </row>
    <row r="108" spans="1:9">
      <c r="A108" s="208"/>
      <c r="B108" s="446" t="s">
        <v>182</v>
      </c>
      <c r="C108" s="217">
        <f>'11_health_determ'!R45</f>
        <v>-0.8916558985613191</v>
      </c>
      <c r="D108" s="303">
        <v>2014</v>
      </c>
      <c r="E108" s="7" t="s">
        <v>5</v>
      </c>
      <c r="F108" s="54" t="s">
        <v>5</v>
      </c>
      <c r="G108" s="2" t="s">
        <v>937</v>
      </c>
      <c r="H108" s="109" t="s">
        <v>936</v>
      </c>
    </row>
    <row r="109" spans="1:9" s="28" customFormat="1">
      <c r="A109" s="208"/>
      <c r="B109" s="446" t="s">
        <v>272</v>
      </c>
      <c r="C109" s="218">
        <f>'11_health_determ'!R96</f>
        <v>0.29622167257060283</v>
      </c>
      <c r="D109" s="303">
        <v>2014</v>
      </c>
      <c r="E109" s="7" t="s">
        <v>5</v>
      </c>
      <c r="F109" s="54" t="s">
        <v>5</v>
      </c>
      <c r="G109" s="2" t="s">
        <v>937</v>
      </c>
      <c r="H109" s="109" t="s">
        <v>936</v>
      </c>
    </row>
    <row r="110" spans="1:9">
      <c r="A110" s="208"/>
      <c r="B110" s="446" t="s">
        <v>181</v>
      </c>
      <c r="C110" s="108">
        <f>'11_health_determ'!T143</f>
        <v>-0.44473810251762202</v>
      </c>
      <c r="D110" s="303">
        <v>2014</v>
      </c>
      <c r="E110" s="7" t="s">
        <v>5</v>
      </c>
      <c r="F110" s="54" t="s">
        <v>5</v>
      </c>
      <c r="G110" s="2" t="s">
        <v>938</v>
      </c>
      <c r="H110" s="2" t="s">
        <v>939</v>
      </c>
    </row>
    <row r="111" spans="1:9" s="28" customFormat="1">
      <c r="A111" s="208"/>
      <c r="B111" s="446" t="s">
        <v>612</v>
      </c>
      <c r="C111" s="108">
        <f>'11_health_determ'!T190</f>
        <v>-0.89940512430728281</v>
      </c>
      <c r="D111" s="303">
        <v>2014</v>
      </c>
      <c r="E111" s="7" t="s">
        <v>5</v>
      </c>
      <c r="F111" s="54" t="s">
        <v>5</v>
      </c>
      <c r="G111" s="2" t="s">
        <v>938</v>
      </c>
      <c r="H111" s="2" t="s">
        <v>939</v>
      </c>
    </row>
    <row r="112" spans="1:9" ht="15.75" customHeight="1">
      <c r="A112" s="208"/>
      <c r="B112" s="5" t="s">
        <v>3340</v>
      </c>
      <c r="C112" s="108">
        <f>'11_health_eff'!L40</f>
        <v>-0.55209121186572396</v>
      </c>
      <c r="D112" s="303">
        <v>2014</v>
      </c>
      <c r="E112" s="7" t="s">
        <v>5</v>
      </c>
      <c r="F112" s="404" t="s">
        <v>3339</v>
      </c>
    </row>
    <row r="113" spans="1:11" s="28" customFormat="1">
      <c r="A113" s="208"/>
      <c r="B113" s="5" t="s">
        <v>1101</v>
      </c>
      <c r="C113" s="108">
        <f>'11_avoidable_deaths'!B42</f>
        <v>-1.164186302738109</v>
      </c>
      <c r="D113" s="303">
        <v>2013</v>
      </c>
      <c r="E113" s="409" t="s">
        <v>108</v>
      </c>
      <c r="F113" s="420" t="s">
        <v>2</v>
      </c>
      <c r="G113" s="2" t="s">
        <v>1011</v>
      </c>
      <c r="H113" s="2" t="s">
        <v>1010</v>
      </c>
    </row>
    <row r="114" spans="1:11" s="28" customFormat="1">
      <c r="A114" s="208"/>
      <c r="B114" s="5" t="s">
        <v>1102</v>
      </c>
      <c r="C114" s="108">
        <f>'11_avoidable_deaths'!C42</f>
        <v>-1.2618443189299897</v>
      </c>
      <c r="D114" s="303">
        <v>2013</v>
      </c>
      <c r="E114" s="409" t="s">
        <v>108</v>
      </c>
      <c r="F114" s="420" t="s">
        <v>2</v>
      </c>
      <c r="G114" s="2" t="s">
        <v>1011</v>
      </c>
      <c r="H114" s="2" t="s">
        <v>1010</v>
      </c>
    </row>
    <row r="115" spans="1:11" s="28" customFormat="1">
      <c r="A115" s="208"/>
      <c r="B115" s="373"/>
      <c r="C115" s="108"/>
      <c r="D115" s="303"/>
      <c r="E115" s="7"/>
      <c r="F115" s="420"/>
      <c r="G115" s="2"/>
      <c r="H115" s="2"/>
    </row>
    <row r="116" spans="1:11" s="28" customFormat="1" ht="15.75" customHeight="1">
      <c r="A116" s="206">
        <v>12</v>
      </c>
      <c r="B116" s="587" t="s">
        <v>7</v>
      </c>
      <c r="C116" s="588">
        <f>AVERAGE(C117:C118)</f>
        <v>-0.43636195405379341</v>
      </c>
      <c r="D116" s="634"/>
      <c r="E116" s="634"/>
      <c r="F116" s="634"/>
      <c r="G116" s="633"/>
      <c r="H116" s="633"/>
      <c r="I116" s="635"/>
    </row>
    <row r="117" spans="1:11" s="28" customFormat="1" ht="15.75" customHeight="1">
      <c r="A117" s="208"/>
      <c r="B117" s="585" t="s">
        <v>998</v>
      </c>
      <c r="C117" s="589">
        <f>'12_safety'!B40</f>
        <v>-0.97489595225728354</v>
      </c>
      <c r="D117" s="637">
        <v>2015</v>
      </c>
      <c r="E117" s="638" t="s">
        <v>1004</v>
      </c>
      <c r="F117" s="637" t="s">
        <v>5</v>
      </c>
      <c r="G117" s="630" t="s">
        <v>944</v>
      </c>
      <c r="H117" s="630" t="s">
        <v>943</v>
      </c>
      <c r="I117" s="638"/>
      <c r="K117" s="211"/>
    </row>
    <row r="118" spans="1:11" s="28" customFormat="1" ht="15.75" customHeight="1">
      <c r="A118" s="208"/>
      <c r="B118" s="585" t="s">
        <v>114</v>
      </c>
      <c r="C118" s="589">
        <f>'12_safety'!C40</f>
        <v>0.10217204414969666</v>
      </c>
      <c r="D118" s="637" t="s">
        <v>371</v>
      </c>
      <c r="E118" s="638" t="s">
        <v>1004</v>
      </c>
      <c r="F118" s="637" t="s">
        <v>5</v>
      </c>
      <c r="G118" s="630" t="s">
        <v>944</v>
      </c>
      <c r="H118" s="630" t="s">
        <v>943</v>
      </c>
      <c r="I118" s="638"/>
      <c r="K118" s="211"/>
    </row>
    <row r="119" spans="1:11">
      <c r="A119" s="208"/>
      <c r="B119" s="446" t="s">
        <v>168</v>
      </c>
      <c r="C119" s="108">
        <f>'12_poverty'!M43</f>
        <v>0.10304205907914342</v>
      </c>
      <c r="D119" s="303">
        <v>2015</v>
      </c>
      <c r="E119" s="409" t="s">
        <v>108</v>
      </c>
      <c r="F119" s="420" t="s">
        <v>2</v>
      </c>
      <c r="G119" s="2" t="s">
        <v>153</v>
      </c>
      <c r="H119" s="2" t="s">
        <v>940</v>
      </c>
      <c r="J119" s="28"/>
      <c r="K119" s="211"/>
    </row>
    <row r="120" spans="1:11">
      <c r="A120" s="208"/>
      <c r="B120" s="446" t="s">
        <v>19</v>
      </c>
      <c r="C120" s="108">
        <f>'12_police'!H36</f>
        <v>0.69310359670059285</v>
      </c>
      <c r="D120" s="303">
        <v>2014</v>
      </c>
      <c r="E120" s="7" t="s">
        <v>108</v>
      </c>
      <c r="F120" s="420" t="s">
        <v>2</v>
      </c>
      <c r="G120" s="2" t="s">
        <v>941</v>
      </c>
      <c r="H120" s="2" t="s">
        <v>942</v>
      </c>
      <c r="I120" s="28" t="s">
        <v>897</v>
      </c>
      <c r="J120" s="28"/>
      <c r="K120" s="211"/>
    </row>
    <row r="121" spans="1:11">
      <c r="A121" s="208"/>
      <c r="B121" s="5" t="s">
        <v>1298</v>
      </c>
      <c r="C121" s="108">
        <f>'12_corruption'!B3</f>
        <v>-0.92572142317926021</v>
      </c>
      <c r="D121" s="303" t="s">
        <v>1184</v>
      </c>
      <c r="E121" s="7" t="s">
        <v>108</v>
      </c>
      <c r="F121" s="420" t="s">
        <v>1160</v>
      </c>
      <c r="G121" s="2" t="s">
        <v>1183</v>
      </c>
      <c r="H121" s="2" t="s">
        <v>1006</v>
      </c>
      <c r="I121" t="s">
        <v>1167</v>
      </c>
      <c r="J121" s="28"/>
      <c r="K121" s="211"/>
    </row>
    <row r="122" spans="1:11" s="28" customFormat="1">
      <c r="A122" s="208"/>
      <c r="B122" s="372"/>
      <c r="C122" s="108"/>
      <c r="D122" s="427"/>
      <c r="E122" s="7"/>
      <c r="F122" s="420"/>
      <c r="G122" s="2"/>
      <c r="H122" s="2"/>
      <c r="K122" s="211"/>
    </row>
    <row r="123" spans="1:11">
      <c r="B123" s="372"/>
      <c r="D123" s="427"/>
    </row>
    <row r="124" spans="1:11">
      <c r="D124" s="427"/>
    </row>
    <row r="125" spans="1:11">
      <c r="D125" s="427"/>
    </row>
    <row r="126" spans="1:11">
      <c r="D126" s="427"/>
    </row>
    <row r="127" spans="1:11">
      <c r="D127" s="427"/>
    </row>
    <row r="128" spans="1:11">
      <c r="D128" s="427"/>
    </row>
    <row r="129" spans="4:4">
      <c r="D129" s="427"/>
    </row>
    <row r="130" spans="4:4">
      <c r="D130" s="427"/>
    </row>
    <row r="131" spans="4:4">
      <c r="D131" s="427"/>
    </row>
    <row r="132" spans="4:4">
      <c r="D132" s="427"/>
    </row>
    <row r="133" spans="4:4">
      <c r="D133" s="427"/>
    </row>
    <row r="134" spans="4:4">
      <c r="D134" s="427"/>
    </row>
    <row r="135" spans="4:4">
      <c r="D135" s="427"/>
    </row>
    <row r="136" spans="4:4">
      <c r="D136" s="427"/>
    </row>
    <row r="137" spans="4:4">
      <c r="D137" s="427"/>
    </row>
    <row r="138" spans="4:4">
      <c r="D138" s="427"/>
    </row>
    <row r="139" spans="4:4">
      <c r="D139" s="427"/>
    </row>
    <row r="140" spans="4:4">
      <c r="D140" s="427"/>
    </row>
    <row r="141" spans="4:4">
      <c r="D141" s="427"/>
    </row>
    <row r="142" spans="4:4">
      <c r="D142" s="427"/>
    </row>
    <row r="143" spans="4:4">
      <c r="D143" s="427"/>
    </row>
    <row r="144" spans="4:4">
      <c r="D144" s="427"/>
    </row>
    <row r="145" spans="4:4">
      <c r="D145" s="427"/>
    </row>
    <row r="146" spans="4:4">
      <c r="D146" s="427"/>
    </row>
    <row r="147" spans="4:4">
      <c r="D147" s="427"/>
    </row>
    <row r="148" spans="4:4">
      <c r="D148" s="427"/>
    </row>
    <row r="149" spans="4:4">
      <c r="D149" s="427"/>
    </row>
    <row r="150" spans="4:4">
      <c r="D150" s="427"/>
    </row>
    <row r="151" spans="4:4">
      <c r="D151" s="427"/>
    </row>
    <row r="152" spans="4:4">
      <c r="D152" s="427"/>
    </row>
    <row r="153" spans="4:4">
      <c r="D153" s="427"/>
    </row>
    <row r="154" spans="4:4">
      <c r="D154" s="427"/>
    </row>
    <row r="155" spans="4:4">
      <c r="D155" s="427"/>
    </row>
    <row r="156" spans="4:4">
      <c r="D156" s="427"/>
    </row>
    <row r="157" spans="4:4">
      <c r="D157" s="427"/>
    </row>
    <row r="158" spans="4:4">
      <c r="D158" s="427"/>
    </row>
    <row r="159" spans="4:4">
      <c r="D159" s="427"/>
    </row>
    <row r="160" spans="4:4">
      <c r="D160" s="427"/>
    </row>
    <row r="161" spans="4:4">
      <c r="D161" s="427"/>
    </row>
    <row r="162" spans="4:4">
      <c r="D162" s="427"/>
    </row>
    <row r="163" spans="4:4">
      <c r="D163" s="427"/>
    </row>
    <row r="164" spans="4:4">
      <c r="D164" s="427"/>
    </row>
    <row r="165" spans="4:4">
      <c r="D165" s="427"/>
    </row>
    <row r="166" spans="4:4">
      <c r="D166" s="427"/>
    </row>
    <row r="167" spans="4:4">
      <c r="D167" s="427"/>
    </row>
    <row r="168" spans="4:4">
      <c r="D168" s="427"/>
    </row>
    <row r="169" spans="4:4">
      <c r="D169" s="427"/>
    </row>
    <row r="170" spans="4:4">
      <c r="D170" s="427"/>
    </row>
    <row r="171" spans="4:4">
      <c r="D171" s="427"/>
    </row>
    <row r="172" spans="4:4">
      <c r="D172" s="427"/>
    </row>
    <row r="173" spans="4:4">
      <c r="D173" s="427"/>
    </row>
    <row r="174" spans="4:4">
      <c r="D174" s="427"/>
    </row>
    <row r="175" spans="4:4">
      <c r="D175" s="427"/>
    </row>
    <row r="176" spans="4:4">
      <c r="D176" s="427"/>
    </row>
    <row r="177" spans="4:4">
      <c r="D177" s="427"/>
    </row>
    <row r="178" spans="4:4">
      <c r="D178" s="427"/>
    </row>
    <row r="179" spans="4:4">
      <c r="D179" s="427"/>
    </row>
    <row r="180" spans="4:4">
      <c r="D180" s="427"/>
    </row>
    <row r="181" spans="4:4">
      <c r="D181" s="427"/>
    </row>
    <row r="182" spans="4:4">
      <c r="D182" s="427"/>
    </row>
    <row r="183" spans="4:4">
      <c r="D183" s="427"/>
    </row>
    <row r="184" spans="4:4">
      <c r="D184" s="427"/>
    </row>
    <row r="185" spans="4:4">
      <c r="D185" s="427"/>
    </row>
    <row r="186" spans="4:4">
      <c r="D186" s="427"/>
    </row>
    <row r="187" spans="4:4">
      <c r="D187" s="427"/>
    </row>
    <row r="188" spans="4:4">
      <c r="D188" s="427"/>
    </row>
    <row r="189" spans="4:4">
      <c r="D189" s="427"/>
    </row>
    <row r="190" spans="4:4">
      <c r="D190" s="427"/>
    </row>
    <row r="191" spans="4:4">
      <c r="D191" s="427"/>
    </row>
    <row r="192" spans="4:4">
      <c r="D192" s="427"/>
    </row>
    <row r="193" spans="4:4">
      <c r="D193" s="427"/>
    </row>
    <row r="194" spans="4:4">
      <c r="D194" s="427"/>
    </row>
    <row r="195" spans="4:4">
      <c r="D195" s="427"/>
    </row>
    <row r="196" spans="4:4">
      <c r="D196" s="427"/>
    </row>
    <row r="197" spans="4:4">
      <c r="D197" s="427"/>
    </row>
    <row r="198" spans="4:4">
      <c r="D198" s="427"/>
    </row>
    <row r="199" spans="4:4">
      <c r="D199" s="427"/>
    </row>
    <row r="200" spans="4:4">
      <c r="D200" s="427"/>
    </row>
    <row r="201" spans="4:4">
      <c r="D201" s="427"/>
    </row>
    <row r="202" spans="4:4">
      <c r="D202" s="427"/>
    </row>
    <row r="203" spans="4:4">
      <c r="D203" s="427"/>
    </row>
    <row r="204" spans="4:4">
      <c r="D204" s="427"/>
    </row>
    <row r="205" spans="4:4">
      <c r="D205" s="427"/>
    </row>
    <row r="206" spans="4:4">
      <c r="D206" s="427"/>
    </row>
    <row r="207" spans="4:4">
      <c r="D207" s="427"/>
    </row>
    <row r="208" spans="4:4">
      <c r="D208" s="427"/>
    </row>
    <row r="209" spans="4:4">
      <c r="D209" s="427"/>
    </row>
    <row r="210" spans="4:4">
      <c r="D210" s="427"/>
    </row>
    <row r="211" spans="4:4">
      <c r="D211" s="427"/>
    </row>
    <row r="212" spans="4:4">
      <c r="D212" s="427"/>
    </row>
    <row r="213" spans="4:4">
      <c r="D213" s="427"/>
    </row>
    <row r="214" spans="4:4">
      <c r="D214" s="427"/>
    </row>
    <row r="215" spans="4:4">
      <c r="D215" s="427"/>
    </row>
    <row r="216" spans="4:4">
      <c r="D216" s="427"/>
    </row>
    <row r="217" spans="4:4">
      <c r="D217" s="427"/>
    </row>
    <row r="218" spans="4:4">
      <c r="D218" s="427"/>
    </row>
    <row r="219" spans="4:4">
      <c r="D219" s="427"/>
    </row>
    <row r="220" spans="4:4">
      <c r="D220" s="427"/>
    </row>
    <row r="221" spans="4:4">
      <c r="D221" s="427"/>
    </row>
    <row r="222" spans="4:4">
      <c r="D222" s="427"/>
    </row>
    <row r="223" spans="4:4">
      <c r="D223" s="427"/>
    </row>
    <row r="224" spans="4:4">
      <c r="D224" s="427"/>
    </row>
    <row r="225" spans="4:4">
      <c r="D225" s="427"/>
    </row>
    <row r="226" spans="4:4">
      <c r="D226" s="427"/>
    </row>
    <row r="227" spans="4:4">
      <c r="D227" s="427"/>
    </row>
    <row r="228" spans="4:4">
      <c r="D228" s="427"/>
    </row>
    <row r="229" spans="4:4">
      <c r="D229" s="427"/>
    </row>
    <row r="230" spans="4:4">
      <c r="D230" s="427"/>
    </row>
    <row r="231" spans="4:4">
      <c r="D231" s="427"/>
    </row>
    <row r="232" spans="4:4">
      <c r="D232" s="427"/>
    </row>
    <row r="233" spans="4:4">
      <c r="D233" s="427"/>
    </row>
    <row r="234" spans="4:4">
      <c r="D234" s="427"/>
    </row>
    <row r="235" spans="4:4">
      <c r="D235" s="427"/>
    </row>
    <row r="236" spans="4:4">
      <c r="D236" s="427"/>
    </row>
    <row r="237" spans="4:4">
      <c r="D237" s="427"/>
    </row>
    <row r="238" spans="4:4">
      <c r="D238" s="427"/>
    </row>
    <row r="239" spans="4:4">
      <c r="D239" s="427"/>
    </row>
    <row r="240" spans="4:4">
      <c r="D240" s="427"/>
    </row>
    <row r="241" spans="4:4">
      <c r="D241" s="427"/>
    </row>
    <row r="242" spans="4:4">
      <c r="D242" s="427"/>
    </row>
    <row r="243" spans="4:4">
      <c r="D243" s="427"/>
    </row>
    <row r="244" spans="4:4">
      <c r="D244" s="427"/>
    </row>
    <row r="245" spans="4:4">
      <c r="D245" s="427"/>
    </row>
    <row r="246" spans="4:4">
      <c r="D246" s="427"/>
    </row>
    <row r="247" spans="4:4">
      <c r="D247" s="427"/>
    </row>
    <row r="248" spans="4:4">
      <c r="D248" s="427"/>
    </row>
    <row r="249" spans="4:4">
      <c r="D249" s="427"/>
    </row>
    <row r="250" spans="4:4">
      <c r="D250" s="427"/>
    </row>
    <row r="251" spans="4:4">
      <c r="D251" s="427"/>
    </row>
    <row r="252" spans="4:4">
      <c r="D252" s="427"/>
    </row>
    <row r="253" spans="4:4">
      <c r="D253" s="427"/>
    </row>
    <row r="254" spans="4:4">
      <c r="D254" s="427"/>
    </row>
    <row r="255" spans="4:4">
      <c r="D255" s="427"/>
    </row>
    <row r="256" spans="4:4">
      <c r="D256" s="427"/>
    </row>
    <row r="257" spans="4:4">
      <c r="D257" s="427"/>
    </row>
    <row r="258" spans="4:4">
      <c r="D258" s="427"/>
    </row>
    <row r="259" spans="4:4">
      <c r="D259" s="427"/>
    </row>
    <row r="260" spans="4:4">
      <c r="D260" s="427"/>
    </row>
    <row r="261" spans="4:4">
      <c r="D261" s="427"/>
    </row>
    <row r="262" spans="4:4">
      <c r="D262" s="427"/>
    </row>
    <row r="263" spans="4:4">
      <c r="D263" s="427"/>
    </row>
    <row r="264" spans="4:4">
      <c r="D264" s="427"/>
    </row>
    <row r="265" spans="4:4">
      <c r="D265" s="427"/>
    </row>
    <row r="266" spans="4:4">
      <c r="D266" s="427"/>
    </row>
    <row r="267" spans="4:4">
      <c r="D267" s="427"/>
    </row>
    <row r="268" spans="4:4">
      <c r="D268" s="427"/>
    </row>
    <row r="269" spans="4:4">
      <c r="D269" s="427"/>
    </row>
    <row r="270" spans="4:4">
      <c r="D270" s="427"/>
    </row>
    <row r="271" spans="4:4">
      <c r="D271" s="427"/>
    </row>
    <row r="272" spans="4:4">
      <c r="D272" s="427"/>
    </row>
    <row r="273" spans="4:4">
      <c r="D273" s="427"/>
    </row>
    <row r="274" spans="4:4">
      <c r="D274" s="427"/>
    </row>
    <row r="275" spans="4:4">
      <c r="D275" s="427"/>
    </row>
    <row r="276" spans="4:4">
      <c r="D276" s="427"/>
    </row>
    <row r="277" spans="4:4">
      <c r="D277" s="427"/>
    </row>
    <row r="278" spans="4:4">
      <c r="D278" s="427"/>
    </row>
    <row r="279" spans="4:4">
      <c r="D279" s="427"/>
    </row>
    <row r="280" spans="4:4">
      <c r="D280" s="427"/>
    </row>
    <row r="281" spans="4:4">
      <c r="D281" s="427"/>
    </row>
    <row r="282" spans="4:4">
      <c r="D282" s="427"/>
    </row>
    <row r="283" spans="4:4">
      <c r="D283" s="427"/>
    </row>
    <row r="284" spans="4:4">
      <c r="D284" s="427"/>
    </row>
    <row r="285" spans="4:4">
      <c r="D285" s="427"/>
    </row>
    <row r="286" spans="4:4">
      <c r="D286" s="427"/>
    </row>
    <row r="287" spans="4:4">
      <c r="D287" s="427"/>
    </row>
    <row r="288" spans="4:4">
      <c r="D288" s="427"/>
    </row>
    <row r="289" spans="4:4">
      <c r="D289" s="427"/>
    </row>
    <row r="290" spans="4:4">
      <c r="D290" s="427"/>
    </row>
    <row r="291" spans="4:4">
      <c r="D291" s="427"/>
    </row>
    <row r="292" spans="4:4">
      <c r="D292" s="427"/>
    </row>
    <row r="293" spans="4:4">
      <c r="D293" s="427"/>
    </row>
    <row r="294" spans="4:4">
      <c r="D294" s="427"/>
    </row>
    <row r="295" spans="4:4">
      <c r="D295" s="427"/>
    </row>
    <row r="296" spans="4:4">
      <c r="D296" s="427"/>
    </row>
    <row r="297" spans="4:4">
      <c r="D297" s="427"/>
    </row>
    <row r="298" spans="4:4">
      <c r="D298" s="427"/>
    </row>
    <row r="299" spans="4:4">
      <c r="D299" s="427"/>
    </row>
    <row r="300" spans="4:4">
      <c r="D300" s="427"/>
    </row>
    <row r="301" spans="4:4">
      <c r="D301" s="427"/>
    </row>
    <row r="302" spans="4:4">
      <c r="D302" s="427"/>
    </row>
    <row r="303" spans="4:4">
      <c r="D303" s="427"/>
    </row>
    <row r="304" spans="4:4">
      <c r="D304" s="427"/>
    </row>
    <row r="305" spans="4:4">
      <c r="D305" s="427"/>
    </row>
    <row r="306" spans="4:4">
      <c r="D306" s="427"/>
    </row>
    <row r="307" spans="4:4">
      <c r="D307" s="427"/>
    </row>
    <row r="308" spans="4:4">
      <c r="D308" s="427"/>
    </row>
    <row r="309" spans="4:4">
      <c r="D309" s="427"/>
    </row>
    <row r="310" spans="4:4">
      <c r="D310" s="427"/>
    </row>
    <row r="311" spans="4:4">
      <c r="D311" s="427"/>
    </row>
    <row r="312" spans="4:4">
      <c r="D312" s="427"/>
    </row>
    <row r="313" spans="4:4">
      <c r="D313" s="427"/>
    </row>
    <row r="314" spans="4:4">
      <c r="D314" s="427"/>
    </row>
    <row r="315" spans="4:4">
      <c r="D315" s="427"/>
    </row>
    <row r="316" spans="4:4">
      <c r="D316" s="427"/>
    </row>
    <row r="317" spans="4:4">
      <c r="D317" s="427"/>
    </row>
    <row r="318" spans="4:4">
      <c r="D318" s="427"/>
    </row>
    <row r="319" spans="4:4">
      <c r="D319" s="427"/>
    </row>
    <row r="320" spans="4:4">
      <c r="D320" s="427"/>
    </row>
    <row r="321" spans="4:4">
      <c r="D321" s="427"/>
    </row>
    <row r="322" spans="4:4">
      <c r="D322" s="427"/>
    </row>
    <row r="323" spans="4:4">
      <c r="D323" s="427"/>
    </row>
    <row r="324" spans="4:4">
      <c r="D324" s="427"/>
    </row>
    <row r="325" spans="4:4">
      <c r="D325" s="427"/>
    </row>
    <row r="326" spans="4:4">
      <c r="D326" s="427"/>
    </row>
    <row r="327" spans="4:4">
      <c r="D327" s="427"/>
    </row>
    <row r="328" spans="4:4">
      <c r="D328" s="427"/>
    </row>
    <row r="329" spans="4:4">
      <c r="D329" s="427"/>
    </row>
    <row r="330" spans="4:4">
      <c r="D330" s="427"/>
    </row>
    <row r="331" spans="4:4">
      <c r="D331" s="427"/>
    </row>
    <row r="332" spans="4:4">
      <c r="D332" s="427"/>
    </row>
    <row r="333" spans="4:4">
      <c r="D333" s="427"/>
    </row>
    <row r="334" spans="4:4">
      <c r="D334" s="427"/>
    </row>
    <row r="335" spans="4:4">
      <c r="D335" s="427"/>
    </row>
    <row r="336" spans="4:4">
      <c r="D336" s="427"/>
    </row>
    <row r="337" spans="4:4">
      <c r="D337" s="427"/>
    </row>
    <row r="338" spans="4:4">
      <c r="D338" s="427"/>
    </row>
    <row r="339" spans="4:4">
      <c r="D339" s="427"/>
    </row>
    <row r="340" spans="4:4">
      <c r="D340" s="427"/>
    </row>
    <row r="341" spans="4:4">
      <c r="D341" s="427"/>
    </row>
    <row r="342" spans="4:4">
      <c r="D342" s="427"/>
    </row>
    <row r="343" spans="4:4">
      <c r="D343" s="427"/>
    </row>
    <row r="344" spans="4:4">
      <c r="D344" s="427"/>
    </row>
    <row r="345" spans="4:4">
      <c r="D345" s="427"/>
    </row>
    <row r="346" spans="4:4">
      <c r="D346" s="427"/>
    </row>
    <row r="347" spans="4:4">
      <c r="D347" s="427"/>
    </row>
    <row r="348" spans="4:4">
      <c r="D348" s="427"/>
    </row>
    <row r="349" spans="4:4">
      <c r="D349" s="427"/>
    </row>
    <row r="350" spans="4:4">
      <c r="D350" s="427"/>
    </row>
    <row r="351" spans="4:4">
      <c r="D351" s="427"/>
    </row>
    <row r="352" spans="4:4">
      <c r="D352" s="427"/>
    </row>
    <row r="353" spans="4:4">
      <c r="D353" s="427"/>
    </row>
    <row r="354" spans="4:4">
      <c r="D354" s="427"/>
    </row>
    <row r="355" spans="4:4">
      <c r="D355" s="427"/>
    </row>
    <row r="356" spans="4:4">
      <c r="D356" s="427"/>
    </row>
    <row r="357" spans="4:4">
      <c r="D357" s="427"/>
    </row>
    <row r="358" spans="4:4">
      <c r="D358" s="427"/>
    </row>
    <row r="359" spans="4:4">
      <c r="D359" s="427"/>
    </row>
    <row r="360" spans="4:4">
      <c r="D360" s="427"/>
    </row>
    <row r="361" spans="4:4">
      <c r="D361" s="427"/>
    </row>
    <row r="362" spans="4:4">
      <c r="D362" s="427"/>
    </row>
    <row r="363" spans="4:4">
      <c r="D363" s="427"/>
    </row>
    <row r="364" spans="4:4">
      <c r="D364" s="427"/>
    </row>
    <row r="365" spans="4:4">
      <c r="D365" s="427"/>
    </row>
    <row r="366" spans="4:4">
      <c r="D366" s="427"/>
    </row>
    <row r="367" spans="4:4">
      <c r="D367" s="427"/>
    </row>
    <row r="368" spans="4:4">
      <c r="D368" s="427"/>
    </row>
    <row r="369" spans="4:4">
      <c r="D369" s="427"/>
    </row>
    <row r="370" spans="4:4">
      <c r="D370" s="427"/>
    </row>
    <row r="371" spans="4:4">
      <c r="D371" s="427"/>
    </row>
    <row r="372" spans="4:4">
      <c r="D372" s="427"/>
    </row>
    <row r="373" spans="4:4">
      <c r="D373" s="427"/>
    </row>
    <row r="374" spans="4:4">
      <c r="D374" s="427"/>
    </row>
    <row r="375" spans="4:4">
      <c r="D375" s="427"/>
    </row>
    <row r="376" spans="4:4">
      <c r="D376" s="427"/>
    </row>
  </sheetData>
  <dataValidations count="1">
    <dataValidation type="decimal" operator="lessThan" allowBlank="1" showInputMessage="1" showErrorMessage="1" sqref="C105">
      <formula1>-1</formula1>
    </dataValidation>
  </dataValidations>
  <hyperlinks>
    <hyperlink ref="B15" location="'02_HTE'!A1" display="High Tech Exports"/>
    <hyperlink ref="B19" location="'03_citations'!A1" display="Citácie na výskumníka"/>
    <hyperlink ref="B24" location="'04_PISA'!A1" display="Kvalita vzdelávania (PISA)"/>
    <hyperlink ref="B59" location="'08_PM25'!A1" display="Priemerné vystavenie obyvateľstva časticiam PM2,5"/>
    <hyperlink ref="B61" location="'08_GHG_GDP'!A1" display="Emisná náročnosť - celkové emisie skleníkových plynov v pomere k HDP"/>
    <hyperlink ref="B73" location="'10_GDP'!A1" display="Príjem a bohatstvo (HDP na hlavu PPS)"/>
    <hyperlink ref="B79" location="'10_job_celk'!A1" display="Employment Rate"/>
    <hyperlink ref="B80" location="'10_job_celk'!A1" display="Long-term Unemployment Rate"/>
    <hyperlink ref="B106" location="'12_health'!A1" display="Healthy Life Years (HLY)"/>
    <hyperlink ref="B107" location="'12_health'!A1" display="Self-Reported Health"/>
    <hyperlink ref="B118" location="'13_safety'!A1" display="Homicide Rate"/>
    <hyperlink ref="B50" location="'07_gini'!A1" display="Príjmové nerovnosti (Gini)"/>
    <hyperlink ref="B16" location="'02_R&amp;D_exp'!A1" display="Súkromné výdavky na vedu a výskum / HDP"/>
    <hyperlink ref="B21" location="'03_researchers'!A1" display="Množstvo výskumníkov na hlavu"/>
    <hyperlink ref="B22" location="'02_R&amp;D_exp'!A1" display="Celkové výdavky na vedu a výskum / HDP"/>
    <hyperlink ref="B27" location="'04_exp_student'!A1" display="Výdavky na žiaka základného školstva"/>
    <hyperlink ref="B98" location="'10_youth_u'!A1" display="Relatívna nezamestnanosť mladých (15-29) - podiel nezamestnaných mladých na všetkých nezamestnaných upravený o demografiu"/>
    <hyperlink ref="B99" location="'10_old_u'!A1" display="Relatívna nezamestnanosť starších (55-64) - podiel nezamestnaných starších na všetkých nezamestnaných upravený o demografiu"/>
    <hyperlink ref="B43" location="'06_S2'!A1" display="Dlhodobá fiškálna udržateľnosť (S2)"/>
    <hyperlink ref="B17" location="'02_tertiary'!A1" display="Miera obyvateľstva s univerzitným vzdelaním (25-64)"/>
    <hyperlink ref="B44" location="'05_S2'!A1" display="Počiatočná rozpočtová pozícia"/>
    <hyperlink ref="B62" location="'08_energy_tax'!A1" display="Energetické dane (implicitné zdanenie energií)"/>
    <hyperlink ref="B65" location="'08_cars'!A1" display="Počet zaregistrovaných áut na tisíc obyvateľov"/>
    <hyperlink ref="B66" location="'08_wastewater_mng'!A1" display="Priemerné ročné výdavky na odpadové vody / HDP (2010 - 2013)"/>
    <hyperlink ref="B74" location="'10_GDP_decom'!A1" display="HDP dekompozícia: demografia (miera participácie)"/>
    <hyperlink ref="B92" location="'10_tax_wedges'!A1" display="Podiel celkových daní a odvodov na nákladoch práce"/>
    <hyperlink ref="B87" location="'13_Inactivity_traps'!A1" display="Inactivity trap: Single person 33% AW level no children"/>
    <hyperlink ref="B94" location="'14_Unem_educ'!A1" display="Miera nezamestnanosti ľudí so základným vzdelaním (ISCED 0-2)"/>
    <hyperlink ref="B93" location="'10_APTP'!A1" display="Aktívne politiky trhu práce na vzdelávanie (% z HDP)"/>
    <hyperlink ref="B97" location="'10_job_celk'!A1" display="Podiel dlhodobej nezamestnanosti"/>
    <hyperlink ref="B108" location="'16_Health_outcomes'!A1" display="Výdavky na zdravotníctvo (% z HDP)"/>
    <hyperlink ref="B111" location="'16_Health_determinants'!A1" display="Množstvo každedenných fajčiarov"/>
    <hyperlink ref="B112" location="'11_health_eff'!A1" display="Efektivita zdravotníctva (rozdiel v predpovedanej dĺžke života od skutočnej podľa modelu IFP)"/>
    <hyperlink ref="B119" location="'12_poverty'!A1" display="Miera chudoby (40% mediánového príjmu)"/>
    <hyperlink ref="B120" location="'12_police'!A1" display="Množstvo policajtov na hlavu"/>
    <hyperlink ref="B26" location="'04_teachers_wages'!A1" display="Platy učiteľov základných škôl (najvyššie možné)"/>
    <hyperlink ref="B20" location="'03_doctorands'!A1" display="Miera absolventov doktorandského štúdia"/>
    <hyperlink ref="B121" location="'12_corruption'!A1" display="Vnímanie korupcie"/>
    <hyperlink ref="B52" location="'07_regional_dispar'!A1" display="Regionálne príjmové disparity (HDP na hlavu)"/>
    <hyperlink ref="B51" location="'07_gvt_exp'!A1" display="Celkové výdavky vlády (ako % HDP)"/>
    <hyperlink ref="B53" location="'06_income_distr'!A1" display="P50/10 (podiel mediánového príjmu na hornej hranici príjmu spodného decilu)"/>
    <hyperlink ref="B54" location="'06_income_distr'!A1" display="P90/50 (podiel hornej hranice príjmu vrchného decilu na mediánovom príjme)"/>
    <hyperlink ref="B45" location="'05_S2'!A1" display="Penzie"/>
    <hyperlink ref="B47" location="'05_S2'!A1" display="Iné (školstvo a dávky v nezamestnanosti)"/>
    <hyperlink ref="B75" location="'10_GDP_decom'!A1" display="HDP dekompozícia: trh práce (miera zamestnanosti)"/>
    <hyperlink ref="B76" location="'10_GDP_decom'!A1" display="HDP dekompozícia: produktivita práce"/>
    <hyperlink ref="B81" location="'10_EPL'!A1" display="EPL Temporary employment - individual and collective dismissals"/>
    <hyperlink ref="B82" location="'10_EPL'!A1" display="EPL – temporary contracts"/>
    <hyperlink ref="B88:B91" location="'13_Inactivity_traps'!A1" display="Inactivity trap: One-earner married couple 33% AW level no children"/>
    <hyperlink ref="B94:B96" location="'10_educ_u'!A1" display="Miera nezamestnanosti ľudí so základným vzdelaním (ISCED 0-2)"/>
    <hyperlink ref="B108:B111" location="'11_health_determ'!A1" display="Výdavky na zdravotníctvo (% z HDP)"/>
    <hyperlink ref="B100" location="'10_women_e'!A1" display="Relatívna zamestnanosť žien"/>
    <hyperlink ref="B48" location="'06_VAT_gap'!A1" display="Daňová medzera na DPH (v %)"/>
    <hyperlink ref="B11" location="'13_DB'!A1" display="Cezhraničný obchod"/>
    <hyperlink ref="B9:B13" location="'13_DB'!A1" display="'13_DB'!A1"/>
    <hyperlink ref="B46" location="'05_S2'!A1" display="Zdravotná a dlhodobá starostlivosť"/>
    <hyperlink ref="B87:B91" location="'10_inactivity_traps'!A1" display="Inactivity trap: Single person 33% AW level no children"/>
    <hyperlink ref="B74:B76" location="'10_GDP'!A1" display="HDP dekompozícia: demografia (miera participácie)"/>
    <hyperlink ref="B13" location="'05_S2'!A1" display="Riešenie insolventnosti"/>
    <hyperlink ref="I19" r:id="rId1"/>
    <hyperlink ref="H62" r:id="rId2"/>
    <hyperlink ref="B70" location="'08_PM25_EX'!A1" display="Miera prekročenia znečistenia PM2,5"/>
    <hyperlink ref="B117" location="'13_safety'!A1" display="Feeling safe walking alone at night"/>
    <hyperlink ref="B113:B114" location="'11_avoidable_deaths'!A1" display="Odvrátiteľná úmrtnosť - liečiteľné úmrtia"/>
    <hyperlink ref="B67" location="'08_energy_product'!A1" display="Energetická produktivita hospodárstva"/>
    <hyperlink ref="B68" location="'08_solid_fuel'!A1" display="Podiel tuhých palív na celkovej primárnej produkcii energie"/>
    <hyperlink ref="B69" location="'08_CO2_trend'!A1" display="Trend v emisiách CO2 v sektore energetiky"/>
    <hyperlink ref="B4:B13" location="'01_Doing_Business'!A1" display="Začatie podnikania"/>
    <hyperlink ref="B3" location="'01_Doing_Business'!A1" display="Podnikateľské prostredie (Doing Business)"/>
    <hyperlink ref="B101" location="'11_childcare'!A1" display="Miera zamestnanosti žien s deťmi 0-2 roky"/>
    <hyperlink ref="B103" location="'11_childcare'!A1" display="Výdavky na vzdelávanie v ranom veku a starostlivosť o dieťa 0-2 roky"/>
    <hyperlink ref="H101" r:id="rId3"/>
    <hyperlink ref="H102" r:id="rId4"/>
    <hyperlink ref="H103" r:id="rId5"/>
    <hyperlink ref="B28" location="'11_childcare'!A1" display="Zaškolenosť detí 0-2 ročných v predškolských zariadeniach"/>
    <hyperlink ref="B29" location="'11_childcare'!A1" display="Zaškolenosť detí 0-2 ročných v predškolských zariadeniach"/>
    <hyperlink ref="H29" r:id="rId6"/>
    <hyperlink ref="H28" r:id="rId7"/>
    <hyperlink ref="B30" location="'04_dropout'!A1" display="Osoby s predčasne ukončeným vzdelávaním a odbornou prípravou vo veku 18-24 rokov"/>
    <hyperlink ref="B28:B29" location="'04_particip_0-6y'!A1" display="Zaškolenosť  3-5 ročných detí v predškolských alebo školských zariadeniach"/>
    <hyperlink ref="B101:B103" location="'10_maternal_e'!A1" display="Miera zamestnanosti žien s deťmi 0-2 roky"/>
    <hyperlink ref="B36" location="'05_passenger_modal_split'!A1" display="Podiel ľudí používajúcich autobusy a vlaky"/>
    <hyperlink ref="B35" location="'05_road_fatalities'!A1" display="Smrteľné nehody na cestách na mil. obyv."/>
    <hyperlink ref="B34" location="'05_trains'!A1" display="Vlakové km na km koľají"/>
    <hyperlink ref="B33" location="'05_motorways'!A1" display="Dĺžka diaľnic k rozlohe (km/km²)"/>
    <hyperlink ref="I33" r:id="rId8"/>
    <hyperlink ref="B37" location="'05_freight_modal_split'!A1" display="Podiel železničnej nákladnej dopravy na celkovej nákladnej doprave"/>
    <hyperlink ref="B40" location="'05_quality_of_infrastr.'!A1" display="Kvalita železničnej infraštruktúry"/>
    <hyperlink ref="B39" location="'05_quality_of_infrastr.'!A1" display="Kvalita ciest"/>
    <hyperlink ref="B38" location="'05_trains'!A1" display="Počet zamestnancov v správe železničnej infraštruktúry (ŽSR) na km tratí"/>
    <hyperlink ref="B44:B47" location="'06_S2'!A1" display="Počiatočná rozpočtová pozícia"/>
    <hyperlink ref="B53:B54" location="'07_income_distr'!A1" display="P50/10 (podiel mediánového príjmu na hornej hranici príjmu spodného decilu)"/>
    <hyperlink ref="B73:B76" location="'09_GDP'!A1" display="Príjem a bohatstvo (HDP na hlavu PPS_EU28)"/>
    <hyperlink ref="B79:B80" location="'12_job_celk'!A1" display="Employment Rate"/>
    <hyperlink ref="B81:B82" location="'12_EPL'!A1" display="EPL Temporary employment - individual and collective dismissals"/>
    <hyperlink ref="B106:B107" location="'11_health'!A1" display="Healthy Life Years (HLY)"/>
    <hyperlink ref="B117:B118" location="'12_safety'!A1" display="Feeling safe walking alone at night"/>
    <hyperlink ref="B60" location="'08_wastewater'!A1" display="Kvalita vody (% separovanej vody)"/>
    <hyperlink ref="B25" location="'4_PISA_ESCS'!A1" display="Vzťah medzi socioekonomickým zázemím žiaka a jeho v skóre v prírodných vedách"/>
    <hyperlink ref="B55" location="'07_pensions'!A1" display="Adekvátnosť penzií"/>
    <hyperlink ref="H58" r:id="rId9"/>
    <hyperlink ref="B58" location="'08_landfill'!A1" display="Miera skládkovania"/>
    <hyperlink ref="B63" location="'08_recycling'!A1" display="Miera recyklácie komunálneho odpadu"/>
    <hyperlink ref="B64" location="'08_waste'!A1" display="Produkcia odpadov na obyvateľa"/>
    <hyperlink ref="B102" location="'04_particip_0-6y'!A1" display="Zaškolenosť  3-5 ročných detí v predškolských alebo školských zariadeniach"/>
    <hyperlink ref="B83:B86" location="'10_tax_wedges'!A1" display="Average Tax Wedge single 67% average earnings no child"/>
  </hyperlinks>
  <pageMargins left="0.7" right="0.7" top="0.75" bottom="0.75" header="0.3" footer="0.3"/>
  <pageSetup paperSize="9" orientation="portrait" horizontalDpi="300"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J107"/>
  <sheetViews>
    <sheetView workbookViewId="0">
      <selection activeCell="A33" sqref="A33:A35"/>
    </sheetView>
  </sheetViews>
  <sheetFormatPr defaultRowHeight="16.5"/>
  <cols>
    <col min="1" max="1" width="35.5703125" customWidth="1"/>
    <col min="2" max="2" width="12.140625" bestFit="1" customWidth="1"/>
    <col min="3" max="7" width="11.42578125" bestFit="1" customWidth="1"/>
    <col min="8" max="8" width="10.42578125" bestFit="1" customWidth="1"/>
    <col min="9" max="9" width="11.42578125" bestFit="1" customWidth="1"/>
    <col min="10" max="10" width="11.28515625" customWidth="1"/>
  </cols>
  <sheetData>
    <row r="3" spans="1:10">
      <c r="A3" s="252" t="s">
        <v>1189</v>
      </c>
    </row>
    <row r="4" spans="1:10">
      <c r="A4" s="252" t="s">
        <v>123</v>
      </c>
      <c r="B4" s="252" t="s">
        <v>99</v>
      </c>
      <c r="C4" s="252" t="s">
        <v>100</v>
      </c>
      <c r="D4" s="252" t="s">
        <v>101</v>
      </c>
      <c r="E4" s="252" t="s">
        <v>102</v>
      </c>
      <c r="F4" s="252" t="s">
        <v>103</v>
      </c>
      <c r="G4" s="252" t="s">
        <v>104</v>
      </c>
      <c r="H4" s="252" t="s">
        <v>125</v>
      </c>
      <c r="I4" s="252" t="s">
        <v>136</v>
      </c>
      <c r="J4" s="252" t="s">
        <v>505</v>
      </c>
    </row>
    <row r="5" spans="1:10">
      <c r="A5" t="s">
        <v>37</v>
      </c>
      <c r="B5" s="14">
        <f t="shared" ref="B5:J5" si="0">B80*1000/B47</f>
        <v>83.30128664925094</v>
      </c>
      <c r="C5" s="14">
        <f t="shared" si="0"/>
        <v>81.59547391468405</v>
      </c>
      <c r="D5" s="14">
        <f t="shared" si="0"/>
        <v>75.885814028206028</v>
      </c>
      <c r="E5" s="14">
        <f t="shared" si="0"/>
        <v>66.020258172697993</v>
      </c>
      <c r="F5" s="14">
        <f t="shared" si="0"/>
        <v>62.347038158056293</v>
      </c>
      <c r="G5" s="14">
        <f t="shared" si="0"/>
        <v>63.016907756776099</v>
      </c>
      <c r="H5" s="14">
        <f t="shared" si="0"/>
        <v>53.673192776413998</v>
      </c>
      <c r="I5" s="14">
        <f t="shared" si="0"/>
        <v>50.328127688312051</v>
      </c>
      <c r="J5" s="14">
        <f t="shared" si="0"/>
        <v>55.507142923360739</v>
      </c>
    </row>
    <row r="6" spans="1:10">
      <c r="A6" t="s">
        <v>21</v>
      </c>
      <c r="B6" s="14">
        <f t="shared" ref="B6:J6" si="1">B81*1000/B48</f>
        <v>100.45189229900207</v>
      </c>
      <c r="C6" s="14">
        <f t="shared" si="1"/>
        <v>88.166619968245072</v>
      </c>
      <c r="D6" s="14">
        <f t="shared" si="1"/>
        <v>87.39573679332716</v>
      </c>
      <c r="E6" s="14">
        <f t="shared" si="1"/>
        <v>77.276486262978963</v>
      </c>
      <c r="F6" s="14">
        <f t="shared" si="1"/>
        <v>78.520677719074513</v>
      </c>
      <c r="G6" s="14">
        <f t="shared" si="1"/>
        <v>69.658042337615342</v>
      </c>
      <c r="H6" s="14">
        <f t="shared" si="1"/>
        <v>65.195857721746961</v>
      </c>
      <c r="I6" s="14">
        <f t="shared" si="1"/>
        <v>65.160885542708613</v>
      </c>
      <c r="J6" s="14">
        <f t="shared" si="1"/>
        <v>65.287192293970747</v>
      </c>
    </row>
    <row r="7" spans="1:10">
      <c r="A7" t="s">
        <v>22</v>
      </c>
      <c r="B7" s="14">
        <f t="shared" ref="B7:J7" si="2">B82*1000/B49</f>
        <v>133.32732520999716</v>
      </c>
      <c r="C7" s="14">
        <f t="shared" si="2"/>
        <v>141.60714095048954</v>
      </c>
      <c r="D7" s="14">
        <f t="shared" si="2"/>
        <v>121.02992300293911</v>
      </c>
      <c r="E7" s="14">
        <f t="shared" si="2"/>
        <v>104.92725404294445</v>
      </c>
      <c r="F7" s="14">
        <f t="shared" si="2"/>
        <v>89.408069588600398</v>
      </c>
      <c r="G7" s="14">
        <f t="shared" si="2"/>
        <v>82.262393767220686</v>
      </c>
      <c r="H7" s="14">
        <f t="shared" si="2"/>
        <v>82.724029334684076</v>
      </c>
      <c r="I7" s="14">
        <f t="shared" si="2"/>
        <v>91.362885073796292</v>
      </c>
      <c r="J7" s="14">
        <f t="shared" si="2"/>
        <v>98.367625380514596</v>
      </c>
    </row>
    <row r="8" spans="1:10">
      <c r="A8" t="s">
        <v>69</v>
      </c>
      <c r="B8" s="14">
        <f t="shared" ref="B8:J8" si="3">B83*1000/B50</f>
        <v>143.43046750454158</v>
      </c>
      <c r="C8" s="14">
        <f t="shared" si="3"/>
        <v>153.96173216223485</v>
      </c>
      <c r="D8" s="14">
        <f t="shared" si="3"/>
        <v>127.2264631043257</v>
      </c>
      <c r="E8" s="14">
        <f t="shared" si="3"/>
        <v>99.162703650165156</v>
      </c>
      <c r="F8" s="14">
        <f t="shared" si="3"/>
        <v>97.618163517429991</v>
      </c>
      <c r="G8" s="14">
        <f t="shared" si="3"/>
        <v>92.071107945760048</v>
      </c>
      <c r="H8" s="14">
        <f t="shared" si="3"/>
        <v>86.436716814055359</v>
      </c>
      <c r="I8" s="14">
        <f t="shared" si="3"/>
        <v>72.765072765072759</v>
      </c>
      <c r="J8" s="14">
        <f t="shared" si="3"/>
        <v>82.6014716354142</v>
      </c>
    </row>
    <row r="9" spans="1:10">
      <c r="A9" t="s">
        <v>30</v>
      </c>
      <c r="B9" s="14"/>
      <c r="C9" s="14"/>
      <c r="D9" s="14"/>
      <c r="E9" s="14"/>
      <c r="F9" s="14"/>
      <c r="G9" s="14"/>
      <c r="H9" s="14"/>
      <c r="I9" s="14"/>
      <c r="J9" s="14"/>
    </row>
    <row r="10" spans="1:10">
      <c r="A10" t="s">
        <v>23</v>
      </c>
      <c r="B10" s="14">
        <f t="shared" ref="B10:J10" si="4">B85*1000/B52</f>
        <v>118.3799959119183</v>
      </c>
      <c r="C10" s="14">
        <f t="shared" si="4"/>
        <v>103.16701646932938</v>
      </c>
      <c r="D10" s="14">
        <f t="shared" si="4"/>
        <v>85.879126797051711</v>
      </c>
      <c r="E10" s="14">
        <f t="shared" si="4"/>
        <v>76.255675200266225</v>
      </c>
      <c r="F10" s="14">
        <f t="shared" si="4"/>
        <v>73.642402781072477</v>
      </c>
      <c r="G10" s="14">
        <f t="shared" si="4"/>
        <v>70.60419876128644</v>
      </c>
      <c r="H10" s="14">
        <f t="shared" si="4"/>
        <v>62.222188394325038</v>
      </c>
      <c r="I10" s="14">
        <f t="shared" si="4"/>
        <v>65.369537415508916</v>
      </c>
      <c r="J10" s="14">
        <f t="shared" si="4"/>
        <v>69.999449868822168</v>
      </c>
    </row>
    <row r="11" spans="1:10">
      <c r="A11" t="s">
        <v>24</v>
      </c>
      <c r="B11" s="14">
        <f t="shared" ref="B11:H20" si="5">B86*1000/B53</f>
        <v>74.358974358974365</v>
      </c>
      <c r="C11" s="14">
        <f t="shared" si="5"/>
        <v>73.912251957036233</v>
      </c>
      <c r="D11" s="14">
        <f t="shared" si="5"/>
        <v>54.861488321564366</v>
      </c>
      <c r="E11" s="14">
        <f t="shared" si="5"/>
        <v>45.970795024337477</v>
      </c>
      <c r="F11" s="14">
        <f t="shared" si="5"/>
        <v>39.497307001795335</v>
      </c>
      <c r="G11" s="14">
        <f t="shared" si="5"/>
        <v>29.869433017349312</v>
      </c>
      <c r="H11" s="14">
        <f t="shared" si="5"/>
        <v>34.028148939960808</v>
      </c>
      <c r="I11" s="14"/>
      <c r="J11" s="14">
        <f t="shared" ref="J11:J32" si="6">J86*1000/J53</f>
        <v>33.614924322421686</v>
      </c>
    </row>
    <row r="12" spans="1:10">
      <c r="A12" t="s">
        <v>26</v>
      </c>
      <c r="B12" s="14">
        <f t="shared" si="5"/>
        <v>145.95278874078485</v>
      </c>
      <c r="C12" s="14">
        <f t="shared" si="5"/>
        <v>98.625224148236697</v>
      </c>
      <c r="D12" s="14">
        <f t="shared" si="5"/>
        <v>74.867110878191212</v>
      </c>
      <c r="E12" s="14">
        <f t="shared" si="5"/>
        <v>59.251481287032178</v>
      </c>
      <c r="F12" s="14">
        <f t="shared" si="5"/>
        <v>75.956982778070241</v>
      </c>
      <c r="G12" s="14">
        <f t="shared" si="5"/>
        <v>65.650467853908836</v>
      </c>
      <c r="H12" s="14">
        <f t="shared" si="5"/>
        <v>61.354340251477048</v>
      </c>
      <c r="I12" s="14">
        <f t="shared" ref="I12:I32" si="7">I87*1000/I54</f>
        <v>59.279525763793892</v>
      </c>
      <c r="J12" s="14">
        <f t="shared" si="6"/>
        <v>59.39237036473007</v>
      </c>
    </row>
    <row r="13" spans="1:10">
      <c r="A13" t="s">
        <v>42</v>
      </c>
      <c r="B13" s="14">
        <f t="shared" si="5"/>
        <v>71.851305613855956</v>
      </c>
      <c r="C13" s="14">
        <f t="shared" si="5"/>
        <v>64.741973124553027</v>
      </c>
      <c r="D13" s="14">
        <f t="shared" si="5"/>
        <v>52.257955758676886</v>
      </c>
      <c r="E13" s="14">
        <f t="shared" si="5"/>
        <v>50.714099265391361</v>
      </c>
      <c r="F13" s="14">
        <f t="shared" si="5"/>
        <v>54.19148896683555</v>
      </c>
      <c r="G13" s="14">
        <f t="shared" si="5"/>
        <v>47.100110823790175</v>
      </c>
      <c r="H13" s="14">
        <f t="shared" si="5"/>
        <v>47.435190292333147</v>
      </c>
      <c r="I13" s="14">
        <f t="shared" si="7"/>
        <v>41.922196796338675</v>
      </c>
      <c r="J13" s="14">
        <f t="shared" si="6"/>
        <v>48.535717544019704</v>
      </c>
    </row>
    <row r="14" spans="1:10">
      <c r="A14" t="s">
        <v>28</v>
      </c>
      <c r="B14" s="14">
        <f t="shared" si="5"/>
        <v>72.224740882017286</v>
      </c>
      <c r="C14" s="14">
        <f t="shared" si="5"/>
        <v>66.460419128163664</v>
      </c>
      <c r="D14" s="14">
        <f t="shared" si="5"/>
        <v>66.089242904647747</v>
      </c>
      <c r="E14" s="14">
        <f t="shared" si="5"/>
        <v>61.439960599624463</v>
      </c>
      <c r="F14" s="14">
        <f t="shared" si="5"/>
        <v>60.694703954421541</v>
      </c>
      <c r="G14" s="14">
        <f t="shared" si="5"/>
        <v>55.673245446925243</v>
      </c>
      <c r="H14" s="14">
        <f t="shared" si="5"/>
        <v>49.569978916073836</v>
      </c>
      <c r="I14" s="14">
        <f t="shared" si="7"/>
        <v>51.096984613526203</v>
      </c>
      <c r="J14" s="14">
        <f t="shared" si="6"/>
        <v>50.884157343919163</v>
      </c>
    </row>
    <row r="15" spans="1:10">
      <c r="A15" t="s">
        <v>124</v>
      </c>
      <c r="B15" s="14">
        <f t="shared" si="5"/>
        <v>61.1048004741209</v>
      </c>
      <c r="C15" s="14">
        <f t="shared" si="5"/>
        <v>55.433113763558019</v>
      </c>
      <c r="D15" s="14">
        <f t="shared" si="5"/>
        <v>51.588534224618861</v>
      </c>
      <c r="E15" s="14">
        <f t="shared" si="5"/>
        <v>45.438692641124007</v>
      </c>
      <c r="F15" s="14">
        <f t="shared" si="5"/>
        <v>49.940828402366861</v>
      </c>
      <c r="G15" s="14">
        <f t="shared" si="5"/>
        <v>44.761644244398575</v>
      </c>
      <c r="H15" s="14">
        <f t="shared" si="5"/>
        <v>41.403169407038163</v>
      </c>
      <c r="I15" s="14">
        <f t="shared" si="7"/>
        <v>41.700109899608563</v>
      </c>
      <c r="J15" s="14">
        <f t="shared" si="6"/>
        <v>42.344559109772668</v>
      </c>
    </row>
    <row r="16" spans="1:10">
      <c r="A16" t="s">
        <v>48</v>
      </c>
      <c r="B16" s="14">
        <f t="shared" si="5"/>
        <v>145.90215866407203</v>
      </c>
      <c r="C16" s="14">
        <f t="shared" si="5"/>
        <v>140.18953119104231</v>
      </c>
      <c r="D16" s="14">
        <f t="shared" si="5"/>
        <v>131.08826669979885</v>
      </c>
      <c r="E16" s="14">
        <f t="shared" si="5"/>
        <v>113.11545869307587</v>
      </c>
      <c r="F16" s="14">
        <f t="shared" si="5"/>
        <v>102.74651058081945</v>
      </c>
      <c r="G16" s="14">
        <f t="shared" si="5"/>
        <v>89.451916878526461</v>
      </c>
      <c r="H16" s="14">
        <f t="shared" si="5"/>
        <v>80.162404106066077</v>
      </c>
      <c r="I16" s="14">
        <f t="shared" si="7"/>
        <v>72.986870625951923</v>
      </c>
      <c r="J16" s="14">
        <f t="shared" si="6"/>
        <v>74.138747211738419</v>
      </c>
    </row>
    <row r="17" spans="1:10">
      <c r="A17" t="s">
        <v>34</v>
      </c>
      <c r="B17" s="14">
        <f t="shared" si="5"/>
        <v>122.5166023918582</v>
      </c>
      <c r="C17" s="14">
        <f t="shared" si="5"/>
        <v>99.22107471566089</v>
      </c>
      <c r="D17" s="14">
        <f t="shared" si="5"/>
        <v>82.014237751492871</v>
      </c>
      <c r="E17" s="14">
        <f t="shared" si="5"/>
        <v>73.999852000296002</v>
      </c>
      <c r="F17" s="14">
        <f t="shared" si="5"/>
        <v>63.980873930601817</v>
      </c>
      <c r="G17" s="14">
        <f t="shared" si="5"/>
        <v>60.985690035442261</v>
      </c>
      <c r="H17" s="14">
        <f t="shared" si="5"/>
        <v>59.738726463346097</v>
      </c>
      <c r="I17" s="14">
        <f t="shared" si="7"/>
        <v>63.447210603184324</v>
      </c>
      <c r="J17" s="14">
        <f t="shared" si="6"/>
        <v>65.42700774050266</v>
      </c>
    </row>
    <row r="18" spans="1:10">
      <c r="A18" t="s">
        <v>50</v>
      </c>
      <c r="B18" s="14">
        <f t="shared" si="5"/>
        <v>76.815039384752438</v>
      </c>
      <c r="C18" s="14">
        <f t="shared" si="5"/>
        <v>62.05460805508848</v>
      </c>
      <c r="D18" s="14">
        <f t="shared" si="5"/>
        <v>52.432724188449384</v>
      </c>
      <c r="E18" s="14">
        <f t="shared" si="5"/>
        <v>46.493573140750513</v>
      </c>
      <c r="F18" s="14">
        <f t="shared" si="5"/>
        <v>40.636551923026509</v>
      </c>
      <c r="G18" s="14">
        <f t="shared" si="5"/>
        <v>35.292810505928976</v>
      </c>
      <c r="H18" s="14">
        <f t="shared" si="5"/>
        <v>40.853312703859118</v>
      </c>
      <c r="I18" s="14">
        <f t="shared" si="7"/>
        <v>41.821601615657315</v>
      </c>
      <c r="J18" s="14">
        <f t="shared" si="6"/>
        <v>35.758599296891155</v>
      </c>
    </row>
    <row r="19" spans="1:10">
      <c r="A19" t="s">
        <v>29</v>
      </c>
      <c r="B19" s="14">
        <f t="shared" si="5"/>
        <v>87.280607749279611</v>
      </c>
      <c r="C19" s="14">
        <f t="shared" si="5"/>
        <v>79.75773903267789</v>
      </c>
      <c r="D19" s="14">
        <f t="shared" si="5"/>
        <v>71.116497113882062</v>
      </c>
      <c r="E19" s="14">
        <f t="shared" si="5"/>
        <v>68.761950606388808</v>
      </c>
      <c r="F19" s="14">
        <f t="shared" si="5"/>
        <v>64.269064269064273</v>
      </c>
      <c r="G19" s="14">
        <f t="shared" si="5"/>
        <v>62.198474952394058</v>
      </c>
      <c r="H19" s="14">
        <f t="shared" si="5"/>
        <v>56.079173701983962</v>
      </c>
      <c r="I19" s="14">
        <f t="shared" si="7"/>
        <v>55.618523715600332</v>
      </c>
      <c r="J19" s="14">
        <f t="shared" si="6"/>
        <v>55.672099402936908</v>
      </c>
    </row>
    <row r="20" spans="1:10">
      <c r="A20" t="s">
        <v>31</v>
      </c>
      <c r="B20" s="14">
        <f t="shared" si="5"/>
        <v>190.36541982617229</v>
      </c>
      <c r="C20" s="14">
        <f t="shared" si="5"/>
        <v>145.10522424726665</v>
      </c>
      <c r="D20" s="14">
        <f t="shared" si="5"/>
        <v>118.58131924051935</v>
      </c>
      <c r="E20" s="14">
        <f t="shared" si="5"/>
        <v>103.9436606287161</v>
      </c>
      <c r="F20" s="14">
        <f t="shared" si="5"/>
        <v>86.94258389473633</v>
      </c>
      <c r="G20" s="14">
        <f t="shared" si="5"/>
        <v>87.035625599291905</v>
      </c>
      <c r="H20" s="14">
        <f t="shared" si="5"/>
        <v>88.930400782984989</v>
      </c>
      <c r="I20" s="14">
        <f t="shared" si="7"/>
        <v>106.28004792628576</v>
      </c>
      <c r="J20" s="14">
        <f t="shared" si="6"/>
        <v>94.47068630175049</v>
      </c>
    </row>
    <row r="21" spans="1:10">
      <c r="A21" t="s">
        <v>32</v>
      </c>
      <c r="B21" s="14">
        <f t="shared" ref="B21:H30" si="8">B96*1000/B63</f>
        <v>229.01070470307525</v>
      </c>
      <c r="C21" s="14">
        <f t="shared" si="8"/>
        <v>156.02380066474268</v>
      </c>
      <c r="D21" s="14">
        <f t="shared" si="8"/>
        <v>116.98051167908135</v>
      </c>
      <c r="E21" s="14">
        <f t="shared" si="8"/>
        <v>96.536315735096593</v>
      </c>
      <c r="F21" s="14">
        <f t="shared" si="8"/>
        <v>97.750419402137297</v>
      </c>
      <c r="G21" s="14">
        <f t="shared" si="8"/>
        <v>101.07873095987978</v>
      </c>
      <c r="H21" s="14">
        <f t="shared" si="8"/>
        <v>86.554033722262986</v>
      </c>
      <c r="I21" s="14">
        <f t="shared" si="7"/>
        <v>91.052629784099551</v>
      </c>
      <c r="J21" s="14">
        <f t="shared" si="6"/>
        <v>82.962983362651514</v>
      </c>
    </row>
    <row r="22" spans="1:10">
      <c r="A22" t="s">
        <v>33</v>
      </c>
      <c r="B22" s="14">
        <f t="shared" si="8"/>
        <v>93.613480341169137</v>
      </c>
      <c r="C22" s="14">
        <f t="shared" si="8"/>
        <v>71.54099298898268</v>
      </c>
      <c r="D22" s="14">
        <f t="shared" si="8"/>
        <v>96.342981012404152</v>
      </c>
      <c r="E22" s="14">
        <f t="shared" si="8"/>
        <v>63.049217795641724</v>
      </c>
      <c r="F22" s="14">
        <f t="shared" si="8"/>
        <v>63.5311784071001</v>
      </c>
      <c r="G22" s="14">
        <f t="shared" si="8"/>
        <v>63.969896519285044</v>
      </c>
      <c r="H22" s="14">
        <f t="shared" si="8"/>
        <v>82.518841802211497</v>
      </c>
      <c r="I22" s="14">
        <f t="shared" si="7"/>
        <v>62.686941414575607</v>
      </c>
      <c r="J22" s="14">
        <f t="shared" si="6"/>
        <v>63.224446786090624</v>
      </c>
    </row>
    <row r="23" spans="1:10">
      <c r="A23" t="s">
        <v>35</v>
      </c>
      <c r="B23" s="14">
        <f t="shared" si="8"/>
        <v>34.420022618872004</v>
      </c>
      <c r="C23" s="14">
        <f t="shared" si="8"/>
        <v>36.641668905879769</v>
      </c>
      <c r="D23" s="14">
        <f t="shared" si="8"/>
        <v>50.915262456055281</v>
      </c>
      <c r="E23" s="14">
        <f t="shared" si="8"/>
        <v>36.190797886457403</v>
      </c>
      <c r="F23" s="14">
        <f t="shared" si="8"/>
        <v>40.838878612439046</v>
      </c>
      <c r="G23" s="14">
        <f t="shared" si="8"/>
        <v>21.457181003242418</v>
      </c>
      <c r="H23" s="14">
        <f t="shared" si="8"/>
        <v>42.517006802721085</v>
      </c>
      <c r="I23" s="14">
        <f t="shared" si="7"/>
        <v>23.396191100088906</v>
      </c>
      <c r="J23" s="14">
        <f t="shared" si="6"/>
        <v>25.467089574699603</v>
      </c>
    </row>
    <row r="24" spans="1:10">
      <c r="A24" t="s">
        <v>36</v>
      </c>
      <c r="B24" s="14">
        <f t="shared" si="8"/>
        <v>48.296495298571251</v>
      </c>
      <c r="C24" s="14">
        <f t="shared" si="8"/>
        <v>45.620437956204377</v>
      </c>
      <c r="D24" s="14">
        <f t="shared" si="8"/>
        <v>43.567711484932836</v>
      </c>
      <c r="E24" s="14">
        <f t="shared" si="8"/>
        <v>38.526366482061164</v>
      </c>
      <c r="F24" s="14">
        <f t="shared" si="8"/>
        <v>39.597436051039359</v>
      </c>
      <c r="G24" s="14">
        <f t="shared" si="8"/>
        <v>38.801337153772685</v>
      </c>
      <c r="H24" s="14">
        <f t="shared" si="8"/>
        <v>33.928571428571431</v>
      </c>
      <c r="I24" s="14">
        <f t="shared" si="7"/>
        <v>33.801814623732433</v>
      </c>
      <c r="J24" s="14">
        <f t="shared" si="6"/>
        <v>36.676116229624377</v>
      </c>
    </row>
    <row r="25" spans="1:10">
      <c r="A25" t="s">
        <v>38</v>
      </c>
      <c r="B25" s="14">
        <f t="shared" si="8"/>
        <v>146.47392171266659</v>
      </c>
      <c r="C25" s="14">
        <f t="shared" si="8"/>
        <v>142.64350928743835</v>
      </c>
      <c r="D25" s="14">
        <f t="shared" si="8"/>
        <v>119.8333027546982</v>
      </c>
      <c r="E25" s="14">
        <f t="shared" si="8"/>
        <v>101.4357296778046</v>
      </c>
      <c r="F25" s="14">
        <f t="shared" si="8"/>
        <v>108.7317655609199</v>
      </c>
      <c r="G25" s="14">
        <f t="shared" si="8"/>
        <v>92.827113717755751</v>
      </c>
      <c r="H25" s="14">
        <f t="shared" si="8"/>
        <v>87.190275829827016</v>
      </c>
      <c r="I25" s="14">
        <f t="shared" si="7"/>
        <v>83.203409209021927</v>
      </c>
      <c r="J25" s="14">
        <f t="shared" si="6"/>
        <v>76.400988167988558</v>
      </c>
    </row>
    <row r="26" spans="1:10">
      <c r="A26" t="s">
        <v>56</v>
      </c>
      <c r="B26" s="14">
        <f t="shared" si="8"/>
        <v>92.383572038319258</v>
      </c>
      <c r="C26" s="14">
        <f t="shared" si="8"/>
        <v>83.821105870318803</v>
      </c>
      <c r="D26" s="14">
        <f t="shared" si="8"/>
        <v>69.737514430082697</v>
      </c>
      <c r="E26" s="14">
        <f t="shared" si="8"/>
        <v>88.621123416973262</v>
      </c>
      <c r="F26" s="14">
        <f t="shared" si="8"/>
        <v>84.39418049556717</v>
      </c>
      <c r="G26" s="14">
        <f t="shared" si="8"/>
        <v>68.284703465591363</v>
      </c>
      <c r="H26" s="14">
        <f t="shared" si="8"/>
        <v>60.914385166343131</v>
      </c>
      <c r="I26" s="14">
        <f t="shared" si="7"/>
        <v>61.339665996865712</v>
      </c>
      <c r="J26" s="14">
        <f t="shared" si="6"/>
        <v>57.249881735067241</v>
      </c>
    </row>
    <row r="27" spans="1:10">
      <c r="A27" t="s">
        <v>39</v>
      </c>
      <c r="B27" s="14">
        <f t="shared" si="8"/>
        <v>134.08048085091303</v>
      </c>
      <c r="C27" s="14">
        <f t="shared" si="8"/>
        <v>149.23665330110018</v>
      </c>
      <c r="D27" s="14">
        <f t="shared" si="8"/>
        <v>137.32702784444191</v>
      </c>
      <c r="E27" s="14">
        <f t="shared" si="8"/>
        <v>117.40126834857854</v>
      </c>
      <c r="F27" s="14">
        <f t="shared" si="8"/>
        <v>100.16051491835776</v>
      </c>
      <c r="G27" s="14">
        <f t="shared" si="8"/>
        <v>101.79370274842998</v>
      </c>
      <c r="H27" s="14">
        <f t="shared" si="8"/>
        <v>93.116065848719657</v>
      </c>
      <c r="I27" s="14">
        <f t="shared" si="7"/>
        <v>91.296271466299473</v>
      </c>
      <c r="J27" s="14">
        <f t="shared" si="6"/>
        <v>91.727936353526943</v>
      </c>
    </row>
    <row r="28" spans="1:10">
      <c r="A28" s="635" t="s">
        <v>41</v>
      </c>
      <c r="B28" s="803">
        <f t="shared" si="8"/>
        <v>122.48520819705851</v>
      </c>
      <c r="C28" s="803">
        <f t="shared" si="8"/>
        <v>112.10057234186606</v>
      </c>
      <c r="D28" s="803">
        <f t="shared" si="8"/>
        <v>70.878001240365023</v>
      </c>
      <c r="E28" s="803">
        <f t="shared" si="8"/>
        <v>65.009567272010713</v>
      </c>
      <c r="F28" s="803">
        <f t="shared" si="8"/>
        <v>60.206257375266532</v>
      </c>
      <c r="G28" s="803">
        <f t="shared" si="8"/>
        <v>65.109947024179476</v>
      </c>
      <c r="H28" s="803">
        <f t="shared" si="8"/>
        <v>46.369850360243859</v>
      </c>
      <c r="I28" s="803">
        <f t="shared" si="7"/>
        <v>54.442508710801391</v>
      </c>
      <c r="J28" s="803">
        <f t="shared" si="6"/>
        <v>57.170889320846719</v>
      </c>
    </row>
    <row r="29" spans="1:10">
      <c r="A29" t="s">
        <v>40</v>
      </c>
      <c r="B29" s="14">
        <f t="shared" si="8"/>
        <v>145.13141079619191</v>
      </c>
      <c r="C29" s="14">
        <f t="shared" si="8"/>
        <v>105.83737642002602</v>
      </c>
      <c r="D29" s="14">
        <f t="shared" si="8"/>
        <v>83.755375527756826</v>
      </c>
      <c r="E29" s="14">
        <f t="shared" si="8"/>
        <v>67.355843851582861</v>
      </c>
      <c r="F29" s="14">
        <f t="shared" si="8"/>
        <v>68.685333489214941</v>
      </c>
      <c r="G29" s="14">
        <f t="shared" si="8"/>
        <v>63.205900513912589</v>
      </c>
      <c r="H29" s="14">
        <f t="shared" si="8"/>
        <v>60.692869801655696</v>
      </c>
      <c r="I29" s="14">
        <f t="shared" si="7"/>
        <v>52.381414298186044</v>
      </c>
      <c r="J29" s="14">
        <f t="shared" si="6"/>
        <v>58.159259438763144</v>
      </c>
    </row>
    <row r="30" spans="1:10">
      <c r="A30" t="s">
        <v>27</v>
      </c>
      <c r="B30" s="14">
        <f t="shared" si="8"/>
        <v>84.512335308161639</v>
      </c>
      <c r="C30" s="14">
        <f t="shared" si="8"/>
        <v>67.415969799385294</v>
      </c>
      <c r="D30" s="14">
        <f t="shared" si="8"/>
        <v>58.532314086036457</v>
      </c>
      <c r="E30" s="14">
        <f t="shared" si="8"/>
        <v>53.21881480539696</v>
      </c>
      <c r="F30" s="14">
        <f t="shared" si="8"/>
        <v>44.077125555189909</v>
      </c>
      <c r="G30" s="14">
        <f t="shared" si="8"/>
        <v>40.691607649936707</v>
      </c>
      <c r="H30" s="14">
        <f t="shared" si="8"/>
        <v>36.056732693412179</v>
      </c>
      <c r="I30" s="14">
        <f t="shared" si="7"/>
        <v>36.336145509902892</v>
      </c>
      <c r="J30" s="14">
        <f t="shared" si="6"/>
        <v>36.395238063428565</v>
      </c>
    </row>
    <row r="31" spans="1:10">
      <c r="A31" t="s">
        <v>43</v>
      </c>
      <c r="B31" s="14">
        <f t="shared" ref="B31:H32" si="9">B106*1000/B73</f>
        <v>51.486100938992791</v>
      </c>
      <c r="C31" s="14">
        <f t="shared" si="9"/>
        <v>43.060436461451687</v>
      </c>
      <c r="D31" s="14">
        <f t="shared" si="9"/>
        <v>38.50083346776362</v>
      </c>
      <c r="E31" s="14">
        <f t="shared" si="9"/>
        <v>28.363954319105147</v>
      </c>
      <c r="F31" s="14">
        <f t="shared" si="9"/>
        <v>33.759471701308044</v>
      </c>
      <c r="G31" s="14">
        <f t="shared" si="9"/>
        <v>29.938861692963844</v>
      </c>
      <c r="H31" s="14">
        <f t="shared" si="9"/>
        <v>27.08220490812883</v>
      </c>
      <c r="I31" s="14">
        <f t="shared" si="7"/>
        <v>27.846247460319095</v>
      </c>
      <c r="J31" s="14">
        <f t="shared" si="6"/>
        <v>26.430729039105231</v>
      </c>
    </row>
    <row r="32" spans="1:10">
      <c r="A32" t="s">
        <v>60</v>
      </c>
      <c r="B32" s="14">
        <f t="shared" si="9"/>
        <v>49.886658295145061</v>
      </c>
      <c r="C32" s="14">
        <f t="shared" si="9"/>
        <v>42.782738095238095</v>
      </c>
      <c r="D32" s="14">
        <f t="shared" si="9"/>
        <v>37.536138772887888</v>
      </c>
      <c r="E32" s="14">
        <f t="shared" si="9"/>
        <v>30.354212144871653</v>
      </c>
      <c r="F32" s="14">
        <f t="shared" si="9"/>
        <v>30.97100418740618</v>
      </c>
      <c r="G32" s="14">
        <f t="shared" si="9"/>
        <v>28.286633702221177</v>
      </c>
      <c r="H32" s="14">
        <f t="shared" si="9"/>
        <v>27.610520076123919</v>
      </c>
      <c r="I32" s="14">
        <f t="shared" si="7"/>
        <v>28.701023267334396</v>
      </c>
      <c r="J32" s="14">
        <f t="shared" si="6"/>
        <v>27.706957456611889</v>
      </c>
    </row>
    <row r="33" spans="1:10">
      <c r="A33" s="252" t="s">
        <v>64</v>
      </c>
      <c r="B33" s="670">
        <f>AVERAGE(B5:B32)</f>
        <v>105.89051099110128</v>
      </c>
      <c r="C33" s="670">
        <f t="shared" ref="C33:J33" si="10">AVERAGE(C5:C32)</f>
        <v>92.989792774848169</v>
      </c>
      <c r="D33" s="670">
        <f t="shared" si="10"/>
        <v>80.600793169044366</v>
      </c>
      <c r="E33" s="670">
        <f t="shared" si="10"/>
        <v>69.586485664865563</v>
      </c>
      <c r="F33" s="670">
        <f t="shared" si="10"/>
        <v>67.151733823033965</v>
      </c>
      <c r="G33" s="670">
        <f t="shared" si="10"/>
        <v>61.891766151029074</v>
      </c>
      <c r="H33" s="670">
        <f t="shared" si="10"/>
        <v>59.050303298021113</v>
      </c>
      <c r="I33" s="670">
        <f t="shared" si="10"/>
        <v>58.677840111022036</v>
      </c>
      <c r="J33" s="670">
        <f t="shared" si="10"/>
        <v>58.206454306265549</v>
      </c>
    </row>
    <row r="34" spans="1:10">
      <c r="A34" s="252" t="s">
        <v>3323</v>
      </c>
      <c r="B34" s="670">
        <f>STDEV(B5:B32)</f>
        <v>45.862271175954646</v>
      </c>
      <c r="C34" s="670">
        <f t="shared" ref="C34:J34" si="11">STDEV(C5:C32)</f>
        <v>37.989954013106626</v>
      </c>
      <c r="D34" s="670">
        <f t="shared" si="11"/>
        <v>30.540102897824305</v>
      </c>
      <c r="E34" s="670">
        <f t="shared" si="11"/>
        <v>26.005261499486465</v>
      </c>
      <c r="F34" s="670">
        <f t="shared" si="11"/>
        <v>23.09692572828671</v>
      </c>
      <c r="G34" s="670">
        <f t="shared" si="11"/>
        <v>23.257598599530453</v>
      </c>
      <c r="H34" s="670">
        <f t="shared" si="11"/>
        <v>20.665750960422887</v>
      </c>
      <c r="I34" s="670">
        <f t="shared" si="11"/>
        <v>21.765445836741812</v>
      </c>
      <c r="J34" s="670">
        <f t="shared" si="11"/>
        <v>21.11021824048273</v>
      </c>
    </row>
    <row r="35" spans="1:10">
      <c r="A35" s="671" t="s">
        <v>3324</v>
      </c>
      <c r="B35" s="672">
        <f>-(B28-B33)/B34</f>
        <v>-0.3618376670071618</v>
      </c>
      <c r="C35" s="672">
        <f t="shared" ref="C35:I35" si="12">-(C28-C33)/C34</f>
        <v>-0.50304824165948236</v>
      </c>
      <c r="D35" s="672">
        <f t="shared" si="12"/>
        <v>0.31836146594555187</v>
      </c>
      <c r="E35" s="672">
        <f t="shared" si="12"/>
        <v>0.17599970655727618</v>
      </c>
      <c r="F35" s="672">
        <f t="shared" si="12"/>
        <v>0.30070999619058986</v>
      </c>
      <c r="G35" s="672">
        <f t="shared" si="12"/>
        <v>-0.13837115897319568</v>
      </c>
      <c r="H35" s="672">
        <f t="shared" si="12"/>
        <v>0.61359749094342964</v>
      </c>
      <c r="I35" s="672">
        <f t="shared" si="12"/>
        <v>0.19458969193597067</v>
      </c>
      <c r="J35" s="672">
        <f>-(J28-J33)/J34</f>
        <v>4.9055152989036538E-2</v>
      </c>
    </row>
    <row r="37" spans="1:10">
      <c r="A37" t="s">
        <v>285</v>
      </c>
    </row>
    <row r="39" spans="1:10">
      <c r="A39" t="s">
        <v>119</v>
      </c>
      <c r="B39">
        <v>42747.844618055555</v>
      </c>
    </row>
    <row r="40" spans="1:10">
      <c r="A40" t="s">
        <v>120</v>
      </c>
      <c r="B40">
        <v>42759.602473668987</v>
      </c>
    </row>
    <row r="41" spans="1:10">
      <c r="A41" t="s">
        <v>121</v>
      </c>
      <c r="B41" t="s">
        <v>2</v>
      </c>
    </row>
    <row r="43" spans="1:10">
      <c r="A43" t="s">
        <v>122</v>
      </c>
      <c r="B43" t="s">
        <v>286</v>
      </c>
    </row>
    <row r="44" spans="1:10">
      <c r="A44" t="s">
        <v>282</v>
      </c>
      <c r="B44" t="s">
        <v>287</v>
      </c>
    </row>
    <row r="46" spans="1:10">
      <c r="A46" s="252" t="s">
        <v>123</v>
      </c>
      <c r="B46" s="252" t="s">
        <v>99</v>
      </c>
      <c r="C46" s="252" t="s">
        <v>100</v>
      </c>
      <c r="D46" s="252" t="s">
        <v>101</v>
      </c>
      <c r="E46" s="252" t="s">
        <v>102</v>
      </c>
      <c r="F46" s="252" t="s">
        <v>103</v>
      </c>
      <c r="G46" s="252" t="s">
        <v>104</v>
      </c>
      <c r="H46" s="252" t="s">
        <v>125</v>
      </c>
      <c r="I46" s="252" t="s">
        <v>136</v>
      </c>
      <c r="J46" s="252" t="s">
        <v>505</v>
      </c>
    </row>
    <row r="47" spans="1:10">
      <c r="A47" t="s">
        <v>37</v>
      </c>
      <c r="B47">
        <v>8295.19</v>
      </c>
      <c r="C47">
        <v>8321.5400000000009</v>
      </c>
      <c r="D47">
        <v>8341.48</v>
      </c>
      <c r="E47">
        <v>8361.07</v>
      </c>
      <c r="F47">
        <v>8388.5300000000007</v>
      </c>
      <c r="G47">
        <v>8426.31</v>
      </c>
      <c r="H47">
        <v>8477.23</v>
      </c>
      <c r="I47">
        <v>8543.93</v>
      </c>
      <c r="J47">
        <v>8629.52</v>
      </c>
    </row>
    <row r="48" spans="1:10">
      <c r="A48" t="s">
        <v>21</v>
      </c>
      <c r="B48">
        <v>10622</v>
      </c>
      <c r="C48">
        <v>10707</v>
      </c>
      <c r="D48">
        <v>10790</v>
      </c>
      <c r="E48">
        <v>10883</v>
      </c>
      <c r="F48">
        <v>10978</v>
      </c>
      <c r="G48">
        <v>11054</v>
      </c>
      <c r="H48">
        <v>11105</v>
      </c>
      <c r="I48">
        <v>11157</v>
      </c>
      <c r="J48">
        <v>11212</v>
      </c>
    </row>
    <row r="49" spans="1:10">
      <c r="A49" t="s">
        <v>22</v>
      </c>
      <c r="B49">
        <v>7545.34</v>
      </c>
      <c r="C49">
        <v>7492.56</v>
      </c>
      <c r="D49">
        <v>7444.44</v>
      </c>
      <c r="E49">
        <v>7395.6</v>
      </c>
      <c r="F49">
        <v>7348.33</v>
      </c>
      <c r="G49">
        <v>7305.89</v>
      </c>
      <c r="H49">
        <v>7265.12</v>
      </c>
      <c r="I49">
        <v>7223.94</v>
      </c>
      <c r="J49">
        <v>7197.49</v>
      </c>
    </row>
    <row r="50" spans="1:10">
      <c r="A50" t="s">
        <v>69</v>
      </c>
      <c r="B50">
        <v>4315.68</v>
      </c>
      <c r="C50">
        <v>4312.76</v>
      </c>
      <c r="D50">
        <v>4307.28</v>
      </c>
      <c r="E50">
        <v>4295.97</v>
      </c>
      <c r="F50">
        <v>4281.99</v>
      </c>
      <c r="G50">
        <v>4268.4399999999996</v>
      </c>
      <c r="H50">
        <v>4257.45</v>
      </c>
      <c r="I50">
        <v>4232.8</v>
      </c>
      <c r="J50">
        <v>4213</v>
      </c>
    </row>
    <row r="51" spans="1:10">
      <c r="A51" t="s">
        <v>30</v>
      </c>
      <c r="B51">
        <v>767.12</v>
      </c>
      <c r="C51">
        <v>786.63</v>
      </c>
      <c r="D51">
        <v>808.04</v>
      </c>
      <c r="E51">
        <v>829.45</v>
      </c>
      <c r="F51">
        <v>850.88</v>
      </c>
      <c r="G51">
        <v>863.94</v>
      </c>
      <c r="H51">
        <v>861.94</v>
      </c>
      <c r="I51">
        <v>852.5</v>
      </c>
      <c r="J51">
        <v>847.66</v>
      </c>
    </row>
    <row r="52" spans="1:10">
      <c r="A52" t="s">
        <v>23</v>
      </c>
      <c r="B52">
        <v>10322.69</v>
      </c>
      <c r="C52">
        <v>10429.69</v>
      </c>
      <c r="D52">
        <v>10491.49</v>
      </c>
      <c r="E52">
        <v>10517.25</v>
      </c>
      <c r="F52">
        <v>10496.67</v>
      </c>
      <c r="G52">
        <v>10509.29</v>
      </c>
      <c r="H52">
        <v>10510.72</v>
      </c>
      <c r="I52">
        <v>10524.78</v>
      </c>
      <c r="J52">
        <v>10542.94</v>
      </c>
    </row>
    <row r="53" spans="1:10">
      <c r="A53" t="s">
        <v>24</v>
      </c>
      <c r="B53">
        <v>5460</v>
      </c>
      <c r="C53">
        <v>5493</v>
      </c>
      <c r="D53">
        <v>5523</v>
      </c>
      <c r="E53">
        <v>5547</v>
      </c>
      <c r="F53">
        <v>5570</v>
      </c>
      <c r="G53">
        <v>5591</v>
      </c>
      <c r="H53">
        <v>5613</v>
      </c>
      <c r="I53">
        <v>5643</v>
      </c>
      <c r="J53">
        <v>5682</v>
      </c>
    </row>
    <row r="54" spans="1:10">
      <c r="A54" t="s">
        <v>26</v>
      </c>
      <c r="B54">
        <v>1342.9</v>
      </c>
      <c r="C54">
        <v>1338.4</v>
      </c>
      <c r="D54">
        <v>1335.7</v>
      </c>
      <c r="E54">
        <v>1333.3</v>
      </c>
      <c r="F54">
        <v>1329.7</v>
      </c>
      <c r="G54">
        <v>1325.2</v>
      </c>
      <c r="H54">
        <v>1320.2</v>
      </c>
      <c r="I54">
        <v>1315.8</v>
      </c>
      <c r="J54">
        <v>1313.3</v>
      </c>
    </row>
    <row r="55" spans="1:10">
      <c r="A55" t="s">
        <v>42</v>
      </c>
      <c r="B55">
        <v>5288.7</v>
      </c>
      <c r="C55">
        <v>5313.4</v>
      </c>
      <c r="D55">
        <v>5338.9</v>
      </c>
      <c r="E55">
        <v>5363.4</v>
      </c>
      <c r="F55">
        <v>5388.3</v>
      </c>
      <c r="G55">
        <v>5414</v>
      </c>
      <c r="H55">
        <v>5439</v>
      </c>
      <c r="I55">
        <v>5462.5</v>
      </c>
      <c r="J55">
        <v>5480.5</v>
      </c>
    </row>
    <row r="56" spans="1:10">
      <c r="A56" t="s">
        <v>28</v>
      </c>
      <c r="B56">
        <v>63967</v>
      </c>
      <c r="C56">
        <v>64324</v>
      </c>
      <c r="D56">
        <v>64655</v>
      </c>
      <c r="E56">
        <v>64974</v>
      </c>
      <c r="F56">
        <v>65294</v>
      </c>
      <c r="G56">
        <v>65615</v>
      </c>
      <c r="H56">
        <v>65927</v>
      </c>
      <c r="I56">
        <v>66227</v>
      </c>
      <c r="J56">
        <v>66504</v>
      </c>
    </row>
    <row r="57" spans="1:10">
      <c r="A57" t="s">
        <v>124</v>
      </c>
      <c r="B57">
        <v>80992</v>
      </c>
      <c r="C57">
        <v>80764</v>
      </c>
      <c r="D57">
        <v>80483</v>
      </c>
      <c r="E57">
        <v>80284</v>
      </c>
      <c r="F57">
        <v>80275</v>
      </c>
      <c r="G57">
        <v>80426</v>
      </c>
      <c r="H57">
        <v>80646</v>
      </c>
      <c r="I57">
        <v>80983</v>
      </c>
      <c r="J57">
        <v>81687</v>
      </c>
    </row>
    <row r="58" spans="1:10">
      <c r="A58" t="s">
        <v>48</v>
      </c>
      <c r="B58">
        <v>11048.5</v>
      </c>
      <c r="C58">
        <v>11077.86</v>
      </c>
      <c r="D58">
        <v>11107.02</v>
      </c>
      <c r="E58">
        <v>11121.38</v>
      </c>
      <c r="F58">
        <v>11105</v>
      </c>
      <c r="G58">
        <v>11045.04</v>
      </c>
      <c r="H58">
        <v>10965.24</v>
      </c>
      <c r="I58">
        <v>10892.37</v>
      </c>
      <c r="J58">
        <v>10858.02</v>
      </c>
    </row>
    <row r="59" spans="1:10">
      <c r="A59" t="s">
        <v>34</v>
      </c>
      <c r="B59">
        <v>10055.780000000001</v>
      </c>
      <c r="C59">
        <v>10038.19</v>
      </c>
      <c r="D59">
        <v>10022.65</v>
      </c>
      <c r="E59">
        <v>10000.02</v>
      </c>
      <c r="F59">
        <v>9971.73</v>
      </c>
      <c r="G59">
        <v>9920.36</v>
      </c>
      <c r="H59">
        <v>9893.08</v>
      </c>
      <c r="I59">
        <v>9866.4699999999993</v>
      </c>
      <c r="J59">
        <v>9843.0300000000007</v>
      </c>
    </row>
    <row r="60" spans="1:10">
      <c r="A60" t="s">
        <v>50</v>
      </c>
      <c r="B60">
        <v>4400.18</v>
      </c>
      <c r="C60">
        <v>4496.04</v>
      </c>
      <c r="D60">
        <v>4539.1499999999996</v>
      </c>
      <c r="E60">
        <v>4559.7700000000004</v>
      </c>
      <c r="F60">
        <v>4577.16</v>
      </c>
      <c r="G60">
        <v>4590.17</v>
      </c>
      <c r="H60">
        <v>4601.83</v>
      </c>
      <c r="I60">
        <v>4614.84</v>
      </c>
      <c r="J60">
        <v>4642.24</v>
      </c>
    </row>
    <row r="61" spans="1:10">
      <c r="A61" t="s">
        <v>29</v>
      </c>
      <c r="B61">
        <v>58787.4</v>
      </c>
      <c r="C61">
        <v>59241.9</v>
      </c>
      <c r="D61">
        <v>59578.3</v>
      </c>
      <c r="E61">
        <v>59829.599999999999</v>
      </c>
      <c r="F61">
        <v>60060</v>
      </c>
      <c r="G61">
        <v>60339.1</v>
      </c>
      <c r="H61">
        <v>60646.400000000001</v>
      </c>
      <c r="I61">
        <v>60789.1</v>
      </c>
      <c r="J61">
        <v>60730.6</v>
      </c>
    </row>
    <row r="62" spans="1:10">
      <c r="A62" t="s">
        <v>31</v>
      </c>
      <c r="B62">
        <v>2201.0300000000002</v>
      </c>
      <c r="C62">
        <v>2177.73</v>
      </c>
      <c r="D62">
        <v>2141.9899999999998</v>
      </c>
      <c r="E62">
        <v>2097.29</v>
      </c>
      <c r="F62">
        <v>2058.83</v>
      </c>
      <c r="G62">
        <v>2033.65</v>
      </c>
      <c r="H62">
        <v>2012.81</v>
      </c>
      <c r="I62">
        <v>1994.73</v>
      </c>
      <c r="J62">
        <v>1979.45</v>
      </c>
    </row>
    <row r="63" spans="1:10">
      <c r="A63" t="s">
        <v>32</v>
      </c>
      <c r="B63">
        <v>3231.29</v>
      </c>
      <c r="C63">
        <v>3198.23</v>
      </c>
      <c r="D63">
        <v>3162.92</v>
      </c>
      <c r="E63">
        <v>3097.28</v>
      </c>
      <c r="F63">
        <v>3028.12</v>
      </c>
      <c r="G63">
        <v>2987.77</v>
      </c>
      <c r="H63">
        <v>2957.69</v>
      </c>
      <c r="I63">
        <v>2932.37</v>
      </c>
      <c r="J63">
        <v>2904.91</v>
      </c>
    </row>
    <row r="64" spans="1:10">
      <c r="A64" t="s">
        <v>33</v>
      </c>
      <c r="B64">
        <v>480.7</v>
      </c>
      <c r="C64">
        <v>489.23</v>
      </c>
      <c r="D64">
        <v>498.22</v>
      </c>
      <c r="E64">
        <v>507.54</v>
      </c>
      <c r="F64">
        <v>519.42999999999995</v>
      </c>
      <c r="G64">
        <v>531.5</v>
      </c>
      <c r="H64">
        <v>545.33000000000004</v>
      </c>
      <c r="I64">
        <v>558.33000000000004</v>
      </c>
      <c r="J64">
        <v>569.4</v>
      </c>
    </row>
    <row r="65" spans="1:10">
      <c r="A65" t="s">
        <v>35</v>
      </c>
      <c r="B65">
        <v>406.74</v>
      </c>
      <c r="C65">
        <v>409.37</v>
      </c>
      <c r="D65">
        <v>412.45</v>
      </c>
      <c r="E65">
        <v>414.47</v>
      </c>
      <c r="F65">
        <v>416.27</v>
      </c>
      <c r="G65">
        <v>419.44</v>
      </c>
      <c r="H65">
        <v>423.36</v>
      </c>
      <c r="I65">
        <v>427.42</v>
      </c>
      <c r="J65">
        <v>431.93</v>
      </c>
    </row>
    <row r="66" spans="1:10">
      <c r="A66" t="s">
        <v>36</v>
      </c>
      <c r="B66">
        <v>16378</v>
      </c>
      <c r="C66">
        <v>16440</v>
      </c>
      <c r="D66">
        <v>16526</v>
      </c>
      <c r="E66">
        <v>16612</v>
      </c>
      <c r="F66">
        <v>16693</v>
      </c>
      <c r="G66">
        <v>16752</v>
      </c>
      <c r="H66">
        <v>16800</v>
      </c>
      <c r="I66">
        <v>16863</v>
      </c>
      <c r="J66">
        <v>16932</v>
      </c>
    </row>
    <row r="67" spans="1:10">
      <c r="A67" t="s">
        <v>38</v>
      </c>
      <c r="B67">
        <v>38116</v>
      </c>
      <c r="C67">
        <v>38116</v>
      </c>
      <c r="D67">
        <v>38153</v>
      </c>
      <c r="E67">
        <v>38517</v>
      </c>
      <c r="F67">
        <v>38526</v>
      </c>
      <c r="G67">
        <v>38534</v>
      </c>
      <c r="H67">
        <v>38502</v>
      </c>
      <c r="I67">
        <v>38484</v>
      </c>
      <c r="J67">
        <v>38455</v>
      </c>
    </row>
    <row r="68" spans="1:10">
      <c r="A68" t="s">
        <v>56</v>
      </c>
      <c r="B68">
        <v>10543</v>
      </c>
      <c r="C68">
        <v>10558.2</v>
      </c>
      <c r="D68">
        <v>10568.2</v>
      </c>
      <c r="E68">
        <v>10573.1</v>
      </c>
      <c r="F68">
        <v>10557.6</v>
      </c>
      <c r="G68">
        <v>10514.8</v>
      </c>
      <c r="H68">
        <v>10457.299999999999</v>
      </c>
      <c r="I68">
        <v>10401.1</v>
      </c>
      <c r="J68">
        <v>10358.1</v>
      </c>
    </row>
    <row r="69" spans="1:10">
      <c r="A69" t="s">
        <v>39</v>
      </c>
      <c r="B69">
        <v>20882.98</v>
      </c>
      <c r="C69">
        <v>20537.849999999999</v>
      </c>
      <c r="D69">
        <v>20367.439999999999</v>
      </c>
      <c r="E69">
        <v>20246.8</v>
      </c>
      <c r="F69">
        <v>20147.66</v>
      </c>
      <c r="G69">
        <v>20060.18</v>
      </c>
      <c r="H69">
        <v>19985.810000000001</v>
      </c>
      <c r="I69">
        <v>19913.189999999999</v>
      </c>
      <c r="J69">
        <v>19819.48</v>
      </c>
    </row>
    <row r="70" spans="1:10">
      <c r="A70" t="s">
        <v>41</v>
      </c>
      <c r="B70">
        <v>5396.57</v>
      </c>
      <c r="C70">
        <v>5405.86</v>
      </c>
      <c r="D70">
        <v>5417.76</v>
      </c>
      <c r="E70">
        <v>5429.97</v>
      </c>
      <c r="F70">
        <v>5398.11</v>
      </c>
      <c r="G70">
        <v>5406.24</v>
      </c>
      <c r="H70">
        <v>5413</v>
      </c>
      <c r="I70">
        <v>5418.56</v>
      </c>
      <c r="J70">
        <v>5422.34</v>
      </c>
    </row>
    <row r="71" spans="1:10">
      <c r="A71" t="s">
        <v>40</v>
      </c>
      <c r="B71">
        <v>2018.86</v>
      </c>
      <c r="C71">
        <v>2021.97</v>
      </c>
      <c r="D71">
        <v>2041.66</v>
      </c>
      <c r="E71">
        <v>2048.8200000000002</v>
      </c>
      <c r="F71">
        <v>2052.84</v>
      </c>
      <c r="G71">
        <v>2056.77</v>
      </c>
      <c r="H71">
        <v>2059.5500000000002</v>
      </c>
      <c r="I71">
        <v>2061.8000000000002</v>
      </c>
      <c r="J71">
        <v>2063.3000000000002</v>
      </c>
    </row>
    <row r="72" spans="1:10">
      <c r="A72" t="s">
        <v>27</v>
      </c>
      <c r="B72">
        <v>45236</v>
      </c>
      <c r="C72">
        <v>45983.17</v>
      </c>
      <c r="D72">
        <v>46367.55</v>
      </c>
      <c r="E72">
        <v>46562.48</v>
      </c>
      <c r="F72">
        <v>46736.26</v>
      </c>
      <c r="G72">
        <v>46766.400000000001</v>
      </c>
      <c r="H72">
        <v>46593.24</v>
      </c>
      <c r="I72">
        <v>46455.12</v>
      </c>
      <c r="J72">
        <v>46407.17</v>
      </c>
    </row>
    <row r="73" spans="1:10">
      <c r="A73" t="s">
        <v>43</v>
      </c>
      <c r="B73">
        <v>9148.1</v>
      </c>
      <c r="C73">
        <v>9219.6</v>
      </c>
      <c r="D73">
        <v>9298.5</v>
      </c>
      <c r="E73">
        <v>9378.1</v>
      </c>
      <c r="F73">
        <v>9449.2000000000007</v>
      </c>
      <c r="G73">
        <v>9519.4</v>
      </c>
      <c r="H73">
        <v>9600.4</v>
      </c>
      <c r="I73">
        <v>9696.1</v>
      </c>
      <c r="J73">
        <v>9799.2000000000007</v>
      </c>
    </row>
    <row r="74" spans="1:10">
      <c r="A74" t="s">
        <v>60</v>
      </c>
      <c r="B74">
        <v>61319</v>
      </c>
      <c r="C74">
        <v>61824</v>
      </c>
      <c r="D74">
        <v>62260</v>
      </c>
      <c r="E74">
        <v>62759</v>
      </c>
      <c r="F74">
        <v>63285</v>
      </c>
      <c r="G74">
        <v>63705</v>
      </c>
      <c r="H74">
        <v>64106</v>
      </c>
      <c r="I74">
        <v>64597</v>
      </c>
      <c r="J74">
        <v>65110</v>
      </c>
    </row>
    <row r="77" spans="1:10">
      <c r="A77" t="s">
        <v>1187</v>
      </c>
    </row>
    <row r="78" spans="1:10" ht="16.5" customHeight="1">
      <c r="A78" t="s">
        <v>215</v>
      </c>
      <c r="C78" t="s">
        <v>1188</v>
      </c>
    </row>
    <row r="79" spans="1:10">
      <c r="A79" s="252"/>
      <c r="B79" s="252" t="s">
        <v>99</v>
      </c>
      <c r="C79" s="252" t="s">
        <v>100</v>
      </c>
      <c r="D79" s="252" t="s">
        <v>101</v>
      </c>
      <c r="E79" s="252" t="s">
        <v>102</v>
      </c>
      <c r="F79" s="252" t="s">
        <v>103</v>
      </c>
      <c r="G79" s="252" t="s">
        <v>104</v>
      </c>
      <c r="H79" s="252" t="s">
        <v>125</v>
      </c>
      <c r="I79" s="252" t="s">
        <v>136</v>
      </c>
      <c r="J79" s="252" t="s">
        <v>505</v>
      </c>
    </row>
    <row r="80" spans="1:10">
      <c r="A80" t="s">
        <v>37</v>
      </c>
      <c r="B80">
        <v>691</v>
      </c>
      <c r="C80">
        <v>679</v>
      </c>
      <c r="D80">
        <v>633</v>
      </c>
      <c r="E80">
        <v>552</v>
      </c>
      <c r="F80">
        <v>523</v>
      </c>
      <c r="G80">
        <v>531</v>
      </c>
      <c r="H80">
        <v>455</v>
      </c>
      <c r="I80">
        <v>430</v>
      </c>
      <c r="J80">
        <v>479</v>
      </c>
    </row>
    <row r="81" spans="1:10">
      <c r="A81" t="s">
        <v>21</v>
      </c>
      <c r="B81">
        <v>1067</v>
      </c>
      <c r="C81">
        <v>944</v>
      </c>
      <c r="D81">
        <v>943</v>
      </c>
      <c r="E81">
        <v>841</v>
      </c>
      <c r="F81">
        <v>862</v>
      </c>
      <c r="G81">
        <v>770</v>
      </c>
      <c r="H81">
        <v>724</v>
      </c>
      <c r="I81">
        <v>727</v>
      </c>
      <c r="J81">
        <v>732</v>
      </c>
    </row>
    <row r="82" spans="1:10">
      <c r="A82" t="s">
        <v>22</v>
      </c>
      <c r="B82">
        <v>1006</v>
      </c>
      <c r="C82">
        <v>1061</v>
      </c>
      <c r="D82">
        <v>901</v>
      </c>
      <c r="E82">
        <v>776</v>
      </c>
      <c r="F82">
        <v>657</v>
      </c>
      <c r="G82">
        <v>601</v>
      </c>
      <c r="H82">
        <v>601</v>
      </c>
      <c r="I82">
        <v>660</v>
      </c>
      <c r="J82">
        <v>708</v>
      </c>
    </row>
    <row r="83" spans="1:10">
      <c r="A83" t="s">
        <v>69</v>
      </c>
      <c r="B83">
        <v>619</v>
      </c>
      <c r="C83">
        <v>664</v>
      </c>
      <c r="D83">
        <v>548</v>
      </c>
      <c r="E83">
        <v>426</v>
      </c>
      <c r="F83">
        <v>418</v>
      </c>
      <c r="G83">
        <v>393</v>
      </c>
      <c r="H83">
        <v>368</v>
      </c>
      <c r="I83">
        <v>308</v>
      </c>
      <c r="J83">
        <v>348</v>
      </c>
    </row>
    <row r="84" spans="1:10">
      <c r="A84" s="28" t="s">
        <v>30</v>
      </c>
    </row>
    <row r="85" spans="1:10">
      <c r="A85" t="s">
        <v>23</v>
      </c>
      <c r="B85">
        <v>1222</v>
      </c>
      <c r="C85">
        <v>1076</v>
      </c>
      <c r="D85">
        <v>901</v>
      </c>
      <c r="E85">
        <v>802</v>
      </c>
      <c r="F85">
        <v>773</v>
      </c>
      <c r="G85">
        <v>742</v>
      </c>
      <c r="H85">
        <v>654</v>
      </c>
      <c r="I85">
        <v>688</v>
      </c>
      <c r="J85">
        <v>738</v>
      </c>
    </row>
    <row r="86" spans="1:10">
      <c r="A86" t="s">
        <v>24</v>
      </c>
      <c r="B86">
        <v>406</v>
      </c>
      <c r="C86">
        <v>406</v>
      </c>
      <c r="D86">
        <v>303</v>
      </c>
      <c r="E86">
        <v>255</v>
      </c>
      <c r="F86">
        <v>220</v>
      </c>
      <c r="G86">
        <v>167</v>
      </c>
      <c r="H86">
        <v>191</v>
      </c>
      <c r="I86" t="s">
        <v>193</v>
      </c>
      <c r="J86">
        <v>191</v>
      </c>
    </row>
    <row r="87" spans="1:10">
      <c r="A87" t="s">
        <v>26</v>
      </c>
      <c r="B87">
        <v>196</v>
      </c>
      <c r="C87">
        <v>132</v>
      </c>
      <c r="D87">
        <v>100</v>
      </c>
      <c r="E87">
        <v>79</v>
      </c>
      <c r="F87">
        <v>101</v>
      </c>
      <c r="G87">
        <v>87</v>
      </c>
      <c r="H87">
        <v>81</v>
      </c>
      <c r="I87">
        <v>78</v>
      </c>
      <c r="J87">
        <v>78</v>
      </c>
    </row>
    <row r="88" spans="1:10">
      <c r="A88" t="s">
        <v>42</v>
      </c>
      <c r="B88">
        <v>380</v>
      </c>
      <c r="C88">
        <v>344</v>
      </c>
      <c r="D88">
        <v>279</v>
      </c>
      <c r="E88">
        <v>272</v>
      </c>
      <c r="F88">
        <v>292</v>
      </c>
      <c r="G88">
        <v>255</v>
      </c>
      <c r="H88">
        <v>258</v>
      </c>
      <c r="I88">
        <v>229</v>
      </c>
      <c r="J88">
        <v>266</v>
      </c>
    </row>
    <row r="89" spans="1:10">
      <c r="A89" t="s">
        <v>28</v>
      </c>
      <c r="B89">
        <v>4620</v>
      </c>
      <c r="C89">
        <v>4275</v>
      </c>
      <c r="D89">
        <v>4273</v>
      </c>
      <c r="E89">
        <v>3992</v>
      </c>
      <c r="F89">
        <v>3963</v>
      </c>
      <c r="G89">
        <v>3653</v>
      </c>
      <c r="H89">
        <v>3268</v>
      </c>
      <c r="I89">
        <v>3384</v>
      </c>
      <c r="J89">
        <v>3384</v>
      </c>
    </row>
    <row r="90" spans="1:10">
      <c r="A90" t="s">
        <v>25</v>
      </c>
      <c r="B90">
        <v>4949</v>
      </c>
      <c r="C90">
        <v>4477</v>
      </c>
      <c r="D90">
        <v>4152</v>
      </c>
      <c r="E90">
        <v>3648</v>
      </c>
      <c r="F90">
        <v>4009</v>
      </c>
      <c r="G90">
        <v>3600</v>
      </c>
      <c r="H90">
        <v>3339</v>
      </c>
      <c r="I90">
        <v>3377</v>
      </c>
      <c r="J90">
        <v>3459</v>
      </c>
    </row>
    <row r="91" spans="1:10">
      <c r="A91" t="s">
        <v>48</v>
      </c>
      <c r="B91">
        <v>1612</v>
      </c>
      <c r="C91">
        <v>1553</v>
      </c>
      <c r="D91">
        <v>1456</v>
      </c>
      <c r="E91">
        <v>1258</v>
      </c>
      <c r="F91">
        <v>1141</v>
      </c>
      <c r="G91">
        <v>988</v>
      </c>
      <c r="H91">
        <v>879</v>
      </c>
      <c r="I91">
        <v>795</v>
      </c>
      <c r="J91">
        <v>805</v>
      </c>
    </row>
    <row r="92" spans="1:10">
      <c r="A92" t="s">
        <v>34</v>
      </c>
      <c r="B92">
        <v>1232</v>
      </c>
      <c r="C92">
        <v>996</v>
      </c>
      <c r="D92">
        <v>822</v>
      </c>
      <c r="E92">
        <v>740</v>
      </c>
      <c r="F92">
        <v>638</v>
      </c>
      <c r="G92">
        <v>605</v>
      </c>
      <c r="H92">
        <v>591</v>
      </c>
      <c r="I92">
        <v>626</v>
      </c>
      <c r="J92">
        <v>644</v>
      </c>
    </row>
    <row r="93" spans="1:10">
      <c r="A93" t="s">
        <v>50</v>
      </c>
      <c r="B93">
        <v>338</v>
      </c>
      <c r="C93">
        <v>279</v>
      </c>
      <c r="D93">
        <v>238</v>
      </c>
      <c r="E93">
        <v>212</v>
      </c>
      <c r="F93">
        <v>186</v>
      </c>
      <c r="G93">
        <v>162</v>
      </c>
      <c r="H93">
        <v>188</v>
      </c>
      <c r="I93">
        <v>193</v>
      </c>
      <c r="J93">
        <v>166</v>
      </c>
    </row>
    <row r="94" spans="1:10">
      <c r="A94" t="s">
        <v>29</v>
      </c>
      <c r="B94">
        <v>5131</v>
      </c>
      <c r="C94">
        <v>4725</v>
      </c>
      <c r="D94">
        <v>4237</v>
      </c>
      <c r="E94">
        <v>4114</v>
      </c>
      <c r="F94">
        <v>3860</v>
      </c>
      <c r="G94">
        <v>3753</v>
      </c>
      <c r="H94">
        <v>3401</v>
      </c>
      <c r="I94">
        <v>3381</v>
      </c>
      <c r="J94">
        <v>3381</v>
      </c>
    </row>
    <row r="95" spans="1:10">
      <c r="A95" t="s">
        <v>31</v>
      </c>
      <c r="B95">
        <v>419</v>
      </c>
      <c r="C95">
        <v>316</v>
      </c>
      <c r="D95">
        <v>254</v>
      </c>
      <c r="E95">
        <v>218</v>
      </c>
      <c r="F95">
        <v>179</v>
      </c>
      <c r="G95">
        <v>177</v>
      </c>
      <c r="H95">
        <v>179</v>
      </c>
      <c r="I95">
        <v>212</v>
      </c>
      <c r="J95">
        <v>187</v>
      </c>
    </row>
    <row r="96" spans="1:10">
      <c r="A96" t="s">
        <v>32</v>
      </c>
      <c r="B96">
        <v>740</v>
      </c>
      <c r="C96">
        <v>499</v>
      </c>
      <c r="D96">
        <v>370</v>
      </c>
      <c r="E96">
        <v>299</v>
      </c>
      <c r="F96">
        <v>296</v>
      </c>
      <c r="G96">
        <v>302</v>
      </c>
      <c r="H96">
        <v>256</v>
      </c>
      <c r="I96">
        <v>267</v>
      </c>
      <c r="J96">
        <v>241</v>
      </c>
    </row>
    <row r="97" spans="1:10">
      <c r="A97" t="s">
        <v>33</v>
      </c>
      <c r="B97">
        <v>45</v>
      </c>
      <c r="C97">
        <v>35</v>
      </c>
      <c r="D97">
        <v>48</v>
      </c>
      <c r="E97">
        <v>32</v>
      </c>
      <c r="F97">
        <v>33</v>
      </c>
      <c r="G97">
        <v>34</v>
      </c>
      <c r="H97">
        <v>45</v>
      </c>
      <c r="I97">
        <v>35</v>
      </c>
      <c r="J97">
        <v>36</v>
      </c>
    </row>
    <row r="98" spans="1:10">
      <c r="A98" t="s">
        <v>35</v>
      </c>
      <c r="B98">
        <v>14</v>
      </c>
      <c r="C98">
        <v>15</v>
      </c>
      <c r="D98">
        <v>21</v>
      </c>
      <c r="E98">
        <v>15</v>
      </c>
      <c r="F98">
        <v>17</v>
      </c>
      <c r="G98">
        <v>9</v>
      </c>
      <c r="H98">
        <v>18</v>
      </c>
      <c r="I98">
        <v>10</v>
      </c>
      <c r="J98">
        <v>11</v>
      </c>
    </row>
    <row r="99" spans="1:10">
      <c r="A99" t="s">
        <v>36</v>
      </c>
      <c r="B99">
        <v>791</v>
      </c>
      <c r="C99">
        <v>750</v>
      </c>
      <c r="D99">
        <v>720</v>
      </c>
      <c r="E99">
        <v>640</v>
      </c>
      <c r="F99">
        <v>661</v>
      </c>
      <c r="G99">
        <v>650</v>
      </c>
      <c r="H99">
        <v>570</v>
      </c>
      <c r="I99">
        <v>570</v>
      </c>
      <c r="J99">
        <v>621</v>
      </c>
    </row>
    <row r="100" spans="1:10">
      <c r="A100" t="s">
        <v>38</v>
      </c>
      <c r="B100">
        <v>5583</v>
      </c>
      <c r="C100">
        <v>5437</v>
      </c>
      <c r="D100">
        <v>4572</v>
      </c>
      <c r="E100">
        <v>3907</v>
      </c>
      <c r="F100">
        <v>4189</v>
      </c>
      <c r="G100">
        <v>3577</v>
      </c>
      <c r="H100">
        <v>3357</v>
      </c>
      <c r="I100">
        <v>3202</v>
      </c>
      <c r="J100">
        <v>2938</v>
      </c>
    </row>
    <row r="101" spans="1:10">
      <c r="A101" t="s">
        <v>56</v>
      </c>
      <c r="B101">
        <v>974</v>
      </c>
      <c r="C101">
        <v>885</v>
      </c>
      <c r="D101">
        <v>737</v>
      </c>
      <c r="E101">
        <v>937</v>
      </c>
      <c r="F101">
        <v>891</v>
      </c>
      <c r="G101">
        <v>718</v>
      </c>
      <c r="H101">
        <v>637</v>
      </c>
      <c r="I101">
        <v>638</v>
      </c>
      <c r="J101">
        <v>593</v>
      </c>
    </row>
    <row r="102" spans="1:10">
      <c r="A102" t="s">
        <v>39</v>
      </c>
      <c r="B102">
        <v>2800</v>
      </c>
      <c r="C102">
        <v>3065</v>
      </c>
      <c r="D102">
        <v>2797</v>
      </c>
      <c r="E102">
        <v>2377</v>
      </c>
      <c r="F102">
        <v>2018</v>
      </c>
      <c r="G102">
        <v>2042</v>
      </c>
      <c r="H102">
        <v>1861</v>
      </c>
      <c r="I102">
        <v>1818</v>
      </c>
      <c r="J102">
        <v>1818</v>
      </c>
    </row>
    <row r="103" spans="1:10">
      <c r="A103" t="s">
        <v>57</v>
      </c>
      <c r="B103">
        <v>661</v>
      </c>
      <c r="C103">
        <v>606</v>
      </c>
      <c r="D103">
        <v>384</v>
      </c>
      <c r="E103">
        <v>353</v>
      </c>
      <c r="F103">
        <v>325</v>
      </c>
      <c r="G103">
        <v>352</v>
      </c>
      <c r="H103">
        <v>251</v>
      </c>
      <c r="I103">
        <v>295</v>
      </c>
      <c r="J103">
        <v>310</v>
      </c>
    </row>
    <row r="104" spans="1:10">
      <c r="A104" t="s">
        <v>40</v>
      </c>
      <c r="B104">
        <v>293</v>
      </c>
      <c r="C104">
        <v>214</v>
      </c>
      <c r="D104">
        <v>171</v>
      </c>
      <c r="E104">
        <v>138</v>
      </c>
      <c r="F104">
        <v>141</v>
      </c>
      <c r="G104">
        <v>130</v>
      </c>
      <c r="H104">
        <v>125</v>
      </c>
      <c r="I104">
        <v>108</v>
      </c>
      <c r="J104">
        <v>120</v>
      </c>
    </row>
    <row r="105" spans="1:10">
      <c r="A105" t="s">
        <v>27</v>
      </c>
      <c r="B105">
        <v>3823</v>
      </c>
      <c r="C105">
        <v>3100</v>
      </c>
      <c r="D105">
        <v>2714</v>
      </c>
      <c r="E105">
        <v>2478</v>
      </c>
      <c r="F105">
        <v>2060</v>
      </c>
      <c r="G105">
        <v>1903</v>
      </c>
      <c r="H105">
        <v>1680</v>
      </c>
      <c r="I105">
        <v>1688</v>
      </c>
      <c r="J105">
        <v>1689</v>
      </c>
    </row>
    <row r="106" spans="1:10">
      <c r="A106" t="s">
        <v>43</v>
      </c>
      <c r="B106">
        <v>471</v>
      </c>
      <c r="C106">
        <v>397</v>
      </c>
      <c r="D106">
        <v>358</v>
      </c>
      <c r="E106">
        <v>266</v>
      </c>
      <c r="F106">
        <v>319</v>
      </c>
      <c r="G106">
        <v>285</v>
      </c>
      <c r="H106">
        <v>260</v>
      </c>
      <c r="I106">
        <v>270</v>
      </c>
      <c r="J106">
        <v>259</v>
      </c>
    </row>
    <row r="107" spans="1:10">
      <c r="A107" t="s">
        <v>60</v>
      </c>
      <c r="B107">
        <v>3059</v>
      </c>
      <c r="C107">
        <v>2645</v>
      </c>
      <c r="D107">
        <v>2337</v>
      </c>
      <c r="E107">
        <v>1905</v>
      </c>
      <c r="F107">
        <v>1960</v>
      </c>
      <c r="G107">
        <v>1802</v>
      </c>
      <c r="H107">
        <v>1770</v>
      </c>
      <c r="I107">
        <v>1854</v>
      </c>
      <c r="J107">
        <v>1804</v>
      </c>
    </row>
  </sheetData>
  <sortState ref="A47:J74">
    <sortCondition ref="A47:A74"/>
  </sortState>
  <hyperlinks>
    <hyperlink ref="C78" r:id="rId1" tooltip="Click once to display linked information. Click and hold to select this cell." display="http://localhost/OECDStat_Metadata/ShowMetadata.ashx?Dataset=ITF_ROAD_ACCIDENTS&amp;Coords=[VARIABLE].[T-ACCI-KIL]&amp;ShowOnWeb=true&amp;Lang=en"/>
  </hyperlinks>
  <pageMargins left="0.7" right="0.7" top="0.75" bottom="0.75" header="0.3" footer="0.3"/>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9"/>
  <sheetViews>
    <sheetView zoomScaleNormal="100" workbookViewId="0">
      <selection activeCell="A31" sqref="A31:A33"/>
    </sheetView>
  </sheetViews>
  <sheetFormatPr defaultRowHeight="16.5"/>
  <cols>
    <col min="1" max="1" width="42.7109375" customWidth="1"/>
    <col min="14" max="14" width="27" customWidth="1"/>
    <col min="15" max="15" width="15.85546875" bestFit="1" customWidth="1"/>
  </cols>
  <sheetData>
    <row r="1" spans="1:11">
      <c r="A1" s="252" t="s">
        <v>3295</v>
      </c>
    </row>
    <row r="2" spans="1:11">
      <c r="A2" s="252"/>
      <c r="B2" s="252" t="s">
        <v>97</v>
      </c>
      <c r="C2" s="252" t="s">
        <v>98</v>
      </c>
      <c r="D2" s="252" t="s">
        <v>99</v>
      </c>
      <c r="E2" s="252" t="s">
        <v>100</v>
      </c>
      <c r="F2" s="252" t="s">
        <v>101</v>
      </c>
      <c r="G2" s="252" t="s">
        <v>102</v>
      </c>
      <c r="H2" s="252" t="s">
        <v>103</v>
      </c>
      <c r="I2" s="252" t="s">
        <v>104</v>
      </c>
      <c r="J2" s="252" t="s">
        <v>125</v>
      </c>
      <c r="K2" s="252" t="s">
        <v>136</v>
      </c>
    </row>
    <row r="3" spans="1:11">
      <c r="A3" t="s">
        <v>21</v>
      </c>
      <c r="B3">
        <f t="shared" ref="B3:K3" si="0">B48+B134</f>
        <v>20.2</v>
      </c>
      <c r="C3">
        <f t="shared" si="0"/>
        <v>20.8</v>
      </c>
      <c r="D3">
        <f t="shared" si="0"/>
        <v>21.2</v>
      </c>
      <c r="E3">
        <f t="shared" si="0"/>
        <v>20.5</v>
      </c>
      <c r="F3">
        <f t="shared" si="0"/>
        <v>20.5</v>
      </c>
      <c r="G3">
        <f t="shared" si="0"/>
        <v>20.399999999999999</v>
      </c>
      <c r="H3">
        <f t="shared" si="0"/>
        <v>20.5</v>
      </c>
      <c r="I3">
        <f t="shared" si="0"/>
        <v>20.7</v>
      </c>
      <c r="J3">
        <f t="shared" si="0"/>
        <v>22.8</v>
      </c>
      <c r="K3">
        <f t="shared" si="0"/>
        <v>23.2</v>
      </c>
    </row>
    <row r="4" spans="1:11">
      <c r="A4" t="s">
        <v>22</v>
      </c>
      <c r="B4">
        <f t="shared" ref="B4:K4" si="1">B49+B135</f>
        <v>29.1</v>
      </c>
      <c r="C4">
        <f t="shared" si="1"/>
        <v>27.4</v>
      </c>
      <c r="D4">
        <f t="shared" si="1"/>
        <v>26.200000000000003</v>
      </c>
      <c r="E4">
        <f t="shared" si="1"/>
        <v>24.8</v>
      </c>
      <c r="F4">
        <f t="shared" si="1"/>
        <v>20.5</v>
      </c>
      <c r="G4">
        <f t="shared" si="1"/>
        <v>20</v>
      </c>
      <c r="H4">
        <f t="shared" si="1"/>
        <v>19.399999999999999</v>
      </c>
      <c r="I4">
        <f t="shared" si="1"/>
        <v>19.899999999999999</v>
      </c>
      <c r="J4">
        <f t="shared" si="1"/>
        <v>19.099999999999998</v>
      </c>
      <c r="K4">
        <f t="shared" si="1"/>
        <v>19.600000000000001</v>
      </c>
    </row>
    <row r="5" spans="1:11">
      <c r="A5" t="s">
        <v>23</v>
      </c>
      <c r="B5">
        <f t="shared" ref="B5:K5" si="2">B50+B136</f>
        <v>24.5</v>
      </c>
      <c r="C5">
        <f t="shared" si="2"/>
        <v>24.8</v>
      </c>
      <c r="D5">
        <f t="shared" si="2"/>
        <v>24.3</v>
      </c>
      <c r="E5">
        <f t="shared" si="2"/>
        <v>24</v>
      </c>
      <c r="F5">
        <f t="shared" si="2"/>
        <v>23.7</v>
      </c>
      <c r="G5">
        <f t="shared" si="2"/>
        <v>27</v>
      </c>
      <c r="H5">
        <f t="shared" si="2"/>
        <v>25.6</v>
      </c>
      <c r="I5">
        <f t="shared" si="2"/>
        <v>26</v>
      </c>
      <c r="J5">
        <f t="shared" si="2"/>
        <v>26.4</v>
      </c>
      <c r="K5">
        <f t="shared" si="2"/>
        <v>26.9</v>
      </c>
    </row>
    <row r="6" spans="1:11">
      <c r="A6" t="s">
        <v>24</v>
      </c>
      <c r="B6">
        <f t="shared" ref="B6:K6" si="3">B51+B137</f>
        <v>20.9</v>
      </c>
      <c r="C6">
        <f t="shared" si="3"/>
        <v>20.9</v>
      </c>
      <c r="D6">
        <f t="shared" si="3"/>
        <v>20.5</v>
      </c>
      <c r="E6">
        <f t="shared" si="3"/>
        <v>20.2</v>
      </c>
      <c r="F6">
        <f t="shared" si="3"/>
        <v>20</v>
      </c>
      <c r="G6">
        <f t="shared" si="3"/>
        <v>20.399999999999999</v>
      </c>
      <c r="H6">
        <f t="shared" si="3"/>
        <v>20.100000000000001</v>
      </c>
      <c r="I6">
        <f t="shared" si="3"/>
        <v>20.100000000000001</v>
      </c>
      <c r="J6">
        <f t="shared" si="3"/>
        <v>20.200000000000003</v>
      </c>
      <c r="K6">
        <f t="shared" si="3"/>
        <v>20</v>
      </c>
    </row>
    <row r="7" spans="1:11">
      <c r="A7" t="s">
        <v>124</v>
      </c>
      <c r="B7">
        <f t="shared" ref="B7:K7" si="4">B52+B138</f>
        <v>14.2</v>
      </c>
      <c r="C7">
        <f t="shared" si="4"/>
        <v>14.399999999999999</v>
      </c>
      <c r="D7">
        <f t="shared" si="4"/>
        <v>14.3</v>
      </c>
      <c r="E7">
        <f t="shared" si="4"/>
        <v>14.399999999999999</v>
      </c>
      <c r="F7">
        <f t="shared" si="4"/>
        <v>14</v>
      </c>
      <c r="G7">
        <f t="shared" si="4"/>
        <v>14</v>
      </c>
      <c r="H7">
        <f t="shared" si="4"/>
        <v>14.1</v>
      </c>
      <c r="I7">
        <f t="shared" si="4"/>
        <v>14.600000000000001</v>
      </c>
      <c r="J7">
        <f t="shared" si="4"/>
        <v>14.2</v>
      </c>
      <c r="K7">
        <f t="shared" si="4"/>
        <v>14.4</v>
      </c>
    </row>
    <row r="8" spans="1:11">
      <c r="A8" t="s">
        <v>26</v>
      </c>
      <c r="B8">
        <f t="shared" ref="B8:K8" si="5">B53+B139</f>
        <v>23</v>
      </c>
      <c r="C8">
        <f t="shared" si="5"/>
        <v>24</v>
      </c>
      <c r="D8">
        <f t="shared" si="5"/>
        <v>22.8</v>
      </c>
      <c r="E8">
        <f t="shared" si="5"/>
        <v>20.6</v>
      </c>
      <c r="F8">
        <f t="shared" si="5"/>
        <v>18.299999999999997</v>
      </c>
      <c r="G8">
        <f t="shared" si="5"/>
        <v>18.600000000000001</v>
      </c>
      <c r="H8">
        <f t="shared" si="5"/>
        <v>18.2</v>
      </c>
      <c r="I8">
        <f t="shared" si="5"/>
        <v>18.600000000000001</v>
      </c>
      <c r="J8">
        <f t="shared" si="5"/>
        <v>19</v>
      </c>
      <c r="K8">
        <f t="shared" si="5"/>
        <v>18.399999999999999</v>
      </c>
    </row>
    <row r="9" spans="1:11">
      <c r="A9" t="s">
        <v>50</v>
      </c>
      <c r="B9">
        <f t="shared" ref="B9:K9" si="6">B54+B140</f>
        <v>17.899999999999999</v>
      </c>
      <c r="C9">
        <f t="shared" si="6"/>
        <v>17.7</v>
      </c>
      <c r="D9">
        <f t="shared" si="6"/>
        <v>17.599999999999998</v>
      </c>
      <c r="E9">
        <f t="shared" si="6"/>
        <v>17.7</v>
      </c>
      <c r="F9">
        <f t="shared" si="6"/>
        <v>17.8</v>
      </c>
      <c r="G9">
        <f t="shared" si="6"/>
        <v>17.399999999999999</v>
      </c>
      <c r="H9">
        <f t="shared" si="6"/>
        <v>17.5</v>
      </c>
      <c r="I9">
        <f t="shared" si="6"/>
        <v>17.2</v>
      </c>
      <c r="J9">
        <f t="shared" si="6"/>
        <v>16.8</v>
      </c>
      <c r="K9">
        <f t="shared" si="6"/>
        <v>20.2</v>
      </c>
    </row>
    <row r="10" spans="1:11">
      <c r="A10" t="s">
        <v>48</v>
      </c>
      <c r="B10">
        <f t="shared" ref="B10:K10" si="7">B55+B141</f>
        <v>21.7</v>
      </c>
      <c r="C10">
        <f t="shared" si="7"/>
        <v>20.8</v>
      </c>
      <c r="D10">
        <f t="shared" si="7"/>
        <v>20.100000000000001</v>
      </c>
      <c r="E10">
        <f t="shared" si="7"/>
        <v>19.2</v>
      </c>
      <c r="F10">
        <f t="shared" si="7"/>
        <v>18.099999999999998</v>
      </c>
      <c r="G10">
        <f t="shared" si="7"/>
        <v>18.400000000000002</v>
      </c>
      <c r="H10">
        <f t="shared" si="7"/>
        <v>18.400000000000002</v>
      </c>
      <c r="I10">
        <f t="shared" si="7"/>
        <v>18.399999999999999</v>
      </c>
      <c r="J10">
        <f t="shared" si="7"/>
        <v>18.7</v>
      </c>
      <c r="K10">
        <f t="shared" si="7"/>
        <v>18.599999999999998</v>
      </c>
    </row>
    <row r="11" spans="1:11">
      <c r="A11" t="s">
        <v>27</v>
      </c>
      <c r="B11">
        <f t="shared" ref="B11:K11" si="8">B56+B142</f>
        <v>18</v>
      </c>
      <c r="C11">
        <f t="shared" si="8"/>
        <v>17.2</v>
      </c>
      <c r="D11">
        <f t="shared" si="8"/>
        <v>19</v>
      </c>
      <c r="E11">
        <f t="shared" si="8"/>
        <v>19.8</v>
      </c>
      <c r="F11">
        <f t="shared" si="8"/>
        <v>18.700000000000003</v>
      </c>
      <c r="G11">
        <f t="shared" si="8"/>
        <v>17.700000000000003</v>
      </c>
      <c r="H11">
        <f t="shared" si="8"/>
        <v>19.100000000000001</v>
      </c>
      <c r="I11">
        <f t="shared" si="8"/>
        <v>19.299999999999997</v>
      </c>
      <c r="J11">
        <f t="shared" si="8"/>
        <v>19.7</v>
      </c>
      <c r="K11">
        <f t="shared" si="8"/>
        <v>16.8</v>
      </c>
    </row>
    <row r="12" spans="1:11">
      <c r="A12" t="s">
        <v>28</v>
      </c>
      <c r="B12">
        <f t="shared" ref="B12:K12" si="9">B57+B143</f>
        <v>14.3</v>
      </c>
      <c r="C12">
        <f t="shared" si="9"/>
        <v>14.7</v>
      </c>
      <c r="D12">
        <f t="shared" si="9"/>
        <v>15.1</v>
      </c>
      <c r="E12">
        <f t="shared" si="9"/>
        <v>14.5</v>
      </c>
      <c r="F12">
        <f t="shared" si="9"/>
        <v>14.600000000000001</v>
      </c>
      <c r="G12">
        <f t="shared" si="9"/>
        <v>14.600000000000001</v>
      </c>
      <c r="H12">
        <f t="shared" si="9"/>
        <v>14.700000000000001</v>
      </c>
      <c r="I12">
        <f t="shared" si="9"/>
        <v>14.9</v>
      </c>
      <c r="J12">
        <f t="shared" si="9"/>
        <v>14.9</v>
      </c>
      <c r="K12">
        <f t="shared" si="9"/>
        <v>14.9</v>
      </c>
    </row>
    <row r="13" spans="1:11">
      <c r="A13" t="s">
        <v>69</v>
      </c>
      <c r="B13">
        <f t="shared" ref="B13:K13" si="10">B58+B144</f>
        <v>16.2</v>
      </c>
      <c r="C13">
        <f t="shared" si="10"/>
        <v>16.200000000000003</v>
      </c>
      <c r="D13">
        <f t="shared" si="10"/>
        <v>17.100000000000001</v>
      </c>
      <c r="E13">
        <f t="shared" si="10"/>
        <v>17.899999999999999</v>
      </c>
      <c r="F13">
        <f t="shared" si="10"/>
        <v>16.299999999999997</v>
      </c>
      <c r="G13">
        <f t="shared" si="10"/>
        <v>16.299999999999997</v>
      </c>
      <c r="H13">
        <f t="shared" si="10"/>
        <v>15.4</v>
      </c>
      <c r="I13">
        <f t="shared" si="10"/>
        <v>14.2</v>
      </c>
      <c r="J13">
        <f t="shared" si="10"/>
        <v>14.6</v>
      </c>
      <c r="K13">
        <f t="shared" si="10"/>
        <v>14.9</v>
      </c>
    </row>
    <row r="14" spans="1:11">
      <c r="A14" t="s">
        <v>29</v>
      </c>
      <c r="B14">
        <f t="shared" ref="B14:K14" si="11">B59+B145</f>
        <v>18.2</v>
      </c>
      <c r="C14">
        <f t="shared" si="11"/>
        <v>18.5</v>
      </c>
      <c r="D14">
        <f t="shared" si="11"/>
        <v>18.399999999999999</v>
      </c>
      <c r="E14">
        <f t="shared" si="11"/>
        <v>18.399999999999999</v>
      </c>
      <c r="F14">
        <f t="shared" si="11"/>
        <v>17.2</v>
      </c>
      <c r="G14">
        <f t="shared" si="11"/>
        <v>17.7</v>
      </c>
      <c r="H14">
        <f t="shared" si="11"/>
        <v>18.399999999999999</v>
      </c>
      <c r="I14">
        <f t="shared" si="11"/>
        <v>20.399999999999999</v>
      </c>
      <c r="J14">
        <f t="shared" si="11"/>
        <v>19.5</v>
      </c>
      <c r="K14">
        <f t="shared" si="11"/>
        <v>19.2</v>
      </c>
    </row>
    <row r="15" spans="1:11">
      <c r="A15" t="s">
        <v>30</v>
      </c>
    </row>
    <row r="16" spans="1:11">
      <c r="A16" t="s">
        <v>31</v>
      </c>
      <c r="B16">
        <f t="shared" ref="B16:K16" si="12">B61+B147</f>
        <v>23.799999999999997</v>
      </c>
      <c r="C16">
        <f t="shared" si="12"/>
        <v>21.1</v>
      </c>
      <c r="D16">
        <f t="shared" si="12"/>
        <v>18.5</v>
      </c>
      <c r="E16">
        <f t="shared" si="12"/>
        <v>19.5</v>
      </c>
      <c r="F16">
        <f t="shared" si="12"/>
        <v>18.5</v>
      </c>
      <c r="G16">
        <f t="shared" si="12"/>
        <v>19.8</v>
      </c>
      <c r="H16">
        <f t="shared" si="12"/>
        <v>21.700000000000003</v>
      </c>
      <c r="I16">
        <f t="shared" si="12"/>
        <v>21</v>
      </c>
      <c r="J16">
        <f t="shared" si="12"/>
        <v>20.6</v>
      </c>
      <c r="K16">
        <f t="shared" si="12"/>
        <v>19</v>
      </c>
    </row>
    <row r="17" spans="1:11">
      <c r="A17" t="s">
        <v>32</v>
      </c>
      <c r="B17">
        <f t="shared" ref="B17:K17" si="13">B62+B148</f>
        <v>10.199999999999999</v>
      </c>
      <c r="C17">
        <f t="shared" si="13"/>
        <v>8.6</v>
      </c>
      <c r="D17">
        <f t="shared" si="13"/>
        <v>9</v>
      </c>
      <c r="E17">
        <f t="shared" si="13"/>
        <v>8.7999999999999989</v>
      </c>
      <c r="F17">
        <f t="shared" si="13"/>
        <v>7.6999999999999993</v>
      </c>
      <c r="G17">
        <f t="shared" si="13"/>
        <v>8.2999999999999989</v>
      </c>
      <c r="H17">
        <f t="shared" si="13"/>
        <v>9.1000000000000014</v>
      </c>
      <c r="I17">
        <f t="shared" si="13"/>
        <v>8</v>
      </c>
      <c r="J17">
        <f t="shared" si="13"/>
        <v>8.6</v>
      </c>
      <c r="K17">
        <f t="shared" si="13"/>
        <v>11.8</v>
      </c>
    </row>
    <row r="18" spans="1:11">
      <c r="A18" t="s">
        <v>33</v>
      </c>
      <c r="B18">
        <f t="shared" ref="B18:K18" si="14">B63+B149</f>
        <v>14.5</v>
      </c>
      <c r="C18">
        <f t="shared" si="14"/>
        <v>14.700000000000001</v>
      </c>
      <c r="D18">
        <f t="shared" si="14"/>
        <v>15.2</v>
      </c>
      <c r="E18">
        <f t="shared" si="14"/>
        <v>15.7</v>
      </c>
      <c r="F18">
        <f t="shared" si="14"/>
        <v>15.7</v>
      </c>
      <c r="G18">
        <f t="shared" si="14"/>
        <v>16.600000000000001</v>
      </c>
      <c r="H18">
        <f t="shared" si="14"/>
        <v>16.899999999999999</v>
      </c>
      <c r="I18">
        <f t="shared" si="14"/>
        <v>17</v>
      </c>
      <c r="J18">
        <f t="shared" si="14"/>
        <v>17.2</v>
      </c>
      <c r="K18">
        <f t="shared" si="14"/>
        <v>16.5</v>
      </c>
    </row>
    <row r="19" spans="1:11">
      <c r="A19" t="s">
        <v>34</v>
      </c>
      <c r="B19">
        <f t="shared" ref="B19:K19" si="15">B64+B150</f>
        <v>35.799999999999997</v>
      </c>
      <c r="C19">
        <f t="shared" si="15"/>
        <v>34.4</v>
      </c>
      <c r="D19">
        <f t="shared" si="15"/>
        <v>32.5</v>
      </c>
      <c r="E19">
        <f t="shared" si="15"/>
        <v>32.5</v>
      </c>
      <c r="F19">
        <f t="shared" si="15"/>
        <v>30.9</v>
      </c>
      <c r="G19">
        <f t="shared" si="15"/>
        <v>31.5</v>
      </c>
      <c r="H19">
        <f t="shared" si="15"/>
        <v>31.7</v>
      </c>
      <c r="I19">
        <f t="shared" si="15"/>
        <v>32.4</v>
      </c>
      <c r="J19">
        <f t="shared" si="15"/>
        <v>32.5</v>
      </c>
      <c r="K19">
        <f t="shared" si="15"/>
        <v>32.5</v>
      </c>
    </row>
    <row r="20" spans="1:11">
      <c r="A20" t="s">
        <v>35</v>
      </c>
    </row>
    <row r="21" spans="1:11">
      <c r="A21" t="s">
        <v>36</v>
      </c>
      <c r="B21">
        <f t="shared" ref="B21:K21" si="16">B66+B152</f>
        <v>12.7</v>
      </c>
      <c r="C21">
        <f t="shared" si="16"/>
        <v>12.9</v>
      </c>
      <c r="D21">
        <f t="shared" si="16"/>
        <v>13</v>
      </c>
      <c r="E21">
        <f t="shared" si="16"/>
        <v>12.7</v>
      </c>
      <c r="F21">
        <f t="shared" si="16"/>
        <v>12.7</v>
      </c>
      <c r="G21">
        <f t="shared" si="16"/>
        <v>12.700000000000001</v>
      </c>
      <c r="H21">
        <f t="shared" si="16"/>
        <v>13.6</v>
      </c>
      <c r="I21">
        <f t="shared" si="16"/>
        <v>14.2</v>
      </c>
      <c r="J21">
        <f t="shared" si="16"/>
        <v>13.8</v>
      </c>
      <c r="K21">
        <f t="shared" si="16"/>
        <v>13</v>
      </c>
    </row>
    <row r="22" spans="1:11">
      <c r="A22" t="s">
        <v>37</v>
      </c>
      <c r="B22">
        <f t="shared" ref="B22:K22" si="17">B67+B153</f>
        <v>20.700000000000003</v>
      </c>
      <c r="C22">
        <f t="shared" si="17"/>
        <v>20.7</v>
      </c>
      <c r="D22">
        <f t="shared" si="17"/>
        <v>21.1</v>
      </c>
      <c r="E22">
        <f t="shared" si="17"/>
        <v>21.7</v>
      </c>
      <c r="F22">
        <f t="shared" si="17"/>
        <v>21.1</v>
      </c>
      <c r="G22">
        <f t="shared" si="17"/>
        <v>21.6</v>
      </c>
      <c r="H22">
        <f t="shared" si="17"/>
        <v>21.700000000000003</v>
      </c>
      <c r="I22">
        <f t="shared" si="17"/>
        <v>22.200000000000003</v>
      </c>
      <c r="J22">
        <f t="shared" si="17"/>
        <v>22.5</v>
      </c>
      <c r="K22">
        <f t="shared" si="17"/>
        <v>22.4</v>
      </c>
    </row>
    <row r="23" spans="1:11">
      <c r="A23" t="s">
        <v>38</v>
      </c>
      <c r="B23">
        <f t="shared" ref="B23:K23" si="18">B68+B154</f>
        <v>30.599999999999998</v>
      </c>
      <c r="C23">
        <f t="shared" si="18"/>
        <v>30</v>
      </c>
      <c r="D23">
        <f t="shared" si="18"/>
        <v>29.3</v>
      </c>
      <c r="E23">
        <f t="shared" si="18"/>
        <v>28.099999999999998</v>
      </c>
      <c r="F23">
        <f t="shared" si="18"/>
        <v>25.299999999999997</v>
      </c>
      <c r="G23">
        <f t="shared" si="18"/>
        <v>23.9</v>
      </c>
      <c r="H23">
        <f t="shared" si="18"/>
        <v>22.6</v>
      </c>
      <c r="I23">
        <f t="shared" si="18"/>
        <v>21.5</v>
      </c>
      <c r="J23">
        <f t="shared" si="18"/>
        <v>20.3</v>
      </c>
      <c r="K23">
        <f t="shared" si="18"/>
        <v>20.100000000000001</v>
      </c>
    </row>
    <row r="24" spans="1:11">
      <c r="A24" t="s">
        <v>56</v>
      </c>
      <c r="B24">
        <f t="shared" ref="B24:K24" si="19">B69+B155</f>
        <v>10.7</v>
      </c>
      <c r="C24">
        <f t="shared" si="19"/>
        <v>10.3</v>
      </c>
      <c r="D24">
        <f t="shared" si="19"/>
        <v>10.6</v>
      </c>
      <c r="E24">
        <f t="shared" si="19"/>
        <v>10.7</v>
      </c>
      <c r="F24">
        <f t="shared" si="19"/>
        <v>10.600000000000001</v>
      </c>
      <c r="G24">
        <f t="shared" si="19"/>
        <v>10.9</v>
      </c>
      <c r="H24">
        <f t="shared" si="19"/>
        <v>10.8</v>
      </c>
      <c r="I24">
        <f t="shared" si="19"/>
        <v>10.5</v>
      </c>
      <c r="J24">
        <f t="shared" si="19"/>
        <v>10.6</v>
      </c>
      <c r="K24">
        <f t="shared" si="19"/>
        <v>10.3</v>
      </c>
    </row>
    <row r="25" spans="1:11">
      <c r="A25" t="s">
        <v>39</v>
      </c>
      <c r="B25">
        <f t="shared" ref="B25:K25" si="20">B70+B156</f>
        <v>24.5</v>
      </c>
      <c r="C25">
        <f t="shared" si="20"/>
        <v>23.6</v>
      </c>
      <c r="D25">
        <f t="shared" si="20"/>
        <v>22.6</v>
      </c>
      <c r="E25">
        <f t="shared" si="20"/>
        <v>22.799999999999997</v>
      </c>
      <c r="F25">
        <f t="shared" si="20"/>
        <v>20.100000000000001</v>
      </c>
      <c r="G25">
        <f t="shared" si="20"/>
        <v>18.8</v>
      </c>
      <c r="H25">
        <f t="shared" si="20"/>
        <v>18.3</v>
      </c>
      <c r="I25">
        <f t="shared" si="20"/>
        <v>18.2</v>
      </c>
      <c r="J25">
        <f t="shared" si="20"/>
        <v>17.7</v>
      </c>
      <c r="K25">
        <f t="shared" si="20"/>
        <v>18.3</v>
      </c>
    </row>
    <row r="26" spans="1:11">
      <c r="A26" t="s">
        <v>40</v>
      </c>
      <c r="B26">
        <f t="shared" ref="B26:K26" si="21">B71+B157</f>
        <v>14.3</v>
      </c>
      <c r="C26">
        <f t="shared" si="21"/>
        <v>14.399999999999999</v>
      </c>
      <c r="D26">
        <f t="shared" si="21"/>
        <v>14</v>
      </c>
      <c r="E26">
        <f t="shared" si="21"/>
        <v>13.600000000000001</v>
      </c>
      <c r="F26">
        <f t="shared" si="21"/>
        <v>13.299999999999999</v>
      </c>
      <c r="G26">
        <f t="shared" si="21"/>
        <v>13.3</v>
      </c>
      <c r="H26">
        <f t="shared" si="21"/>
        <v>13.3</v>
      </c>
      <c r="I26">
        <f t="shared" si="21"/>
        <v>13.399999999999999</v>
      </c>
      <c r="J26">
        <f t="shared" si="21"/>
        <v>13.7</v>
      </c>
      <c r="K26">
        <f t="shared" si="21"/>
        <v>13.7</v>
      </c>
    </row>
    <row r="27" spans="1:11">
      <c r="A27" s="635" t="s">
        <v>41</v>
      </c>
      <c r="B27" s="635">
        <f t="shared" ref="B27:K27" si="22">B72+B158</f>
        <v>30.700000000000003</v>
      </c>
      <c r="C27" s="635">
        <f t="shared" si="22"/>
        <v>29.200000000000003</v>
      </c>
      <c r="D27" s="635">
        <f t="shared" si="22"/>
        <v>28</v>
      </c>
      <c r="E27" s="635">
        <f t="shared" si="22"/>
        <v>27</v>
      </c>
      <c r="F27" s="635">
        <f t="shared" si="22"/>
        <v>22.4</v>
      </c>
      <c r="G27" s="635">
        <f t="shared" si="22"/>
        <v>22</v>
      </c>
      <c r="H27" s="635">
        <f t="shared" si="22"/>
        <v>22.7</v>
      </c>
      <c r="I27" s="635">
        <f t="shared" si="22"/>
        <v>22.7</v>
      </c>
      <c r="J27" s="635">
        <f t="shared" si="22"/>
        <v>22.2</v>
      </c>
      <c r="K27" s="635">
        <f t="shared" si="22"/>
        <v>22.5</v>
      </c>
    </row>
    <row r="28" spans="1:11">
      <c r="A28" t="s">
        <v>42</v>
      </c>
      <c r="B28">
        <f t="shared" ref="B28:K28" si="23">B73+B159</f>
        <v>15.100000000000001</v>
      </c>
      <c r="C28">
        <f t="shared" si="23"/>
        <v>15.100000000000001</v>
      </c>
      <c r="D28">
        <f t="shared" si="23"/>
        <v>15</v>
      </c>
      <c r="E28">
        <f t="shared" si="23"/>
        <v>15.5</v>
      </c>
      <c r="F28">
        <f t="shared" si="23"/>
        <v>15.1</v>
      </c>
      <c r="G28">
        <f t="shared" si="23"/>
        <v>15.100000000000001</v>
      </c>
      <c r="H28">
        <f t="shared" si="23"/>
        <v>14.8</v>
      </c>
      <c r="I28">
        <f t="shared" si="23"/>
        <v>15.100000000000001</v>
      </c>
      <c r="J28">
        <f t="shared" si="23"/>
        <v>15.100000000000001</v>
      </c>
      <c r="K28">
        <f t="shared" si="23"/>
        <v>14.8</v>
      </c>
    </row>
    <row r="29" spans="1:11">
      <c r="A29" t="s">
        <v>43</v>
      </c>
      <c r="B29">
        <f t="shared" ref="B29:K29" si="24">B74+B160</f>
        <v>15.3</v>
      </c>
      <c r="C29">
        <f t="shared" si="24"/>
        <v>15.9</v>
      </c>
      <c r="D29">
        <f t="shared" si="24"/>
        <v>16.100000000000001</v>
      </c>
      <c r="E29">
        <f t="shared" si="24"/>
        <v>16.600000000000001</v>
      </c>
      <c r="F29">
        <f t="shared" si="24"/>
        <v>16.600000000000001</v>
      </c>
      <c r="G29">
        <f t="shared" si="24"/>
        <v>16.600000000000001</v>
      </c>
      <c r="H29">
        <f t="shared" si="24"/>
        <v>15.600000000000001</v>
      </c>
      <c r="I29">
        <f t="shared" si="24"/>
        <v>15.8</v>
      </c>
      <c r="J29">
        <f t="shared" si="24"/>
        <v>16</v>
      </c>
      <c r="K29">
        <f t="shared" si="24"/>
        <v>15.3</v>
      </c>
    </row>
    <row r="30" spans="1:11">
      <c r="A30" t="s">
        <v>60</v>
      </c>
      <c r="B30">
        <f t="shared" ref="B30:K30" si="25">B75+B161</f>
        <v>11.7</v>
      </c>
      <c r="C30">
        <f t="shared" si="25"/>
        <v>11.7</v>
      </c>
      <c r="D30">
        <f t="shared" si="25"/>
        <v>12.1</v>
      </c>
      <c r="E30">
        <f t="shared" si="25"/>
        <v>12.8</v>
      </c>
      <c r="F30">
        <f t="shared" si="25"/>
        <v>12.9</v>
      </c>
      <c r="G30">
        <f t="shared" si="25"/>
        <v>13.7</v>
      </c>
      <c r="H30">
        <f t="shared" si="25"/>
        <v>13.8</v>
      </c>
      <c r="I30">
        <f t="shared" si="25"/>
        <v>14</v>
      </c>
      <c r="J30">
        <f t="shared" si="25"/>
        <v>14.100000000000001</v>
      </c>
      <c r="K30">
        <f t="shared" si="25"/>
        <v>13.9</v>
      </c>
    </row>
    <row r="31" spans="1:11">
      <c r="A31" s="252" t="s">
        <v>64</v>
      </c>
      <c r="B31" s="670">
        <f>AVERAGE(B3:B30)</f>
        <v>19.569230769230767</v>
      </c>
      <c r="C31" s="670">
        <f t="shared" ref="C31:K31" si="26">AVERAGE(C3:C30)</f>
        <v>19.23076923076923</v>
      </c>
      <c r="D31" s="670">
        <f t="shared" si="26"/>
        <v>18.984615384615388</v>
      </c>
      <c r="E31" s="670">
        <f t="shared" si="26"/>
        <v>18.846153846153847</v>
      </c>
      <c r="F31" s="670">
        <f t="shared" si="26"/>
        <v>17.792307692307695</v>
      </c>
      <c r="G31" s="670">
        <f t="shared" si="26"/>
        <v>17.973076923076924</v>
      </c>
      <c r="H31" s="670">
        <f t="shared" si="26"/>
        <v>18.000000000000004</v>
      </c>
      <c r="I31" s="670">
        <f t="shared" si="26"/>
        <v>18.088461538461534</v>
      </c>
      <c r="J31" s="670">
        <f t="shared" si="26"/>
        <v>18.107692307692307</v>
      </c>
      <c r="K31" s="670">
        <f t="shared" si="26"/>
        <v>18.123076923076923</v>
      </c>
    </row>
    <row r="32" spans="1:11">
      <c r="A32" s="252" t="s">
        <v>3323</v>
      </c>
      <c r="B32" s="670">
        <f>STDEV(B3:B30)</f>
        <v>6.7183789253521038</v>
      </c>
      <c r="C32" s="670">
        <f t="shared" ref="C32:K32" si="27">STDEV(C3:C30)</f>
        <v>6.3876611826720593</v>
      </c>
      <c r="D32" s="670">
        <f t="shared" si="27"/>
        <v>5.8339483924828741</v>
      </c>
      <c r="E32" s="670">
        <f t="shared" si="27"/>
        <v>5.5489985236423092</v>
      </c>
      <c r="F32" s="670">
        <f t="shared" si="27"/>
        <v>4.8399109972744787</v>
      </c>
      <c r="G32" s="670">
        <f t="shared" si="27"/>
        <v>4.9128857257060359</v>
      </c>
      <c r="H32" s="670">
        <f t="shared" si="27"/>
        <v>4.77836792220943</v>
      </c>
      <c r="I32" s="670">
        <f t="shared" si="27"/>
        <v>4.9550238686066566</v>
      </c>
      <c r="J32" s="670">
        <f t="shared" si="27"/>
        <v>4.9429483571587509</v>
      </c>
      <c r="K32" s="670">
        <f t="shared" si="27"/>
        <v>4.8415127960014974</v>
      </c>
    </row>
    <row r="33" spans="1:11">
      <c r="A33" s="671" t="s">
        <v>3324</v>
      </c>
      <c r="B33" s="672">
        <f>(B27-B31)/B32</f>
        <v>1.656764132306795</v>
      </c>
      <c r="C33" s="672">
        <f t="shared" ref="C33:J33" si="28">(C27-C31)/C32</f>
        <v>1.5607012463770795</v>
      </c>
      <c r="D33" s="672">
        <f t="shared" si="28"/>
        <v>1.5453315677253956</v>
      </c>
      <c r="E33" s="672">
        <f t="shared" si="28"/>
        <v>1.4694266215976657</v>
      </c>
      <c r="F33" s="672">
        <f t="shared" si="28"/>
        <v>0.95202004960154318</v>
      </c>
      <c r="G33" s="672">
        <f t="shared" si="28"/>
        <v>0.81966552892788136</v>
      </c>
      <c r="H33" s="672">
        <f t="shared" si="28"/>
        <v>0.98359943740514688</v>
      </c>
      <c r="I33" s="672">
        <f t="shared" si="28"/>
        <v>0.9306793637777615</v>
      </c>
      <c r="J33" s="672">
        <f t="shared" si="28"/>
        <v>0.82790824354474657</v>
      </c>
      <c r="K33" s="672">
        <f>(K27-K31)/K32</f>
        <v>0.90404038186946134</v>
      </c>
    </row>
    <row r="36" spans="1:11">
      <c r="A36" t="s">
        <v>297</v>
      </c>
    </row>
    <row r="38" spans="1:11">
      <c r="A38" t="s">
        <v>119</v>
      </c>
      <c r="B38">
        <v>42585.472442129627</v>
      </c>
    </row>
    <row r="39" spans="1:11">
      <c r="A39" t="s">
        <v>120</v>
      </c>
      <c r="B39">
        <v>42761.517586076385</v>
      </c>
    </row>
    <row r="40" spans="1:11">
      <c r="A40" t="s">
        <v>121</v>
      </c>
      <c r="B40" t="s">
        <v>2</v>
      </c>
    </row>
    <row r="42" spans="1:11">
      <c r="A42" t="s">
        <v>298</v>
      </c>
      <c r="B42" t="s">
        <v>299</v>
      </c>
    </row>
    <row r="43" spans="1:11">
      <c r="A43" t="s">
        <v>122</v>
      </c>
      <c r="B43" t="s">
        <v>186</v>
      </c>
    </row>
    <row r="45" spans="1:11">
      <c r="A45" s="252" t="s">
        <v>123</v>
      </c>
      <c r="B45" s="252" t="s">
        <v>97</v>
      </c>
      <c r="C45" s="252" t="s">
        <v>98</v>
      </c>
      <c r="D45" s="252" t="s">
        <v>99</v>
      </c>
      <c r="E45" s="252" t="s">
        <v>100</v>
      </c>
      <c r="F45" s="252" t="s">
        <v>101</v>
      </c>
      <c r="G45" s="252" t="s">
        <v>102</v>
      </c>
      <c r="H45" s="252" t="s">
        <v>103</v>
      </c>
      <c r="I45" s="252" t="s">
        <v>104</v>
      </c>
      <c r="J45" s="252" t="s">
        <v>125</v>
      </c>
      <c r="K45" s="252" t="s">
        <v>136</v>
      </c>
    </row>
    <row r="46" spans="1:11">
      <c r="A46" t="s">
        <v>159</v>
      </c>
      <c r="B46">
        <v>6.9</v>
      </c>
      <c r="C46">
        <v>7.1</v>
      </c>
      <c r="D46">
        <v>7.2</v>
      </c>
      <c r="E46">
        <v>7.3</v>
      </c>
      <c r="F46">
        <v>7.1</v>
      </c>
      <c r="G46">
        <v>7.2</v>
      </c>
      <c r="H46">
        <v>7.3</v>
      </c>
      <c r="I46">
        <v>7.7</v>
      </c>
      <c r="J46">
        <v>7.6</v>
      </c>
      <c r="K46">
        <v>7.6</v>
      </c>
    </row>
    <row r="47" spans="1:11">
      <c r="A47" t="s">
        <v>278</v>
      </c>
      <c r="B47">
        <v>6.9</v>
      </c>
      <c r="C47">
        <v>7.1</v>
      </c>
      <c r="D47">
        <v>7.2</v>
      </c>
      <c r="E47">
        <v>7.3</v>
      </c>
      <c r="F47">
        <v>7.1</v>
      </c>
      <c r="G47">
        <v>7.2</v>
      </c>
      <c r="H47">
        <v>7.3</v>
      </c>
      <c r="I47">
        <v>7.7</v>
      </c>
      <c r="J47">
        <v>7.6</v>
      </c>
      <c r="K47">
        <v>7.6</v>
      </c>
    </row>
    <row r="48" spans="1:11">
      <c r="A48" t="s">
        <v>21</v>
      </c>
      <c r="B48">
        <v>6.6</v>
      </c>
      <c r="C48">
        <v>6.9</v>
      </c>
      <c r="D48">
        <v>7.1</v>
      </c>
      <c r="E48">
        <v>7.5</v>
      </c>
      <c r="F48">
        <v>7.5</v>
      </c>
      <c r="G48">
        <v>7.7</v>
      </c>
      <c r="H48">
        <v>7.7</v>
      </c>
      <c r="I48">
        <v>7.8</v>
      </c>
      <c r="J48">
        <v>7.7</v>
      </c>
      <c r="K48">
        <v>7.7</v>
      </c>
    </row>
    <row r="49" spans="1:11">
      <c r="A49" t="s">
        <v>22</v>
      </c>
      <c r="B49">
        <v>4.8</v>
      </c>
      <c r="C49">
        <v>4.7</v>
      </c>
      <c r="D49">
        <v>4.4000000000000004</v>
      </c>
      <c r="E49">
        <v>4</v>
      </c>
      <c r="F49">
        <v>3.7</v>
      </c>
      <c r="G49">
        <v>3.6</v>
      </c>
      <c r="H49">
        <v>3.5</v>
      </c>
      <c r="I49">
        <v>3</v>
      </c>
      <c r="J49">
        <v>2.9</v>
      </c>
      <c r="K49">
        <v>2.5</v>
      </c>
    </row>
    <row r="50" spans="1:11">
      <c r="A50" t="s">
        <v>23</v>
      </c>
      <c r="B50">
        <v>7.3</v>
      </c>
      <c r="C50">
        <v>7.5</v>
      </c>
      <c r="D50">
        <v>7.3</v>
      </c>
      <c r="E50">
        <v>7.1</v>
      </c>
      <c r="F50">
        <v>6.8</v>
      </c>
      <c r="G50">
        <v>7.5</v>
      </c>
      <c r="H50">
        <v>7.6</v>
      </c>
      <c r="I50">
        <v>8.3000000000000007</v>
      </c>
      <c r="J50">
        <v>8.5</v>
      </c>
      <c r="K50">
        <v>8.4</v>
      </c>
    </row>
    <row r="51" spans="1:11">
      <c r="A51" t="s">
        <v>24</v>
      </c>
      <c r="B51">
        <v>9.5</v>
      </c>
      <c r="C51">
        <v>9.6999999999999993</v>
      </c>
      <c r="D51">
        <v>9.6999999999999993</v>
      </c>
      <c r="E51">
        <v>9.6999999999999993</v>
      </c>
      <c r="F51">
        <v>9.5</v>
      </c>
      <c r="G51">
        <v>9.8000000000000007</v>
      </c>
      <c r="H51">
        <v>10</v>
      </c>
      <c r="I51">
        <v>10.199999999999999</v>
      </c>
      <c r="J51">
        <v>10.3</v>
      </c>
      <c r="K51">
        <v>10.1</v>
      </c>
    </row>
    <row r="52" spans="1:11">
      <c r="A52" t="s">
        <v>124</v>
      </c>
      <c r="B52">
        <v>7.5</v>
      </c>
      <c r="C52">
        <v>7.8</v>
      </c>
      <c r="D52">
        <v>7.8</v>
      </c>
      <c r="E52">
        <v>8.1</v>
      </c>
      <c r="F52">
        <v>7.9</v>
      </c>
      <c r="G52">
        <v>8</v>
      </c>
      <c r="H52">
        <v>8.1999999999999993</v>
      </c>
      <c r="I52">
        <v>8.9</v>
      </c>
      <c r="J52">
        <v>8.5</v>
      </c>
      <c r="K52">
        <v>8.5</v>
      </c>
    </row>
    <row r="53" spans="1:11">
      <c r="A53" t="s">
        <v>26</v>
      </c>
      <c r="B53">
        <v>1.9</v>
      </c>
      <c r="C53">
        <v>2</v>
      </c>
      <c r="D53">
        <v>2.1</v>
      </c>
      <c r="E53">
        <v>2.1</v>
      </c>
      <c r="F53">
        <v>1.9</v>
      </c>
      <c r="G53">
        <v>2</v>
      </c>
      <c r="H53">
        <v>1.9</v>
      </c>
      <c r="I53">
        <v>1.8</v>
      </c>
      <c r="J53">
        <v>1.6</v>
      </c>
      <c r="K53">
        <v>1.9</v>
      </c>
    </row>
    <row r="54" spans="1:11">
      <c r="A54" t="s">
        <v>50</v>
      </c>
      <c r="B54">
        <v>3.3</v>
      </c>
      <c r="C54">
        <v>3.3</v>
      </c>
      <c r="D54">
        <v>3.4</v>
      </c>
      <c r="E54">
        <v>3.3</v>
      </c>
      <c r="F54">
        <v>2.8</v>
      </c>
      <c r="G54">
        <v>2.9</v>
      </c>
      <c r="H54">
        <v>2.9</v>
      </c>
      <c r="I54">
        <v>2.8</v>
      </c>
      <c r="J54">
        <v>2.7</v>
      </c>
      <c r="K54">
        <v>2.9</v>
      </c>
    </row>
    <row r="55" spans="1:11">
      <c r="A55" t="s">
        <v>48</v>
      </c>
      <c r="B55">
        <v>1.7</v>
      </c>
      <c r="C55">
        <v>1.6</v>
      </c>
      <c r="D55">
        <v>1.6</v>
      </c>
      <c r="E55">
        <v>1.3</v>
      </c>
      <c r="F55">
        <v>1.2</v>
      </c>
      <c r="G55">
        <v>1.1000000000000001</v>
      </c>
      <c r="H55">
        <v>0.8</v>
      </c>
      <c r="I55">
        <v>0.7</v>
      </c>
      <c r="J55">
        <v>0.9</v>
      </c>
      <c r="K55">
        <v>0.9</v>
      </c>
    </row>
    <row r="56" spans="1:11">
      <c r="A56" t="s">
        <v>27</v>
      </c>
      <c r="B56">
        <v>5.0999999999999996</v>
      </c>
      <c r="C56">
        <v>5.2</v>
      </c>
      <c r="D56">
        <v>5</v>
      </c>
      <c r="E56">
        <v>5.5</v>
      </c>
      <c r="F56">
        <v>5.4</v>
      </c>
      <c r="G56">
        <v>5.4</v>
      </c>
      <c r="H56">
        <v>5.6</v>
      </c>
      <c r="I56">
        <v>5.6</v>
      </c>
      <c r="J56">
        <v>6</v>
      </c>
      <c r="K56">
        <v>6.5</v>
      </c>
    </row>
    <row r="57" spans="1:11">
      <c r="A57" t="s">
        <v>28</v>
      </c>
      <c r="B57">
        <v>9.1</v>
      </c>
      <c r="C57">
        <v>9.4</v>
      </c>
      <c r="D57">
        <v>9.6</v>
      </c>
      <c r="E57">
        <v>9.3000000000000007</v>
      </c>
      <c r="F57">
        <v>9.4</v>
      </c>
      <c r="G57">
        <v>9.3000000000000007</v>
      </c>
      <c r="H57">
        <v>9.3000000000000007</v>
      </c>
      <c r="I57">
        <v>9.5</v>
      </c>
      <c r="J57">
        <v>9.4</v>
      </c>
      <c r="K57">
        <v>9.3000000000000007</v>
      </c>
    </row>
    <row r="58" spans="1:11">
      <c r="A58" t="s">
        <v>69</v>
      </c>
      <c r="B58">
        <v>4.3</v>
      </c>
      <c r="C58">
        <v>4.4000000000000004</v>
      </c>
      <c r="D58">
        <v>5</v>
      </c>
      <c r="E58">
        <v>5.4</v>
      </c>
      <c r="F58">
        <v>5.6</v>
      </c>
      <c r="G58">
        <v>5.6</v>
      </c>
      <c r="H58">
        <v>4.9000000000000004</v>
      </c>
      <c r="I58">
        <v>3.5</v>
      </c>
      <c r="J58">
        <v>3.1</v>
      </c>
      <c r="K58">
        <v>3</v>
      </c>
    </row>
    <row r="59" spans="1:11">
      <c r="A59" t="s">
        <v>29</v>
      </c>
      <c r="B59">
        <v>6</v>
      </c>
      <c r="C59">
        <v>6.1</v>
      </c>
      <c r="D59">
        <v>6</v>
      </c>
      <c r="E59">
        <v>6</v>
      </c>
      <c r="F59">
        <v>5.5</v>
      </c>
      <c r="G59">
        <v>5.6</v>
      </c>
      <c r="H59">
        <v>5.8</v>
      </c>
      <c r="I59">
        <v>6.4</v>
      </c>
      <c r="J59">
        <v>6.3</v>
      </c>
      <c r="K59">
        <v>6.3</v>
      </c>
    </row>
    <row r="60" spans="1:11">
      <c r="A60" t="s">
        <v>30</v>
      </c>
      <c r="B60" t="s">
        <v>110</v>
      </c>
      <c r="C60" t="s">
        <v>110</v>
      </c>
      <c r="D60" t="s">
        <v>110</v>
      </c>
      <c r="E60" t="s">
        <v>110</v>
      </c>
      <c r="F60" t="s">
        <v>110</v>
      </c>
      <c r="G60" t="s">
        <v>110</v>
      </c>
      <c r="H60" t="s">
        <v>110</v>
      </c>
      <c r="I60" t="s">
        <v>110</v>
      </c>
      <c r="J60" t="s">
        <v>110</v>
      </c>
      <c r="K60" t="s">
        <v>110</v>
      </c>
    </row>
    <row r="61" spans="1:11">
      <c r="A61" t="s">
        <v>31</v>
      </c>
      <c r="B61">
        <v>5.6</v>
      </c>
      <c r="C61">
        <v>5.5</v>
      </c>
      <c r="D61">
        <v>5</v>
      </c>
      <c r="E61">
        <v>5.3</v>
      </c>
      <c r="F61">
        <v>4.8</v>
      </c>
      <c r="G61">
        <v>4.8</v>
      </c>
      <c r="H61">
        <v>5.0999999999999996</v>
      </c>
      <c r="I61">
        <v>4.9000000000000004</v>
      </c>
      <c r="J61">
        <v>4.9000000000000004</v>
      </c>
      <c r="K61">
        <v>4.0999999999999996</v>
      </c>
    </row>
    <row r="62" spans="1:11">
      <c r="A62" t="s">
        <v>32</v>
      </c>
      <c r="B62">
        <v>0.7</v>
      </c>
      <c r="C62">
        <v>0.6</v>
      </c>
      <c r="D62">
        <v>0.6</v>
      </c>
      <c r="E62">
        <v>0.6</v>
      </c>
      <c r="F62">
        <v>0.6</v>
      </c>
      <c r="G62">
        <v>0.7</v>
      </c>
      <c r="H62">
        <v>0.8</v>
      </c>
      <c r="I62">
        <v>0.7</v>
      </c>
      <c r="J62">
        <v>0.8</v>
      </c>
      <c r="K62">
        <v>1</v>
      </c>
    </row>
    <row r="63" spans="1:11">
      <c r="A63" t="s">
        <v>33</v>
      </c>
      <c r="B63">
        <v>3.6</v>
      </c>
      <c r="C63">
        <v>3.9</v>
      </c>
      <c r="D63">
        <v>4.0999999999999996</v>
      </c>
      <c r="E63">
        <v>4.3</v>
      </c>
      <c r="F63">
        <v>4.3</v>
      </c>
      <c r="G63">
        <v>4.5</v>
      </c>
      <c r="H63">
        <v>4.4000000000000004</v>
      </c>
      <c r="I63">
        <v>4.5999999999999996</v>
      </c>
      <c r="J63">
        <v>4.8</v>
      </c>
      <c r="K63">
        <v>4.3</v>
      </c>
    </row>
    <row r="64" spans="1:11">
      <c r="A64" t="s">
        <v>34</v>
      </c>
      <c r="B64">
        <v>12.6</v>
      </c>
      <c r="C64">
        <v>11.9</v>
      </c>
      <c r="D64">
        <v>11</v>
      </c>
      <c r="E64">
        <v>10.4</v>
      </c>
      <c r="F64">
        <v>10.199999999999999</v>
      </c>
      <c r="G64">
        <v>10</v>
      </c>
      <c r="H64">
        <v>10.199999999999999</v>
      </c>
      <c r="I64">
        <v>10.1</v>
      </c>
      <c r="J64">
        <v>10.199999999999999</v>
      </c>
      <c r="K64">
        <v>9.9</v>
      </c>
    </row>
    <row r="65" spans="1:11">
      <c r="A65" t="s">
        <v>35</v>
      </c>
      <c r="B65" t="s">
        <v>110</v>
      </c>
      <c r="C65" t="s">
        <v>110</v>
      </c>
      <c r="D65" t="s">
        <v>110</v>
      </c>
      <c r="E65" t="s">
        <v>110</v>
      </c>
      <c r="F65" t="s">
        <v>110</v>
      </c>
      <c r="G65" t="s">
        <v>110</v>
      </c>
      <c r="H65" t="s">
        <v>110</v>
      </c>
      <c r="I65" t="s">
        <v>110</v>
      </c>
      <c r="J65" t="s">
        <v>110</v>
      </c>
      <c r="K65" t="s">
        <v>110</v>
      </c>
    </row>
    <row r="66" spans="1:11">
      <c r="A66" t="s">
        <v>36</v>
      </c>
      <c r="B66">
        <v>8.9</v>
      </c>
      <c r="C66">
        <v>9.4</v>
      </c>
      <c r="D66">
        <v>9.6</v>
      </c>
      <c r="E66">
        <v>9.1999999999999993</v>
      </c>
      <c r="F66">
        <v>9.1999999999999993</v>
      </c>
      <c r="G66">
        <v>9.3000000000000007</v>
      </c>
      <c r="H66">
        <v>10.1</v>
      </c>
      <c r="I66">
        <v>10.9</v>
      </c>
      <c r="J66">
        <v>10.5</v>
      </c>
      <c r="K66">
        <v>9.6999999999999993</v>
      </c>
    </row>
    <row r="67" spans="1:11">
      <c r="A67" t="s">
        <v>37</v>
      </c>
      <c r="B67">
        <v>9.8000000000000007</v>
      </c>
      <c r="C67">
        <v>10</v>
      </c>
      <c r="D67">
        <v>10</v>
      </c>
      <c r="E67">
        <v>11.1</v>
      </c>
      <c r="F67">
        <v>11.1</v>
      </c>
      <c r="G67">
        <v>11</v>
      </c>
      <c r="H67">
        <v>11.3</v>
      </c>
      <c r="I67">
        <v>11.8</v>
      </c>
      <c r="J67">
        <v>12.2</v>
      </c>
      <c r="K67">
        <v>12.1</v>
      </c>
    </row>
    <row r="68" spans="1:11">
      <c r="A68" t="s">
        <v>38</v>
      </c>
      <c r="B68">
        <v>8.1999999999999993</v>
      </c>
      <c r="C68">
        <v>8.1999999999999993</v>
      </c>
      <c r="D68">
        <v>8.5</v>
      </c>
      <c r="E68">
        <v>8.1999999999999993</v>
      </c>
      <c r="F68">
        <v>7.4</v>
      </c>
      <c r="G68">
        <v>7.1</v>
      </c>
      <c r="H68">
        <v>6.9</v>
      </c>
      <c r="I68">
        <v>6.7</v>
      </c>
      <c r="J68">
        <v>6.2</v>
      </c>
      <c r="K68">
        <v>5.8</v>
      </c>
    </row>
    <row r="69" spans="1:11">
      <c r="A69" t="s">
        <v>56</v>
      </c>
      <c r="B69">
        <v>4</v>
      </c>
      <c r="C69">
        <v>4</v>
      </c>
      <c r="D69">
        <v>4.0999999999999996</v>
      </c>
      <c r="E69">
        <v>4.3</v>
      </c>
      <c r="F69">
        <v>4.4000000000000004</v>
      </c>
      <c r="G69">
        <v>4.4000000000000004</v>
      </c>
      <c r="H69">
        <v>4.5</v>
      </c>
      <c r="I69">
        <v>4.0999999999999996</v>
      </c>
      <c r="J69">
        <v>4</v>
      </c>
      <c r="K69">
        <v>4.2</v>
      </c>
    </row>
    <row r="70" spans="1:11">
      <c r="A70" t="s">
        <v>39</v>
      </c>
      <c r="B70">
        <v>9.9</v>
      </c>
      <c r="C70">
        <v>9.6</v>
      </c>
      <c r="D70">
        <v>8.6</v>
      </c>
      <c r="E70">
        <v>7.6</v>
      </c>
      <c r="F70">
        <v>6.5</v>
      </c>
      <c r="G70">
        <v>5.9</v>
      </c>
      <c r="H70">
        <v>5.5</v>
      </c>
      <c r="I70">
        <v>4.8</v>
      </c>
      <c r="J70">
        <v>4.5</v>
      </c>
      <c r="K70">
        <v>4.8</v>
      </c>
    </row>
    <row r="71" spans="1:11">
      <c r="A71" t="s">
        <v>40</v>
      </c>
      <c r="B71">
        <v>2.7</v>
      </c>
      <c r="C71">
        <v>2.7</v>
      </c>
      <c r="D71">
        <v>2.6</v>
      </c>
      <c r="E71">
        <v>2.7</v>
      </c>
      <c r="F71">
        <v>2.6</v>
      </c>
      <c r="G71">
        <v>2.5</v>
      </c>
      <c r="H71">
        <v>2.2999999999999998</v>
      </c>
      <c r="I71">
        <v>2.2999999999999998</v>
      </c>
      <c r="J71">
        <v>2.2999999999999998</v>
      </c>
      <c r="K71">
        <v>2.1</v>
      </c>
    </row>
    <row r="72" spans="1:11">
      <c r="A72" t="s">
        <v>41</v>
      </c>
      <c r="B72">
        <v>5.9</v>
      </c>
      <c r="C72">
        <v>5.9</v>
      </c>
      <c r="D72">
        <v>6</v>
      </c>
      <c r="E72">
        <v>6.4</v>
      </c>
      <c r="F72">
        <v>6.6</v>
      </c>
      <c r="G72">
        <v>6.7</v>
      </c>
      <c r="H72">
        <v>7</v>
      </c>
      <c r="I72">
        <v>7.1</v>
      </c>
      <c r="J72">
        <v>7.1</v>
      </c>
      <c r="K72">
        <v>7.3</v>
      </c>
    </row>
    <row r="73" spans="1:11">
      <c r="A73" t="s">
        <v>42</v>
      </c>
      <c r="B73">
        <v>4.8</v>
      </c>
      <c r="C73">
        <v>4.8</v>
      </c>
      <c r="D73">
        <v>5</v>
      </c>
      <c r="E73">
        <v>5.4</v>
      </c>
      <c r="F73">
        <v>5.0999999999999996</v>
      </c>
      <c r="G73">
        <v>5.2</v>
      </c>
      <c r="H73">
        <v>5</v>
      </c>
      <c r="I73">
        <v>5.3</v>
      </c>
      <c r="J73">
        <v>5.3</v>
      </c>
      <c r="K73">
        <v>5</v>
      </c>
    </row>
    <row r="74" spans="1:11">
      <c r="A74" t="s">
        <v>43</v>
      </c>
      <c r="B74">
        <v>7.7</v>
      </c>
      <c r="C74">
        <v>8.3000000000000007</v>
      </c>
      <c r="D74">
        <v>8.6999999999999993</v>
      </c>
      <c r="E74">
        <v>9.4</v>
      </c>
      <c r="F74">
        <v>9.5</v>
      </c>
      <c r="G74">
        <v>9.4</v>
      </c>
      <c r="H74">
        <v>8.8000000000000007</v>
      </c>
      <c r="I74">
        <v>9.1</v>
      </c>
      <c r="J74">
        <v>9.1999999999999993</v>
      </c>
      <c r="K74">
        <v>8.9</v>
      </c>
    </row>
    <row r="75" spans="1:11">
      <c r="A75" t="s">
        <v>60</v>
      </c>
      <c r="B75">
        <v>5.9</v>
      </c>
      <c r="C75">
        <v>6.2</v>
      </c>
      <c r="D75">
        <v>6.6</v>
      </c>
      <c r="E75">
        <v>6.9</v>
      </c>
      <c r="F75">
        <v>6.9</v>
      </c>
      <c r="G75">
        <v>7.5</v>
      </c>
      <c r="H75">
        <v>7.9</v>
      </c>
      <c r="I75">
        <v>8.1</v>
      </c>
      <c r="J75">
        <v>8.4</v>
      </c>
      <c r="K75">
        <v>8.5</v>
      </c>
    </row>
    <row r="76" spans="1:11">
      <c r="A76" t="s">
        <v>49</v>
      </c>
      <c r="B76" t="s">
        <v>110</v>
      </c>
      <c r="C76" t="s">
        <v>110</v>
      </c>
      <c r="D76" t="s">
        <v>110</v>
      </c>
      <c r="E76" t="s">
        <v>110</v>
      </c>
      <c r="F76" t="s">
        <v>110</v>
      </c>
      <c r="G76" t="s">
        <v>110</v>
      </c>
      <c r="H76" t="s">
        <v>110</v>
      </c>
      <c r="I76" t="s">
        <v>110</v>
      </c>
      <c r="J76" t="s">
        <v>110</v>
      </c>
      <c r="K76" t="s">
        <v>110</v>
      </c>
    </row>
    <row r="77" spans="1:11">
      <c r="A77" t="s">
        <v>55</v>
      </c>
      <c r="B77">
        <v>4.5</v>
      </c>
      <c r="C77">
        <v>4.5999999999999996</v>
      </c>
      <c r="D77">
        <v>4.5999999999999996</v>
      </c>
      <c r="E77">
        <v>4.8</v>
      </c>
      <c r="F77">
        <v>4.7</v>
      </c>
      <c r="G77">
        <v>4.8</v>
      </c>
      <c r="H77">
        <v>4.5</v>
      </c>
      <c r="I77">
        <v>4.5999999999999996</v>
      </c>
      <c r="J77">
        <v>4.8</v>
      </c>
      <c r="K77">
        <v>4.9000000000000004</v>
      </c>
    </row>
    <row r="78" spans="1:11">
      <c r="A78" t="s">
        <v>58</v>
      </c>
      <c r="B78">
        <v>16.3</v>
      </c>
      <c r="C78">
        <v>16.5</v>
      </c>
      <c r="D78">
        <v>17</v>
      </c>
      <c r="E78">
        <v>17.100000000000001</v>
      </c>
      <c r="F78">
        <v>17.399999999999999</v>
      </c>
      <c r="G78">
        <v>17.600000000000001</v>
      </c>
      <c r="H78">
        <v>17.600000000000001</v>
      </c>
      <c r="I78">
        <v>17.2</v>
      </c>
      <c r="J78">
        <v>17.100000000000001</v>
      </c>
      <c r="K78">
        <v>17.3</v>
      </c>
    </row>
    <row r="79" spans="1:11">
      <c r="A79" t="s">
        <v>163</v>
      </c>
      <c r="B79">
        <v>1.7</v>
      </c>
      <c r="C79">
        <v>1.8</v>
      </c>
      <c r="D79">
        <v>1.9</v>
      </c>
      <c r="E79">
        <v>2.2999999999999998</v>
      </c>
      <c r="F79">
        <v>2.4</v>
      </c>
      <c r="G79">
        <v>2.2000000000000002</v>
      </c>
      <c r="H79">
        <v>2</v>
      </c>
      <c r="I79">
        <v>1.5</v>
      </c>
      <c r="J79">
        <v>1.1000000000000001</v>
      </c>
      <c r="K79">
        <v>0.9</v>
      </c>
    </row>
    <row r="80" spans="1:11">
      <c r="A80" t="s">
        <v>59</v>
      </c>
      <c r="B80">
        <v>2.6</v>
      </c>
      <c r="C80">
        <v>2.6</v>
      </c>
      <c r="D80">
        <v>2.7</v>
      </c>
      <c r="E80">
        <v>2.4</v>
      </c>
      <c r="F80">
        <v>2.5</v>
      </c>
      <c r="G80">
        <v>2.4</v>
      </c>
      <c r="H80">
        <v>2.4</v>
      </c>
      <c r="I80">
        <v>1.7</v>
      </c>
      <c r="J80">
        <v>1.4</v>
      </c>
      <c r="K80">
        <v>1.6</v>
      </c>
    </row>
    <row r="82" spans="1:11">
      <c r="A82" t="s">
        <v>128</v>
      </c>
    </row>
    <row r="83" spans="1:11">
      <c r="A83" t="s">
        <v>110</v>
      </c>
      <c r="B83" t="s">
        <v>129</v>
      </c>
    </row>
    <row r="85" spans="1:11">
      <c r="A85" t="s">
        <v>298</v>
      </c>
      <c r="B85" t="s">
        <v>300</v>
      </c>
    </row>
    <row r="86" spans="1:11">
      <c r="A86" t="s">
        <v>122</v>
      </c>
      <c r="B86" t="s">
        <v>186</v>
      </c>
    </row>
    <row r="88" spans="1:11">
      <c r="A88" s="252" t="s">
        <v>123</v>
      </c>
      <c r="B88" s="252" t="s">
        <v>97</v>
      </c>
      <c r="C88" s="252" t="s">
        <v>98</v>
      </c>
      <c r="D88" s="252" t="s">
        <v>99</v>
      </c>
      <c r="E88" s="252" t="s">
        <v>100</v>
      </c>
      <c r="F88" s="252" t="s">
        <v>101</v>
      </c>
      <c r="G88" s="252" t="s">
        <v>102</v>
      </c>
      <c r="H88" s="252" t="s">
        <v>103</v>
      </c>
      <c r="I88" s="252" t="s">
        <v>104</v>
      </c>
      <c r="J88" s="252" t="s">
        <v>125</v>
      </c>
      <c r="K88" s="252" t="s">
        <v>136</v>
      </c>
    </row>
    <row r="89" spans="1:11">
      <c r="A89" t="s">
        <v>159</v>
      </c>
      <c r="B89">
        <v>83.2</v>
      </c>
      <c r="C89">
        <v>83.2</v>
      </c>
      <c r="D89">
        <v>83.1</v>
      </c>
      <c r="E89">
        <v>83.1</v>
      </c>
      <c r="F89">
        <v>83.7</v>
      </c>
      <c r="G89">
        <v>83.6</v>
      </c>
      <c r="H89">
        <v>83.4</v>
      </c>
      <c r="I89">
        <v>83</v>
      </c>
      <c r="J89">
        <v>83.2</v>
      </c>
      <c r="K89">
        <v>83.4</v>
      </c>
    </row>
    <row r="90" spans="1:11">
      <c r="A90" t="s">
        <v>278</v>
      </c>
      <c r="B90">
        <v>83.2</v>
      </c>
      <c r="C90">
        <v>83.2</v>
      </c>
      <c r="D90">
        <v>83.1</v>
      </c>
      <c r="E90">
        <v>83.1</v>
      </c>
      <c r="F90">
        <v>83.7</v>
      </c>
      <c r="G90">
        <v>83.6</v>
      </c>
      <c r="H90">
        <v>83.4</v>
      </c>
      <c r="I90">
        <v>83</v>
      </c>
      <c r="J90">
        <v>83.2</v>
      </c>
      <c r="K90">
        <v>83.3</v>
      </c>
    </row>
    <row r="91" spans="1:11">
      <c r="A91" t="s">
        <v>21</v>
      </c>
      <c r="B91">
        <v>79.8</v>
      </c>
      <c r="C91">
        <v>79.2</v>
      </c>
      <c r="D91">
        <v>78.8</v>
      </c>
      <c r="E91">
        <v>79.599999999999994</v>
      </c>
      <c r="F91">
        <v>79.5</v>
      </c>
      <c r="G91">
        <v>79.7</v>
      </c>
      <c r="H91">
        <v>79.5</v>
      </c>
      <c r="I91">
        <v>79.3</v>
      </c>
      <c r="J91">
        <v>77.2</v>
      </c>
      <c r="K91">
        <v>76.8</v>
      </c>
    </row>
    <row r="92" spans="1:11">
      <c r="A92" t="s">
        <v>22</v>
      </c>
      <c r="B92">
        <v>70.900000000000006</v>
      </c>
      <c r="C92">
        <v>72.599999999999994</v>
      </c>
      <c r="D92">
        <v>73.8</v>
      </c>
      <c r="E92">
        <v>75.099999999999994</v>
      </c>
      <c r="F92">
        <v>79.5</v>
      </c>
      <c r="G92">
        <v>80</v>
      </c>
      <c r="H92">
        <v>80.599999999999994</v>
      </c>
      <c r="I92">
        <v>80.099999999999994</v>
      </c>
      <c r="J92">
        <v>80.900000000000006</v>
      </c>
      <c r="K92">
        <v>80.400000000000006</v>
      </c>
    </row>
    <row r="93" spans="1:11">
      <c r="A93" t="s">
        <v>23</v>
      </c>
      <c r="B93">
        <v>75.5</v>
      </c>
      <c r="C93">
        <v>75.2</v>
      </c>
      <c r="D93">
        <v>75.7</v>
      </c>
      <c r="E93">
        <v>76</v>
      </c>
      <c r="F93">
        <v>76.2</v>
      </c>
      <c r="G93">
        <v>73</v>
      </c>
      <c r="H93">
        <v>74.400000000000006</v>
      </c>
      <c r="I93">
        <v>74</v>
      </c>
      <c r="J93">
        <v>73.599999999999994</v>
      </c>
      <c r="K93">
        <v>73.099999999999994</v>
      </c>
    </row>
    <row r="94" spans="1:11">
      <c r="A94" t="s">
        <v>24</v>
      </c>
      <c r="B94">
        <v>79.099999999999994</v>
      </c>
      <c r="C94">
        <v>79.099999999999994</v>
      </c>
      <c r="D94">
        <v>79.599999999999994</v>
      </c>
      <c r="E94">
        <v>79.8</v>
      </c>
      <c r="F94">
        <v>80</v>
      </c>
      <c r="G94">
        <v>79.7</v>
      </c>
      <c r="H94">
        <v>79.900000000000006</v>
      </c>
      <c r="I94">
        <v>79.900000000000006</v>
      </c>
      <c r="J94">
        <v>79.900000000000006</v>
      </c>
      <c r="K94">
        <v>80</v>
      </c>
    </row>
    <row r="95" spans="1:11">
      <c r="A95" t="s">
        <v>124</v>
      </c>
      <c r="B95">
        <v>85.8</v>
      </c>
      <c r="C95">
        <v>85.6</v>
      </c>
      <c r="D95">
        <v>85.7</v>
      </c>
      <c r="E95">
        <v>85.6</v>
      </c>
      <c r="F95">
        <v>86</v>
      </c>
      <c r="G95">
        <v>86</v>
      </c>
      <c r="H95">
        <v>85.9</v>
      </c>
      <c r="I95">
        <v>85.4</v>
      </c>
      <c r="J95">
        <v>85.8</v>
      </c>
      <c r="K95">
        <v>85.7</v>
      </c>
    </row>
    <row r="96" spans="1:11">
      <c r="A96" t="s">
        <v>26</v>
      </c>
      <c r="B96">
        <v>77</v>
      </c>
      <c r="C96">
        <v>76</v>
      </c>
      <c r="D96">
        <v>77.2</v>
      </c>
      <c r="E96">
        <v>79.400000000000006</v>
      </c>
      <c r="F96">
        <v>81.599999999999994</v>
      </c>
      <c r="G96">
        <v>81.400000000000006</v>
      </c>
      <c r="H96">
        <v>81.8</v>
      </c>
      <c r="I96">
        <v>81.400000000000006</v>
      </c>
      <c r="J96">
        <v>81</v>
      </c>
      <c r="K96">
        <v>81.599999999999994</v>
      </c>
    </row>
    <row r="97" spans="1:11">
      <c r="A97" t="s">
        <v>50</v>
      </c>
      <c r="B97">
        <v>82.1</v>
      </c>
      <c r="C97">
        <v>82.3</v>
      </c>
      <c r="D97">
        <v>82.3</v>
      </c>
      <c r="E97">
        <v>82.3</v>
      </c>
      <c r="F97">
        <v>82.1</v>
      </c>
      <c r="G97">
        <v>82.6</v>
      </c>
      <c r="H97">
        <v>82.6</v>
      </c>
      <c r="I97">
        <v>82.8</v>
      </c>
      <c r="J97">
        <v>83.2</v>
      </c>
      <c r="K97">
        <v>79.8</v>
      </c>
    </row>
    <row r="98" spans="1:11">
      <c r="A98" t="s">
        <v>48</v>
      </c>
      <c r="B98">
        <v>78.3</v>
      </c>
      <c r="C98">
        <v>79.2</v>
      </c>
      <c r="D98">
        <v>79.900000000000006</v>
      </c>
      <c r="E98">
        <v>80.8</v>
      </c>
      <c r="F98">
        <v>81.900000000000006</v>
      </c>
      <c r="G98">
        <v>81.599999999999994</v>
      </c>
      <c r="H98">
        <v>81.599999999999994</v>
      </c>
      <c r="I98">
        <v>81.599999999999994</v>
      </c>
      <c r="J98">
        <v>81.3</v>
      </c>
      <c r="K98">
        <v>81.400000000000006</v>
      </c>
    </row>
    <row r="99" spans="1:11">
      <c r="A99" t="s">
        <v>27</v>
      </c>
      <c r="B99">
        <v>82</v>
      </c>
      <c r="C99">
        <v>82.8</v>
      </c>
      <c r="D99">
        <v>81</v>
      </c>
      <c r="E99">
        <v>80.3</v>
      </c>
      <c r="F99">
        <v>81.400000000000006</v>
      </c>
      <c r="G99">
        <v>82.3</v>
      </c>
      <c r="H99">
        <v>80.900000000000006</v>
      </c>
      <c r="I99">
        <v>80.7</v>
      </c>
      <c r="J99">
        <v>80.3</v>
      </c>
      <c r="K99">
        <v>83.2</v>
      </c>
    </row>
    <row r="100" spans="1:11">
      <c r="A100" t="s">
        <v>28</v>
      </c>
      <c r="B100">
        <v>85.8</v>
      </c>
      <c r="C100">
        <v>85.3</v>
      </c>
      <c r="D100">
        <v>84.9</v>
      </c>
      <c r="E100">
        <v>85.6</v>
      </c>
      <c r="F100">
        <v>85.4</v>
      </c>
      <c r="G100">
        <v>85.5</v>
      </c>
      <c r="H100">
        <v>85.3</v>
      </c>
      <c r="I100">
        <v>85.1</v>
      </c>
      <c r="J100">
        <v>85.1</v>
      </c>
      <c r="K100">
        <v>85.1</v>
      </c>
    </row>
    <row r="101" spans="1:11">
      <c r="A101" t="s">
        <v>69</v>
      </c>
      <c r="B101">
        <v>83.8</v>
      </c>
      <c r="C101">
        <v>83.7</v>
      </c>
      <c r="D101">
        <v>82.9</v>
      </c>
      <c r="E101">
        <v>82.2</v>
      </c>
      <c r="F101">
        <v>83.6</v>
      </c>
      <c r="G101">
        <v>83.7</v>
      </c>
      <c r="H101">
        <v>84.6</v>
      </c>
      <c r="I101">
        <v>85.8</v>
      </c>
      <c r="J101">
        <v>85.5</v>
      </c>
      <c r="K101">
        <v>85.1</v>
      </c>
    </row>
    <row r="102" spans="1:11">
      <c r="A102" t="s">
        <v>29</v>
      </c>
      <c r="B102">
        <v>81.8</v>
      </c>
      <c r="C102">
        <v>81.5</v>
      </c>
      <c r="D102">
        <v>81.599999999999994</v>
      </c>
      <c r="E102">
        <v>81.7</v>
      </c>
      <c r="F102">
        <v>82.8</v>
      </c>
      <c r="G102">
        <v>82.4</v>
      </c>
      <c r="H102">
        <v>81.7</v>
      </c>
      <c r="I102">
        <v>79.599999999999994</v>
      </c>
      <c r="J102">
        <v>80.5</v>
      </c>
      <c r="K102">
        <v>80.8</v>
      </c>
    </row>
    <row r="103" spans="1:11">
      <c r="A103" t="s">
        <v>30</v>
      </c>
      <c r="B103">
        <v>79.2</v>
      </c>
      <c r="C103">
        <v>79.599999999999994</v>
      </c>
      <c r="D103">
        <v>80.3</v>
      </c>
      <c r="E103">
        <v>81.2</v>
      </c>
      <c r="F103">
        <v>82.4</v>
      </c>
      <c r="G103">
        <v>81.900000000000006</v>
      </c>
      <c r="H103">
        <v>81.7</v>
      </c>
      <c r="I103">
        <v>81.3</v>
      </c>
      <c r="J103">
        <v>81.5</v>
      </c>
      <c r="K103">
        <v>81.8</v>
      </c>
    </row>
    <row r="104" spans="1:11">
      <c r="A104" t="s">
        <v>31</v>
      </c>
      <c r="B104">
        <v>76.2</v>
      </c>
      <c r="C104">
        <v>78.8</v>
      </c>
      <c r="D104">
        <v>81.5</v>
      </c>
      <c r="E104">
        <v>80.5</v>
      </c>
      <c r="F104">
        <v>81.5</v>
      </c>
      <c r="G104">
        <v>80.099999999999994</v>
      </c>
      <c r="H104">
        <v>78.3</v>
      </c>
      <c r="I104">
        <v>78.900000000000006</v>
      </c>
      <c r="J104">
        <v>79.400000000000006</v>
      </c>
      <c r="K104">
        <v>80.900000000000006</v>
      </c>
    </row>
    <row r="105" spans="1:11">
      <c r="A105" t="s">
        <v>32</v>
      </c>
      <c r="B105">
        <v>89.8</v>
      </c>
      <c r="C105">
        <v>91.4</v>
      </c>
      <c r="D105">
        <v>91</v>
      </c>
      <c r="E105">
        <v>91.2</v>
      </c>
      <c r="F105">
        <v>92.3</v>
      </c>
      <c r="G105">
        <v>91.7</v>
      </c>
      <c r="H105">
        <v>90.8</v>
      </c>
      <c r="I105">
        <v>91.9</v>
      </c>
      <c r="J105">
        <v>91.4</v>
      </c>
      <c r="K105">
        <v>88.2</v>
      </c>
    </row>
    <row r="106" spans="1:11">
      <c r="A106" t="s">
        <v>33</v>
      </c>
      <c r="B106">
        <v>85.5</v>
      </c>
      <c r="C106">
        <v>85.3</v>
      </c>
      <c r="D106">
        <v>84.9</v>
      </c>
      <c r="E106">
        <v>84.2</v>
      </c>
      <c r="F106">
        <v>84.3</v>
      </c>
      <c r="G106">
        <v>83.5</v>
      </c>
      <c r="H106">
        <v>83.1</v>
      </c>
      <c r="I106">
        <v>83</v>
      </c>
      <c r="J106">
        <v>82.8</v>
      </c>
      <c r="K106">
        <v>83.6</v>
      </c>
    </row>
    <row r="107" spans="1:11">
      <c r="A107" t="s">
        <v>34</v>
      </c>
      <c r="B107">
        <v>64.2</v>
      </c>
      <c r="C107">
        <v>65.599999999999994</v>
      </c>
      <c r="D107">
        <v>67.599999999999994</v>
      </c>
      <c r="E107">
        <v>67.5</v>
      </c>
      <c r="F107">
        <v>69.099999999999994</v>
      </c>
      <c r="G107">
        <v>68.599999999999994</v>
      </c>
      <c r="H107">
        <v>68.3</v>
      </c>
      <c r="I107">
        <v>67.599999999999994</v>
      </c>
      <c r="J107">
        <v>67.5</v>
      </c>
      <c r="K107">
        <v>67.5</v>
      </c>
    </row>
    <row r="108" spans="1:11">
      <c r="A108" t="s">
        <v>35</v>
      </c>
      <c r="B108">
        <v>80.3</v>
      </c>
      <c r="C108">
        <v>80.400000000000006</v>
      </c>
      <c r="D108">
        <v>80.599999999999994</v>
      </c>
      <c r="E108">
        <v>80.8</v>
      </c>
      <c r="F108">
        <v>81.900000000000006</v>
      </c>
      <c r="G108">
        <v>81.5</v>
      </c>
      <c r="H108">
        <v>82.4</v>
      </c>
      <c r="I108">
        <v>82.5</v>
      </c>
      <c r="J108">
        <v>83</v>
      </c>
      <c r="K108">
        <v>83.1</v>
      </c>
    </row>
    <row r="109" spans="1:11">
      <c r="A109" t="s">
        <v>36</v>
      </c>
      <c r="B109">
        <v>87.3</v>
      </c>
      <c r="C109">
        <v>87.2</v>
      </c>
      <c r="D109">
        <v>87.1</v>
      </c>
      <c r="E109">
        <v>87.3</v>
      </c>
      <c r="F109">
        <v>87.3</v>
      </c>
      <c r="G109">
        <v>87.2</v>
      </c>
      <c r="H109">
        <v>86.4</v>
      </c>
      <c r="I109">
        <v>85.8</v>
      </c>
      <c r="J109">
        <v>86.3</v>
      </c>
      <c r="K109">
        <v>87</v>
      </c>
    </row>
    <row r="110" spans="1:11">
      <c r="A110" t="s">
        <v>37</v>
      </c>
      <c r="B110">
        <v>79.400000000000006</v>
      </c>
      <c r="C110">
        <v>79.3</v>
      </c>
      <c r="D110">
        <v>78.900000000000006</v>
      </c>
      <c r="E110">
        <v>78.3</v>
      </c>
      <c r="F110">
        <v>79</v>
      </c>
      <c r="G110">
        <v>78.400000000000006</v>
      </c>
      <c r="H110">
        <v>78.3</v>
      </c>
      <c r="I110">
        <v>77.900000000000006</v>
      </c>
      <c r="J110">
        <v>77.5</v>
      </c>
      <c r="K110">
        <v>77.599999999999994</v>
      </c>
    </row>
    <row r="111" spans="1:11">
      <c r="A111" t="s">
        <v>38</v>
      </c>
      <c r="B111">
        <v>69.400000000000006</v>
      </c>
      <c r="C111">
        <v>70.099999999999994</v>
      </c>
      <c r="D111">
        <v>70.7</v>
      </c>
      <c r="E111">
        <v>71.900000000000006</v>
      </c>
      <c r="F111">
        <v>74.7</v>
      </c>
      <c r="G111">
        <v>76.099999999999994</v>
      </c>
      <c r="H111">
        <v>77.400000000000006</v>
      </c>
      <c r="I111">
        <v>78.5</v>
      </c>
      <c r="J111">
        <v>79.599999999999994</v>
      </c>
      <c r="K111">
        <v>79.900000000000006</v>
      </c>
    </row>
    <row r="112" spans="1:11">
      <c r="A112" t="s">
        <v>56</v>
      </c>
      <c r="B112">
        <v>89.3</v>
      </c>
      <c r="C112">
        <v>89.6</v>
      </c>
      <c r="D112">
        <v>89.4</v>
      </c>
      <c r="E112">
        <v>89.2</v>
      </c>
      <c r="F112">
        <v>89.4</v>
      </c>
      <c r="G112">
        <v>89.1</v>
      </c>
      <c r="H112">
        <v>89.2</v>
      </c>
      <c r="I112">
        <v>89.5</v>
      </c>
      <c r="J112">
        <v>89.4</v>
      </c>
      <c r="K112">
        <v>89.8</v>
      </c>
    </row>
    <row r="113" spans="1:11">
      <c r="A113" t="s">
        <v>39</v>
      </c>
      <c r="B113">
        <v>75.5</v>
      </c>
      <c r="C113">
        <v>76.400000000000006</v>
      </c>
      <c r="D113">
        <v>77.5</v>
      </c>
      <c r="E113">
        <v>77.2</v>
      </c>
      <c r="F113">
        <v>80</v>
      </c>
      <c r="G113">
        <v>81.3</v>
      </c>
      <c r="H113">
        <v>81.7</v>
      </c>
      <c r="I113">
        <v>81.8</v>
      </c>
      <c r="J113">
        <v>82.3</v>
      </c>
      <c r="K113">
        <v>81.7</v>
      </c>
    </row>
    <row r="114" spans="1:11">
      <c r="A114" t="s">
        <v>40</v>
      </c>
      <c r="B114">
        <v>85.6</v>
      </c>
      <c r="C114">
        <v>85.6</v>
      </c>
      <c r="D114">
        <v>86</v>
      </c>
      <c r="E114">
        <v>86.4</v>
      </c>
      <c r="F114">
        <v>86.7</v>
      </c>
      <c r="G114">
        <v>86.8</v>
      </c>
      <c r="H114">
        <v>86.6</v>
      </c>
      <c r="I114">
        <v>86.7</v>
      </c>
      <c r="J114">
        <v>86.3</v>
      </c>
      <c r="K114">
        <v>86.3</v>
      </c>
    </row>
    <row r="115" spans="1:11">
      <c r="A115" t="s">
        <v>41</v>
      </c>
      <c r="B115">
        <v>69.400000000000006</v>
      </c>
      <c r="C115">
        <v>70.8</v>
      </c>
      <c r="D115">
        <v>72</v>
      </c>
      <c r="E115">
        <v>73</v>
      </c>
      <c r="F115">
        <v>77.599999999999994</v>
      </c>
      <c r="G115">
        <v>78</v>
      </c>
      <c r="H115">
        <v>77.3</v>
      </c>
      <c r="I115">
        <v>77.3</v>
      </c>
      <c r="J115">
        <v>77.8</v>
      </c>
      <c r="K115">
        <v>77.400000000000006</v>
      </c>
    </row>
    <row r="116" spans="1:11">
      <c r="A116" t="s">
        <v>42</v>
      </c>
      <c r="B116">
        <v>84.9</v>
      </c>
      <c r="C116">
        <v>84.9</v>
      </c>
      <c r="D116">
        <v>84.9</v>
      </c>
      <c r="E116">
        <v>84.5</v>
      </c>
      <c r="F116">
        <v>84.9</v>
      </c>
      <c r="G116">
        <v>84.9</v>
      </c>
      <c r="H116">
        <v>85.1</v>
      </c>
      <c r="I116">
        <v>84.9</v>
      </c>
      <c r="J116">
        <v>84.9</v>
      </c>
      <c r="K116">
        <v>85.2</v>
      </c>
    </row>
    <row r="117" spans="1:11">
      <c r="A117" t="s">
        <v>43</v>
      </c>
      <c r="B117">
        <v>84.6</v>
      </c>
      <c r="C117">
        <v>84.1</v>
      </c>
      <c r="D117">
        <v>83.9</v>
      </c>
      <c r="E117">
        <v>83.3</v>
      </c>
      <c r="F117">
        <v>83.4</v>
      </c>
      <c r="G117">
        <v>83.4</v>
      </c>
      <c r="H117">
        <v>84.4</v>
      </c>
      <c r="I117">
        <v>84.3</v>
      </c>
      <c r="J117">
        <v>84</v>
      </c>
      <c r="K117">
        <v>84.7</v>
      </c>
    </row>
    <row r="118" spans="1:11">
      <c r="A118" t="s">
        <v>60</v>
      </c>
      <c r="B118">
        <v>88.3</v>
      </c>
      <c r="C118">
        <v>88.3</v>
      </c>
      <c r="D118">
        <v>87.9</v>
      </c>
      <c r="E118">
        <v>87.2</v>
      </c>
      <c r="F118">
        <v>87</v>
      </c>
      <c r="G118">
        <v>86.3</v>
      </c>
      <c r="H118">
        <v>86.2</v>
      </c>
      <c r="I118">
        <v>86</v>
      </c>
      <c r="J118">
        <v>86</v>
      </c>
      <c r="K118">
        <v>86.1</v>
      </c>
    </row>
    <row r="119" spans="1:11">
      <c r="A119" t="s">
        <v>49</v>
      </c>
      <c r="B119">
        <v>88.6</v>
      </c>
      <c r="C119">
        <v>88.6</v>
      </c>
      <c r="D119">
        <v>88.6</v>
      </c>
      <c r="E119">
        <v>88.6</v>
      </c>
      <c r="F119">
        <v>88.6</v>
      </c>
      <c r="G119">
        <v>88.6</v>
      </c>
      <c r="H119">
        <v>88.6</v>
      </c>
      <c r="I119">
        <v>88.6</v>
      </c>
      <c r="J119">
        <v>88.6</v>
      </c>
      <c r="K119">
        <v>88.6</v>
      </c>
    </row>
    <row r="120" spans="1:11">
      <c r="A120" t="s">
        <v>55</v>
      </c>
      <c r="B120">
        <v>88.5</v>
      </c>
      <c r="C120">
        <v>88.6</v>
      </c>
      <c r="D120">
        <v>88.7</v>
      </c>
      <c r="E120">
        <v>88.5</v>
      </c>
      <c r="F120">
        <v>88.6</v>
      </c>
      <c r="G120">
        <v>88.4</v>
      </c>
      <c r="H120">
        <v>88.4</v>
      </c>
      <c r="I120">
        <v>89.8</v>
      </c>
      <c r="J120">
        <v>89.8</v>
      </c>
      <c r="K120">
        <v>89.8</v>
      </c>
    </row>
    <row r="121" spans="1:11">
      <c r="A121" t="s">
        <v>58</v>
      </c>
      <c r="B121">
        <v>78.400000000000006</v>
      </c>
      <c r="C121">
        <v>77.900000000000006</v>
      </c>
      <c r="D121">
        <v>77.400000000000006</v>
      </c>
      <c r="E121">
        <v>77.8</v>
      </c>
      <c r="F121">
        <v>77.5</v>
      </c>
      <c r="G121">
        <v>77.3</v>
      </c>
      <c r="H121">
        <v>77.2</v>
      </c>
      <c r="I121">
        <v>77.7</v>
      </c>
      <c r="J121">
        <v>77.8</v>
      </c>
      <c r="K121">
        <v>77.7</v>
      </c>
    </row>
    <row r="122" spans="1:11">
      <c r="A122" t="s">
        <v>163</v>
      </c>
      <c r="B122">
        <v>79.2</v>
      </c>
      <c r="C122">
        <v>80.400000000000006</v>
      </c>
      <c r="D122">
        <v>80.5</v>
      </c>
      <c r="E122">
        <v>78.3</v>
      </c>
      <c r="F122">
        <v>79.2</v>
      </c>
      <c r="G122">
        <v>77.5</v>
      </c>
      <c r="H122">
        <v>75.5</v>
      </c>
      <c r="I122">
        <v>77.8</v>
      </c>
      <c r="J122">
        <v>80.3</v>
      </c>
      <c r="K122">
        <v>85.6</v>
      </c>
    </row>
    <row r="123" spans="1:11">
      <c r="A123" t="s">
        <v>59</v>
      </c>
      <c r="B123">
        <v>52.3</v>
      </c>
      <c r="C123">
        <v>53.9</v>
      </c>
      <c r="D123">
        <v>54.9</v>
      </c>
      <c r="E123">
        <v>56.3</v>
      </c>
      <c r="F123">
        <v>56.9</v>
      </c>
      <c r="G123">
        <v>59.3</v>
      </c>
      <c r="H123">
        <v>59.2</v>
      </c>
      <c r="I123">
        <v>61.6</v>
      </c>
      <c r="J123">
        <v>63.7</v>
      </c>
      <c r="K123">
        <v>64.900000000000006</v>
      </c>
    </row>
    <row r="125" spans="1:11">
      <c r="A125" t="s">
        <v>128</v>
      </c>
    </row>
    <row r="126" spans="1:11">
      <c r="A126" t="s">
        <v>110</v>
      </c>
      <c r="B126" t="s">
        <v>129</v>
      </c>
    </row>
    <row r="128" spans="1:11">
      <c r="A128" t="s">
        <v>298</v>
      </c>
      <c r="B128" t="s">
        <v>301</v>
      </c>
    </row>
    <row r="129" spans="1:11">
      <c r="A129" t="s">
        <v>122</v>
      </c>
      <c r="B129" t="s">
        <v>186</v>
      </c>
    </row>
    <row r="131" spans="1:11">
      <c r="A131" s="252" t="s">
        <v>123</v>
      </c>
      <c r="B131" s="252" t="s">
        <v>97</v>
      </c>
      <c r="C131" s="252" t="s">
        <v>98</v>
      </c>
      <c r="D131" s="252" t="s">
        <v>99</v>
      </c>
      <c r="E131" s="252" t="s">
        <v>100</v>
      </c>
      <c r="F131" s="252" t="s">
        <v>101</v>
      </c>
      <c r="G131" s="252" t="s">
        <v>102</v>
      </c>
      <c r="H131" s="252" t="s">
        <v>103</v>
      </c>
      <c r="I131" s="252" t="s">
        <v>104</v>
      </c>
      <c r="J131" s="252" t="s">
        <v>125</v>
      </c>
      <c r="K131" s="252" t="s">
        <v>136</v>
      </c>
    </row>
    <row r="132" spans="1:11">
      <c r="A132" t="s">
        <v>159</v>
      </c>
      <c r="B132">
        <v>9.9</v>
      </c>
      <c r="C132">
        <v>9.6999999999999993</v>
      </c>
      <c r="D132">
        <v>9.8000000000000007</v>
      </c>
      <c r="E132">
        <v>9.6999999999999993</v>
      </c>
      <c r="F132">
        <v>9.1999999999999993</v>
      </c>
      <c r="G132">
        <v>9.1999999999999993</v>
      </c>
      <c r="H132">
        <v>9.1999999999999993</v>
      </c>
      <c r="I132">
        <v>9.3000000000000007</v>
      </c>
      <c r="J132">
        <v>9.3000000000000007</v>
      </c>
      <c r="K132">
        <v>9.1</v>
      </c>
    </row>
    <row r="133" spans="1:11">
      <c r="A133" t="s">
        <v>278</v>
      </c>
      <c r="B133">
        <v>9.9</v>
      </c>
      <c r="C133">
        <v>9.6999999999999993</v>
      </c>
      <c r="D133">
        <v>9.8000000000000007</v>
      </c>
      <c r="E133">
        <v>9.6</v>
      </c>
      <c r="F133">
        <v>9.1999999999999993</v>
      </c>
      <c r="G133">
        <v>9.1999999999999993</v>
      </c>
      <c r="H133">
        <v>9.1999999999999993</v>
      </c>
      <c r="I133">
        <v>9.3000000000000007</v>
      </c>
      <c r="J133">
        <v>9.1999999999999993</v>
      </c>
      <c r="K133">
        <v>9.1</v>
      </c>
    </row>
    <row r="134" spans="1:11">
      <c r="A134" t="s">
        <v>21</v>
      </c>
      <c r="B134">
        <v>13.6</v>
      </c>
      <c r="C134">
        <v>13.9</v>
      </c>
      <c r="D134">
        <v>14.1</v>
      </c>
      <c r="E134">
        <v>13</v>
      </c>
      <c r="F134">
        <v>13</v>
      </c>
      <c r="G134">
        <v>12.7</v>
      </c>
      <c r="H134">
        <v>12.8</v>
      </c>
      <c r="I134">
        <v>12.9</v>
      </c>
      <c r="J134">
        <v>15.1</v>
      </c>
      <c r="K134">
        <v>15.5</v>
      </c>
    </row>
    <row r="135" spans="1:11">
      <c r="A135" t="s">
        <v>22</v>
      </c>
      <c r="B135">
        <v>24.3</v>
      </c>
      <c r="C135">
        <v>22.7</v>
      </c>
      <c r="D135">
        <v>21.8</v>
      </c>
      <c r="E135">
        <v>20.8</v>
      </c>
      <c r="F135">
        <v>16.8</v>
      </c>
      <c r="G135">
        <v>16.399999999999999</v>
      </c>
      <c r="H135">
        <v>15.9</v>
      </c>
      <c r="I135">
        <v>16.899999999999999</v>
      </c>
      <c r="J135">
        <v>16.2</v>
      </c>
      <c r="K135">
        <v>17.100000000000001</v>
      </c>
    </row>
    <row r="136" spans="1:11">
      <c r="A136" t="s">
        <v>23</v>
      </c>
      <c r="B136">
        <v>17.2</v>
      </c>
      <c r="C136">
        <v>17.3</v>
      </c>
      <c r="D136">
        <v>17</v>
      </c>
      <c r="E136">
        <v>16.899999999999999</v>
      </c>
      <c r="F136">
        <v>16.899999999999999</v>
      </c>
      <c r="G136">
        <v>19.5</v>
      </c>
      <c r="H136">
        <v>18</v>
      </c>
      <c r="I136">
        <v>17.7</v>
      </c>
      <c r="J136">
        <v>17.899999999999999</v>
      </c>
      <c r="K136">
        <v>18.5</v>
      </c>
    </row>
    <row r="137" spans="1:11">
      <c r="A137" t="s">
        <v>24</v>
      </c>
      <c r="B137">
        <v>11.4</v>
      </c>
      <c r="C137">
        <v>11.2</v>
      </c>
      <c r="D137">
        <v>10.8</v>
      </c>
      <c r="E137">
        <v>10.5</v>
      </c>
      <c r="F137">
        <v>10.5</v>
      </c>
      <c r="G137">
        <v>10.6</v>
      </c>
      <c r="H137">
        <v>10.1</v>
      </c>
      <c r="I137">
        <v>9.9</v>
      </c>
      <c r="J137">
        <v>9.9</v>
      </c>
      <c r="K137">
        <v>9.9</v>
      </c>
    </row>
    <row r="138" spans="1:11">
      <c r="A138" t="s">
        <v>124</v>
      </c>
      <c r="B138">
        <v>6.7</v>
      </c>
      <c r="C138">
        <v>6.6</v>
      </c>
      <c r="D138">
        <v>6.5</v>
      </c>
      <c r="E138">
        <v>6.3</v>
      </c>
      <c r="F138">
        <v>6.1</v>
      </c>
      <c r="G138">
        <v>6</v>
      </c>
      <c r="H138">
        <v>5.9</v>
      </c>
      <c r="I138">
        <v>5.7</v>
      </c>
      <c r="J138">
        <v>5.7</v>
      </c>
      <c r="K138">
        <v>5.9</v>
      </c>
    </row>
    <row r="139" spans="1:11">
      <c r="A139" t="s">
        <v>26</v>
      </c>
      <c r="B139">
        <v>21.1</v>
      </c>
      <c r="C139">
        <v>22</v>
      </c>
      <c r="D139">
        <v>20.7</v>
      </c>
      <c r="E139">
        <v>18.5</v>
      </c>
      <c r="F139">
        <v>16.399999999999999</v>
      </c>
      <c r="G139">
        <v>16.600000000000001</v>
      </c>
      <c r="H139">
        <v>16.3</v>
      </c>
      <c r="I139">
        <v>16.8</v>
      </c>
      <c r="J139">
        <v>17.399999999999999</v>
      </c>
      <c r="K139">
        <v>16.5</v>
      </c>
    </row>
    <row r="140" spans="1:11">
      <c r="A140" t="s">
        <v>50</v>
      </c>
      <c r="B140">
        <v>14.6</v>
      </c>
      <c r="C140">
        <v>14.4</v>
      </c>
      <c r="D140">
        <v>14.2</v>
      </c>
      <c r="E140">
        <v>14.4</v>
      </c>
      <c r="F140">
        <v>15</v>
      </c>
      <c r="G140">
        <v>14.5</v>
      </c>
      <c r="H140">
        <v>14.6</v>
      </c>
      <c r="I140">
        <v>14.4</v>
      </c>
      <c r="J140">
        <v>14.1</v>
      </c>
      <c r="K140">
        <v>17.3</v>
      </c>
    </row>
    <row r="141" spans="1:11">
      <c r="A141" t="s">
        <v>48</v>
      </c>
      <c r="B141">
        <v>20</v>
      </c>
      <c r="C141">
        <v>19.2</v>
      </c>
      <c r="D141">
        <v>18.5</v>
      </c>
      <c r="E141">
        <v>17.899999999999999</v>
      </c>
      <c r="F141">
        <v>16.899999999999999</v>
      </c>
      <c r="G141">
        <v>17.3</v>
      </c>
      <c r="H141">
        <v>17.600000000000001</v>
      </c>
      <c r="I141">
        <v>17.7</v>
      </c>
      <c r="J141">
        <v>17.8</v>
      </c>
      <c r="K141">
        <v>17.7</v>
      </c>
    </row>
    <row r="142" spans="1:11">
      <c r="A142" t="s">
        <v>27</v>
      </c>
      <c r="B142">
        <v>12.9</v>
      </c>
      <c r="C142">
        <v>12</v>
      </c>
      <c r="D142">
        <v>14</v>
      </c>
      <c r="E142">
        <v>14.3</v>
      </c>
      <c r="F142">
        <v>13.3</v>
      </c>
      <c r="G142">
        <v>12.3</v>
      </c>
      <c r="H142">
        <v>13.5</v>
      </c>
      <c r="I142">
        <v>13.7</v>
      </c>
      <c r="J142">
        <v>13.7</v>
      </c>
      <c r="K142">
        <v>10.3</v>
      </c>
    </row>
    <row r="143" spans="1:11">
      <c r="A143" t="s">
        <v>28</v>
      </c>
      <c r="B143">
        <v>5.2</v>
      </c>
      <c r="C143">
        <v>5.3</v>
      </c>
      <c r="D143">
        <v>5.5</v>
      </c>
      <c r="E143">
        <v>5.2</v>
      </c>
      <c r="F143">
        <v>5.2</v>
      </c>
      <c r="G143">
        <v>5.3</v>
      </c>
      <c r="H143">
        <v>5.4</v>
      </c>
      <c r="I143">
        <v>5.4</v>
      </c>
      <c r="J143">
        <v>5.5</v>
      </c>
      <c r="K143">
        <v>5.6</v>
      </c>
    </row>
    <row r="144" spans="1:11">
      <c r="A144" t="s">
        <v>69</v>
      </c>
      <c r="B144">
        <v>11.9</v>
      </c>
      <c r="C144">
        <v>11.8</v>
      </c>
      <c r="D144">
        <v>12.1</v>
      </c>
      <c r="E144">
        <v>12.5</v>
      </c>
      <c r="F144">
        <v>10.7</v>
      </c>
      <c r="G144">
        <v>10.7</v>
      </c>
      <c r="H144">
        <v>10.5</v>
      </c>
      <c r="I144">
        <v>10.7</v>
      </c>
      <c r="J144">
        <v>11.5</v>
      </c>
      <c r="K144">
        <v>11.9</v>
      </c>
    </row>
    <row r="145" spans="1:11">
      <c r="A145" t="s">
        <v>29</v>
      </c>
      <c r="B145">
        <v>12.2</v>
      </c>
      <c r="C145">
        <v>12.4</v>
      </c>
      <c r="D145">
        <v>12.4</v>
      </c>
      <c r="E145">
        <v>12.4</v>
      </c>
      <c r="F145">
        <v>11.7</v>
      </c>
      <c r="G145">
        <v>12.1</v>
      </c>
      <c r="H145">
        <v>12.6</v>
      </c>
      <c r="I145">
        <v>14</v>
      </c>
      <c r="J145">
        <v>13.2</v>
      </c>
      <c r="K145">
        <v>12.9</v>
      </c>
    </row>
    <row r="146" spans="1:11">
      <c r="A146" t="s">
        <v>30</v>
      </c>
      <c r="B146">
        <v>20.8</v>
      </c>
      <c r="C146">
        <v>20.399999999999999</v>
      </c>
      <c r="D146">
        <v>19.7</v>
      </c>
      <c r="E146">
        <v>18.8</v>
      </c>
      <c r="F146">
        <v>17.600000000000001</v>
      </c>
      <c r="G146">
        <v>18.100000000000001</v>
      </c>
      <c r="H146">
        <v>18.3</v>
      </c>
      <c r="I146">
        <v>18.7</v>
      </c>
      <c r="J146">
        <v>18.5</v>
      </c>
      <c r="K146">
        <v>18.2</v>
      </c>
    </row>
    <row r="147" spans="1:11">
      <c r="A147" t="s">
        <v>31</v>
      </c>
      <c r="B147">
        <v>18.2</v>
      </c>
      <c r="C147">
        <v>15.6</v>
      </c>
      <c r="D147">
        <v>13.5</v>
      </c>
      <c r="E147">
        <v>14.2</v>
      </c>
      <c r="F147">
        <v>13.7</v>
      </c>
      <c r="G147">
        <v>15</v>
      </c>
      <c r="H147">
        <v>16.600000000000001</v>
      </c>
      <c r="I147">
        <v>16.100000000000001</v>
      </c>
      <c r="J147">
        <v>15.7</v>
      </c>
      <c r="K147">
        <v>14.9</v>
      </c>
    </row>
    <row r="148" spans="1:11">
      <c r="A148" t="s">
        <v>32</v>
      </c>
      <c r="B148">
        <v>9.5</v>
      </c>
      <c r="C148">
        <v>8</v>
      </c>
      <c r="D148">
        <v>8.4</v>
      </c>
      <c r="E148">
        <v>8.1999999999999993</v>
      </c>
      <c r="F148">
        <v>7.1</v>
      </c>
      <c r="G148">
        <v>7.6</v>
      </c>
      <c r="H148">
        <v>8.3000000000000007</v>
      </c>
      <c r="I148">
        <v>7.3</v>
      </c>
      <c r="J148">
        <v>7.8</v>
      </c>
      <c r="K148">
        <v>10.8</v>
      </c>
    </row>
    <row r="149" spans="1:11">
      <c r="A149" t="s">
        <v>33</v>
      </c>
      <c r="B149">
        <v>10.9</v>
      </c>
      <c r="C149">
        <v>10.8</v>
      </c>
      <c r="D149">
        <v>11.1</v>
      </c>
      <c r="E149">
        <v>11.4</v>
      </c>
      <c r="F149">
        <v>11.4</v>
      </c>
      <c r="G149">
        <v>12.1</v>
      </c>
      <c r="H149">
        <v>12.5</v>
      </c>
      <c r="I149">
        <v>12.4</v>
      </c>
      <c r="J149">
        <v>12.4</v>
      </c>
      <c r="K149">
        <v>12.2</v>
      </c>
    </row>
    <row r="150" spans="1:11">
      <c r="A150" t="s">
        <v>34</v>
      </c>
      <c r="B150">
        <v>23.2</v>
      </c>
      <c r="C150">
        <v>22.5</v>
      </c>
      <c r="D150">
        <v>21.5</v>
      </c>
      <c r="E150">
        <v>22.1</v>
      </c>
      <c r="F150">
        <v>20.7</v>
      </c>
      <c r="G150">
        <v>21.5</v>
      </c>
      <c r="H150">
        <v>21.5</v>
      </c>
      <c r="I150">
        <v>22.3</v>
      </c>
      <c r="J150">
        <v>22.3</v>
      </c>
      <c r="K150">
        <v>22.6</v>
      </c>
    </row>
    <row r="151" spans="1:11">
      <c r="A151" t="s">
        <v>35</v>
      </c>
      <c r="B151">
        <v>19.7</v>
      </c>
      <c r="C151">
        <v>19.600000000000001</v>
      </c>
      <c r="D151">
        <v>19.399999999999999</v>
      </c>
      <c r="E151">
        <v>19.2</v>
      </c>
      <c r="F151">
        <v>18.100000000000001</v>
      </c>
      <c r="G151">
        <v>18.5</v>
      </c>
      <c r="H151">
        <v>17.600000000000001</v>
      </c>
      <c r="I151">
        <v>17.5</v>
      </c>
      <c r="J151">
        <v>17</v>
      </c>
      <c r="K151">
        <v>16.899999999999999</v>
      </c>
    </row>
    <row r="152" spans="1:11">
      <c r="A152" t="s">
        <v>36</v>
      </c>
      <c r="B152">
        <v>3.8</v>
      </c>
      <c r="C152">
        <v>3.5</v>
      </c>
      <c r="D152">
        <v>3.4</v>
      </c>
      <c r="E152">
        <v>3.5</v>
      </c>
      <c r="F152">
        <v>3.5</v>
      </c>
      <c r="G152">
        <v>3.4</v>
      </c>
      <c r="H152">
        <v>3.5</v>
      </c>
      <c r="I152">
        <v>3.3</v>
      </c>
      <c r="J152">
        <v>3.3</v>
      </c>
      <c r="K152">
        <v>3.3</v>
      </c>
    </row>
    <row r="153" spans="1:11">
      <c r="A153" t="s">
        <v>37</v>
      </c>
      <c r="B153">
        <v>10.9</v>
      </c>
      <c r="C153">
        <v>10.7</v>
      </c>
      <c r="D153">
        <v>11.1</v>
      </c>
      <c r="E153">
        <v>10.6</v>
      </c>
      <c r="F153">
        <v>10</v>
      </c>
      <c r="G153">
        <v>10.6</v>
      </c>
      <c r="H153">
        <v>10.4</v>
      </c>
      <c r="I153">
        <v>10.4</v>
      </c>
      <c r="J153">
        <v>10.3</v>
      </c>
      <c r="K153">
        <v>10.3</v>
      </c>
    </row>
    <row r="154" spans="1:11">
      <c r="A154" t="s">
        <v>38</v>
      </c>
      <c r="B154">
        <v>22.4</v>
      </c>
      <c r="C154">
        <v>21.8</v>
      </c>
      <c r="D154">
        <v>20.8</v>
      </c>
      <c r="E154">
        <v>19.899999999999999</v>
      </c>
      <c r="F154">
        <v>17.899999999999999</v>
      </c>
      <c r="G154">
        <v>16.8</v>
      </c>
      <c r="H154">
        <v>15.7</v>
      </c>
      <c r="I154">
        <v>14.8</v>
      </c>
      <c r="J154">
        <v>14.1</v>
      </c>
      <c r="K154">
        <v>14.3</v>
      </c>
    </row>
    <row r="155" spans="1:11">
      <c r="A155" t="s">
        <v>56</v>
      </c>
      <c r="B155">
        <v>6.7</v>
      </c>
      <c r="C155">
        <v>6.3</v>
      </c>
      <c r="D155">
        <v>6.5</v>
      </c>
      <c r="E155">
        <v>6.4</v>
      </c>
      <c r="F155">
        <v>6.2</v>
      </c>
      <c r="G155">
        <v>6.5</v>
      </c>
      <c r="H155">
        <v>6.3</v>
      </c>
      <c r="I155">
        <v>6.4</v>
      </c>
      <c r="J155">
        <v>6.6</v>
      </c>
      <c r="K155">
        <v>6.1</v>
      </c>
    </row>
    <row r="156" spans="1:11">
      <c r="A156" t="s">
        <v>39</v>
      </c>
      <c r="B156">
        <v>14.6</v>
      </c>
      <c r="C156">
        <v>14</v>
      </c>
      <c r="D156">
        <v>14</v>
      </c>
      <c r="E156">
        <v>15.2</v>
      </c>
      <c r="F156">
        <v>13.6</v>
      </c>
      <c r="G156">
        <v>12.9</v>
      </c>
      <c r="H156">
        <v>12.8</v>
      </c>
      <c r="I156">
        <v>13.4</v>
      </c>
      <c r="J156">
        <v>13.2</v>
      </c>
      <c r="K156">
        <v>13.5</v>
      </c>
    </row>
    <row r="157" spans="1:11">
      <c r="A157" t="s">
        <v>40</v>
      </c>
      <c r="B157">
        <v>11.6</v>
      </c>
      <c r="C157">
        <v>11.7</v>
      </c>
      <c r="D157">
        <v>11.4</v>
      </c>
      <c r="E157">
        <v>10.9</v>
      </c>
      <c r="F157">
        <v>10.7</v>
      </c>
      <c r="G157">
        <v>10.8</v>
      </c>
      <c r="H157">
        <v>11</v>
      </c>
      <c r="I157">
        <v>11.1</v>
      </c>
      <c r="J157">
        <v>11.4</v>
      </c>
      <c r="K157">
        <v>11.6</v>
      </c>
    </row>
    <row r="158" spans="1:11">
      <c r="A158" t="s">
        <v>41</v>
      </c>
      <c r="B158">
        <v>24.8</v>
      </c>
      <c r="C158">
        <v>23.3</v>
      </c>
      <c r="D158">
        <v>22</v>
      </c>
      <c r="E158">
        <v>20.6</v>
      </c>
      <c r="F158">
        <v>15.8</v>
      </c>
      <c r="G158">
        <v>15.3</v>
      </c>
      <c r="H158">
        <v>15.7</v>
      </c>
      <c r="I158">
        <v>15.6</v>
      </c>
      <c r="J158">
        <v>15.1</v>
      </c>
      <c r="K158">
        <v>15.2</v>
      </c>
    </row>
    <row r="159" spans="1:11">
      <c r="A159" t="s">
        <v>42</v>
      </c>
      <c r="B159">
        <v>10.3</v>
      </c>
      <c r="C159">
        <v>10.3</v>
      </c>
      <c r="D159">
        <v>10</v>
      </c>
      <c r="E159">
        <v>10.1</v>
      </c>
      <c r="F159">
        <v>10</v>
      </c>
      <c r="G159">
        <v>9.9</v>
      </c>
      <c r="H159">
        <v>9.8000000000000007</v>
      </c>
      <c r="I159">
        <v>9.8000000000000007</v>
      </c>
      <c r="J159">
        <v>9.8000000000000007</v>
      </c>
      <c r="K159">
        <v>9.8000000000000007</v>
      </c>
    </row>
    <row r="160" spans="1:11">
      <c r="A160" t="s">
        <v>43</v>
      </c>
      <c r="B160">
        <v>7.6</v>
      </c>
      <c r="C160">
        <v>7.6</v>
      </c>
      <c r="D160">
        <v>7.4</v>
      </c>
      <c r="E160">
        <v>7.2</v>
      </c>
      <c r="F160">
        <v>7.1</v>
      </c>
      <c r="G160">
        <v>7.2</v>
      </c>
      <c r="H160">
        <v>6.8</v>
      </c>
      <c r="I160">
        <v>6.7</v>
      </c>
      <c r="J160">
        <v>6.8</v>
      </c>
      <c r="K160">
        <v>6.4</v>
      </c>
    </row>
    <row r="161" spans="1:11">
      <c r="A161" t="s">
        <v>60</v>
      </c>
      <c r="B161">
        <v>5.8</v>
      </c>
      <c r="C161">
        <v>5.5</v>
      </c>
      <c r="D161">
        <v>5.5</v>
      </c>
      <c r="E161">
        <v>5.9</v>
      </c>
      <c r="F161">
        <v>6</v>
      </c>
      <c r="G161">
        <v>6.2</v>
      </c>
      <c r="H161">
        <v>5.9</v>
      </c>
      <c r="I161">
        <v>5.9</v>
      </c>
      <c r="J161">
        <v>5.7</v>
      </c>
      <c r="K161">
        <v>5.4</v>
      </c>
    </row>
    <row r="162" spans="1:11">
      <c r="A162" t="s">
        <v>49</v>
      </c>
      <c r="B162">
        <v>11.4</v>
      </c>
      <c r="C162">
        <v>11.4</v>
      </c>
      <c r="D162">
        <v>11.4</v>
      </c>
      <c r="E162">
        <v>11.4</v>
      </c>
      <c r="F162">
        <v>11.4</v>
      </c>
      <c r="G162">
        <v>11.4</v>
      </c>
      <c r="H162">
        <v>11.4</v>
      </c>
      <c r="I162">
        <v>11.4</v>
      </c>
      <c r="J162">
        <v>11.4</v>
      </c>
      <c r="K162">
        <v>11.4</v>
      </c>
    </row>
    <row r="163" spans="1:11">
      <c r="A163" t="s">
        <v>55</v>
      </c>
      <c r="B163">
        <v>7.1</v>
      </c>
      <c r="C163">
        <v>6.9</v>
      </c>
      <c r="D163">
        <v>6.7</v>
      </c>
      <c r="E163">
        <v>6.7</v>
      </c>
      <c r="F163">
        <v>6.7</v>
      </c>
      <c r="G163">
        <v>6.8</v>
      </c>
      <c r="H163">
        <v>7</v>
      </c>
      <c r="I163">
        <v>5.6</v>
      </c>
      <c r="J163">
        <v>5.5</v>
      </c>
      <c r="K163">
        <v>5.4</v>
      </c>
    </row>
    <row r="164" spans="1:11">
      <c r="A164" t="s">
        <v>58</v>
      </c>
      <c r="B164">
        <v>5.3</v>
      </c>
      <c r="C164">
        <v>5.6</v>
      </c>
      <c r="D164">
        <v>5.5</v>
      </c>
      <c r="E164">
        <v>5.2</v>
      </c>
      <c r="F164">
        <v>5.0999999999999996</v>
      </c>
      <c r="G164">
        <v>5.0999999999999996</v>
      </c>
      <c r="H164">
        <v>5.0999999999999996</v>
      </c>
      <c r="I164">
        <v>5.0999999999999996</v>
      </c>
      <c r="J164">
        <v>5.0999999999999996</v>
      </c>
      <c r="K164">
        <v>5.0999999999999996</v>
      </c>
    </row>
    <row r="165" spans="1:11">
      <c r="A165" t="s">
        <v>163</v>
      </c>
      <c r="B165">
        <v>19.100000000000001</v>
      </c>
      <c r="C165">
        <v>17.8</v>
      </c>
      <c r="D165">
        <v>17.600000000000001</v>
      </c>
      <c r="E165">
        <v>19.399999999999999</v>
      </c>
      <c r="F165">
        <v>18.5</v>
      </c>
      <c r="G165">
        <v>20.3</v>
      </c>
      <c r="H165">
        <v>22.5</v>
      </c>
      <c r="I165">
        <v>20.7</v>
      </c>
      <c r="J165">
        <v>18.600000000000001</v>
      </c>
      <c r="K165">
        <v>13.5</v>
      </c>
    </row>
    <row r="166" spans="1:11">
      <c r="A166" t="s">
        <v>59</v>
      </c>
      <c r="B166">
        <v>45</v>
      </c>
      <c r="C166">
        <v>43.4</v>
      </c>
      <c r="D166">
        <v>42.4</v>
      </c>
      <c r="E166">
        <v>41.3</v>
      </c>
      <c r="F166">
        <v>40.6</v>
      </c>
      <c r="G166">
        <v>38.299999999999997</v>
      </c>
      <c r="H166">
        <v>38.4</v>
      </c>
      <c r="I166">
        <v>36.6</v>
      </c>
      <c r="J166">
        <v>34.9</v>
      </c>
      <c r="K166">
        <v>33.5</v>
      </c>
    </row>
    <row r="168" spans="1:11">
      <c r="A168" t="s">
        <v>128</v>
      </c>
    </row>
    <row r="169" spans="1:11">
      <c r="A169" t="s">
        <v>110</v>
      </c>
      <c r="B169" t="s">
        <v>129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topLeftCell="A7" zoomScaleNormal="100" workbookViewId="0">
      <selection activeCell="U12" sqref="U12:X12"/>
    </sheetView>
  </sheetViews>
  <sheetFormatPr defaultColWidth="9.140625" defaultRowHeight="15" customHeight="1"/>
  <cols>
    <col min="1" max="1" width="32.42578125" style="448" customWidth="1"/>
    <col min="2" max="20" width="9.140625" style="448"/>
    <col min="21" max="21" width="22.28515625" style="448" customWidth="1"/>
    <col min="22" max="16384" width="9.140625" style="448"/>
  </cols>
  <sheetData>
    <row r="1" spans="1:24">
      <c r="A1" s="447" t="s">
        <v>1262</v>
      </c>
    </row>
    <row r="3" spans="1:24">
      <c r="A3" s="449" t="s">
        <v>1223</v>
      </c>
      <c r="B3" s="450" t="s">
        <v>1263</v>
      </c>
    </row>
    <row r="4" spans="1:24">
      <c r="A4" s="449" t="s">
        <v>1224</v>
      </c>
      <c r="B4" s="448">
        <v>2</v>
      </c>
    </row>
    <row r="5" spans="1:24">
      <c r="A5" s="449" t="s">
        <v>1225</v>
      </c>
      <c r="B5" s="448" t="s">
        <v>1226</v>
      </c>
    </row>
    <row r="6" spans="1:24" s="452" customFormat="1" ht="15.75" thickBot="1">
      <c r="A6" s="451" t="s">
        <v>1227</v>
      </c>
    </row>
    <row r="7" spans="1:24" ht="15.75" thickTop="1"/>
    <row r="8" spans="1:24" s="455" customFormat="1" ht="45">
      <c r="A8" s="453" t="s">
        <v>1228</v>
      </c>
      <c r="B8" s="453" t="s">
        <v>1264</v>
      </c>
      <c r="C8" s="453" t="s">
        <v>1265</v>
      </c>
      <c r="D8" s="453" t="s">
        <v>1266</v>
      </c>
      <c r="E8" s="454"/>
      <c r="F8" s="453" t="s">
        <v>1228</v>
      </c>
      <c r="G8" s="453" t="s">
        <v>1267</v>
      </c>
      <c r="H8" s="454"/>
      <c r="I8" s="454"/>
      <c r="J8" s="454"/>
      <c r="K8" s="454"/>
      <c r="L8" s="454"/>
      <c r="M8" s="454"/>
      <c r="N8" s="454"/>
      <c r="O8" s="454"/>
      <c r="P8" s="454"/>
      <c r="Q8" s="454"/>
      <c r="R8" s="454"/>
      <c r="U8" s="453" t="s">
        <v>1228</v>
      </c>
      <c r="V8" s="453" t="s">
        <v>1264</v>
      </c>
      <c r="W8" s="453" t="s">
        <v>1265</v>
      </c>
      <c r="X8" s="453" t="s">
        <v>1266</v>
      </c>
    </row>
    <row r="9" spans="1:24" s="455" customFormat="1">
      <c r="A9" s="456" t="s">
        <v>486</v>
      </c>
      <c r="B9" s="456">
        <v>81.217236961550825</v>
      </c>
      <c r="C9" s="456">
        <v>18.782763038449179</v>
      </c>
      <c r="D9" s="456">
        <v>0</v>
      </c>
      <c r="E9" s="454"/>
      <c r="F9" s="456" t="s">
        <v>470</v>
      </c>
      <c r="G9" s="456">
        <v>8.1603588045753312</v>
      </c>
      <c r="H9" s="454"/>
      <c r="I9" s="454"/>
      <c r="J9" s="454"/>
      <c r="K9" s="454"/>
      <c r="L9" s="454"/>
      <c r="M9" s="454"/>
      <c r="N9" s="454"/>
      <c r="O9" s="454"/>
      <c r="P9" s="454"/>
      <c r="Q9" s="454"/>
      <c r="R9" s="454"/>
      <c r="U9" s="456" t="s">
        <v>486</v>
      </c>
      <c r="V9" s="456">
        <v>81.217236961550825</v>
      </c>
      <c r="W9" s="456">
        <v>18.782763038449179</v>
      </c>
      <c r="X9" s="456">
        <v>0</v>
      </c>
    </row>
    <row r="10" spans="1:24" s="455" customFormat="1">
      <c r="A10" s="457" t="s">
        <v>487</v>
      </c>
      <c r="B10" s="457">
        <v>68.062845343328505</v>
      </c>
      <c r="C10" s="457">
        <v>31.937154656671495</v>
      </c>
      <c r="D10" s="457">
        <v>0</v>
      </c>
      <c r="E10" s="454"/>
      <c r="F10" s="457" t="s">
        <v>489</v>
      </c>
      <c r="G10" s="457">
        <v>7.1293786355417588</v>
      </c>
      <c r="H10" s="454"/>
      <c r="I10" s="454"/>
      <c r="J10" s="454"/>
      <c r="K10" s="454"/>
      <c r="L10" s="454"/>
      <c r="M10" s="454"/>
      <c r="N10" s="454"/>
      <c r="O10" s="454"/>
      <c r="P10" s="454"/>
      <c r="Q10" s="454"/>
      <c r="R10" s="454"/>
      <c r="U10" s="457" t="s">
        <v>487</v>
      </c>
      <c r="V10" s="457">
        <v>68.062845343328505</v>
      </c>
      <c r="W10" s="457">
        <v>31.937154656671495</v>
      </c>
      <c r="X10" s="457">
        <v>0</v>
      </c>
    </row>
    <row r="11" spans="1:24" s="455" customFormat="1">
      <c r="A11" s="456" t="s">
        <v>476</v>
      </c>
      <c r="B11" s="456">
        <v>55.20383375788974</v>
      </c>
      <c r="C11" s="456">
        <v>44.79616624211026</v>
      </c>
      <c r="D11" s="456">
        <v>0</v>
      </c>
      <c r="E11" s="454"/>
      <c r="F11" s="456" t="s">
        <v>481</v>
      </c>
      <c r="G11" s="456">
        <v>6.9482293423381023</v>
      </c>
      <c r="H11" s="454"/>
      <c r="I11" s="454"/>
      <c r="J11" s="454"/>
      <c r="K11" s="454"/>
      <c r="L11" s="454"/>
      <c r="M11" s="454"/>
      <c r="N11" s="454"/>
      <c r="O11" s="454"/>
      <c r="P11" s="454"/>
      <c r="Q11" s="454"/>
      <c r="R11" s="454"/>
      <c r="U11" s="456" t="s">
        <v>476</v>
      </c>
      <c r="V11" s="456">
        <v>55.20383375788974</v>
      </c>
      <c r="W11" s="456">
        <v>44.79616624211026</v>
      </c>
      <c r="X11" s="456">
        <v>0</v>
      </c>
    </row>
    <row r="12" spans="1:24" s="455" customFormat="1">
      <c r="A12" s="457" t="s">
        <v>488</v>
      </c>
      <c r="B12" s="457">
        <v>38.867136136554521</v>
      </c>
      <c r="C12" s="457">
        <v>57.148861348598743</v>
      </c>
      <c r="D12" s="457">
        <v>3.9840025148467357</v>
      </c>
      <c r="E12" s="454"/>
      <c r="F12" s="457" t="s">
        <v>465</v>
      </c>
      <c r="G12" s="457">
        <v>4.941240138797081</v>
      </c>
      <c r="H12" s="454"/>
      <c r="I12" s="454"/>
      <c r="J12" s="454"/>
      <c r="K12" s="454"/>
      <c r="L12" s="454"/>
      <c r="M12" s="454"/>
      <c r="N12" s="454"/>
      <c r="O12" s="454"/>
      <c r="P12" s="454"/>
      <c r="Q12" s="454"/>
      <c r="R12" s="454"/>
      <c r="U12" s="912" t="s">
        <v>488</v>
      </c>
      <c r="V12" s="912">
        <v>38.867136136554521</v>
      </c>
      <c r="W12" s="912">
        <v>57.148861348598743</v>
      </c>
      <c r="X12" s="912">
        <v>3.9840025148467357</v>
      </c>
    </row>
    <row r="13" spans="1:24" s="455" customFormat="1">
      <c r="A13" s="456" t="s">
        <v>470</v>
      </c>
      <c r="B13" s="456">
        <v>35.960358804575336</v>
      </c>
      <c r="C13" s="456">
        <v>64.039641195424664</v>
      </c>
      <c r="D13" s="456">
        <v>0</v>
      </c>
      <c r="E13" s="454"/>
      <c r="F13" s="456" t="s">
        <v>485</v>
      </c>
      <c r="G13" s="456">
        <v>3.9049870764579122</v>
      </c>
      <c r="H13" s="454"/>
      <c r="I13" s="454"/>
      <c r="J13" s="454"/>
      <c r="K13" s="454"/>
      <c r="L13" s="454"/>
      <c r="M13" s="454"/>
      <c r="N13" s="454"/>
      <c r="O13" s="454"/>
      <c r="P13" s="454"/>
      <c r="Q13" s="454"/>
      <c r="R13" s="454"/>
      <c r="U13" s="456" t="s">
        <v>470</v>
      </c>
      <c r="V13" s="456">
        <v>35.960358804575336</v>
      </c>
      <c r="W13" s="456">
        <v>64.039641195424664</v>
      </c>
      <c r="X13" s="456">
        <v>0</v>
      </c>
    </row>
    <row r="14" spans="1:24" ht="15" customHeight="1">
      <c r="A14" s="457" t="s">
        <v>475</v>
      </c>
      <c r="B14" s="457">
        <v>33.26309948180922</v>
      </c>
      <c r="C14" s="457">
        <v>63.203487442563819</v>
      </c>
      <c r="D14" s="457">
        <v>3.5334130756269482</v>
      </c>
      <c r="E14" s="454"/>
      <c r="F14" s="457" t="s">
        <v>469</v>
      </c>
      <c r="G14" s="457">
        <v>3.3542129142998469</v>
      </c>
      <c r="H14" s="454"/>
      <c r="I14" s="454"/>
      <c r="J14" s="454"/>
      <c r="K14" s="454"/>
      <c r="L14" s="454"/>
      <c r="M14" s="454"/>
      <c r="N14" s="454"/>
      <c r="O14" s="454"/>
      <c r="P14" s="454"/>
      <c r="Q14" s="454"/>
      <c r="R14" s="454"/>
      <c r="U14" s="457" t="s">
        <v>475</v>
      </c>
      <c r="V14" s="457">
        <v>33.26309948180922</v>
      </c>
      <c r="W14" s="457">
        <v>63.203487442563819</v>
      </c>
      <c r="X14" s="457">
        <v>3.5334130756269482</v>
      </c>
    </row>
    <row r="15" spans="1:24" ht="15" customHeight="1">
      <c r="A15" s="456" t="s">
        <v>481</v>
      </c>
      <c r="B15" s="456">
        <v>31.0482293423381</v>
      </c>
      <c r="C15" s="456">
        <v>63.416395255124556</v>
      </c>
      <c r="D15" s="456">
        <v>5.5353754025373405</v>
      </c>
      <c r="E15" s="454"/>
      <c r="F15" s="456" t="s">
        <v>488</v>
      </c>
      <c r="G15" s="456">
        <v>3.0671361365545238</v>
      </c>
      <c r="H15" s="454"/>
      <c r="I15" s="454"/>
      <c r="J15" s="454"/>
      <c r="K15" s="454"/>
      <c r="L15" s="454"/>
      <c r="M15" s="454"/>
      <c r="N15" s="454"/>
      <c r="O15" s="454"/>
      <c r="P15" s="454"/>
      <c r="Q15" s="454"/>
      <c r="R15" s="454"/>
      <c r="U15" s="456" t="s">
        <v>481</v>
      </c>
      <c r="V15" s="456">
        <v>31.0482293423381</v>
      </c>
      <c r="W15" s="456">
        <v>63.416395255124556</v>
      </c>
      <c r="X15" s="456">
        <v>5.5353754025373405</v>
      </c>
    </row>
    <row r="16" spans="1:24" ht="15" customHeight="1">
      <c r="A16" s="457" t="s">
        <v>465</v>
      </c>
      <c r="B16" s="457">
        <v>30.741240138797082</v>
      </c>
      <c r="C16" s="457">
        <v>68.823122822662086</v>
      </c>
      <c r="D16" s="457">
        <v>0.43563703854083607</v>
      </c>
      <c r="E16" s="454"/>
      <c r="F16" s="457" t="s">
        <v>478</v>
      </c>
      <c r="G16" s="457">
        <v>2.0814777363444188</v>
      </c>
      <c r="H16" s="454"/>
      <c r="I16" s="454"/>
      <c r="J16" s="454"/>
      <c r="K16" s="454"/>
      <c r="L16" s="454"/>
      <c r="M16" s="454"/>
      <c r="N16" s="454"/>
      <c r="O16" s="454"/>
      <c r="P16" s="454"/>
      <c r="Q16" s="454"/>
      <c r="R16" s="454"/>
      <c r="U16" s="457" t="s">
        <v>465</v>
      </c>
      <c r="V16" s="457">
        <v>30.741240138797082</v>
      </c>
      <c r="W16" s="457">
        <v>68.823122822662086</v>
      </c>
      <c r="X16" s="457">
        <v>0.43563703854083607</v>
      </c>
    </row>
    <row r="17" spans="1:24" ht="15" customHeight="1">
      <c r="A17" s="456" t="s">
        <v>468</v>
      </c>
      <c r="B17" s="456">
        <v>30.368605952978438</v>
      </c>
      <c r="C17" s="456">
        <v>69.631394047021558</v>
      </c>
      <c r="D17" s="456">
        <v>0</v>
      </c>
      <c r="E17" s="454"/>
      <c r="F17" s="456" t="s">
        <v>274</v>
      </c>
      <c r="G17" s="456">
        <v>2.0759441764655833</v>
      </c>
      <c r="H17" s="454"/>
      <c r="I17" s="454"/>
      <c r="J17" s="454"/>
      <c r="K17" s="454"/>
      <c r="L17" s="454"/>
      <c r="M17" s="454"/>
      <c r="N17" s="454"/>
      <c r="O17" s="454"/>
      <c r="P17" s="454"/>
      <c r="Q17" s="454"/>
      <c r="R17" s="454"/>
      <c r="U17" s="456" t="s">
        <v>468</v>
      </c>
      <c r="V17" s="456">
        <v>30.368605952978438</v>
      </c>
      <c r="W17" s="456">
        <v>69.631394047021558</v>
      </c>
      <c r="X17" s="456">
        <v>0</v>
      </c>
    </row>
    <row r="18" spans="1:24" ht="15" customHeight="1">
      <c r="A18" s="457" t="s">
        <v>489</v>
      </c>
      <c r="B18" s="457">
        <v>30.22937863554176</v>
      </c>
      <c r="C18" s="457">
        <v>40.783545960514097</v>
      </c>
      <c r="D18" s="457">
        <v>28.98707540394415</v>
      </c>
      <c r="E18" s="454"/>
      <c r="F18" s="458" t="s">
        <v>1230</v>
      </c>
      <c r="G18" s="458">
        <v>1.4690043172432823</v>
      </c>
      <c r="H18" s="454"/>
      <c r="I18" s="454"/>
      <c r="J18" s="454"/>
      <c r="K18" s="454"/>
      <c r="L18" s="454"/>
      <c r="M18" s="454"/>
      <c r="N18" s="454"/>
      <c r="O18" s="454"/>
      <c r="P18" s="454"/>
      <c r="Q18" s="454"/>
      <c r="R18" s="454"/>
      <c r="U18" s="457" t="s">
        <v>489</v>
      </c>
      <c r="V18" s="457">
        <v>30.22937863554176</v>
      </c>
      <c r="W18" s="457">
        <v>40.783545960514097</v>
      </c>
      <c r="X18" s="457">
        <v>28.98707540394415</v>
      </c>
    </row>
    <row r="19" spans="1:24" ht="15" customHeight="1">
      <c r="A19" s="456" t="s">
        <v>480</v>
      </c>
      <c r="B19" s="456">
        <v>28.238951698815534</v>
      </c>
      <c r="C19" s="456">
        <v>71.708732417016236</v>
      </c>
      <c r="D19" s="456">
        <v>5.2315884168246146E-2</v>
      </c>
      <c r="E19" s="454"/>
      <c r="F19" s="456" t="s">
        <v>475</v>
      </c>
      <c r="G19" s="456">
        <v>1.2630994818092205</v>
      </c>
      <c r="H19" s="454"/>
      <c r="I19" s="454"/>
      <c r="J19" s="454"/>
      <c r="K19" s="454"/>
      <c r="L19" s="454"/>
      <c r="M19" s="454"/>
      <c r="N19" s="454"/>
      <c r="O19" s="454"/>
      <c r="P19" s="454"/>
      <c r="Q19" s="454"/>
      <c r="R19" s="454"/>
      <c r="U19" s="456" t="s">
        <v>480</v>
      </c>
      <c r="V19" s="456">
        <v>28.238951698815534</v>
      </c>
      <c r="W19" s="456">
        <v>71.708732417016236</v>
      </c>
      <c r="X19" s="456">
        <v>5.2315884168246146E-2</v>
      </c>
    </row>
    <row r="20" spans="1:24" ht="15" customHeight="1">
      <c r="A20" s="457" t="s">
        <v>482</v>
      </c>
      <c r="B20" s="457">
        <v>26.530992917297731</v>
      </c>
      <c r="C20" s="457">
        <v>73.410723991597237</v>
      </c>
      <c r="D20" s="457">
        <v>5.8283091105041644E-2</v>
      </c>
      <c r="E20" s="454"/>
      <c r="F20" s="457" t="s">
        <v>473</v>
      </c>
      <c r="G20" s="457">
        <v>1.1794151653899334</v>
      </c>
      <c r="H20" s="454"/>
      <c r="I20" s="454"/>
      <c r="J20" s="454"/>
      <c r="K20" s="454"/>
      <c r="L20" s="454"/>
      <c r="M20" s="454"/>
      <c r="N20" s="454"/>
      <c r="O20" s="454"/>
      <c r="P20" s="454"/>
      <c r="Q20" s="454"/>
      <c r="R20" s="454"/>
      <c r="U20" s="457" t="s">
        <v>482</v>
      </c>
      <c r="V20" s="457">
        <v>26.530992917297731</v>
      </c>
      <c r="W20" s="457">
        <v>73.410723991597237</v>
      </c>
      <c r="X20" s="457">
        <v>5.8283091105041644E-2</v>
      </c>
    </row>
    <row r="21" spans="1:24" ht="15" customHeight="1">
      <c r="A21" s="456" t="s">
        <v>868</v>
      </c>
      <c r="B21" s="456">
        <v>20.367559045887095</v>
      </c>
      <c r="C21" s="456">
        <v>72.750339832425709</v>
      </c>
      <c r="D21" s="456">
        <v>6.8821011216871915</v>
      </c>
      <c r="E21" s="454"/>
      <c r="F21" s="456" t="s">
        <v>472</v>
      </c>
      <c r="G21" s="456">
        <v>0.92091481501685024</v>
      </c>
      <c r="H21" s="454"/>
      <c r="I21" s="454"/>
      <c r="J21" s="454"/>
      <c r="K21" s="454"/>
      <c r="L21" s="454"/>
      <c r="M21" s="454"/>
      <c r="N21" s="454"/>
      <c r="O21" s="454"/>
      <c r="P21" s="454"/>
      <c r="Q21" s="454"/>
      <c r="R21" s="454"/>
      <c r="U21" s="456" t="s">
        <v>868</v>
      </c>
      <c r="V21" s="456">
        <v>20.367559045887095</v>
      </c>
      <c r="W21" s="456">
        <v>72.750339832425709</v>
      </c>
      <c r="X21" s="456">
        <v>6.8821011216871915</v>
      </c>
    </row>
    <row r="22" spans="1:24">
      <c r="A22" s="457" t="s">
        <v>472</v>
      </c>
      <c r="B22" s="457">
        <v>18.820914815016849</v>
      </c>
      <c r="C22" s="457">
        <v>71.304325405851756</v>
      </c>
      <c r="D22" s="457">
        <v>9.8747597791314021</v>
      </c>
      <c r="E22" s="454"/>
      <c r="F22" s="457" t="s">
        <v>474</v>
      </c>
      <c r="G22" s="457">
        <v>0.29674404647320407</v>
      </c>
      <c r="H22" s="454"/>
      <c r="I22" s="454"/>
      <c r="J22" s="454"/>
      <c r="K22" s="454"/>
      <c r="L22" s="454"/>
      <c r="M22" s="454"/>
      <c r="N22" s="454"/>
      <c r="O22" s="454"/>
      <c r="P22" s="454"/>
      <c r="Q22" s="454"/>
      <c r="R22" s="454"/>
      <c r="U22" s="457" t="s">
        <v>472</v>
      </c>
      <c r="V22" s="457">
        <v>18.820914815016849</v>
      </c>
      <c r="W22" s="457">
        <v>71.304325405851756</v>
      </c>
      <c r="X22" s="457">
        <v>9.8747597791314021</v>
      </c>
    </row>
    <row r="23" spans="1:24" ht="15" customHeight="1">
      <c r="A23" s="458" t="s">
        <v>1230</v>
      </c>
      <c r="B23" s="458">
        <v>18.369004317243284</v>
      </c>
      <c r="C23" s="458">
        <v>74.884446572087128</v>
      </c>
      <c r="D23" s="458">
        <v>6.7465491106695747</v>
      </c>
      <c r="E23" s="454"/>
      <c r="F23" s="456" t="s">
        <v>471</v>
      </c>
      <c r="G23" s="456">
        <v>0.11095264266881344</v>
      </c>
      <c r="H23" s="454"/>
      <c r="I23" s="454"/>
      <c r="J23" s="454"/>
      <c r="K23" s="454"/>
      <c r="L23" s="454"/>
      <c r="M23" s="454"/>
      <c r="N23" s="454"/>
      <c r="O23" s="454"/>
      <c r="P23" s="454"/>
      <c r="Q23" s="454"/>
      <c r="R23" s="454"/>
      <c r="U23" s="457" t="s">
        <v>479</v>
      </c>
      <c r="V23" s="457">
        <v>18.236298538892189</v>
      </c>
      <c r="W23" s="457">
        <v>54.857339499392488</v>
      </c>
      <c r="X23" s="457">
        <v>26.906361961715319</v>
      </c>
    </row>
    <row r="24" spans="1:24" ht="15" customHeight="1">
      <c r="A24" s="457" t="s">
        <v>479</v>
      </c>
      <c r="B24" s="457">
        <v>18.236298538892189</v>
      </c>
      <c r="C24" s="457">
        <v>54.857339499392488</v>
      </c>
      <c r="D24" s="457">
        <v>26.906361961715319</v>
      </c>
      <c r="E24" s="454"/>
      <c r="F24" s="457" t="s">
        <v>477</v>
      </c>
      <c r="G24" s="457">
        <v>0.11004484176608464</v>
      </c>
      <c r="H24" s="454"/>
      <c r="I24" s="454"/>
      <c r="J24" s="454"/>
      <c r="K24" s="454"/>
      <c r="L24" s="454"/>
      <c r="M24" s="454"/>
      <c r="N24" s="454"/>
      <c r="O24" s="454"/>
      <c r="P24" s="454"/>
      <c r="Q24" s="454"/>
      <c r="R24" s="454"/>
      <c r="U24" s="456" t="s">
        <v>1231</v>
      </c>
      <c r="V24" s="456">
        <v>13.737532834780076</v>
      </c>
      <c r="W24" s="456">
        <v>86.262467165219917</v>
      </c>
      <c r="X24" s="456">
        <v>0</v>
      </c>
    </row>
    <row r="25" spans="1:24" ht="15" customHeight="1">
      <c r="A25" s="456" t="s">
        <v>1231</v>
      </c>
      <c r="B25" s="456">
        <v>13.737532834780076</v>
      </c>
      <c r="C25" s="456">
        <v>86.262467165219917</v>
      </c>
      <c r="D25" s="456">
        <v>0</v>
      </c>
      <c r="E25" s="454"/>
      <c r="F25" s="456" t="s">
        <v>479</v>
      </c>
      <c r="G25" s="456">
        <v>3.6298538892189924E-2</v>
      </c>
      <c r="H25" s="454"/>
      <c r="I25" s="454"/>
      <c r="J25" s="454"/>
      <c r="K25" s="454"/>
      <c r="L25" s="454"/>
      <c r="M25" s="454"/>
      <c r="N25" s="454"/>
      <c r="O25" s="454"/>
      <c r="P25" s="454"/>
      <c r="Q25" s="454"/>
      <c r="R25" s="454"/>
      <c r="U25" s="457" t="s">
        <v>485</v>
      </c>
      <c r="V25" s="457">
        <v>13.104987076457911</v>
      </c>
      <c r="W25" s="457">
        <v>86.853227392808066</v>
      </c>
      <c r="X25" s="457">
        <v>4.1785530734022837E-2</v>
      </c>
    </row>
    <row r="26" spans="1:24" ht="15" customHeight="1">
      <c r="A26" s="457" t="s">
        <v>485</v>
      </c>
      <c r="B26" s="457">
        <v>13.104987076457911</v>
      </c>
      <c r="C26" s="457">
        <v>86.853227392808066</v>
      </c>
      <c r="D26" s="457">
        <v>4.1785530734022837E-2</v>
      </c>
      <c r="E26" s="454"/>
      <c r="F26" s="457" t="s">
        <v>1173</v>
      </c>
      <c r="G26" s="457">
        <v>-0.35674049313868905</v>
      </c>
      <c r="H26" s="454"/>
      <c r="I26" s="454"/>
      <c r="J26" s="454"/>
      <c r="K26" s="454"/>
      <c r="L26" s="454"/>
      <c r="M26" s="454"/>
      <c r="N26" s="454"/>
      <c r="O26" s="454"/>
      <c r="P26" s="454"/>
      <c r="Q26" s="454"/>
      <c r="R26" s="454"/>
      <c r="U26" s="456" t="s">
        <v>473</v>
      </c>
      <c r="V26" s="456">
        <v>12.879415165389934</v>
      </c>
      <c r="W26" s="456">
        <v>87.022286448530892</v>
      </c>
      <c r="X26" s="456">
        <v>9.8298386079162678E-2</v>
      </c>
    </row>
    <row r="27" spans="1:24" ht="15" customHeight="1">
      <c r="A27" s="456" t="s">
        <v>473</v>
      </c>
      <c r="B27" s="456">
        <v>12.879415165389934</v>
      </c>
      <c r="C27" s="456">
        <v>87.022286448530892</v>
      </c>
      <c r="D27" s="456">
        <v>9.8298386079162678E-2</v>
      </c>
      <c r="E27" s="454"/>
      <c r="F27" s="456" t="s">
        <v>466</v>
      </c>
      <c r="G27" s="456">
        <v>-0.36897750710088495</v>
      </c>
      <c r="H27" s="454"/>
      <c r="I27" s="454"/>
      <c r="J27" s="454"/>
      <c r="K27" s="454"/>
      <c r="L27" s="454"/>
      <c r="M27" s="454"/>
      <c r="N27" s="454"/>
      <c r="O27" s="454"/>
      <c r="P27" s="454"/>
      <c r="Q27" s="454"/>
      <c r="R27" s="454"/>
      <c r="U27" s="457" t="s">
        <v>469</v>
      </c>
      <c r="V27" s="457">
        <v>12.754212914299847</v>
      </c>
      <c r="W27" s="457">
        <v>87.245787085700158</v>
      </c>
      <c r="X27" s="457">
        <v>0</v>
      </c>
    </row>
    <row r="28" spans="1:24" ht="15" customHeight="1">
      <c r="A28" s="457" t="s">
        <v>469</v>
      </c>
      <c r="B28" s="457">
        <v>12.754212914299847</v>
      </c>
      <c r="C28" s="457">
        <v>87.245787085700158</v>
      </c>
      <c r="D28" s="457">
        <v>0</v>
      </c>
      <c r="E28" s="454"/>
      <c r="F28" s="457" t="s">
        <v>868</v>
      </c>
      <c r="G28" s="457">
        <v>-1.9324409541129057</v>
      </c>
      <c r="H28" s="454"/>
      <c r="I28" s="454"/>
      <c r="J28" s="454"/>
      <c r="K28" s="454"/>
      <c r="L28" s="454"/>
      <c r="M28" s="454"/>
      <c r="N28" s="454"/>
      <c r="O28" s="454"/>
      <c r="P28" s="454"/>
      <c r="Q28" s="454"/>
      <c r="R28" s="454"/>
      <c r="U28" s="456" t="s">
        <v>274</v>
      </c>
      <c r="V28" s="456">
        <v>11.175944176465583</v>
      </c>
      <c r="W28" s="456">
        <v>88.824055823534422</v>
      </c>
      <c r="X28" s="456">
        <v>0</v>
      </c>
    </row>
    <row r="29" spans="1:24" ht="15" customHeight="1">
      <c r="A29" s="456" t="s">
        <v>274</v>
      </c>
      <c r="B29" s="456">
        <v>11.175944176465583</v>
      </c>
      <c r="C29" s="456">
        <v>88.824055823534422</v>
      </c>
      <c r="D29" s="456">
        <v>0</v>
      </c>
      <c r="E29" s="454"/>
      <c r="F29" s="456" t="s">
        <v>467</v>
      </c>
      <c r="G29" s="456">
        <v>-2.0881234560737632</v>
      </c>
      <c r="H29" s="454"/>
      <c r="I29" s="454"/>
      <c r="J29" s="454"/>
      <c r="K29" s="454"/>
      <c r="L29" s="454"/>
      <c r="M29" s="454"/>
      <c r="N29" s="454"/>
      <c r="O29" s="454"/>
      <c r="P29" s="454"/>
      <c r="Q29" s="454"/>
      <c r="R29" s="454"/>
      <c r="U29" s="457" t="s">
        <v>471</v>
      </c>
      <c r="V29" s="457">
        <v>11.110952642668813</v>
      </c>
      <c r="W29" s="457">
        <v>72.938420150115292</v>
      </c>
      <c r="X29" s="457">
        <v>15.950627207215904</v>
      </c>
    </row>
    <row r="30" spans="1:24" ht="15" customHeight="1">
      <c r="A30" s="457" t="s">
        <v>471</v>
      </c>
      <c r="B30" s="457">
        <v>11.110952642668813</v>
      </c>
      <c r="C30" s="457">
        <v>72.938420150115292</v>
      </c>
      <c r="D30" s="457">
        <v>15.950627207215904</v>
      </c>
      <c r="E30" s="454"/>
      <c r="F30" s="457" t="s">
        <v>480</v>
      </c>
      <c r="G30" s="457">
        <v>-2.2610483011844664</v>
      </c>
      <c r="H30" s="454"/>
      <c r="I30" s="454"/>
      <c r="J30" s="454"/>
      <c r="K30" s="454"/>
      <c r="L30" s="454"/>
      <c r="M30" s="454"/>
      <c r="N30" s="454"/>
      <c r="O30" s="454"/>
      <c r="P30" s="454"/>
      <c r="Q30" s="454"/>
      <c r="R30" s="454"/>
      <c r="U30" s="456" t="s">
        <v>477</v>
      </c>
      <c r="V30" s="456">
        <v>10.710044841766084</v>
      </c>
      <c r="W30" s="456">
        <v>86.363533556530868</v>
      </c>
      <c r="X30" s="456">
        <v>2.9264216017030402</v>
      </c>
    </row>
    <row r="31" spans="1:24" ht="15" customHeight="1">
      <c r="A31" s="456" t="s">
        <v>477</v>
      </c>
      <c r="B31" s="456">
        <v>10.710044841766084</v>
      </c>
      <c r="C31" s="456">
        <v>86.363533556530868</v>
      </c>
      <c r="D31" s="456">
        <v>2.9264216017030402</v>
      </c>
      <c r="E31" s="454"/>
      <c r="F31" s="456" t="s">
        <v>1231</v>
      </c>
      <c r="G31" s="456">
        <v>-2.262467165219924</v>
      </c>
      <c r="H31" s="454"/>
      <c r="I31" s="454"/>
      <c r="J31" s="454"/>
      <c r="K31" s="454"/>
      <c r="L31" s="454"/>
      <c r="M31" s="454"/>
      <c r="N31" s="454"/>
      <c r="O31" s="454"/>
      <c r="P31" s="454"/>
      <c r="Q31" s="454"/>
      <c r="R31" s="454"/>
      <c r="U31" s="457" t="s">
        <v>467</v>
      </c>
      <c r="V31" s="457">
        <v>6.1118765439262379</v>
      </c>
      <c r="W31" s="457">
        <v>85.513677230020974</v>
      </c>
      <c r="X31" s="457">
        <v>8.374446226052779</v>
      </c>
    </row>
    <row r="32" spans="1:24" ht="15" customHeight="1">
      <c r="A32" s="457" t="s">
        <v>467</v>
      </c>
      <c r="B32" s="457">
        <v>6.1118765439262379</v>
      </c>
      <c r="C32" s="457">
        <v>85.513677230020974</v>
      </c>
      <c r="D32" s="457">
        <v>8.374446226052779</v>
      </c>
      <c r="E32" s="454"/>
      <c r="F32" s="457" t="s">
        <v>482</v>
      </c>
      <c r="G32" s="457">
        <v>-2.2690070827022666</v>
      </c>
      <c r="H32" s="454"/>
      <c r="I32" s="454"/>
      <c r="J32" s="454"/>
      <c r="K32" s="454"/>
      <c r="L32" s="454"/>
      <c r="M32" s="454"/>
      <c r="N32" s="454"/>
      <c r="O32" s="454"/>
      <c r="P32" s="454"/>
      <c r="Q32" s="454"/>
      <c r="R32" s="454"/>
      <c r="U32" s="456" t="s">
        <v>478</v>
      </c>
      <c r="V32" s="456">
        <v>6.0814777363444188</v>
      </c>
      <c r="W32" s="456">
        <v>93.918522263655575</v>
      </c>
      <c r="X32" s="456">
        <v>0</v>
      </c>
    </row>
    <row r="33" spans="1:24" ht="15" customHeight="1">
      <c r="A33" s="456" t="s">
        <v>478</v>
      </c>
      <c r="B33" s="456">
        <v>6.0814777363444188</v>
      </c>
      <c r="C33" s="456">
        <v>93.918522263655575</v>
      </c>
      <c r="D33" s="456">
        <v>0</v>
      </c>
      <c r="E33" s="454"/>
      <c r="F33" s="456" t="s">
        <v>487</v>
      </c>
      <c r="G33" s="456">
        <v>-2.3371546566714869</v>
      </c>
      <c r="H33" s="454"/>
      <c r="I33" s="454"/>
      <c r="J33" s="454"/>
      <c r="K33" s="454"/>
      <c r="L33" s="454"/>
      <c r="M33" s="454"/>
      <c r="N33" s="454"/>
      <c r="O33" s="454"/>
      <c r="P33" s="454"/>
      <c r="Q33" s="454"/>
      <c r="R33" s="454"/>
      <c r="U33" s="457" t="s">
        <v>466</v>
      </c>
      <c r="V33" s="457">
        <v>5.8310224928991152</v>
      </c>
      <c r="W33" s="457">
        <v>47.574674737209186</v>
      </c>
      <c r="X33" s="457">
        <v>46.594302769891698</v>
      </c>
    </row>
    <row r="34" spans="1:24" ht="15" customHeight="1">
      <c r="A34" s="457" t="s">
        <v>466</v>
      </c>
      <c r="B34" s="457">
        <v>5.8310224928991152</v>
      </c>
      <c r="C34" s="457">
        <v>47.574674737209186</v>
      </c>
      <c r="D34" s="457">
        <v>46.594302769891698</v>
      </c>
      <c r="E34" s="454"/>
      <c r="F34" s="457" t="s">
        <v>468</v>
      </c>
      <c r="G34" s="457">
        <v>-2.9313940470215663</v>
      </c>
      <c r="H34" s="454"/>
      <c r="I34" s="454"/>
      <c r="J34" s="454"/>
      <c r="K34" s="454"/>
      <c r="L34" s="454"/>
      <c r="M34" s="454"/>
      <c r="N34" s="454"/>
      <c r="O34" s="454"/>
      <c r="P34" s="454"/>
      <c r="Q34" s="454"/>
      <c r="R34" s="454"/>
      <c r="U34" s="456" t="s">
        <v>1173</v>
      </c>
      <c r="V34" s="456">
        <v>1.743259506861311</v>
      </c>
      <c r="W34" s="456">
        <v>98.256740493138679</v>
      </c>
      <c r="X34" s="456">
        <v>0</v>
      </c>
    </row>
    <row r="35" spans="1:24" ht="15" customHeight="1">
      <c r="A35" s="456" t="s">
        <v>1173</v>
      </c>
      <c r="B35" s="456">
        <v>1.743259506861311</v>
      </c>
      <c r="C35" s="456">
        <v>98.256740493138679</v>
      </c>
      <c r="D35" s="456">
        <v>0</v>
      </c>
      <c r="E35" s="454"/>
      <c r="F35" s="456" t="s">
        <v>486</v>
      </c>
      <c r="G35" s="456">
        <v>-4.182763038449167</v>
      </c>
      <c r="H35" s="454"/>
      <c r="I35" s="454"/>
      <c r="J35" s="454"/>
      <c r="K35" s="454"/>
      <c r="L35" s="454"/>
      <c r="M35" s="454"/>
      <c r="N35" s="454"/>
      <c r="O35" s="454"/>
      <c r="P35" s="454"/>
      <c r="Q35" s="454"/>
      <c r="R35" s="454"/>
      <c r="U35" s="457" t="s">
        <v>474</v>
      </c>
      <c r="V35" s="457">
        <v>1.0967440464732041</v>
      </c>
      <c r="W35" s="457">
        <v>98.903255953526795</v>
      </c>
      <c r="X35" s="457">
        <v>0</v>
      </c>
    </row>
    <row r="36" spans="1:24" ht="15" customHeight="1">
      <c r="A36" s="457" t="s">
        <v>474</v>
      </c>
      <c r="B36" s="457">
        <v>1.0967440464732041</v>
      </c>
      <c r="C36" s="457">
        <v>98.903255953526795</v>
      </c>
      <c r="D36" s="457">
        <v>0</v>
      </c>
      <c r="E36" s="454"/>
      <c r="F36" s="457" t="s">
        <v>476</v>
      </c>
      <c r="G36" s="457">
        <v>-18.896166242110255</v>
      </c>
      <c r="H36" s="454"/>
      <c r="I36" s="454"/>
      <c r="J36" s="454"/>
      <c r="K36" s="454"/>
      <c r="L36" s="454"/>
      <c r="M36" s="454"/>
      <c r="N36" s="454"/>
      <c r="O36" s="454"/>
      <c r="P36" s="454"/>
      <c r="Q36" s="454"/>
      <c r="R36" s="454"/>
      <c r="U36" s="394" t="s">
        <v>64</v>
      </c>
      <c r="V36" s="914">
        <f>AVERAGE(V9:V35)</f>
        <v>24.203487094429828</v>
      </c>
    </row>
    <row r="37" spans="1:24" ht="15" customHeight="1">
      <c r="U37" s="394" t="s">
        <v>3323</v>
      </c>
      <c r="V37" s="915">
        <f>STDEV(V9:V35)</f>
        <v>19.495903546487568</v>
      </c>
    </row>
    <row r="38" spans="1:24" ht="15" customHeight="1">
      <c r="U38" s="668" t="s">
        <v>3324</v>
      </c>
      <c r="V38" s="916">
        <f>(V12-V36)/V37</f>
        <v>0.75214000762568056</v>
      </c>
    </row>
  </sheetData>
  <conditionalFormatting sqref="B16:C16 B20:C20 B24:C24 B28:C28 B32:C32 B36:C36">
    <cfRule type="cellIs" dxfId="52" priority="43" operator="equal">
      <formula>0</formula>
    </cfRule>
  </conditionalFormatting>
  <conditionalFormatting sqref="D11">
    <cfRule type="cellIs" dxfId="51" priority="53" operator="equal">
      <formula>0</formula>
    </cfRule>
  </conditionalFormatting>
  <conditionalFormatting sqref="B12:C12">
    <cfRule type="cellIs" dxfId="50" priority="52" operator="equal">
      <formula>0</formula>
    </cfRule>
  </conditionalFormatting>
  <conditionalFormatting sqref="D12">
    <cfRule type="cellIs" dxfId="49" priority="51" operator="equal">
      <formula>0</formula>
    </cfRule>
  </conditionalFormatting>
  <conditionalFormatting sqref="B13:C14 B17:C18 B21:C22 B25:C26 B29:C30 B33:C34">
    <cfRule type="cellIs" dxfId="48" priority="47" operator="equal">
      <formula>0</formula>
    </cfRule>
  </conditionalFormatting>
  <conditionalFormatting sqref="A9:A10">
    <cfRule type="cellIs" dxfId="47" priority="50" operator="equal">
      <formula>0</formula>
    </cfRule>
  </conditionalFormatting>
  <conditionalFormatting sqref="A11">
    <cfRule type="cellIs" dxfId="46" priority="49" operator="equal">
      <formula>0</formula>
    </cfRule>
  </conditionalFormatting>
  <conditionalFormatting sqref="A12">
    <cfRule type="cellIs" dxfId="45" priority="48" operator="equal">
      <formula>0</formula>
    </cfRule>
  </conditionalFormatting>
  <conditionalFormatting sqref="B15:C15 B27:C27 B31:C31 B35:C35">
    <cfRule type="cellIs" dxfId="44" priority="46" operator="equal">
      <formula>0</formula>
    </cfRule>
  </conditionalFormatting>
  <conditionalFormatting sqref="D13:D14 D17:D18 D21:D22 D25:D26 D29:D30 D33:D34">
    <cfRule type="cellIs" dxfId="43" priority="45" operator="equal">
      <formula>0</formula>
    </cfRule>
  </conditionalFormatting>
  <conditionalFormatting sqref="D15 D27 D31 D35">
    <cfRule type="cellIs" dxfId="42" priority="44" operator="equal">
      <formula>0</formula>
    </cfRule>
  </conditionalFormatting>
  <conditionalFormatting sqref="A16 A20 A24 A28 A32 A36">
    <cfRule type="cellIs" dxfId="41" priority="39" operator="equal">
      <formula>0</formula>
    </cfRule>
  </conditionalFormatting>
  <conditionalFormatting sqref="D16 D20 D24 D28 D32 D36">
    <cfRule type="cellIs" dxfId="40" priority="42" operator="equal">
      <formula>0</formula>
    </cfRule>
  </conditionalFormatting>
  <conditionalFormatting sqref="A13:A14 A17:A18 A21:A22 A25:A26 A29:A30 A33:A34">
    <cfRule type="cellIs" dxfId="39" priority="41" operator="equal">
      <formula>0</formula>
    </cfRule>
  </conditionalFormatting>
  <conditionalFormatting sqref="A15 A27 A31 A35">
    <cfRule type="cellIs" dxfId="38" priority="40" operator="equal">
      <formula>0</formula>
    </cfRule>
  </conditionalFormatting>
  <conditionalFormatting sqref="A19">
    <cfRule type="cellIs" dxfId="37" priority="29" operator="equal">
      <formula>0</formula>
    </cfRule>
  </conditionalFormatting>
  <conditionalFormatting sqref="F11:F16 F19:F36">
    <cfRule type="cellIs" dxfId="36" priority="36" operator="equal">
      <formula>0</formula>
    </cfRule>
  </conditionalFormatting>
  <conditionalFormatting sqref="F9:F10">
    <cfRule type="cellIs" dxfId="35" priority="38" operator="equal">
      <formula>0</formula>
    </cfRule>
  </conditionalFormatting>
  <conditionalFormatting sqref="G9:G10">
    <cfRule type="cellIs" dxfId="34" priority="37" operator="equal">
      <formula>0</formula>
    </cfRule>
  </conditionalFormatting>
  <conditionalFormatting sqref="A23">
    <cfRule type="cellIs" dxfId="33" priority="32" operator="equal">
      <formula>0</formula>
    </cfRule>
  </conditionalFormatting>
  <conditionalFormatting sqref="G11:G16 G19:G36">
    <cfRule type="cellIs" dxfId="32" priority="35" operator="equal">
      <formula>0</formula>
    </cfRule>
  </conditionalFormatting>
  <conditionalFormatting sqref="B23:C23">
    <cfRule type="cellIs" dxfId="31" priority="34" operator="equal">
      <formula>0</formula>
    </cfRule>
  </conditionalFormatting>
  <conditionalFormatting sqref="D23">
    <cfRule type="cellIs" dxfId="30" priority="33" operator="equal">
      <formula>0</formula>
    </cfRule>
  </conditionalFormatting>
  <conditionalFormatting sqref="B19:C19">
    <cfRule type="cellIs" dxfId="29" priority="31" operator="equal">
      <formula>0</formula>
    </cfRule>
  </conditionalFormatting>
  <conditionalFormatting sqref="D19">
    <cfRule type="cellIs" dxfId="28" priority="30" operator="equal">
      <formula>0</formula>
    </cfRule>
  </conditionalFormatting>
  <conditionalFormatting sqref="G17">
    <cfRule type="cellIs" dxfId="27" priority="25" operator="equal">
      <formula>0</formula>
    </cfRule>
  </conditionalFormatting>
  <conditionalFormatting sqref="F18">
    <cfRule type="cellIs" dxfId="26" priority="28" operator="equal">
      <formula>0</formula>
    </cfRule>
  </conditionalFormatting>
  <conditionalFormatting sqref="G18">
    <cfRule type="cellIs" dxfId="25" priority="27" operator="equal">
      <formula>0</formula>
    </cfRule>
  </conditionalFormatting>
  <conditionalFormatting sqref="F17">
    <cfRule type="cellIs" dxfId="24" priority="26" operator="equal">
      <formula>0</formula>
    </cfRule>
  </conditionalFormatting>
  <conditionalFormatting sqref="B9:C10">
    <cfRule type="cellIs" dxfId="23" priority="56" operator="equal">
      <formula>0</formula>
    </cfRule>
  </conditionalFormatting>
  <conditionalFormatting sqref="B11:C11">
    <cfRule type="cellIs" dxfId="22" priority="55" operator="equal">
      <formula>0</formula>
    </cfRule>
  </conditionalFormatting>
  <conditionalFormatting sqref="D9:D10">
    <cfRule type="cellIs" dxfId="21" priority="54" operator="equal">
      <formula>0</formula>
    </cfRule>
  </conditionalFormatting>
  <conditionalFormatting sqref="V16:W16 V20:W20 V23:W23 V27:W27 V31:W31 V35:W35">
    <cfRule type="cellIs" dxfId="20" priority="11" operator="equal">
      <formula>0</formula>
    </cfRule>
  </conditionalFormatting>
  <conditionalFormatting sqref="X11">
    <cfRule type="cellIs" dxfId="19" priority="21" operator="equal">
      <formula>0</formula>
    </cfRule>
  </conditionalFormatting>
  <conditionalFormatting sqref="V12:W12">
    <cfRule type="cellIs" dxfId="18" priority="20" operator="equal">
      <formula>0</formula>
    </cfRule>
  </conditionalFormatting>
  <conditionalFormatting sqref="X12">
    <cfRule type="cellIs" dxfId="17" priority="19" operator="equal">
      <formula>0</formula>
    </cfRule>
  </conditionalFormatting>
  <conditionalFormatting sqref="V13:W14 V17:W18 V21:W22 V24:W25 V28:W29 V32:W33">
    <cfRule type="cellIs" dxfId="16" priority="15" operator="equal">
      <formula>0</formula>
    </cfRule>
  </conditionalFormatting>
  <conditionalFormatting sqref="U9:U10">
    <cfRule type="cellIs" dxfId="15" priority="18" operator="equal">
      <formula>0</formula>
    </cfRule>
  </conditionalFormatting>
  <conditionalFormatting sqref="U11">
    <cfRule type="cellIs" dxfId="14" priority="17" operator="equal">
      <formula>0</formula>
    </cfRule>
  </conditionalFormatting>
  <conditionalFormatting sqref="U12">
    <cfRule type="cellIs" dxfId="13" priority="16" operator="equal">
      <formula>0</formula>
    </cfRule>
  </conditionalFormatting>
  <conditionalFormatting sqref="V15:W15 V26:W26 V30:W30 V34:W34">
    <cfRule type="cellIs" dxfId="12" priority="14" operator="equal">
      <formula>0</formula>
    </cfRule>
  </conditionalFormatting>
  <conditionalFormatting sqref="X13:X14 X17:X18 X21:X22 X24:X25 X28:X29 X32:X33">
    <cfRule type="cellIs" dxfId="11" priority="13" operator="equal">
      <formula>0</formula>
    </cfRule>
  </conditionalFormatting>
  <conditionalFormatting sqref="X15 X26 X30 X34">
    <cfRule type="cellIs" dxfId="10" priority="12" operator="equal">
      <formula>0</formula>
    </cfRule>
  </conditionalFormatting>
  <conditionalFormatting sqref="U16 U20 U23 U27 U31 U35">
    <cfRule type="cellIs" dxfId="9" priority="7" operator="equal">
      <formula>0</formula>
    </cfRule>
  </conditionalFormatting>
  <conditionalFormatting sqref="X16 X20 X23 X27 X31 X35">
    <cfRule type="cellIs" dxfId="8" priority="10" operator="equal">
      <formula>0</formula>
    </cfRule>
  </conditionalFormatting>
  <conditionalFormatting sqref="U13:U14 U17:U18 U21:U22 U24:U25 U28:U29 U32:U33">
    <cfRule type="cellIs" dxfId="7" priority="9" operator="equal">
      <formula>0</formula>
    </cfRule>
  </conditionalFormatting>
  <conditionalFormatting sqref="U15 U26 U30 U34">
    <cfRule type="cellIs" dxfId="6" priority="8" operator="equal">
      <formula>0</formula>
    </cfRule>
  </conditionalFormatting>
  <conditionalFormatting sqref="U19">
    <cfRule type="cellIs" dxfId="5" priority="1" operator="equal">
      <formula>0</formula>
    </cfRule>
  </conditionalFormatting>
  <conditionalFormatting sqref="V19:W19">
    <cfRule type="cellIs" dxfId="4" priority="3" operator="equal">
      <formula>0</formula>
    </cfRule>
  </conditionalFormatting>
  <conditionalFormatting sqref="X19">
    <cfRule type="cellIs" dxfId="3" priority="2" operator="equal">
      <formula>0</formula>
    </cfRule>
  </conditionalFormatting>
  <conditionalFormatting sqref="V9:W10">
    <cfRule type="cellIs" dxfId="2" priority="24" operator="equal">
      <formula>0</formula>
    </cfRule>
  </conditionalFormatting>
  <conditionalFormatting sqref="V11:W11">
    <cfRule type="cellIs" dxfId="1" priority="23" operator="equal">
      <formula>0</formula>
    </cfRule>
  </conditionalFormatting>
  <conditionalFormatting sqref="X9:X10">
    <cfRule type="cellIs" dxfId="0" priority="22" operator="equal">
      <formula>0</formula>
    </cfRule>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260"/>
  <sheetViews>
    <sheetView topLeftCell="A19" workbookViewId="0">
      <selection activeCell="A44" sqref="A44:A46"/>
    </sheetView>
  </sheetViews>
  <sheetFormatPr defaultColWidth="21.140625" defaultRowHeight="16.5"/>
  <cols>
    <col min="1" max="1" width="31.140625" style="1" customWidth="1"/>
    <col min="2" max="16384" width="21.140625" style="1"/>
  </cols>
  <sheetData>
    <row r="1" spans="1:5">
      <c r="A1" s="498" t="s">
        <v>1219</v>
      </c>
    </row>
    <row r="2" spans="1:5">
      <c r="A2" s="1" t="s">
        <v>1261</v>
      </c>
    </row>
    <row r="4" spans="1:5">
      <c r="A4" s="917" t="s">
        <v>1204</v>
      </c>
      <c r="B4" s="918" t="s">
        <v>1205</v>
      </c>
      <c r="C4" s="918" t="s">
        <v>1205</v>
      </c>
      <c r="D4" s="918" t="s">
        <v>1205</v>
      </c>
      <c r="E4" s="918" t="s">
        <v>1205</v>
      </c>
    </row>
    <row r="5" spans="1:5">
      <c r="A5" s="917" t="s">
        <v>1206</v>
      </c>
      <c r="B5" s="917" t="s">
        <v>1207</v>
      </c>
      <c r="C5" s="917" t="s">
        <v>1207</v>
      </c>
      <c r="D5" s="917" t="s">
        <v>1207</v>
      </c>
      <c r="E5" s="917" t="s">
        <v>1207</v>
      </c>
    </row>
    <row r="6" spans="1:5">
      <c r="A6" s="917" t="s">
        <v>1208</v>
      </c>
      <c r="B6" s="918" t="s">
        <v>1209</v>
      </c>
      <c r="C6" s="918" t="s">
        <v>1210</v>
      </c>
      <c r="D6" s="917" t="s">
        <v>1211</v>
      </c>
      <c r="E6" s="918" t="s">
        <v>1212</v>
      </c>
    </row>
    <row r="7" spans="1:5">
      <c r="A7" s="919" t="s">
        <v>1213</v>
      </c>
      <c r="B7" s="919">
        <v>2.0099999999999998</v>
      </c>
      <c r="C7" s="919">
        <v>2.02</v>
      </c>
      <c r="D7" s="919">
        <v>2.0299999999999998</v>
      </c>
      <c r="E7" s="919" t="s">
        <v>1214</v>
      </c>
    </row>
    <row r="8" spans="1:5" ht="49.5">
      <c r="A8" s="924" t="s">
        <v>84</v>
      </c>
      <c r="B8" s="920" t="s">
        <v>1215</v>
      </c>
      <c r="C8" s="920" t="s">
        <v>1216</v>
      </c>
      <c r="D8" s="920" t="s">
        <v>1217</v>
      </c>
      <c r="E8" s="920" t="s">
        <v>1218</v>
      </c>
    </row>
    <row r="9" spans="1:5">
      <c r="A9" s="917" t="s">
        <v>45</v>
      </c>
      <c r="B9" s="921">
        <v>4.8011092602037921</v>
      </c>
      <c r="C9" s="921">
        <v>4.7576118632858879</v>
      </c>
      <c r="D9" s="921">
        <v>3.9627310555355222</v>
      </c>
      <c r="E9" s="921">
        <v>5.1103970208004412</v>
      </c>
    </row>
    <row r="10" spans="1:5">
      <c r="A10" s="917" t="s">
        <v>37</v>
      </c>
      <c r="B10" s="921">
        <v>5.9132977627358354</v>
      </c>
      <c r="C10" s="921">
        <v>5.9873558543763075</v>
      </c>
      <c r="D10" s="921">
        <v>5.3155571879081016</v>
      </c>
      <c r="E10" s="921">
        <v>4.8325690071816316</v>
      </c>
    </row>
    <row r="11" spans="1:5">
      <c r="A11" s="917" t="s">
        <v>21</v>
      </c>
      <c r="B11" s="921">
        <v>5.0762177816752727</v>
      </c>
      <c r="C11" s="921">
        <v>4.8792429130652852</v>
      </c>
      <c r="D11" s="921">
        <v>4.8771538047954959</v>
      </c>
      <c r="E11" s="921">
        <v>4.9721914492262096</v>
      </c>
    </row>
    <row r="12" spans="1:5">
      <c r="A12" s="917" t="s">
        <v>47</v>
      </c>
      <c r="B12" s="921">
        <v>5.2120123254491926</v>
      </c>
      <c r="C12" s="921">
        <v>5.2500843149550418</v>
      </c>
      <c r="D12" s="921">
        <v>4.8316224443151601</v>
      </c>
      <c r="E12" s="921">
        <v>5.5889789591444297</v>
      </c>
    </row>
    <row r="13" spans="1:5">
      <c r="A13" s="917" t="s">
        <v>62</v>
      </c>
      <c r="B13" s="921">
        <v>4.5334168572356734</v>
      </c>
      <c r="C13" s="921">
        <v>5.0067470191181567</v>
      </c>
      <c r="D13" s="921">
        <v>2.389643036455348</v>
      </c>
      <c r="E13" s="921">
        <v>4.1176764151733272</v>
      </c>
    </row>
    <row r="14" spans="1:5">
      <c r="A14" s="917" t="s">
        <v>23</v>
      </c>
      <c r="B14" s="921">
        <v>4.7293659447437495</v>
      </c>
      <c r="C14" s="921">
        <v>4.098918190524353</v>
      </c>
      <c r="D14" s="921">
        <v>4.5511491863288693</v>
      </c>
      <c r="E14" s="921">
        <v>3.9637210331916339</v>
      </c>
    </row>
    <row r="15" spans="1:5">
      <c r="A15" s="917" t="s">
        <v>24</v>
      </c>
      <c r="B15" s="921">
        <v>5.8459316269690245</v>
      </c>
      <c r="C15" s="921">
        <v>5.7052369141779025</v>
      </c>
      <c r="D15" s="921">
        <v>4.7026562274003236</v>
      </c>
      <c r="E15" s="921">
        <v>5.1029964855677212</v>
      </c>
    </row>
    <row r="16" spans="1:5">
      <c r="A16" s="917" t="s">
        <v>26</v>
      </c>
      <c r="B16" s="921">
        <v>5.1879483271453344</v>
      </c>
      <c r="C16" s="921">
        <v>4.6688002877316226</v>
      </c>
      <c r="D16" s="921">
        <v>4.0206546818469207</v>
      </c>
      <c r="E16" s="921">
        <v>4.1638483498145735</v>
      </c>
    </row>
    <row r="17" spans="1:5">
      <c r="A17" s="917" t="s">
        <v>42</v>
      </c>
      <c r="B17" s="921">
        <v>6.1332633696880539</v>
      </c>
      <c r="C17" s="921">
        <v>5.6686876523126024</v>
      </c>
      <c r="D17" s="921">
        <v>5.6573862783687634</v>
      </c>
      <c r="E17" s="921">
        <v>5.3997302418650515</v>
      </c>
    </row>
    <row r="18" spans="1:5">
      <c r="A18" s="917" t="s">
        <v>28</v>
      </c>
      <c r="B18" s="921">
        <v>6.0345735280941692</v>
      </c>
      <c r="C18" s="921">
        <v>6.0483528626270786</v>
      </c>
      <c r="D18" s="921">
        <v>5.8444407952137478</v>
      </c>
      <c r="E18" s="921">
        <v>6.013264943595626</v>
      </c>
    </row>
    <row r="19" spans="1:5">
      <c r="A19" s="917" t="s">
        <v>25</v>
      </c>
      <c r="B19" s="921">
        <v>5.6846987480208995</v>
      </c>
      <c r="C19" s="921">
        <v>5.5516362757909867</v>
      </c>
      <c r="D19" s="921">
        <v>5.3606858620567923</v>
      </c>
      <c r="E19" s="921">
        <v>5.8507766967728019</v>
      </c>
    </row>
    <row r="20" spans="1:5">
      <c r="A20" s="917" t="s">
        <v>48</v>
      </c>
      <c r="B20" s="921">
        <v>4.1782915857737652</v>
      </c>
      <c r="C20" s="921">
        <v>4.2953059167919045</v>
      </c>
      <c r="D20" s="921">
        <v>2.8400263883396537</v>
      </c>
      <c r="E20" s="921">
        <v>4.0168760712161662</v>
      </c>
    </row>
    <row r="21" spans="1:5">
      <c r="A21" s="917" t="s">
        <v>34</v>
      </c>
      <c r="B21" s="921">
        <v>4.4920228409044674</v>
      </c>
      <c r="C21" s="921">
        <v>4.0603375733500782</v>
      </c>
      <c r="D21" s="921">
        <v>3.5466283687437423</v>
      </c>
      <c r="E21" s="921">
        <v>3.5245902112422964</v>
      </c>
    </row>
    <row r="22" spans="1:5">
      <c r="A22" s="917" t="s">
        <v>49</v>
      </c>
      <c r="B22" s="921">
        <v>5.83786591353444</v>
      </c>
      <c r="C22" s="921">
        <v>4.7682475707434504</v>
      </c>
      <c r="D22" s="921"/>
      <c r="E22" s="921">
        <v>4.819484172731034</v>
      </c>
    </row>
    <row r="23" spans="1:5">
      <c r="A23" s="917" t="s">
        <v>50</v>
      </c>
      <c r="B23" s="921">
        <v>4.6801815462701111</v>
      </c>
      <c r="C23" s="921">
        <v>4.9556471235958144</v>
      </c>
      <c r="D23" s="921">
        <v>3.9838081259786344</v>
      </c>
      <c r="E23" s="921">
        <v>4.5293547870618438</v>
      </c>
    </row>
    <row r="24" spans="1:5">
      <c r="A24" s="917" t="s">
        <v>63</v>
      </c>
      <c r="B24" s="921">
        <v>4.6714579798958518</v>
      </c>
      <c r="C24" s="921">
        <v>4.9385605855421586</v>
      </c>
      <c r="D24" s="921">
        <v>3.4800377780740912</v>
      </c>
      <c r="E24" s="921">
        <v>4.2834337912648266</v>
      </c>
    </row>
    <row r="25" spans="1:5">
      <c r="A25" s="917" t="s">
        <v>29</v>
      </c>
      <c r="B25" s="921">
        <v>4.2762657454316049</v>
      </c>
      <c r="C25" s="921">
        <v>4.5543597588516738</v>
      </c>
      <c r="D25" s="921">
        <v>4.1074133794632317</v>
      </c>
      <c r="E25" s="921">
        <v>4.8181110506326386</v>
      </c>
    </row>
    <row r="26" spans="1:5">
      <c r="A26" s="917" t="s">
        <v>51</v>
      </c>
      <c r="B26" s="921">
        <v>6.1863957859328575</v>
      </c>
      <c r="C26" s="921">
        <v>6.1221125449049527</v>
      </c>
      <c r="D26" s="921">
        <v>6.663794472319255</v>
      </c>
      <c r="E26" s="921">
        <v>6.1482279452479096</v>
      </c>
    </row>
    <row r="27" spans="1:5">
      <c r="A27" s="917" t="s">
        <v>439</v>
      </c>
      <c r="B27" s="921">
        <v>5.5680272817611698</v>
      </c>
      <c r="C27" s="921">
        <v>5.5857144832611088</v>
      </c>
      <c r="D27" s="921">
        <v>5.5192176818847667</v>
      </c>
      <c r="E27" s="921">
        <v>5.7622443596522013</v>
      </c>
    </row>
    <row r="28" spans="1:5">
      <c r="A28" s="917" t="s">
        <v>31</v>
      </c>
      <c r="B28" s="921">
        <v>4.4333367956690042</v>
      </c>
      <c r="C28" s="921">
        <v>3.2419489294649608</v>
      </c>
      <c r="D28" s="921">
        <v>4.0783547050981639</v>
      </c>
      <c r="E28" s="921">
        <v>3.8616199102480664</v>
      </c>
    </row>
    <row r="29" spans="1:5">
      <c r="A29" s="917" t="s">
        <v>33</v>
      </c>
      <c r="B29" s="921">
        <v>5.5584958467397607</v>
      </c>
      <c r="C29" s="921">
        <v>5.5719666197493272</v>
      </c>
      <c r="D29" s="921">
        <v>5.0556674798329677</v>
      </c>
      <c r="E29" s="921">
        <v>4.5326298922600037</v>
      </c>
    </row>
    <row r="30" spans="1:5">
      <c r="A30" s="917" t="s">
        <v>53</v>
      </c>
      <c r="B30" s="921">
        <v>4.0846683401402419</v>
      </c>
      <c r="C30" s="921">
        <v>4.3251712768058468</v>
      </c>
      <c r="D30" s="921">
        <v>2.9101327969775936</v>
      </c>
      <c r="E30" s="921">
        <v>4.544756354549067</v>
      </c>
    </row>
    <row r="31" spans="1:5">
      <c r="A31" s="917" t="s">
        <v>36</v>
      </c>
      <c r="B31" s="921">
        <v>6.2110641808449465</v>
      </c>
      <c r="C31" s="921">
        <v>6.1380566500410243</v>
      </c>
      <c r="D31" s="921">
        <v>5.6385279622259024</v>
      </c>
      <c r="E31" s="921">
        <v>6.3600841100726049</v>
      </c>
    </row>
    <row r="32" spans="1:5">
      <c r="A32" s="917" t="s">
        <v>54</v>
      </c>
      <c r="B32" s="921">
        <v>4.7979016865001007</v>
      </c>
      <c r="C32" s="921">
        <v>4.5339366968940285</v>
      </c>
      <c r="D32" s="921">
        <v>3.4080267653745762</v>
      </c>
      <c r="E32" s="921">
        <v>4.5768092472346007</v>
      </c>
    </row>
    <row r="33" spans="1:5">
      <c r="A33" s="917" t="s">
        <v>55</v>
      </c>
      <c r="B33" s="921">
        <v>4.8466462665134005</v>
      </c>
      <c r="C33" s="921">
        <v>4.0693909380171034</v>
      </c>
      <c r="D33" s="921">
        <v>3.6243857012854681</v>
      </c>
      <c r="E33" s="921">
        <v>4.4370880917804323</v>
      </c>
    </row>
    <row r="34" spans="1:5">
      <c r="A34" s="917" t="s">
        <v>38</v>
      </c>
      <c r="B34" s="921">
        <v>4.176301868756612</v>
      </c>
      <c r="C34" s="921">
        <v>3.9747923164140611</v>
      </c>
      <c r="D34" s="921">
        <v>3.3382530229432241</v>
      </c>
      <c r="E34" s="921">
        <v>3.7104882587687951</v>
      </c>
    </row>
    <row r="35" spans="1:5">
      <c r="A35" s="917" t="s">
        <v>56</v>
      </c>
      <c r="B35" s="921">
        <v>5.5506503872755104</v>
      </c>
      <c r="C35" s="921">
        <v>5.9084744197566348</v>
      </c>
      <c r="D35" s="921">
        <v>4.1597522584403439</v>
      </c>
      <c r="E35" s="921">
        <v>5.0025497128842522</v>
      </c>
    </row>
    <row r="36" spans="1:5">
      <c r="A36" s="925" t="s">
        <v>57</v>
      </c>
      <c r="B36" s="926">
        <v>4.4224072029302413</v>
      </c>
      <c r="C36" s="926">
        <v>4.1005459036145888</v>
      </c>
      <c r="D36" s="926">
        <v>4.5833207735648518</v>
      </c>
      <c r="E36" s="926">
        <v>3.4395347539002419</v>
      </c>
    </row>
    <row r="37" spans="1:5">
      <c r="A37" s="917" t="s">
        <v>40</v>
      </c>
      <c r="B37" s="921">
        <v>4.6299729230611222</v>
      </c>
      <c r="C37" s="921">
        <v>4.4195460182169208</v>
      </c>
      <c r="D37" s="921">
        <v>2.9654409215502118</v>
      </c>
      <c r="E37" s="921">
        <v>3.7450084919413213</v>
      </c>
    </row>
    <row r="38" spans="1:5">
      <c r="A38" s="917" t="s">
        <v>27</v>
      </c>
      <c r="B38" s="921">
        <v>5.5070422771129204</v>
      </c>
      <c r="C38" s="921">
        <v>5.5197257944878118</v>
      </c>
      <c r="D38" s="921">
        <v>5.5948213262760893</v>
      </c>
      <c r="E38" s="921">
        <v>5.8321547724676472</v>
      </c>
    </row>
    <row r="39" spans="1:5">
      <c r="A39" s="917" t="s">
        <v>43</v>
      </c>
      <c r="B39" s="921">
        <v>5.5023515185371767</v>
      </c>
      <c r="C39" s="921">
        <v>5.2927195892959347</v>
      </c>
      <c r="D39" s="921">
        <v>4.1106181301054407</v>
      </c>
      <c r="E39" s="921">
        <v>4.8542317098146262</v>
      </c>
    </row>
    <row r="40" spans="1:5">
      <c r="A40" s="917" t="s">
        <v>58</v>
      </c>
      <c r="B40" s="921">
        <v>6.5047269542660331</v>
      </c>
      <c r="C40" s="921">
        <v>6.020692864139523</v>
      </c>
      <c r="D40" s="921">
        <v>6.5659120348702498</v>
      </c>
      <c r="E40" s="921">
        <v>5.632449706870422</v>
      </c>
    </row>
    <row r="41" spans="1:5">
      <c r="A41" s="917" t="s">
        <v>59</v>
      </c>
      <c r="B41" s="921">
        <v>4.9767904069365523</v>
      </c>
      <c r="C41" s="921">
        <v>5.0401892743459555</v>
      </c>
      <c r="D41" s="921">
        <v>3.0291586870100438</v>
      </c>
      <c r="E41" s="921">
        <v>4.9904219170896011</v>
      </c>
    </row>
    <row r="42" spans="1:5">
      <c r="A42" s="917" t="s">
        <v>60</v>
      </c>
      <c r="B42" s="921">
        <v>5.1501874249452237</v>
      </c>
      <c r="C42" s="921">
        <v>5.1264134236961407</v>
      </c>
      <c r="D42" s="921">
        <v>4.7797429716511139</v>
      </c>
      <c r="E42" s="921">
        <v>5.5690882140157578</v>
      </c>
    </row>
    <row r="43" spans="1:5">
      <c r="A43" s="917" t="s">
        <v>61</v>
      </c>
      <c r="B43" s="921">
        <v>5.7077710127400696</v>
      </c>
      <c r="C43" s="921">
        <v>5.6133970918989133</v>
      </c>
      <c r="D43" s="921">
        <v>5.1265706240309132</v>
      </c>
      <c r="E43" s="921">
        <v>5.8722518370403511</v>
      </c>
    </row>
    <row r="44" spans="1:5">
      <c r="A44" s="252" t="s">
        <v>64</v>
      </c>
      <c r="B44" s="658">
        <f>AVERAGE(B9:B43)</f>
        <v>5.1743616944124042</v>
      </c>
      <c r="C44" s="658">
        <f>AVERAGE(C9:C43)</f>
        <v>5.0228550717670046</v>
      </c>
      <c r="D44" s="658">
        <f>AVERAGE(D9:D43)</f>
        <v>4.4300968504783986</v>
      </c>
      <c r="E44" s="658">
        <f>AVERAGE(E9:E43)</f>
        <v>4.8565611420662904</v>
      </c>
    </row>
    <row r="45" spans="1:5">
      <c r="A45" s="252" t="s">
        <v>3323</v>
      </c>
      <c r="B45" s="658">
        <f>STDEV(B9:B43)</f>
        <v>0.67686443522226325</v>
      </c>
      <c r="C45" s="658">
        <f>STDEV(C9:C43)</f>
        <v>0.74097105557187337</v>
      </c>
      <c r="D45" s="658">
        <f>STDEV(D9:D43)</f>
        <v>1.0850248710924106</v>
      </c>
      <c r="E45" s="658">
        <f>STDEV(E9:E43)</f>
        <v>0.80298064115378698</v>
      </c>
    </row>
    <row r="46" spans="1:5">
      <c r="A46" s="671" t="s">
        <v>3324</v>
      </c>
      <c r="B46" s="922">
        <f>(B36-B44)/B45</f>
        <v>-1.1109381027461462</v>
      </c>
      <c r="C46" s="922">
        <f>(C36-C44)/C45</f>
        <v>-1.2447303591914096</v>
      </c>
      <c r="D46" s="922">
        <f>(D36-D44)/D45</f>
        <v>0.14121696854025681</v>
      </c>
      <c r="E46" s="922">
        <f>(E36-E44)/E45</f>
        <v>-1.7647080334713316</v>
      </c>
    </row>
    <row r="47" spans="1:5">
      <c r="B47" s="917"/>
      <c r="C47" s="917"/>
      <c r="D47" s="917"/>
      <c r="E47" s="917"/>
    </row>
    <row r="48" spans="1:5">
      <c r="B48" s="917"/>
      <c r="C48" s="917"/>
      <c r="D48" s="917"/>
      <c r="E48" s="917"/>
    </row>
    <row r="49" spans="2:5">
      <c r="B49" s="917"/>
      <c r="C49" s="917"/>
      <c r="D49" s="917"/>
      <c r="E49" s="917"/>
    </row>
    <row r="50" spans="2:5">
      <c r="B50" s="917"/>
      <c r="C50" s="917"/>
      <c r="D50" s="917"/>
      <c r="E50" s="917"/>
    </row>
    <row r="51" spans="2:5">
      <c r="B51" s="917"/>
      <c r="C51" s="917"/>
      <c r="D51" s="917"/>
      <c r="E51" s="917"/>
    </row>
    <row r="52" spans="2:5">
      <c r="B52" s="917"/>
      <c r="C52" s="917"/>
      <c r="D52" s="917"/>
      <c r="E52" s="917"/>
    </row>
    <row r="53" spans="2:5">
      <c r="B53" s="917"/>
      <c r="C53" s="917"/>
      <c r="D53" s="917"/>
      <c r="E53" s="917"/>
    </row>
    <row r="54" spans="2:5">
      <c r="B54" s="917"/>
      <c r="C54" s="917"/>
      <c r="D54" s="917"/>
      <c r="E54" s="917"/>
    </row>
    <row r="55" spans="2:5">
      <c r="B55" s="917"/>
      <c r="C55" s="917"/>
      <c r="D55" s="917"/>
      <c r="E55" s="917"/>
    </row>
    <row r="56" spans="2:5">
      <c r="B56" s="917"/>
      <c r="C56" s="917"/>
      <c r="D56" s="917"/>
      <c r="E56" s="917"/>
    </row>
    <row r="57" spans="2:5">
      <c r="B57" s="917"/>
      <c r="C57" s="917"/>
      <c r="D57" s="917"/>
      <c r="E57" s="917"/>
    </row>
    <row r="58" spans="2:5">
      <c r="B58" s="917"/>
      <c r="C58" s="917"/>
      <c r="D58" s="917"/>
      <c r="E58" s="917"/>
    </row>
    <row r="59" spans="2:5">
      <c r="B59" s="917"/>
      <c r="C59" s="917"/>
      <c r="D59" s="917"/>
      <c r="E59" s="917"/>
    </row>
    <row r="60" spans="2:5">
      <c r="B60" s="917"/>
      <c r="C60" s="917"/>
      <c r="D60" s="917"/>
      <c r="E60" s="917"/>
    </row>
    <row r="61" spans="2:5">
      <c r="B61" s="917"/>
      <c r="C61" s="917"/>
      <c r="D61" s="917"/>
      <c r="E61" s="917"/>
    </row>
    <row r="62" spans="2:5">
      <c r="B62" s="917"/>
      <c r="C62" s="917"/>
      <c r="D62" s="917"/>
      <c r="E62" s="917"/>
    </row>
    <row r="63" spans="2:5">
      <c r="B63" s="917"/>
      <c r="C63" s="917"/>
      <c r="D63" s="917"/>
      <c r="E63" s="917"/>
    </row>
    <row r="64" spans="2:5">
      <c r="B64" s="917"/>
      <c r="C64" s="917"/>
      <c r="D64" s="917"/>
      <c r="E64" s="917"/>
    </row>
    <row r="65" spans="2:5">
      <c r="B65" s="917"/>
      <c r="C65" s="917"/>
      <c r="D65" s="917"/>
      <c r="E65" s="917"/>
    </row>
    <row r="66" spans="2:5">
      <c r="B66" s="917"/>
      <c r="C66" s="917"/>
      <c r="D66" s="917"/>
      <c r="E66" s="917"/>
    </row>
    <row r="67" spans="2:5">
      <c r="B67" s="917"/>
      <c r="C67" s="917"/>
      <c r="D67" s="917"/>
      <c r="E67" s="917"/>
    </row>
    <row r="68" spans="2:5">
      <c r="B68" s="917"/>
      <c r="C68" s="917"/>
      <c r="D68" s="917"/>
      <c r="E68" s="917"/>
    </row>
    <row r="69" spans="2:5">
      <c r="B69" s="917"/>
      <c r="C69" s="917"/>
      <c r="D69" s="917"/>
      <c r="E69" s="917"/>
    </row>
    <row r="70" spans="2:5">
      <c r="B70" s="917"/>
      <c r="C70" s="917"/>
      <c r="D70" s="917"/>
      <c r="E70" s="917"/>
    </row>
    <row r="71" spans="2:5">
      <c r="B71" s="917"/>
      <c r="C71" s="917"/>
      <c r="D71" s="917"/>
      <c r="E71" s="917"/>
    </row>
    <row r="72" spans="2:5">
      <c r="B72" s="917"/>
      <c r="C72" s="917"/>
      <c r="D72" s="917"/>
      <c r="E72" s="917"/>
    </row>
    <row r="73" spans="2:5">
      <c r="B73" s="917"/>
      <c r="C73" s="917"/>
      <c r="D73" s="917"/>
      <c r="E73" s="917"/>
    </row>
    <row r="74" spans="2:5">
      <c r="B74" s="917"/>
      <c r="C74" s="917"/>
      <c r="D74" s="917"/>
      <c r="E74" s="917"/>
    </row>
    <row r="75" spans="2:5">
      <c r="B75" s="917"/>
      <c r="C75" s="917"/>
      <c r="D75" s="917"/>
      <c r="E75" s="917"/>
    </row>
    <row r="76" spans="2:5">
      <c r="B76" s="917"/>
      <c r="C76" s="917"/>
      <c r="D76" s="917"/>
      <c r="E76" s="917"/>
    </row>
    <row r="77" spans="2:5">
      <c r="B77" s="917"/>
      <c r="C77" s="917"/>
      <c r="D77" s="917"/>
      <c r="E77" s="917"/>
    </row>
    <row r="78" spans="2:5">
      <c r="B78" s="917"/>
      <c r="C78" s="917"/>
      <c r="D78" s="917"/>
      <c r="E78" s="917"/>
    </row>
    <row r="79" spans="2:5">
      <c r="B79" s="917"/>
      <c r="C79" s="917"/>
      <c r="D79" s="917"/>
      <c r="E79" s="917"/>
    </row>
    <row r="80" spans="2:5">
      <c r="B80" s="917"/>
      <c r="C80" s="917"/>
      <c r="D80" s="917"/>
      <c r="E80" s="917"/>
    </row>
    <row r="81" spans="2:5">
      <c r="B81" s="917"/>
      <c r="C81" s="917"/>
      <c r="D81" s="917"/>
      <c r="E81" s="917"/>
    </row>
    <row r="82" spans="2:5">
      <c r="B82" s="917"/>
      <c r="C82" s="917"/>
      <c r="D82" s="917"/>
      <c r="E82" s="917"/>
    </row>
    <row r="83" spans="2:5">
      <c r="B83" s="917"/>
      <c r="C83" s="917"/>
      <c r="D83" s="917"/>
      <c r="E83" s="917"/>
    </row>
    <row r="84" spans="2:5">
      <c r="B84" s="917"/>
      <c r="C84" s="917"/>
      <c r="D84" s="917"/>
      <c r="E84" s="917"/>
    </row>
    <row r="85" spans="2:5">
      <c r="B85" s="917"/>
      <c r="C85" s="917"/>
      <c r="D85" s="917"/>
      <c r="E85" s="917"/>
    </row>
    <row r="86" spans="2:5">
      <c r="B86" s="917"/>
      <c r="C86" s="917"/>
      <c r="D86" s="917"/>
      <c r="E86" s="917"/>
    </row>
    <row r="87" spans="2:5">
      <c r="B87" s="917"/>
      <c r="C87" s="917"/>
      <c r="D87" s="917"/>
      <c r="E87" s="917"/>
    </row>
    <row r="88" spans="2:5">
      <c r="B88" s="917"/>
      <c r="C88" s="917"/>
      <c r="D88" s="917"/>
      <c r="E88" s="917"/>
    </row>
    <row r="89" spans="2:5">
      <c r="B89" s="917"/>
      <c r="C89" s="917"/>
      <c r="D89" s="917"/>
      <c r="E89" s="917"/>
    </row>
    <row r="90" spans="2:5">
      <c r="B90" s="917"/>
      <c r="C90" s="917"/>
      <c r="D90" s="917"/>
      <c r="E90" s="917"/>
    </row>
    <row r="91" spans="2:5">
      <c r="B91" s="917"/>
      <c r="C91" s="917"/>
      <c r="D91" s="917"/>
      <c r="E91" s="917"/>
    </row>
    <row r="92" spans="2:5">
      <c r="B92" s="917"/>
      <c r="C92" s="917"/>
      <c r="D92" s="917"/>
      <c r="E92" s="917"/>
    </row>
    <row r="93" spans="2:5">
      <c r="B93" s="917"/>
      <c r="C93" s="917"/>
      <c r="D93" s="917"/>
      <c r="E93" s="917"/>
    </row>
    <row r="94" spans="2:5">
      <c r="B94" s="917"/>
      <c r="C94" s="917"/>
      <c r="D94" s="917"/>
      <c r="E94" s="917"/>
    </row>
    <row r="95" spans="2:5">
      <c r="B95" s="917"/>
      <c r="C95" s="917"/>
      <c r="D95" s="917"/>
      <c r="E95" s="917"/>
    </row>
    <row r="96" spans="2:5">
      <c r="B96" s="917"/>
      <c r="C96" s="917"/>
      <c r="D96" s="917"/>
      <c r="E96" s="917"/>
    </row>
    <row r="97" spans="2:5">
      <c r="B97" s="917"/>
      <c r="C97" s="917"/>
      <c r="D97" s="917"/>
      <c r="E97" s="917"/>
    </row>
    <row r="98" spans="2:5">
      <c r="B98" s="917"/>
      <c r="C98" s="917"/>
      <c r="D98" s="917"/>
      <c r="E98" s="917"/>
    </row>
    <row r="99" spans="2:5">
      <c r="B99" s="917"/>
      <c r="C99" s="917"/>
      <c r="D99" s="917"/>
      <c r="E99" s="917"/>
    </row>
    <row r="100" spans="2:5">
      <c r="B100" s="917"/>
      <c r="C100" s="917"/>
      <c r="D100" s="917"/>
      <c r="E100" s="917"/>
    </row>
    <row r="101" spans="2:5">
      <c r="B101" s="917"/>
      <c r="C101" s="917"/>
      <c r="D101" s="917"/>
      <c r="E101" s="917"/>
    </row>
    <row r="102" spans="2:5">
      <c r="B102" s="917"/>
      <c r="C102" s="917"/>
      <c r="D102" s="917"/>
      <c r="E102" s="917"/>
    </row>
    <row r="103" spans="2:5">
      <c r="B103" s="917"/>
      <c r="C103" s="917"/>
      <c r="D103" s="917"/>
      <c r="E103" s="917"/>
    </row>
    <row r="104" spans="2:5">
      <c r="B104" s="917"/>
      <c r="C104" s="917"/>
      <c r="D104" s="917"/>
      <c r="E104" s="917"/>
    </row>
    <row r="105" spans="2:5">
      <c r="B105" s="917"/>
      <c r="C105" s="917"/>
      <c r="D105" s="917"/>
      <c r="E105" s="917"/>
    </row>
    <row r="106" spans="2:5">
      <c r="B106" s="917"/>
      <c r="C106" s="917"/>
      <c r="D106" s="917"/>
      <c r="E106" s="917"/>
    </row>
    <row r="107" spans="2:5">
      <c r="B107" s="917"/>
      <c r="C107" s="917"/>
      <c r="D107" s="917"/>
      <c r="E107" s="917"/>
    </row>
    <row r="108" spans="2:5">
      <c r="B108" s="917"/>
      <c r="C108" s="917"/>
      <c r="D108" s="917"/>
      <c r="E108" s="917"/>
    </row>
    <row r="109" spans="2:5">
      <c r="B109" s="917"/>
      <c r="C109" s="917"/>
      <c r="D109" s="917"/>
      <c r="E109" s="917"/>
    </row>
    <row r="110" spans="2:5">
      <c r="B110" s="917"/>
      <c r="C110" s="917"/>
      <c r="D110" s="917"/>
      <c r="E110" s="917"/>
    </row>
    <row r="111" spans="2:5">
      <c r="B111" s="917"/>
      <c r="C111" s="917"/>
      <c r="D111" s="917"/>
      <c r="E111" s="917"/>
    </row>
    <row r="112" spans="2:5">
      <c r="B112" s="917"/>
      <c r="C112" s="917"/>
      <c r="D112" s="917"/>
      <c r="E112" s="917"/>
    </row>
    <row r="113" spans="2:5">
      <c r="B113" s="917"/>
      <c r="C113" s="917"/>
      <c r="D113" s="917"/>
      <c r="E113" s="917"/>
    </row>
    <row r="114" spans="2:5">
      <c r="B114" s="917"/>
      <c r="C114" s="917"/>
      <c r="D114" s="917"/>
      <c r="E114" s="917"/>
    </row>
    <row r="115" spans="2:5">
      <c r="B115" s="917"/>
      <c r="C115" s="917"/>
      <c r="D115" s="917"/>
      <c r="E115" s="917"/>
    </row>
    <row r="116" spans="2:5">
      <c r="B116" s="917"/>
      <c r="C116" s="917"/>
      <c r="D116" s="917"/>
      <c r="E116" s="917"/>
    </row>
    <row r="117" spans="2:5">
      <c r="B117" s="917"/>
      <c r="C117" s="917"/>
      <c r="D117" s="917"/>
      <c r="E117" s="917"/>
    </row>
    <row r="118" spans="2:5">
      <c r="B118" s="917"/>
      <c r="C118" s="917"/>
      <c r="D118" s="917"/>
      <c r="E118" s="917"/>
    </row>
    <row r="119" spans="2:5">
      <c r="B119" s="917"/>
      <c r="C119" s="917"/>
      <c r="D119" s="917"/>
      <c r="E119" s="917"/>
    </row>
    <row r="120" spans="2:5">
      <c r="B120" s="917"/>
      <c r="C120" s="917"/>
      <c r="D120" s="917"/>
      <c r="E120" s="917"/>
    </row>
    <row r="121" spans="2:5">
      <c r="B121" s="917"/>
      <c r="C121" s="917"/>
      <c r="D121" s="917"/>
      <c r="E121" s="917"/>
    </row>
    <row r="122" spans="2:5">
      <c r="B122" s="917"/>
      <c r="C122" s="917"/>
      <c r="D122" s="917"/>
      <c r="E122" s="917"/>
    </row>
    <row r="123" spans="2:5">
      <c r="B123" s="917"/>
      <c r="C123" s="917"/>
      <c r="D123" s="917"/>
      <c r="E123" s="917"/>
    </row>
    <row r="124" spans="2:5">
      <c r="B124" s="917"/>
      <c r="C124" s="917"/>
      <c r="D124" s="917"/>
      <c r="E124" s="917"/>
    </row>
    <row r="125" spans="2:5">
      <c r="B125" s="917"/>
      <c r="C125" s="917"/>
      <c r="D125" s="917"/>
      <c r="E125" s="917"/>
    </row>
    <row r="126" spans="2:5">
      <c r="B126" s="917"/>
      <c r="C126" s="917"/>
      <c r="D126" s="917"/>
      <c r="E126" s="917"/>
    </row>
    <row r="127" spans="2:5">
      <c r="B127" s="917"/>
      <c r="C127" s="917"/>
      <c r="D127" s="917"/>
      <c r="E127" s="917"/>
    </row>
    <row r="128" spans="2:5">
      <c r="B128" s="917"/>
      <c r="C128" s="917"/>
      <c r="D128" s="917"/>
      <c r="E128" s="917"/>
    </row>
    <row r="129" spans="2:5">
      <c r="B129" s="917"/>
      <c r="C129" s="917"/>
      <c r="D129" s="917"/>
      <c r="E129" s="917"/>
    </row>
    <row r="130" spans="2:5">
      <c r="B130" s="917"/>
      <c r="C130" s="917"/>
      <c r="D130" s="917"/>
      <c r="E130" s="917"/>
    </row>
    <row r="131" spans="2:5">
      <c r="B131" s="917"/>
      <c r="C131" s="917"/>
      <c r="D131" s="917"/>
      <c r="E131" s="917"/>
    </row>
    <row r="132" spans="2:5">
      <c r="B132" s="917"/>
      <c r="C132" s="917"/>
      <c r="D132" s="917"/>
      <c r="E132" s="917"/>
    </row>
    <row r="133" spans="2:5">
      <c r="B133" s="917"/>
      <c r="C133" s="917"/>
      <c r="D133" s="917"/>
      <c r="E133" s="917"/>
    </row>
    <row r="134" spans="2:5">
      <c r="B134" s="917"/>
      <c r="C134" s="917"/>
      <c r="D134" s="917"/>
      <c r="E134" s="917"/>
    </row>
    <row r="135" spans="2:5">
      <c r="B135" s="917"/>
      <c r="C135" s="917"/>
      <c r="D135" s="917"/>
      <c r="E135" s="917"/>
    </row>
    <row r="136" spans="2:5">
      <c r="B136" s="917"/>
      <c r="C136" s="917"/>
      <c r="D136" s="917"/>
      <c r="E136" s="917"/>
    </row>
    <row r="137" spans="2:5">
      <c r="B137" s="917"/>
      <c r="C137" s="917"/>
      <c r="D137" s="917"/>
      <c r="E137" s="917"/>
    </row>
    <row r="138" spans="2:5">
      <c r="B138" s="917"/>
      <c r="C138" s="917"/>
      <c r="D138" s="917"/>
      <c r="E138" s="917"/>
    </row>
    <row r="139" spans="2:5">
      <c r="B139" s="917"/>
      <c r="C139" s="917"/>
      <c r="D139" s="917"/>
      <c r="E139" s="917"/>
    </row>
    <row r="140" spans="2:5">
      <c r="B140" s="917"/>
      <c r="C140" s="917"/>
      <c r="D140" s="917"/>
      <c r="E140" s="917"/>
    </row>
    <row r="141" spans="2:5">
      <c r="B141" s="917"/>
      <c r="C141" s="917"/>
      <c r="D141" s="917"/>
      <c r="E141" s="917"/>
    </row>
    <row r="142" spans="2:5">
      <c r="B142" s="917"/>
      <c r="C142" s="917"/>
      <c r="D142" s="917"/>
      <c r="E142" s="917"/>
    </row>
    <row r="143" spans="2:5">
      <c r="B143" s="917"/>
      <c r="C143" s="917"/>
      <c r="D143" s="917"/>
      <c r="E143" s="917"/>
    </row>
    <row r="144" spans="2:5">
      <c r="B144" s="917"/>
      <c r="C144" s="917"/>
      <c r="D144" s="917"/>
      <c r="E144" s="917"/>
    </row>
    <row r="145" spans="2:5">
      <c r="B145" s="917"/>
      <c r="C145" s="917"/>
      <c r="D145" s="917"/>
      <c r="E145" s="917"/>
    </row>
    <row r="146" spans="2:5">
      <c r="B146" s="917"/>
      <c r="C146" s="917"/>
      <c r="D146" s="917"/>
      <c r="E146" s="917"/>
    </row>
    <row r="147" spans="2:5">
      <c r="B147" s="917"/>
      <c r="C147" s="917"/>
      <c r="D147" s="917"/>
      <c r="E147" s="917"/>
    </row>
    <row r="148" spans="2:5">
      <c r="B148" s="917"/>
      <c r="C148" s="917"/>
      <c r="D148" s="917"/>
      <c r="E148" s="917"/>
    </row>
    <row r="149" spans="2:5">
      <c r="B149" s="917"/>
      <c r="C149" s="917"/>
      <c r="D149" s="917"/>
      <c r="E149" s="917"/>
    </row>
    <row r="150" spans="2:5">
      <c r="B150" s="917"/>
      <c r="C150" s="917"/>
      <c r="D150" s="917"/>
      <c r="E150" s="917"/>
    </row>
    <row r="151" spans="2:5">
      <c r="B151" s="917"/>
      <c r="C151" s="917"/>
      <c r="D151" s="917"/>
      <c r="E151" s="917"/>
    </row>
    <row r="152" spans="2:5">
      <c r="B152" s="917"/>
      <c r="C152" s="917"/>
      <c r="D152" s="917"/>
      <c r="E152" s="917"/>
    </row>
    <row r="153" spans="2:5">
      <c r="B153" s="917"/>
      <c r="C153" s="917"/>
      <c r="D153" s="917"/>
      <c r="E153" s="917"/>
    </row>
    <row r="154" spans="2:5">
      <c r="B154" s="917"/>
      <c r="C154" s="917"/>
      <c r="D154" s="917"/>
      <c r="E154" s="917"/>
    </row>
    <row r="155" spans="2:5">
      <c r="B155" s="917"/>
      <c r="C155" s="917"/>
      <c r="D155" s="917"/>
      <c r="E155" s="917"/>
    </row>
    <row r="156" spans="2:5">
      <c r="B156" s="917"/>
      <c r="C156" s="917"/>
      <c r="D156" s="917"/>
      <c r="E156" s="917"/>
    </row>
    <row r="157" spans="2:5">
      <c r="B157" s="917"/>
      <c r="C157" s="917"/>
      <c r="D157" s="917"/>
      <c r="E157" s="917"/>
    </row>
    <row r="158" spans="2:5">
      <c r="B158" s="917"/>
      <c r="C158" s="917"/>
      <c r="D158" s="917"/>
      <c r="E158" s="917"/>
    </row>
    <row r="159" spans="2:5">
      <c r="B159" s="917"/>
      <c r="C159" s="917"/>
      <c r="D159" s="917"/>
      <c r="E159" s="917"/>
    </row>
    <row r="160" spans="2:5">
      <c r="B160" s="917"/>
      <c r="C160" s="917"/>
      <c r="D160" s="917"/>
      <c r="E160" s="917"/>
    </row>
    <row r="161" spans="2:5">
      <c r="B161" s="917"/>
      <c r="C161" s="917"/>
      <c r="D161" s="917"/>
      <c r="E161" s="917"/>
    </row>
    <row r="162" spans="2:5">
      <c r="B162" s="917"/>
      <c r="C162" s="917"/>
      <c r="D162" s="917"/>
      <c r="E162" s="917"/>
    </row>
    <row r="163" spans="2:5">
      <c r="B163" s="917"/>
      <c r="C163" s="917"/>
      <c r="D163" s="917"/>
      <c r="E163" s="917"/>
    </row>
    <row r="164" spans="2:5">
      <c r="B164" s="917"/>
      <c r="C164" s="917"/>
      <c r="D164" s="917"/>
      <c r="E164" s="917"/>
    </row>
    <row r="165" spans="2:5">
      <c r="B165" s="917"/>
      <c r="C165" s="917"/>
      <c r="D165" s="917"/>
      <c r="E165" s="917"/>
    </row>
    <row r="166" spans="2:5">
      <c r="B166" s="917"/>
      <c r="C166" s="917"/>
      <c r="D166" s="917"/>
      <c r="E166" s="917"/>
    </row>
    <row r="167" spans="2:5">
      <c r="B167" s="917"/>
      <c r="C167" s="917"/>
      <c r="D167" s="917"/>
      <c r="E167" s="917"/>
    </row>
    <row r="168" spans="2:5">
      <c r="B168" s="917"/>
      <c r="C168" s="917"/>
      <c r="D168" s="917"/>
      <c r="E168" s="917"/>
    </row>
    <row r="169" spans="2:5">
      <c r="B169" s="917"/>
      <c r="C169" s="917"/>
      <c r="D169" s="917"/>
      <c r="E169" s="917"/>
    </row>
    <row r="170" spans="2:5">
      <c r="B170" s="917"/>
      <c r="C170" s="917"/>
      <c r="D170" s="917"/>
      <c r="E170" s="917"/>
    </row>
    <row r="171" spans="2:5">
      <c r="B171" s="917"/>
      <c r="C171" s="917"/>
      <c r="D171" s="917"/>
      <c r="E171" s="917"/>
    </row>
    <row r="172" spans="2:5">
      <c r="B172" s="917"/>
      <c r="C172" s="917"/>
      <c r="D172" s="917"/>
      <c r="E172" s="917"/>
    </row>
    <row r="173" spans="2:5">
      <c r="B173" s="917"/>
      <c r="C173" s="917"/>
      <c r="D173" s="917"/>
      <c r="E173" s="917"/>
    </row>
    <row r="174" spans="2:5">
      <c r="B174" s="917"/>
      <c r="C174" s="917"/>
      <c r="D174" s="917"/>
      <c r="E174" s="917"/>
    </row>
    <row r="175" spans="2:5">
      <c r="B175" s="917"/>
      <c r="C175" s="917"/>
      <c r="D175" s="917"/>
      <c r="E175" s="917"/>
    </row>
    <row r="176" spans="2:5">
      <c r="B176" s="917"/>
      <c r="C176" s="917"/>
      <c r="D176" s="917"/>
      <c r="E176" s="917"/>
    </row>
    <row r="177" spans="2:5">
      <c r="B177" s="917"/>
      <c r="C177" s="917"/>
      <c r="D177" s="917"/>
      <c r="E177" s="917"/>
    </row>
    <row r="178" spans="2:5">
      <c r="B178" s="917"/>
      <c r="C178" s="917"/>
      <c r="D178" s="917"/>
      <c r="E178" s="917"/>
    </row>
    <row r="179" spans="2:5">
      <c r="B179" s="917"/>
      <c r="C179" s="917"/>
      <c r="D179" s="917"/>
      <c r="E179" s="917"/>
    </row>
    <row r="180" spans="2:5">
      <c r="B180" s="917"/>
      <c r="C180" s="917"/>
      <c r="D180" s="917"/>
      <c r="E180" s="917"/>
    </row>
    <row r="181" spans="2:5">
      <c r="B181" s="917"/>
      <c r="C181" s="917"/>
      <c r="D181" s="917"/>
      <c r="E181" s="917"/>
    </row>
    <row r="182" spans="2:5">
      <c r="B182" s="917"/>
      <c r="C182" s="917"/>
      <c r="D182" s="917"/>
      <c r="E182" s="917"/>
    </row>
    <row r="183" spans="2:5">
      <c r="B183" s="917"/>
      <c r="C183" s="917"/>
      <c r="D183" s="917"/>
      <c r="E183" s="917"/>
    </row>
    <row r="184" spans="2:5">
      <c r="B184" s="917"/>
      <c r="C184" s="917"/>
      <c r="D184" s="917"/>
      <c r="E184" s="917"/>
    </row>
    <row r="185" spans="2:5">
      <c r="B185" s="917"/>
      <c r="C185" s="917"/>
      <c r="D185" s="917"/>
      <c r="E185" s="917"/>
    </row>
    <row r="186" spans="2:5">
      <c r="B186" s="917"/>
      <c r="C186" s="917"/>
      <c r="D186" s="917"/>
      <c r="E186" s="917"/>
    </row>
    <row r="187" spans="2:5">
      <c r="B187" s="917"/>
      <c r="C187" s="917"/>
      <c r="D187" s="917"/>
      <c r="E187" s="917"/>
    </row>
    <row r="188" spans="2:5">
      <c r="B188" s="917"/>
      <c r="C188" s="917"/>
      <c r="D188" s="917"/>
      <c r="E188" s="917"/>
    </row>
    <row r="189" spans="2:5">
      <c r="B189" s="917"/>
      <c r="C189" s="917"/>
      <c r="D189" s="917"/>
      <c r="E189" s="917"/>
    </row>
    <row r="190" spans="2:5">
      <c r="B190" s="917"/>
      <c r="C190" s="917"/>
      <c r="D190" s="917"/>
      <c r="E190" s="917"/>
    </row>
    <row r="191" spans="2:5">
      <c r="B191" s="917"/>
      <c r="C191" s="917"/>
      <c r="D191" s="917"/>
      <c r="E191" s="917"/>
    </row>
    <row r="192" spans="2:5">
      <c r="B192" s="917"/>
      <c r="C192" s="917"/>
      <c r="D192" s="917"/>
      <c r="E192" s="917"/>
    </row>
    <row r="193" spans="2:5">
      <c r="B193" s="917"/>
      <c r="C193" s="917"/>
      <c r="D193" s="917"/>
      <c r="E193" s="917"/>
    </row>
    <row r="194" spans="2:5">
      <c r="B194" s="917"/>
      <c r="C194" s="917"/>
      <c r="D194" s="917"/>
      <c r="E194" s="917"/>
    </row>
    <row r="195" spans="2:5">
      <c r="B195" s="917"/>
      <c r="C195" s="917"/>
      <c r="D195" s="917"/>
      <c r="E195" s="917"/>
    </row>
    <row r="196" spans="2:5">
      <c r="B196" s="917"/>
      <c r="C196" s="917"/>
      <c r="D196" s="917"/>
      <c r="E196" s="917"/>
    </row>
    <row r="197" spans="2:5">
      <c r="B197" s="917"/>
      <c r="C197" s="917"/>
      <c r="D197" s="917"/>
      <c r="E197" s="917"/>
    </row>
    <row r="198" spans="2:5">
      <c r="B198" s="917"/>
      <c r="C198" s="917"/>
      <c r="D198" s="917"/>
      <c r="E198" s="917"/>
    </row>
    <row r="199" spans="2:5">
      <c r="B199" s="917"/>
      <c r="C199" s="917"/>
      <c r="D199" s="917"/>
      <c r="E199" s="917"/>
    </row>
    <row r="200" spans="2:5">
      <c r="B200" s="917"/>
      <c r="C200" s="917"/>
      <c r="D200" s="917"/>
      <c r="E200" s="917"/>
    </row>
    <row r="201" spans="2:5">
      <c r="B201" s="917"/>
      <c r="C201" s="917"/>
      <c r="D201" s="917"/>
      <c r="E201" s="917"/>
    </row>
    <row r="202" spans="2:5">
      <c r="B202" s="917"/>
      <c r="C202" s="917"/>
      <c r="D202" s="917"/>
      <c r="E202" s="917"/>
    </row>
    <row r="203" spans="2:5">
      <c r="B203" s="917"/>
      <c r="C203" s="917"/>
      <c r="D203" s="917"/>
      <c r="E203" s="917"/>
    </row>
    <row r="204" spans="2:5">
      <c r="B204" s="917"/>
      <c r="C204" s="917"/>
      <c r="D204" s="917"/>
      <c r="E204" s="917"/>
    </row>
    <row r="205" spans="2:5">
      <c r="B205" s="917"/>
      <c r="C205" s="917"/>
      <c r="D205" s="917"/>
      <c r="E205" s="917"/>
    </row>
    <row r="206" spans="2:5">
      <c r="B206" s="917"/>
      <c r="C206" s="917"/>
      <c r="D206" s="917"/>
      <c r="E206" s="917"/>
    </row>
    <row r="207" spans="2:5">
      <c r="B207" s="917"/>
      <c r="C207" s="917"/>
      <c r="D207" s="917"/>
      <c r="E207" s="917"/>
    </row>
    <row r="208" spans="2:5">
      <c r="B208" s="917"/>
      <c r="C208" s="917"/>
      <c r="D208" s="917"/>
      <c r="E208" s="917"/>
    </row>
    <row r="209" spans="2:5">
      <c r="B209" s="917"/>
      <c r="C209" s="917"/>
      <c r="D209" s="917"/>
      <c r="E209" s="917"/>
    </row>
    <row r="210" spans="2:5">
      <c r="B210" s="917"/>
      <c r="C210" s="917"/>
      <c r="D210" s="917"/>
      <c r="E210" s="917"/>
    </row>
    <row r="211" spans="2:5">
      <c r="B211" s="917"/>
      <c r="C211" s="917"/>
      <c r="D211" s="917"/>
      <c r="E211" s="917"/>
    </row>
    <row r="212" spans="2:5">
      <c r="B212" s="917"/>
      <c r="C212" s="917"/>
      <c r="D212" s="917"/>
      <c r="E212" s="917"/>
    </row>
    <row r="213" spans="2:5">
      <c r="B213" s="917"/>
      <c r="C213" s="917"/>
      <c r="D213" s="917"/>
      <c r="E213" s="917"/>
    </row>
    <row r="214" spans="2:5">
      <c r="B214" s="917"/>
      <c r="C214" s="917"/>
      <c r="D214" s="917"/>
      <c r="E214" s="917"/>
    </row>
    <row r="215" spans="2:5">
      <c r="B215" s="917"/>
      <c r="C215" s="917"/>
      <c r="D215" s="917"/>
      <c r="E215" s="917"/>
    </row>
    <row r="216" spans="2:5">
      <c r="B216" s="917"/>
      <c r="C216" s="917"/>
      <c r="D216" s="917"/>
      <c r="E216" s="917"/>
    </row>
    <row r="217" spans="2:5">
      <c r="B217" s="917"/>
      <c r="C217" s="917"/>
      <c r="D217" s="917"/>
      <c r="E217" s="917"/>
    </row>
    <row r="218" spans="2:5">
      <c r="B218" s="917"/>
      <c r="C218" s="917"/>
      <c r="D218" s="917"/>
      <c r="E218" s="917"/>
    </row>
    <row r="219" spans="2:5">
      <c r="B219" s="917"/>
      <c r="C219" s="917"/>
      <c r="D219" s="917"/>
      <c r="E219" s="917"/>
    </row>
    <row r="220" spans="2:5">
      <c r="B220" s="917"/>
      <c r="C220" s="917"/>
      <c r="D220" s="917"/>
      <c r="E220" s="917"/>
    </row>
    <row r="221" spans="2:5">
      <c r="B221" s="917"/>
      <c r="C221" s="917"/>
      <c r="D221" s="917"/>
      <c r="E221" s="917"/>
    </row>
    <row r="222" spans="2:5">
      <c r="B222" s="917"/>
      <c r="C222" s="917"/>
      <c r="D222" s="917"/>
      <c r="E222" s="917"/>
    </row>
    <row r="223" spans="2:5">
      <c r="B223" s="917"/>
      <c r="C223" s="917"/>
      <c r="D223" s="917"/>
      <c r="E223" s="917"/>
    </row>
    <row r="224" spans="2:5">
      <c r="B224" s="917"/>
      <c r="C224" s="917"/>
      <c r="D224" s="917"/>
      <c r="E224" s="917"/>
    </row>
    <row r="225" spans="2:5">
      <c r="B225" s="917"/>
      <c r="C225" s="917"/>
      <c r="D225" s="917"/>
      <c r="E225" s="917"/>
    </row>
    <row r="226" spans="2:5">
      <c r="B226" s="917"/>
      <c r="C226" s="917"/>
      <c r="D226" s="917"/>
      <c r="E226" s="917"/>
    </row>
    <row r="227" spans="2:5">
      <c r="B227" s="917"/>
      <c r="C227" s="917"/>
      <c r="D227" s="917"/>
      <c r="E227" s="917"/>
    </row>
    <row r="228" spans="2:5">
      <c r="B228" s="917"/>
      <c r="C228" s="917"/>
      <c r="D228" s="917"/>
      <c r="E228" s="917"/>
    </row>
    <row r="229" spans="2:5">
      <c r="B229" s="917"/>
      <c r="C229" s="917"/>
      <c r="D229" s="917"/>
      <c r="E229" s="917"/>
    </row>
    <row r="230" spans="2:5">
      <c r="B230" s="917"/>
      <c r="C230" s="917"/>
      <c r="D230" s="917"/>
      <c r="E230" s="917"/>
    </row>
    <row r="231" spans="2:5">
      <c r="B231" s="917"/>
      <c r="C231" s="917"/>
      <c r="D231" s="917"/>
      <c r="E231" s="917"/>
    </row>
    <row r="232" spans="2:5">
      <c r="B232" s="917"/>
      <c r="C232" s="917"/>
      <c r="D232" s="917"/>
      <c r="E232" s="917"/>
    </row>
    <row r="233" spans="2:5">
      <c r="B233" s="917"/>
      <c r="C233" s="917"/>
      <c r="D233" s="917"/>
      <c r="E233" s="917"/>
    </row>
    <row r="234" spans="2:5">
      <c r="B234" s="917"/>
      <c r="C234" s="917"/>
      <c r="D234" s="917"/>
      <c r="E234" s="917"/>
    </row>
    <row r="235" spans="2:5">
      <c r="B235" s="917"/>
      <c r="C235" s="917"/>
      <c r="D235" s="917"/>
      <c r="E235" s="917"/>
    </row>
    <row r="236" spans="2:5">
      <c r="B236" s="917"/>
      <c r="C236" s="917"/>
      <c r="D236" s="917"/>
      <c r="E236" s="917"/>
    </row>
    <row r="237" spans="2:5">
      <c r="B237" s="917"/>
      <c r="C237" s="917"/>
      <c r="D237" s="917"/>
      <c r="E237" s="917"/>
    </row>
    <row r="238" spans="2:5">
      <c r="B238" s="917"/>
      <c r="C238" s="917"/>
      <c r="D238" s="917"/>
      <c r="E238" s="917"/>
    </row>
    <row r="239" spans="2:5">
      <c r="B239" s="917"/>
      <c r="C239" s="917"/>
      <c r="D239" s="917"/>
      <c r="E239" s="917"/>
    </row>
    <row r="240" spans="2:5">
      <c r="B240" s="917"/>
      <c r="C240" s="917"/>
      <c r="D240" s="917"/>
      <c r="E240" s="917"/>
    </row>
    <row r="241" spans="2:5">
      <c r="B241" s="917"/>
      <c r="C241" s="917"/>
      <c r="D241" s="917"/>
      <c r="E241" s="917"/>
    </row>
    <row r="242" spans="2:5">
      <c r="B242" s="917"/>
      <c r="C242" s="917"/>
      <c r="D242" s="917"/>
      <c r="E242" s="917"/>
    </row>
    <row r="243" spans="2:5">
      <c r="B243" s="917"/>
      <c r="C243" s="917"/>
      <c r="D243" s="917"/>
      <c r="E243" s="917"/>
    </row>
    <row r="244" spans="2:5">
      <c r="B244" s="917"/>
      <c r="C244" s="917"/>
      <c r="D244" s="917"/>
      <c r="E244" s="917"/>
    </row>
    <row r="245" spans="2:5">
      <c r="B245" s="917"/>
      <c r="C245" s="917"/>
      <c r="D245" s="917"/>
      <c r="E245" s="917"/>
    </row>
    <row r="246" spans="2:5">
      <c r="B246" s="917"/>
      <c r="C246" s="917"/>
      <c r="D246" s="917"/>
      <c r="E246" s="917"/>
    </row>
    <row r="247" spans="2:5">
      <c r="B247" s="917"/>
      <c r="C247" s="917"/>
      <c r="D247" s="917"/>
      <c r="E247" s="917"/>
    </row>
    <row r="248" spans="2:5">
      <c r="B248" s="917"/>
      <c r="C248" s="917"/>
      <c r="D248" s="917"/>
      <c r="E248" s="917"/>
    </row>
    <row r="249" spans="2:5">
      <c r="B249" s="917"/>
      <c r="C249" s="917"/>
      <c r="D249" s="917"/>
      <c r="E249" s="917"/>
    </row>
    <row r="250" spans="2:5">
      <c r="B250" s="917"/>
      <c r="C250" s="917"/>
      <c r="D250" s="917"/>
      <c r="E250" s="917"/>
    </row>
    <row r="251" spans="2:5">
      <c r="B251" s="917"/>
      <c r="C251" s="917"/>
      <c r="D251" s="917"/>
      <c r="E251" s="917"/>
    </row>
    <row r="252" spans="2:5">
      <c r="B252" s="917"/>
      <c r="C252" s="917"/>
      <c r="D252" s="917"/>
      <c r="E252" s="917"/>
    </row>
    <row r="253" spans="2:5">
      <c r="B253" s="917"/>
      <c r="C253" s="917"/>
      <c r="D253" s="917"/>
      <c r="E253" s="917"/>
    </row>
    <row r="254" spans="2:5">
      <c r="B254" s="917"/>
      <c r="C254" s="917"/>
      <c r="D254" s="917"/>
      <c r="E254" s="917"/>
    </row>
    <row r="255" spans="2:5">
      <c r="B255" s="917"/>
      <c r="C255" s="917"/>
      <c r="D255" s="917"/>
      <c r="E255" s="917"/>
    </row>
    <row r="256" spans="2:5">
      <c r="B256" s="917"/>
      <c r="C256" s="917"/>
      <c r="D256" s="917"/>
      <c r="E256" s="917"/>
    </row>
    <row r="257" spans="1:5">
      <c r="B257" s="917"/>
      <c r="C257" s="917"/>
      <c r="D257" s="917"/>
      <c r="E257" s="917"/>
    </row>
    <row r="258" spans="1:5">
      <c r="B258" s="917"/>
      <c r="C258" s="917"/>
      <c r="D258" s="917"/>
      <c r="E258" s="917"/>
    </row>
    <row r="259" spans="1:5">
      <c r="B259" s="917"/>
      <c r="C259" s="917"/>
      <c r="D259" s="917"/>
      <c r="E259" s="917"/>
    </row>
    <row r="260" spans="1:5">
      <c r="B260" s="917"/>
      <c r="C260" s="917"/>
      <c r="D260" s="917"/>
      <c r="E260" s="917"/>
    </row>
    <row r="261" spans="1:5">
      <c r="B261" s="917"/>
      <c r="C261" s="917"/>
      <c r="D261" s="917"/>
      <c r="E261" s="917"/>
    </row>
    <row r="262" spans="1:5">
      <c r="B262" s="917"/>
      <c r="C262" s="917"/>
      <c r="D262" s="917"/>
      <c r="E262" s="917"/>
    </row>
    <row r="263" spans="1:5">
      <c r="B263" s="917"/>
      <c r="C263" s="917"/>
      <c r="D263" s="917"/>
      <c r="E263" s="917"/>
    </row>
    <row r="264" spans="1:5">
      <c r="B264" s="917"/>
      <c r="C264" s="917"/>
      <c r="D264" s="917"/>
      <c r="E264" s="917"/>
    </row>
    <row r="265" spans="1:5">
      <c r="B265" s="917"/>
      <c r="C265" s="917"/>
      <c r="D265" s="917"/>
      <c r="E265" s="917"/>
    </row>
    <row r="266" spans="1:5">
      <c r="B266" s="917"/>
      <c r="C266" s="917"/>
      <c r="D266" s="917"/>
      <c r="E266" s="917"/>
    </row>
    <row r="267" spans="1:5">
      <c r="B267" s="917"/>
      <c r="C267" s="917"/>
      <c r="D267" s="917"/>
      <c r="E267" s="917"/>
    </row>
    <row r="268" spans="1:5">
      <c r="B268" s="917"/>
      <c r="C268" s="917"/>
      <c r="D268" s="917"/>
      <c r="E268" s="917"/>
    </row>
    <row r="269" spans="1:5">
      <c r="A269" s="923"/>
      <c r="B269" s="917"/>
      <c r="C269" s="917"/>
      <c r="D269" s="917"/>
      <c r="E269" s="917"/>
    </row>
    <row r="270" spans="1:5">
      <c r="A270" s="923"/>
      <c r="B270" s="917"/>
      <c r="C270" s="917"/>
      <c r="D270" s="917"/>
      <c r="E270" s="917"/>
    </row>
    <row r="271" spans="1:5">
      <c r="A271" s="923"/>
      <c r="B271" s="917"/>
      <c r="C271" s="917"/>
      <c r="D271" s="917"/>
      <c r="E271" s="917"/>
    </row>
    <row r="272" spans="1:5">
      <c r="A272" s="923"/>
      <c r="B272" s="917"/>
      <c r="C272" s="917"/>
      <c r="D272" s="917"/>
      <c r="E272" s="917"/>
    </row>
    <row r="273" spans="1:5">
      <c r="A273" s="923"/>
      <c r="B273" s="917"/>
      <c r="C273" s="917"/>
      <c r="D273" s="917"/>
      <c r="E273" s="917"/>
    </row>
    <row r="274" spans="1:5">
      <c r="A274" s="923"/>
      <c r="B274" s="917"/>
      <c r="C274" s="917"/>
      <c r="D274" s="917"/>
      <c r="E274" s="917"/>
    </row>
    <row r="275" spans="1:5">
      <c r="A275" s="923"/>
      <c r="B275" s="917"/>
      <c r="C275" s="917"/>
      <c r="D275" s="917"/>
      <c r="E275" s="917"/>
    </row>
    <row r="276" spans="1:5">
      <c r="A276" s="923"/>
      <c r="B276" s="917"/>
      <c r="C276" s="917"/>
      <c r="D276" s="917"/>
      <c r="E276" s="917"/>
    </row>
    <row r="277" spans="1:5">
      <c r="A277" s="923"/>
      <c r="B277" s="917"/>
      <c r="C277" s="917"/>
      <c r="D277" s="917"/>
      <c r="E277" s="917"/>
    </row>
    <row r="278" spans="1:5">
      <c r="A278" s="923"/>
      <c r="B278" s="917"/>
      <c r="C278" s="917"/>
      <c r="D278" s="917"/>
      <c r="E278" s="917"/>
    </row>
    <row r="279" spans="1:5">
      <c r="A279" s="923"/>
      <c r="B279" s="917"/>
      <c r="C279" s="917"/>
      <c r="D279" s="917"/>
      <c r="E279" s="917"/>
    </row>
    <row r="280" spans="1:5">
      <c r="A280" s="923"/>
      <c r="B280" s="917"/>
      <c r="C280" s="917"/>
      <c r="D280" s="917"/>
      <c r="E280" s="917"/>
    </row>
    <row r="281" spans="1:5">
      <c r="A281" s="923"/>
      <c r="B281" s="917"/>
      <c r="C281" s="917"/>
      <c r="D281" s="917"/>
      <c r="E281" s="917"/>
    </row>
    <row r="282" spans="1:5">
      <c r="A282" s="923"/>
      <c r="B282" s="917"/>
      <c r="C282" s="917"/>
      <c r="D282" s="917"/>
      <c r="E282" s="917"/>
    </row>
    <row r="283" spans="1:5">
      <c r="A283" s="923"/>
      <c r="B283" s="917"/>
      <c r="C283" s="917"/>
      <c r="D283" s="917"/>
      <c r="E283" s="917"/>
    </row>
    <row r="284" spans="1:5">
      <c r="A284" s="923"/>
      <c r="B284" s="917"/>
      <c r="C284" s="917"/>
      <c r="D284" s="917"/>
      <c r="E284" s="917"/>
    </row>
    <row r="285" spans="1:5">
      <c r="A285" s="923"/>
      <c r="B285" s="917"/>
      <c r="C285" s="917"/>
      <c r="D285" s="917"/>
      <c r="E285" s="917"/>
    </row>
    <row r="286" spans="1:5">
      <c r="A286" s="923"/>
      <c r="B286" s="917"/>
      <c r="C286" s="917"/>
      <c r="D286" s="917"/>
      <c r="E286" s="917"/>
    </row>
    <row r="287" spans="1:5">
      <c r="A287" s="923"/>
      <c r="B287" s="917"/>
      <c r="C287" s="917"/>
      <c r="D287" s="917"/>
      <c r="E287" s="917"/>
    </row>
    <row r="288" spans="1:5">
      <c r="A288" s="923"/>
      <c r="B288" s="917"/>
      <c r="C288" s="917"/>
      <c r="D288" s="917"/>
      <c r="E288" s="917"/>
    </row>
    <row r="289" spans="1:5">
      <c r="A289" s="923"/>
      <c r="B289" s="917"/>
      <c r="C289" s="917"/>
      <c r="D289" s="917"/>
      <c r="E289" s="917"/>
    </row>
    <row r="290" spans="1:5">
      <c r="A290" s="923"/>
      <c r="B290" s="917"/>
      <c r="C290" s="917"/>
      <c r="D290" s="917"/>
      <c r="E290" s="917"/>
    </row>
    <row r="291" spans="1:5">
      <c r="A291" s="923"/>
      <c r="B291" s="917"/>
      <c r="C291" s="917"/>
      <c r="D291" s="917"/>
      <c r="E291" s="917"/>
    </row>
    <row r="292" spans="1:5">
      <c r="A292" s="923"/>
      <c r="B292" s="917"/>
      <c r="C292" s="917"/>
      <c r="D292" s="917"/>
      <c r="E292" s="917"/>
    </row>
    <row r="293" spans="1:5">
      <c r="A293" s="923"/>
      <c r="B293" s="917"/>
      <c r="C293" s="917"/>
      <c r="D293" s="917"/>
      <c r="E293" s="917"/>
    </row>
    <row r="294" spans="1:5">
      <c r="A294" s="923"/>
      <c r="B294" s="917"/>
      <c r="C294" s="917"/>
      <c r="D294" s="917"/>
      <c r="E294" s="917"/>
    </row>
    <row r="295" spans="1:5">
      <c r="A295" s="923"/>
      <c r="B295" s="917"/>
      <c r="C295" s="917"/>
      <c r="D295" s="917"/>
      <c r="E295" s="917"/>
    </row>
    <row r="296" spans="1:5">
      <c r="A296" s="923"/>
      <c r="B296" s="917"/>
      <c r="C296" s="917"/>
      <c r="D296" s="917"/>
      <c r="E296" s="917"/>
    </row>
    <row r="297" spans="1:5">
      <c r="A297" s="923"/>
      <c r="B297" s="917"/>
      <c r="C297" s="917"/>
      <c r="D297" s="917"/>
      <c r="E297" s="917"/>
    </row>
    <row r="298" spans="1:5">
      <c r="A298" s="923"/>
      <c r="B298" s="917"/>
      <c r="C298" s="917"/>
      <c r="D298" s="917"/>
      <c r="E298" s="917"/>
    </row>
    <row r="299" spans="1:5">
      <c r="A299" s="923"/>
      <c r="B299" s="917"/>
      <c r="C299" s="917"/>
      <c r="D299" s="917"/>
      <c r="E299" s="917"/>
    </row>
    <row r="300" spans="1:5">
      <c r="A300" s="923"/>
      <c r="B300" s="917"/>
      <c r="C300" s="917"/>
      <c r="D300" s="917"/>
      <c r="E300" s="917"/>
    </row>
    <row r="301" spans="1:5">
      <c r="A301" s="923"/>
      <c r="B301" s="917"/>
      <c r="C301" s="917"/>
      <c r="D301" s="917"/>
      <c r="E301" s="917"/>
    </row>
    <row r="302" spans="1:5">
      <c r="A302" s="923"/>
      <c r="B302" s="917"/>
      <c r="C302" s="917"/>
      <c r="D302" s="917"/>
      <c r="E302" s="917"/>
    </row>
    <row r="303" spans="1:5">
      <c r="A303" s="923"/>
      <c r="B303" s="917"/>
      <c r="C303" s="917"/>
      <c r="D303" s="917"/>
      <c r="E303" s="917"/>
    </row>
    <row r="304" spans="1:5">
      <c r="A304" s="923"/>
      <c r="B304" s="917"/>
      <c r="C304" s="917"/>
      <c r="D304" s="917"/>
      <c r="E304" s="917"/>
    </row>
    <row r="305" spans="1:5">
      <c r="A305" s="923"/>
      <c r="B305" s="917"/>
      <c r="C305" s="917"/>
      <c r="D305" s="917"/>
      <c r="E305" s="917"/>
    </row>
    <row r="306" spans="1:5">
      <c r="A306" s="923"/>
      <c r="B306" s="917"/>
      <c r="C306" s="917"/>
      <c r="D306" s="917"/>
      <c r="E306" s="917"/>
    </row>
    <row r="307" spans="1:5">
      <c r="A307" s="923"/>
      <c r="B307" s="917"/>
      <c r="C307" s="917"/>
      <c r="D307" s="917"/>
      <c r="E307" s="917"/>
    </row>
    <row r="308" spans="1:5">
      <c r="A308" s="923"/>
      <c r="B308" s="917"/>
      <c r="C308" s="917"/>
      <c r="D308" s="917"/>
      <c r="E308" s="917"/>
    </row>
    <row r="309" spans="1:5">
      <c r="A309" s="923"/>
      <c r="B309" s="917"/>
      <c r="C309" s="917"/>
      <c r="D309" s="917"/>
      <c r="E309" s="917"/>
    </row>
    <row r="310" spans="1:5">
      <c r="A310" s="923"/>
      <c r="B310" s="917"/>
      <c r="C310" s="917"/>
      <c r="D310" s="917"/>
      <c r="E310" s="917"/>
    </row>
    <row r="311" spans="1:5">
      <c r="A311" s="923"/>
      <c r="B311" s="917"/>
      <c r="C311" s="917"/>
      <c r="D311" s="917"/>
      <c r="E311" s="917"/>
    </row>
    <row r="312" spans="1:5">
      <c r="A312" s="923"/>
      <c r="B312" s="917"/>
      <c r="C312" s="917"/>
      <c r="D312" s="917"/>
      <c r="E312" s="917"/>
    </row>
    <row r="313" spans="1:5">
      <c r="A313" s="923"/>
      <c r="B313" s="917"/>
      <c r="C313" s="917"/>
      <c r="D313" s="917"/>
      <c r="E313" s="917"/>
    </row>
    <row r="314" spans="1:5">
      <c r="A314" s="923"/>
      <c r="B314" s="917"/>
      <c r="C314" s="917"/>
      <c r="D314" s="917"/>
      <c r="E314" s="917"/>
    </row>
    <row r="315" spans="1:5">
      <c r="A315" s="923"/>
      <c r="B315" s="917"/>
      <c r="C315" s="917"/>
      <c r="D315" s="917"/>
      <c r="E315" s="917"/>
    </row>
    <row r="316" spans="1:5">
      <c r="A316" s="923"/>
      <c r="B316" s="917"/>
      <c r="C316" s="917"/>
      <c r="D316" s="917"/>
      <c r="E316" s="917"/>
    </row>
    <row r="317" spans="1:5">
      <c r="A317" s="923"/>
      <c r="B317" s="917"/>
      <c r="C317" s="917"/>
      <c r="D317" s="917"/>
      <c r="E317" s="917"/>
    </row>
    <row r="318" spans="1:5">
      <c r="A318" s="923"/>
      <c r="B318" s="917"/>
      <c r="C318" s="917"/>
      <c r="D318" s="917"/>
      <c r="E318" s="917"/>
    </row>
    <row r="319" spans="1:5">
      <c r="A319" s="923"/>
      <c r="B319" s="917"/>
      <c r="C319" s="917"/>
      <c r="D319" s="917"/>
      <c r="E319" s="917"/>
    </row>
    <row r="320" spans="1:5">
      <c r="A320" s="923"/>
      <c r="B320" s="917"/>
      <c r="C320" s="917"/>
      <c r="D320" s="917"/>
      <c r="E320" s="917"/>
    </row>
    <row r="321" spans="1:5">
      <c r="A321" s="923"/>
      <c r="B321" s="917"/>
      <c r="C321" s="917"/>
      <c r="D321" s="917"/>
      <c r="E321" s="917"/>
    </row>
    <row r="322" spans="1:5">
      <c r="A322" s="923"/>
      <c r="B322" s="917"/>
      <c r="C322" s="917"/>
      <c r="D322" s="917"/>
      <c r="E322" s="917"/>
    </row>
    <row r="323" spans="1:5">
      <c r="A323" s="923"/>
      <c r="B323" s="917"/>
      <c r="C323" s="917"/>
      <c r="D323" s="917"/>
      <c r="E323" s="917"/>
    </row>
    <row r="324" spans="1:5">
      <c r="A324" s="923"/>
      <c r="B324" s="917"/>
      <c r="C324" s="917"/>
      <c r="D324" s="917"/>
      <c r="E324" s="917"/>
    </row>
    <row r="325" spans="1:5">
      <c r="A325" s="923"/>
      <c r="B325" s="917"/>
      <c r="C325" s="917"/>
      <c r="D325" s="917"/>
      <c r="E325" s="917"/>
    </row>
    <row r="326" spans="1:5">
      <c r="A326" s="923"/>
      <c r="B326" s="917"/>
      <c r="C326" s="917"/>
      <c r="D326" s="917"/>
      <c r="E326" s="917"/>
    </row>
    <row r="327" spans="1:5">
      <c r="A327" s="923"/>
      <c r="B327" s="917"/>
      <c r="C327" s="917"/>
      <c r="D327" s="917"/>
      <c r="E327" s="917"/>
    </row>
    <row r="328" spans="1:5">
      <c r="A328" s="923"/>
      <c r="B328" s="917"/>
      <c r="C328" s="917"/>
      <c r="D328" s="917"/>
      <c r="E328" s="917"/>
    </row>
    <row r="329" spans="1:5">
      <c r="A329" s="923"/>
      <c r="B329" s="917"/>
      <c r="C329" s="917"/>
      <c r="D329" s="917"/>
      <c r="E329" s="917"/>
    </row>
    <row r="330" spans="1:5">
      <c r="A330" s="923"/>
      <c r="B330" s="917"/>
      <c r="C330" s="917"/>
      <c r="D330" s="917"/>
      <c r="E330" s="917"/>
    </row>
    <row r="331" spans="1:5">
      <c r="A331" s="923"/>
      <c r="B331" s="917"/>
      <c r="C331" s="917"/>
      <c r="D331" s="917"/>
      <c r="E331" s="917"/>
    </row>
    <row r="332" spans="1:5">
      <c r="A332" s="923"/>
      <c r="B332" s="917"/>
      <c r="C332" s="917"/>
      <c r="D332" s="917"/>
      <c r="E332" s="917"/>
    </row>
    <row r="333" spans="1:5">
      <c r="A333" s="923"/>
      <c r="B333" s="917"/>
      <c r="C333" s="917"/>
      <c r="D333" s="917"/>
      <c r="E333" s="917"/>
    </row>
    <row r="334" spans="1:5">
      <c r="A334" s="923"/>
      <c r="B334" s="917"/>
      <c r="C334" s="917"/>
      <c r="D334" s="917"/>
      <c r="E334" s="917"/>
    </row>
    <row r="335" spans="1:5">
      <c r="A335" s="923"/>
      <c r="B335" s="917"/>
      <c r="C335" s="917"/>
      <c r="D335" s="917"/>
      <c r="E335" s="917"/>
    </row>
    <row r="336" spans="1:5">
      <c r="A336" s="923"/>
      <c r="B336" s="917"/>
      <c r="C336" s="917"/>
      <c r="D336" s="917"/>
      <c r="E336" s="917"/>
    </row>
    <row r="337" spans="1:5">
      <c r="A337" s="923"/>
      <c r="B337" s="917"/>
      <c r="C337" s="917"/>
      <c r="D337" s="917"/>
      <c r="E337" s="917"/>
    </row>
    <row r="338" spans="1:5">
      <c r="A338" s="923"/>
      <c r="B338" s="917"/>
      <c r="C338" s="917"/>
      <c r="D338" s="917"/>
      <c r="E338" s="917"/>
    </row>
    <row r="339" spans="1:5">
      <c r="A339" s="923"/>
      <c r="B339" s="917"/>
      <c r="C339" s="917"/>
      <c r="D339" s="917"/>
      <c r="E339" s="917"/>
    </row>
    <row r="340" spans="1:5">
      <c r="A340" s="923"/>
      <c r="B340" s="917"/>
      <c r="C340" s="917"/>
      <c r="D340" s="917"/>
      <c r="E340" s="917"/>
    </row>
    <row r="341" spans="1:5">
      <c r="A341" s="923"/>
      <c r="B341" s="917"/>
      <c r="C341" s="917"/>
      <c r="D341" s="917"/>
      <c r="E341" s="917"/>
    </row>
    <row r="342" spans="1:5">
      <c r="A342" s="923"/>
      <c r="B342" s="917"/>
      <c r="C342" s="917"/>
      <c r="D342" s="917"/>
      <c r="E342" s="917"/>
    </row>
    <row r="343" spans="1:5">
      <c r="A343" s="923"/>
      <c r="B343" s="917"/>
      <c r="C343" s="917"/>
      <c r="D343" s="917"/>
      <c r="E343" s="917"/>
    </row>
    <row r="344" spans="1:5">
      <c r="A344" s="923"/>
      <c r="B344" s="917"/>
      <c r="C344" s="917"/>
      <c r="D344" s="917"/>
      <c r="E344" s="917"/>
    </row>
    <row r="345" spans="1:5">
      <c r="A345" s="923"/>
      <c r="B345" s="917"/>
      <c r="C345" s="917"/>
      <c r="D345" s="917"/>
      <c r="E345" s="917"/>
    </row>
    <row r="346" spans="1:5">
      <c r="A346" s="923"/>
      <c r="B346" s="917"/>
      <c r="C346" s="917"/>
      <c r="D346" s="917"/>
      <c r="E346" s="917"/>
    </row>
    <row r="347" spans="1:5">
      <c r="A347" s="923"/>
      <c r="B347" s="917"/>
      <c r="C347" s="917"/>
      <c r="D347" s="917"/>
      <c r="E347" s="917"/>
    </row>
    <row r="348" spans="1:5">
      <c r="A348" s="923"/>
      <c r="B348" s="917"/>
      <c r="C348" s="917"/>
      <c r="D348" s="917"/>
      <c r="E348" s="917"/>
    </row>
    <row r="349" spans="1:5">
      <c r="A349" s="923"/>
      <c r="B349" s="917"/>
      <c r="C349" s="917"/>
      <c r="D349" s="917"/>
      <c r="E349" s="917"/>
    </row>
    <row r="350" spans="1:5">
      <c r="A350" s="923"/>
      <c r="B350" s="917"/>
      <c r="C350" s="917"/>
      <c r="D350" s="917"/>
      <c r="E350" s="917"/>
    </row>
    <row r="351" spans="1:5">
      <c r="A351" s="923"/>
      <c r="B351" s="917"/>
      <c r="C351" s="917"/>
      <c r="D351" s="917"/>
      <c r="E351" s="917"/>
    </row>
    <row r="352" spans="1:5">
      <c r="A352" s="923"/>
      <c r="B352" s="917"/>
      <c r="C352" s="917"/>
      <c r="D352" s="917"/>
      <c r="E352" s="917"/>
    </row>
    <row r="353" spans="1:5">
      <c r="A353" s="923"/>
      <c r="B353" s="917"/>
      <c r="C353" s="917"/>
      <c r="D353" s="917"/>
      <c r="E353" s="917"/>
    </row>
    <row r="354" spans="1:5">
      <c r="A354" s="923"/>
      <c r="B354" s="917"/>
      <c r="C354" s="917"/>
      <c r="D354" s="917"/>
      <c r="E354" s="917"/>
    </row>
    <row r="355" spans="1:5">
      <c r="A355" s="923"/>
      <c r="B355" s="917"/>
      <c r="C355" s="917"/>
      <c r="D355" s="917"/>
      <c r="E355" s="917"/>
    </row>
    <row r="356" spans="1:5">
      <c r="A356" s="923"/>
      <c r="B356" s="917"/>
      <c r="C356" s="917"/>
      <c r="D356" s="917"/>
      <c r="E356" s="917"/>
    </row>
    <row r="357" spans="1:5">
      <c r="A357" s="923"/>
      <c r="B357" s="917"/>
      <c r="C357" s="917"/>
      <c r="D357" s="917"/>
      <c r="E357" s="917"/>
    </row>
    <row r="358" spans="1:5">
      <c r="A358" s="923"/>
      <c r="B358" s="917"/>
      <c r="C358" s="917"/>
      <c r="D358" s="917"/>
      <c r="E358" s="917"/>
    </row>
    <row r="359" spans="1:5">
      <c r="A359" s="923"/>
      <c r="B359" s="917"/>
      <c r="C359" s="917"/>
      <c r="D359" s="917"/>
      <c r="E359" s="917"/>
    </row>
    <row r="360" spans="1:5">
      <c r="A360" s="923"/>
      <c r="B360" s="917"/>
      <c r="C360" s="917"/>
      <c r="D360" s="917"/>
      <c r="E360" s="917"/>
    </row>
    <row r="361" spans="1:5">
      <c r="A361" s="923"/>
      <c r="B361" s="917"/>
      <c r="C361" s="917"/>
      <c r="D361" s="917"/>
      <c r="E361" s="917"/>
    </row>
    <row r="362" spans="1:5">
      <c r="A362" s="923"/>
      <c r="B362" s="917"/>
      <c r="C362" s="917"/>
      <c r="D362" s="917"/>
      <c r="E362" s="917"/>
    </row>
    <row r="363" spans="1:5">
      <c r="A363" s="923"/>
      <c r="B363" s="917"/>
      <c r="C363" s="917"/>
      <c r="D363" s="917"/>
      <c r="E363" s="917"/>
    </row>
    <row r="364" spans="1:5">
      <c r="A364" s="923"/>
      <c r="B364" s="917"/>
      <c r="C364" s="917"/>
      <c r="D364" s="917"/>
      <c r="E364" s="917"/>
    </row>
    <row r="365" spans="1:5">
      <c r="A365" s="923"/>
      <c r="B365" s="917"/>
      <c r="C365" s="917"/>
      <c r="D365" s="917"/>
      <c r="E365" s="917"/>
    </row>
    <row r="366" spans="1:5">
      <c r="A366" s="923"/>
      <c r="B366" s="917"/>
      <c r="C366" s="917"/>
      <c r="D366" s="917"/>
      <c r="E366" s="917"/>
    </row>
    <row r="367" spans="1:5">
      <c r="A367" s="923"/>
      <c r="B367" s="917"/>
      <c r="C367" s="917"/>
      <c r="D367" s="917"/>
      <c r="E367" s="917"/>
    </row>
    <row r="368" spans="1:5">
      <c r="A368" s="923"/>
      <c r="B368" s="917"/>
      <c r="C368" s="917"/>
      <c r="D368" s="917"/>
      <c r="E368" s="917"/>
    </row>
    <row r="369" spans="1:5">
      <c r="A369" s="923"/>
      <c r="B369" s="917"/>
      <c r="C369" s="917"/>
      <c r="D369" s="917"/>
      <c r="E369" s="917"/>
    </row>
    <row r="370" spans="1:5">
      <c r="A370" s="923"/>
      <c r="B370" s="917"/>
      <c r="C370" s="917"/>
      <c r="D370" s="917"/>
      <c r="E370" s="917"/>
    </row>
    <row r="371" spans="1:5">
      <c r="A371" s="923"/>
      <c r="B371" s="917"/>
      <c r="C371" s="917"/>
      <c r="D371" s="917"/>
      <c r="E371" s="917"/>
    </row>
    <row r="372" spans="1:5">
      <c r="A372" s="923"/>
      <c r="B372" s="917"/>
      <c r="C372" s="917"/>
      <c r="D372" s="917"/>
      <c r="E372" s="917"/>
    </row>
    <row r="373" spans="1:5">
      <c r="A373" s="923"/>
      <c r="B373" s="917"/>
      <c r="C373" s="917"/>
      <c r="D373" s="917"/>
      <c r="E373" s="917"/>
    </row>
    <row r="374" spans="1:5">
      <c r="A374" s="923"/>
      <c r="B374" s="917"/>
      <c r="C374" s="917"/>
      <c r="D374" s="917"/>
      <c r="E374" s="917"/>
    </row>
    <row r="375" spans="1:5">
      <c r="A375" s="923"/>
      <c r="B375" s="917"/>
      <c r="C375" s="917"/>
      <c r="D375" s="917"/>
      <c r="E375" s="917"/>
    </row>
    <row r="376" spans="1:5">
      <c r="A376" s="923"/>
      <c r="B376" s="917"/>
      <c r="C376" s="917"/>
      <c r="D376" s="917"/>
      <c r="E376" s="917"/>
    </row>
    <row r="377" spans="1:5">
      <c r="A377" s="923"/>
      <c r="B377" s="917"/>
      <c r="C377" s="917"/>
      <c r="D377" s="917"/>
      <c r="E377" s="917"/>
    </row>
    <row r="378" spans="1:5">
      <c r="A378" s="923"/>
      <c r="B378" s="917"/>
      <c r="C378" s="917"/>
      <c r="D378" s="917"/>
      <c r="E378" s="917"/>
    </row>
    <row r="379" spans="1:5">
      <c r="A379" s="923"/>
      <c r="B379" s="917"/>
      <c r="C379" s="917"/>
      <c r="D379" s="917"/>
      <c r="E379" s="917"/>
    </row>
    <row r="380" spans="1:5">
      <c r="A380" s="923"/>
      <c r="B380" s="917"/>
      <c r="C380" s="917"/>
      <c r="D380" s="917"/>
      <c r="E380" s="917"/>
    </row>
    <row r="381" spans="1:5">
      <c r="A381" s="923"/>
      <c r="B381" s="917"/>
      <c r="C381" s="917"/>
      <c r="D381" s="917"/>
      <c r="E381" s="917"/>
    </row>
    <row r="382" spans="1:5">
      <c r="A382" s="923"/>
      <c r="B382" s="917"/>
      <c r="C382" s="917"/>
      <c r="D382" s="917"/>
      <c r="E382" s="917"/>
    </row>
    <row r="383" spans="1:5">
      <c r="A383" s="923"/>
      <c r="B383" s="917"/>
      <c r="C383" s="917"/>
      <c r="D383" s="917"/>
      <c r="E383" s="917"/>
    </row>
    <row r="384" spans="1:5">
      <c r="A384" s="923"/>
      <c r="B384" s="917"/>
      <c r="C384" s="917"/>
      <c r="D384" s="917"/>
      <c r="E384" s="917"/>
    </row>
    <row r="385" spans="1:5">
      <c r="A385" s="923"/>
      <c r="B385" s="917"/>
      <c r="C385" s="917"/>
      <c r="D385" s="917"/>
      <c r="E385" s="917"/>
    </row>
    <row r="386" spans="1:5">
      <c r="A386" s="923"/>
      <c r="B386" s="917"/>
      <c r="C386" s="917"/>
      <c r="D386" s="917"/>
      <c r="E386" s="917"/>
    </row>
    <row r="387" spans="1:5">
      <c r="A387" s="923"/>
      <c r="B387" s="917"/>
      <c r="C387" s="917"/>
      <c r="D387" s="917"/>
      <c r="E387" s="917"/>
    </row>
    <row r="388" spans="1:5">
      <c r="A388" s="923"/>
      <c r="B388" s="917"/>
      <c r="C388" s="917"/>
      <c r="D388" s="917"/>
      <c r="E388" s="917"/>
    </row>
    <row r="389" spans="1:5">
      <c r="A389" s="923"/>
      <c r="B389" s="917"/>
      <c r="C389" s="917"/>
      <c r="D389" s="917"/>
      <c r="E389" s="917"/>
    </row>
    <row r="390" spans="1:5">
      <c r="A390" s="923"/>
      <c r="B390" s="917"/>
      <c r="C390" s="917"/>
      <c r="D390" s="917"/>
      <c r="E390" s="917"/>
    </row>
    <row r="391" spans="1:5">
      <c r="A391" s="923"/>
      <c r="B391" s="917"/>
      <c r="C391" s="917"/>
      <c r="D391" s="917"/>
      <c r="E391" s="917"/>
    </row>
    <row r="392" spans="1:5">
      <c r="A392" s="923"/>
      <c r="B392" s="917"/>
      <c r="C392" s="917"/>
      <c r="D392" s="917"/>
      <c r="E392" s="917"/>
    </row>
    <row r="393" spans="1:5">
      <c r="A393" s="923"/>
      <c r="B393" s="917"/>
      <c r="C393" s="917"/>
      <c r="D393" s="917"/>
      <c r="E393" s="917"/>
    </row>
    <row r="394" spans="1:5">
      <c r="A394" s="923"/>
      <c r="B394" s="917"/>
      <c r="C394" s="917"/>
      <c r="D394" s="917"/>
      <c r="E394" s="917"/>
    </row>
    <row r="395" spans="1:5">
      <c r="A395" s="923"/>
      <c r="B395" s="917"/>
      <c r="C395" s="917"/>
      <c r="D395" s="917"/>
      <c r="E395" s="917"/>
    </row>
    <row r="396" spans="1:5">
      <c r="A396" s="923"/>
      <c r="B396" s="917"/>
      <c r="C396" s="917"/>
      <c r="D396" s="917"/>
      <c r="E396" s="917"/>
    </row>
    <row r="397" spans="1:5">
      <c r="A397" s="923"/>
      <c r="B397" s="917"/>
      <c r="C397" s="917"/>
      <c r="D397" s="917"/>
      <c r="E397" s="917"/>
    </row>
    <row r="398" spans="1:5">
      <c r="A398" s="923"/>
      <c r="B398" s="917"/>
      <c r="C398" s="917"/>
      <c r="D398" s="917"/>
      <c r="E398" s="917"/>
    </row>
    <row r="399" spans="1:5">
      <c r="A399" s="923"/>
      <c r="B399" s="917"/>
      <c r="C399" s="917"/>
      <c r="D399" s="917"/>
      <c r="E399" s="917"/>
    </row>
    <row r="400" spans="1:5">
      <c r="A400" s="923"/>
      <c r="B400" s="917"/>
      <c r="C400" s="917"/>
      <c r="D400" s="917"/>
      <c r="E400" s="917"/>
    </row>
    <row r="401" spans="1:5">
      <c r="A401" s="923"/>
      <c r="B401" s="917"/>
      <c r="C401" s="917"/>
      <c r="D401" s="917"/>
      <c r="E401" s="917"/>
    </row>
    <row r="402" spans="1:5">
      <c r="A402" s="923"/>
      <c r="B402" s="917"/>
      <c r="C402" s="917"/>
      <c r="D402" s="917"/>
      <c r="E402" s="917"/>
    </row>
    <row r="403" spans="1:5">
      <c r="A403" s="923"/>
      <c r="B403" s="917"/>
      <c r="C403" s="917"/>
      <c r="D403" s="917"/>
      <c r="E403" s="917"/>
    </row>
    <row r="404" spans="1:5">
      <c r="A404" s="923"/>
      <c r="B404" s="917"/>
      <c r="C404" s="917"/>
      <c r="D404" s="917"/>
      <c r="E404" s="917"/>
    </row>
    <row r="405" spans="1:5">
      <c r="A405" s="923"/>
      <c r="B405" s="917"/>
      <c r="C405" s="917"/>
      <c r="D405" s="917"/>
      <c r="E405" s="917"/>
    </row>
    <row r="406" spans="1:5">
      <c r="A406" s="923"/>
      <c r="B406" s="917"/>
      <c r="C406" s="917"/>
      <c r="D406" s="917"/>
      <c r="E406" s="917"/>
    </row>
    <row r="407" spans="1:5">
      <c r="A407" s="923"/>
      <c r="B407" s="917"/>
      <c r="C407" s="917"/>
      <c r="D407" s="917"/>
      <c r="E407" s="917"/>
    </row>
    <row r="408" spans="1:5">
      <c r="A408" s="923"/>
      <c r="B408" s="917"/>
      <c r="C408" s="917"/>
      <c r="D408" s="917"/>
      <c r="E408" s="917"/>
    </row>
    <row r="409" spans="1:5">
      <c r="A409" s="923"/>
      <c r="B409" s="917"/>
      <c r="C409" s="917"/>
      <c r="D409" s="917"/>
      <c r="E409" s="917"/>
    </row>
    <row r="410" spans="1:5">
      <c r="A410" s="923"/>
      <c r="B410" s="917"/>
      <c r="C410" s="917"/>
      <c r="D410" s="917"/>
      <c r="E410" s="917"/>
    </row>
    <row r="411" spans="1:5">
      <c r="A411" s="923"/>
      <c r="B411" s="917"/>
      <c r="C411" s="917"/>
      <c r="D411" s="917"/>
      <c r="E411" s="917"/>
    </row>
    <row r="412" spans="1:5">
      <c r="A412" s="923"/>
      <c r="B412" s="917"/>
      <c r="C412" s="917"/>
      <c r="D412" s="917"/>
      <c r="E412" s="917"/>
    </row>
    <row r="413" spans="1:5">
      <c r="A413" s="923"/>
      <c r="B413" s="917"/>
      <c r="C413" s="917"/>
      <c r="D413" s="917"/>
      <c r="E413" s="917"/>
    </row>
    <row r="414" spans="1:5">
      <c r="A414" s="923"/>
      <c r="B414" s="917"/>
      <c r="C414" s="917"/>
      <c r="D414" s="917"/>
      <c r="E414" s="917"/>
    </row>
    <row r="415" spans="1:5">
      <c r="A415" s="923"/>
      <c r="B415" s="917"/>
      <c r="C415" s="917"/>
      <c r="D415" s="917"/>
      <c r="E415" s="917"/>
    </row>
    <row r="416" spans="1:5">
      <c r="A416" s="923"/>
      <c r="B416" s="917"/>
      <c r="C416" s="917"/>
      <c r="D416" s="917"/>
      <c r="E416" s="917"/>
    </row>
    <row r="417" spans="1:5">
      <c r="A417" s="923"/>
      <c r="B417" s="917"/>
      <c r="C417" s="917"/>
      <c r="D417" s="917"/>
      <c r="E417" s="917"/>
    </row>
    <row r="418" spans="1:5">
      <c r="A418" s="923"/>
      <c r="B418" s="917"/>
      <c r="C418" s="917"/>
      <c r="D418" s="917"/>
      <c r="E418" s="917"/>
    </row>
    <row r="419" spans="1:5">
      <c r="A419" s="923"/>
      <c r="B419" s="917"/>
      <c r="C419" s="917"/>
      <c r="D419" s="917"/>
      <c r="E419" s="917"/>
    </row>
    <row r="420" spans="1:5">
      <c r="A420" s="923"/>
      <c r="B420" s="917"/>
      <c r="C420" s="917"/>
      <c r="D420" s="917"/>
      <c r="E420" s="917"/>
    </row>
    <row r="421" spans="1:5">
      <c r="A421" s="923"/>
      <c r="B421" s="917"/>
      <c r="C421" s="917"/>
      <c r="D421" s="917"/>
      <c r="E421" s="917"/>
    </row>
    <row r="422" spans="1:5">
      <c r="A422" s="923"/>
      <c r="B422" s="917"/>
      <c r="C422" s="917"/>
      <c r="D422" s="917"/>
      <c r="E422" s="917"/>
    </row>
    <row r="423" spans="1:5">
      <c r="A423" s="923"/>
      <c r="B423" s="917"/>
      <c r="C423" s="917"/>
      <c r="D423" s="917"/>
      <c r="E423" s="917"/>
    </row>
    <row r="424" spans="1:5">
      <c r="A424" s="923"/>
      <c r="B424" s="917"/>
      <c r="C424" s="917"/>
      <c r="D424" s="917"/>
      <c r="E424" s="917"/>
    </row>
    <row r="425" spans="1:5">
      <c r="A425" s="923"/>
      <c r="B425" s="917"/>
      <c r="C425" s="917"/>
      <c r="D425" s="917"/>
      <c r="E425" s="917"/>
    </row>
    <row r="426" spans="1:5">
      <c r="A426" s="923"/>
      <c r="B426" s="917"/>
      <c r="C426" s="917"/>
      <c r="D426" s="917"/>
      <c r="E426" s="917"/>
    </row>
    <row r="427" spans="1:5">
      <c r="A427" s="923"/>
      <c r="B427" s="917"/>
      <c r="C427" s="917"/>
      <c r="D427" s="917"/>
      <c r="E427" s="917"/>
    </row>
    <row r="428" spans="1:5">
      <c r="A428" s="923"/>
      <c r="B428" s="917"/>
      <c r="C428" s="917"/>
      <c r="D428" s="917"/>
      <c r="E428" s="917"/>
    </row>
    <row r="429" spans="1:5">
      <c r="A429" s="923"/>
      <c r="B429" s="917"/>
      <c r="C429" s="917"/>
      <c r="D429" s="917"/>
      <c r="E429" s="917"/>
    </row>
    <row r="430" spans="1:5">
      <c r="A430" s="923"/>
      <c r="B430" s="917"/>
      <c r="C430" s="917"/>
      <c r="D430" s="917"/>
      <c r="E430" s="917"/>
    </row>
    <row r="431" spans="1:5">
      <c r="A431" s="923"/>
      <c r="B431" s="917"/>
      <c r="C431" s="917"/>
      <c r="D431" s="917"/>
      <c r="E431" s="917"/>
    </row>
    <row r="432" spans="1:5">
      <c r="A432" s="923"/>
      <c r="B432" s="917"/>
      <c r="C432" s="917"/>
      <c r="D432" s="917"/>
      <c r="E432" s="917"/>
    </row>
    <row r="433" spans="1:5">
      <c r="A433" s="923"/>
      <c r="B433" s="917"/>
      <c r="C433" s="917"/>
      <c r="D433" s="917"/>
      <c r="E433" s="917"/>
    </row>
    <row r="434" spans="1:5">
      <c r="A434" s="923"/>
      <c r="B434" s="917"/>
      <c r="C434" s="917"/>
      <c r="D434" s="917"/>
      <c r="E434" s="917"/>
    </row>
    <row r="435" spans="1:5">
      <c r="A435" s="923"/>
      <c r="B435" s="917"/>
      <c r="C435" s="917"/>
      <c r="D435" s="917"/>
      <c r="E435" s="917"/>
    </row>
    <row r="436" spans="1:5">
      <c r="A436" s="923"/>
      <c r="B436" s="917"/>
      <c r="C436" s="917"/>
      <c r="D436" s="917"/>
      <c r="E436" s="917"/>
    </row>
    <row r="437" spans="1:5">
      <c r="A437" s="923"/>
      <c r="B437" s="917"/>
      <c r="C437" s="917"/>
      <c r="D437" s="917"/>
      <c r="E437" s="917"/>
    </row>
    <row r="438" spans="1:5">
      <c r="A438" s="923"/>
      <c r="B438" s="917"/>
      <c r="C438" s="917"/>
      <c r="D438" s="917"/>
      <c r="E438" s="917"/>
    </row>
    <row r="439" spans="1:5">
      <c r="A439" s="923"/>
      <c r="B439" s="917"/>
      <c r="C439" s="917"/>
      <c r="D439" s="917"/>
      <c r="E439" s="917"/>
    </row>
    <row r="440" spans="1:5">
      <c r="A440" s="923"/>
      <c r="B440" s="917"/>
      <c r="C440" s="917"/>
      <c r="D440" s="917"/>
      <c r="E440" s="917"/>
    </row>
    <row r="441" spans="1:5">
      <c r="A441" s="923"/>
      <c r="B441" s="917"/>
      <c r="C441" s="917"/>
      <c r="D441" s="917"/>
      <c r="E441" s="917"/>
    </row>
    <row r="442" spans="1:5">
      <c r="A442" s="923"/>
      <c r="B442" s="917"/>
      <c r="C442" s="917"/>
      <c r="D442" s="917"/>
      <c r="E442" s="917"/>
    </row>
    <row r="443" spans="1:5">
      <c r="A443" s="923"/>
      <c r="B443" s="917"/>
      <c r="C443" s="917"/>
      <c r="D443" s="917"/>
      <c r="E443" s="917"/>
    </row>
    <row r="444" spans="1:5">
      <c r="A444" s="923"/>
      <c r="B444" s="917"/>
      <c r="C444" s="917"/>
      <c r="D444" s="917"/>
      <c r="E444" s="917"/>
    </row>
    <row r="445" spans="1:5">
      <c r="A445" s="923"/>
      <c r="B445" s="917"/>
      <c r="C445" s="917"/>
      <c r="D445" s="917"/>
      <c r="E445" s="917"/>
    </row>
    <row r="446" spans="1:5">
      <c r="A446" s="923"/>
      <c r="B446" s="917"/>
      <c r="C446" s="917"/>
      <c r="D446" s="917"/>
      <c r="E446" s="917"/>
    </row>
    <row r="447" spans="1:5">
      <c r="A447" s="923"/>
      <c r="B447" s="917"/>
      <c r="C447" s="917"/>
      <c r="D447" s="917"/>
      <c r="E447" s="917"/>
    </row>
    <row r="448" spans="1:5">
      <c r="A448" s="923"/>
      <c r="B448" s="917"/>
      <c r="C448" s="917"/>
      <c r="D448" s="917"/>
      <c r="E448" s="917"/>
    </row>
    <row r="449" spans="1:5">
      <c r="A449" s="923"/>
      <c r="B449" s="917"/>
      <c r="C449" s="917"/>
      <c r="D449" s="917"/>
      <c r="E449" s="917"/>
    </row>
    <row r="450" spans="1:5">
      <c r="A450" s="923"/>
      <c r="B450" s="917"/>
      <c r="C450" s="917"/>
      <c r="D450" s="917"/>
      <c r="E450" s="917"/>
    </row>
    <row r="451" spans="1:5">
      <c r="A451" s="923"/>
      <c r="B451" s="917"/>
      <c r="C451" s="917"/>
      <c r="D451" s="917"/>
      <c r="E451" s="917"/>
    </row>
    <row r="452" spans="1:5">
      <c r="A452" s="923"/>
      <c r="B452" s="917"/>
      <c r="C452" s="917"/>
      <c r="D452" s="917"/>
      <c r="E452" s="917"/>
    </row>
    <row r="453" spans="1:5">
      <c r="A453" s="923"/>
      <c r="B453" s="917"/>
      <c r="C453" s="917"/>
      <c r="D453" s="917"/>
      <c r="E453" s="917"/>
    </row>
    <row r="454" spans="1:5">
      <c r="A454" s="923"/>
      <c r="B454" s="917"/>
      <c r="C454" s="917"/>
      <c r="D454" s="917"/>
      <c r="E454" s="917"/>
    </row>
    <row r="455" spans="1:5">
      <c r="A455" s="923"/>
      <c r="B455" s="917"/>
      <c r="C455" s="917"/>
      <c r="D455" s="917"/>
      <c r="E455" s="917"/>
    </row>
    <row r="456" spans="1:5">
      <c r="A456" s="923"/>
      <c r="B456" s="917"/>
      <c r="C456" s="917"/>
      <c r="D456" s="917"/>
      <c r="E456" s="917"/>
    </row>
    <row r="457" spans="1:5">
      <c r="A457" s="923"/>
      <c r="B457" s="917"/>
      <c r="C457" s="917"/>
      <c r="D457" s="917"/>
      <c r="E457" s="917"/>
    </row>
    <row r="458" spans="1:5">
      <c r="A458" s="923"/>
      <c r="B458" s="917"/>
      <c r="C458" s="917"/>
      <c r="D458" s="917"/>
      <c r="E458" s="917"/>
    </row>
    <row r="459" spans="1:5">
      <c r="A459" s="923"/>
      <c r="B459" s="917"/>
      <c r="C459" s="917"/>
      <c r="D459" s="917"/>
      <c r="E459" s="917"/>
    </row>
    <row r="460" spans="1:5">
      <c r="A460" s="923"/>
      <c r="B460" s="917"/>
      <c r="C460" s="917"/>
      <c r="D460" s="917"/>
      <c r="E460" s="917"/>
    </row>
    <row r="461" spans="1:5">
      <c r="A461" s="923"/>
      <c r="B461" s="917"/>
      <c r="C461" s="917"/>
      <c r="D461" s="917"/>
      <c r="E461" s="917"/>
    </row>
    <row r="462" spans="1:5">
      <c r="A462" s="923"/>
      <c r="B462" s="917"/>
      <c r="C462" s="917"/>
      <c r="D462" s="917"/>
      <c r="E462" s="917"/>
    </row>
    <row r="463" spans="1:5">
      <c r="A463" s="923"/>
      <c r="B463" s="917"/>
      <c r="C463" s="917"/>
      <c r="D463" s="917"/>
      <c r="E463" s="917"/>
    </row>
    <row r="464" spans="1:5">
      <c r="A464" s="923"/>
      <c r="B464" s="917"/>
      <c r="C464" s="917"/>
      <c r="D464" s="917"/>
      <c r="E464" s="917"/>
    </row>
    <row r="465" spans="1:5">
      <c r="A465" s="923"/>
      <c r="B465" s="917"/>
      <c r="C465" s="917"/>
      <c r="D465" s="917"/>
      <c r="E465" s="917"/>
    </row>
    <row r="466" spans="1:5">
      <c r="A466" s="923"/>
      <c r="B466" s="917"/>
      <c r="C466" s="917"/>
      <c r="D466" s="917"/>
      <c r="E466" s="917"/>
    </row>
    <row r="467" spans="1:5">
      <c r="A467" s="923"/>
      <c r="B467" s="917"/>
      <c r="C467" s="917"/>
      <c r="D467" s="917"/>
      <c r="E467" s="917"/>
    </row>
    <row r="468" spans="1:5">
      <c r="A468" s="923"/>
      <c r="B468" s="917"/>
      <c r="C468" s="917"/>
      <c r="D468" s="917"/>
      <c r="E468" s="917"/>
    </row>
    <row r="469" spans="1:5">
      <c r="A469" s="923"/>
      <c r="B469" s="917"/>
      <c r="C469" s="917"/>
      <c r="D469" s="917"/>
      <c r="E469" s="917"/>
    </row>
    <row r="470" spans="1:5">
      <c r="A470" s="923"/>
      <c r="B470" s="917"/>
      <c r="C470" s="917"/>
      <c r="D470" s="917"/>
      <c r="E470" s="917"/>
    </row>
    <row r="471" spans="1:5">
      <c r="A471" s="923"/>
      <c r="B471" s="917"/>
      <c r="C471" s="917"/>
      <c r="D471" s="917"/>
      <c r="E471" s="917"/>
    </row>
    <row r="472" spans="1:5">
      <c r="A472" s="923"/>
      <c r="B472" s="917"/>
      <c r="C472" s="917"/>
      <c r="D472" s="917"/>
      <c r="E472" s="917"/>
    </row>
    <row r="473" spans="1:5">
      <c r="A473" s="923"/>
      <c r="B473" s="917"/>
      <c r="C473" s="917"/>
      <c r="D473" s="917"/>
      <c r="E473" s="917"/>
    </row>
    <row r="474" spans="1:5">
      <c r="A474" s="923"/>
      <c r="B474" s="917"/>
      <c r="C474" s="917"/>
      <c r="D474" s="917"/>
      <c r="E474" s="917"/>
    </row>
    <row r="475" spans="1:5">
      <c r="A475" s="923"/>
      <c r="B475" s="917"/>
      <c r="C475" s="917"/>
      <c r="D475" s="917"/>
      <c r="E475" s="917"/>
    </row>
    <row r="476" spans="1:5">
      <c r="A476" s="923"/>
      <c r="B476" s="917"/>
      <c r="C476" s="917"/>
      <c r="D476" s="917"/>
      <c r="E476" s="917"/>
    </row>
    <row r="477" spans="1:5">
      <c r="A477" s="923"/>
      <c r="B477" s="917"/>
      <c r="C477" s="917"/>
      <c r="D477" s="917"/>
      <c r="E477" s="917"/>
    </row>
    <row r="478" spans="1:5">
      <c r="A478" s="923"/>
      <c r="B478" s="917"/>
      <c r="C478" s="917"/>
      <c r="D478" s="917"/>
      <c r="E478" s="917"/>
    </row>
    <row r="479" spans="1:5">
      <c r="A479" s="923"/>
      <c r="B479" s="917"/>
      <c r="C479" s="917"/>
      <c r="D479" s="917"/>
      <c r="E479" s="917"/>
    </row>
    <row r="480" spans="1:5">
      <c r="A480" s="923"/>
      <c r="B480" s="917"/>
      <c r="C480" s="917"/>
      <c r="D480" s="917"/>
      <c r="E480" s="917"/>
    </row>
    <row r="481" spans="1:5">
      <c r="A481" s="923"/>
      <c r="B481" s="917"/>
      <c r="C481" s="917"/>
      <c r="D481" s="917"/>
      <c r="E481" s="917"/>
    </row>
    <row r="482" spans="1:5">
      <c r="A482" s="923"/>
      <c r="B482" s="917"/>
      <c r="C482" s="917"/>
      <c r="D482" s="917"/>
      <c r="E482" s="917"/>
    </row>
    <row r="483" spans="1:5">
      <c r="A483" s="923"/>
      <c r="B483" s="917"/>
      <c r="C483" s="917"/>
      <c r="D483" s="917"/>
      <c r="E483" s="917"/>
    </row>
    <row r="484" spans="1:5">
      <c r="A484" s="923"/>
      <c r="B484" s="917"/>
      <c r="C484" s="917"/>
      <c r="D484" s="917"/>
      <c r="E484" s="917"/>
    </row>
    <row r="485" spans="1:5">
      <c r="A485" s="923"/>
      <c r="B485" s="917"/>
      <c r="C485" s="917"/>
      <c r="D485" s="917"/>
      <c r="E485" s="917"/>
    </row>
    <row r="486" spans="1:5">
      <c r="A486" s="923"/>
      <c r="B486" s="917"/>
      <c r="C486" s="917"/>
      <c r="D486" s="917"/>
      <c r="E486" s="917"/>
    </row>
    <row r="487" spans="1:5">
      <c r="A487" s="923"/>
      <c r="B487" s="917"/>
      <c r="C487" s="917"/>
      <c r="D487" s="917"/>
      <c r="E487" s="917"/>
    </row>
    <row r="488" spans="1:5">
      <c r="A488" s="923"/>
      <c r="B488" s="917"/>
      <c r="C488" s="917"/>
      <c r="D488" s="917"/>
      <c r="E488" s="917"/>
    </row>
    <row r="489" spans="1:5">
      <c r="A489" s="923"/>
      <c r="B489" s="917"/>
      <c r="C489" s="917"/>
      <c r="D489" s="917"/>
      <c r="E489" s="917"/>
    </row>
    <row r="490" spans="1:5">
      <c r="A490" s="923"/>
      <c r="B490" s="917"/>
      <c r="C490" s="917"/>
      <c r="D490" s="917"/>
      <c r="E490" s="917"/>
    </row>
    <row r="491" spans="1:5">
      <c r="A491" s="923"/>
      <c r="B491" s="917"/>
      <c r="C491" s="917"/>
      <c r="D491" s="917"/>
      <c r="E491" s="917"/>
    </row>
    <row r="492" spans="1:5">
      <c r="A492" s="923"/>
      <c r="B492" s="917"/>
      <c r="C492" s="917"/>
      <c r="D492" s="917"/>
      <c r="E492" s="917"/>
    </row>
    <row r="493" spans="1:5">
      <c r="A493" s="923"/>
      <c r="B493" s="917"/>
      <c r="C493" s="917"/>
      <c r="D493" s="917"/>
      <c r="E493" s="917"/>
    </row>
    <row r="494" spans="1:5">
      <c r="A494" s="923"/>
      <c r="B494" s="917"/>
      <c r="C494" s="917"/>
      <c r="D494" s="917"/>
      <c r="E494" s="917"/>
    </row>
    <row r="495" spans="1:5">
      <c r="A495" s="923"/>
      <c r="B495" s="917"/>
      <c r="C495" s="917"/>
      <c r="D495" s="917"/>
      <c r="E495" s="917"/>
    </row>
    <row r="496" spans="1:5">
      <c r="A496" s="923"/>
      <c r="B496" s="917"/>
      <c r="C496" s="917"/>
      <c r="D496" s="917"/>
      <c r="E496" s="917"/>
    </row>
    <row r="497" spans="1:5">
      <c r="A497" s="923"/>
      <c r="B497" s="917"/>
      <c r="C497" s="917"/>
      <c r="D497" s="917"/>
      <c r="E497" s="917"/>
    </row>
    <row r="498" spans="1:5">
      <c r="A498" s="923"/>
      <c r="B498" s="917"/>
      <c r="C498" s="917"/>
      <c r="D498" s="917"/>
      <c r="E498" s="917"/>
    </row>
    <row r="499" spans="1:5">
      <c r="A499" s="923"/>
      <c r="B499" s="917"/>
      <c r="C499" s="917"/>
      <c r="D499" s="917"/>
      <c r="E499" s="917"/>
    </row>
    <row r="500" spans="1:5">
      <c r="A500" s="923"/>
      <c r="B500" s="917"/>
      <c r="C500" s="917"/>
      <c r="D500" s="917"/>
      <c r="E500" s="917"/>
    </row>
    <row r="501" spans="1:5">
      <c r="A501" s="923"/>
      <c r="B501" s="917"/>
      <c r="C501" s="917"/>
      <c r="D501" s="917"/>
      <c r="E501" s="917"/>
    </row>
    <row r="502" spans="1:5">
      <c r="A502" s="923"/>
      <c r="B502" s="917"/>
      <c r="C502" s="917"/>
      <c r="D502" s="917"/>
      <c r="E502" s="917"/>
    </row>
    <row r="503" spans="1:5">
      <c r="A503" s="923"/>
      <c r="B503" s="917"/>
      <c r="C503" s="917"/>
      <c r="D503" s="917"/>
      <c r="E503" s="917"/>
    </row>
    <row r="504" spans="1:5">
      <c r="A504" s="923"/>
      <c r="B504" s="917"/>
      <c r="C504" s="917"/>
      <c r="D504" s="917"/>
      <c r="E504" s="917"/>
    </row>
    <row r="505" spans="1:5">
      <c r="A505" s="923"/>
      <c r="B505" s="917"/>
      <c r="C505" s="917"/>
      <c r="D505" s="917"/>
      <c r="E505" s="917"/>
    </row>
    <row r="506" spans="1:5">
      <c r="A506" s="923"/>
      <c r="B506" s="917"/>
      <c r="C506" s="917"/>
      <c r="D506" s="917"/>
      <c r="E506" s="917"/>
    </row>
    <row r="507" spans="1:5">
      <c r="A507" s="923"/>
      <c r="B507" s="917"/>
      <c r="C507" s="917"/>
      <c r="D507" s="917"/>
      <c r="E507" s="917"/>
    </row>
    <row r="508" spans="1:5">
      <c r="A508" s="923"/>
      <c r="B508" s="917"/>
      <c r="C508" s="917"/>
      <c r="D508" s="917"/>
      <c r="E508" s="917"/>
    </row>
    <row r="509" spans="1:5">
      <c r="A509" s="923"/>
      <c r="B509" s="917"/>
      <c r="C509" s="917"/>
      <c r="D509" s="917"/>
      <c r="E509" s="917"/>
    </row>
    <row r="510" spans="1:5">
      <c r="A510" s="923"/>
      <c r="B510" s="917"/>
      <c r="C510" s="917"/>
      <c r="D510" s="917"/>
      <c r="E510" s="917"/>
    </row>
    <row r="511" spans="1:5">
      <c r="A511" s="923"/>
      <c r="B511" s="917"/>
      <c r="C511" s="917"/>
      <c r="D511" s="917"/>
      <c r="E511" s="917"/>
    </row>
    <row r="512" spans="1:5">
      <c r="A512" s="923"/>
      <c r="B512" s="917"/>
      <c r="C512" s="917"/>
      <c r="D512" s="917"/>
      <c r="E512" s="917"/>
    </row>
    <row r="513" spans="1:5">
      <c r="A513" s="923"/>
      <c r="B513" s="917"/>
      <c r="C513" s="917"/>
      <c r="D513" s="917"/>
      <c r="E513" s="917"/>
    </row>
    <row r="514" spans="1:5">
      <c r="A514" s="923"/>
      <c r="B514" s="917"/>
      <c r="C514" s="917"/>
      <c r="D514" s="917"/>
      <c r="E514" s="917"/>
    </row>
    <row r="515" spans="1:5">
      <c r="A515" s="923"/>
      <c r="B515" s="917"/>
      <c r="C515" s="917"/>
      <c r="D515" s="917"/>
      <c r="E515" s="917"/>
    </row>
    <row r="516" spans="1:5">
      <c r="A516" s="923"/>
      <c r="B516" s="917"/>
      <c r="C516" s="917"/>
      <c r="D516" s="917"/>
      <c r="E516" s="917"/>
    </row>
    <row r="517" spans="1:5">
      <c r="A517" s="923"/>
      <c r="B517" s="917"/>
      <c r="C517" s="917"/>
      <c r="D517" s="917"/>
      <c r="E517" s="917"/>
    </row>
    <row r="518" spans="1:5">
      <c r="A518" s="923"/>
      <c r="B518" s="917"/>
      <c r="C518" s="917"/>
      <c r="D518" s="917"/>
      <c r="E518" s="917"/>
    </row>
    <row r="519" spans="1:5">
      <c r="A519" s="923"/>
      <c r="B519" s="917"/>
      <c r="C519" s="917"/>
      <c r="D519" s="917"/>
      <c r="E519" s="917"/>
    </row>
    <row r="520" spans="1:5">
      <c r="A520" s="923"/>
      <c r="B520" s="917"/>
      <c r="C520" s="917"/>
      <c r="D520" s="917"/>
      <c r="E520" s="917"/>
    </row>
    <row r="521" spans="1:5">
      <c r="A521" s="923"/>
      <c r="B521" s="917"/>
      <c r="C521" s="917"/>
      <c r="D521" s="917"/>
      <c r="E521" s="917"/>
    </row>
    <row r="522" spans="1:5">
      <c r="A522" s="923"/>
      <c r="B522" s="917"/>
      <c r="C522" s="917"/>
      <c r="D522" s="917"/>
      <c r="E522" s="917"/>
    </row>
    <row r="523" spans="1:5">
      <c r="A523" s="923"/>
      <c r="B523" s="917"/>
      <c r="C523" s="917"/>
      <c r="D523" s="917"/>
      <c r="E523" s="917"/>
    </row>
    <row r="524" spans="1:5">
      <c r="A524" s="923"/>
      <c r="B524" s="917"/>
      <c r="C524" s="917"/>
      <c r="D524" s="917"/>
      <c r="E524" s="917"/>
    </row>
    <row r="525" spans="1:5">
      <c r="A525" s="923"/>
      <c r="B525" s="917"/>
      <c r="C525" s="917"/>
      <c r="D525" s="917"/>
      <c r="E525" s="917"/>
    </row>
    <row r="526" spans="1:5">
      <c r="A526" s="923"/>
      <c r="B526" s="917"/>
      <c r="C526" s="917"/>
      <c r="D526" s="917"/>
      <c r="E526" s="917"/>
    </row>
    <row r="527" spans="1:5">
      <c r="A527" s="923"/>
      <c r="B527" s="917"/>
      <c r="C527" s="917"/>
      <c r="D527" s="917"/>
      <c r="E527" s="917"/>
    </row>
    <row r="528" spans="1:5">
      <c r="A528" s="923"/>
      <c r="B528" s="917"/>
      <c r="C528" s="917"/>
      <c r="D528" s="917"/>
      <c r="E528" s="917"/>
    </row>
    <row r="529" spans="1:5">
      <c r="A529" s="923"/>
      <c r="B529" s="917"/>
      <c r="C529" s="917"/>
      <c r="D529" s="917"/>
      <c r="E529" s="917"/>
    </row>
    <row r="530" spans="1:5">
      <c r="A530" s="923"/>
      <c r="B530" s="917"/>
      <c r="C530" s="917"/>
      <c r="D530" s="917"/>
      <c r="E530" s="917"/>
    </row>
    <row r="531" spans="1:5">
      <c r="A531" s="923"/>
      <c r="B531" s="917"/>
      <c r="C531" s="917"/>
      <c r="D531" s="917"/>
      <c r="E531" s="917"/>
    </row>
    <row r="532" spans="1:5">
      <c r="A532" s="923"/>
      <c r="B532" s="917"/>
      <c r="C532" s="917"/>
      <c r="D532" s="917"/>
      <c r="E532" s="917"/>
    </row>
    <row r="533" spans="1:5">
      <c r="A533" s="923"/>
      <c r="B533" s="917"/>
      <c r="C533" s="917"/>
      <c r="D533" s="917"/>
      <c r="E533" s="917"/>
    </row>
    <row r="534" spans="1:5">
      <c r="A534" s="923"/>
      <c r="B534" s="917"/>
      <c r="C534" s="917"/>
      <c r="D534" s="917"/>
      <c r="E534" s="917"/>
    </row>
    <row r="535" spans="1:5">
      <c r="A535" s="923"/>
      <c r="B535" s="917"/>
      <c r="C535" s="917"/>
      <c r="D535" s="917"/>
      <c r="E535" s="917"/>
    </row>
    <row r="536" spans="1:5">
      <c r="A536" s="923"/>
      <c r="B536" s="917"/>
      <c r="C536" s="917"/>
      <c r="D536" s="917"/>
      <c r="E536" s="917"/>
    </row>
    <row r="537" spans="1:5">
      <c r="A537" s="923"/>
      <c r="B537" s="917"/>
      <c r="C537" s="917"/>
      <c r="D537" s="917"/>
      <c r="E537" s="917"/>
    </row>
    <row r="538" spans="1:5">
      <c r="A538" s="923"/>
      <c r="B538" s="917"/>
      <c r="C538" s="917"/>
      <c r="D538" s="917"/>
      <c r="E538" s="917"/>
    </row>
    <row r="539" spans="1:5">
      <c r="A539" s="923"/>
      <c r="B539" s="917"/>
      <c r="C539" s="917"/>
      <c r="D539" s="917"/>
      <c r="E539" s="917"/>
    </row>
    <row r="540" spans="1:5">
      <c r="A540" s="923"/>
      <c r="B540" s="917"/>
      <c r="C540" s="917"/>
      <c r="D540" s="917"/>
      <c r="E540" s="917"/>
    </row>
    <row r="541" spans="1:5">
      <c r="A541" s="923"/>
      <c r="B541" s="917"/>
      <c r="C541" s="917"/>
      <c r="D541" s="917"/>
      <c r="E541" s="917"/>
    </row>
    <row r="542" spans="1:5">
      <c r="A542" s="923"/>
      <c r="B542" s="917"/>
      <c r="C542" s="917"/>
      <c r="D542" s="917"/>
      <c r="E542" s="917"/>
    </row>
    <row r="543" spans="1:5">
      <c r="A543" s="923"/>
      <c r="B543" s="917"/>
      <c r="C543" s="917"/>
      <c r="D543" s="917"/>
      <c r="E543" s="917"/>
    </row>
    <row r="544" spans="1:5">
      <c r="A544" s="923"/>
      <c r="B544" s="917"/>
      <c r="C544" s="917"/>
      <c r="D544" s="917"/>
      <c r="E544" s="917"/>
    </row>
    <row r="545" spans="1:5">
      <c r="A545" s="923"/>
      <c r="B545" s="917"/>
      <c r="C545" s="917"/>
      <c r="D545" s="917"/>
      <c r="E545" s="917"/>
    </row>
    <row r="546" spans="1:5">
      <c r="A546" s="923"/>
      <c r="B546" s="917"/>
      <c r="C546" s="917"/>
      <c r="D546" s="917"/>
      <c r="E546" s="917"/>
    </row>
    <row r="547" spans="1:5">
      <c r="A547" s="923"/>
      <c r="B547" s="917"/>
      <c r="C547" s="917"/>
      <c r="D547" s="917"/>
      <c r="E547" s="917"/>
    </row>
    <row r="548" spans="1:5">
      <c r="A548" s="923"/>
      <c r="B548" s="917"/>
      <c r="C548" s="917"/>
      <c r="D548" s="917"/>
      <c r="E548" s="917"/>
    </row>
    <row r="549" spans="1:5">
      <c r="A549" s="923"/>
      <c r="B549" s="917"/>
      <c r="C549" s="917"/>
      <c r="D549" s="917"/>
      <c r="E549" s="917"/>
    </row>
    <row r="550" spans="1:5">
      <c r="A550" s="923"/>
      <c r="B550" s="917"/>
      <c r="C550" s="917"/>
      <c r="D550" s="917"/>
      <c r="E550" s="917"/>
    </row>
    <row r="551" spans="1:5">
      <c r="A551" s="923"/>
      <c r="B551" s="917"/>
      <c r="C551" s="917"/>
      <c r="D551" s="917"/>
      <c r="E551" s="917"/>
    </row>
    <row r="552" spans="1:5">
      <c r="A552" s="923"/>
      <c r="B552" s="917"/>
      <c r="C552" s="917"/>
      <c r="D552" s="917"/>
      <c r="E552" s="917"/>
    </row>
    <row r="553" spans="1:5">
      <c r="A553" s="923"/>
      <c r="B553" s="917"/>
      <c r="C553" s="917"/>
      <c r="D553" s="917"/>
      <c r="E553" s="917"/>
    </row>
    <row r="554" spans="1:5">
      <c r="A554" s="923"/>
      <c r="B554" s="917"/>
      <c r="C554" s="917"/>
      <c r="D554" s="917"/>
      <c r="E554" s="917"/>
    </row>
    <row r="555" spans="1:5">
      <c r="A555" s="923"/>
      <c r="B555" s="917"/>
      <c r="C555" s="917"/>
      <c r="D555" s="917"/>
      <c r="E555" s="917"/>
    </row>
    <row r="556" spans="1:5">
      <c r="A556" s="923"/>
      <c r="B556" s="917"/>
      <c r="C556" s="917"/>
      <c r="D556" s="917"/>
      <c r="E556" s="917"/>
    </row>
    <row r="557" spans="1:5">
      <c r="A557" s="923"/>
      <c r="B557" s="917"/>
      <c r="C557" s="917"/>
      <c r="D557" s="917"/>
      <c r="E557" s="917"/>
    </row>
    <row r="558" spans="1:5">
      <c r="A558" s="923"/>
      <c r="B558" s="917"/>
      <c r="C558" s="917"/>
      <c r="D558" s="917"/>
      <c r="E558" s="917"/>
    </row>
    <row r="559" spans="1:5">
      <c r="A559" s="923"/>
      <c r="B559" s="917"/>
      <c r="C559" s="917"/>
      <c r="D559" s="917"/>
      <c r="E559" s="917"/>
    </row>
    <row r="560" spans="1:5">
      <c r="A560" s="923"/>
      <c r="B560" s="917"/>
      <c r="C560" s="917"/>
      <c r="D560" s="917"/>
      <c r="E560" s="917"/>
    </row>
    <row r="561" spans="1:5">
      <c r="A561" s="923"/>
      <c r="B561" s="917"/>
      <c r="C561" s="917"/>
      <c r="D561" s="917"/>
      <c r="E561" s="917"/>
    </row>
    <row r="562" spans="1:5">
      <c r="A562" s="923"/>
      <c r="B562" s="917"/>
      <c r="C562" s="917"/>
      <c r="D562" s="917"/>
      <c r="E562" s="917"/>
    </row>
    <row r="563" spans="1:5">
      <c r="A563" s="923"/>
      <c r="B563" s="917"/>
      <c r="C563" s="917"/>
      <c r="D563" s="917"/>
      <c r="E563" s="917"/>
    </row>
    <row r="564" spans="1:5">
      <c r="A564" s="923"/>
      <c r="B564" s="917"/>
      <c r="C564" s="917"/>
      <c r="D564" s="917"/>
      <c r="E564" s="917"/>
    </row>
    <row r="565" spans="1:5">
      <c r="A565" s="923"/>
      <c r="B565" s="917"/>
      <c r="C565" s="917"/>
      <c r="D565" s="917"/>
      <c r="E565" s="917"/>
    </row>
    <row r="566" spans="1:5">
      <c r="A566" s="923"/>
      <c r="B566" s="917"/>
      <c r="C566" s="917"/>
      <c r="D566" s="917"/>
      <c r="E566" s="917"/>
    </row>
    <row r="567" spans="1:5">
      <c r="A567" s="923"/>
      <c r="B567" s="917"/>
      <c r="C567" s="917"/>
      <c r="D567" s="917"/>
      <c r="E567" s="917"/>
    </row>
    <row r="568" spans="1:5">
      <c r="A568" s="923"/>
      <c r="B568" s="917"/>
      <c r="C568" s="917"/>
      <c r="D568" s="917"/>
      <c r="E568" s="917"/>
    </row>
    <row r="569" spans="1:5">
      <c r="A569" s="923"/>
      <c r="B569" s="917"/>
      <c r="C569" s="917"/>
      <c r="D569" s="917"/>
      <c r="E569" s="917"/>
    </row>
    <row r="570" spans="1:5">
      <c r="A570" s="923"/>
      <c r="B570" s="917"/>
      <c r="C570" s="917"/>
      <c r="D570" s="917"/>
      <c r="E570" s="917"/>
    </row>
    <row r="571" spans="1:5">
      <c r="A571" s="923"/>
      <c r="B571" s="917"/>
      <c r="C571" s="917"/>
      <c r="D571" s="917"/>
      <c r="E571" s="917"/>
    </row>
    <row r="572" spans="1:5">
      <c r="A572" s="923"/>
      <c r="B572" s="917"/>
      <c r="C572" s="917"/>
      <c r="D572" s="917"/>
      <c r="E572" s="917"/>
    </row>
    <row r="573" spans="1:5">
      <c r="A573" s="923"/>
      <c r="B573" s="917"/>
      <c r="C573" s="917"/>
      <c r="D573" s="917"/>
      <c r="E573" s="917"/>
    </row>
    <row r="574" spans="1:5">
      <c r="A574" s="923"/>
      <c r="B574" s="917"/>
      <c r="C574" s="917"/>
      <c r="D574" s="917"/>
      <c r="E574" s="917"/>
    </row>
    <row r="575" spans="1:5">
      <c r="A575" s="923"/>
      <c r="B575" s="917"/>
      <c r="C575" s="917"/>
      <c r="D575" s="917"/>
      <c r="E575" s="917"/>
    </row>
    <row r="576" spans="1:5">
      <c r="A576" s="923"/>
      <c r="B576" s="917"/>
      <c r="C576" s="917"/>
      <c r="D576" s="917"/>
      <c r="E576" s="917"/>
    </row>
    <row r="577" spans="1:5">
      <c r="A577" s="923"/>
      <c r="B577" s="917"/>
      <c r="C577" s="917"/>
      <c r="D577" s="917"/>
      <c r="E577" s="917"/>
    </row>
    <row r="578" spans="1:5">
      <c r="A578" s="923"/>
      <c r="B578" s="917"/>
      <c r="C578" s="917"/>
      <c r="D578" s="917"/>
      <c r="E578" s="917"/>
    </row>
    <row r="579" spans="1:5">
      <c r="A579" s="923"/>
      <c r="B579" s="917"/>
      <c r="C579" s="917"/>
      <c r="D579" s="917"/>
      <c r="E579" s="917"/>
    </row>
    <row r="580" spans="1:5">
      <c r="A580" s="923"/>
      <c r="B580" s="917"/>
      <c r="C580" s="917"/>
      <c r="D580" s="917"/>
      <c r="E580" s="917"/>
    </row>
    <row r="581" spans="1:5">
      <c r="A581" s="923"/>
      <c r="B581" s="917"/>
      <c r="C581" s="917"/>
      <c r="D581" s="917"/>
      <c r="E581" s="917"/>
    </row>
    <row r="582" spans="1:5">
      <c r="A582" s="923"/>
      <c r="B582" s="917"/>
      <c r="C582" s="917"/>
      <c r="D582" s="917"/>
      <c r="E582" s="917"/>
    </row>
    <row r="583" spans="1:5">
      <c r="A583" s="923"/>
      <c r="B583" s="917"/>
      <c r="C583" s="917"/>
      <c r="D583" s="917"/>
      <c r="E583" s="917"/>
    </row>
    <row r="584" spans="1:5">
      <c r="A584" s="923"/>
      <c r="B584" s="917"/>
      <c r="C584" s="917"/>
      <c r="D584" s="917"/>
      <c r="E584" s="917"/>
    </row>
    <row r="585" spans="1:5">
      <c r="A585" s="923"/>
      <c r="B585" s="917"/>
      <c r="C585" s="917"/>
      <c r="D585" s="917"/>
      <c r="E585" s="917"/>
    </row>
    <row r="586" spans="1:5">
      <c r="A586" s="923"/>
      <c r="B586" s="917"/>
      <c r="C586" s="917"/>
      <c r="D586" s="917"/>
      <c r="E586" s="917"/>
    </row>
    <row r="587" spans="1:5">
      <c r="A587" s="923"/>
      <c r="B587" s="917"/>
      <c r="C587" s="917"/>
      <c r="D587" s="917"/>
      <c r="E587" s="917"/>
    </row>
    <row r="588" spans="1:5">
      <c r="A588" s="923"/>
      <c r="B588" s="917"/>
      <c r="C588" s="917"/>
      <c r="D588" s="917"/>
      <c r="E588" s="917"/>
    </row>
    <row r="589" spans="1:5">
      <c r="A589" s="923"/>
      <c r="B589" s="917"/>
      <c r="C589" s="917"/>
      <c r="D589" s="917"/>
      <c r="E589" s="917"/>
    </row>
    <row r="590" spans="1:5">
      <c r="A590" s="923"/>
      <c r="B590" s="917"/>
      <c r="C590" s="917"/>
      <c r="D590" s="917"/>
      <c r="E590" s="917"/>
    </row>
    <row r="591" spans="1:5">
      <c r="A591" s="923"/>
      <c r="B591" s="917"/>
      <c r="C591" s="917"/>
      <c r="D591" s="917"/>
      <c r="E591" s="917"/>
    </row>
    <row r="592" spans="1:5">
      <c r="A592" s="923"/>
      <c r="B592" s="917"/>
      <c r="C592" s="917"/>
      <c r="D592" s="917"/>
      <c r="E592" s="917"/>
    </row>
    <row r="593" spans="1:5">
      <c r="A593" s="923"/>
      <c r="B593" s="917"/>
      <c r="C593" s="917"/>
      <c r="D593" s="917"/>
      <c r="E593" s="917"/>
    </row>
    <row r="594" spans="1:5">
      <c r="A594" s="923"/>
      <c r="B594" s="917"/>
      <c r="C594" s="917"/>
      <c r="D594" s="917"/>
      <c r="E594" s="917"/>
    </row>
    <row r="595" spans="1:5">
      <c r="A595" s="923"/>
      <c r="B595" s="917"/>
      <c r="C595" s="917"/>
      <c r="D595" s="917"/>
      <c r="E595" s="917"/>
    </row>
    <row r="596" spans="1:5">
      <c r="A596" s="923"/>
      <c r="B596" s="917"/>
      <c r="C596" s="917"/>
      <c r="D596" s="917"/>
      <c r="E596" s="917"/>
    </row>
    <row r="597" spans="1:5">
      <c r="A597" s="923"/>
      <c r="B597" s="917"/>
      <c r="C597" s="917"/>
      <c r="D597" s="917"/>
      <c r="E597" s="917"/>
    </row>
    <row r="598" spans="1:5">
      <c r="A598" s="923"/>
      <c r="B598" s="917"/>
      <c r="C598" s="917"/>
      <c r="D598" s="917"/>
      <c r="E598" s="917"/>
    </row>
    <row r="599" spans="1:5">
      <c r="A599" s="923"/>
      <c r="B599" s="917"/>
      <c r="C599" s="917"/>
      <c r="D599" s="917"/>
      <c r="E599" s="917"/>
    </row>
    <row r="600" spans="1:5">
      <c r="A600" s="923"/>
      <c r="B600" s="917"/>
      <c r="C600" s="917"/>
      <c r="D600" s="917"/>
      <c r="E600" s="917"/>
    </row>
    <row r="601" spans="1:5">
      <c r="A601" s="923"/>
      <c r="B601" s="917"/>
      <c r="C601" s="917"/>
      <c r="D601" s="917"/>
      <c r="E601" s="917"/>
    </row>
    <row r="602" spans="1:5">
      <c r="A602" s="923"/>
      <c r="B602" s="917"/>
      <c r="C602" s="917"/>
      <c r="D602" s="917"/>
      <c r="E602" s="917"/>
    </row>
    <row r="603" spans="1:5">
      <c r="A603" s="923"/>
      <c r="B603" s="917"/>
      <c r="C603" s="917"/>
      <c r="D603" s="917"/>
      <c r="E603" s="917"/>
    </row>
    <row r="604" spans="1:5">
      <c r="A604" s="923"/>
      <c r="B604" s="917"/>
      <c r="C604" s="917"/>
      <c r="D604" s="917"/>
      <c r="E604" s="917"/>
    </row>
    <row r="605" spans="1:5">
      <c r="A605" s="923"/>
      <c r="B605" s="917"/>
      <c r="C605" s="917"/>
      <c r="D605" s="917"/>
      <c r="E605" s="917"/>
    </row>
    <row r="606" spans="1:5">
      <c r="A606" s="923"/>
      <c r="B606" s="917"/>
      <c r="C606" s="917"/>
      <c r="D606" s="917"/>
      <c r="E606" s="917"/>
    </row>
    <row r="607" spans="1:5">
      <c r="A607" s="923"/>
      <c r="B607" s="917"/>
      <c r="C607" s="917"/>
      <c r="D607" s="917"/>
      <c r="E607" s="917"/>
    </row>
    <row r="608" spans="1:5">
      <c r="A608" s="923"/>
      <c r="B608" s="917"/>
      <c r="C608" s="917"/>
      <c r="D608" s="917"/>
      <c r="E608" s="917"/>
    </row>
    <row r="609" spans="1:5">
      <c r="A609" s="923"/>
      <c r="B609" s="917"/>
      <c r="C609" s="917"/>
      <c r="D609" s="917"/>
      <c r="E609" s="917"/>
    </row>
    <row r="610" spans="1:5">
      <c r="A610" s="923"/>
      <c r="B610" s="917"/>
      <c r="C610" s="917"/>
      <c r="D610" s="917"/>
      <c r="E610" s="917"/>
    </row>
    <row r="611" spans="1:5">
      <c r="A611" s="923"/>
      <c r="B611" s="917"/>
      <c r="C611" s="917"/>
      <c r="D611" s="917"/>
      <c r="E611" s="917"/>
    </row>
    <row r="612" spans="1:5">
      <c r="A612" s="923"/>
      <c r="B612" s="917"/>
      <c r="C612" s="917"/>
      <c r="D612" s="917"/>
      <c r="E612" s="917"/>
    </row>
    <row r="613" spans="1:5">
      <c r="A613" s="923"/>
      <c r="B613" s="917"/>
      <c r="C613" s="917"/>
      <c r="D613" s="917"/>
      <c r="E613" s="917"/>
    </row>
    <row r="614" spans="1:5">
      <c r="A614" s="923"/>
      <c r="B614" s="917"/>
      <c r="C614" s="917"/>
      <c r="D614" s="917"/>
      <c r="E614" s="917"/>
    </row>
    <row r="615" spans="1:5">
      <c r="A615" s="923"/>
      <c r="B615" s="917"/>
      <c r="C615" s="917"/>
      <c r="D615" s="917"/>
      <c r="E615" s="917"/>
    </row>
    <row r="616" spans="1:5">
      <c r="A616" s="923"/>
      <c r="B616" s="917"/>
      <c r="C616" s="917"/>
      <c r="D616" s="917"/>
      <c r="E616" s="917"/>
    </row>
    <row r="617" spans="1:5">
      <c r="A617" s="923"/>
      <c r="B617" s="917"/>
      <c r="C617" s="917"/>
      <c r="D617" s="917"/>
      <c r="E617" s="917"/>
    </row>
    <row r="618" spans="1:5">
      <c r="A618" s="923"/>
      <c r="B618" s="917"/>
      <c r="C618" s="917"/>
      <c r="D618" s="917"/>
      <c r="E618" s="917"/>
    </row>
    <row r="619" spans="1:5">
      <c r="A619" s="923"/>
      <c r="B619" s="917"/>
      <c r="C619" s="917"/>
      <c r="D619" s="917"/>
      <c r="E619" s="917"/>
    </row>
    <row r="620" spans="1:5">
      <c r="A620" s="923"/>
      <c r="B620" s="917"/>
      <c r="C620" s="917"/>
      <c r="D620" s="917"/>
      <c r="E620" s="917"/>
    </row>
    <row r="621" spans="1:5">
      <c r="A621" s="923"/>
      <c r="B621" s="917"/>
      <c r="C621" s="917"/>
      <c r="D621" s="917"/>
      <c r="E621" s="917"/>
    </row>
    <row r="622" spans="1:5">
      <c r="A622" s="923"/>
      <c r="B622" s="917"/>
      <c r="C622" s="917"/>
      <c r="D622" s="917"/>
      <c r="E622" s="917"/>
    </row>
    <row r="623" spans="1:5">
      <c r="A623" s="923"/>
      <c r="B623" s="917"/>
      <c r="C623" s="917"/>
      <c r="D623" s="917"/>
      <c r="E623" s="917"/>
    </row>
    <row r="624" spans="1:5">
      <c r="A624" s="923"/>
      <c r="B624" s="917"/>
      <c r="C624" s="917"/>
      <c r="D624" s="917"/>
      <c r="E624" s="917"/>
    </row>
    <row r="625" spans="1:5">
      <c r="A625" s="923"/>
      <c r="B625" s="917"/>
      <c r="C625" s="917"/>
      <c r="D625" s="917"/>
      <c r="E625" s="917"/>
    </row>
    <row r="626" spans="1:5">
      <c r="A626" s="923"/>
      <c r="B626" s="917"/>
      <c r="C626" s="917"/>
      <c r="D626" s="917"/>
      <c r="E626" s="917"/>
    </row>
    <row r="627" spans="1:5">
      <c r="A627" s="923"/>
      <c r="B627" s="917"/>
      <c r="C627" s="917"/>
      <c r="D627" s="917"/>
      <c r="E627" s="917"/>
    </row>
    <row r="628" spans="1:5">
      <c r="A628" s="923"/>
      <c r="B628" s="917"/>
      <c r="C628" s="917"/>
      <c r="D628" s="917"/>
      <c r="E628" s="917"/>
    </row>
    <row r="629" spans="1:5">
      <c r="A629" s="923"/>
      <c r="B629" s="917"/>
      <c r="C629" s="917"/>
      <c r="D629" s="917"/>
      <c r="E629" s="917"/>
    </row>
    <row r="630" spans="1:5">
      <c r="A630" s="923"/>
      <c r="B630" s="917"/>
      <c r="C630" s="917"/>
      <c r="D630" s="917"/>
      <c r="E630" s="917"/>
    </row>
    <row r="631" spans="1:5">
      <c r="A631" s="923"/>
      <c r="B631" s="917"/>
      <c r="C631" s="917"/>
      <c r="D631" s="917"/>
      <c r="E631" s="917"/>
    </row>
    <row r="632" spans="1:5">
      <c r="A632" s="923"/>
      <c r="B632" s="917"/>
      <c r="C632" s="917"/>
      <c r="D632" s="917"/>
      <c r="E632" s="917"/>
    </row>
    <row r="633" spans="1:5">
      <c r="A633" s="923"/>
      <c r="B633" s="917"/>
      <c r="C633" s="917"/>
      <c r="D633" s="917"/>
      <c r="E633" s="917"/>
    </row>
    <row r="634" spans="1:5">
      <c r="A634" s="923"/>
      <c r="B634" s="917"/>
      <c r="C634" s="917"/>
      <c r="D634" s="917"/>
      <c r="E634" s="917"/>
    </row>
    <row r="635" spans="1:5">
      <c r="A635" s="923"/>
      <c r="B635" s="917"/>
      <c r="C635" s="917"/>
      <c r="D635" s="917"/>
      <c r="E635" s="917"/>
    </row>
    <row r="636" spans="1:5">
      <c r="A636" s="923"/>
      <c r="B636" s="917"/>
      <c r="C636" s="917"/>
      <c r="D636" s="917"/>
      <c r="E636" s="917"/>
    </row>
    <row r="637" spans="1:5">
      <c r="A637" s="923"/>
      <c r="B637" s="917"/>
      <c r="C637" s="917"/>
      <c r="D637" s="917"/>
      <c r="E637" s="917"/>
    </row>
    <row r="638" spans="1:5">
      <c r="A638" s="923"/>
      <c r="B638" s="917"/>
      <c r="C638" s="917"/>
      <c r="D638" s="917"/>
      <c r="E638" s="917"/>
    </row>
    <row r="639" spans="1:5">
      <c r="A639" s="923"/>
      <c r="B639" s="917"/>
      <c r="C639" s="917"/>
      <c r="D639" s="917"/>
      <c r="E639" s="917"/>
    </row>
    <row r="640" spans="1:5">
      <c r="A640" s="923"/>
      <c r="B640" s="917"/>
      <c r="C640" s="917"/>
      <c r="D640" s="917"/>
      <c r="E640" s="917"/>
    </row>
    <row r="641" spans="1:5">
      <c r="A641" s="923"/>
      <c r="B641" s="917"/>
      <c r="C641" s="917"/>
      <c r="D641" s="917"/>
      <c r="E641" s="917"/>
    </row>
    <row r="642" spans="1:5">
      <c r="A642" s="923"/>
      <c r="B642" s="917"/>
      <c r="C642" s="917"/>
      <c r="D642" s="917"/>
      <c r="E642" s="917"/>
    </row>
    <row r="643" spans="1:5">
      <c r="A643" s="923"/>
      <c r="B643" s="917"/>
      <c r="C643" s="917"/>
      <c r="D643" s="917"/>
      <c r="E643" s="917"/>
    </row>
    <row r="644" spans="1:5">
      <c r="A644" s="923"/>
      <c r="B644" s="917"/>
      <c r="C644" s="917"/>
      <c r="D644" s="917"/>
      <c r="E644" s="917"/>
    </row>
    <row r="645" spans="1:5">
      <c r="A645" s="923"/>
      <c r="B645" s="917"/>
      <c r="C645" s="917"/>
      <c r="D645" s="917"/>
      <c r="E645" s="917"/>
    </row>
    <row r="646" spans="1:5">
      <c r="A646" s="923"/>
      <c r="B646" s="917"/>
      <c r="C646" s="917"/>
      <c r="D646" s="917"/>
      <c r="E646" s="917"/>
    </row>
    <row r="647" spans="1:5">
      <c r="A647" s="923"/>
      <c r="B647" s="917"/>
      <c r="C647" s="917"/>
      <c r="D647" s="917"/>
      <c r="E647" s="917"/>
    </row>
    <row r="648" spans="1:5">
      <c r="A648" s="923"/>
      <c r="B648" s="917"/>
      <c r="C648" s="917"/>
      <c r="D648" s="917"/>
      <c r="E648" s="917"/>
    </row>
    <row r="649" spans="1:5">
      <c r="A649" s="923"/>
      <c r="B649" s="917"/>
      <c r="C649" s="917"/>
      <c r="D649" s="917"/>
      <c r="E649" s="917"/>
    </row>
    <row r="650" spans="1:5">
      <c r="A650" s="923"/>
      <c r="B650" s="917"/>
      <c r="C650" s="917"/>
      <c r="D650" s="917"/>
      <c r="E650" s="917"/>
    </row>
    <row r="651" spans="1:5">
      <c r="A651" s="923"/>
      <c r="B651" s="917"/>
      <c r="C651" s="917"/>
      <c r="D651" s="917"/>
      <c r="E651" s="917"/>
    </row>
    <row r="652" spans="1:5">
      <c r="A652" s="923"/>
      <c r="B652" s="917"/>
      <c r="C652" s="917"/>
      <c r="D652" s="917"/>
      <c r="E652" s="917"/>
    </row>
    <row r="653" spans="1:5">
      <c r="A653" s="923"/>
      <c r="B653" s="917"/>
      <c r="C653" s="917"/>
      <c r="D653" s="917"/>
      <c r="E653" s="917"/>
    </row>
    <row r="654" spans="1:5">
      <c r="A654" s="923"/>
      <c r="B654" s="917"/>
      <c r="C654" s="917"/>
      <c r="D654" s="917"/>
      <c r="E654" s="917"/>
    </row>
    <row r="655" spans="1:5">
      <c r="A655" s="923"/>
      <c r="B655" s="917"/>
      <c r="C655" s="917"/>
      <c r="D655" s="917"/>
      <c r="E655" s="917"/>
    </row>
    <row r="656" spans="1:5">
      <c r="A656" s="923"/>
      <c r="B656" s="917"/>
      <c r="C656" s="917"/>
      <c r="D656" s="917"/>
      <c r="E656" s="917"/>
    </row>
    <row r="657" spans="1:5">
      <c r="A657" s="923"/>
      <c r="B657" s="917"/>
      <c r="C657" s="917"/>
      <c r="D657" s="917"/>
      <c r="E657" s="917"/>
    </row>
    <row r="658" spans="1:5">
      <c r="A658" s="923"/>
      <c r="B658" s="917"/>
      <c r="C658" s="917"/>
      <c r="D658" s="917"/>
      <c r="E658" s="917"/>
    </row>
    <row r="659" spans="1:5">
      <c r="A659" s="923"/>
      <c r="B659" s="917"/>
      <c r="C659" s="917"/>
      <c r="D659" s="917"/>
      <c r="E659" s="917"/>
    </row>
    <row r="660" spans="1:5">
      <c r="A660" s="923"/>
      <c r="B660" s="917"/>
      <c r="C660" s="917"/>
      <c r="D660" s="917"/>
      <c r="E660" s="917"/>
    </row>
    <row r="661" spans="1:5">
      <c r="A661" s="923"/>
      <c r="B661" s="917"/>
      <c r="C661" s="917"/>
      <c r="D661" s="917"/>
      <c r="E661" s="917"/>
    </row>
    <row r="662" spans="1:5">
      <c r="A662" s="923"/>
      <c r="B662" s="917"/>
      <c r="C662" s="917"/>
      <c r="D662" s="917"/>
      <c r="E662" s="917"/>
    </row>
    <row r="663" spans="1:5">
      <c r="A663" s="923"/>
      <c r="B663" s="917"/>
      <c r="C663" s="917"/>
      <c r="D663" s="917"/>
      <c r="E663" s="917"/>
    </row>
    <row r="664" spans="1:5">
      <c r="A664" s="923"/>
      <c r="B664" s="917"/>
      <c r="C664" s="917"/>
      <c r="D664" s="917"/>
      <c r="E664" s="917"/>
    </row>
    <row r="665" spans="1:5">
      <c r="A665" s="923"/>
      <c r="B665" s="917"/>
      <c r="C665" s="917"/>
      <c r="D665" s="917"/>
      <c r="E665" s="917"/>
    </row>
    <row r="666" spans="1:5">
      <c r="A666" s="923"/>
      <c r="B666" s="917"/>
      <c r="C666" s="917"/>
      <c r="D666" s="917"/>
      <c r="E666" s="917"/>
    </row>
    <row r="667" spans="1:5">
      <c r="A667" s="923"/>
      <c r="B667" s="917"/>
      <c r="C667" s="917"/>
      <c r="D667" s="917"/>
      <c r="E667" s="917"/>
    </row>
    <row r="668" spans="1:5">
      <c r="A668" s="923"/>
      <c r="B668" s="917"/>
      <c r="C668" s="917"/>
      <c r="D668" s="917"/>
      <c r="E668" s="917"/>
    </row>
    <row r="669" spans="1:5">
      <c r="A669" s="923"/>
      <c r="B669" s="917"/>
      <c r="C669" s="917"/>
      <c r="D669" s="917"/>
      <c r="E669" s="917"/>
    </row>
    <row r="670" spans="1:5">
      <c r="A670" s="923"/>
      <c r="B670" s="917"/>
      <c r="C670" s="917"/>
      <c r="D670" s="917"/>
      <c r="E670" s="917"/>
    </row>
    <row r="671" spans="1:5">
      <c r="A671" s="923"/>
      <c r="B671" s="917"/>
      <c r="C671" s="917"/>
      <c r="D671" s="917"/>
      <c r="E671" s="917"/>
    </row>
    <row r="672" spans="1:5">
      <c r="A672" s="923"/>
      <c r="B672" s="917"/>
      <c r="C672" s="917"/>
      <c r="D672" s="917"/>
      <c r="E672" s="917"/>
    </row>
    <row r="673" spans="1:5">
      <c r="A673" s="923"/>
      <c r="B673" s="917"/>
      <c r="C673" s="917"/>
      <c r="D673" s="917"/>
      <c r="E673" s="917"/>
    </row>
    <row r="674" spans="1:5">
      <c r="A674" s="923"/>
      <c r="B674" s="917"/>
      <c r="C674" s="917"/>
      <c r="D674" s="917"/>
      <c r="E674" s="917"/>
    </row>
    <row r="675" spans="1:5">
      <c r="A675" s="923"/>
      <c r="B675" s="917"/>
      <c r="C675" s="917"/>
      <c r="D675" s="917"/>
      <c r="E675" s="917"/>
    </row>
    <row r="676" spans="1:5">
      <c r="A676" s="923"/>
      <c r="B676" s="917"/>
      <c r="C676" s="917"/>
      <c r="D676" s="917"/>
      <c r="E676" s="917"/>
    </row>
    <row r="677" spans="1:5">
      <c r="A677" s="923"/>
      <c r="B677" s="917"/>
      <c r="C677" s="917"/>
      <c r="D677" s="917"/>
      <c r="E677" s="917"/>
    </row>
    <row r="678" spans="1:5">
      <c r="A678" s="923"/>
      <c r="B678" s="917"/>
      <c r="C678" s="917"/>
      <c r="D678" s="917"/>
      <c r="E678" s="917"/>
    </row>
    <row r="679" spans="1:5">
      <c r="A679" s="923"/>
      <c r="B679" s="917"/>
      <c r="C679" s="917"/>
      <c r="D679" s="917"/>
      <c r="E679" s="917"/>
    </row>
    <row r="680" spans="1:5">
      <c r="A680" s="923"/>
      <c r="B680" s="917"/>
      <c r="C680" s="917"/>
      <c r="D680" s="917"/>
      <c r="E680" s="917"/>
    </row>
    <row r="681" spans="1:5">
      <c r="A681" s="923"/>
      <c r="B681" s="917"/>
      <c r="C681" s="917"/>
      <c r="D681" s="917"/>
      <c r="E681" s="917"/>
    </row>
    <row r="682" spans="1:5">
      <c r="A682" s="923"/>
      <c r="B682" s="917"/>
      <c r="C682" s="917"/>
      <c r="D682" s="917"/>
      <c r="E682" s="917"/>
    </row>
    <row r="683" spans="1:5">
      <c r="A683" s="923"/>
      <c r="B683" s="917"/>
      <c r="C683" s="917"/>
      <c r="D683" s="917"/>
      <c r="E683" s="917"/>
    </row>
    <row r="684" spans="1:5">
      <c r="A684" s="923"/>
      <c r="B684" s="917"/>
      <c r="C684" s="917"/>
      <c r="D684" s="917"/>
      <c r="E684" s="917"/>
    </row>
    <row r="685" spans="1:5">
      <c r="A685" s="923"/>
      <c r="B685" s="917"/>
      <c r="C685" s="917"/>
      <c r="D685" s="917"/>
      <c r="E685" s="917"/>
    </row>
    <row r="686" spans="1:5">
      <c r="A686" s="923"/>
      <c r="B686" s="917"/>
      <c r="C686" s="917"/>
      <c r="D686" s="917"/>
      <c r="E686" s="917"/>
    </row>
    <row r="687" spans="1:5">
      <c r="A687" s="923"/>
      <c r="B687" s="917"/>
      <c r="C687" s="917"/>
      <c r="D687" s="917"/>
      <c r="E687" s="917"/>
    </row>
    <row r="688" spans="1:5">
      <c r="A688" s="923"/>
      <c r="B688" s="917"/>
      <c r="C688" s="917"/>
      <c r="D688" s="917"/>
      <c r="E688" s="917"/>
    </row>
    <row r="689" spans="1:5">
      <c r="A689" s="923"/>
      <c r="B689" s="917"/>
      <c r="C689" s="917"/>
      <c r="D689" s="917"/>
      <c r="E689" s="917"/>
    </row>
    <row r="690" spans="1:5">
      <c r="A690" s="923"/>
      <c r="B690" s="917"/>
      <c r="C690" s="917"/>
      <c r="D690" s="917"/>
      <c r="E690" s="917"/>
    </row>
    <row r="691" spans="1:5">
      <c r="A691" s="923"/>
      <c r="B691" s="917"/>
      <c r="C691" s="917"/>
      <c r="D691" s="917"/>
      <c r="E691" s="917"/>
    </row>
    <row r="692" spans="1:5">
      <c r="A692" s="923"/>
      <c r="B692" s="917"/>
      <c r="C692" s="917"/>
      <c r="D692" s="917"/>
      <c r="E692" s="917"/>
    </row>
    <row r="693" spans="1:5">
      <c r="A693" s="923"/>
      <c r="B693" s="917"/>
      <c r="C693" s="917"/>
      <c r="D693" s="917"/>
      <c r="E693" s="917"/>
    </row>
    <row r="694" spans="1:5">
      <c r="A694" s="923"/>
      <c r="B694" s="917"/>
      <c r="C694" s="917"/>
      <c r="D694" s="917"/>
      <c r="E694" s="917"/>
    </row>
    <row r="695" spans="1:5">
      <c r="A695" s="923"/>
      <c r="B695" s="917"/>
      <c r="C695" s="917"/>
      <c r="D695" s="917"/>
      <c r="E695" s="917"/>
    </row>
    <row r="696" spans="1:5">
      <c r="A696" s="923"/>
      <c r="B696" s="917"/>
      <c r="C696" s="917"/>
      <c r="D696" s="917"/>
      <c r="E696" s="917"/>
    </row>
    <row r="697" spans="1:5">
      <c r="A697" s="923"/>
      <c r="B697" s="917"/>
      <c r="C697" s="917"/>
      <c r="D697" s="917"/>
      <c r="E697" s="917"/>
    </row>
    <row r="698" spans="1:5">
      <c r="A698" s="923"/>
      <c r="B698" s="917"/>
      <c r="C698" s="917"/>
      <c r="D698" s="917"/>
      <c r="E698" s="917"/>
    </row>
    <row r="699" spans="1:5">
      <c r="A699" s="923"/>
      <c r="B699" s="917"/>
      <c r="C699" s="917"/>
      <c r="D699" s="917"/>
      <c r="E699" s="917"/>
    </row>
    <row r="700" spans="1:5">
      <c r="A700" s="923"/>
      <c r="B700" s="917"/>
      <c r="C700" s="917"/>
      <c r="D700" s="917"/>
      <c r="E700" s="917"/>
    </row>
    <row r="701" spans="1:5">
      <c r="A701" s="923"/>
      <c r="B701" s="917"/>
      <c r="C701" s="917"/>
      <c r="D701" s="917"/>
      <c r="E701" s="917"/>
    </row>
    <row r="702" spans="1:5">
      <c r="A702" s="923"/>
      <c r="B702" s="917"/>
      <c r="C702" s="917"/>
      <c r="D702" s="917"/>
      <c r="E702" s="917"/>
    </row>
    <row r="703" spans="1:5">
      <c r="A703" s="923"/>
      <c r="B703" s="917"/>
      <c r="C703" s="917"/>
      <c r="D703" s="917"/>
      <c r="E703" s="917"/>
    </row>
    <row r="704" spans="1:5">
      <c r="A704" s="923"/>
      <c r="B704" s="917"/>
      <c r="C704" s="917"/>
      <c r="D704" s="917"/>
      <c r="E704" s="917"/>
    </row>
    <row r="705" spans="1:5">
      <c r="A705" s="923"/>
      <c r="B705" s="917"/>
      <c r="C705" s="917"/>
      <c r="D705" s="917"/>
      <c r="E705" s="917"/>
    </row>
    <row r="706" spans="1:5">
      <c r="A706" s="923"/>
      <c r="B706" s="917"/>
      <c r="C706" s="917"/>
      <c r="D706" s="917"/>
      <c r="E706" s="917"/>
    </row>
    <row r="707" spans="1:5">
      <c r="A707" s="923"/>
      <c r="B707" s="917"/>
      <c r="C707" s="917"/>
      <c r="D707" s="917"/>
      <c r="E707" s="917"/>
    </row>
    <row r="708" spans="1:5">
      <c r="A708" s="923"/>
      <c r="B708" s="917"/>
      <c r="C708" s="917"/>
      <c r="D708" s="917"/>
      <c r="E708" s="917"/>
    </row>
    <row r="709" spans="1:5">
      <c r="A709" s="923"/>
      <c r="B709" s="917"/>
      <c r="C709" s="917"/>
      <c r="D709" s="917"/>
      <c r="E709" s="917"/>
    </row>
    <row r="710" spans="1:5">
      <c r="A710" s="923"/>
      <c r="B710" s="917"/>
      <c r="C710" s="917"/>
      <c r="D710" s="917"/>
      <c r="E710" s="917"/>
    </row>
    <row r="711" spans="1:5">
      <c r="A711" s="923"/>
      <c r="B711" s="917"/>
      <c r="C711" s="917"/>
      <c r="D711" s="917"/>
      <c r="E711" s="917"/>
    </row>
    <row r="712" spans="1:5">
      <c r="A712" s="923"/>
      <c r="B712" s="917"/>
      <c r="C712" s="917"/>
      <c r="D712" s="917"/>
      <c r="E712" s="917"/>
    </row>
    <row r="713" spans="1:5">
      <c r="A713" s="923"/>
      <c r="B713" s="917"/>
      <c r="C713" s="917"/>
      <c r="D713" s="917"/>
      <c r="E713" s="917"/>
    </row>
    <row r="714" spans="1:5">
      <c r="A714" s="923"/>
      <c r="B714" s="917"/>
      <c r="C714" s="917"/>
      <c r="D714" s="917"/>
      <c r="E714" s="917"/>
    </row>
    <row r="715" spans="1:5">
      <c r="A715" s="923"/>
      <c r="B715" s="917"/>
      <c r="C715" s="917"/>
      <c r="D715" s="917"/>
      <c r="E715" s="917"/>
    </row>
    <row r="716" spans="1:5">
      <c r="A716" s="923"/>
      <c r="B716" s="917"/>
      <c r="C716" s="917"/>
      <c r="D716" s="917"/>
      <c r="E716" s="917"/>
    </row>
    <row r="717" spans="1:5">
      <c r="A717" s="923"/>
      <c r="B717" s="917"/>
      <c r="C717" s="917"/>
      <c r="D717" s="917"/>
      <c r="E717" s="917"/>
    </row>
    <row r="718" spans="1:5">
      <c r="A718" s="923"/>
      <c r="B718" s="917"/>
      <c r="C718" s="917"/>
      <c r="D718" s="917"/>
      <c r="E718" s="917"/>
    </row>
    <row r="719" spans="1:5">
      <c r="A719" s="923"/>
      <c r="B719" s="917"/>
      <c r="C719" s="917"/>
      <c r="D719" s="917"/>
      <c r="E719" s="917"/>
    </row>
    <row r="720" spans="1:5">
      <c r="A720" s="923"/>
      <c r="B720" s="917"/>
      <c r="C720" s="917"/>
      <c r="D720" s="917"/>
      <c r="E720" s="917"/>
    </row>
    <row r="721" spans="1:5">
      <c r="A721" s="923"/>
      <c r="B721" s="917"/>
      <c r="C721" s="917"/>
      <c r="D721" s="917"/>
      <c r="E721" s="917"/>
    </row>
    <row r="722" spans="1:5">
      <c r="A722" s="923"/>
      <c r="B722" s="917"/>
      <c r="C722" s="917"/>
      <c r="D722" s="917"/>
      <c r="E722" s="917"/>
    </row>
    <row r="723" spans="1:5">
      <c r="A723" s="923"/>
      <c r="B723" s="917"/>
      <c r="C723" s="917"/>
      <c r="D723" s="917"/>
      <c r="E723" s="917"/>
    </row>
    <row r="724" spans="1:5">
      <c r="A724" s="923"/>
      <c r="B724" s="917"/>
      <c r="C724" s="917"/>
      <c r="D724" s="917"/>
      <c r="E724" s="917"/>
    </row>
    <row r="725" spans="1:5">
      <c r="A725" s="923"/>
      <c r="B725" s="917"/>
      <c r="C725" s="917"/>
      <c r="D725" s="917"/>
      <c r="E725" s="917"/>
    </row>
    <row r="726" spans="1:5">
      <c r="A726" s="923"/>
      <c r="B726" s="917"/>
      <c r="C726" s="917"/>
      <c r="D726" s="917"/>
      <c r="E726" s="917"/>
    </row>
    <row r="727" spans="1:5">
      <c r="A727" s="923"/>
      <c r="B727" s="917"/>
      <c r="C727" s="917"/>
      <c r="D727" s="917"/>
      <c r="E727" s="917"/>
    </row>
    <row r="728" spans="1:5">
      <c r="A728" s="923"/>
      <c r="B728" s="917"/>
      <c r="C728" s="917"/>
      <c r="D728" s="917"/>
      <c r="E728" s="917"/>
    </row>
    <row r="729" spans="1:5">
      <c r="A729" s="923"/>
      <c r="B729" s="917"/>
      <c r="C729" s="917"/>
      <c r="D729" s="917"/>
      <c r="E729" s="917"/>
    </row>
    <row r="730" spans="1:5">
      <c r="A730" s="923"/>
      <c r="B730" s="917"/>
      <c r="C730" s="917"/>
      <c r="D730" s="917"/>
      <c r="E730" s="917"/>
    </row>
    <row r="731" spans="1:5">
      <c r="A731" s="923"/>
      <c r="B731" s="917"/>
      <c r="C731" s="917"/>
      <c r="D731" s="917"/>
      <c r="E731" s="917"/>
    </row>
    <row r="732" spans="1:5">
      <c r="A732" s="923"/>
      <c r="B732" s="917"/>
      <c r="C732" s="917"/>
      <c r="D732" s="917"/>
      <c r="E732" s="917"/>
    </row>
    <row r="733" spans="1:5">
      <c r="A733" s="923"/>
      <c r="B733" s="917"/>
      <c r="C733" s="917"/>
      <c r="D733" s="917"/>
      <c r="E733" s="917"/>
    </row>
    <row r="734" spans="1:5">
      <c r="A734" s="923"/>
      <c r="B734" s="917"/>
      <c r="C734" s="917"/>
      <c r="D734" s="917"/>
      <c r="E734" s="917"/>
    </row>
    <row r="735" spans="1:5">
      <c r="A735" s="923"/>
      <c r="B735" s="917"/>
      <c r="C735" s="917"/>
      <c r="D735" s="917"/>
      <c r="E735" s="917"/>
    </row>
    <row r="736" spans="1:5">
      <c r="A736" s="923"/>
      <c r="B736" s="917"/>
      <c r="C736" s="917"/>
      <c r="D736" s="917"/>
      <c r="E736" s="917"/>
    </row>
    <row r="737" spans="1:5">
      <c r="A737" s="923"/>
      <c r="B737" s="917"/>
      <c r="C737" s="917"/>
      <c r="D737" s="917"/>
      <c r="E737" s="917"/>
    </row>
    <row r="738" spans="1:5">
      <c r="A738" s="923"/>
      <c r="B738" s="917"/>
      <c r="C738" s="917"/>
      <c r="D738" s="917"/>
      <c r="E738" s="917"/>
    </row>
    <row r="739" spans="1:5">
      <c r="A739" s="923"/>
      <c r="B739" s="917"/>
      <c r="C739" s="917"/>
      <c r="D739" s="917"/>
      <c r="E739" s="917"/>
    </row>
    <row r="740" spans="1:5">
      <c r="A740" s="923"/>
      <c r="B740" s="917"/>
      <c r="C740" s="917"/>
      <c r="D740" s="917"/>
      <c r="E740" s="917"/>
    </row>
    <row r="741" spans="1:5">
      <c r="A741" s="923"/>
      <c r="B741" s="917"/>
      <c r="C741" s="917"/>
      <c r="D741" s="917"/>
      <c r="E741" s="917"/>
    </row>
    <row r="742" spans="1:5">
      <c r="A742" s="923"/>
      <c r="B742" s="917"/>
      <c r="C742" s="917"/>
      <c r="D742" s="917"/>
      <c r="E742" s="917"/>
    </row>
    <row r="743" spans="1:5">
      <c r="A743" s="923"/>
      <c r="B743" s="917"/>
      <c r="C743" s="917"/>
      <c r="D743" s="917"/>
      <c r="E743" s="917"/>
    </row>
    <row r="744" spans="1:5">
      <c r="A744" s="923"/>
      <c r="B744" s="917"/>
      <c r="C744" s="917"/>
      <c r="D744" s="917"/>
      <c r="E744" s="917"/>
    </row>
    <row r="745" spans="1:5">
      <c r="A745" s="923"/>
      <c r="B745" s="917"/>
      <c r="C745" s="917"/>
      <c r="D745" s="917"/>
      <c r="E745" s="917"/>
    </row>
    <row r="746" spans="1:5">
      <c r="A746" s="923"/>
      <c r="B746" s="917"/>
      <c r="C746" s="917"/>
      <c r="D746" s="917"/>
      <c r="E746" s="917"/>
    </row>
    <row r="747" spans="1:5">
      <c r="A747" s="923"/>
      <c r="B747" s="917"/>
      <c r="C747" s="917"/>
      <c r="D747" s="917"/>
      <c r="E747" s="917"/>
    </row>
    <row r="748" spans="1:5">
      <c r="A748" s="923"/>
      <c r="B748" s="917"/>
      <c r="C748" s="917"/>
      <c r="D748" s="917"/>
      <c r="E748" s="917"/>
    </row>
    <row r="749" spans="1:5">
      <c r="A749" s="923"/>
      <c r="B749" s="917"/>
      <c r="C749" s="917"/>
      <c r="D749" s="917"/>
      <c r="E749" s="917"/>
    </row>
    <row r="750" spans="1:5">
      <c r="A750" s="923"/>
      <c r="B750" s="917"/>
      <c r="C750" s="917"/>
      <c r="D750" s="917"/>
      <c r="E750" s="917"/>
    </row>
    <row r="751" spans="1:5">
      <c r="A751" s="923"/>
      <c r="B751" s="917"/>
      <c r="C751" s="917"/>
      <c r="D751" s="917"/>
      <c r="E751" s="917"/>
    </row>
    <row r="752" spans="1:5">
      <c r="A752" s="923"/>
      <c r="B752" s="917"/>
      <c r="C752" s="917"/>
      <c r="D752" s="917"/>
      <c r="E752" s="917"/>
    </row>
    <row r="753" spans="1:5">
      <c r="A753" s="923"/>
      <c r="B753" s="917"/>
      <c r="C753" s="917"/>
      <c r="D753" s="917"/>
      <c r="E753" s="917"/>
    </row>
    <row r="754" spans="1:5">
      <c r="A754" s="923"/>
      <c r="B754" s="917"/>
      <c r="C754" s="917"/>
      <c r="D754" s="917"/>
      <c r="E754" s="917"/>
    </row>
    <row r="755" spans="1:5">
      <c r="A755" s="923"/>
      <c r="B755" s="917"/>
      <c r="C755" s="917"/>
      <c r="D755" s="917"/>
      <c r="E755" s="917"/>
    </row>
    <row r="756" spans="1:5">
      <c r="A756" s="923"/>
      <c r="B756" s="917"/>
      <c r="C756" s="917"/>
      <c r="D756" s="917"/>
      <c r="E756" s="917"/>
    </row>
    <row r="757" spans="1:5">
      <c r="A757" s="923"/>
      <c r="B757" s="917"/>
      <c r="C757" s="917"/>
      <c r="D757" s="917"/>
      <c r="E757" s="917"/>
    </row>
    <row r="758" spans="1:5">
      <c r="A758" s="923"/>
      <c r="B758" s="917"/>
      <c r="C758" s="917"/>
      <c r="D758" s="917"/>
      <c r="E758" s="917"/>
    </row>
    <row r="759" spans="1:5">
      <c r="A759" s="923"/>
      <c r="B759" s="917"/>
      <c r="C759" s="917"/>
      <c r="D759" s="917"/>
      <c r="E759" s="917"/>
    </row>
    <row r="760" spans="1:5">
      <c r="A760" s="923"/>
      <c r="B760" s="917"/>
      <c r="C760" s="917"/>
      <c r="D760" s="917"/>
      <c r="E760" s="917"/>
    </row>
    <row r="761" spans="1:5">
      <c r="A761" s="923"/>
      <c r="B761" s="917"/>
      <c r="C761" s="917"/>
      <c r="D761" s="917"/>
      <c r="E761" s="917"/>
    </row>
    <row r="762" spans="1:5">
      <c r="A762" s="923"/>
      <c r="B762" s="917"/>
      <c r="C762" s="917"/>
      <c r="D762" s="917"/>
      <c r="E762" s="917"/>
    </row>
    <row r="763" spans="1:5">
      <c r="A763" s="923"/>
      <c r="B763" s="917"/>
      <c r="C763" s="917"/>
      <c r="D763" s="917"/>
      <c r="E763" s="917"/>
    </row>
    <row r="764" spans="1:5">
      <c r="A764" s="923"/>
      <c r="B764" s="917"/>
      <c r="C764" s="917"/>
      <c r="D764" s="917"/>
      <c r="E764" s="917"/>
    </row>
    <row r="765" spans="1:5">
      <c r="A765" s="923"/>
      <c r="B765" s="917"/>
      <c r="C765" s="917"/>
      <c r="D765" s="917"/>
      <c r="E765" s="917"/>
    </row>
    <row r="766" spans="1:5">
      <c r="A766" s="923"/>
      <c r="B766" s="917"/>
      <c r="C766" s="917"/>
      <c r="D766" s="917"/>
      <c r="E766" s="917"/>
    </row>
    <row r="767" spans="1:5">
      <c r="A767" s="923"/>
      <c r="B767" s="917"/>
      <c r="C767" s="917"/>
      <c r="D767" s="917"/>
      <c r="E767" s="917"/>
    </row>
    <row r="768" spans="1:5">
      <c r="A768" s="923"/>
      <c r="B768" s="917"/>
      <c r="C768" s="917"/>
      <c r="D768" s="917"/>
      <c r="E768" s="917"/>
    </row>
    <row r="769" spans="1:5">
      <c r="A769" s="923"/>
      <c r="B769" s="917"/>
      <c r="C769" s="917"/>
      <c r="D769" s="917"/>
      <c r="E769" s="917"/>
    </row>
    <row r="770" spans="1:5">
      <c r="A770" s="923"/>
      <c r="B770" s="917"/>
      <c r="C770" s="917"/>
      <c r="D770" s="917"/>
      <c r="E770" s="917"/>
    </row>
    <row r="771" spans="1:5">
      <c r="A771" s="923"/>
      <c r="B771" s="917"/>
      <c r="C771" s="917"/>
      <c r="D771" s="917"/>
      <c r="E771" s="917"/>
    </row>
    <row r="772" spans="1:5">
      <c r="A772" s="923"/>
      <c r="B772" s="917"/>
      <c r="C772" s="917"/>
      <c r="D772" s="917"/>
      <c r="E772" s="917"/>
    </row>
    <row r="773" spans="1:5">
      <c r="A773" s="923"/>
      <c r="B773" s="917"/>
      <c r="C773" s="917"/>
      <c r="D773" s="917"/>
      <c r="E773" s="917"/>
    </row>
    <row r="774" spans="1:5">
      <c r="A774" s="923"/>
      <c r="B774" s="917"/>
      <c r="C774" s="917"/>
      <c r="D774" s="917"/>
      <c r="E774" s="917"/>
    </row>
    <row r="775" spans="1:5">
      <c r="A775" s="923"/>
      <c r="B775" s="917"/>
      <c r="C775" s="917"/>
      <c r="D775" s="917"/>
      <c r="E775" s="917"/>
    </row>
    <row r="776" spans="1:5">
      <c r="A776" s="923"/>
      <c r="B776" s="917"/>
      <c r="C776" s="917"/>
      <c r="D776" s="917"/>
      <c r="E776" s="917"/>
    </row>
    <row r="777" spans="1:5">
      <c r="A777" s="923"/>
      <c r="B777" s="917"/>
      <c r="C777" s="917"/>
      <c r="D777" s="917"/>
      <c r="E777" s="917"/>
    </row>
    <row r="778" spans="1:5">
      <c r="A778" s="923"/>
      <c r="B778" s="917"/>
      <c r="C778" s="917"/>
      <c r="D778" s="917"/>
      <c r="E778" s="917"/>
    </row>
    <row r="779" spans="1:5">
      <c r="A779" s="923"/>
      <c r="B779" s="917"/>
      <c r="C779" s="917"/>
      <c r="D779" s="917"/>
      <c r="E779" s="917"/>
    </row>
    <row r="780" spans="1:5">
      <c r="A780" s="923"/>
      <c r="B780" s="917"/>
      <c r="C780" s="917"/>
      <c r="D780" s="917"/>
      <c r="E780" s="917"/>
    </row>
    <row r="781" spans="1:5">
      <c r="A781" s="923"/>
      <c r="B781" s="917"/>
      <c r="C781" s="917"/>
      <c r="D781" s="917"/>
      <c r="E781" s="917"/>
    </row>
    <row r="782" spans="1:5">
      <c r="A782" s="923"/>
      <c r="B782" s="917"/>
      <c r="C782" s="917"/>
      <c r="D782" s="917"/>
      <c r="E782" s="917"/>
    </row>
    <row r="783" spans="1:5">
      <c r="A783" s="923"/>
      <c r="B783" s="917"/>
      <c r="C783" s="917"/>
      <c r="D783" s="917"/>
      <c r="E783" s="917"/>
    </row>
    <row r="784" spans="1:5">
      <c r="A784" s="923"/>
      <c r="B784" s="917"/>
      <c r="C784" s="917"/>
      <c r="D784" s="917"/>
      <c r="E784" s="917"/>
    </row>
    <row r="785" spans="1:5">
      <c r="A785" s="923"/>
      <c r="B785" s="917"/>
      <c r="C785" s="917"/>
      <c r="D785" s="917"/>
      <c r="E785" s="917"/>
    </row>
    <row r="786" spans="1:5">
      <c r="A786" s="923"/>
      <c r="B786" s="917"/>
      <c r="C786" s="917"/>
      <c r="D786" s="917"/>
      <c r="E786" s="917"/>
    </row>
    <row r="787" spans="1:5">
      <c r="A787" s="923"/>
      <c r="B787" s="917"/>
      <c r="C787" s="917"/>
      <c r="D787" s="917"/>
      <c r="E787" s="917"/>
    </row>
    <row r="788" spans="1:5">
      <c r="A788" s="923"/>
      <c r="B788" s="917"/>
      <c r="C788" s="917"/>
      <c r="D788" s="917"/>
      <c r="E788" s="917"/>
    </row>
    <row r="789" spans="1:5">
      <c r="A789" s="923"/>
      <c r="B789" s="917"/>
      <c r="C789" s="917"/>
      <c r="D789" s="917"/>
      <c r="E789" s="917"/>
    </row>
    <row r="790" spans="1:5">
      <c r="A790" s="923"/>
      <c r="B790" s="917"/>
      <c r="C790" s="917"/>
      <c r="D790" s="917"/>
      <c r="E790" s="917"/>
    </row>
    <row r="791" spans="1:5">
      <c r="A791" s="923"/>
      <c r="B791" s="917"/>
      <c r="C791" s="917"/>
      <c r="D791" s="917"/>
      <c r="E791" s="917"/>
    </row>
    <row r="792" spans="1:5">
      <c r="A792" s="923"/>
      <c r="B792" s="917"/>
      <c r="C792" s="917"/>
      <c r="D792" s="917"/>
      <c r="E792" s="917"/>
    </row>
    <row r="793" spans="1:5">
      <c r="A793" s="923"/>
      <c r="B793" s="917"/>
      <c r="C793" s="917"/>
      <c r="D793" s="917"/>
      <c r="E793" s="917"/>
    </row>
    <row r="794" spans="1:5">
      <c r="A794" s="923"/>
      <c r="B794" s="917"/>
      <c r="C794" s="917"/>
      <c r="D794" s="917"/>
      <c r="E794" s="917"/>
    </row>
    <row r="795" spans="1:5">
      <c r="A795" s="923"/>
      <c r="B795" s="917"/>
      <c r="C795" s="917"/>
      <c r="D795" s="917"/>
      <c r="E795" s="917"/>
    </row>
    <row r="796" spans="1:5">
      <c r="A796" s="923"/>
      <c r="B796" s="917"/>
      <c r="C796" s="917"/>
      <c r="D796" s="917"/>
      <c r="E796" s="917"/>
    </row>
    <row r="797" spans="1:5">
      <c r="A797" s="923"/>
      <c r="B797" s="917"/>
      <c r="C797" s="917"/>
      <c r="D797" s="917"/>
      <c r="E797" s="917"/>
    </row>
    <row r="798" spans="1:5">
      <c r="A798" s="923"/>
      <c r="B798" s="917"/>
      <c r="C798" s="917"/>
      <c r="D798" s="917"/>
      <c r="E798" s="917"/>
    </row>
    <row r="799" spans="1:5">
      <c r="A799" s="923"/>
      <c r="B799" s="917"/>
      <c r="C799" s="917"/>
      <c r="D799" s="917"/>
      <c r="E799" s="917"/>
    </row>
    <row r="800" spans="1:5">
      <c r="A800" s="923"/>
      <c r="B800" s="917"/>
      <c r="C800" s="917"/>
      <c r="D800" s="917"/>
      <c r="E800" s="917"/>
    </row>
    <row r="801" spans="1:5">
      <c r="A801" s="923"/>
      <c r="B801" s="917"/>
      <c r="C801" s="917"/>
      <c r="D801" s="917"/>
      <c r="E801" s="917"/>
    </row>
    <row r="802" spans="1:5">
      <c r="A802" s="923"/>
      <c r="B802" s="917"/>
      <c r="C802" s="917"/>
      <c r="D802" s="917"/>
      <c r="E802" s="917"/>
    </row>
    <row r="803" spans="1:5">
      <c r="A803" s="923"/>
      <c r="B803" s="917"/>
      <c r="C803" s="917"/>
      <c r="D803" s="917"/>
      <c r="E803" s="917"/>
    </row>
    <row r="804" spans="1:5">
      <c r="A804" s="923"/>
      <c r="B804" s="917"/>
      <c r="C804" s="917"/>
      <c r="D804" s="917"/>
      <c r="E804" s="917"/>
    </row>
    <row r="805" spans="1:5">
      <c r="A805" s="923"/>
      <c r="B805" s="917"/>
      <c r="C805" s="917"/>
      <c r="D805" s="917"/>
      <c r="E805" s="917"/>
    </row>
    <row r="806" spans="1:5">
      <c r="A806" s="923"/>
      <c r="B806" s="917"/>
      <c r="C806" s="917"/>
      <c r="D806" s="917"/>
      <c r="E806" s="917"/>
    </row>
    <row r="807" spans="1:5">
      <c r="A807" s="923"/>
      <c r="B807" s="917"/>
      <c r="C807" s="917"/>
      <c r="D807" s="917"/>
      <c r="E807" s="917"/>
    </row>
    <row r="808" spans="1:5">
      <c r="A808" s="923"/>
      <c r="B808" s="917"/>
      <c r="C808" s="917"/>
      <c r="D808" s="917"/>
      <c r="E808" s="917"/>
    </row>
    <row r="809" spans="1:5">
      <c r="A809" s="923"/>
      <c r="B809" s="917"/>
      <c r="C809" s="917"/>
      <c r="D809" s="917"/>
      <c r="E809" s="917"/>
    </row>
    <row r="810" spans="1:5">
      <c r="A810" s="923"/>
      <c r="B810" s="917"/>
      <c r="C810" s="917"/>
      <c r="D810" s="917"/>
      <c r="E810" s="917"/>
    </row>
    <row r="811" spans="1:5">
      <c r="A811" s="923"/>
      <c r="B811" s="917"/>
      <c r="C811" s="917"/>
      <c r="D811" s="917"/>
      <c r="E811" s="917"/>
    </row>
    <row r="812" spans="1:5">
      <c r="A812" s="923"/>
      <c r="B812" s="917"/>
      <c r="C812" s="917"/>
      <c r="D812" s="917"/>
      <c r="E812" s="917"/>
    </row>
    <row r="813" spans="1:5">
      <c r="A813" s="923"/>
      <c r="B813" s="917"/>
      <c r="C813" s="917"/>
      <c r="D813" s="917"/>
      <c r="E813" s="917"/>
    </row>
    <row r="814" spans="1:5">
      <c r="A814" s="923"/>
      <c r="B814" s="917"/>
      <c r="C814" s="917"/>
      <c r="D814" s="917"/>
      <c r="E814" s="917"/>
    </row>
    <row r="815" spans="1:5">
      <c r="A815" s="923"/>
      <c r="B815" s="917"/>
      <c r="C815" s="917"/>
      <c r="D815" s="917"/>
      <c r="E815" s="917"/>
    </row>
    <row r="816" spans="1:5">
      <c r="A816" s="923"/>
      <c r="B816" s="917"/>
      <c r="C816" s="917"/>
      <c r="D816" s="917"/>
      <c r="E816" s="917"/>
    </row>
    <row r="817" spans="1:5">
      <c r="A817" s="923"/>
      <c r="B817" s="917"/>
      <c r="C817" s="917"/>
      <c r="D817" s="917"/>
      <c r="E817" s="917"/>
    </row>
    <row r="818" spans="1:5">
      <c r="A818" s="923"/>
      <c r="B818" s="917"/>
      <c r="C818" s="917"/>
      <c r="D818" s="917"/>
      <c r="E818" s="917"/>
    </row>
    <row r="819" spans="1:5">
      <c r="A819" s="923"/>
      <c r="B819" s="917"/>
      <c r="C819" s="917"/>
      <c r="D819" s="917"/>
      <c r="E819" s="917"/>
    </row>
    <row r="820" spans="1:5">
      <c r="A820" s="923"/>
      <c r="B820" s="917"/>
      <c r="C820" s="917"/>
      <c r="D820" s="917"/>
      <c r="E820" s="917"/>
    </row>
    <row r="821" spans="1:5">
      <c r="A821" s="923"/>
      <c r="B821" s="917"/>
      <c r="C821" s="917"/>
      <c r="D821" s="917"/>
      <c r="E821" s="917"/>
    </row>
    <row r="822" spans="1:5">
      <c r="A822" s="923"/>
      <c r="B822" s="917"/>
      <c r="C822" s="917"/>
      <c r="D822" s="917"/>
      <c r="E822" s="917"/>
    </row>
    <row r="823" spans="1:5">
      <c r="A823" s="923"/>
      <c r="B823" s="917"/>
      <c r="C823" s="917"/>
      <c r="D823" s="917"/>
      <c r="E823" s="917"/>
    </row>
    <row r="824" spans="1:5">
      <c r="A824" s="923"/>
      <c r="B824" s="917"/>
      <c r="C824" s="917"/>
      <c r="D824" s="917"/>
      <c r="E824" s="917"/>
    </row>
    <row r="825" spans="1:5">
      <c r="A825" s="923"/>
      <c r="B825" s="917"/>
      <c r="C825" s="917"/>
      <c r="D825" s="917"/>
      <c r="E825" s="917"/>
    </row>
    <row r="826" spans="1:5">
      <c r="A826" s="923"/>
      <c r="B826" s="917"/>
      <c r="C826" s="917"/>
      <c r="D826" s="917"/>
      <c r="E826" s="917"/>
    </row>
    <row r="827" spans="1:5">
      <c r="A827" s="923"/>
      <c r="B827" s="917"/>
      <c r="C827" s="917"/>
      <c r="D827" s="917"/>
      <c r="E827" s="917"/>
    </row>
    <row r="828" spans="1:5">
      <c r="A828" s="923"/>
      <c r="B828" s="917"/>
      <c r="C828" s="917"/>
      <c r="D828" s="917"/>
      <c r="E828" s="917"/>
    </row>
    <row r="829" spans="1:5">
      <c r="A829" s="923"/>
      <c r="B829" s="917"/>
      <c r="C829" s="917"/>
      <c r="D829" s="917"/>
      <c r="E829" s="917"/>
    </row>
    <row r="830" spans="1:5">
      <c r="A830" s="923"/>
      <c r="B830" s="917"/>
      <c r="C830" s="917"/>
      <c r="D830" s="917"/>
      <c r="E830" s="917"/>
    </row>
    <row r="831" spans="1:5">
      <c r="A831" s="923"/>
      <c r="B831" s="917"/>
      <c r="C831" s="917"/>
      <c r="D831" s="917"/>
      <c r="E831" s="917"/>
    </row>
    <row r="832" spans="1:5">
      <c r="A832" s="923"/>
      <c r="B832" s="917"/>
      <c r="C832" s="917"/>
      <c r="D832" s="917"/>
      <c r="E832" s="917"/>
    </row>
    <row r="833" spans="1:5">
      <c r="A833" s="923"/>
      <c r="B833" s="917"/>
      <c r="C833" s="917"/>
      <c r="D833" s="917"/>
      <c r="E833" s="917"/>
    </row>
    <row r="834" spans="1:5">
      <c r="A834" s="923"/>
      <c r="B834" s="917"/>
      <c r="C834" s="917"/>
      <c r="D834" s="917"/>
      <c r="E834" s="917"/>
    </row>
    <row r="835" spans="1:5">
      <c r="A835" s="923"/>
      <c r="B835" s="917"/>
      <c r="C835" s="917"/>
      <c r="D835" s="917"/>
      <c r="E835" s="917"/>
    </row>
    <row r="836" spans="1:5">
      <c r="A836" s="923"/>
      <c r="B836" s="917"/>
      <c r="C836" s="917"/>
      <c r="D836" s="917"/>
      <c r="E836" s="917"/>
    </row>
    <row r="837" spans="1:5">
      <c r="A837" s="923"/>
      <c r="B837" s="917"/>
      <c r="C837" s="917"/>
      <c r="D837" s="917"/>
      <c r="E837" s="917"/>
    </row>
    <row r="838" spans="1:5">
      <c r="A838" s="923"/>
      <c r="B838" s="917"/>
      <c r="C838" s="917"/>
      <c r="D838" s="917"/>
      <c r="E838" s="917"/>
    </row>
    <row r="839" spans="1:5">
      <c r="A839" s="923"/>
      <c r="B839" s="917"/>
      <c r="C839" s="917"/>
      <c r="D839" s="917"/>
      <c r="E839" s="917"/>
    </row>
    <row r="840" spans="1:5">
      <c r="A840" s="923"/>
      <c r="B840" s="917"/>
      <c r="C840" s="917"/>
      <c r="D840" s="917"/>
      <c r="E840" s="917"/>
    </row>
    <row r="841" spans="1:5">
      <c r="A841" s="923"/>
      <c r="B841" s="917"/>
      <c r="C841" s="917"/>
      <c r="D841" s="917"/>
      <c r="E841" s="917"/>
    </row>
    <row r="842" spans="1:5">
      <c r="A842" s="923"/>
      <c r="B842" s="917"/>
      <c r="C842" s="917"/>
      <c r="D842" s="917"/>
      <c r="E842" s="917"/>
    </row>
    <row r="843" spans="1:5">
      <c r="A843" s="923"/>
      <c r="B843" s="917"/>
      <c r="C843" s="917"/>
      <c r="D843" s="917"/>
      <c r="E843" s="917"/>
    </row>
    <row r="844" spans="1:5">
      <c r="A844" s="923"/>
      <c r="B844" s="917"/>
      <c r="C844" s="917"/>
      <c r="D844" s="917"/>
      <c r="E844" s="917"/>
    </row>
    <row r="845" spans="1:5">
      <c r="A845" s="923"/>
      <c r="B845" s="917"/>
      <c r="C845" s="917"/>
      <c r="D845" s="917"/>
      <c r="E845" s="917"/>
    </row>
    <row r="846" spans="1:5">
      <c r="A846" s="923"/>
      <c r="B846" s="917"/>
      <c r="C846" s="917"/>
      <c r="D846" s="917"/>
      <c r="E846" s="917"/>
    </row>
    <row r="847" spans="1:5">
      <c r="A847" s="923"/>
      <c r="B847" s="917"/>
      <c r="C847" s="917"/>
      <c r="D847" s="917"/>
      <c r="E847" s="917"/>
    </row>
    <row r="848" spans="1:5">
      <c r="A848" s="923"/>
      <c r="B848" s="917"/>
      <c r="C848" s="917"/>
      <c r="D848" s="917"/>
      <c r="E848" s="917"/>
    </row>
    <row r="849" spans="1:5">
      <c r="A849" s="923"/>
      <c r="B849" s="917"/>
      <c r="C849" s="917"/>
      <c r="D849" s="917"/>
      <c r="E849" s="917"/>
    </row>
    <row r="850" spans="1:5">
      <c r="A850" s="923"/>
      <c r="B850" s="917"/>
      <c r="C850" s="917"/>
      <c r="D850" s="917"/>
      <c r="E850" s="917"/>
    </row>
    <row r="851" spans="1:5">
      <c r="A851" s="923"/>
      <c r="B851" s="917"/>
      <c r="C851" s="917"/>
      <c r="D851" s="917"/>
      <c r="E851" s="917"/>
    </row>
    <row r="852" spans="1:5">
      <c r="A852" s="923"/>
      <c r="B852" s="917"/>
      <c r="C852" s="917"/>
      <c r="D852" s="917"/>
      <c r="E852" s="917"/>
    </row>
    <row r="853" spans="1:5">
      <c r="A853" s="923"/>
      <c r="B853" s="917"/>
      <c r="C853" s="917"/>
      <c r="D853" s="917"/>
      <c r="E853" s="917"/>
    </row>
    <row r="854" spans="1:5">
      <c r="A854" s="923"/>
      <c r="B854" s="917"/>
      <c r="C854" s="917"/>
      <c r="D854" s="917"/>
      <c r="E854" s="917"/>
    </row>
    <row r="855" spans="1:5">
      <c r="A855" s="923"/>
      <c r="B855" s="917"/>
      <c r="C855" s="917"/>
      <c r="D855" s="917"/>
      <c r="E855" s="917"/>
    </row>
    <row r="856" spans="1:5">
      <c r="A856" s="923"/>
      <c r="B856" s="917"/>
      <c r="C856" s="917"/>
      <c r="D856" s="917"/>
      <c r="E856" s="917"/>
    </row>
    <row r="857" spans="1:5">
      <c r="A857" s="923"/>
      <c r="B857" s="917"/>
      <c r="C857" s="917"/>
      <c r="D857" s="917"/>
      <c r="E857" s="917"/>
    </row>
    <row r="858" spans="1:5">
      <c r="A858" s="923"/>
      <c r="B858" s="917"/>
      <c r="C858" s="917"/>
      <c r="D858" s="917"/>
      <c r="E858" s="917"/>
    </row>
    <row r="859" spans="1:5">
      <c r="A859" s="923"/>
      <c r="B859" s="917"/>
      <c r="C859" s="917"/>
      <c r="D859" s="917"/>
      <c r="E859" s="917"/>
    </row>
    <row r="860" spans="1:5">
      <c r="A860" s="923"/>
      <c r="B860" s="917"/>
      <c r="C860" s="917"/>
      <c r="D860" s="917"/>
      <c r="E860" s="917"/>
    </row>
    <row r="861" spans="1:5">
      <c r="A861" s="923"/>
      <c r="B861" s="917"/>
      <c r="C861" s="917"/>
      <c r="D861" s="917"/>
      <c r="E861" s="917"/>
    </row>
    <row r="862" spans="1:5">
      <c r="A862" s="923"/>
      <c r="B862" s="917"/>
      <c r="C862" s="917"/>
      <c r="D862" s="917"/>
      <c r="E862" s="917"/>
    </row>
    <row r="863" spans="1:5">
      <c r="A863" s="923"/>
      <c r="B863" s="917"/>
      <c r="C863" s="917"/>
      <c r="D863" s="917"/>
      <c r="E863" s="917"/>
    </row>
    <row r="864" spans="1:5">
      <c r="A864" s="923"/>
      <c r="B864" s="917"/>
      <c r="C864" s="917"/>
      <c r="D864" s="917"/>
      <c r="E864" s="917"/>
    </row>
    <row r="865" spans="1:5">
      <c r="A865" s="923"/>
      <c r="B865" s="917"/>
      <c r="C865" s="917"/>
      <c r="D865" s="917"/>
      <c r="E865" s="917"/>
    </row>
    <row r="866" spans="1:5">
      <c r="A866" s="923"/>
      <c r="B866" s="917"/>
      <c r="C866" s="917"/>
      <c r="D866" s="917"/>
      <c r="E866" s="917"/>
    </row>
    <row r="867" spans="1:5">
      <c r="A867" s="923"/>
      <c r="B867" s="917"/>
      <c r="C867" s="917"/>
      <c r="D867" s="917"/>
      <c r="E867" s="917"/>
    </row>
    <row r="868" spans="1:5">
      <c r="A868" s="923"/>
      <c r="B868" s="917"/>
      <c r="C868" s="917"/>
      <c r="D868" s="917"/>
      <c r="E868" s="917"/>
    </row>
    <row r="869" spans="1:5">
      <c r="A869" s="923"/>
      <c r="B869" s="917"/>
      <c r="C869" s="917"/>
      <c r="D869" s="917"/>
      <c r="E869" s="917"/>
    </row>
    <row r="870" spans="1:5">
      <c r="A870" s="923"/>
      <c r="B870" s="917"/>
      <c r="C870" s="917"/>
      <c r="D870" s="917"/>
      <c r="E870" s="917"/>
    </row>
    <row r="871" spans="1:5">
      <c r="A871" s="923"/>
      <c r="B871" s="917"/>
      <c r="C871" s="917"/>
      <c r="D871" s="917"/>
      <c r="E871" s="917"/>
    </row>
    <row r="872" spans="1:5">
      <c r="A872" s="923"/>
      <c r="B872" s="917"/>
      <c r="C872" s="917"/>
      <c r="D872" s="917"/>
      <c r="E872" s="917"/>
    </row>
    <row r="873" spans="1:5">
      <c r="A873" s="923"/>
      <c r="B873" s="917"/>
      <c r="C873" s="917"/>
      <c r="D873" s="917"/>
      <c r="E873" s="917"/>
    </row>
    <row r="874" spans="1:5">
      <c r="A874" s="923"/>
      <c r="B874" s="917"/>
      <c r="C874" s="917"/>
      <c r="D874" s="917"/>
      <c r="E874" s="917"/>
    </row>
    <row r="875" spans="1:5">
      <c r="A875" s="923"/>
      <c r="B875" s="917"/>
      <c r="C875" s="917"/>
      <c r="D875" s="917"/>
      <c r="E875" s="917"/>
    </row>
    <row r="876" spans="1:5">
      <c r="A876" s="923"/>
      <c r="B876" s="917"/>
      <c r="C876" s="917"/>
      <c r="D876" s="917"/>
      <c r="E876" s="917"/>
    </row>
    <row r="877" spans="1:5">
      <c r="A877" s="923"/>
      <c r="B877" s="917"/>
      <c r="C877" s="917"/>
      <c r="D877" s="917"/>
      <c r="E877" s="917"/>
    </row>
    <row r="878" spans="1:5">
      <c r="A878" s="923"/>
      <c r="B878" s="917"/>
      <c r="C878" s="917"/>
      <c r="D878" s="917"/>
      <c r="E878" s="917"/>
    </row>
    <row r="879" spans="1:5">
      <c r="A879" s="923"/>
      <c r="B879" s="917"/>
      <c r="C879" s="917"/>
      <c r="D879" s="917"/>
      <c r="E879" s="917"/>
    </row>
    <row r="880" spans="1:5">
      <c r="A880" s="923"/>
      <c r="B880" s="917"/>
      <c r="C880" s="917"/>
      <c r="D880" s="917"/>
      <c r="E880" s="917"/>
    </row>
    <row r="881" spans="1:5">
      <c r="A881" s="923"/>
      <c r="B881" s="917"/>
      <c r="C881" s="917"/>
      <c r="D881" s="917"/>
      <c r="E881" s="917"/>
    </row>
    <row r="882" spans="1:5">
      <c r="A882" s="923"/>
      <c r="B882" s="917"/>
      <c r="C882" s="917"/>
      <c r="D882" s="917"/>
      <c r="E882" s="917"/>
    </row>
    <row r="883" spans="1:5">
      <c r="A883" s="923"/>
      <c r="B883" s="917"/>
      <c r="C883" s="917"/>
      <c r="D883" s="917"/>
      <c r="E883" s="917"/>
    </row>
    <row r="884" spans="1:5">
      <c r="A884" s="923"/>
      <c r="B884" s="917"/>
      <c r="C884" s="917"/>
      <c r="D884" s="917"/>
      <c r="E884" s="917"/>
    </row>
    <row r="885" spans="1:5">
      <c r="A885" s="923"/>
      <c r="B885" s="917"/>
      <c r="C885" s="917"/>
      <c r="D885" s="917"/>
      <c r="E885" s="917"/>
    </row>
    <row r="886" spans="1:5">
      <c r="A886" s="923"/>
      <c r="B886" s="917"/>
      <c r="C886" s="917"/>
      <c r="D886" s="917"/>
      <c r="E886" s="917"/>
    </row>
    <row r="887" spans="1:5">
      <c r="A887" s="923"/>
      <c r="B887" s="917"/>
      <c r="C887" s="917"/>
      <c r="D887" s="917"/>
      <c r="E887" s="917"/>
    </row>
    <row r="888" spans="1:5">
      <c r="A888" s="923"/>
      <c r="B888" s="917"/>
      <c r="C888" s="917"/>
      <c r="D888" s="917"/>
      <c r="E888" s="917"/>
    </row>
    <row r="889" spans="1:5">
      <c r="A889" s="923"/>
      <c r="B889" s="917"/>
      <c r="C889" s="917"/>
      <c r="D889" s="917"/>
      <c r="E889" s="917"/>
    </row>
    <row r="890" spans="1:5">
      <c r="A890" s="923"/>
      <c r="B890" s="917"/>
      <c r="C890" s="917"/>
      <c r="D890" s="917"/>
      <c r="E890" s="917"/>
    </row>
    <row r="891" spans="1:5">
      <c r="A891" s="923"/>
      <c r="B891" s="917"/>
      <c r="C891" s="917"/>
      <c r="D891" s="917"/>
      <c r="E891" s="917"/>
    </row>
    <row r="892" spans="1:5">
      <c r="A892" s="923"/>
      <c r="B892" s="917"/>
      <c r="C892" s="917"/>
      <c r="D892" s="917"/>
      <c r="E892" s="917"/>
    </row>
    <row r="893" spans="1:5">
      <c r="A893" s="923"/>
      <c r="B893" s="917"/>
      <c r="C893" s="917"/>
      <c r="D893" s="917"/>
      <c r="E893" s="917"/>
    </row>
    <row r="894" spans="1:5">
      <c r="A894" s="923"/>
      <c r="B894" s="917"/>
      <c r="C894" s="917"/>
      <c r="D894" s="917"/>
      <c r="E894" s="917"/>
    </row>
    <row r="895" spans="1:5">
      <c r="A895" s="923"/>
      <c r="B895" s="917"/>
      <c r="C895" s="917"/>
      <c r="D895" s="917"/>
      <c r="E895" s="917"/>
    </row>
    <row r="896" spans="1:5">
      <c r="A896" s="923"/>
      <c r="B896" s="917"/>
      <c r="C896" s="917"/>
      <c r="D896" s="917"/>
      <c r="E896" s="917"/>
    </row>
    <row r="897" spans="1:5">
      <c r="A897" s="923"/>
      <c r="B897" s="917"/>
      <c r="C897" s="917"/>
      <c r="D897" s="917"/>
      <c r="E897" s="917"/>
    </row>
    <row r="898" spans="1:5">
      <c r="A898" s="923"/>
      <c r="B898" s="917"/>
      <c r="C898" s="917"/>
      <c r="D898" s="917"/>
      <c r="E898" s="917"/>
    </row>
    <row r="899" spans="1:5">
      <c r="A899" s="923"/>
      <c r="B899" s="917"/>
      <c r="C899" s="917"/>
      <c r="D899" s="917"/>
      <c r="E899" s="917"/>
    </row>
    <row r="900" spans="1:5">
      <c r="A900" s="923"/>
      <c r="B900" s="917"/>
      <c r="C900" s="917"/>
      <c r="D900" s="917"/>
      <c r="E900" s="917"/>
    </row>
    <row r="901" spans="1:5">
      <c r="A901" s="923"/>
      <c r="B901" s="917"/>
      <c r="C901" s="917"/>
      <c r="D901" s="917"/>
      <c r="E901" s="917"/>
    </row>
    <row r="902" spans="1:5">
      <c r="A902" s="923"/>
      <c r="B902" s="917"/>
      <c r="C902" s="917"/>
      <c r="D902" s="917"/>
      <c r="E902" s="917"/>
    </row>
    <row r="903" spans="1:5">
      <c r="A903" s="923"/>
      <c r="B903" s="917"/>
      <c r="C903" s="917"/>
      <c r="D903" s="917"/>
      <c r="E903" s="917"/>
    </row>
    <row r="904" spans="1:5">
      <c r="A904" s="923"/>
      <c r="B904" s="917"/>
      <c r="C904" s="917"/>
      <c r="D904" s="917"/>
      <c r="E904" s="917"/>
    </row>
    <row r="905" spans="1:5">
      <c r="A905" s="923"/>
      <c r="B905" s="917"/>
      <c r="C905" s="917"/>
      <c r="D905" s="917"/>
      <c r="E905" s="917"/>
    </row>
    <row r="906" spans="1:5">
      <c r="A906" s="923"/>
      <c r="B906" s="917"/>
      <c r="C906" s="917"/>
      <c r="D906" s="917"/>
      <c r="E906" s="917"/>
    </row>
    <row r="907" spans="1:5">
      <c r="A907" s="923"/>
      <c r="B907" s="917"/>
      <c r="C907" s="917"/>
      <c r="D907" s="917"/>
      <c r="E907" s="917"/>
    </row>
    <row r="908" spans="1:5">
      <c r="A908" s="923"/>
      <c r="B908" s="917"/>
      <c r="C908" s="917"/>
      <c r="D908" s="917"/>
      <c r="E908" s="917"/>
    </row>
    <row r="909" spans="1:5">
      <c r="A909" s="923"/>
      <c r="B909" s="917"/>
      <c r="C909" s="917"/>
      <c r="D909" s="917"/>
      <c r="E909" s="917"/>
    </row>
    <row r="910" spans="1:5">
      <c r="A910" s="923"/>
      <c r="B910" s="917"/>
      <c r="C910" s="917"/>
      <c r="D910" s="917"/>
      <c r="E910" s="917"/>
    </row>
    <row r="911" spans="1:5">
      <c r="A911" s="923"/>
      <c r="B911" s="917"/>
      <c r="C911" s="917"/>
      <c r="D911" s="917"/>
      <c r="E911" s="917"/>
    </row>
    <row r="912" spans="1:5">
      <c r="A912" s="923"/>
      <c r="B912" s="917"/>
      <c r="C912" s="917"/>
      <c r="D912" s="917"/>
      <c r="E912" s="917"/>
    </row>
    <row r="913" spans="1:5">
      <c r="A913" s="923"/>
      <c r="B913" s="917"/>
      <c r="C913" s="917"/>
      <c r="D913" s="917"/>
      <c r="E913" s="917"/>
    </row>
    <row r="914" spans="1:5">
      <c r="A914" s="923"/>
      <c r="B914" s="917"/>
      <c r="C914" s="917"/>
      <c r="D914" s="917"/>
      <c r="E914" s="917"/>
    </row>
    <row r="915" spans="1:5">
      <c r="A915" s="923"/>
      <c r="B915" s="917"/>
      <c r="C915" s="917"/>
      <c r="D915" s="917"/>
      <c r="E915" s="917"/>
    </row>
    <row r="916" spans="1:5">
      <c r="A916" s="923"/>
      <c r="B916" s="917"/>
      <c r="C916" s="917"/>
      <c r="D916" s="917"/>
      <c r="E916" s="917"/>
    </row>
    <row r="917" spans="1:5">
      <c r="A917" s="923"/>
      <c r="B917" s="917"/>
      <c r="C917" s="917"/>
      <c r="D917" s="917"/>
      <c r="E917" s="917"/>
    </row>
    <row r="918" spans="1:5">
      <c r="A918" s="923"/>
      <c r="B918" s="917"/>
      <c r="C918" s="917"/>
      <c r="D918" s="917"/>
      <c r="E918" s="917"/>
    </row>
    <row r="919" spans="1:5">
      <c r="A919" s="923"/>
      <c r="B919" s="917"/>
      <c r="C919" s="917"/>
      <c r="D919" s="917"/>
      <c r="E919" s="917"/>
    </row>
    <row r="920" spans="1:5">
      <c r="A920" s="923"/>
      <c r="B920" s="917"/>
      <c r="C920" s="917"/>
      <c r="D920" s="917"/>
      <c r="E920" s="917"/>
    </row>
    <row r="921" spans="1:5">
      <c r="A921" s="923"/>
      <c r="B921" s="917"/>
      <c r="C921" s="917"/>
      <c r="D921" s="917"/>
      <c r="E921" s="917"/>
    </row>
    <row r="922" spans="1:5">
      <c r="A922" s="923"/>
      <c r="B922" s="917"/>
      <c r="C922" s="917"/>
      <c r="D922" s="917"/>
      <c r="E922" s="917"/>
    </row>
    <row r="923" spans="1:5">
      <c r="A923" s="923"/>
      <c r="B923" s="917"/>
      <c r="C923" s="917"/>
      <c r="D923" s="917"/>
      <c r="E923" s="917"/>
    </row>
    <row r="924" spans="1:5">
      <c r="A924" s="923"/>
      <c r="B924" s="917"/>
      <c r="C924" s="917"/>
      <c r="D924" s="917"/>
      <c r="E924" s="917"/>
    </row>
    <row r="925" spans="1:5">
      <c r="A925" s="923"/>
      <c r="B925" s="917"/>
      <c r="C925" s="917"/>
      <c r="D925" s="917"/>
      <c r="E925" s="917"/>
    </row>
    <row r="926" spans="1:5">
      <c r="A926" s="923"/>
      <c r="B926" s="917"/>
      <c r="C926" s="917"/>
      <c r="D926" s="917"/>
      <c r="E926" s="917"/>
    </row>
    <row r="927" spans="1:5">
      <c r="A927" s="923"/>
      <c r="B927" s="917"/>
      <c r="C927" s="917"/>
      <c r="D927" s="917"/>
      <c r="E927" s="917"/>
    </row>
    <row r="928" spans="1:5">
      <c r="A928" s="923"/>
      <c r="B928" s="917"/>
      <c r="C928" s="917"/>
      <c r="D928" s="917"/>
      <c r="E928" s="917"/>
    </row>
    <row r="929" spans="1:5">
      <c r="A929" s="923"/>
      <c r="B929" s="917"/>
      <c r="C929" s="917"/>
      <c r="D929" s="917"/>
      <c r="E929" s="917"/>
    </row>
    <row r="930" spans="1:5">
      <c r="A930" s="923"/>
      <c r="B930" s="917"/>
      <c r="C930" s="917"/>
      <c r="D930" s="917"/>
      <c r="E930" s="917"/>
    </row>
    <row r="931" spans="1:5">
      <c r="A931" s="923"/>
      <c r="B931" s="917"/>
      <c r="C931" s="917"/>
      <c r="D931" s="917"/>
      <c r="E931" s="917"/>
    </row>
    <row r="932" spans="1:5">
      <c r="A932" s="923"/>
      <c r="B932" s="917"/>
      <c r="C932" s="917"/>
      <c r="D932" s="917"/>
      <c r="E932" s="917"/>
    </row>
    <row r="933" spans="1:5">
      <c r="A933" s="923"/>
      <c r="B933" s="917"/>
      <c r="C933" s="917"/>
      <c r="D933" s="917"/>
      <c r="E933" s="917"/>
    </row>
    <row r="934" spans="1:5">
      <c r="A934" s="923"/>
      <c r="B934" s="917"/>
      <c r="C934" s="917"/>
      <c r="D934" s="917"/>
      <c r="E934" s="917"/>
    </row>
    <row r="935" spans="1:5">
      <c r="A935" s="923"/>
      <c r="B935" s="917"/>
      <c r="C935" s="917"/>
      <c r="D935" s="917"/>
      <c r="E935" s="917"/>
    </row>
    <row r="936" spans="1:5">
      <c r="A936" s="923"/>
      <c r="B936" s="917"/>
      <c r="C936" s="917"/>
      <c r="D936" s="917"/>
      <c r="E936" s="917"/>
    </row>
    <row r="937" spans="1:5">
      <c r="A937" s="923"/>
      <c r="B937" s="917"/>
      <c r="C937" s="917"/>
      <c r="D937" s="917"/>
      <c r="E937" s="917"/>
    </row>
    <row r="938" spans="1:5">
      <c r="A938" s="923"/>
      <c r="B938" s="917"/>
      <c r="C938" s="917"/>
      <c r="D938" s="917"/>
      <c r="E938" s="917"/>
    </row>
    <row r="939" spans="1:5">
      <c r="A939" s="923"/>
      <c r="B939" s="917"/>
      <c r="C939" s="917"/>
      <c r="D939" s="917"/>
      <c r="E939" s="917"/>
    </row>
    <row r="940" spans="1:5">
      <c r="A940" s="923"/>
      <c r="B940" s="917"/>
      <c r="C940" s="917"/>
      <c r="D940" s="917"/>
      <c r="E940" s="917"/>
    </row>
    <row r="941" spans="1:5">
      <c r="A941" s="923"/>
      <c r="B941" s="917"/>
      <c r="C941" s="917"/>
      <c r="D941" s="917"/>
      <c r="E941" s="917"/>
    </row>
    <row r="942" spans="1:5">
      <c r="A942" s="923"/>
      <c r="B942" s="917"/>
      <c r="C942" s="917"/>
      <c r="D942" s="917"/>
      <c r="E942" s="917"/>
    </row>
    <row r="943" spans="1:5">
      <c r="A943" s="923"/>
      <c r="B943" s="917"/>
      <c r="C943" s="917"/>
      <c r="D943" s="917"/>
      <c r="E943" s="917"/>
    </row>
    <row r="944" spans="1:5">
      <c r="A944" s="923"/>
      <c r="B944" s="917"/>
      <c r="C944" s="917"/>
      <c r="D944" s="917"/>
      <c r="E944" s="917"/>
    </row>
    <row r="945" spans="1:5">
      <c r="A945" s="923"/>
      <c r="B945" s="917"/>
      <c r="C945" s="917"/>
      <c r="D945" s="917"/>
      <c r="E945" s="917"/>
    </row>
    <row r="946" spans="1:5">
      <c r="A946" s="923"/>
      <c r="B946" s="917"/>
      <c r="C946" s="917"/>
      <c r="D946" s="917"/>
      <c r="E946" s="917"/>
    </row>
    <row r="947" spans="1:5">
      <c r="A947" s="923"/>
      <c r="B947" s="917"/>
      <c r="C947" s="917"/>
      <c r="D947" s="917"/>
      <c r="E947" s="917"/>
    </row>
    <row r="948" spans="1:5">
      <c r="A948" s="923"/>
      <c r="B948" s="917"/>
      <c r="C948" s="917"/>
      <c r="D948" s="917"/>
      <c r="E948" s="917"/>
    </row>
    <row r="949" spans="1:5">
      <c r="A949" s="923"/>
      <c r="B949" s="917"/>
      <c r="C949" s="917"/>
      <c r="D949" s="917"/>
      <c r="E949" s="917"/>
    </row>
    <row r="950" spans="1:5">
      <c r="A950" s="923"/>
      <c r="B950" s="917"/>
      <c r="C950" s="917"/>
      <c r="D950" s="917"/>
      <c r="E950" s="917"/>
    </row>
    <row r="951" spans="1:5">
      <c r="A951" s="923"/>
      <c r="B951" s="917"/>
      <c r="C951" s="917"/>
      <c r="D951" s="917"/>
      <c r="E951" s="917"/>
    </row>
    <row r="952" spans="1:5">
      <c r="A952" s="923"/>
      <c r="B952" s="917"/>
      <c r="C952" s="917"/>
      <c r="D952" s="917"/>
      <c r="E952" s="917"/>
    </row>
    <row r="953" spans="1:5">
      <c r="A953" s="923"/>
      <c r="B953" s="917"/>
      <c r="C953" s="917"/>
      <c r="D953" s="917"/>
      <c r="E953" s="917"/>
    </row>
    <row r="954" spans="1:5">
      <c r="A954" s="923"/>
      <c r="B954" s="917"/>
      <c r="C954" s="917"/>
      <c r="D954" s="917"/>
      <c r="E954" s="917"/>
    </row>
    <row r="955" spans="1:5">
      <c r="A955" s="923"/>
      <c r="B955" s="917"/>
      <c r="C955" s="917"/>
      <c r="D955" s="917"/>
      <c r="E955" s="917"/>
    </row>
    <row r="956" spans="1:5">
      <c r="A956" s="923"/>
      <c r="B956" s="917"/>
      <c r="C956" s="917"/>
      <c r="D956" s="917"/>
      <c r="E956" s="917"/>
    </row>
    <row r="957" spans="1:5">
      <c r="A957" s="923"/>
      <c r="B957" s="917"/>
      <c r="C957" s="917"/>
      <c r="D957" s="917"/>
      <c r="E957" s="917"/>
    </row>
    <row r="958" spans="1:5">
      <c r="A958" s="923"/>
      <c r="B958" s="917"/>
      <c r="C958" s="917"/>
      <c r="D958" s="917"/>
      <c r="E958" s="917"/>
    </row>
    <row r="959" spans="1:5">
      <c r="A959" s="923"/>
      <c r="B959" s="917"/>
      <c r="C959" s="917"/>
      <c r="D959" s="917"/>
      <c r="E959" s="917"/>
    </row>
    <row r="960" spans="1:5">
      <c r="A960" s="923"/>
      <c r="B960" s="917"/>
      <c r="C960" s="917"/>
      <c r="D960" s="917"/>
      <c r="E960" s="917"/>
    </row>
    <row r="961" spans="1:5">
      <c r="A961" s="923"/>
      <c r="B961" s="917"/>
      <c r="C961" s="917"/>
      <c r="D961" s="917"/>
      <c r="E961" s="917"/>
    </row>
    <row r="962" spans="1:5">
      <c r="A962" s="923"/>
      <c r="B962" s="917"/>
      <c r="C962" s="917"/>
      <c r="D962" s="917"/>
      <c r="E962" s="917"/>
    </row>
    <row r="963" spans="1:5">
      <c r="A963" s="923"/>
      <c r="B963" s="917"/>
      <c r="C963" s="917"/>
      <c r="D963" s="917"/>
      <c r="E963" s="917"/>
    </row>
    <row r="964" spans="1:5">
      <c r="A964" s="923"/>
      <c r="B964" s="917"/>
      <c r="C964" s="917"/>
      <c r="D964" s="917"/>
      <c r="E964" s="917"/>
    </row>
    <row r="965" spans="1:5">
      <c r="A965" s="923"/>
      <c r="B965" s="917"/>
      <c r="C965" s="917"/>
      <c r="D965" s="917"/>
      <c r="E965" s="917"/>
    </row>
    <row r="966" spans="1:5">
      <c r="A966" s="923"/>
      <c r="B966" s="917"/>
      <c r="C966" s="917"/>
      <c r="D966" s="917"/>
      <c r="E966" s="917"/>
    </row>
    <row r="967" spans="1:5">
      <c r="A967" s="923"/>
      <c r="B967" s="917"/>
      <c r="C967" s="917"/>
      <c r="D967" s="917"/>
      <c r="E967" s="917"/>
    </row>
    <row r="968" spans="1:5">
      <c r="A968" s="923"/>
      <c r="B968" s="917"/>
      <c r="C968" s="917"/>
      <c r="D968" s="917"/>
      <c r="E968" s="917"/>
    </row>
    <row r="969" spans="1:5">
      <c r="A969" s="923"/>
      <c r="B969" s="917"/>
      <c r="C969" s="917"/>
      <c r="D969" s="917"/>
      <c r="E969" s="917"/>
    </row>
    <row r="970" spans="1:5">
      <c r="A970" s="923"/>
      <c r="B970" s="917"/>
      <c r="C970" s="917"/>
      <c r="D970" s="917"/>
      <c r="E970" s="917"/>
    </row>
    <row r="971" spans="1:5">
      <c r="A971" s="923"/>
      <c r="B971" s="917"/>
      <c r="C971" s="917"/>
      <c r="D971" s="917"/>
      <c r="E971" s="917"/>
    </row>
    <row r="972" spans="1:5">
      <c r="A972" s="923"/>
      <c r="B972" s="917"/>
      <c r="C972" s="917"/>
      <c r="D972" s="917"/>
      <c r="E972" s="917"/>
    </row>
    <row r="973" spans="1:5">
      <c r="A973" s="923"/>
      <c r="B973" s="917"/>
      <c r="C973" s="917"/>
      <c r="D973" s="917"/>
      <c r="E973" s="917"/>
    </row>
    <row r="974" spans="1:5">
      <c r="A974" s="923"/>
      <c r="B974" s="917"/>
      <c r="C974" s="917"/>
      <c r="D974" s="917"/>
      <c r="E974" s="917"/>
    </row>
    <row r="975" spans="1:5">
      <c r="A975" s="923"/>
      <c r="B975" s="917"/>
      <c r="C975" s="917"/>
      <c r="D975" s="917"/>
      <c r="E975" s="917"/>
    </row>
    <row r="976" spans="1:5">
      <c r="A976" s="923"/>
      <c r="B976" s="917"/>
      <c r="C976" s="917"/>
      <c r="D976" s="917"/>
      <c r="E976" s="917"/>
    </row>
    <row r="977" spans="1:5">
      <c r="A977" s="923"/>
      <c r="B977" s="917"/>
      <c r="C977" s="917"/>
      <c r="D977" s="917"/>
      <c r="E977" s="917"/>
    </row>
    <row r="978" spans="1:5">
      <c r="A978" s="923"/>
      <c r="B978" s="917"/>
      <c r="C978" s="917"/>
      <c r="D978" s="917"/>
      <c r="E978" s="917"/>
    </row>
    <row r="979" spans="1:5">
      <c r="A979" s="923"/>
      <c r="B979" s="917"/>
      <c r="C979" s="917"/>
      <c r="D979" s="917"/>
      <c r="E979" s="917"/>
    </row>
    <row r="980" spans="1:5">
      <c r="A980" s="923"/>
      <c r="B980" s="917"/>
      <c r="C980" s="917"/>
      <c r="D980" s="917"/>
      <c r="E980" s="917"/>
    </row>
    <row r="981" spans="1:5">
      <c r="A981" s="923"/>
      <c r="B981" s="917"/>
      <c r="C981" s="917"/>
      <c r="D981" s="917"/>
      <c r="E981" s="917"/>
    </row>
    <row r="982" spans="1:5">
      <c r="A982" s="923"/>
      <c r="B982" s="917"/>
      <c r="C982" s="917"/>
      <c r="D982" s="917"/>
      <c r="E982" s="917"/>
    </row>
    <row r="983" spans="1:5">
      <c r="A983" s="923"/>
      <c r="B983" s="917"/>
      <c r="C983" s="917"/>
      <c r="D983" s="917"/>
      <c r="E983" s="917"/>
    </row>
    <row r="984" spans="1:5">
      <c r="A984" s="923"/>
      <c r="B984" s="917"/>
      <c r="C984" s="917"/>
      <c r="D984" s="917"/>
      <c r="E984" s="917"/>
    </row>
    <row r="985" spans="1:5">
      <c r="A985" s="923"/>
      <c r="B985" s="917"/>
      <c r="C985" s="917"/>
      <c r="D985" s="917"/>
      <c r="E985" s="917"/>
    </row>
    <row r="986" spans="1:5">
      <c r="A986" s="923"/>
      <c r="B986" s="917"/>
      <c r="C986" s="917"/>
      <c r="D986" s="917"/>
      <c r="E986" s="917"/>
    </row>
    <row r="987" spans="1:5">
      <c r="A987" s="923"/>
      <c r="B987" s="917"/>
      <c r="C987" s="917"/>
      <c r="D987" s="917"/>
      <c r="E987" s="917"/>
    </row>
    <row r="988" spans="1:5">
      <c r="A988" s="923"/>
      <c r="B988" s="917"/>
      <c r="C988" s="917"/>
      <c r="D988" s="917"/>
      <c r="E988" s="917"/>
    </row>
    <row r="989" spans="1:5">
      <c r="A989" s="923"/>
      <c r="B989" s="917"/>
      <c r="C989" s="917"/>
      <c r="D989" s="917"/>
      <c r="E989" s="917"/>
    </row>
    <row r="990" spans="1:5">
      <c r="A990" s="923"/>
      <c r="B990" s="917"/>
      <c r="C990" s="917"/>
      <c r="D990" s="917"/>
      <c r="E990" s="917"/>
    </row>
    <row r="991" spans="1:5">
      <c r="A991" s="923"/>
      <c r="B991" s="917"/>
      <c r="C991" s="917"/>
      <c r="D991" s="917"/>
      <c r="E991" s="917"/>
    </row>
    <row r="992" spans="1:5">
      <c r="A992" s="923"/>
      <c r="B992" s="917"/>
      <c r="C992" s="917"/>
      <c r="D992" s="917"/>
      <c r="E992" s="917"/>
    </row>
    <row r="993" spans="1:5">
      <c r="A993" s="923"/>
      <c r="B993" s="917"/>
      <c r="C993" s="917"/>
      <c r="D993" s="917"/>
      <c r="E993" s="917"/>
    </row>
    <row r="994" spans="1:5">
      <c r="A994" s="923"/>
      <c r="B994" s="917"/>
      <c r="C994" s="917"/>
      <c r="D994" s="917"/>
      <c r="E994" s="917"/>
    </row>
    <row r="995" spans="1:5">
      <c r="A995" s="923"/>
      <c r="B995" s="917"/>
      <c r="C995" s="917"/>
      <c r="D995" s="917"/>
      <c r="E995" s="917"/>
    </row>
    <row r="996" spans="1:5">
      <c r="A996" s="923"/>
      <c r="B996" s="917"/>
      <c r="C996" s="917"/>
      <c r="D996" s="917"/>
      <c r="E996" s="917"/>
    </row>
    <row r="997" spans="1:5">
      <c r="A997" s="923"/>
      <c r="B997" s="917"/>
      <c r="C997" s="917"/>
      <c r="D997" s="917"/>
      <c r="E997" s="917"/>
    </row>
    <row r="998" spans="1:5">
      <c r="A998" s="923"/>
      <c r="B998" s="917"/>
      <c r="C998" s="917"/>
      <c r="D998" s="917"/>
      <c r="E998" s="917"/>
    </row>
    <row r="999" spans="1:5">
      <c r="A999" s="923"/>
      <c r="B999" s="917"/>
      <c r="C999" s="917"/>
      <c r="D999" s="917"/>
      <c r="E999" s="917"/>
    </row>
    <row r="1000" spans="1:5">
      <c r="A1000" s="923"/>
      <c r="B1000" s="917"/>
      <c r="C1000" s="917"/>
      <c r="D1000" s="917"/>
      <c r="E1000" s="917"/>
    </row>
    <row r="1001" spans="1:5">
      <c r="A1001" s="923"/>
      <c r="B1001" s="917"/>
      <c r="C1001" s="917"/>
      <c r="D1001" s="917"/>
      <c r="E1001" s="917"/>
    </row>
    <row r="1002" spans="1:5">
      <c r="A1002" s="923"/>
      <c r="B1002" s="917"/>
      <c r="C1002" s="917"/>
      <c r="D1002" s="917"/>
      <c r="E1002" s="917"/>
    </row>
    <row r="1003" spans="1:5">
      <c r="A1003" s="923"/>
      <c r="B1003" s="917"/>
      <c r="C1003" s="917"/>
      <c r="D1003" s="917"/>
      <c r="E1003" s="917"/>
    </row>
    <row r="1004" spans="1:5">
      <c r="A1004" s="923"/>
      <c r="B1004" s="917"/>
      <c r="C1004" s="917"/>
      <c r="D1004" s="917"/>
      <c r="E1004" s="917"/>
    </row>
    <row r="1005" spans="1:5">
      <c r="A1005" s="923"/>
      <c r="B1005" s="917"/>
      <c r="C1005" s="917"/>
      <c r="D1005" s="917"/>
      <c r="E1005" s="917"/>
    </row>
    <row r="1006" spans="1:5">
      <c r="A1006" s="923"/>
      <c r="B1006" s="917"/>
      <c r="C1006" s="917"/>
      <c r="D1006" s="917"/>
      <c r="E1006" s="917"/>
    </row>
    <row r="1007" spans="1:5">
      <c r="A1007" s="923"/>
      <c r="B1007" s="917"/>
      <c r="C1007" s="917"/>
      <c r="D1007" s="917"/>
      <c r="E1007" s="917"/>
    </row>
    <row r="1008" spans="1:5">
      <c r="A1008" s="923"/>
      <c r="B1008" s="917"/>
      <c r="C1008" s="917"/>
      <c r="D1008" s="917"/>
      <c r="E1008" s="917"/>
    </row>
    <row r="1009" spans="1:5">
      <c r="A1009" s="923"/>
      <c r="B1009" s="917"/>
      <c r="C1009" s="917"/>
      <c r="D1009" s="917"/>
      <c r="E1009" s="917"/>
    </row>
    <row r="1010" spans="1:5">
      <c r="A1010" s="923"/>
      <c r="B1010" s="917"/>
      <c r="C1010" s="917"/>
      <c r="D1010" s="917"/>
      <c r="E1010" s="917"/>
    </row>
    <row r="1011" spans="1:5">
      <c r="A1011" s="923"/>
      <c r="B1011" s="917"/>
      <c r="C1011" s="917"/>
      <c r="D1011" s="917"/>
      <c r="E1011" s="917"/>
    </row>
    <row r="1012" spans="1:5">
      <c r="A1012" s="923"/>
      <c r="B1012" s="917"/>
      <c r="C1012" s="917"/>
      <c r="D1012" s="917"/>
      <c r="E1012" s="917"/>
    </row>
    <row r="1013" spans="1:5">
      <c r="A1013" s="923"/>
      <c r="B1013" s="917"/>
      <c r="C1013" s="917"/>
      <c r="D1013" s="917"/>
      <c r="E1013" s="917"/>
    </row>
    <row r="1014" spans="1:5">
      <c r="A1014" s="923"/>
      <c r="B1014" s="917"/>
      <c r="C1014" s="917"/>
      <c r="D1014" s="917"/>
      <c r="E1014" s="917"/>
    </row>
    <row r="1015" spans="1:5">
      <c r="A1015" s="923"/>
      <c r="B1015" s="917"/>
      <c r="C1015" s="917"/>
      <c r="D1015" s="917"/>
      <c r="E1015" s="917"/>
    </row>
    <row r="1016" spans="1:5">
      <c r="A1016" s="923"/>
      <c r="B1016" s="917"/>
      <c r="C1016" s="917"/>
      <c r="D1016" s="917"/>
      <c r="E1016" s="917"/>
    </row>
    <row r="1017" spans="1:5">
      <c r="A1017" s="923"/>
      <c r="B1017" s="917"/>
      <c r="C1017" s="917"/>
      <c r="D1017" s="917"/>
      <c r="E1017" s="917"/>
    </row>
    <row r="1018" spans="1:5">
      <c r="A1018" s="923"/>
      <c r="B1018" s="917"/>
      <c r="C1018" s="917"/>
      <c r="D1018" s="917"/>
      <c r="E1018" s="917"/>
    </row>
    <row r="1019" spans="1:5">
      <c r="A1019" s="923"/>
      <c r="B1019" s="917"/>
      <c r="C1019" s="917"/>
      <c r="D1019" s="917"/>
      <c r="E1019" s="917"/>
    </row>
    <row r="1020" spans="1:5">
      <c r="A1020" s="923"/>
      <c r="B1020" s="917"/>
      <c r="C1020" s="917"/>
      <c r="D1020" s="917"/>
      <c r="E1020" s="917"/>
    </row>
    <row r="1021" spans="1:5">
      <c r="A1021" s="923"/>
      <c r="B1021" s="917"/>
      <c r="C1021" s="917"/>
      <c r="D1021" s="917"/>
      <c r="E1021" s="917"/>
    </row>
    <row r="1022" spans="1:5">
      <c r="A1022" s="923"/>
      <c r="B1022" s="917"/>
      <c r="C1022" s="917"/>
      <c r="D1022" s="917"/>
      <c r="E1022" s="917"/>
    </row>
    <row r="1023" spans="1:5">
      <c r="A1023" s="923"/>
      <c r="B1023" s="917"/>
      <c r="C1023" s="917"/>
      <c r="D1023" s="917"/>
      <c r="E1023" s="917"/>
    </row>
    <row r="1024" spans="1:5">
      <c r="A1024" s="923"/>
      <c r="B1024" s="917"/>
      <c r="C1024" s="917"/>
      <c r="D1024" s="917"/>
      <c r="E1024" s="917"/>
    </row>
    <row r="1025" spans="1:5">
      <c r="A1025" s="923"/>
      <c r="B1025" s="917"/>
      <c r="C1025" s="917"/>
      <c r="D1025" s="917"/>
      <c r="E1025" s="917"/>
    </row>
    <row r="1026" spans="1:5">
      <c r="A1026" s="923"/>
      <c r="B1026" s="917"/>
      <c r="C1026" s="917"/>
      <c r="D1026" s="917"/>
      <c r="E1026" s="917"/>
    </row>
    <row r="1027" spans="1:5">
      <c r="A1027" s="923"/>
      <c r="B1027" s="917"/>
      <c r="C1027" s="917"/>
      <c r="D1027" s="917"/>
      <c r="E1027" s="917"/>
    </row>
    <row r="1028" spans="1:5">
      <c r="A1028" s="923"/>
      <c r="B1028" s="917"/>
      <c r="C1028" s="917"/>
      <c r="D1028" s="917"/>
      <c r="E1028" s="917"/>
    </row>
    <row r="1029" spans="1:5">
      <c r="A1029" s="923"/>
      <c r="B1029" s="917"/>
      <c r="C1029" s="917"/>
      <c r="D1029" s="917"/>
      <c r="E1029" s="917"/>
    </row>
    <row r="1030" spans="1:5">
      <c r="A1030" s="923"/>
      <c r="B1030" s="917"/>
      <c r="C1030" s="917"/>
      <c r="D1030" s="917"/>
      <c r="E1030" s="917"/>
    </row>
    <row r="1031" spans="1:5">
      <c r="A1031" s="923"/>
      <c r="B1031" s="917"/>
      <c r="C1031" s="917"/>
      <c r="D1031" s="917"/>
      <c r="E1031" s="917"/>
    </row>
    <row r="1032" spans="1:5">
      <c r="A1032" s="923"/>
      <c r="B1032" s="917"/>
      <c r="C1032" s="917"/>
      <c r="D1032" s="917"/>
      <c r="E1032" s="917"/>
    </row>
    <row r="1033" spans="1:5">
      <c r="A1033" s="923"/>
      <c r="B1033" s="917"/>
      <c r="C1033" s="917"/>
      <c r="D1033" s="917"/>
      <c r="E1033" s="917"/>
    </row>
    <row r="1034" spans="1:5">
      <c r="A1034" s="923"/>
      <c r="B1034" s="917"/>
      <c r="C1034" s="917"/>
      <c r="D1034" s="917"/>
      <c r="E1034" s="917"/>
    </row>
    <row r="1035" spans="1:5">
      <c r="A1035" s="923"/>
      <c r="B1035" s="917"/>
      <c r="C1035" s="917"/>
      <c r="D1035" s="917"/>
      <c r="E1035" s="917"/>
    </row>
    <row r="1036" spans="1:5">
      <c r="A1036" s="923"/>
      <c r="B1036" s="917"/>
      <c r="C1036" s="917"/>
      <c r="D1036" s="917"/>
      <c r="E1036" s="917"/>
    </row>
    <row r="1037" spans="1:5">
      <c r="A1037" s="923"/>
      <c r="B1037" s="917"/>
      <c r="C1037" s="917"/>
      <c r="D1037" s="917"/>
      <c r="E1037" s="917"/>
    </row>
    <row r="1038" spans="1:5">
      <c r="A1038" s="923"/>
      <c r="B1038" s="917"/>
      <c r="C1038" s="917"/>
      <c r="D1038" s="917"/>
      <c r="E1038" s="917"/>
    </row>
    <row r="1039" spans="1:5">
      <c r="A1039" s="923"/>
      <c r="B1039" s="917"/>
      <c r="C1039" s="917"/>
      <c r="D1039" s="917"/>
      <c r="E1039" s="917"/>
    </row>
    <row r="1040" spans="1:5">
      <c r="A1040" s="923"/>
      <c r="B1040" s="917"/>
      <c r="C1040" s="917"/>
      <c r="D1040" s="917"/>
      <c r="E1040" s="917"/>
    </row>
    <row r="1041" spans="1:5">
      <c r="A1041" s="923"/>
      <c r="B1041" s="917"/>
      <c r="C1041" s="917"/>
      <c r="D1041" s="917"/>
      <c r="E1041" s="917"/>
    </row>
    <row r="1042" spans="1:5">
      <c r="A1042" s="923"/>
      <c r="B1042" s="917"/>
      <c r="C1042" s="917"/>
      <c r="D1042" s="917"/>
      <c r="E1042" s="917"/>
    </row>
    <row r="1043" spans="1:5">
      <c r="A1043" s="923"/>
      <c r="B1043" s="917"/>
      <c r="C1043" s="917"/>
      <c r="D1043" s="917"/>
      <c r="E1043" s="917"/>
    </row>
    <row r="1044" spans="1:5">
      <c r="A1044" s="923"/>
      <c r="B1044" s="917"/>
      <c r="C1044" s="917"/>
      <c r="D1044" s="917"/>
      <c r="E1044" s="917"/>
    </row>
    <row r="1045" spans="1:5">
      <c r="A1045" s="923"/>
      <c r="B1045" s="917"/>
      <c r="C1045" s="917"/>
      <c r="D1045" s="917"/>
      <c r="E1045" s="917"/>
    </row>
    <row r="1046" spans="1:5">
      <c r="A1046" s="923"/>
      <c r="B1046" s="917"/>
      <c r="C1046" s="917"/>
      <c r="D1046" s="917"/>
      <c r="E1046" s="917"/>
    </row>
    <row r="1047" spans="1:5">
      <c r="A1047" s="923"/>
      <c r="B1047" s="917"/>
      <c r="C1047" s="917"/>
      <c r="D1047" s="917"/>
      <c r="E1047" s="917"/>
    </row>
    <row r="1048" spans="1:5">
      <c r="A1048" s="923"/>
      <c r="B1048" s="917"/>
      <c r="C1048" s="917"/>
      <c r="D1048" s="917"/>
      <c r="E1048" s="917"/>
    </row>
    <row r="1049" spans="1:5">
      <c r="A1049" s="923"/>
      <c r="B1049" s="917"/>
      <c r="C1049" s="917"/>
      <c r="D1049" s="917"/>
      <c r="E1049" s="917"/>
    </row>
    <row r="1050" spans="1:5">
      <c r="A1050" s="923"/>
      <c r="B1050" s="917"/>
      <c r="C1050" s="917"/>
      <c r="D1050" s="917"/>
      <c r="E1050" s="917"/>
    </row>
    <row r="1051" spans="1:5">
      <c r="A1051" s="923"/>
      <c r="B1051" s="917"/>
      <c r="C1051" s="917"/>
      <c r="D1051" s="917"/>
      <c r="E1051" s="917"/>
    </row>
    <row r="1052" spans="1:5">
      <c r="A1052" s="923"/>
      <c r="B1052" s="917"/>
      <c r="C1052" s="917"/>
      <c r="D1052" s="917"/>
      <c r="E1052" s="917"/>
    </row>
    <row r="1053" spans="1:5">
      <c r="A1053" s="923"/>
      <c r="B1053" s="917"/>
      <c r="C1053" s="917"/>
      <c r="D1053" s="917"/>
      <c r="E1053" s="917"/>
    </row>
    <row r="1054" spans="1:5">
      <c r="A1054" s="923"/>
      <c r="B1054" s="917"/>
      <c r="C1054" s="917"/>
      <c r="D1054" s="917"/>
      <c r="E1054" s="917"/>
    </row>
    <row r="1055" spans="1:5">
      <c r="A1055" s="923"/>
      <c r="B1055" s="917"/>
      <c r="C1055" s="917"/>
      <c r="D1055" s="917"/>
      <c r="E1055" s="917"/>
    </row>
    <row r="1056" spans="1:5">
      <c r="A1056" s="923"/>
      <c r="B1056" s="917"/>
      <c r="C1056" s="917"/>
      <c r="D1056" s="917"/>
      <c r="E1056" s="917"/>
    </row>
    <row r="1057" spans="1:5">
      <c r="A1057" s="923"/>
      <c r="B1057" s="917"/>
      <c r="C1057" s="917"/>
      <c r="D1057" s="917"/>
      <c r="E1057" s="917"/>
    </row>
    <row r="1058" spans="1:5">
      <c r="A1058" s="923"/>
      <c r="B1058" s="917"/>
      <c r="C1058" s="917"/>
      <c r="D1058" s="917"/>
      <c r="E1058" s="917"/>
    </row>
    <row r="1059" spans="1:5">
      <c r="A1059" s="923"/>
      <c r="B1059" s="917"/>
      <c r="C1059" s="917"/>
      <c r="D1059" s="917"/>
      <c r="E1059" s="917"/>
    </row>
    <row r="1060" spans="1:5">
      <c r="A1060" s="923"/>
      <c r="B1060" s="917"/>
      <c r="C1060" s="917"/>
      <c r="D1060" s="917"/>
      <c r="E1060" s="917"/>
    </row>
    <row r="1061" spans="1:5">
      <c r="A1061" s="923"/>
      <c r="B1061" s="917"/>
      <c r="C1061" s="917"/>
      <c r="D1061" s="917"/>
      <c r="E1061" s="917"/>
    </row>
    <row r="1062" spans="1:5">
      <c r="A1062" s="923"/>
      <c r="B1062" s="917"/>
      <c r="C1062" s="917"/>
      <c r="D1062" s="917"/>
      <c r="E1062" s="917"/>
    </row>
    <row r="1063" spans="1:5">
      <c r="A1063" s="923"/>
      <c r="B1063" s="917"/>
      <c r="C1063" s="917"/>
      <c r="D1063" s="917"/>
      <c r="E1063" s="917"/>
    </row>
    <row r="1064" spans="1:5">
      <c r="A1064" s="923"/>
      <c r="B1064" s="917"/>
      <c r="C1064" s="917"/>
      <c r="D1064" s="917"/>
      <c r="E1064" s="917"/>
    </row>
    <row r="1065" spans="1:5">
      <c r="A1065" s="923"/>
      <c r="B1065" s="917"/>
      <c r="C1065" s="917"/>
      <c r="D1065" s="917"/>
      <c r="E1065" s="917"/>
    </row>
    <row r="1066" spans="1:5">
      <c r="A1066" s="923"/>
      <c r="B1066" s="917"/>
      <c r="C1066" s="917"/>
      <c r="D1066" s="917"/>
      <c r="E1066" s="917"/>
    </row>
    <row r="1067" spans="1:5">
      <c r="A1067" s="923"/>
      <c r="B1067" s="917"/>
      <c r="C1067" s="917"/>
      <c r="D1067" s="917"/>
      <c r="E1067" s="917"/>
    </row>
    <row r="1068" spans="1:5">
      <c r="A1068" s="923"/>
      <c r="B1068" s="917"/>
      <c r="C1068" s="917"/>
      <c r="D1068" s="917"/>
      <c r="E1068" s="917"/>
    </row>
    <row r="1069" spans="1:5">
      <c r="A1069" s="923"/>
      <c r="B1069" s="917"/>
      <c r="C1069" s="917"/>
      <c r="D1069" s="917"/>
      <c r="E1069" s="917"/>
    </row>
    <row r="1070" spans="1:5">
      <c r="A1070" s="923"/>
      <c r="B1070" s="917"/>
      <c r="C1070" s="917"/>
      <c r="D1070" s="917"/>
      <c r="E1070" s="917"/>
    </row>
    <row r="1071" spans="1:5">
      <c r="A1071" s="923"/>
      <c r="B1071" s="917"/>
      <c r="C1071" s="917"/>
      <c r="D1071" s="917"/>
      <c r="E1071" s="917"/>
    </row>
    <row r="1072" spans="1:5">
      <c r="A1072" s="923"/>
      <c r="B1072" s="917"/>
      <c r="C1072" s="917"/>
      <c r="D1072" s="917"/>
      <c r="E1072" s="917"/>
    </row>
    <row r="1073" spans="1:5">
      <c r="A1073" s="923"/>
      <c r="B1073" s="917"/>
      <c r="C1073" s="917"/>
      <c r="D1073" s="917"/>
      <c r="E1073" s="917"/>
    </row>
    <row r="1074" spans="1:5">
      <c r="A1074" s="923"/>
      <c r="B1074" s="917"/>
      <c r="C1074" s="917"/>
      <c r="D1074" s="917"/>
      <c r="E1074" s="917"/>
    </row>
    <row r="1075" spans="1:5">
      <c r="A1075" s="923"/>
      <c r="B1075" s="917"/>
      <c r="C1075" s="917"/>
      <c r="D1075" s="917"/>
      <c r="E1075" s="917"/>
    </row>
    <row r="1076" spans="1:5">
      <c r="A1076" s="923"/>
      <c r="B1076" s="917"/>
      <c r="C1076" s="917"/>
      <c r="D1076" s="917"/>
      <c r="E1076" s="917"/>
    </row>
    <row r="1077" spans="1:5">
      <c r="A1077" s="923"/>
      <c r="B1077" s="917"/>
      <c r="C1077" s="917"/>
      <c r="D1077" s="917"/>
      <c r="E1077" s="917"/>
    </row>
    <row r="1078" spans="1:5">
      <c r="A1078" s="923"/>
      <c r="B1078" s="917"/>
      <c r="C1078" s="917"/>
      <c r="D1078" s="917"/>
      <c r="E1078" s="917"/>
    </row>
    <row r="1079" spans="1:5">
      <c r="A1079" s="923"/>
      <c r="B1079" s="917"/>
      <c r="C1079" s="917"/>
      <c r="D1079" s="917"/>
      <c r="E1079" s="917"/>
    </row>
    <row r="1080" spans="1:5">
      <c r="A1080" s="923"/>
      <c r="B1080" s="917"/>
      <c r="C1080" s="917"/>
      <c r="D1080" s="917"/>
      <c r="E1080" s="917"/>
    </row>
    <row r="1081" spans="1:5">
      <c r="A1081" s="923"/>
      <c r="B1081" s="917"/>
      <c r="C1081" s="917"/>
      <c r="D1081" s="917"/>
      <c r="E1081" s="917"/>
    </row>
    <row r="1082" spans="1:5">
      <c r="A1082" s="923"/>
      <c r="B1082" s="917"/>
      <c r="C1082" s="917"/>
      <c r="D1082" s="917"/>
      <c r="E1082" s="917"/>
    </row>
    <row r="1083" spans="1:5">
      <c r="A1083" s="923"/>
      <c r="B1083" s="917"/>
      <c r="C1083" s="917"/>
      <c r="D1083" s="917"/>
      <c r="E1083" s="917"/>
    </row>
    <row r="1084" spans="1:5">
      <c r="A1084" s="923"/>
      <c r="B1084" s="917"/>
      <c r="C1084" s="917"/>
      <c r="D1084" s="917"/>
      <c r="E1084" s="917"/>
    </row>
    <row r="1085" spans="1:5">
      <c r="A1085" s="923"/>
      <c r="B1085" s="917"/>
      <c r="C1085" s="917"/>
      <c r="D1085" s="917"/>
      <c r="E1085" s="917"/>
    </row>
    <row r="1086" spans="1:5">
      <c r="A1086" s="923"/>
      <c r="B1086" s="917"/>
      <c r="C1086" s="917"/>
      <c r="D1086" s="917"/>
      <c r="E1086" s="917"/>
    </row>
    <row r="1087" spans="1:5">
      <c r="A1087" s="923"/>
      <c r="B1087" s="917"/>
      <c r="C1087" s="917"/>
      <c r="D1087" s="917"/>
      <c r="E1087" s="917"/>
    </row>
    <row r="1088" spans="1:5">
      <c r="A1088" s="923"/>
      <c r="B1088" s="917"/>
      <c r="C1088" s="917"/>
      <c r="D1088" s="917"/>
      <c r="E1088" s="917"/>
    </row>
    <row r="1089" spans="1:5">
      <c r="A1089" s="923"/>
      <c r="B1089" s="917"/>
      <c r="C1089" s="917"/>
      <c r="D1089" s="917"/>
      <c r="E1089" s="917"/>
    </row>
    <row r="1090" spans="1:5">
      <c r="A1090" s="923"/>
      <c r="B1090" s="917"/>
      <c r="C1090" s="917"/>
      <c r="D1090" s="917"/>
      <c r="E1090" s="917"/>
    </row>
    <row r="1091" spans="1:5">
      <c r="A1091" s="923"/>
      <c r="B1091" s="917"/>
      <c r="C1091" s="917"/>
      <c r="D1091" s="917"/>
      <c r="E1091" s="917"/>
    </row>
    <row r="1092" spans="1:5">
      <c r="A1092" s="923"/>
      <c r="B1092" s="917"/>
      <c r="C1092" s="917"/>
      <c r="D1092" s="917"/>
      <c r="E1092" s="917"/>
    </row>
    <row r="1093" spans="1:5">
      <c r="A1093" s="923"/>
      <c r="B1093" s="917"/>
      <c r="C1093" s="917"/>
      <c r="D1093" s="917"/>
      <c r="E1093" s="917"/>
    </row>
    <row r="1094" spans="1:5">
      <c r="A1094" s="923"/>
      <c r="B1094" s="917"/>
      <c r="C1094" s="917"/>
      <c r="D1094" s="917"/>
      <c r="E1094" s="917"/>
    </row>
    <row r="1095" spans="1:5">
      <c r="A1095" s="923"/>
      <c r="B1095" s="917"/>
      <c r="C1095" s="917"/>
      <c r="D1095" s="917"/>
      <c r="E1095" s="917"/>
    </row>
    <row r="1096" spans="1:5">
      <c r="A1096" s="923"/>
      <c r="B1096" s="917"/>
      <c r="C1096" s="917"/>
      <c r="D1096" s="917"/>
      <c r="E1096" s="917"/>
    </row>
    <row r="1097" spans="1:5">
      <c r="A1097" s="923"/>
      <c r="B1097" s="917"/>
      <c r="C1097" s="917"/>
      <c r="D1097" s="917"/>
      <c r="E1097" s="917"/>
    </row>
    <row r="1098" spans="1:5">
      <c r="A1098" s="923"/>
      <c r="B1098" s="917"/>
      <c r="C1098" s="917"/>
      <c r="D1098" s="917"/>
      <c r="E1098" s="917"/>
    </row>
    <row r="1099" spans="1:5">
      <c r="A1099" s="923"/>
      <c r="B1099" s="917"/>
      <c r="C1099" s="917"/>
      <c r="D1099" s="917"/>
      <c r="E1099" s="917"/>
    </row>
    <row r="1100" spans="1:5">
      <c r="A1100" s="923"/>
      <c r="B1100" s="917"/>
      <c r="C1100" s="917"/>
      <c r="D1100" s="917"/>
      <c r="E1100" s="917"/>
    </row>
    <row r="1101" spans="1:5">
      <c r="A1101" s="923"/>
      <c r="B1101" s="917"/>
      <c r="C1101" s="917"/>
      <c r="D1101" s="917"/>
      <c r="E1101" s="917"/>
    </row>
    <row r="1102" spans="1:5">
      <c r="A1102" s="923"/>
      <c r="B1102" s="917"/>
      <c r="C1102" s="917"/>
      <c r="D1102" s="917"/>
      <c r="E1102" s="917"/>
    </row>
    <row r="1103" spans="1:5">
      <c r="A1103" s="923"/>
      <c r="B1103" s="917"/>
      <c r="C1103" s="917"/>
      <c r="D1103" s="917"/>
      <c r="E1103" s="917"/>
    </row>
    <row r="1104" spans="1:5">
      <c r="A1104" s="923"/>
      <c r="B1104" s="917"/>
      <c r="C1104" s="917"/>
      <c r="D1104" s="917"/>
      <c r="E1104" s="917"/>
    </row>
    <row r="1105" spans="1:5">
      <c r="A1105" s="923"/>
      <c r="B1105" s="917"/>
      <c r="C1105" s="917"/>
      <c r="D1105" s="917"/>
      <c r="E1105" s="917"/>
    </row>
    <row r="1106" spans="1:5">
      <c r="A1106" s="923"/>
      <c r="B1106" s="917"/>
      <c r="C1106" s="917"/>
      <c r="D1106" s="917"/>
      <c r="E1106" s="917"/>
    </row>
    <row r="1107" spans="1:5">
      <c r="A1107" s="923"/>
      <c r="B1107" s="917"/>
      <c r="C1107" s="917"/>
      <c r="D1107" s="917"/>
      <c r="E1107" s="917"/>
    </row>
    <row r="1108" spans="1:5">
      <c r="A1108" s="923"/>
      <c r="B1108" s="917"/>
      <c r="C1108" s="917"/>
      <c r="D1108" s="917"/>
      <c r="E1108" s="917"/>
    </row>
    <row r="1109" spans="1:5">
      <c r="A1109" s="923"/>
      <c r="B1109" s="917"/>
      <c r="C1109" s="917"/>
      <c r="D1109" s="917"/>
      <c r="E1109" s="917"/>
    </row>
    <row r="1110" spans="1:5">
      <c r="A1110" s="923"/>
      <c r="B1110" s="917"/>
      <c r="C1110" s="917"/>
      <c r="D1110" s="917"/>
      <c r="E1110" s="917"/>
    </row>
    <row r="1111" spans="1:5">
      <c r="A1111" s="923"/>
      <c r="B1111" s="917"/>
      <c r="C1111" s="917"/>
      <c r="D1111" s="917"/>
      <c r="E1111" s="917"/>
    </row>
    <row r="1112" spans="1:5">
      <c r="A1112" s="923"/>
      <c r="B1112" s="917"/>
      <c r="C1112" s="917"/>
      <c r="D1112" s="917"/>
      <c r="E1112" s="917"/>
    </row>
    <row r="1113" spans="1:5">
      <c r="A1113" s="923"/>
      <c r="B1113" s="917"/>
      <c r="C1113" s="917"/>
      <c r="D1113" s="917"/>
      <c r="E1113" s="917"/>
    </row>
    <row r="1114" spans="1:5">
      <c r="A1114" s="923"/>
      <c r="B1114" s="917"/>
      <c r="C1114" s="917"/>
      <c r="D1114" s="917"/>
      <c r="E1114" s="917"/>
    </row>
    <row r="1115" spans="1:5">
      <c r="A1115" s="923"/>
      <c r="B1115" s="917"/>
      <c r="C1115" s="917"/>
      <c r="D1115" s="917"/>
      <c r="E1115" s="917"/>
    </row>
    <row r="1116" spans="1:5">
      <c r="A1116" s="923"/>
      <c r="B1116" s="917"/>
      <c r="C1116" s="917"/>
      <c r="D1116" s="917"/>
      <c r="E1116" s="917"/>
    </row>
    <row r="1117" spans="1:5">
      <c r="A1117" s="923"/>
      <c r="B1117" s="917"/>
      <c r="C1117" s="917"/>
      <c r="D1117" s="917"/>
      <c r="E1117" s="917"/>
    </row>
    <row r="1118" spans="1:5">
      <c r="A1118" s="923"/>
      <c r="B1118" s="917"/>
      <c r="C1118" s="917"/>
      <c r="D1118" s="917"/>
      <c r="E1118" s="917"/>
    </row>
    <row r="1119" spans="1:5">
      <c r="A1119" s="923"/>
      <c r="B1119" s="917"/>
      <c r="C1119" s="917"/>
      <c r="D1119" s="917"/>
      <c r="E1119" s="917"/>
    </row>
    <row r="1120" spans="1:5">
      <c r="A1120" s="923"/>
      <c r="B1120" s="917"/>
      <c r="C1120" s="917"/>
      <c r="D1120" s="917"/>
      <c r="E1120" s="917"/>
    </row>
    <row r="1121" spans="1:5">
      <c r="A1121" s="923"/>
      <c r="B1121" s="917"/>
      <c r="C1121" s="917"/>
      <c r="D1121" s="917"/>
      <c r="E1121" s="917"/>
    </row>
    <row r="1122" spans="1:5">
      <c r="A1122" s="923"/>
      <c r="B1122" s="917"/>
      <c r="C1122" s="917"/>
      <c r="D1122" s="917"/>
      <c r="E1122" s="917"/>
    </row>
    <row r="1123" spans="1:5">
      <c r="A1123" s="923"/>
      <c r="B1123" s="917"/>
      <c r="C1123" s="917"/>
      <c r="D1123" s="917"/>
      <c r="E1123" s="917"/>
    </row>
    <row r="1124" spans="1:5">
      <c r="A1124" s="923"/>
      <c r="B1124" s="917"/>
      <c r="C1124" s="917"/>
      <c r="D1124" s="917"/>
      <c r="E1124" s="917"/>
    </row>
    <row r="1125" spans="1:5">
      <c r="A1125" s="923"/>
      <c r="B1125" s="917"/>
      <c r="C1125" s="917"/>
      <c r="D1125" s="917"/>
      <c r="E1125" s="917"/>
    </row>
    <row r="1126" spans="1:5">
      <c r="A1126" s="923"/>
      <c r="B1126" s="917"/>
      <c r="C1126" s="917"/>
      <c r="D1126" s="917"/>
      <c r="E1126" s="917"/>
    </row>
    <row r="1127" spans="1:5">
      <c r="A1127" s="923"/>
      <c r="B1127" s="917"/>
      <c r="C1127" s="917"/>
      <c r="D1127" s="917"/>
      <c r="E1127" s="917"/>
    </row>
    <row r="1128" spans="1:5">
      <c r="A1128" s="923"/>
      <c r="B1128" s="917"/>
      <c r="C1128" s="917"/>
      <c r="D1128" s="917"/>
      <c r="E1128" s="917"/>
    </row>
    <row r="1129" spans="1:5">
      <c r="A1129" s="923"/>
      <c r="B1129" s="917"/>
      <c r="C1129" s="917"/>
      <c r="D1129" s="917"/>
      <c r="E1129" s="917"/>
    </row>
    <row r="1130" spans="1:5">
      <c r="A1130" s="923"/>
      <c r="B1130" s="917"/>
      <c r="C1130" s="917"/>
      <c r="D1130" s="917"/>
      <c r="E1130" s="917"/>
    </row>
    <row r="1131" spans="1:5">
      <c r="A1131" s="923"/>
      <c r="B1131" s="917"/>
      <c r="C1131" s="917"/>
      <c r="D1131" s="917"/>
      <c r="E1131" s="917"/>
    </row>
    <row r="1132" spans="1:5">
      <c r="A1132" s="923"/>
      <c r="B1132" s="917"/>
      <c r="C1132" s="917"/>
      <c r="D1132" s="917"/>
      <c r="E1132" s="917"/>
    </row>
    <row r="1133" spans="1:5">
      <c r="A1133" s="923"/>
      <c r="B1133" s="917"/>
      <c r="C1133" s="917"/>
      <c r="D1133" s="917"/>
      <c r="E1133" s="917"/>
    </row>
    <row r="1134" spans="1:5">
      <c r="A1134" s="923"/>
      <c r="B1134" s="917"/>
      <c r="C1134" s="917"/>
      <c r="D1134" s="917"/>
      <c r="E1134" s="917"/>
    </row>
    <row r="1135" spans="1:5">
      <c r="A1135" s="923"/>
      <c r="B1135" s="917"/>
      <c r="C1135" s="917"/>
      <c r="D1135" s="917"/>
      <c r="E1135" s="917"/>
    </row>
    <row r="1136" spans="1:5">
      <c r="A1136" s="923"/>
      <c r="B1136" s="917"/>
      <c r="C1136" s="917"/>
      <c r="D1136" s="917"/>
      <c r="E1136" s="917"/>
    </row>
    <row r="1137" spans="1:5">
      <c r="A1137" s="923"/>
      <c r="B1137" s="917"/>
      <c r="C1137" s="917"/>
      <c r="D1137" s="917"/>
      <c r="E1137" s="917"/>
    </row>
    <row r="1138" spans="1:5">
      <c r="A1138" s="923"/>
      <c r="B1138" s="917"/>
      <c r="C1138" s="917"/>
      <c r="D1138" s="917"/>
      <c r="E1138" s="917"/>
    </row>
    <row r="1139" spans="1:5">
      <c r="A1139" s="923"/>
      <c r="B1139" s="917"/>
      <c r="C1139" s="917"/>
      <c r="D1139" s="917"/>
      <c r="E1139" s="917"/>
    </row>
    <row r="1140" spans="1:5">
      <c r="A1140" s="923"/>
      <c r="B1140" s="917"/>
      <c r="C1140" s="917"/>
      <c r="D1140" s="917"/>
      <c r="E1140" s="917"/>
    </row>
    <row r="1141" spans="1:5">
      <c r="A1141" s="923"/>
      <c r="B1141" s="917"/>
      <c r="C1141" s="917"/>
      <c r="D1141" s="917"/>
      <c r="E1141" s="917"/>
    </row>
    <row r="1142" spans="1:5">
      <c r="A1142" s="923"/>
      <c r="B1142" s="917"/>
      <c r="C1142" s="917"/>
      <c r="D1142" s="917"/>
      <c r="E1142" s="917"/>
    </row>
    <row r="1143" spans="1:5">
      <c r="A1143" s="923"/>
      <c r="B1143" s="917"/>
      <c r="C1143" s="917"/>
      <c r="D1143" s="917"/>
      <c r="E1143" s="917"/>
    </row>
    <row r="1144" spans="1:5">
      <c r="A1144" s="923"/>
      <c r="B1144" s="917"/>
      <c r="C1144" s="917"/>
      <c r="D1144" s="917"/>
      <c r="E1144" s="917"/>
    </row>
    <row r="1145" spans="1:5">
      <c r="A1145" s="923"/>
      <c r="B1145" s="917"/>
      <c r="C1145" s="917"/>
      <c r="D1145" s="917"/>
      <c r="E1145" s="917"/>
    </row>
    <row r="1146" spans="1:5">
      <c r="A1146" s="923"/>
      <c r="B1146" s="917"/>
      <c r="C1146" s="917"/>
      <c r="D1146" s="917"/>
      <c r="E1146" s="917"/>
    </row>
    <row r="1147" spans="1:5">
      <c r="A1147" s="923"/>
      <c r="B1147" s="917"/>
      <c r="C1147" s="917"/>
      <c r="D1147" s="917"/>
      <c r="E1147" s="917"/>
    </row>
    <row r="1148" spans="1:5">
      <c r="A1148" s="923"/>
      <c r="B1148" s="917"/>
      <c r="C1148" s="917"/>
      <c r="D1148" s="917"/>
      <c r="E1148" s="917"/>
    </row>
    <row r="1149" spans="1:5">
      <c r="A1149" s="923"/>
      <c r="B1149" s="917"/>
      <c r="C1149" s="917"/>
      <c r="D1149" s="917"/>
      <c r="E1149" s="917"/>
    </row>
    <row r="1150" spans="1:5">
      <c r="A1150" s="923"/>
      <c r="B1150" s="917"/>
      <c r="C1150" s="917"/>
      <c r="D1150" s="917"/>
      <c r="E1150" s="917"/>
    </row>
    <row r="1151" spans="1:5">
      <c r="A1151" s="923"/>
      <c r="B1151" s="917"/>
      <c r="C1151" s="917"/>
      <c r="D1151" s="917"/>
      <c r="E1151" s="917"/>
    </row>
    <row r="1152" spans="1:5">
      <c r="A1152" s="923"/>
      <c r="B1152" s="917"/>
      <c r="C1152" s="917"/>
      <c r="D1152" s="917"/>
      <c r="E1152" s="917"/>
    </row>
    <row r="1153" spans="1:5">
      <c r="A1153" s="923"/>
      <c r="B1153" s="917"/>
      <c r="C1153" s="917"/>
      <c r="D1153" s="917"/>
      <c r="E1153" s="917"/>
    </row>
    <row r="1154" spans="1:5">
      <c r="A1154" s="923"/>
      <c r="B1154" s="917"/>
      <c r="C1154" s="917"/>
      <c r="D1154" s="917"/>
      <c r="E1154" s="917"/>
    </row>
    <row r="1155" spans="1:5">
      <c r="A1155" s="923"/>
      <c r="B1155" s="917"/>
      <c r="C1155" s="917"/>
      <c r="D1155" s="917"/>
      <c r="E1155" s="917"/>
    </row>
    <row r="1156" spans="1:5">
      <c r="A1156" s="923"/>
      <c r="B1156" s="917"/>
      <c r="C1156" s="917"/>
      <c r="D1156" s="917"/>
      <c r="E1156" s="917"/>
    </row>
    <row r="1157" spans="1:5">
      <c r="A1157" s="923"/>
      <c r="B1157" s="917"/>
      <c r="C1157" s="917"/>
      <c r="D1157" s="917"/>
      <c r="E1157" s="917"/>
    </row>
    <row r="1158" spans="1:5">
      <c r="A1158" s="923"/>
      <c r="B1158" s="917"/>
      <c r="C1158" s="917"/>
      <c r="D1158" s="917"/>
      <c r="E1158" s="917"/>
    </row>
    <row r="1159" spans="1:5">
      <c r="A1159" s="923"/>
      <c r="B1159" s="917"/>
      <c r="C1159" s="917"/>
      <c r="D1159" s="917"/>
      <c r="E1159" s="917"/>
    </row>
    <row r="1160" spans="1:5">
      <c r="A1160" s="923"/>
      <c r="B1160" s="917"/>
      <c r="C1160" s="917"/>
      <c r="D1160" s="917"/>
      <c r="E1160" s="917"/>
    </row>
    <row r="1161" spans="1:5">
      <c r="A1161" s="923"/>
      <c r="B1161" s="917"/>
      <c r="C1161" s="917"/>
      <c r="D1161" s="917"/>
      <c r="E1161" s="917"/>
    </row>
    <row r="1162" spans="1:5">
      <c r="A1162" s="923"/>
      <c r="B1162" s="917"/>
      <c r="C1162" s="917"/>
      <c r="D1162" s="917"/>
      <c r="E1162" s="917"/>
    </row>
    <row r="1163" spans="1:5">
      <c r="A1163" s="923"/>
      <c r="B1163" s="917"/>
      <c r="C1163" s="917"/>
      <c r="D1163" s="917"/>
      <c r="E1163" s="917"/>
    </row>
    <row r="1164" spans="1:5">
      <c r="A1164" s="923"/>
      <c r="B1164" s="917"/>
      <c r="C1164" s="917"/>
      <c r="D1164" s="917"/>
      <c r="E1164" s="917"/>
    </row>
    <row r="1165" spans="1:5">
      <c r="A1165" s="923"/>
      <c r="B1165" s="917"/>
      <c r="C1165" s="917"/>
      <c r="D1165" s="917"/>
      <c r="E1165" s="917"/>
    </row>
    <row r="1166" spans="1:5">
      <c r="A1166" s="923"/>
      <c r="B1166" s="917"/>
      <c r="C1166" s="917"/>
      <c r="D1166" s="917"/>
      <c r="E1166" s="917"/>
    </row>
    <row r="1167" spans="1:5">
      <c r="A1167" s="923"/>
      <c r="B1167" s="917"/>
      <c r="C1167" s="917"/>
      <c r="D1167" s="917"/>
      <c r="E1167" s="917"/>
    </row>
    <row r="1168" spans="1:5">
      <c r="A1168" s="923"/>
      <c r="B1168" s="917"/>
      <c r="C1168" s="917"/>
      <c r="D1168" s="917"/>
      <c r="E1168" s="917"/>
    </row>
    <row r="1169" spans="1:5">
      <c r="A1169" s="923"/>
      <c r="B1169" s="917"/>
      <c r="C1169" s="917"/>
      <c r="D1169" s="917"/>
      <c r="E1169" s="917"/>
    </row>
    <row r="1170" spans="1:5">
      <c r="A1170" s="923"/>
      <c r="B1170" s="917"/>
      <c r="C1170" s="917"/>
      <c r="D1170" s="917"/>
      <c r="E1170" s="917"/>
    </row>
    <row r="1171" spans="1:5">
      <c r="A1171" s="923"/>
      <c r="B1171" s="917"/>
      <c r="C1171" s="917"/>
      <c r="D1171" s="917"/>
      <c r="E1171" s="917"/>
    </row>
    <row r="1172" spans="1:5">
      <c r="A1172" s="923"/>
      <c r="B1172" s="917"/>
      <c r="C1172" s="917"/>
      <c r="D1172" s="917"/>
      <c r="E1172" s="917"/>
    </row>
    <row r="1173" spans="1:5">
      <c r="A1173" s="923"/>
      <c r="B1173" s="917"/>
      <c r="C1173" s="917"/>
      <c r="D1173" s="917"/>
      <c r="E1173" s="917"/>
    </row>
    <row r="1174" spans="1:5">
      <c r="A1174" s="923"/>
      <c r="B1174" s="917"/>
      <c r="C1174" s="917"/>
      <c r="D1174" s="917"/>
      <c r="E1174" s="917"/>
    </row>
    <row r="1175" spans="1:5">
      <c r="A1175" s="923"/>
      <c r="B1175" s="917"/>
      <c r="C1175" s="917"/>
      <c r="D1175" s="917"/>
      <c r="E1175" s="917"/>
    </row>
    <row r="1176" spans="1:5">
      <c r="A1176" s="923"/>
      <c r="B1176" s="917"/>
      <c r="C1176" s="917"/>
      <c r="D1176" s="917"/>
      <c r="E1176" s="917"/>
    </row>
    <row r="1177" spans="1:5">
      <c r="A1177" s="923"/>
      <c r="B1177" s="917"/>
      <c r="C1177" s="917"/>
      <c r="D1177" s="917"/>
      <c r="E1177" s="917"/>
    </row>
    <row r="1178" spans="1:5">
      <c r="A1178" s="923"/>
      <c r="B1178" s="917"/>
      <c r="C1178" s="917"/>
      <c r="D1178" s="917"/>
      <c r="E1178" s="917"/>
    </row>
    <row r="1179" spans="1:5">
      <c r="A1179" s="923"/>
      <c r="B1179" s="917"/>
      <c r="C1179" s="917"/>
      <c r="D1179" s="917"/>
      <c r="E1179" s="917"/>
    </row>
    <row r="1180" spans="1:5">
      <c r="A1180" s="923"/>
      <c r="B1180" s="917"/>
      <c r="C1180" s="917"/>
      <c r="D1180" s="917"/>
      <c r="E1180" s="917"/>
    </row>
    <row r="1181" spans="1:5">
      <c r="A1181" s="923"/>
      <c r="B1181" s="917"/>
      <c r="C1181" s="917"/>
      <c r="D1181" s="917"/>
      <c r="E1181" s="917"/>
    </row>
    <row r="1182" spans="1:5">
      <c r="A1182" s="923"/>
      <c r="B1182" s="917"/>
      <c r="C1182" s="917"/>
      <c r="D1182" s="917"/>
      <c r="E1182" s="917"/>
    </row>
    <row r="1183" spans="1:5">
      <c r="A1183" s="923"/>
      <c r="B1183" s="917"/>
      <c r="C1183" s="917"/>
      <c r="D1183" s="917"/>
      <c r="E1183" s="917"/>
    </row>
    <row r="1184" spans="1:5">
      <c r="A1184" s="923"/>
      <c r="B1184" s="917"/>
      <c r="C1184" s="917"/>
      <c r="D1184" s="917"/>
      <c r="E1184" s="917"/>
    </row>
    <row r="1185" spans="1:5">
      <c r="A1185" s="923"/>
      <c r="B1185" s="917"/>
      <c r="C1185" s="917"/>
      <c r="D1185" s="917"/>
      <c r="E1185" s="917"/>
    </row>
    <row r="1186" spans="1:5">
      <c r="A1186" s="923"/>
      <c r="B1186" s="917"/>
      <c r="C1186" s="917"/>
      <c r="D1186" s="917"/>
      <c r="E1186" s="917"/>
    </row>
    <row r="1187" spans="1:5">
      <c r="A1187" s="923"/>
      <c r="B1187" s="917"/>
      <c r="C1187" s="917"/>
      <c r="D1187" s="917"/>
      <c r="E1187" s="917"/>
    </row>
    <row r="1188" spans="1:5">
      <c r="A1188" s="923"/>
      <c r="B1188" s="917"/>
      <c r="C1188" s="917"/>
      <c r="D1188" s="917"/>
      <c r="E1188" s="917"/>
    </row>
    <row r="1189" spans="1:5">
      <c r="A1189" s="923"/>
      <c r="B1189" s="917"/>
      <c r="C1189" s="917"/>
      <c r="D1189" s="917"/>
      <c r="E1189" s="917"/>
    </row>
    <row r="1190" spans="1:5">
      <c r="A1190" s="923"/>
      <c r="B1190" s="917"/>
      <c r="C1190" s="917"/>
      <c r="D1190" s="917"/>
      <c r="E1190" s="917"/>
    </row>
    <row r="1191" spans="1:5">
      <c r="A1191" s="923"/>
      <c r="B1191" s="917"/>
      <c r="C1191" s="917"/>
      <c r="D1191" s="917"/>
      <c r="E1191" s="917"/>
    </row>
    <row r="1192" spans="1:5">
      <c r="A1192" s="923"/>
      <c r="B1192" s="917"/>
      <c r="C1192" s="917"/>
      <c r="D1192" s="917"/>
      <c r="E1192" s="917"/>
    </row>
    <row r="1193" spans="1:5">
      <c r="A1193" s="923"/>
      <c r="B1193" s="917"/>
      <c r="C1193" s="917"/>
      <c r="D1193" s="917"/>
      <c r="E1193" s="917"/>
    </row>
    <row r="1194" spans="1:5">
      <c r="A1194" s="923"/>
      <c r="B1194" s="917"/>
      <c r="C1194" s="917"/>
      <c r="D1194" s="917"/>
      <c r="E1194" s="917"/>
    </row>
    <row r="1195" spans="1:5">
      <c r="A1195" s="923"/>
      <c r="B1195" s="917"/>
      <c r="C1195" s="917"/>
      <c r="D1195" s="917"/>
      <c r="E1195" s="917"/>
    </row>
    <row r="1196" spans="1:5">
      <c r="A1196" s="923"/>
      <c r="B1196" s="917"/>
      <c r="C1196" s="917"/>
      <c r="D1196" s="917"/>
      <c r="E1196" s="917"/>
    </row>
    <row r="1197" spans="1:5">
      <c r="A1197" s="923"/>
      <c r="B1197" s="917"/>
      <c r="C1197" s="917"/>
      <c r="D1197" s="917"/>
      <c r="E1197" s="917"/>
    </row>
    <row r="1198" spans="1:5">
      <c r="A1198" s="923"/>
      <c r="B1198" s="917"/>
      <c r="C1198" s="917"/>
      <c r="D1198" s="917"/>
      <c r="E1198" s="917"/>
    </row>
    <row r="1199" spans="1:5">
      <c r="A1199" s="923"/>
      <c r="B1199" s="917"/>
      <c r="C1199" s="917"/>
      <c r="D1199" s="917"/>
      <c r="E1199" s="917"/>
    </row>
    <row r="1200" spans="1:5">
      <c r="A1200" s="923"/>
      <c r="B1200" s="917"/>
      <c r="C1200" s="917"/>
      <c r="D1200" s="917"/>
      <c r="E1200" s="917"/>
    </row>
    <row r="1201" spans="1:5">
      <c r="A1201" s="923"/>
      <c r="B1201" s="917"/>
      <c r="C1201" s="917"/>
      <c r="D1201" s="917"/>
      <c r="E1201" s="917"/>
    </row>
    <row r="1202" spans="1:5">
      <c r="A1202" s="923"/>
      <c r="B1202" s="917"/>
      <c r="C1202" s="917"/>
      <c r="D1202" s="917"/>
      <c r="E1202" s="917"/>
    </row>
    <row r="1203" spans="1:5">
      <c r="A1203" s="923"/>
      <c r="B1203" s="917"/>
      <c r="C1203" s="917"/>
      <c r="D1203" s="917"/>
      <c r="E1203" s="917"/>
    </row>
    <row r="1204" spans="1:5">
      <c r="A1204" s="923"/>
      <c r="B1204" s="917"/>
      <c r="C1204" s="917"/>
      <c r="D1204" s="917"/>
      <c r="E1204" s="917"/>
    </row>
    <row r="1205" spans="1:5">
      <c r="A1205" s="923"/>
      <c r="B1205" s="917"/>
      <c r="C1205" s="917"/>
      <c r="D1205" s="917"/>
      <c r="E1205" s="917"/>
    </row>
    <row r="1206" spans="1:5">
      <c r="A1206" s="923"/>
      <c r="B1206" s="917"/>
      <c r="C1206" s="917"/>
      <c r="D1206" s="917"/>
      <c r="E1206" s="917"/>
    </row>
    <row r="1207" spans="1:5">
      <c r="A1207" s="923"/>
      <c r="B1207" s="917"/>
      <c r="C1207" s="917"/>
      <c r="D1207" s="917"/>
      <c r="E1207" s="917"/>
    </row>
    <row r="1208" spans="1:5">
      <c r="A1208" s="923"/>
      <c r="B1208" s="917"/>
      <c r="C1208" s="917"/>
      <c r="D1208" s="917"/>
      <c r="E1208" s="917"/>
    </row>
    <row r="1209" spans="1:5">
      <c r="A1209" s="923"/>
      <c r="B1209" s="917"/>
      <c r="C1209" s="917"/>
      <c r="D1209" s="917"/>
      <c r="E1209" s="917"/>
    </row>
    <row r="1210" spans="1:5">
      <c r="A1210" s="923"/>
      <c r="B1210" s="917"/>
      <c r="C1210" s="917"/>
      <c r="D1210" s="917"/>
      <c r="E1210" s="917"/>
    </row>
    <row r="1211" spans="1:5">
      <c r="A1211" s="923"/>
      <c r="B1211" s="917"/>
      <c r="C1211" s="917"/>
      <c r="D1211" s="917"/>
      <c r="E1211" s="917"/>
    </row>
    <row r="1212" spans="1:5">
      <c r="A1212" s="923"/>
      <c r="B1212" s="917"/>
      <c r="C1212" s="917"/>
      <c r="D1212" s="917"/>
      <c r="E1212" s="917"/>
    </row>
    <row r="1213" spans="1:5">
      <c r="A1213" s="923"/>
      <c r="B1213" s="917"/>
      <c r="C1213" s="917"/>
      <c r="D1213" s="917"/>
      <c r="E1213" s="917"/>
    </row>
    <row r="1214" spans="1:5">
      <c r="A1214" s="923"/>
      <c r="B1214" s="917"/>
      <c r="C1214" s="917"/>
      <c r="D1214" s="917"/>
      <c r="E1214" s="917"/>
    </row>
    <row r="1215" spans="1:5">
      <c r="A1215" s="923"/>
      <c r="B1215" s="917"/>
      <c r="C1215" s="917"/>
      <c r="D1215" s="917"/>
      <c r="E1215" s="917"/>
    </row>
    <row r="1216" spans="1:5">
      <c r="A1216" s="923"/>
      <c r="B1216" s="917"/>
      <c r="C1216" s="917"/>
      <c r="D1216" s="917"/>
      <c r="E1216" s="917"/>
    </row>
    <row r="1217" spans="1:5">
      <c r="A1217" s="923"/>
      <c r="B1217" s="917"/>
      <c r="C1217" s="917"/>
      <c r="D1217" s="917"/>
      <c r="E1217" s="917"/>
    </row>
    <row r="1218" spans="1:5">
      <c r="A1218" s="923"/>
      <c r="B1218" s="917"/>
      <c r="C1218" s="917"/>
      <c r="D1218" s="917"/>
      <c r="E1218" s="917"/>
    </row>
    <row r="1219" spans="1:5">
      <c r="A1219" s="923"/>
      <c r="B1219" s="917"/>
      <c r="C1219" s="917"/>
      <c r="D1219" s="917"/>
      <c r="E1219" s="917"/>
    </row>
    <row r="1220" spans="1:5">
      <c r="A1220" s="923"/>
      <c r="B1220" s="917"/>
      <c r="C1220" s="917"/>
      <c r="D1220" s="917"/>
      <c r="E1220" s="917"/>
    </row>
    <row r="1221" spans="1:5">
      <c r="A1221" s="923"/>
      <c r="B1221" s="917"/>
      <c r="C1221" s="917"/>
      <c r="D1221" s="917"/>
      <c r="E1221" s="917"/>
    </row>
    <row r="1222" spans="1:5">
      <c r="A1222" s="923"/>
      <c r="B1222" s="917"/>
      <c r="C1222" s="917"/>
      <c r="D1222" s="917"/>
      <c r="E1222" s="917"/>
    </row>
    <row r="1223" spans="1:5">
      <c r="A1223" s="923"/>
      <c r="B1223" s="917"/>
      <c r="C1223" s="917"/>
      <c r="D1223" s="917"/>
      <c r="E1223" s="917"/>
    </row>
    <row r="1224" spans="1:5">
      <c r="A1224" s="923"/>
      <c r="B1224" s="917"/>
      <c r="C1224" s="917"/>
      <c r="D1224" s="917"/>
      <c r="E1224" s="917"/>
    </row>
    <row r="1225" spans="1:5">
      <c r="A1225" s="923"/>
      <c r="B1225" s="917"/>
      <c r="C1225" s="917"/>
      <c r="D1225" s="917"/>
      <c r="E1225" s="917"/>
    </row>
    <row r="1226" spans="1:5">
      <c r="A1226" s="923"/>
      <c r="B1226" s="917"/>
      <c r="C1226" s="917"/>
      <c r="D1226" s="917"/>
      <c r="E1226" s="917"/>
    </row>
    <row r="1227" spans="1:5">
      <c r="A1227" s="923"/>
      <c r="B1227" s="917"/>
      <c r="C1227" s="917"/>
      <c r="D1227" s="917"/>
      <c r="E1227" s="917"/>
    </row>
    <row r="1228" spans="1:5">
      <c r="A1228" s="923"/>
      <c r="B1228" s="917"/>
      <c r="C1228" s="917"/>
      <c r="D1228" s="917"/>
      <c r="E1228" s="917"/>
    </row>
    <row r="1229" spans="1:5">
      <c r="A1229" s="923"/>
      <c r="B1229" s="917"/>
      <c r="C1229" s="917"/>
      <c r="D1229" s="917"/>
      <c r="E1229" s="917"/>
    </row>
    <row r="1230" spans="1:5">
      <c r="A1230" s="923"/>
      <c r="B1230" s="917"/>
      <c r="C1230" s="917"/>
      <c r="D1230" s="917"/>
      <c r="E1230" s="917"/>
    </row>
    <row r="1231" spans="1:5">
      <c r="A1231" s="923"/>
      <c r="B1231" s="917"/>
      <c r="C1231" s="917"/>
      <c r="D1231" s="917"/>
      <c r="E1231" s="917"/>
    </row>
    <row r="1232" spans="1:5">
      <c r="A1232" s="923"/>
      <c r="B1232" s="917"/>
      <c r="C1232" s="917"/>
      <c r="D1232" s="917"/>
      <c r="E1232" s="917"/>
    </row>
    <row r="1233" spans="1:5">
      <c r="A1233" s="923"/>
      <c r="B1233" s="917"/>
      <c r="C1233" s="917"/>
      <c r="D1233" s="917"/>
      <c r="E1233" s="917"/>
    </row>
    <row r="1234" spans="1:5">
      <c r="A1234" s="923"/>
      <c r="B1234" s="917"/>
      <c r="C1234" s="917"/>
      <c r="D1234" s="917"/>
      <c r="E1234" s="917"/>
    </row>
    <row r="1235" spans="1:5">
      <c r="A1235" s="923"/>
      <c r="B1235" s="917"/>
      <c r="C1235" s="917"/>
      <c r="D1235" s="917"/>
      <c r="E1235" s="917"/>
    </row>
    <row r="1236" spans="1:5">
      <c r="A1236" s="923"/>
      <c r="B1236" s="917"/>
      <c r="C1236" s="917"/>
      <c r="D1236" s="917"/>
      <c r="E1236" s="917"/>
    </row>
    <row r="1237" spans="1:5">
      <c r="A1237" s="923"/>
      <c r="B1237" s="917"/>
      <c r="C1237" s="917"/>
      <c r="D1237" s="917"/>
      <c r="E1237" s="917"/>
    </row>
    <row r="1238" spans="1:5">
      <c r="A1238" s="923"/>
      <c r="B1238" s="917"/>
      <c r="C1238" s="917"/>
      <c r="D1238" s="917"/>
      <c r="E1238" s="917"/>
    </row>
    <row r="1239" spans="1:5">
      <c r="A1239" s="923"/>
      <c r="B1239" s="917"/>
      <c r="C1239" s="917"/>
      <c r="D1239" s="917"/>
      <c r="E1239" s="917"/>
    </row>
    <row r="1240" spans="1:5">
      <c r="A1240" s="923"/>
      <c r="B1240" s="917"/>
      <c r="C1240" s="917"/>
      <c r="D1240" s="917"/>
      <c r="E1240" s="917"/>
    </row>
    <row r="1241" spans="1:5">
      <c r="A1241" s="923"/>
      <c r="B1241" s="917"/>
      <c r="C1241" s="917"/>
      <c r="D1241" s="917"/>
      <c r="E1241" s="917"/>
    </row>
    <row r="1242" spans="1:5">
      <c r="A1242" s="923"/>
      <c r="B1242" s="917"/>
      <c r="C1242" s="917"/>
      <c r="D1242" s="917"/>
      <c r="E1242" s="917"/>
    </row>
    <row r="1243" spans="1:5">
      <c r="A1243" s="923"/>
      <c r="B1243" s="917"/>
      <c r="C1243" s="917"/>
      <c r="D1243" s="917"/>
      <c r="E1243" s="917"/>
    </row>
    <row r="1244" spans="1:5">
      <c r="A1244" s="923"/>
      <c r="B1244" s="917"/>
      <c r="C1244" s="917"/>
      <c r="D1244" s="917"/>
      <c r="E1244" s="917"/>
    </row>
    <row r="1245" spans="1:5">
      <c r="A1245" s="923"/>
      <c r="B1245" s="917"/>
      <c r="C1245" s="917"/>
      <c r="D1245" s="917"/>
      <c r="E1245" s="917"/>
    </row>
    <row r="1246" spans="1:5">
      <c r="A1246" s="923"/>
      <c r="B1246" s="917"/>
      <c r="C1246" s="917"/>
      <c r="D1246" s="917"/>
      <c r="E1246" s="917"/>
    </row>
    <row r="1247" spans="1:5">
      <c r="A1247" s="923"/>
      <c r="B1247" s="917"/>
      <c r="C1247" s="917"/>
      <c r="D1247" s="917"/>
      <c r="E1247" s="917"/>
    </row>
    <row r="1248" spans="1:5">
      <c r="A1248" s="923"/>
      <c r="B1248" s="917"/>
      <c r="C1248" s="917"/>
      <c r="D1248" s="917"/>
      <c r="E1248" s="917"/>
    </row>
    <row r="1249" spans="1:5">
      <c r="A1249" s="923"/>
      <c r="B1249" s="917"/>
      <c r="C1249" s="917"/>
      <c r="D1249" s="917"/>
      <c r="E1249" s="917"/>
    </row>
    <row r="1250" spans="1:5">
      <c r="A1250" s="923"/>
      <c r="B1250" s="917"/>
      <c r="C1250" s="917"/>
      <c r="D1250" s="917"/>
      <c r="E1250" s="917"/>
    </row>
    <row r="1251" spans="1:5">
      <c r="A1251" s="923"/>
      <c r="B1251" s="917"/>
      <c r="C1251" s="917"/>
      <c r="D1251" s="917"/>
      <c r="E1251" s="917"/>
    </row>
    <row r="1252" spans="1:5">
      <c r="A1252" s="923"/>
      <c r="B1252" s="917"/>
      <c r="C1252" s="917"/>
      <c r="D1252" s="917"/>
      <c r="E1252" s="917"/>
    </row>
    <row r="1253" spans="1:5">
      <c r="A1253" s="923"/>
      <c r="B1253" s="917"/>
      <c r="C1253" s="917"/>
      <c r="D1253" s="917"/>
      <c r="E1253" s="917"/>
    </row>
    <row r="1254" spans="1:5">
      <c r="A1254" s="923"/>
      <c r="B1254" s="917"/>
      <c r="C1254" s="917"/>
      <c r="D1254" s="917"/>
      <c r="E1254" s="917"/>
    </row>
    <row r="1255" spans="1:5">
      <c r="A1255" s="923"/>
      <c r="B1255" s="917"/>
      <c r="C1255" s="917"/>
      <c r="D1255" s="917"/>
      <c r="E1255" s="917"/>
    </row>
    <row r="1256" spans="1:5">
      <c r="A1256" s="923"/>
      <c r="B1256" s="917"/>
      <c r="C1256" s="917"/>
      <c r="D1256" s="917"/>
      <c r="E1256" s="917"/>
    </row>
    <row r="1257" spans="1:5">
      <c r="A1257" s="923"/>
      <c r="B1257" s="917"/>
      <c r="C1257" s="917"/>
      <c r="D1257" s="917"/>
      <c r="E1257" s="917"/>
    </row>
    <row r="1258" spans="1:5">
      <c r="A1258" s="923"/>
      <c r="B1258" s="917"/>
      <c r="C1258" s="917"/>
      <c r="D1258" s="917"/>
      <c r="E1258" s="917"/>
    </row>
    <row r="1259" spans="1:5">
      <c r="A1259" s="923"/>
      <c r="B1259" s="917"/>
      <c r="C1259" s="917"/>
      <c r="D1259" s="917"/>
      <c r="E1259" s="917"/>
    </row>
    <row r="1260" spans="1:5">
      <c r="A1260" s="923"/>
      <c r="B1260" s="917"/>
      <c r="C1260" s="917"/>
      <c r="D1260" s="917"/>
      <c r="E1260" s="917"/>
    </row>
    <row r="1261" spans="1:5">
      <c r="A1261" s="923"/>
      <c r="B1261" s="917"/>
      <c r="C1261" s="917"/>
      <c r="D1261" s="917"/>
      <c r="E1261" s="917"/>
    </row>
    <row r="1262" spans="1:5">
      <c r="A1262" s="923"/>
      <c r="B1262" s="917"/>
      <c r="C1262" s="917"/>
      <c r="D1262" s="917"/>
      <c r="E1262" s="917"/>
    </row>
    <row r="1263" spans="1:5">
      <c r="A1263" s="923"/>
      <c r="B1263" s="917"/>
      <c r="C1263" s="917"/>
      <c r="D1263" s="917"/>
      <c r="E1263" s="917"/>
    </row>
    <row r="1264" spans="1:5">
      <c r="A1264" s="923"/>
      <c r="B1264" s="917"/>
      <c r="C1264" s="917"/>
      <c r="D1264" s="917"/>
      <c r="E1264" s="917"/>
    </row>
    <row r="1265" spans="1:5">
      <c r="A1265" s="923"/>
      <c r="B1265" s="917"/>
      <c r="C1265" s="917"/>
      <c r="D1265" s="917"/>
      <c r="E1265" s="917"/>
    </row>
    <row r="1266" spans="1:5">
      <c r="A1266" s="923"/>
      <c r="B1266" s="917"/>
      <c r="C1266" s="917"/>
      <c r="D1266" s="917"/>
      <c r="E1266" s="917"/>
    </row>
    <row r="1267" spans="1:5">
      <c r="A1267" s="923"/>
      <c r="B1267" s="917"/>
      <c r="C1267" s="917"/>
      <c r="D1267" s="917"/>
      <c r="E1267" s="917"/>
    </row>
    <row r="1268" spans="1:5">
      <c r="A1268" s="923"/>
      <c r="B1268" s="917"/>
      <c r="C1268" s="917"/>
      <c r="D1268" s="917"/>
      <c r="E1268" s="917"/>
    </row>
    <row r="1269" spans="1:5">
      <c r="A1269" s="923"/>
      <c r="B1269" s="917"/>
      <c r="C1269" s="917"/>
      <c r="D1269" s="917"/>
      <c r="E1269" s="917"/>
    </row>
    <row r="1270" spans="1:5">
      <c r="A1270" s="923"/>
      <c r="B1270" s="917"/>
      <c r="C1270" s="917"/>
      <c r="D1270" s="917"/>
      <c r="E1270" s="917"/>
    </row>
    <row r="1271" spans="1:5">
      <c r="A1271" s="923"/>
      <c r="B1271" s="917"/>
      <c r="C1271" s="917"/>
      <c r="D1271" s="917"/>
      <c r="E1271" s="917"/>
    </row>
    <row r="1272" spans="1:5">
      <c r="A1272" s="923"/>
      <c r="B1272" s="917"/>
      <c r="C1272" s="917"/>
      <c r="D1272" s="917"/>
      <c r="E1272" s="917"/>
    </row>
    <row r="1273" spans="1:5">
      <c r="A1273" s="923"/>
      <c r="B1273" s="917"/>
      <c r="C1273" s="917"/>
      <c r="D1273" s="917"/>
      <c r="E1273" s="917"/>
    </row>
    <row r="1274" spans="1:5">
      <c r="A1274" s="923"/>
      <c r="B1274" s="917"/>
      <c r="C1274" s="917"/>
      <c r="D1274" s="917"/>
      <c r="E1274" s="917"/>
    </row>
    <row r="1275" spans="1:5">
      <c r="A1275" s="923"/>
      <c r="B1275" s="917"/>
      <c r="C1275" s="917"/>
      <c r="D1275" s="917"/>
      <c r="E1275" s="917"/>
    </row>
    <row r="1276" spans="1:5">
      <c r="A1276" s="923"/>
      <c r="B1276" s="917"/>
      <c r="C1276" s="917"/>
      <c r="D1276" s="917"/>
      <c r="E1276" s="917"/>
    </row>
    <row r="1277" spans="1:5">
      <c r="A1277" s="923"/>
      <c r="B1277" s="917"/>
      <c r="C1277" s="917"/>
      <c r="D1277" s="917"/>
      <c r="E1277" s="917"/>
    </row>
    <row r="1278" spans="1:5">
      <c r="A1278" s="923"/>
      <c r="B1278" s="917"/>
      <c r="C1278" s="917"/>
      <c r="D1278" s="917"/>
      <c r="E1278" s="917"/>
    </row>
    <row r="1279" spans="1:5">
      <c r="A1279" s="923"/>
      <c r="B1279" s="917"/>
      <c r="C1279" s="917"/>
      <c r="D1279" s="917"/>
      <c r="E1279" s="917"/>
    </row>
    <row r="1280" spans="1:5">
      <c r="A1280" s="923"/>
      <c r="B1280" s="917"/>
      <c r="C1280" s="917"/>
      <c r="D1280" s="917"/>
      <c r="E1280" s="917"/>
    </row>
    <row r="1281" spans="1:5">
      <c r="A1281" s="923"/>
      <c r="B1281" s="917"/>
      <c r="C1281" s="917"/>
      <c r="D1281" s="917"/>
      <c r="E1281" s="917"/>
    </row>
    <row r="1282" spans="1:5">
      <c r="A1282" s="923"/>
      <c r="B1282" s="917"/>
      <c r="C1282" s="917"/>
      <c r="D1282" s="917"/>
      <c r="E1282" s="917"/>
    </row>
    <row r="1283" spans="1:5">
      <c r="A1283" s="923"/>
      <c r="B1283" s="917"/>
      <c r="C1283" s="917"/>
      <c r="D1283" s="917"/>
      <c r="E1283" s="917"/>
    </row>
    <row r="1284" spans="1:5">
      <c r="A1284" s="923"/>
      <c r="B1284" s="917"/>
      <c r="C1284" s="917"/>
      <c r="D1284" s="917"/>
      <c r="E1284" s="917"/>
    </row>
    <row r="1285" spans="1:5">
      <c r="A1285" s="923"/>
      <c r="B1285" s="917"/>
      <c r="C1285" s="917"/>
      <c r="D1285" s="917"/>
      <c r="E1285" s="917"/>
    </row>
    <row r="1286" spans="1:5">
      <c r="A1286" s="923"/>
      <c r="B1286" s="917"/>
      <c r="C1286" s="917"/>
      <c r="D1286" s="917"/>
      <c r="E1286" s="917"/>
    </row>
    <row r="1287" spans="1:5">
      <c r="A1287" s="923"/>
      <c r="B1287" s="917"/>
      <c r="C1287" s="917"/>
      <c r="D1287" s="917"/>
      <c r="E1287" s="917"/>
    </row>
    <row r="1288" spans="1:5">
      <c r="A1288" s="923"/>
      <c r="B1288" s="917"/>
      <c r="C1288" s="917"/>
      <c r="D1288" s="917"/>
      <c r="E1288" s="917"/>
    </row>
    <row r="1289" spans="1:5">
      <c r="A1289" s="923"/>
      <c r="B1289" s="917"/>
      <c r="C1289" s="917"/>
      <c r="D1289" s="917"/>
      <c r="E1289" s="917"/>
    </row>
    <row r="1290" spans="1:5">
      <c r="A1290" s="923"/>
      <c r="B1290" s="917"/>
      <c r="C1290" s="917"/>
      <c r="D1290" s="917"/>
      <c r="E1290" s="917"/>
    </row>
    <row r="1291" spans="1:5">
      <c r="A1291" s="923"/>
      <c r="B1291" s="917"/>
      <c r="C1291" s="917"/>
      <c r="D1291" s="917"/>
      <c r="E1291" s="917"/>
    </row>
    <row r="1292" spans="1:5">
      <c r="A1292" s="923"/>
      <c r="B1292" s="917"/>
      <c r="C1292" s="917"/>
      <c r="D1292" s="917"/>
      <c r="E1292" s="917"/>
    </row>
    <row r="1293" spans="1:5">
      <c r="A1293" s="923"/>
      <c r="B1293" s="917"/>
      <c r="C1293" s="917"/>
      <c r="D1293" s="917"/>
      <c r="E1293" s="917"/>
    </row>
    <row r="1294" spans="1:5">
      <c r="A1294" s="923"/>
      <c r="B1294" s="917"/>
      <c r="C1294" s="917"/>
      <c r="D1294" s="917"/>
      <c r="E1294" s="917"/>
    </row>
    <row r="1295" spans="1:5">
      <c r="A1295" s="923"/>
      <c r="B1295" s="917"/>
      <c r="C1295" s="917"/>
      <c r="D1295" s="917"/>
      <c r="E1295" s="917"/>
    </row>
    <row r="1296" spans="1:5">
      <c r="A1296" s="923"/>
      <c r="B1296" s="917"/>
      <c r="C1296" s="917"/>
      <c r="D1296" s="917"/>
      <c r="E1296" s="917"/>
    </row>
    <row r="1297" spans="1:5">
      <c r="A1297" s="923"/>
      <c r="B1297" s="917"/>
      <c r="C1297" s="917"/>
      <c r="D1297" s="917"/>
      <c r="E1297" s="917"/>
    </row>
    <row r="1298" spans="1:5">
      <c r="A1298" s="923"/>
      <c r="B1298" s="917"/>
      <c r="C1298" s="917"/>
      <c r="D1298" s="917"/>
      <c r="E1298" s="917"/>
    </row>
    <row r="1299" spans="1:5">
      <c r="A1299" s="923"/>
      <c r="B1299" s="917"/>
      <c r="C1299" s="917"/>
      <c r="D1299" s="917"/>
      <c r="E1299" s="917"/>
    </row>
    <row r="1300" spans="1:5">
      <c r="A1300" s="923"/>
      <c r="B1300" s="917"/>
      <c r="C1300" s="917"/>
      <c r="D1300" s="917"/>
      <c r="E1300" s="917"/>
    </row>
    <row r="1301" spans="1:5">
      <c r="A1301" s="923"/>
      <c r="B1301" s="917"/>
      <c r="C1301" s="917"/>
      <c r="D1301" s="917"/>
      <c r="E1301" s="917"/>
    </row>
    <row r="1302" spans="1:5">
      <c r="A1302" s="923"/>
      <c r="B1302" s="917"/>
      <c r="C1302" s="917"/>
      <c r="D1302" s="917"/>
      <c r="E1302" s="917"/>
    </row>
    <row r="1303" spans="1:5">
      <c r="A1303" s="923"/>
      <c r="B1303" s="917"/>
      <c r="C1303" s="917"/>
      <c r="D1303" s="917"/>
      <c r="E1303" s="917"/>
    </row>
    <row r="1304" spans="1:5">
      <c r="A1304" s="923"/>
      <c r="B1304" s="917"/>
      <c r="C1304" s="917"/>
      <c r="D1304" s="917"/>
      <c r="E1304" s="917"/>
    </row>
    <row r="1305" spans="1:5">
      <c r="A1305" s="923"/>
      <c r="B1305" s="917"/>
      <c r="C1305" s="917"/>
      <c r="D1305" s="917"/>
      <c r="E1305" s="917"/>
    </row>
    <row r="1306" spans="1:5">
      <c r="A1306" s="923"/>
      <c r="B1306" s="917"/>
      <c r="C1306" s="917"/>
      <c r="D1306" s="917"/>
      <c r="E1306" s="917"/>
    </row>
    <row r="1307" spans="1:5">
      <c r="A1307" s="923"/>
      <c r="B1307" s="917"/>
      <c r="C1307" s="917"/>
      <c r="D1307" s="917"/>
      <c r="E1307" s="917"/>
    </row>
    <row r="1308" spans="1:5">
      <c r="A1308" s="923"/>
      <c r="B1308" s="917"/>
      <c r="C1308" s="917"/>
      <c r="D1308" s="917"/>
      <c r="E1308" s="917"/>
    </row>
    <row r="1309" spans="1:5">
      <c r="A1309" s="923"/>
      <c r="B1309" s="917"/>
      <c r="C1309" s="917"/>
      <c r="D1309" s="917"/>
      <c r="E1309" s="917"/>
    </row>
    <row r="1310" spans="1:5">
      <c r="A1310" s="923"/>
      <c r="B1310" s="917"/>
      <c r="C1310" s="917"/>
      <c r="D1310" s="917"/>
      <c r="E1310" s="917"/>
    </row>
    <row r="1311" spans="1:5">
      <c r="A1311" s="923"/>
      <c r="B1311" s="917"/>
      <c r="C1311" s="917"/>
      <c r="D1311" s="917"/>
      <c r="E1311" s="917"/>
    </row>
    <row r="1312" spans="1:5">
      <c r="A1312" s="923"/>
      <c r="B1312" s="917"/>
      <c r="C1312" s="917"/>
      <c r="D1312" s="917"/>
      <c r="E1312" s="917"/>
    </row>
    <row r="1313" spans="1:5">
      <c r="A1313" s="923"/>
      <c r="B1313" s="917"/>
      <c r="C1313" s="917"/>
      <c r="D1313" s="917"/>
      <c r="E1313" s="917"/>
    </row>
    <row r="1314" spans="1:5">
      <c r="A1314" s="923"/>
      <c r="B1314" s="917"/>
      <c r="C1314" s="917"/>
      <c r="D1314" s="917"/>
      <c r="E1314" s="917"/>
    </row>
    <row r="1315" spans="1:5">
      <c r="A1315" s="923"/>
      <c r="B1315" s="917"/>
      <c r="C1315" s="917"/>
      <c r="D1315" s="917"/>
      <c r="E1315" s="917"/>
    </row>
    <row r="1316" spans="1:5">
      <c r="A1316" s="923"/>
      <c r="B1316" s="917"/>
      <c r="C1316" s="917"/>
      <c r="D1316" s="917"/>
      <c r="E1316" s="917"/>
    </row>
    <row r="1317" spans="1:5">
      <c r="A1317" s="923"/>
      <c r="B1317" s="917"/>
      <c r="C1317" s="917"/>
      <c r="D1317" s="917"/>
      <c r="E1317" s="917"/>
    </row>
    <row r="1318" spans="1:5">
      <c r="A1318" s="923"/>
      <c r="B1318" s="917"/>
      <c r="C1318" s="917"/>
      <c r="D1318" s="917"/>
      <c r="E1318" s="917"/>
    </row>
    <row r="1319" spans="1:5">
      <c r="A1319" s="923"/>
      <c r="B1319" s="917"/>
      <c r="C1319" s="917"/>
      <c r="D1319" s="917"/>
      <c r="E1319" s="917"/>
    </row>
    <row r="1320" spans="1:5">
      <c r="A1320" s="923"/>
      <c r="B1320" s="917"/>
      <c r="C1320" s="917"/>
      <c r="D1320" s="917"/>
      <c r="E1320" s="917"/>
    </row>
    <row r="1321" spans="1:5">
      <c r="A1321" s="923"/>
      <c r="B1321" s="917"/>
      <c r="C1321" s="917"/>
      <c r="D1321" s="917"/>
      <c r="E1321" s="917"/>
    </row>
    <row r="1322" spans="1:5">
      <c r="A1322" s="923"/>
      <c r="B1322" s="917"/>
      <c r="C1322" s="917"/>
      <c r="D1322" s="917"/>
      <c r="E1322" s="917"/>
    </row>
    <row r="1323" spans="1:5">
      <c r="A1323" s="923"/>
      <c r="B1323" s="917"/>
      <c r="C1323" s="917"/>
      <c r="D1323" s="917"/>
      <c r="E1323" s="917"/>
    </row>
    <row r="1324" spans="1:5">
      <c r="A1324" s="923"/>
      <c r="B1324" s="917"/>
      <c r="C1324" s="917"/>
      <c r="D1324" s="917"/>
      <c r="E1324" s="917"/>
    </row>
    <row r="1325" spans="1:5">
      <c r="A1325" s="923"/>
      <c r="B1325" s="917"/>
      <c r="C1325" s="917"/>
      <c r="D1325" s="917"/>
      <c r="E1325" s="917"/>
    </row>
    <row r="1326" spans="1:5">
      <c r="A1326" s="923"/>
      <c r="B1326" s="917"/>
      <c r="C1326" s="917"/>
      <c r="D1326" s="917"/>
      <c r="E1326" s="917"/>
    </row>
    <row r="1327" spans="1:5">
      <c r="A1327" s="923"/>
      <c r="B1327" s="917"/>
      <c r="C1327" s="917"/>
      <c r="D1327" s="917"/>
      <c r="E1327" s="917"/>
    </row>
    <row r="1328" spans="1:5">
      <c r="A1328" s="923"/>
      <c r="B1328" s="917"/>
      <c r="C1328" s="917"/>
      <c r="D1328" s="917"/>
      <c r="E1328" s="917"/>
    </row>
    <row r="1329" spans="1:5">
      <c r="A1329" s="923"/>
      <c r="B1329" s="917"/>
      <c r="C1329" s="917"/>
      <c r="D1329" s="917"/>
      <c r="E1329" s="917"/>
    </row>
    <row r="1330" spans="1:5">
      <c r="A1330" s="923"/>
      <c r="B1330" s="917"/>
      <c r="C1330" s="917"/>
      <c r="D1330" s="917"/>
      <c r="E1330" s="917"/>
    </row>
    <row r="1331" spans="1:5">
      <c r="A1331" s="923"/>
      <c r="B1331" s="917"/>
      <c r="C1331" s="917"/>
      <c r="D1331" s="917"/>
      <c r="E1331" s="917"/>
    </row>
    <row r="1332" spans="1:5">
      <c r="A1332" s="923"/>
      <c r="B1332" s="917"/>
      <c r="C1332" s="917"/>
      <c r="D1332" s="917"/>
      <c r="E1332" s="917"/>
    </row>
    <row r="1333" spans="1:5">
      <c r="A1333" s="923"/>
      <c r="B1333" s="917"/>
      <c r="C1333" s="917"/>
      <c r="D1333" s="917"/>
      <c r="E1333" s="917"/>
    </row>
    <row r="1334" spans="1:5">
      <c r="A1334" s="923"/>
      <c r="B1334" s="917"/>
      <c r="C1334" s="917"/>
      <c r="D1334" s="917"/>
      <c r="E1334" s="917"/>
    </row>
    <row r="1335" spans="1:5">
      <c r="A1335" s="923"/>
      <c r="B1335" s="917"/>
      <c r="C1335" s="917"/>
      <c r="D1335" s="917"/>
      <c r="E1335" s="917"/>
    </row>
    <row r="1336" spans="1:5">
      <c r="A1336" s="923"/>
      <c r="B1336" s="917"/>
      <c r="C1336" s="917"/>
      <c r="D1336" s="917"/>
      <c r="E1336" s="917"/>
    </row>
    <row r="1337" spans="1:5">
      <c r="A1337" s="923"/>
      <c r="B1337" s="917"/>
      <c r="C1337" s="917"/>
      <c r="D1337" s="917"/>
      <c r="E1337" s="917"/>
    </row>
    <row r="1338" spans="1:5">
      <c r="A1338" s="923"/>
      <c r="B1338" s="917"/>
      <c r="C1338" s="917"/>
      <c r="D1338" s="917"/>
      <c r="E1338" s="917"/>
    </row>
    <row r="1339" spans="1:5">
      <c r="A1339" s="923"/>
      <c r="B1339" s="917"/>
      <c r="C1339" s="917"/>
      <c r="D1339" s="917"/>
      <c r="E1339" s="917"/>
    </row>
    <row r="1340" spans="1:5">
      <c r="A1340" s="923"/>
      <c r="B1340" s="917"/>
      <c r="C1340" s="917"/>
      <c r="D1340" s="917"/>
      <c r="E1340" s="917"/>
    </row>
    <row r="1341" spans="1:5">
      <c r="A1341" s="923"/>
      <c r="B1341" s="917"/>
      <c r="C1341" s="917"/>
      <c r="D1341" s="917"/>
      <c r="E1341" s="917"/>
    </row>
    <row r="1342" spans="1:5">
      <c r="A1342" s="923"/>
      <c r="B1342" s="917"/>
      <c r="C1342" s="917"/>
      <c r="D1342" s="917"/>
      <c r="E1342" s="917"/>
    </row>
    <row r="1343" spans="1:5">
      <c r="A1343" s="923"/>
      <c r="B1343" s="917"/>
      <c r="C1343" s="917"/>
      <c r="D1343" s="917"/>
      <c r="E1343" s="917"/>
    </row>
    <row r="1344" spans="1:5">
      <c r="A1344" s="923"/>
      <c r="B1344" s="917"/>
      <c r="C1344" s="917"/>
      <c r="D1344" s="917"/>
      <c r="E1344" s="917"/>
    </row>
    <row r="1345" spans="1:5">
      <c r="A1345" s="923"/>
      <c r="B1345" s="917"/>
      <c r="C1345" s="917"/>
      <c r="D1345" s="917"/>
      <c r="E1345" s="917"/>
    </row>
    <row r="1346" spans="1:5">
      <c r="A1346" s="923"/>
      <c r="B1346" s="917"/>
      <c r="C1346" s="917"/>
      <c r="D1346" s="917"/>
      <c r="E1346" s="917"/>
    </row>
    <row r="1347" spans="1:5">
      <c r="A1347" s="923"/>
      <c r="B1347" s="917"/>
      <c r="C1347" s="917"/>
      <c r="D1347" s="917"/>
      <c r="E1347" s="917"/>
    </row>
    <row r="1348" spans="1:5">
      <c r="A1348" s="923"/>
      <c r="B1348" s="917"/>
      <c r="C1348" s="917"/>
      <c r="D1348" s="917"/>
      <c r="E1348" s="917"/>
    </row>
    <row r="1349" spans="1:5">
      <c r="A1349" s="923"/>
      <c r="B1349" s="917"/>
      <c r="C1349" s="917"/>
      <c r="D1349" s="917"/>
      <c r="E1349" s="917"/>
    </row>
    <row r="1350" spans="1:5">
      <c r="A1350" s="923"/>
      <c r="B1350" s="917"/>
      <c r="C1350" s="917"/>
      <c r="D1350" s="917"/>
      <c r="E1350" s="917"/>
    </row>
    <row r="1351" spans="1:5">
      <c r="A1351" s="923"/>
      <c r="B1351" s="917"/>
      <c r="C1351" s="917"/>
      <c r="D1351" s="917"/>
      <c r="E1351" s="917"/>
    </row>
    <row r="1352" spans="1:5">
      <c r="A1352" s="923"/>
      <c r="B1352" s="917"/>
      <c r="C1352" s="917"/>
      <c r="D1352" s="917"/>
      <c r="E1352" s="917"/>
    </row>
    <row r="1353" spans="1:5">
      <c r="A1353" s="923"/>
      <c r="B1353" s="917"/>
      <c r="C1353" s="917"/>
      <c r="D1353" s="917"/>
      <c r="E1353" s="917"/>
    </row>
    <row r="1354" spans="1:5">
      <c r="A1354" s="923"/>
      <c r="B1354" s="917"/>
      <c r="C1354" s="917"/>
      <c r="D1354" s="917"/>
      <c r="E1354" s="917"/>
    </row>
    <row r="1355" spans="1:5">
      <c r="A1355" s="923"/>
      <c r="B1355" s="917"/>
      <c r="C1355" s="917"/>
      <c r="D1355" s="917"/>
      <c r="E1355" s="917"/>
    </row>
    <row r="1356" spans="1:5">
      <c r="A1356" s="923"/>
      <c r="B1356" s="917"/>
      <c r="C1356" s="917"/>
      <c r="D1356" s="917"/>
      <c r="E1356" s="917"/>
    </row>
    <row r="1357" spans="1:5">
      <c r="A1357" s="923"/>
      <c r="B1357" s="917"/>
      <c r="C1357" s="917"/>
      <c r="D1357" s="917"/>
      <c r="E1357" s="917"/>
    </row>
    <row r="1358" spans="1:5">
      <c r="A1358" s="923"/>
      <c r="B1358" s="917"/>
      <c r="C1358" s="917"/>
      <c r="D1358" s="917"/>
      <c r="E1358" s="917"/>
    </row>
    <row r="1359" spans="1:5">
      <c r="A1359" s="923"/>
      <c r="B1359" s="917"/>
      <c r="C1359" s="917"/>
      <c r="D1359" s="917"/>
      <c r="E1359" s="917"/>
    </row>
    <row r="1360" spans="1:5">
      <c r="A1360" s="923"/>
      <c r="B1360" s="917"/>
      <c r="C1360" s="917"/>
      <c r="D1360" s="917"/>
      <c r="E1360" s="917"/>
    </row>
    <row r="1361" spans="1:5">
      <c r="A1361" s="923"/>
      <c r="B1361" s="917"/>
      <c r="C1361" s="917"/>
      <c r="D1361" s="917"/>
      <c r="E1361" s="917"/>
    </row>
    <row r="1362" spans="1:5">
      <c r="A1362" s="923"/>
      <c r="B1362" s="917"/>
      <c r="C1362" s="917"/>
      <c r="D1362" s="917"/>
      <c r="E1362" s="917"/>
    </row>
    <row r="1363" spans="1:5">
      <c r="A1363" s="923"/>
      <c r="B1363" s="917"/>
      <c r="C1363" s="917"/>
      <c r="D1363" s="917"/>
      <c r="E1363" s="917"/>
    </row>
    <row r="1364" spans="1:5">
      <c r="A1364" s="923"/>
      <c r="B1364" s="917"/>
      <c r="C1364" s="917"/>
      <c r="D1364" s="917"/>
      <c r="E1364" s="917"/>
    </row>
    <row r="1365" spans="1:5">
      <c r="A1365" s="923"/>
      <c r="B1365" s="917"/>
      <c r="C1365" s="917"/>
      <c r="D1365" s="917"/>
      <c r="E1365" s="917"/>
    </row>
    <row r="1366" spans="1:5">
      <c r="A1366" s="923"/>
      <c r="B1366" s="917"/>
      <c r="C1366" s="917"/>
      <c r="D1366" s="917"/>
      <c r="E1366" s="917"/>
    </row>
    <row r="1367" spans="1:5">
      <c r="A1367" s="923"/>
      <c r="B1367" s="917"/>
      <c r="C1367" s="917"/>
      <c r="D1367" s="917"/>
      <c r="E1367" s="917"/>
    </row>
    <row r="1368" spans="1:5">
      <c r="A1368" s="923"/>
      <c r="B1368" s="917"/>
      <c r="C1368" s="917"/>
      <c r="D1368" s="917"/>
      <c r="E1368" s="917"/>
    </row>
    <row r="1369" spans="1:5">
      <c r="A1369" s="923"/>
      <c r="B1369" s="917"/>
      <c r="C1369" s="917"/>
      <c r="D1369" s="917"/>
      <c r="E1369" s="917"/>
    </row>
    <row r="1370" spans="1:5">
      <c r="A1370" s="923"/>
      <c r="B1370" s="917"/>
      <c r="C1370" s="917"/>
      <c r="D1370" s="917"/>
      <c r="E1370" s="917"/>
    </row>
    <row r="1371" spans="1:5">
      <c r="A1371" s="923"/>
      <c r="B1371" s="917"/>
      <c r="C1371" s="917"/>
      <c r="D1371" s="917"/>
      <c r="E1371" s="917"/>
    </row>
    <row r="1372" spans="1:5">
      <c r="A1372" s="923"/>
      <c r="B1372" s="917"/>
      <c r="C1372" s="917"/>
      <c r="D1372" s="917"/>
      <c r="E1372" s="917"/>
    </row>
    <row r="1373" spans="1:5">
      <c r="A1373" s="923"/>
      <c r="B1373" s="917"/>
      <c r="C1373" s="917"/>
      <c r="D1373" s="917"/>
      <c r="E1373" s="917"/>
    </row>
    <row r="1374" spans="1:5">
      <c r="A1374" s="923"/>
      <c r="B1374" s="917"/>
      <c r="C1374" s="917"/>
      <c r="D1374" s="917"/>
      <c r="E1374" s="917"/>
    </row>
    <row r="1375" spans="1:5">
      <c r="A1375" s="923"/>
      <c r="B1375" s="917"/>
      <c r="C1375" s="917"/>
      <c r="D1375" s="917"/>
      <c r="E1375" s="917"/>
    </row>
    <row r="1376" spans="1:5">
      <c r="A1376" s="923"/>
      <c r="B1376" s="917"/>
      <c r="C1376" s="917"/>
      <c r="D1376" s="917"/>
      <c r="E1376" s="917"/>
    </row>
    <row r="1377" spans="1:5">
      <c r="A1377" s="923"/>
      <c r="B1377" s="917"/>
      <c r="C1377" s="917"/>
      <c r="D1377" s="917"/>
      <c r="E1377" s="917"/>
    </row>
    <row r="1378" spans="1:5">
      <c r="A1378" s="923"/>
      <c r="B1378" s="917"/>
      <c r="C1378" s="917"/>
      <c r="D1378" s="917"/>
      <c r="E1378" s="917"/>
    </row>
    <row r="1379" spans="1:5">
      <c r="A1379" s="923"/>
      <c r="B1379" s="917"/>
      <c r="C1379" s="917"/>
      <c r="D1379" s="917"/>
      <c r="E1379" s="917"/>
    </row>
    <row r="1380" spans="1:5">
      <c r="A1380" s="923"/>
      <c r="B1380" s="917"/>
      <c r="C1380" s="917"/>
      <c r="D1380" s="917"/>
      <c r="E1380" s="917"/>
    </row>
    <row r="1381" spans="1:5">
      <c r="A1381" s="923"/>
      <c r="B1381" s="917"/>
      <c r="C1381" s="917"/>
      <c r="D1381" s="917"/>
      <c r="E1381" s="917"/>
    </row>
    <row r="1382" spans="1:5">
      <c r="A1382" s="923"/>
      <c r="B1382" s="917"/>
      <c r="C1382" s="917"/>
      <c r="D1382" s="917"/>
      <c r="E1382" s="917"/>
    </row>
    <row r="1383" spans="1:5">
      <c r="A1383" s="923"/>
      <c r="B1383" s="917"/>
      <c r="C1383" s="917"/>
      <c r="D1383" s="917"/>
      <c r="E1383" s="917"/>
    </row>
    <row r="1384" spans="1:5">
      <c r="A1384" s="923"/>
      <c r="B1384" s="917"/>
      <c r="C1384" s="917"/>
      <c r="D1384" s="917"/>
      <c r="E1384" s="917"/>
    </row>
    <row r="1385" spans="1:5">
      <c r="A1385" s="923"/>
      <c r="B1385" s="917"/>
      <c r="C1385" s="917"/>
      <c r="D1385" s="917"/>
      <c r="E1385" s="917"/>
    </row>
    <row r="1386" spans="1:5">
      <c r="A1386" s="923"/>
      <c r="B1386" s="917"/>
      <c r="C1386" s="917"/>
      <c r="D1386" s="917"/>
      <c r="E1386" s="917"/>
    </row>
    <row r="1387" spans="1:5">
      <c r="A1387" s="923"/>
      <c r="B1387" s="917"/>
      <c r="C1387" s="917"/>
      <c r="D1387" s="917"/>
      <c r="E1387" s="917"/>
    </row>
    <row r="1388" spans="1:5">
      <c r="A1388" s="923"/>
      <c r="B1388" s="917"/>
      <c r="C1388" s="917"/>
      <c r="D1388" s="917"/>
      <c r="E1388" s="917"/>
    </row>
    <row r="1389" spans="1:5">
      <c r="A1389" s="923"/>
      <c r="B1389" s="917"/>
      <c r="C1389" s="917"/>
      <c r="D1389" s="917"/>
      <c r="E1389" s="917"/>
    </row>
    <row r="1390" spans="1:5">
      <c r="A1390" s="923"/>
      <c r="B1390" s="917"/>
      <c r="C1390" s="917"/>
      <c r="D1390" s="917"/>
      <c r="E1390" s="917"/>
    </row>
    <row r="1391" spans="1:5">
      <c r="A1391" s="923"/>
      <c r="B1391" s="917"/>
      <c r="C1391" s="917"/>
      <c r="D1391" s="917"/>
      <c r="E1391" s="917"/>
    </row>
    <row r="1392" spans="1:5">
      <c r="A1392" s="923"/>
      <c r="B1392" s="917"/>
      <c r="C1392" s="917"/>
      <c r="D1392" s="917"/>
      <c r="E1392" s="917"/>
    </row>
    <row r="1393" spans="1:5">
      <c r="A1393" s="923"/>
      <c r="B1393" s="917"/>
      <c r="C1393" s="917"/>
      <c r="D1393" s="917"/>
      <c r="E1393" s="917"/>
    </row>
    <row r="1394" spans="1:5">
      <c r="A1394" s="923"/>
      <c r="B1394" s="917"/>
      <c r="C1394" s="917"/>
      <c r="D1394" s="917"/>
      <c r="E1394" s="917"/>
    </row>
    <row r="1395" spans="1:5">
      <c r="A1395" s="923"/>
      <c r="B1395" s="917"/>
      <c r="C1395" s="917"/>
      <c r="D1395" s="917"/>
      <c r="E1395" s="917"/>
    </row>
    <row r="1396" spans="1:5">
      <c r="A1396" s="923"/>
      <c r="B1396" s="917"/>
      <c r="C1396" s="917"/>
      <c r="D1396" s="917"/>
      <c r="E1396" s="917"/>
    </row>
    <row r="1397" spans="1:5">
      <c r="A1397" s="923"/>
      <c r="B1397" s="917"/>
      <c r="C1397" s="917"/>
      <c r="D1397" s="917"/>
      <c r="E1397" s="917"/>
    </row>
    <row r="1398" spans="1:5">
      <c r="A1398" s="923"/>
      <c r="B1398" s="917"/>
      <c r="C1398" s="917"/>
      <c r="D1398" s="917"/>
      <c r="E1398" s="917"/>
    </row>
    <row r="1399" spans="1:5">
      <c r="A1399" s="923"/>
      <c r="B1399" s="917"/>
      <c r="C1399" s="917"/>
      <c r="D1399" s="917"/>
      <c r="E1399" s="917"/>
    </row>
    <row r="1400" spans="1:5">
      <c r="A1400" s="923"/>
      <c r="B1400" s="917"/>
      <c r="C1400" s="917"/>
      <c r="D1400" s="917"/>
      <c r="E1400" s="917"/>
    </row>
    <row r="1401" spans="1:5">
      <c r="A1401" s="923"/>
      <c r="B1401" s="917"/>
      <c r="C1401" s="917"/>
      <c r="D1401" s="917"/>
      <c r="E1401" s="917"/>
    </row>
    <row r="1402" spans="1:5">
      <c r="A1402" s="923"/>
      <c r="B1402" s="917"/>
      <c r="C1402" s="917"/>
      <c r="D1402" s="917"/>
      <c r="E1402" s="917"/>
    </row>
    <row r="1403" spans="1:5">
      <c r="A1403" s="923"/>
      <c r="B1403" s="917"/>
      <c r="C1403" s="917"/>
      <c r="D1403" s="917"/>
      <c r="E1403" s="917"/>
    </row>
    <row r="1404" spans="1:5">
      <c r="A1404" s="923"/>
      <c r="B1404" s="917"/>
      <c r="C1404" s="917"/>
      <c r="D1404" s="917"/>
      <c r="E1404" s="917"/>
    </row>
    <row r="1405" spans="1:5">
      <c r="A1405" s="923"/>
      <c r="B1405" s="917"/>
      <c r="C1405" s="917"/>
      <c r="D1405" s="917"/>
      <c r="E1405" s="917"/>
    </row>
    <row r="1406" spans="1:5">
      <c r="A1406" s="923"/>
      <c r="B1406" s="917"/>
      <c r="C1406" s="917"/>
      <c r="D1406" s="917"/>
      <c r="E1406" s="917"/>
    </row>
    <row r="1407" spans="1:5">
      <c r="A1407" s="923"/>
      <c r="B1407" s="917"/>
      <c r="C1407" s="917"/>
      <c r="D1407" s="917"/>
      <c r="E1407" s="917"/>
    </row>
    <row r="1408" spans="1:5">
      <c r="A1408" s="923"/>
      <c r="B1408" s="917"/>
      <c r="C1408" s="917"/>
      <c r="D1408" s="917"/>
      <c r="E1408" s="917"/>
    </row>
    <row r="1409" spans="1:5">
      <c r="A1409" s="923"/>
      <c r="B1409" s="917"/>
      <c r="C1409" s="917"/>
      <c r="D1409" s="917"/>
      <c r="E1409" s="917"/>
    </row>
    <row r="1410" spans="1:5">
      <c r="A1410" s="923"/>
      <c r="B1410" s="917"/>
      <c r="C1410" s="917"/>
      <c r="D1410" s="917"/>
      <c r="E1410" s="917"/>
    </row>
    <row r="1411" spans="1:5">
      <c r="A1411" s="923"/>
      <c r="B1411" s="917"/>
      <c r="C1411" s="917"/>
      <c r="D1411" s="917"/>
      <c r="E1411" s="917"/>
    </row>
    <row r="1412" spans="1:5">
      <c r="A1412" s="923"/>
      <c r="B1412" s="917"/>
      <c r="C1412" s="917"/>
      <c r="D1412" s="917"/>
      <c r="E1412" s="917"/>
    </row>
    <row r="1413" spans="1:5">
      <c r="A1413" s="923"/>
      <c r="B1413" s="917"/>
      <c r="C1413" s="917"/>
      <c r="D1413" s="917"/>
      <c r="E1413" s="917"/>
    </row>
    <row r="1414" spans="1:5">
      <c r="A1414" s="923"/>
      <c r="B1414" s="917"/>
      <c r="C1414" s="917"/>
      <c r="D1414" s="917"/>
      <c r="E1414" s="917"/>
    </row>
    <row r="1415" spans="1:5">
      <c r="A1415" s="923"/>
      <c r="B1415" s="917"/>
      <c r="C1415" s="917"/>
      <c r="D1415" s="917"/>
      <c r="E1415" s="917"/>
    </row>
    <row r="1416" spans="1:5">
      <c r="A1416" s="923"/>
      <c r="B1416" s="917"/>
      <c r="C1416" s="917"/>
      <c r="D1416" s="917"/>
      <c r="E1416" s="917"/>
    </row>
    <row r="1417" spans="1:5">
      <c r="A1417" s="923"/>
      <c r="B1417" s="917"/>
      <c r="C1417" s="917"/>
      <c r="D1417" s="917"/>
      <c r="E1417" s="917"/>
    </row>
    <row r="1418" spans="1:5">
      <c r="A1418" s="923"/>
      <c r="B1418" s="917"/>
      <c r="C1418" s="917"/>
      <c r="D1418" s="917"/>
      <c r="E1418" s="917"/>
    </row>
    <row r="1419" spans="1:5">
      <c r="A1419" s="923"/>
      <c r="B1419" s="917"/>
      <c r="C1419" s="917"/>
      <c r="D1419" s="917"/>
      <c r="E1419" s="917"/>
    </row>
    <row r="1420" spans="1:5">
      <c r="A1420" s="923"/>
      <c r="B1420" s="917"/>
      <c r="C1420" s="917"/>
      <c r="D1420" s="917"/>
      <c r="E1420" s="917"/>
    </row>
    <row r="1421" spans="1:5">
      <c r="A1421" s="923"/>
      <c r="B1421" s="917"/>
      <c r="C1421" s="917"/>
      <c r="D1421" s="917"/>
      <c r="E1421" s="917"/>
    </row>
    <row r="1422" spans="1:5">
      <c r="A1422" s="923"/>
      <c r="B1422" s="917"/>
      <c r="C1422" s="917"/>
      <c r="D1422" s="917"/>
      <c r="E1422" s="917"/>
    </row>
    <row r="1423" spans="1:5">
      <c r="A1423" s="923"/>
      <c r="B1423" s="917"/>
      <c r="C1423" s="917"/>
      <c r="D1423" s="917"/>
      <c r="E1423" s="917"/>
    </row>
    <row r="1424" spans="1:5">
      <c r="A1424" s="923"/>
      <c r="B1424" s="917"/>
      <c r="C1424" s="917"/>
      <c r="D1424" s="917"/>
      <c r="E1424" s="917"/>
    </row>
    <row r="1425" spans="1:5">
      <c r="A1425" s="923"/>
      <c r="B1425" s="917"/>
      <c r="C1425" s="917"/>
      <c r="D1425" s="917"/>
      <c r="E1425" s="917"/>
    </row>
    <row r="1426" spans="1:5">
      <c r="A1426" s="923"/>
      <c r="B1426" s="917"/>
      <c r="C1426" s="917"/>
      <c r="D1426" s="917"/>
      <c r="E1426" s="917"/>
    </row>
    <row r="1427" spans="1:5">
      <c r="A1427" s="923"/>
      <c r="B1427" s="917"/>
      <c r="C1427" s="917"/>
      <c r="D1427" s="917"/>
      <c r="E1427" s="917"/>
    </row>
    <row r="1428" spans="1:5">
      <c r="A1428" s="923"/>
      <c r="B1428" s="917"/>
      <c r="C1428" s="917"/>
      <c r="D1428" s="917"/>
      <c r="E1428" s="917"/>
    </row>
    <row r="1429" spans="1:5">
      <c r="A1429" s="923"/>
      <c r="B1429" s="917"/>
      <c r="C1429" s="917"/>
      <c r="D1429" s="917"/>
      <c r="E1429" s="917"/>
    </row>
    <row r="1430" spans="1:5">
      <c r="A1430" s="923"/>
      <c r="B1430" s="917"/>
      <c r="C1430" s="917"/>
      <c r="D1430" s="917"/>
      <c r="E1430" s="917"/>
    </row>
    <row r="1431" spans="1:5">
      <c r="A1431" s="923"/>
      <c r="B1431" s="917"/>
      <c r="C1431" s="917"/>
      <c r="D1431" s="917"/>
      <c r="E1431" s="917"/>
    </row>
    <row r="1432" spans="1:5">
      <c r="A1432" s="923"/>
      <c r="B1432" s="917"/>
      <c r="C1432" s="917"/>
      <c r="D1432" s="917"/>
      <c r="E1432" s="917"/>
    </row>
    <row r="1433" spans="1:5">
      <c r="A1433" s="923"/>
      <c r="B1433" s="917"/>
      <c r="C1433" s="917"/>
      <c r="D1433" s="917"/>
      <c r="E1433" s="917"/>
    </row>
    <row r="1434" spans="1:5">
      <c r="A1434" s="923"/>
      <c r="B1434" s="917"/>
      <c r="C1434" s="917"/>
      <c r="D1434" s="917"/>
      <c r="E1434" s="917"/>
    </row>
    <row r="1435" spans="1:5">
      <c r="A1435" s="923"/>
      <c r="B1435" s="917"/>
      <c r="C1435" s="917"/>
      <c r="D1435" s="917"/>
      <c r="E1435" s="917"/>
    </row>
    <row r="1436" spans="1:5">
      <c r="A1436" s="923"/>
      <c r="B1436" s="917"/>
      <c r="C1436" s="917"/>
      <c r="D1436" s="917"/>
      <c r="E1436" s="917"/>
    </row>
    <row r="1437" spans="1:5">
      <c r="A1437" s="923"/>
      <c r="B1437" s="917"/>
      <c r="C1437" s="917"/>
      <c r="D1437" s="917"/>
      <c r="E1437" s="917"/>
    </row>
    <row r="1438" spans="1:5">
      <c r="A1438" s="923"/>
      <c r="B1438" s="917"/>
      <c r="C1438" s="917"/>
      <c r="D1438" s="917"/>
      <c r="E1438" s="917"/>
    </row>
    <row r="1439" spans="1:5">
      <c r="A1439" s="923"/>
      <c r="B1439" s="917"/>
      <c r="C1439" s="917"/>
      <c r="D1439" s="917"/>
      <c r="E1439" s="917"/>
    </row>
    <row r="1440" spans="1:5">
      <c r="A1440" s="923"/>
      <c r="B1440" s="917"/>
      <c r="C1440" s="917"/>
      <c r="D1440" s="917"/>
      <c r="E1440" s="917"/>
    </row>
    <row r="1441" spans="1:5">
      <c r="A1441" s="923"/>
      <c r="B1441" s="917"/>
      <c r="C1441" s="917"/>
      <c r="D1441" s="917"/>
      <c r="E1441" s="917"/>
    </row>
    <row r="1442" spans="1:5">
      <c r="A1442" s="923"/>
      <c r="B1442" s="917"/>
      <c r="C1442" s="917"/>
      <c r="D1442" s="917"/>
      <c r="E1442" s="917"/>
    </row>
    <row r="1443" spans="1:5">
      <c r="A1443" s="923"/>
      <c r="B1443" s="917"/>
      <c r="C1443" s="917"/>
      <c r="D1443" s="917"/>
      <c r="E1443" s="917"/>
    </row>
    <row r="1444" spans="1:5">
      <c r="A1444" s="923"/>
      <c r="B1444" s="917"/>
      <c r="C1444" s="917"/>
      <c r="D1444" s="917"/>
      <c r="E1444" s="917"/>
    </row>
    <row r="1445" spans="1:5">
      <c r="A1445" s="923"/>
      <c r="B1445" s="917"/>
      <c r="C1445" s="917"/>
      <c r="D1445" s="917"/>
      <c r="E1445" s="917"/>
    </row>
    <row r="1446" spans="1:5">
      <c r="A1446" s="923"/>
      <c r="B1446" s="917"/>
      <c r="C1446" s="917"/>
      <c r="D1446" s="917"/>
      <c r="E1446" s="917"/>
    </row>
    <row r="1447" spans="1:5">
      <c r="A1447" s="923"/>
      <c r="B1447" s="917"/>
      <c r="C1447" s="917"/>
      <c r="D1447" s="917"/>
      <c r="E1447" s="917"/>
    </row>
    <row r="1448" spans="1:5">
      <c r="A1448" s="923"/>
      <c r="B1448" s="917"/>
      <c r="C1448" s="917"/>
      <c r="D1448" s="917"/>
      <c r="E1448" s="917"/>
    </row>
    <row r="1449" spans="1:5">
      <c r="A1449" s="923"/>
      <c r="B1449" s="917"/>
      <c r="C1449" s="917"/>
      <c r="D1449" s="917"/>
      <c r="E1449" s="917"/>
    </row>
    <row r="1450" spans="1:5">
      <c r="A1450" s="923"/>
      <c r="B1450" s="917"/>
      <c r="C1450" s="917"/>
      <c r="D1450" s="917"/>
      <c r="E1450" s="917"/>
    </row>
    <row r="1451" spans="1:5">
      <c r="A1451" s="923"/>
      <c r="B1451" s="917"/>
      <c r="C1451" s="917"/>
      <c r="D1451" s="917"/>
      <c r="E1451" s="917"/>
    </row>
    <row r="1452" spans="1:5">
      <c r="A1452" s="923"/>
      <c r="B1452" s="917"/>
      <c r="C1452" s="917"/>
      <c r="D1452" s="917"/>
      <c r="E1452" s="917"/>
    </row>
    <row r="1453" spans="1:5">
      <c r="A1453" s="923"/>
      <c r="B1453" s="917"/>
      <c r="C1453" s="917"/>
      <c r="D1453" s="917"/>
      <c r="E1453" s="917"/>
    </row>
    <row r="1454" spans="1:5">
      <c r="A1454" s="923"/>
      <c r="B1454" s="917"/>
      <c r="C1454" s="917"/>
      <c r="D1454" s="917"/>
      <c r="E1454" s="917"/>
    </row>
    <row r="1455" spans="1:5">
      <c r="A1455" s="923"/>
      <c r="B1455" s="917"/>
      <c r="C1455" s="917"/>
      <c r="D1455" s="917"/>
      <c r="E1455" s="917"/>
    </row>
    <row r="1456" spans="1:5">
      <c r="A1456" s="923"/>
      <c r="B1456" s="917"/>
      <c r="C1456" s="917"/>
      <c r="D1456" s="917"/>
      <c r="E1456" s="917"/>
    </row>
    <row r="1457" spans="1:5">
      <c r="A1457" s="923"/>
      <c r="B1457" s="917"/>
      <c r="C1457" s="917"/>
      <c r="D1457" s="917"/>
      <c r="E1457" s="917"/>
    </row>
    <row r="1458" spans="1:5">
      <c r="A1458" s="923"/>
      <c r="B1458" s="917"/>
      <c r="C1458" s="917"/>
      <c r="D1458" s="917"/>
      <c r="E1458" s="917"/>
    </row>
    <row r="1459" spans="1:5">
      <c r="A1459" s="923"/>
      <c r="B1459" s="917"/>
      <c r="C1459" s="917"/>
      <c r="D1459" s="917"/>
      <c r="E1459" s="917"/>
    </row>
    <row r="1460" spans="1:5">
      <c r="A1460" s="923"/>
      <c r="B1460" s="917"/>
      <c r="C1460" s="917"/>
      <c r="D1460" s="917"/>
      <c r="E1460" s="917"/>
    </row>
    <row r="1461" spans="1:5">
      <c r="A1461" s="923"/>
      <c r="B1461" s="917"/>
      <c r="C1461" s="917"/>
      <c r="D1461" s="917"/>
      <c r="E1461" s="917"/>
    </row>
    <row r="1462" spans="1:5">
      <c r="A1462" s="923"/>
      <c r="B1462" s="917"/>
      <c r="C1462" s="917"/>
      <c r="D1462" s="917"/>
      <c r="E1462" s="917"/>
    </row>
    <row r="1463" spans="1:5">
      <c r="A1463" s="923"/>
      <c r="B1463" s="917"/>
      <c r="C1463" s="917"/>
      <c r="D1463" s="917"/>
      <c r="E1463" s="917"/>
    </row>
    <row r="1464" spans="1:5">
      <c r="A1464" s="923"/>
      <c r="B1464" s="917"/>
      <c r="C1464" s="917"/>
      <c r="D1464" s="917"/>
      <c r="E1464" s="917"/>
    </row>
    <row r="1465" spans="1:5">
      <c r="A1465" s="923"/>
      <c r="B1465" s="917"/>
      <c r="C1465" s="917"/>
      <c r="D1465" s="917"/>
      <c r="E1465" s="917"/>
    </row>
    <row r="1466" spans="1:5">
      <c r="A1466" s="923"/>
      <c r="B1466" s="917"/>
      <c r="C1466" s="917"/>
      <c r="D1466" s="917"/>
      <c r="E1466" s="917"/>
    </row>
    <row r="1467" spans="1:5">
      <c r="A1467" s="923"/>
      <c r="B1467" s="917"/>
      <c r="C1467" s="917"/>
      <c r="D1467" s="917"/>
      <c r="E1467" s="917"/>
    </row>
    <row r="1468" spans="1:5">
      <c r="A1468" s="923"/>
      <c r="B1468" s="917"/>
      <c r="C1468" s="917"/>
      <c r="D1468" s="917"/>
      <c r="E1468" s="917"/>
    </row>
    <row r="1469" spans="1:5">
      <c r="A1469" s="923"/>
      <c r="B1469" s="917"/>
      <c r="C1469" s="917"/>
      <c r="D1469" s="917"/>
      <c r="E1469" s="917"/>
    </row>
    <row r="1470" spans="1:5">
      <c r="A1470" s="923"/>
      <c r="B1470" s="917"/>
      <c r="C1470" s="917"/>
      <c r="D1470" s="917"/>
      <c r="E1470" s="917"/>
    </row>
    <row r="1471" spans="1:5">
      <c r="A1471" s="923"/>
      <c r="B1471" s="917"/>
      <c r="C1471" s="917"/>
      <c r="D1471" s="917"/>
      <c r="E1471" s="917"/>
    </row>
    <row r="1472" spans="1:5">
      <c r="A1472" s="923"/>
      <c r="B1472" s="917"/>
      <c r="C1472" s="917"/>
      <c r="D1472" s="917"/>
      <c r="E1472" s="917"/>
    </row>
    <row r="1473" spans="1:5">
      <c r="A1473" s="923"/>
      <c r="B1473" s="917"/>
      <c r="C1473" s="917"/>
      <c r="D1473" s="917"/>
      <c r="E1473" s="917"/>
    </row>
    <row r="1474" spans="1:5">
      <c r="A1474" s="923"/>
      <c r="B1474" s="917"/>
      <c r="C1474" s="917"/>
      <c r="D1474" s="917"/>
      <c r="E1474" s="917"/>
    </row>
    <row r="1475" spans="1:5">
      <c r="A1475" s="923"/>
      <c r="B1475" s="917"/>
      <c r="C1475" s="917"/>
      <c r="D1475" s="917"/>
      <c r="E1475" s="917"/>
    </row>
    <row r="1476" spans="1:5">
      <c r="A1476" s="923"/>
      <c r="B1476" s="917"/>
      <c r="C1476" s="917"/>
      <c r="D1476" s="917"/>
      <c r="E1476" s="917"/>
    </row>
    <row r="1477" spans="1:5">
      <c r="A1477" s="923"/>
      <c r="B1477" s="917"/>
      <c r="C1477" s="917"/>
      <c r="D1477" s="917"/>
      <c r="E1477" s="917"/>
    </row>
    <row r="1478" spans="1:5">
      <c r="A1478" s="923"/>
      <c r="B1478" s="917"/>
      <c r="C1478" s="917"/>
      <c r="D1478" s="917"/>
      <c r="E1478" s="917"/>
    </row>
    <row r="1479" spans="1:5">
      <c r="A1479" s="923"/>
      <c r="B1479" s="917"/>
      <c r="C1479" s="917"/>
      <c r="D1479" s="917"/>
      <c r="E1479" s="917"/>
    </row>
    <row r="1480" spans="1:5">
      <c r="A1480" s="923"/>
      <c r="B1480" s="917"/>
      <c r="C1480" s="917"/>
      <c r="D1480" s="917"/>
      <c r="E1480" s="917"/>
    </row>
    <row r="1481" spans="1:5">
      <c r="A1481" s="923"/>
      <c r="B1481" s="917"/>
      <c r="C1481" s="917"/>
      <c r="D1481" s="917"/>
      <c r="E1481" s="917"/>
    </row>
    <row r="1482" spans="1:5">
      <c r="A1482" s="923"/>
      <c r="B1482" s="917"/>
      <c r="C1482" s="917"/>
      <c r="D1482" s="917"/>
      <c r="E1482" s="917"/>
    </row>
    <row r="1483" spans="1:5">
      <c r="A1483" s="923"/>
      <c r="B1483" s="917"/>
      <c r="C1483" s="917"/>
      <c r="D1483" s="917"/>
      <c r="E1483" s="917"/>
    </row>
    <row r="1484" spans="1:5">
      <c r="A1484" s="923"/>
      <c r="B1484" s="917"/>
      <c r="C1484" s="917"/>
      <c r="D1484" s="917"/>
      <c r="E1484" s="917"/>
    </row>
    <row r="1485" spans="1:5">
      <c r="A1485" s="923"/>
      <c r="B1485" s="917"/>
      <c r="C1485" s="917"/>
      <c r="D1485" s="917"/>
      <c r="E1485" s="917"/>
    </row>
    <row r="1486" spans="1:5">
      <c r="A1486" s="923"/>
      <c r="B1486" s="917"/>
      <c r="C1486" s="917"/>
      <c r="D1486" s="917"/>
      <c r="E1486" s="917"/>
    </row>
    <row r="1487" spans="1:5">
      <c r="A1487" s="923"/>
      <c r="B1487" s="917"/>
      <c r="C1487" s="917"/>
      <c r="D1487" s="917"/>
      <c r="E1487" s="917"/>
    </row>
    <row r="1488" spans="1:5">
      <c r="A1488" s="923"/>
      <c r="B1488" s="917"/>
      <c r="C1488" s="917"/>
      <c r="D1488" s="917"/>
      <c r="E1488" s="917"/>
    </row>
    <row r="1489" spans="1:5">
      <c r="A1489" s="923"/>
      <c r="B1489" s="917"/>
      <c r="C1489" s="917"/>
      <c r="D1489" s="917"/>
      <c r="E1489" s="917"/>
    </row>
    <row r="1490" spans="1:5">
      <c r="A1490" s="923"/>
      <c r="B1490" s="917"/>
      <c r="C1490" s="917"/>
      <c r="D1490" s="917"/>
      <c r="E1490" s="917"/>
    </row>
    <row r="1491" spans="1:5">
      <c r="A1491" s="923"/>
      <c r="B1491" s="917"/>
      <c r="C1491" s="917"/>
      <c r="D1491" s="917"/>
      <c r="E1491" s="917"/>
    </row>
    <row r="1492" spans="1:5">
      <c r="A1492" s="923"/>
      <c r="B1492" s="917"/>
      <c r="C1492" s="917"/>
      <c r="D1492" s="917"/>
      <c r="E1492" s="917"/>
    </row>
    <row r="1493" spans="1:5">
      <c r="A1493" s="923"/>
      <c r="B1493" s="917"/>
      <c r="C1493" s="917"/>
      <c r="D1493" s="917"/>
      <c r="E1493" s="917"/>
    </row>
    <row r="1494" spans="1:5">
      <c r="A1494" s="923"/>
      <c r="B1494" s="917"/>
      <c r="C1494" s="917"/>
      <c r="D1494" s="917"/>
      <c r="E1494" s="917"/>
    </row>
    <row r="1495" spans="1:5">
      <c r="A1495" s="923"/>
      <c r="B1495" s="917"/>
      <c r="C1495" s="917"/>
      <c r="D1495" s="917"/>
      <c r="E1495" s="917"/>
    </row>
    <row r="1496" spans="1:5">
      <c r="A1496" s="923"/>
      <c r="B1496" s="917"/>
      <c r="C1496" s="917"/>
      <c r="D1496" s="917"/>
      <c r="E1496" s="917"/>
    </row>
    <row r="1497" spans="1:5">
      <c r="A1497" s="923"/>
      <c r="B1497" s="917"/>
      <c r="C1497" s="917"/>
      <c r="D1497" s="917"/>
      <c r="E1497" s="917"/>
    </row>
    <row r="1498" spans="1:5">
      <c r="A1498" s="923"/>
      <c r="B1498" s="917"/>
      <c r="C1498" s="917"/>
      <c r="D1498" s="917"/>
      <c r="E1498" s="917"/>
    </row>
    <row r="1499" spans="1:5">
      <c r="A1499" s="923"/>
      <c r="B1499" s="917"/>
      <c r="C1499" s="917"/>
      <c r="D1499" s="917"/>
      <c r="E1499" s="917"/>
    </row>
    <row r="1500" spans="1:5">
      <c r="A1500" s="923"/>
      <c r="B1500" s="917"/>
      <c r="C1500" s="917"/>
      <c r="D1500" s="917"/>
      <c r="E1500" s="917"/>
    </row>
    <row r="1501" spans="1:5">
      <c r="A1501" s="923"/>
      <c r="B1501" s="917"/>
      <c r="C1501" s="917"/>
      <c r="D1501" s="917"/>
      <c r="E1501" s="917"/>
    </row>
    <row r="1502" spans="1:5">
      <c r="A1502" s="923"/>
      <c r="B1502" s="917"/>
      <c r="C1502" s="917"/>
      <c r="D1502" s="917"/>
      <c r="E1502" s="917"/>
    </row>
    <row r="1503" spans="1:5">
      <c r="A1503" s="923"/>
      <c r="B1503" s="917"/>
      <c r="C1503" s="917"/>
      <c r="D1503" s="917"/>
      <c r="E1503" s="917"/>
    </row>
    <row r="1504" spans="1:5">
      <c r="A1504" s="923"/>
      <c r="B1504" s="917"/>
      <c r="C1504" s="917"/>
      <c r="D1504" s="917"/>
      <c r="E1504" s="917"/>
    </row>
    <row r="1505" spans="1:5">
      <c r="A1505" s="923"/>
      <c r="B1505" s="917"/>
      <c r="C1505" s="917"/>
      <c r="D1505" s="917"/>
      <c r="E1505" s="917"/>
    </row>
    <row r="1506" spans="1:5">
      <c r="A1506" s="923"/>
      <c r="B1506" s="917"/>
      <c r="C1506" s="917"/>
      <c r="D1506" s="917"/>
      <c r="E1506" s="917"/>
    </row>
    <row r="1507" spans="1:5">
      <c r="A1507" s="923"/>
      <c r="B1507" s="917"/>
      <c r="C1507" s="917"/>
      <c r="D1507" s="917"/>
      <c r="E1507" s="917"/>
    </row>
    <row r="1508" spans="1:5">
      <c r="A1508" s="923"/>
      <c r="B1508" s="917"/>
      <c r="C1508" s="917"/>
      <c r="D1508" s="917"/>
      <c r="E1508" s="917"/>
    </row>
    <row r="1509" spans="1:5">
      <c r="A1509" s="923"/>
      <c r="B1509" s="917"/>
      <c r="C1509" s="917"/>
      <c r="D1509" s="917"/>
      <c r="E1509" s="917"/>
    </row>
    <row r="1510" spans="1:5">
      <c r="A1510" s="923"/>
      <c r="B1510" s="917"/>
      <c r="C1510" s="917"/>
      <c r="D1510" s="917"/>
      <c r="E1510" s="917"/>
    </row>
    <row r="1511" spans="1:5">
      <c r="A1511" s="923"/>
      <c r="B1511" s="917"/>
      <c r="C1511" s="917"/>
      <c r="D1511" s="917"/>
      <c r="E1511" s="917"/>
    </row>
    <row r="1512" spans="1:5">
      <c r="A1512" s="923"/>
      <c r="B1512" s="917"/>
      <c r="C1512" s="917"/>
      <c r="D1512" s="917"/>
      <c r="E1512" s="917"/>
    </row>
    <row r="1513" spans="1:5">
      <c r="A1513" s="923"/>
      <c r="B1513" s="917"/>
      <c r="C1513" s="917"/>
      <c r="D1513" s="917"/>
      <c r="E1513" s="917"/>
    </row>
    <row r="1514" spans="1:5">
      <c r="A1514" s="923"/>
      <c r="B1514" s="917"/>
      <c r="C1514" s="917"/>
      <c r="D1514" s="917"/>
      <c r="E1514" s="917"/>
    </row>
    <row r="1515" spans="1:5">
      <c r="A1515" s="923"/>
      <c r="B1515" s="917"/>
      <c r="C1515" s="917"/>
      <c r="D1515" s="917"/>
      <c r="E1515" s="917"/>
    </row>
    <row r="1516" spans="1:5">
      <c r="A1516" s="923"/>
      <c r="B1516" s="917"/>
      <c r="C1516" s="917"/>
      <c r="D1516" s="917"/>
      <c r="E1516" s="917"/>
    </row>
    <row r="1517" spans="1:5">
      <c r="A1517" s="923"/>
      <c r="B1517" s="917"/>
      <c r="C1517" s="917"/>
      <c r="D1517" s="917"/>
      <c r="E1517" s="917"/>
    </row>
    <row r="1518" spans="1:5">
      <c r="A1518" s="923"/>
      <c r="B1518" s="917"/>
      <c r="C1518" s="917"/>
      <c r="D1518" s="917"/>
      <c r="E1518" s="917"/>
    </row>
    <row r="1519" spans="1:5">
      <c r="A1519" s="923"/>
      <c r="B1519" s="917"/>
      <c r="C1519" s="917"/>
      <c r="D1519" s="917"/>
      <c r="E1519" s="917"/>
    </row>
    <row r="1520" spans="1:5">
      <c r="A1520" s="923"/>
      <c r="B1520" s="917"/>
      <c r="C1520" s="917"/>
      <c r="D1520" s="917"/>
      <c r="E1520" s="917"/>
    </row>
    <row r="1521" spans="1:5">
      <c r="A1521" s="923"/>
      <c r="B1521" s="917"/>
      <c r="C1521" s="917"/>
      <c r="D1521" s="917"/>
      <c r="E1521" s="917"/>
    </row>
    <row r="1522" spans="1:5">
      <c r="A1522" s="923"/>
      <c r="B1522" s="917"/>
      <c r="C1522" s="917"/>
      <c r="D1522" s="917"/>
      <c r="E1522" s="917"/>
    </row>
    <row r="1523" spans="1:5">
      <c r="A1523" s="923"/>
      <c r="B1523" s="917"/>
      <c r="C1523" s="917"/>
      <c r="D1523" s="917"/>
      <c r="E1523" s="917"/>
    </row>
    <row r="1524" spans="1:5">
      <c r="A1524" s="923"/>
      <c r="B1524" s="917"/>
      <c r="C1524" s="917"/>
      <c r="D1524" s="917"/>
      <c r="E1524" s="917"/>
    </row>
    <row r="1525" spans="1:5">
      <c r="A1525" s="923"/>
      <c r="B1525" s="917"/>
      <c r="C1525" s="917"/>
      <c r="D1525" s="917"/>
      <c r="E1525" s="917"/>
    </row>
    <row r="1526" spans="1:5">
      <c r="A1526" s="923"/>
      <c r="B1526" s="917"/>
      <c r="C1526" s="917"/>
      <c r="D1526" s="917"/>
      <c r="E1526" s="917"/>
    </row>
    <row r="1527" spans="1:5">
      <c r="A1527" s="923"/>
      <c r="B1527" s="917"/>
      <c r="C1527" s="917"/>
      <c r="D1527" s="917"/>
      <c r="E1527" s="917"/>
    </row>
    <row r="1528" spans="1:5">
      <c r="A1528" s="923"/>
      <c r="B1528" s="917"/>
      <c r="C1528" s="917"/>
      <c r="D1528" s="917"/>
      <c r="E1528" s="917"/>
    </row>
    <row r="1529" spans="1:5">
      <c r="A1529" s="923"/>
      <c r="B1529" s="917"/>
      <c r="C1529" s="917"/>
      <c r="D1529" s="917"/>
      <c r="E1529" s="917"/>
    </row>
    <row r="1530" spans="1:5">
      <c r="A1530" s="923"/>
      <c r="B1530" s="917"/>
      <c r="C1530" s="917"/>
      <c r="D1530" s="917"/>
      <c r="E1530" s="917"/>
    </row>
    <row r="1531" spans="1:5">
      <c r="A1531" s="923"/>
      <c r="B1531" s="917"/>
      <c r="C1531" s="917"/>
      <c r="D1531" s="917"/>
      <c r="E1531" s="917"/>
    </row>
    <row r="1532" spans="1:5">
      <c r="A1532" s="923"/>
      <c r="B1532" s="917"/>
      <c r="C1532" s="917"/>
      <c r="D1532" s="917"/>
      <c r="E1532" s="917"/>
    </row>
    <row r="1533" spans="1:5">
      <c r="A1533" s="923"/>
      <c r="B1533" s="917"/>
      <c r="C1533" s="917"/>
      <c r="D1533" s="917"/>
      <c r="E1533" s="917"/>
    </row>
    <row r="1534" spans="1:5">
      <c r="A1534" s="923"/>
      <c r="B1534" s="917"/>
      <c r="C1534" s="917"/>
      <c r="D1534" s="917"/>
      <c r="E1534" s="917"/>
    </row>
    <row r="1535" spans="1:5">
      <c r="A1535" s="923"/>
      <c r="B1535" s="917"/>
      <c r="C1535" s="917"/>
      <c r="D1535" s="917"/>
      <c r="E1535" s="917"/>
    </row>
    <row r="1536" spans="1:5">
      <c r="A1536" s="923"/>
      <c r="B1536" s="917"/>
      <c r="C1536" s="917"/>
      <c r="D1536" s="917"/>
      <c r="E1536" s="917"/>
    </row>
    <row r="1537" spans="1:5">
      <c r="A1537" s="923"/>
      <c r="B1537" s="917"/>
      <c r="C1537" s="917"/>
      <c r="D1537" s="917"/>
      <c r="E1537" s="917"/>
    </row>
    <row r="1538" spans="1:5">
      <c r="A1538" s="923"/>
      <c r="B1538" s="917"/>
      <c r="C1538" s="917"/>
      <c r="D1538" s="917"/>
      <c r="E1538" s="917"/>
    </row>
    <row r="1539" spans="1:5">
      <c r="A1539" s="923"/>
      <c r="B1539" s="917"/>
      <c r="C1539" s="917"/>
      <c r="D1539" s="917"/>
      <c r="E1539" s="917"/>
    </row>
    <row r="1540" spans="1:5">
      <c r="A1540" s="923"/>
      <c r="B1540" s="917"/>
      <c r="C1540" s="917"/>
      <c r="D1540" s="917"/>
      <c r="E1540" s="917"/>
    </row>
    <row r="1541" spans="1:5">
      <c r="A1541" s="923"/>
      <c r="B1541" s="917"/>
      <c r="C1541" s="917"/>
      <c r="D1541" s="917"/>
      <c r="E1541" s="917"/>
    </row>
    <row r="1542" spans="1:5">
      <c r="A1542" s="923"/>
      <c r="B1542" s="917"/>
      <c r="C1542" s="917"/>
      <c r="D1542" s="917"/>
      <c r="E1542" s="917"/>
    </row>
    <row r="1543" spans="1:5">
      <c r="A1543" s="923"/>
      <c r="B1543" s="917"/>
      <c r="C1543" s="917"/>
      <c r="D1543" s="917"/>
      <c r="E1543" s="917"/>
    </row>
    <row r="1544" spans="1:5">
      <c r="A1544" s="923"/>
      <c r="B1544" s="917"/>
      <c r="C1544" s="917"/>
      <c r="D1544" s="917"/>
      <c r="E1544" s="917"/>
    </row>
    <row r="1545" spans="1:5">
      <c r="A1545" s="923"/>
      <c r="B1545" s="917"/>
      <c r="C1545" s="917"/>
      <c r="D1545" s="917"/>
      <c r="E1545" s="917"/>
    </row>
    <row r="1546" spans="1:5">
      <c r="A1546" s="923"/>
      <c r="B1546" s="917"/>
      <c r="C1546" s="917"/>
      <c r="D1546" s="917"/>
      <c r="E1546" s="917"/>
    </row>
    <row r="1547" spans="1:5">
      <c r="A1547" s="923"/>
      <c r="B1547" s="917"/>
      <c r="C1547" s="917"/>
      <c r="D1547" s="917"/>
      <c r="E1547" s="917"/>
    </row>
    <row r="1548" spans="1:5">
      <c r="A1548" s="923"/>
      <c r="B1548" s="917"/>
      <c r="C1548" s="917"/>
      <c r="D1548" s="917"/>
      <c r="E1548" s="917"/>
    </row>
    <row r="1549" spans="1:5">
      <c r="A1549" s="923"/>
      <c r="B1549" s="917"/>
      <c r="C1549" s="917"/>
      <c r="D1549" s="917"/>
      <c r="E1549" s="917"/>
    </row>
    <row r="1550" spans="1:5">
      <c r="A1550" s="923"/>
      <c r="B1550" s="917"/>
      <c r="C1550" s="917"/>
      <c r="D1550" s="917"/>
      <c r="E1550" s="917"/>
    </row>
    <row r="1551" spans="1:5">
      <c r="A1551" s="923"/>
      <c r="B1551" s="917"/>
      <c r="C1551" s="917"/>
      <c r="D1551" s="917"/>
      <c r="E1551" s="917"/>
    </row>
    <row r="1552" spans="1:5">
      <c r="A1552" s="923"/>
      <c r="B1552" s="917"/>
      <c r="C1552" s="917"/>
      <c r="D1552" s="917"/>
      <c r="E1552" s="917"/>
    </row>
    <row r="1553" spans="1:5">
      <c r="A1553" s="923"/>
      <c r="B1553" s="917"/>
      <c r="C1553" s="917"/>
      <c r="D1553" s="917"/>
      <c r="E1553" s="917"/>
    </row>
    <row r="1554" spans="1:5">
      <c r="A1554" s="923"/>
      <c r="B1554" s="917"/>
      <c r="C1554" s="917"/>
      <c r="D1554" s="917"/>
      <c r="E1554" s="917"/>
    </row>
    <row r="1555" spans="1:5">
      <c r="A1555" s="923"/>
      <c r="B1555" s="917"/>
      <c r="C1555" s="917"/>
      <c r="D1555" s="917"/>
      <c r="E1555" s="917"/>
    </row>
    <row r="1556" spans="1:5">
      <c r="A1556" s="923"/>
      <c r="B1556" s="917"/>
      <c r="C1556" s="917"/>
      <c r="D1556" s="917"/>
      <c r="E1556" s="917"/>
    </row>
    <row r="1557" spans="1:5">
      <c r="A1557" s="923"/>
      <c r="B1557" s="917"/>
      <c r="C1557" s="917"/>
      <c r="D1557" s="917"/>
      <c r="E1557" s="917"/>
    </row>
    <row r="1558" spans="1:5">
      <c r="A1558" s="923"/>
      <c r="B1558" s="917"/>
      <c r="C1558" s="917"/>
      <c r="D1558" s="917"/>
      <c r="E1558" s="917"/>
    </row>
    <row r="1559" spans="1:5">
      <c r="A1559" s="923"/>
      <c r="B1559" s="917"/>
      <c r="C1559" s="917"/>
      <c r="D1559" s="917"/>
      <c r="E1559" s="917"/>
    </row>
    <row r="1560" spans="1:5">
      <c r="A1560" s="923"/>
      <c r="B1560" s="917"/>
      <c r="C1560" s="917"/>
      <c r="D1560" s="917"/>
      <c r="E1560" s="917"/>
    </row>
    <row r="1561" spans="1:5">
      <c r="A1561" s="923"/>
      <c r="B1561" s="917"/>
      <c r="C1561" s="917"/>
      <c r="D1561" s="917"/>
      <c r="E1561" s="917"/>
    </row>
    <row r="1562" spans="1:5">
      <c r="A1562" s="923"/>
      <c r="B1562" s="917"/>
      <c r="C1562" s="917"/>
      <c r="D1562" s="917"/>
      <c r="E1562" s="917"/>
    </row>
    <row r="1563" spans="1:5">
      <c r="A1563" s="923"/>
      <c r="B1563" s="917"/>
      <c r="C1563" s="917"/>
      <c r="D1563" s="917"/>
      <c r="E1563" s="917"/>
    </row>
    <row r="1564" spans="1:5">
      <c r="A1564" s="923"/>
      <c r="B1564" s="917"/>
      <c r="C1564" s="917"/>
      <c r="D1564" s="917"/>
      <c r="E1564" s="917"/>
    </row>
    <row r="1565" spans="1:5">
      <c r="A1565" s="923"/>
      <c r="B1565" s="917"/>
      <c r="C1565" s="917"/>
      <c r="D1565" s="917"/>
      <c r="E1565" s="917"/>
    </row>
    <row r="1566" spans="1:5">
      <c r="A1566" s="923"/>
      <c r="B1566" s="917"/>
      <c r="C1566" s="917"/>
      <c r="D1566" s="917"/>
      <c r="E1566" s="917"/>
    </row>
    <row r="1567" spans="1:5">
      <c r="A1567" s="923"/>
      <c r="B1567" s="917"/>
      <c r="C1567" s="917"/>
      <c r="D1567" s="917"/>
      <c r="E1567" s="917"/>
    </row>
    <row r="1568" spans="1:5">
      <c r="A1568" s="923"/>
      <c r="B1568" s="917"/>
      <c r="C1568" s="917"/>
      <c r="D1568" s="917"/>
      <c r="E1568" s="917"/>
    </row>
    <row r="1569" spans="1:5">
      <c r="A1569" s="923"/>
      <c r="B1569" s="917"/>
      <c r="C1569" s="917"/>
      <c r="D1569" s="917"/>
      <c r="E1569" s="917"/>
    </row>
    <row r="1570" spans="1:5">
      <c r="A1570" s="923"/>
      <c r="B1570" s="917"/>
      <c r="C1570" s="917"/>
      <c r="D1570" s="917"/>
      <c r="E1570" s="917"/>
    </row>
    <row r="1571" spans="1:5">
      <c r="A1571" s="923"/>
      <c r="B1571" s="917"/>
      <c r="C1571" s="917"/>
      <c r="D1571" s="917"/>
      <c r="E1571" s="917"/>
    </row>
    <row r="1572" spans="1:5">
      <c r="A1572" s="923"/>
      <c r="B1572" s="917"/>
      <c r="C1572" s="917"/>
      <c r="D1572" s="917"/>
      <c r="E1572" s="917"/>
    </row>
    <row r="1573" spans="1:5">
      <c r="A1573" s="923"/>
      <c r="B1573" s="917"/>
      <c r="C1573" s="917"/>
      <c r="D1573" s="917"/>
      <c r="E1573" s="917"/>
    </row>
    <row r="1574" spans="1:5">
      <c r="A1574" s="923"/>
      <c r="B1574" s="917"/>
      <c r="C1574" s="917"/>
      <c r="D1574" s="917"/>
      <c r="E1574" s="917"/>
    </row>
    <row r="1575" spans="1:5">
      <c r="A1575" s="923"/>
      <c r="B1575" s="917"/>
      <c r="C1575" s="917"/>
      <c r="D1575" s="917"/>
      <c r="E1575" s="917"/>
    </row>
    <row r="1576" spans="1:5">
      <c r="A1576" s="923"/>
      <c r="B1576" s="917"/>
      <c r="C1576" s="917"/>
      <c r="D1576" s="917"/>
      <c r="E1576" s="917"/>
    </row>
    <row r="1577" spans="1:5">
      <c r="A1577" s="923"/>
      <c r="B1577" s="917"/>
      <c r="C1577" s="917"/>
      <c r="D1577" s="917"/>
      <c r="E1577" s="917"/>
    </row>
    <row r="1578" spans="1:5">
      <c r="A1578" s="923"/>
      <c r="B1578" s="917"/>
      <c r="C1578" s="917"/>
      <c r="D1578" s="917"/>
      <c r="E1578" s="917"/>
    </row>
    <row r="1579" spans="1:5">
      <c r="A1579" s="923"/>
      <c r="B1579" s="917"/>
      <c r="C1579" s="917"/>
      <c r="D1579" s="917"/>
      <c r="E1579" s="917"/>
    </row>
    <row r="1580" spans="1:5">
      <c r="A1580" s="923"/>
      <c r="B1580" s="917"/>
      <c r="C1580" s="917"/>
      <c r="D1580" s="917"/>
      <c r="E1580" s="917"/>
    </row>
    <row r="1581" spans="1:5">
      <c r="A1581" s="923"/>
      <c r="B1581" s="917"/>
      <c r="C1581" s="917"/>
      <c r="D1581" s="917"/>
      <c r="E1581" s="917"/>
    </row>
    <row r="1582" spans="1:5">
      <c r="A1582" s="923"/>
      <c r="B1582" s="917"/>
      <c r="C1582" s="917"/>
      <c r="D1582" s="917"/>
      <c r="E1582" s="917"/>
    </row>
    <row r="1583" spans="1:5">
      <c r="A1583" s="923"/>
      <c r="B1583" s="917"/>
      <c r="C1583" s="917"/>
      <c r="D1583" s="917"/>
      <c r="E1583" s="917"/>
    </row>
    <row r="1584" spans="1:5">
      <c r="A1584" s="923"/>
      <c r="B1584" s="917"/>
      <c r="C1584" s="917"/>
      <c r="D1584" s="917"/>
      <c r="E1584" s="917"/>
    </row>
    <row r="1585" spans="1:5">
      <c r="A1585" s="923"/>
      <c r="B1585" s="917"/>
      <c r="C1585" s="917"/>
      <c r="D1585" s="917"/>
      <c r="E1585" s="917"/>
    </row>
    <row r="1586" spans="1:5">
      <c r="A1586" s="923"/>
      <c r="B1586" s="917"/>
      <c r="C1586" s="917"/>
      <c r="D1586" s="917"/>
      <c r="E1586" s="917"/>
    </row>
    <row r="1587" spans="1:5">
      <c r="A1587" s="923"/>
      <c r="B1587" s="917"/>
      <c r="C1587" s="917"/>
      <c r="D1587" s="917"/>
      <c r="E1587" s="917"/>
    </row>
    <row r="1588" spans="1:5">
      <c r="A1588" s="923"/>
      <c r="B1588" s="917"/>
      <c r="C1588" s="917"/>
      <c r="D1588" s="917"/>
      <c r="E1588" s="917"/>
    </row>
    <row r="1589" spans="1:5">
      <c r="A1589" s="923"/>
      <c r="B1589" s="917"/>
      <c r="C1589" s="917"/>
      <c r="D1589" s="917"/>
      <c r="E1589" s="917"/>
    </row>
    <row r="1590" spans="1:5">
      <c r="A1590" s="923"/>
      <c r="B1590" s="917"/>
      <c r="C1590" s="917"/>
      <c r="D1590" s="917"/>
      <c r="E1590" s="917"/>
    </row>
    <row r="1591" spans="1:5">
      <c r="A1591" s="923"/>
      <c r="B1591" s="917"/>
      <c r="C1591" s="917"/>
      <c r="D1591" s="917"/>
      <c r="E1591" s="917"/>
    </row>
    <row r="1592" spans="1:5">
      <c r="A1592" s="923"/>
      <c r="B1592" s="917"/>
      <c r="C1592" s="917"/>
      <c r="D1592" s="917"/>
      <c r="E1592" s="917"/>
    </row>
    <row r="1593" spans="1:5">
      <c r="A1593" s="923"/>
      <c r="B1593" s="917"/>
      <c r="C1593" s="917"/>
      <c r="D1593" s="917"/>
      <c r="E1593" s="917"/>
    </row>
    <row r="1594" spans="1:5">
      <c r="A1594" s="923"/>
      <c r="B1594" s="917"/>
      <c r="C1594" s="917"/>
      <c r="D1594" s="917"/>
      <c r="E1594" s="917"/>
    </row>
    <row r="1595" spans="1:5">
      <c r="A1595" s="923"/>
      <c r="B1595" s="917"/>
      <c r="C1595" s="917"/>
      <c r="D1595" s="917"/>
      <c r="E1595" s="917"/>
    </row>
    <row r="1596" spans="1:5">
      <c r="A1596" s="923"/>
      <c r="B1596" s="917"/>
      <c r="C1596" s="917"/>
      <c r="D1596" s="917"/>
      <c r="E1596" s="917"/>
    </row>
    <row r="1597" spans="1:5">
      <c r="A1597" s="923"/>
      <c r="B1597" s="917"/>
      <c r="C1597" s="917"/>
      <c r="D1597" s="917"/>
      <c r="E1597" s="917"/>
    </row>
    <row r="1598" spans="1:5">
      <c r="A1598" s="923"/>
      <c r="B1598" s="917"/>
      <c r="C1598" s="917"/>
      <c r="D1598" s="917"/>
      <c r="E1598" s="917"/>
    </row>
    <row r="1599" spans="1:5">
      <c r="A1599" s="923"/>
      <c r="B1599" s="917"/>
      <c r="C1599" s="917"/>
      <c r="D1599" s="917"/>
      <c r="E1599" s="917"/>
    </row>
    <row r="1600" spans="1:5">
      <c r="A1600" s="923"/>
      <c r="B1600" s="917"/>
      <c r="C1600" s="917"/>
      <c r="D1600" s="917"/>
      <c r="E1600" s="917"/>
    </row>
    <row r="1601" spans="1:5">
      <c r="A1601" s="923"/>
      <c r="B1601" s="917"/>
      <c r="C1601" s="917"/>
      <c r="D1601" s="917"/>
      <c r="E1601" s="917"/>
    </row>
    <row r="1602" spans="1:5">
      <c r="A1602" s="923"/>
      <c r="B1602" s="917"/>
      <c r="C1602" s="917"/>
      <c r="D1602" s="917"/>
      <c r="E1602" s="917"/>
    </row>
    <row r="1603" spans="1:5">
      <c r="A1603" s="923"/>
      <c r="B1603" s="917"/>
      <c r="C1603" s="917"/>
      <c r="D1603" s="917"/>
      <c r="E1603" s="917"/>
    </row>
    <row r="1604" spans="1:5">
      <c r="A1604" s="923"/>
      <c r="B1604" s="917"/>
      <c r="C1604" s="917"/>
      <c r="D1604" s="917"/>
      <c r="E1604" s="917"/>
    </row>
    <row r="1605" spans="1:5">
      <c r="A1605" s="923"/>
      <c r="B1605" s="917"/>
      <c r="C1605" s="917"/>
      <c r="D1605" s="917"/>
      <c r="E1605" s="917"/>
    </row>
    <row r="1606" spans="1:5">
      <c r="A1606" s="923"/>
      <c r="B1606" s="917"/>
      <c r="C1606" s="917"/>
      <c r="D1606" s="917"/>
      <c r="E1606" s="917"/>
    </row>
    <row r="1607" spans="1:5">
      <c r="A1607" s="923"/>
      <c r="B1607" s="917"/>
      <c r="C1607" s="917"/>
      <c r="D1607" s="917"/>
      <c r="E1607" s="917"/>
    </row>
    <row r="1608" spans="1:5">
      <c r="A1608" s="923"/>
      <c r="B1608" s="917"/>
      <c r="C1608" s="917"/>
      <c r="D1608" s="917"/>
      <c r="E1608" s="917"/>
    </row>
    <row r="1609" spans="1:5">
      <c r="A1609" s="923"/>
      <c r="B1609" s="917"/>
      <c r="C1609" s="917"/>
      <c r="D1609" s="917"/>
      <c r="E1609" s="917"/>
    </row>
    <row r="1610" spans="1:5">
      <c r="A1610" s="923"/>
      <c r="B1610" s="917"/>
      <c r="C1610" s="917"/>
      <c r="D1610" s="917"/>
      <c r="E1610" s="917"/>
    </row>
    <row r="1611" spans="1:5">
      <c r="A1611" s="923"/>
      <c r="B1611" s="917"/>
      <c r="C1611" s="917"/>
      <c r="D1611" s="917"/>
      <c r="E1611" s="917"/>
    </row>
    <row r="1612" spans="1:5">
      <c r="A1612" s="923"/>
      <c r="B1612" s="917"/>
      <c r="C1612" s="917"/>
      <c r="D1612" s="917"/>
      <c r="E1612" s="917"/>
    </row>
    <row r="1613" spans="1:5">
      <c r="A1613" s="923"/>
      <c r="B1613" s="917"/>
      <c r="C1613" s="917"/>
      <c r="D1613" s="917"/>
      <c r="E1613" s="917"/>
    </row>
    <row r="1614" spans="1:5">
      <c r="A1614" s="923"/>
      <c r="B1614" s="917"/>
      <c r="C1614" s="917"/>
      <c r="D1614" s="917"/>
      <c r="E1614" s="917"/>
    </row>
    <row r="1615" spans="1:5">
      <c r="A1615" s="923"/>
      <c r="B1615" s="917"/>
      <c r="C1615" s="917"/>
      <c r="D1615" s="917"/>
      <c r="E1615" s="917"/>
    </row>
    <row r="1616" spans="1:5">
      <c r="A1616" s="923"/>
      <c r="B1616" s="917"/>
      <c r="C1616" s="917"/>
      <c r="D1616" s="917"/>
      <c r="E1616" s="917"/>
    </row>
    <row r="1617" spans="1:5">
      <c r="A1617" s="923"/>
      <c r="B1617" s="917"/>
      <c r="C1617" s="917"/>
      <c r="D1617" s="917"/>
      <c r="E1617" s="917"/>
    </row>
    <row r="1618" spans="1:5">
      <c r="A1618" s="923"/>
      <c r="B1618" s="917"/>
      <c r="C1618" s="917"/>
      <c r="D1618" s="917"/>
      <c r="E1618" s="917"/>
    </row>
    <row r="1619" spans="1:5">
      <c r="A1619" s="923"/>
      <c r="B1619" s="917"/>
      <c r="C1619" s="917"/>
      <c r="D1619" s="917"/>
      <c r="E1619" s="917"/>
    </row>
    <row r="1620" spans="1:5">
      <c r="A1620" s="923"/>
      <c r="B1620" s="917"/>
      <c r="C1620" s="917"/>
      <c r="D1620" s="917"/>
      <c r="E1620" s="917"/>
    </row>
    <row r="1621" spans="1:5">
      <c r="A1621" s="923"/>
      <c r="B1621" s="917"/>
      <c r="C1621" s="917"/>
      <c r="D1621" s="917"/>
      <c r="E1621" s="917"/>
    </row>
    <row r="1622" spans="1:5">
      <c r="A1622" s="923"/>
      <c r="B1622" s="917"/>
      <c r="C1622" s="917"/>
      <c r="D1622" s="917"/>
      <c r="E1622" s="917"/>
    </row>
    <row r="1623" spans="1:5">
      <c r="A1623" s="923"/>
      <c r="B1623" s="917"/>
      <c r="C1623" s="917"/>
      <c r="D1623" s="917"/>
      <c r="E1623" s="917"/>
    </row>
    <row r="1624" spans="1:5">
      <c r="A1624" s="923"/>
      <c r="B1624" s="917"/>
      <c r="C1624" s="917"/>
      <c r="D1624" s="917"/>
      <c r="E1624" s="917"/>
    </row>
    <row r="1625" spans="1:5">
      <c r="A1625" s="923"/>
      <c r="B1625" s="917"/>
      <c r="C1625" s="917"/>
      <c r="D1625" s="917"/>
      <c r="E1625" s="917"/>
    </row>
    <row r="1626" spans="1:5">
      <c r="A1626" s="923"/>
      <c r="B1626" s="917"/>
      <c r="C1626" s="917"/>
      <c r="D1626" s="917"/>
      <c r="E1626" s="917"/>
    </row>
    <row r="1627" spans="1:5">
      <c r="A1627" s="923"/>
      <c r="B1627" s="917"/>
      <c r="C1627" s="917"/>
      <c r="D1627" s="917"/>
      <c r="E1627" s="917"/>
    </row>
    <row r="1628" spans="1:5">
      <c r="A1628" s="923"/>
      <c r="B1628" s="917"/>
      <c r="C1628" s="917"/>
      <c r="D1628" s="917"/>
      <c r="E1628" s="917"/>
    </row>
    <row r="1629" spans="1:5">
      <c r="A1629" s="923"/>
      <c r="B1629" s="917"/>
      <c r="C1629" s="917"/>
      <c r="D1629" s="917"/>
      <c r="E1629" s="917"/>
    </row>
    <row r="1630" spans="1:5">
      <c r="A1630" s="923"/>
      <c r="B1630" s="917"/>
      <c r="C1630" s="917"/>
      <c r="D1630" s="917"/>
      <c r="E1630" s="917"/>
    </row>
    <row r="1631" spans="1:5">
      <c r="A1631" s="923"/>
      <c r="B1631" s="917"/>
      <c r="C1631" s="917"/>
      <c r="D1631" s="917"/>
      <c r="E1631" s="917"/>
    </row>
    <row r="1632" spans="1:5">
      <c r="A1632" s="923"/>
      <c r="B1632" s="917"/>
      <c r="C1632" s="917"/>
      <c r="D1632" s="917"/>
      <c r="E1632" s="917"/>
    </row>
    <row r="1633" spans="1:5">
      <c r="A1633" s="923"/>
      <c r="B1633" s="917"/>
      <c r="C1633" s="917"/>
      <c r="D1633" s="917"/>
      <c r="E1633" s="917"/>
    </row>
    <row r="1634" spans="1:5">
      <c r="A1634" s="923"/>
      <c r="B1634" s="917"/>
      <c r="C1634" s="917"/>
      <c r="D1634" s="917"/>
      <c r="E1634" s="917"/>
    </row>
    <row r="1635" spans="1:5">
      <c r="A1635" s="923"/>
      <c r="B1635" s="917"/>
      <c r="C1635" s="917"/>
      <c r="D1635" s="917"/>
      <c r="E1635" s="917"/>
    </row>
    <row r="1636" spans="1:5">
      <c r="A1636" s="923"/>
      <c r="B1636" s="917"/>
      <c r="C1636" s="917"/>
      <c r="D1636" s="917"/>
      <c r="E1636" s="917"/>
    </row>
    <row r="1637" spans="1:5">
      <c r="A1637" s="923"/>
      <c r="B1637" s="917"/>
      <c r="C1637" s="917"/>
      <c r="D1637" s="917"/>
      <c r="E1637" s="917"/>
    </row>
    <row r="1638" spans="1:5">
      <c r="A1638" s="923"/>
      <c r="B1638" s="917"/>
      <c r="C1638" s="917"/>
      <c r="D1638" s="917"/>
      <c r="E1638" s="917"/>
    </row>
    <row r="1639" spans="1:5">
      <c r="A1639" s="923"/>
      <c r="B1639" s="917"/>
      <c r="C1639" s="917"/>
      <c r="D1639" s="917"/>
      <c r="E1639" s="917"/>
    </row>
    <row r="1640" spans="1:5">
      <c r="A1640" s="923"/>
      <c r="B1640" s="917"/>
      <c r="C1640" s="917"/>
      <c r="D1640" s="917"/>
      <c r="E1640" s="917"/>
    </row>
    <row r="1641" spans="1:5">
      <c r="A1641" s="923"/>
      <c r="B1641" s="917"/>
      <c r="C1641" s="917"/>
      <c r="D1641" s="917"/>
      <c r="E1641" s="917"/>
    </row>
    <row r="1642" spans="1:5">
      <c r="A1642" s="923"/>
      <c r="B1642" s="917"/>
      <c r="C1642" s="917"/>
      <c r="D1642" s="917"/>
      <c r="E1642" s="917"/>
    </row>
    <row r="1643" spans="1:5">
      <c r="A1643" s="923"/>
      <c r="B1643" s="917"/>
      <c r="C1643" s="917"/>
      <c r="D1643" s="917"/>
      <c r="E1643" s="917"/>
    </row>
    <row r="1644" spans="1:5">
      <c r="A1644" s="923"/>
      <c r="B1644" s="917"/>
      <c r="C1644" s="917"/>
      <c r="D1644" s="917"/>
      <c r="E1644" s="917"/>
    </row>
    <row r="1645" spans="1:5">
      <c r="A1645" s="923"/>
      <c r="B1645" s="917"/>
      <c r="C1645" s="917"/>
      <c r="D1645" s="917"/>
      <c r="E1645" s="917"/>
    </row>
    <row r="1646" spans="1:5">
      <c r="A1646" s="923"/>
      <c r="B1646" s="917"/>
      <c r="C1646" s="917"/>
      <c r="D1646" s="917"/>
      <c r="E1646" s="917"/>
    </row>
    <row r="1647" spans="1:5">
      <c r="A1647" s="923"/>
      <c r="B1647" s="917"/>
      <c r="C1647" s="917"/>
      <c r="D1647" s="917"/>
      <c r="E1647" s="917"/>
    </row>
    <row r="1648" spans="1:5">
      <c r="A1648" s="923"/>
      <c r="B1648" s="917"/>
      <c r="C1648" s="917"/>
      <c r="D1648" s="917"/>
      <c r="E1648" s="917"/>
    </row>
    <row r="1649" spans="1:5">
      <c r="A1649" s="923"/>
      <c r="B1649" s="917"/>
      <c r="C1649" s="917"/>
      <c r="D1649" s="917"/>
      <c r="E1649" s="917"/>
    </row>
    <row r="1650" spans="1:5">
      <c r="A1650" s="923"/>
      <c r="B1650" s="917"/>
      <c r="C1650" s="917"/>
      <c r="D1650" s="917"/>
      <c r="E1650" s="917"/>
    </row>
    <row r="1651" spans="1:5">
      <c r="A1651" s="923"/>
      <c r="B1651" s="917"/>
      <c r="C1651" s="917"/>
      <c r="D1651" s="917"/>
      <c r="E1651" s="917"/>
    </row>
    <row r="1652" spans="1:5">
      <c r="A1652" s="923"/>
      <c r="B1652" s="917"/>
      <c r="C1652" s="917"/>
      <c r="D1652" s="917"/>
      <c r="E1652" s="917"/>
    </row>
    <row r="1653" spans="1:5">
      <c r="A1653" s="923"/>
      <c r="B1653" s="917"/>
      <c r="C1653" s="917"/>
      <c r="D1653" s="917"/>
      <c r="E1653" s="917"/>
    </row>
    <row r="1654" spans="1:5">
      <c r="A1654" s="923"/>
      <c r="B1654" s="917"/>
      <c r="C1654" s="917"/>
      <c r="D1654" s="917"/>
      <c r="E1654" s="917"/>
    </row>
    <row r="1655" spans="1:5">
      <c r="A1655" s="923"/>
      <c r="B1655" s="917"/>
      <c r="C1655" s="917"/>
      <c r="D1655" s="917"/>
      <c r="E1655" s="917"/>
    </row>
    <row r="1656" spans="1:5">
      <c r="A1656" s="923"/>
      <c r="B1656" s="917"/>
      <c r="C1656" s="917"/>
      <c r="D1656" s="917"/>
      <c r="E1656" s="917"/>
    </row>
    <row r="1657" spans="1:5">
      <c r="A1657" s="923"/>
      <c r="B1657" s="917"/>
      <c r="C1657" s="917"/>
      <c r="D1657" s="917"/>
      <c r="E1657" s="917"/>
    </row>
    <row r="1658" spans="1:5">
      <c r="A1658" s="923"/>
      <c r="B1658" s="917"/>
      <c r="C1658" s="917"/>
      <c r="D1658" s="917"/>
      <c r="E1658" s="917"/>
    </row>
    <row r="1659" spans="1:5">
      <c r="A1659" s="923"/>
      <c r="B1659" s="917"/>
      <c r="C1659" s="917"/>
      <c r="D1659" s="917"/>
      <c r="E1659" s="917"/>
    </row>
    <row r="1660" spans="1:5">
      <c r="A1660" s="923"/>
      <c r="B1660" s="917"/>
      <c r="C1660" s="917"/>
      <c r="D1660" s="917"/>
      <c r="E1660" s="917"/>
    </row>
    <row r="1661" spans="1:5">
      <c r="A1661" s="923"/>
      <c r="B1661" s="917"/>
      <c r="C1661" s="917"/>
      <c r="D1661" s="917"/>
      <c r="E1661" s="917"/>
    </row>
    <row r="1662" spans="1:5">
      <c r="A1662" s="923"/>
      <c r="B1662" s="917"/>
      <c r="C1662" s="917"/>
      <c r="D1662" s="917"/>
      <c r="E1662" s="917"/>
    </row>
    <row r="1663" spans="1:5">
      <c r="A1663" s="923"/>
      <c r="B1663" s="917"/>
      <c r="C1663" s="917"/>
      <c r="D1663" s="917"/>
      <c r="E1663" s="917"/>
    </row>
    <row r="1664" spans="1:5">
      <c r="A1664" s="923"/>
      <c r="B1664" s="917"/>
      <c r="C1664" s="917"/>
      <c r="D1664" s="917"/>
      <c r="E1664" s="917"/>
    </row>
    <row r="1665" spans="1:5">
      <c r="A1665" s="923"/>
      <c r="B1665" s="917"/>
      <c r="C1665" s="917"/>
      <c r="D1665" s="917"/>
      <c r="E1665" s="917"/>
    </row>
    <row r="1666" spans="1:5">
      <c r="A1666" s="923"/>
      <c r="B1666" s="917"/>
      <c r="C1666" s="917"/>
      <c r="D1666" s="917"/>
      <c r="E1666" s="917"/>
    </row>
    <row r="1667" spans="1:5">
      <c r="A1667" s="923"/>
      <c r="B1667" s="917"/>
      <c r="C1667" s="917"/>
      <c r="D1667" s="917"/>
      <c r="E1667" s="917"/>
    </row>
    <row r="1668" spans="1:5">
      <c r="A1668" s="923"/>
      <c r="B1668" s="917"/>
      <c r="C1668" s="917"/>
      <c r="D1668" s="917"/>
      <c r="E1668" s="917"/>
    </row>
    <row r="1669" spans="1:5">
      <c r="A1669" s="923"/>
      <c r="B1669" s="917"/>
      <c r="C1669" s="917"/>
      <c r="D1669" s="917"/>
      <c r="E1669" s="917"/>
    </row>
    <row r="1670" spans="1:5">
      <c r="A1670" s="923"/>
      <c r="B1670" s="917"/>
      <c r="C1670" s="917"/>
      <c r="D1670" s="917"/>
      <c r="E1670" s="917"/>
    </row>
    <row r="1671" spans="1:5">
      <c r="A1671" s="923"/>
      <c r="B1671" s="917"/>
      <c r="C1671" s="917"/>
      <c r="D1671" s="917"/>
      <c r="E1671" s="917"/>
    </row>
    <row r="1672" spans="1:5">
      <c r="A1672" s="923"/>
      <c r="B1672" s="917"/>
      <c r="C1672" s="917"/>
      <c r="D1672" s="917"/>
      <c r="E1672" s="917"/>
    </row>
    <row r="1673" spans="1:5">
      <c r="A1673" s="923"/>
      <c r="B1673" s="917"/>
      <c r="C1673" s="917"/>
      <c r="D1673" s="917"/>
      <c r="E1673" s="917"/>
    </row>
    <row r="1674" spans="1:5">
      <c r="A1674" s="923"/>
      <c r="B1674" s="917"/>
      <c r="C1674" s="917"/>
      <c r="D1674" s="917"/>
      <c r="E1674" s="917"/>
    </row>
    <row r="1675" spans="1:5">
      <c r="A1675" s="923"/>
      <c r="B1675" s="917"/>
      <c r="C1675" s="917"/>
      <c r="D1675" s="917"/>
      <c r="E1675" s="917"/>
    </row>
    <row r="1676" spans="1:5">
      <c r="A1676" s="923"/>
      <c r="B1676" s="917"/>
      <c r="C1676" s="917"/>
      <c r="D1676" s="917"/>
      <c r="E1676" s="917"/>
    </row>
    <row r="1677" spans="1:5">
      <c r="A1677" s="923"/>
      <c r="B1677" s="917"/>
      <c r="C1677" s="917"/>
      <c r="D1677" s="917"/>
      <c r="E1677" s="917"/>
    </row>
    <row r="1678" spans="1:5">
      <c r="A1678" s="923"/>
      <c r="B1678" s="917"/>
      <c r="C1678" s="917"/>
      <c r="D1678" s="917"/>
      <c r="E1678" s="917"/>
    </row>
    <row r="1679" spans="1:5">
      <c r="A1679" s="923"/>
      <c r="B1679" s="917"/>
      <c r="C1679" s="917"/>
      <c r="D1679" s="917"/>
      <c r="E1679" s="917"/>
    </row>
    <row r="1680" spans="1:5">
      <c r="A1680" s="923"/>
      <c r="B1680" s="917"/>
      <c r="C1680" s="917"/>
      <c r="D1680" s="917"/>
      <c r="E1680" s="917"/>
    </row>
    <row r="1681" spans="1:5">
      <c r="A1681" s="923"/>
      <c r="B1681" s="917"/>
      <c r="C1681" s="917"/>
      <c r="D1681" s="917"/>
      <c r="E1681" s="917"/>
    </row>
    <row r="1682" spans="1:5">
      <c r="A1682" s="923"/>
      <c r="B1682" s="917"/>
      <c r="C1682" s="917"/>
      <c r="D1682" s="917"/>
      <c r="E1682" s="917"/>
    </row>
    <row r="1683" spans="1:5">
      <c r="A1683" s="923"/>
      <c r="B1683" s="917"/>
      <c r="C1683" s="917"/>
      <c r="D1683" s="917"/>
      <c r="E1683" s="917"/>
    </row>
    <row r="1684" spans="1:5">
      <c r="A1684" s="923"/>
      <c r="B1684" s="917"/>
      <c r="C1684" s="917"/>
      <c r="D1684" s="917"/>
      <c r="E1684" s="917"/>
    </row>
    <row r="1685" spans="1:5">
      <c r="A1685" s="923"/>
      <c r="B1685" s="917"/>
      <c r="C1685" s="917"/>
      <c r="D1685" s="917"/>
      <c r="E1685" s="917"/>
    </row>
    <row r="1686" spans="1:5">
      <c r="A1686" s="923"/>
      <c r="B1686" s="917"/>
      <c r="C1686" s="917"/>
      <c r="D1686" s="917"/>
      <c r="E1686" s="917"/>
    </row>
    <row r="1687" spans="1:5">
      <c r="A1687" s="923"/>
      <c r="B1687" s="917"/>
      <c r="C1687" s="917"/>
      <c r="D1687" s="917"/>
      <c r="E1687" s="917"/>
    </row>
    <row r="1688" spans="1:5">
      <c r="A1688" s="923"/>
      <c r="B1688" s="917"/>
      <c r="C1688" s="917"/>
      <c r="D1688" s="917"/>
      <c r="E1688" s="917"/>
    </row>
    <row r="1689" spans="1:5">
      <c r="A1689" s="923"/>
      <c r="B1689" s="917"/>
      <c r="C1689" s="917"/>
      <c r="D1689" s="917"/>
      <c r="E1689" s="917"/>
    </row>
    <row r="1690" spans="1:5">
      <c r="A1690" s="923"/>
      <c r="B1690" s="917"/>
      <c r="C1690" s="917"/>
      <c r="D1690" s="917"/>
      <c r="E1690" s="917"/>
    </row>
    <row r="1691" spans="1:5">
      <c r="A1691" s="923"/>
      <c r="B1691" s="917"/>
      <c r="C1691" s="917"/>
      <c r="D1691" s="917"/>
      <c r="E1691" s="917"/>
    </row>
    <row r="1692" spans="1:5">
      <c r="A1692" s="923"/>
      <c r="B1692" s="917"/>
      <c r="C1692" s="917"/>
      <c r="D1692" s="917"/>
      <c r="E1692" s="917"/>
    </row>
    <row r="1693" spans="1:5">
      <c r="A1693" s="923"/>
      <c r="B1693" s="917"/>
      <c r="C1693" s="917"/>
      <c r="D1693" s="917"/>
      <c r="E1693" s="917"/>
    </row>
    <row r="1694" spans="1:5">
      <c r="A1694" s="923"/>
      <c r="B1694" s="917"/>
      <c r="C1694" s="917"/>
      <c r="D1694" s="917"/>
      <c r="E1694" s="917"/>
    </row>
    <row r="1695" spans="1:5">
      <c r="A1695" s="923"/>
      <c r="B1695" s="917"/>
      <c r="C1695" s="917"/>
      <c r="D1695" s="917"/>
      <c r="E1695" s="917"/>
    </row>
    <row r="1696" spans="1:5">
      <c r="A1696" s="923"/>
      <c r="B1696" s="917"/>
      <c r="C1696" s="917"/>
      <c r="D1696" s="917"/>
      <c r="E1696" s="917"/>
    </row>
    <row r="1697" spans="1:5">
      <c r="A1697" s="923"/>
      <c r="B1697" s="917"/>
      <c r="C1697" s="917"/>
      <c r="D1697" s="917"/>
      <c r="E1697" s="917"/>
    </row>
    <row r="1698" spans="1:5">
      <c r="A1698" s="923"/>
      <c r="B1698" s="917"/>
      <c r="C1698" s="917"/>
      <c r="D1698" s="917"/>
      <c r="E1698" s="917"/>
    </row>
    <row r="1699" spans="1:5">
      <c r="A1699" s="923"/>
      <c r="B1699" s="917"/>
      <c r="C1699" s="917"/>
      <c r="D1699" s="917"/>
      <c r="E1699" s="917"/>
    </row>
    <row r="1700" spans="1:5">
      <c r="A1700" s="923"/>
      <c r="B1700" s="917"/>
      <c r="C1700" s="917"/>
      <c r="D1700" s="917"/>
      <c r="E1700" s="917"/>
    </row>
    <row r="1701" spans="1:5">
      <c r="A1701" s="923"/>
      <c r="B1701" s="917"/>
      <c r="C1701" s="917"/>
      <c r="D1701" s="917"/>
      <c r="E1701" s="917"/>
    </row>
    <row r="1702" spans="1:5">
      <c r="A1702" s="923"/>
      <c r="B1702" s="917"/>
      <c r="C1702" s="917"/>
      <c r="D1702" s="917"/>
      <c r="E1702" s="917"/>
    </row>
    <row r="1703" spans="1:5">
      <c r="A1703" s="923"/>
      <c r="B1703" s="917"/>
      <c r="C1703" s="917"/>
      <c r="D1703" s="917"/>
      <c r="E1703" s="917"/>
    </row>
    <row r="1704" spans="1:5">
      <c r="A1704" s="923"/>
      <c r="B1704" s="917"/>
      <c r="C1704" s="917"/>
      <c r="D1704" s="917"/>
      <c r="E1704" s="917"/>
    </row>
    <row r="1705" spans="1:5">
      <c r="A1705" s="923"/>
      <c r="B1705" s="917"/>
      <c r="C1705" s="917"/>
      <c r="D1705" s="917"/>
      <c r="E1705" s="917"/>
    </row>
    <row r="1706" spans="1:5">
      <c r="A1706" s="923"/>
      <c r="B1706" s="917"/>
      <c r="C1706" s="917"/>
      <c r="D1706" s="917"/>
      <c r="E1706" s="917"/>
    </row>
    <row r="1707" spans="1:5">
      <c r="A1707" s="923"/>
      <c r="B1707" s="917"/>
      <c r="C1707" s="917"/>
      <c r="D1707" s="917"/>
      <c r="E1707" s="917"/>
    </row>
    <row r="1708" spans="1:5">
      <c r="A1708" s="923"/>
      <c r="B1708" s="917"/>
      <c r="C1708" s="917"/>
      <c r="D1708" s="917"/>
      <c r="E1708" s="917"/>
    </row>
    <row r="1709" spans="1:5">
      <c r="A1709" s="923"/>
      <c r="B1709" s="917"/>
      <c r="C1709" s="917"/>
      <c r="D1709" s="917"/>
      <c r="E1709" s="917"/>
    </row>
    <row r="1710" spans="1:5">
      <c r="A1710" s="923"/>
      <c r="B1710" s="917"/>
      <c r="C1710" s="917"/>
      <c r="D1710" s="917"/>
      <c r="E1710" s="917"/>
    </row>
    <row r="1711" spans="1:5">
      <c r="A1711" s="923"/>
      <c r="B1711" s="917"/>
      <c r="C1711" s="917"/>
      <c r="D1711" s="917"/>
      <c r="E1711" s="917"/>
    </row>
    <row r="1712" spans="1:5">
      <c r="A1712" s="923"/>
      <c r="B1712" s="917"/>
      <c r="C1712" s="917"/>
      <c r="D1712" s="917"/>
      <c r="E1712" s="917"/>
    </row>
    <row r="1713" spans="1:5">
      <c r="A1713" s="923"/>
      <c r="B1713" s="917"/>
      <c r="C1713" s="917"/>
      <c r="D1713" s="917"/>
      <c r="E1713" s="917"/>
    </row>
    <row r="1714" spans="1:5">
      <c r="A1714" s="923"/>
      <c r="B1714" s="917"/>
      <c r="C1714" s="917"/>
      <c r="D1714" s="917"/>
      <c r="E1714" s="917"/>
    </row>
    <row r="1715" spans="1:5">
      <c r="A1715" s="923"/>
      <c r="B1715" s="917"/>
      <c r="C1715" s="917"/>
      <c r="D1715" s="917"/>
      <c r="E1715" s="917"/>
    </row>
    <row r="1716" spans="1:5">
      <c r="A1716" s="923"/>
      <c r="B1716" s="917"/>
      <c r="C1716" s="917"/>
      <c r="D1716" s="917"/>
      <c r="E1716" s="917"/>
    </row>
    <row r="1717" spans="1:5">
      <c r="A1717" s="923"/>
      <c r="B1717" s="917"/>
      <c r="C1717" s="917"/>
      <c r="D1717" s="917"/>
      <c r="E1717" s="917"/>
    </row>
    <row r="1718" spans="1:5">
      <c r="A1718" s="923"/>
      <c r="B1718" s="917"/>
      <c r="C1718" s="917"/>
      <c r="D1718" s="917"/>
      <c r="E1718" s="917"/>
    </row>
    <row r="1719" spans="1:5">
      <c r="A1719" s="923"/>
      <c r="B1719" s="917"/>
      <c r="C1719" s="917"/>
      <c r="D1719" s="917"/>
      <c r="E1719" s="917"/>
    </row>
    <row r="1720" spans="1:5">
      <c r="A1720" s="923"/>
      <c r="B1720" s="917"/>
      <c r="C1720" s="917"/>
      <c r="D1720" s="917"/>
      <c r="E1720" s="917"/>
    </row>
    <row r="1721" spans="1:5">
      <c r="A1721" s="923"/>
      <c r="B1721" s="917"/>
      <c r="C1721" s="917"/>
      <c r="D1721" s="917"/>
      <c r="E1721" s="917"/>
    </row>
    <row r="1722" spans="1:5">
      <c r="A1722" s="923"/>
      <c r="B1722" s="917"/>
      <c r="C1722" s="917"/>
      <c r="D1722" s="917"/>
      <c r="E1722" s="917"/>
    </row>
    <row r="1723" spans="1:5">
      <c r="A1723" s="923"/>
      <c r="B1723" s="917"/>
      <c r="C1723" s="917"/>
      <c r="D1723" s="917"/>
      <c r="E1723" s="917"/>
    </row>
    <row r="1724" spans="1:5">
      <c r="A1724" s="923"/>
      <c r="B1724" s="917"/>
      <c r="C1724" s="917"/>
      <c r="D1724" s="917"/>
      <c r="E1724" s="917"/>
    </row>
    <row r="1725" spans="1:5">
      <c r="A1725" s="923"/>
      <c r="B1725" s="917"/>
      <c r="C1725" s="917"/>
      <c r="D1725" s="917"/>
      <c r="E1725" s="917"/>
    </row>
    <row r="1726" spans="1:5">
      <c r="A1726" s="923"/>
      <c r="B1726" s="917"/>
      <c r="C1726" s="917"/>
      <c r="D1726" s="917"/>
      <c r="E1726" s="917"/>
    </row>
    <row r="1727" spans="1:5">
      <c r="A1727" s="923"/>
      <c r="B1727" s="917"/>
      <c r="C1727" s="917"/>
      <c r="D1727" s="917"/>
      <c r="E1727" s="917"/>
    </row>
    <row r="1728" spans="1:5">
      <c r="A1728" s="923"/>
      <c r="B1728" s="917"/>
      <c r="C1728" s="917"/>
      <c r="D1728" s="917"/>
      <c r="E1728" s="917"/>
    </row>
    <row r="1729" spans="1:5">
      <c r="A1729" s="923"/>
      <c r="B1729" s="917"/>
      <c r="C1729" s="917"/>
      <c r="D1729" s="917"/>
      <c r="E1729" s="917"/>
    </row>
    <row r="1730" spans="1:5">
      <c r="A1730" s="923"/>
      <c r="B1730" s="917"/>
      <c r="C1730" s="917"/>
      <c r="D1730" s="917"/>
      <c r="E1730" s="917"/>
    </row>
    <row r="1731" spans="1:5">
      <c r="A1731" s="923"/>
      <c r="B1731" s="917"/>
      <c r="C1731" s="917"/>
      <c r="D1731" s="917"/>
      <c r="E1731" s="917"/>
    </row>
    <row r="1732" spans="1:5">
      <c r="A1732" s="923"/>
      <c r="B1732" s="917"/>
      <c r="C1732" s="917"/>
      <c r="D1732" s="917"/>
      <c r="E1732" s="917"/>
    </row>
    <row r="1733" spans="1:5">
      <c r="A1733" s="923"/>
      <c r="B1733" s="917"/>
      <c r="C1733" s="917"/>
      <c r="D1733" s="917"/>
      <c r="E1733" s="917"/>
    </row>
    <row r="1734" spans="1:5">
      <c r="A1734" s="923"/>
      <c r="B1734" s="917"/>
      <c r="C1734" s="917"/>
      <c r="D1734" s="917"/>
      <c r="E1734" s="917"/>
    </row>
    <row r="1735" spans="1:5">
      <c r="A1735" s="923"/>
      <c r="B1735" s="917"/>
      <c r="C1735" s="917"/>
      <c r="D1735" s="917"/>
      <c r="E1735" s="917"/>
    </row>
    <row r="1736" spans="1:5">
      <c r="A1736" s="923"/>
      <c r="B1736" s="917"/>
      <c r="C1736" s="917"/>
      <c r="D1736" s="917"/>
      <c r="E1736" s="917"/>
    </row>
    <row r="1737" spans="1:5">
      <c r="A1737" s="923"/>
      <c r="B1737" s="917"/>
      <c r="C1737" s="917"/>
      <c r="D1737" s="917"/>
      <c r="E1737" s="917"/>
    </row>
    <row r="1738" spans="1:5">
      <c r="A1738" s="923"/>
      <c r="B1738" s="917"/>
      <c r="C1738" s="917"/>
      <c r="D1738" s="917"/>
      <c r="E1738" s="917"/>
    </row>
    <row r="1739" spans="1:5">
      <c r="A1739" s="923"/>
      <c r="B1739" s="917"/>
      <c r="C1739" s="917"/>
      <c r="D1739" s="917"/>
      <c r="E1739" s="917"/>
    </row>
    <row r="1740" spans="1:5">
      <c r="A1740" s="923"/>
      <c r="B1740" s="917"/>
      <c r="C1740" s="917"/>
      <c r="D1740" s="917"/>
      <c r="E1740" s="917"/>
    </row>
    <row r="1741" spans="1:5">
      <c r="A1741" s="923"/>
      <c r="B1741" s="917"/>
      <c r="C1741" s="917"/>
      <c r="D1741" s="917"/>
      <c r="E1741" s="917"/>
    </row>
    <row r="1742" spans="1:5">
      <c r="A1742" s="923"/>
      <c r="B1742" s="917"/>
      <c r="C1742" s="917"/>
      <c r="D1742" s="917"/>
      <c r="E1742" s="917"/>
    </row>
    <row r="1743" spans="1:5">
      <c r="A1743" s="923"/>
      <c r="B1743" s="917"/>
      <c r="C1743" s="917"/>
      <c r="D1743" s="917"/>
      <c r="E1743" s="917"/>
    </row>
    <row r="1744" spans="1:5">
      <c r="A1744" s="923"/>
      <c r="B1744" s="917"/>
      <c r="C1744" s="917"/>
      <c r="D1744" s="917"/>
      <c r="E1744" s="917"/>
    </row>
    <row r="1745" spans="1:5">
      <c r="A1745" s="923"/>
      <c r="B1745" s="917"/>
      <c r="C1745" s="917"/>
      <c r="D1745" s="917"/>
      <c r="E1745" s="917"/>
    </row>
    <row r="1746" spans="1:5">
      <c r="A1746" s="923"/>
      <c r="B1746" s="917"/>
      <c r="C1746" s="917"/>
      <c r="D1746" s="917"/>
      <c r="E1746" s="917"/>
    </row>
    <row r="1747" spans="1:5">
      <c r="A1747" s="923"/>
      <c r="B1747" s="917"/>
      <c r="C1747" s="917"/>
      <c r="D1747" s="917"/>
      <c r="E1747" s="917"/>
    </row>
    <row r="1748" spans="1:5">
      <c r="A1748" s="923"/>
      <c r="B1748" s="917"/>
      <c r="C1748" s="917"/>
      <c r="D1748" s="917"/>
      <c r="E1748" s="917"/>
    </row>
    <row r="1749" spans="1:5">
      <c r="A1749" s="923"/>
      <c r="B1749" s="917"/>
      <c r="C1749" s="917"/>
      <c r="D1749" s="917"/>
      <c r="E1749" s="917"/>
    </row>
    <row r="1750" spans="1:5">
      <c r="A1750" s="923"/>
      <c r="B1750" s="917"/>
      <c r="C1750" s="917"/>
      <c r="D1750" s="917"/>
      <c r="E1750" s="917"/>
    </row>
    <row r="1751" spans="1:5">
      <c r="A1751" s="923"/>
      <c r="B1751" s="917"/>
      <c r="C1751" s="917"/>
      <c r="D1751" s="917"/>
      <c r="E1751" s="917"/>
    </row>
    <row r="1752" spans="1:5">
      <c r="A1752" s="923"/>
      <c r="B1752" s="917"/>
      <c r="C1752" s="917"/>
      <c r="D1752" s="917"/>
      <c r="E1752" s="917"/>
    </row>
    <row r="1753" spans="1:5">
      <c r="A1753" s="923"/>
      <c r="B1753" s="917"/>
      <c r="C1753" s="917"/>
      <c r="D1753" s="917"/>
      <c r="E1753" s="917"/>
    </row>
    <row r="1754" spans="1:5">
      <c r="A1754" s="923"/>
      <c r="B1754" s="917"/>
      <c r="C1754" s="917"/>
      <c r="D1754" s="917"/>
      <c r="E1754" s="917"/>
    </row>
    <row r="1755" spans="1:5">
      <c r="A1755" s="923"/>
      <c r="B1755" s="917"/>
      <c r="C1755" s="917"/>
      <c r="D1755" s="917"/>
      <c r="E1755" s="917"/>
    </row>
    <row r="1756" spans="1:5">
      <c r="A1756" s="923"/>
      <c r="B1756" s="917"/>
      <c r="C1756" s="917"/>
      <c r="D1756" s="917"/>
      <c r="E1756" s="917"/>
    </row>
    <row r="1757" spans="1:5">
      <c r="A1757" s="923"/>
      <c r="B1757" s="917"/>
      <c r="C1757" s="917"/>
      <c r="D1757" s="917"/>
      <c r="E1757" s="917"/>
    </row>
    <row r="1758" spans="1:5">
      <c r="A1758" s="923"/>
      <c r="B1758" s="917"/>
      <c r="C1758" s="917"/>
      <c r="D1758" s="917"/>
      <c r="E1758" s="917"/>
    </row>
    <row r="1759" spans="1:5">
      <c r="A1759" s="923"/>
      <c r="B1759" s="917"/>
      <c r="C1759" s="917"/>
      <c r="D1759" s="917"/>
      <c r="E1759" s="917"/>
    </row>
    <row r="1760" spans="1:5">
      <c r="A1760" s="923"/>
      <c r="B1760" s="917"/>
      <c r="C1760" s="917"/>
      <c r="D1760" s="917"/>
      <c r="E1760" s="917"/>
    </row>
    <row r="1761" spans="1:5">
      <c r="A1761" s="923"/>
      <c r="B1761" s="917"/>
      <c r="C1761" s="917"/>
      <c r="D1761" s="917"/>
      <c r="E1761" s="917"/>
    </row>
    <row r="1762" spans="1:5">
      <c r="A1762" s="923"/>
      <c r="B1762" s="917"/>
      <c r="C1762" s="917"/>
      <c r="D1762" s="917"/>
      <c r="E1762" s="917"/>
    </row>
    <row r="1763" spans="1:5">
      <c r="A1763" s="923"/>
      <c r="B1763" s="917"/>
      <c r="C1763" s="917"/>
      <c r="D1763" s="917"/>
      <c r="E1763" s="917"/>
    </row>
    <row r="1764" spans="1:5">
      <c r="A1764" s="923"/>
      <c r="B1764" s="917"/>
      <c r="C1764" s="917"/>
      <c r="D1764" s="917"/>
      <c r="E1764" s="917"/>
    </row>
    <row r="1765" spans="1:5">
      <c r="A1765" s="923"/>
      <c r="B1765" s="917"/>
      <c r="C1765" s="917"/>
      <c r="D1765" s="917"/>
      <c r="E1765" s="917"/>
    </row>
    <row r="1766" spans="1:5">
      <c r="A1766" s="923"/>
      <c r="B1766" s="917"/>
      <c r="C1766" s="917"/>
      <c r="D1766" s="917"/>
      <c r="E1766" s="917"/>
    </row>
    <row r="1767" spans="1:5">
      <c r="A1767" s="923"/>
      <c r="B1767" s="917"/>
      <c r="C1767" s="917"/>
      <c r="D1767" s="917"/>
      <c r="E1767" s="917"/>
    </row>
    <row r="1768" spans="1:5">
      <c r="A1768" s="923"/>
      <c r="B1768" s="917"/>
      <c r="C1768" s="917"/>
      <c r="D1768" s="917"/>
      <c r="E1768" s="917"/>
    </row>
    <row r="1769" spans="1:5">
      <c r="A1769" s="923"/>
      <c r="B1769" s="917"/>
      <c r="C1769" s="917"/>
      <c r="D1769" s="917"/>
      <c r="E1769" s="917"/>
    </row>
    <row r="1770" spans="1:5">
      <c r="A1770" s="923"/>
      <c r="B1770" s="917"/>
      <c r="C1770" s="917"/>
      <c r="D1770" s="917"/>
      <c r="E1770" s="917"/>
    </row>
    <row r="1771" spans="1:5">
      <c r="A1771" s="923"/>
      <c r="B1771" s="917"/>
      <c r="C1771" s="917"/>
      <c r="D1771" s="917"/>
      <c r="E1771" s="917"/>
    </row>
    <row r="1772" spans="1:5">
      <c r="A1772" s="923"/>
      <c r="B1772" s="917"/>
      <c r="C1772" s="917"/>
      <c r="D1772" s="917"/>
      <c r="E1772" s="917"/>
    </row>
    <row r="1773" spans="1:5">
      <c r="A1773" s="923"/>
      <c r="B1773" s="917"/>
      <c r="C1773" s="917"/>
      <c r="D1773" s="917"/>
      <c r="E1773" s="917"/>
    </row>
    <row r="1774" spans="1:5">
      <c r="A1774" s="923"/>
      <c r="B1774" s="917"/>
      <c r="C1774" s="917"/>
      <c r="D1774" s="917"/>
      <c r="E1774" s="917"/>
    </row>
    <row r="1775" spans="1:5">
      <c r="A1775" s="923"/>
      <c r="B1775" s="917"/>
      <c r="C1775" s="917"/>
      <c r="D1775" s="917"/>
      <c r="E1775" s="917"/>
    </row>
    <row r="1776" spans="1:5">
      <c r="A1776" s="923"/>
      <c r="B1776" s="917"/>
      <c r="C1776" s="917"/>
      <c r="D1776" s="917"/>
      <c r="E1776" s="917"/>
    </row>
    <row r="1777" spans="1:5">
      <c r="A1777" s="923"/>
      <c r="B1777" s="917"/>
      <c r="C1777" s="917"/>
      <c r="D1777" s="917"/>
      <c r="E1777" s="917"/>
    </row>
    <row r="1778" spans="1:5">
      <c r="A1778" s="923"/>
      <c r="B1778" s="917"/>
      <c r="C1778" s="917"/>
      <c r="D1778" s="917"/>
      <c r="E1778" s="917"/>
    </row>
    <row r="1779" spans="1:5">
      <c r="A1779" s="923"/>
      <c r="B1779" s="917"/>
      <c r="C1779" s="917"/>
      <c r="D1779" s="917"/>
      <c r="E1779" s="917"/>
    </row>
    <row r="1780" spans="1:5">
      <c r="A1780" s="923"/>
      <c r="B1780" s="917"/>
      <c r="C1780" s="917"/>
      <c r="D1780" s="917"/>
      <c r="E1780" s="917"/>
    </row>
    <row r="1781" spans="1:5">
      <c r="A1781" s="923"/>
      <c r="B1781" s="917"/>
      <c r="C1781" s="917"/>
      <c r="D1781" s="917"/>
      <c r="E1781" s="917"/>
    </row>
    <row r="1782" spans="1:5">
      <c r="A1782" s="923"/>
      <c r="B1782" s="917"/>
      <c r="C1782" s="917"/>
      <c r="D1782" s="917"/>
      <c r="E1782" s="917"/>
    </row>
    <row r="1783" spans="1:5">
      <c r="A1783" s="923"/>
      <c r="B1783" s="917"/>
      <c r="C1783" s="917"/>
      <c r="D1783" s="917"/>
      <c r="E1783" s="917"/>
    </row>
    <row r="1784" spans="1:5">
      <c r="A1784" s="923"/>
      <c r="B1784" s="917"/>
      <c r="C1784" s="917"/>
      <c r="D1784" s="917"/>
      <c r="E1784" s="917"/>
    </row>
    <row r="1785" spans="1:5">
      <c r="A1785" s="923"/>
      <c r="B1785" s="917"/>
      <c r="C1785" s="917"/>
      <c r="D1785" s="917"/>
      <c r="E1785" s="917"/>
    </row>
    <row r="1786" spans="1:5">
      <c r="A1786" s="923"/>
      <c r="B1786" s="917"/>
      <c r="C1786" s="917"/>
      <c r="D1786" s="917"/>
      <c r="E1786" s="917"/>
    </row>
    <row r="1787" spans="1:5">
      <c r="A1787" s="923"/>
      <c r="B1787" s="917"/>
      <c r="C1787" s="917"/>
      <c r="D1787" s="917"/>
      <c r="E1787" s="917"/>
    </row>
    <row r="1788" spans="1:5">
      <c r="A1788" s="923"/>
      <c r="B1788" s="917"/>
      <c r="C1788" s="917"/>
      <c r="D1788" s="917"/>
      <c r="E1788" s="917"/>
    </row>
    <row r="1789" spans="1:5">
      <c r="A1789" s="923"/>
      <c r="B1789" s="917"/>
      <c r="C1789" s="917"/>
      <c r="D1789" s="917"/>
      <c r="E1789" s="917"/>
    </row>
    <row r="1790" spans="1:5">
      <c r="A1790" s="923"/>
      <c r="B1790" s="917"/>
      <c r="C1790" s="917"/>
      <c r="D1790" s="917"/>
      <c r="E1790" s="917"/>
    </row>
    <row r="1791" spans="1:5">
      <c r="A1791" s="923"/>
      <c r="B1791" s="917"/>
      <c r="C1791" s="917"/>
      <c r="D1791" s="917"/>
      <c r="E1791" s="917"/>
    </row>
    <row r="1792" spans="1:5">
      <c r="A1792" s="923"/>
      <c r="B1792" s="917"/>
      <c r="C1792" s="917"/>
      <c r="D1792" s="917"/>
      <c r="E1792" s="917"/>
    </row>
    <row r="1793" spans="1:5">
      <c r="A1793" s="923"/>
      <c r="B1793" s="917"/>
      <c r="C1793" s="917"/>
      <c r="D1793" s="917"/>
      <c r="E1793" s="917"/>
    </row>
    <row r="1794" spans="1:5">
      <c r="A1794" s="923"/>
      <c r="B1794" s="917"/>
      <c r="C1794" s="917"/>
      <c r="D1794" s="917"/>
      <c r="E1794" s="917"/>
    </row>
    <row r="1795" spans="1:5">
      <c r="A1795" s="923"/>
      <c r="B1795" s="917"/>
      <c r="C1795" s="917"/>
      <c r="D1795" s="917"/>
      <c r="E1795" s="917"/>
    </row>
    <row r="1796" spans="1:5">
      <c r="A1796" s="923"/>
      <c r="B1796" s="917"/>
      <c r="C1796" s="917"/>
      <c r="D1796" s="917"/>
      <c r="E1796" s="917"/>
    </row>
    <row r="1797" spans="1:5">
      <c r="A1797" s="923"/>
      <c r="B1797" s="917"/>
      <c r="C1797" s="917"/>
      <c r="D1797" s="917"/>
      <c r="E1797" s="917"/>
    </row>
    <row r="1798" spans="1:5">
      <c r="A1798" s="923"/>
      <c r="B1798" s="917"/>
      <c r="C1798" s="917"/>
      <c r="D1798" s="917"/>
      <c r="E1798" s="917"/>
    </row>
    <row r="1799" spans="1:5">
      <c r="A1799" s="923"/>
      <c r="B1799" s="917"/>
      <c r="C1799" s="917"/>
      <c r="D1799" s="917"/>
      <c r="E1799" s="917"/>
    </row>
    <row r="1800" spans="1:5">
      <c r="A1800" s="923"/>
      <c r="B1800" s="917"/>
      <c r="C1800" s="917"/>
      <c r="D1800" s="917"/>
      <c r="E1800" s="917"/>
    </row>
    <row r="1801" spans="1:5">
      <c r="A1801" s="923"/>
      <c r="B1801" s="917"/>
      <c r="C1801" s="917"/>
      <c r="D1801" s="917"/>
      <c r="E1801" s="917"/>
    </row>
    <row r="1802" spans="1:5">
      <c r="A1802" s="923"/>
      <c r="B1802" s="917"/>
      <c r="C1802" s="917"/>
      <c r="D1802" s="917"/>
      <c r="E1802" s="917"/>
    </row>
    <row r="1803" spans="1:5">
      <c r="A1803" s="923"/>
      <c r="B1803" s="917"/>
      <c r="C1803" s="917"/>
      <c r="D1803" s="917"/>
      <c r="E1803" s="917"/>
    </row>
    <row r="1804" spans="1:5">
      <c r="A1804" s="923"/>
      <c r="B1804" s="917"/>
      <c r="C1804" s="917"/>
      <c r="D1804" s="917"/>
      <c r="E1804" s="917"/>
    </row>
    <row r="1805" spans="1:5">
      <c r="A1805" s="923"/>
      <c r="B1805" s="917"/>
      <c r="C1805" s="917"/>
      <c r="D1805" s="917"/>
      <c r="E1805" s="917"/>
    </row>
    <row r="1806" spans="1:5">
      <c r="A1806" s="923"/>
      <c r="B1806" s="917"/>
      <c r="C1806" s="917"/>
      <c r="D1806" s="917"/>
      <c r="E1806" s="917"/>
    </row>
    <row r="1807" spans="1:5">
      <c r="A1807" s="923"/>
      <c r="B1807" s="917"/>
      <c r="C1807" s="917"/>
      <c r="D1807" s="917"/>
      <c r="E1807" s="917"/>
    </row>
    <row r="1808" spans="1:5">
      <c r="A1808" s="923"/>
      <c r="B1808" s="917"/>
      <c r="C1808" s="917"/>
      <c r="D1808" s="917"/>
      <c r="E1808" s="917"/>
    </row>
    <row r="1809" spans="1:5">
      <c r="A1809" s="923"/>
      <c r="B1809" s="917"/>
      <c r="C1809" s="917"/>
      <c r="D1809" s="917"/>
      <c r="E1809" s="917"/>
    </row>
    <row r="1810" spans="1:5">
      <c r="A1810" s="923"/>
      <c r="B1810" s="917"/>
      <c r="C1810" s="917"/>
      <c r="D1810" s="917"/>
      <c r="E1810" s="917"/>
    </row>
    <row r="1811" spans="1:5">
      <c r="A1811" s="923"/>
      <c r="B1811" s="917"/>
      <c r="C1811" s="917"/>
      <c r="D1811" s="917"/>
      <c r="E1811" s="917"/>
    </row>
    <row r="1812" spans="1:5">
      <c r="A1812" s="923"/>
      <c r="B1812" s="917"/>
      <c r="C1812" s="917"/>
      <c r="D1812" s="917"/>
      <c r="E1812" s="917"/>
    </row>
    <row r="1813" spans="1:5">
      <c r="A1813" s="923"/>
      <c r="B1813" s="917"/>
      <c r="C1813" s="917"/>
      <c r="D1813" s="917"/>
      <c r="E1813" s="917"/>
    </row>
    <row r="1814" spans="1:5">
      <c r="A1814" s="923"/>
      <c r="B1814" s="917"/>
      <c r="C1814" s="917"/>
      <c r="D1814" s="917"/>
      <c r="E1814" s="917"/>
    </row>
    <row r="1815" spans="1:5">
      <c r="A1815" s="923"/>
      <c r="B1815" s="917"/>
      <c r="C1815" s="917"/>
      <c r="D1815" s="917"/>
      <c r="E1815" s="917"/>
    </row>
    <row r="1816" spans="1:5">
      <c r="A1816" s="923"/>
      <c r="B1816" s="917"/>
      <c r="C1816" s="917"/>
      <c r="D1816" s="917"/>
      <c r="E1816" s="917"/>
    </row>
    <row r="1817" spans="1:5">
      <c r="A1817" s="923"/>
      <c r="B1817" s="917"/>
      <c r="C1817" s="917"/>
      <c r="D1817" s="917"/>
      <c r="E1817" s="917"/>
    </row>
    <row r="1818" spans="1:5">
      <c r="A1818" s="923"/>
      <c r="B1818" s="917"/>
      <c r="C1818" s="917"/>
      <c r="D1818" s="917"/>
      <c r="E1818" s="917"/>
    </row>
    <row r="1819" spans="1:5">
      <c r="A1819" s="923"/>
      <c r="B1819" s="917"/>
      <c r="C1819" s="917"/>
      <c r="D1819" s="917"/>
      <c r="E1819" s="917"/>
    </row>
    <row r="1820" spans="1:5">
      <c r="A1820" s="923"/>
      <c r="B1820" s="917"/>
      <c r="C1820" s="917"/>
      <c r="D1820" s="917"/>
      <c r="E1820" s="917"/>
    </row>
    <row r="1821" spans="1:5">
      <c r="A1821" s="923"/>
      <c r="B1821" s="917"/>
      <c r="C1821" s="917"/>
      <c r="D1821" s="917"/>
      <c r="E1821" s="917"/>
    </row>
    <row r="1822" spans="1:5">
      <c r="A1822" s="923"/>
      <c r="B1822" s="917"/>
      <c r="C1822" s="917"/>
      <c r="D1822" s="917"/>
      <c r="E1822" s="917"/>
    </row>
    <row r="1823" spans="1:5">
      <c r="A1823" s="923"/>
      <c r="B1823" s="917"/>
      <c r="C1823" s="917"/>
      <c r="D1823" s="917"/>
      <c r="E1823" s="917"/>
    </row>
    <row r="1824" spans="1:5">
      <c r="A1824" s="923"/>
      <c r="B1824" s="917"/>
      <c r="C1824" s="917"/>
      <c r="D1824" s="917"/>
      <c r="E1824" s="917"/>
    </row>
    <row r="1825" spans="1:5">
      <c r="A1825" s="923"/>
      <c r="B1825" s="917"/>
      <c r="C1825" s="917"/>
      <c r="D1825" s="917"/>
      <c r="E1825" s="917"/>
    </row>
    <row r="1826" spans="1:5">
      <c r="A1826" s="923"/>
      <c r="B1826" s="917"/>
      <c r="C1826" s="917"/>
      <c r="D1826" s="917"/>
      <c r="E1826" s="917"/>
    </row>
    <row r="1827" spans="1:5">
      <c r="A1827" s="923"/>
      <c r="B1827" s="917"/>
      <c r="C1827" s="917"/>
      <c r="D1827" s="917"/>
      <c r="E1827" s="917"/>
    </row>
    <row r="1828" spans="1:5">
      <c r="A1828" s="923"/>
      <c r="B1828" s="917"/>
      <c r="C1828" s="917"/>
      <c r="D1828" s="917"/>
      <c r="E1828" s="917"/>
    </row>
    <row r="1829" spans="1:5">
      <c r="A1829" s="923"/>
      <c r="B1829" s="917"/>
      <c r="C1829" s="917"/>
      <c r="D1829" s="917"/>
      <c r="E1829" s="917"/>
    </row>
    <row r="1830" spans="1:5">
      <c r="A1830" s="923"/>
      <c r="B1830" s="917"/>
      <c r="C1830" s="917"/>
      <c r="D1830" s="917"/>
      <c r="E1830" s="917"/>
    </row>
    <row r="1831" spans="1:5">
      <c r="A1831" s="923"/>
      <c r="B1831" s="917"/>
      <c r="C1831" s="917"/>
      <c r="D1831" s="917"/>
      <c r="E1831" s="917"/>
    </row>
    <row r="1832" spans="1:5">
      <c r="A1832" s="923"/>
      <c r="B1832" s="917"/>
      <c r="C1832" s="917"/>
      <c r="D1832" s="917"/>
      <c r="E1832" s="917"/>
    </row>
    <row r="1833" spans="1:5">
      <c r="A1833" s="923"/>
      <c r="B1833" s="917"/>
      <c r="C1833" s="917"/>
      <c r="D1833" s="917"/>
      <c r="E1833" s="917"/>
    </row>
    <row r="1834" spans="1:5">
      <c r="A1834" s="923"/>
      <c r="B1834" s="917"/>
      <c r="C1834" s="917"/>
      <c r="D1834" s="917"/>
      <c r="E1834" s="917"/>
    </row>
    <row r="1835" spans="1:5">
      <c r="A1835" s="923"/>
      <c r="B1835" s="917"/>
      <c r="C1835" s="917"/>
      <c r="D1835" s="917"/>
      <c r="E1835" s="917"/>
    </row>
    <row r="1836" spans="1:5">
      <c r="A1836" s="923"/>
      <c r="B1836" s="917"/>
      <c r="C1836" s="917"/>
      <c r="D1836" s="917"/>
      <c r="E1836" s="917"/>
    </row>
    <row r="1837" spans="1:5">
      <c r="A1837" s="923"/>
      <c r="B1837" s="917"/>
      <c r="C1837" s="917"/>
      <c r="D1837" s="917"/>
      <c r="E1837" s="917"/>
    </row>
    <row r="1838" spans="1:5">
      <c r="A1838" s="923"/>
      <c r="B1838" s="917"/>
      <c r="C1838" s="917"/>
      <c r="D1838" s="917"/>
      <c r="E1838" s="917"/>
    </row>
    <row r="1839" spans="1:5">
      <c r="A1839" s="923"/>
      <c r="B1839" s="917"/>
      <c r="C1839" s="917"/>
      <c r="D1839" s="917"/>
      <c r="E1839" s="917"/>
    </row>
    <row r="1840" spans="1:5">
      <c r="A1840" s="923"/>
      <c r="B1840" s="917"/>
      <c r="C1840" s="917"/>
      <c r="D1840" s="917"/>
      <c r="E1840" s="917"/>
    </row>
    <row r="1841" spans="1:5">
      <c r="A1841" s="923"/>
      <c r="B1841" s="917"/>
      <c r="C1841" s="917"/>
      <c r="D1841" s="917"/>
      <c r="E1841" s="917"/>
    </row>
    <row r="1842" spans="1:5">
      <c r="A1842" s="923"/>
      <c r="B1842" s="917"/>
      <c r="C1842" s="917"/>
      <c r="D1842" s="917"/>
      <c r="E1842" s="917"/>
    </row>
    <row r="1843" spans="1:5">
      <c r="A1843" s="923"/>
      <c r="B1843" s="917"/>
      <c r="C1843" s="917"/>
      <c r="D1843" s="917"/>
      <c r="E1843" s="917"/>
    </row>
    <row r="1844" spans="1:5">
      <c r="A1844" s="923"/>
      <c r="B1844" s="917"/>
      <c r="C1844" s="917"/>
      <c r="D1844" s="917"/>
      <c r="E1844" s="917"/>
    </row>
    <row r="1845" spans="1:5">
      <c r="A1845" s="923"/>
      <c r="B1845" s="917"/>
      <c r="C1845" s="917"/>
      <c r="D1845" s="917"/>
      <c r="E1845" s="917"/>
    </row>
    <row r="1846" spans="1:5">
      <c r="A1846" s="923"/>
      <c r="B1846" s="917"/>
      <c r="C1846" s="917"/>
      <c r="D1846" s="917"/>
      <c r="E1846" s="917"/>
    </row>
    <row r="1847" spans="1:5">
      <c r="A1847" s="923"/>
      <c r="B1847" s="917"/>
      <c r="C1847" s="917"/>
      <c r="D1847" s="917"/>
      <c r="E1847" s="917"/>
    </row>
    <row r="1848" spans="1:5">
      <c r="A1848" s="923"/>
      <c r="B1848" s="917"/>
      <c r="C1848" s="917"/>
      <c r="D1848" s="917"/>
      <c r="E1848" s="917"/>
    </row>
    <row r="1849" spans="1:5">
      <c r="A1849" s="923"/>
      <c r="B1849" s="917"/>
      <c r="C1849" s="917"/>
      <c r="D1849" s="917"/>
      <c r="E1849" s="917"/>
    </row>
    <row r="1850" spans="1:5">
      <c r="A1850" s="923"/>
      <c r="B1850" s="917"/>
      <c r="C1850" s="917"/>
      <c r="D1850" s="917"/>
      <c r="E1850" s="917"/>
    </row>
    <row r="1851" spans="1:5">
      <c r="A1851" s="923"/>
      <c r="B1851" s="917"/>
      <c r="C1851" s="917"/>
      <c r="D1851" s="917"/>
      <c r="E1851" s="917"/>
    </row>
    <row r="1852" spans="1:5">
      <c r="A1852" s="923"/>
      <c r="B1852" s="917"/>
      <c r="C1852" s="917"/>
      <c r="D1852" s="917"/>
      <c r="E1852" s="917"/>
    </row>
    <row r="1853" spans="1:5">
      <c r="A1853" s="923"/>
      <c r="B1853" s="917"/>
      <c r="C1853" s="917"/>
      <c r="D1853" s="917"/>
      <c r="E1853" s="917"/>
    </row>
    <row r="1854" spans="1:5">
      <c r="A1854" s="923"/>
      <c r="B1854" s="917"/>
      <c r="C1854" s="917"/>
      <c r="D1854" s="917"/>
      <c r="E1854" s="917"/>
    </row>
    <row r="1855" spans="1:5">
      <c r="A1855" s="923"/>
      <c r="B1855" s="917"/>
      <c r="C1855" s="917"/>
      <c r="D1855" s="917"/>
      <c r="E1855" s="917"/>
    </row>
    <row r="1856" spans="1:5">
      <c r="A1856" s="923"/>
      <c r="B1856" s="917"/>
      <c r="C1856" s="917"/>
      <c r="D1856" s="917"/>
      <c r="E1856" s="917"/>
    </row>
    <row r="1857" spans="1:5">
      <c r="A1857" s="923"/>
      <c r="B1857" s="917"/>
      <c r="C1857" s="917"/>
      <c r="D1857" s="917"/>
      <c r="E1857" s="917"/>
    </row>
    <row r="1858" spans="1:5">
      <c r="A1858" s="923"/>
      <c r="B1858" s="917"/>
      <c r="C1858" s="917"/>
      <c r="D1858" s="917"/>
      <c r="E1858" s="917"/>
    </row>
    <row r="1859" spans="1:5">
      <c r="A1859" s="923"/>
      <c r="B1859" s="917"/>
      <c r="C1859" s="917"/>
      <c r="D1859" s="917"/>
      <c r="E1859" s="917"/>
    </row>
    <row r="1860" spans="1:5">
      <c r="A1860" s="923"/>
      <c r="B1860" s="917"/>
      <c r="C1860" s="917"/>
      <c r="D1860" s="917"/>
      <c r="E1860" s="917"/>
    </row>
    <row r="1861" spans="1:5">
      <c r="A1861" s="923"/>
      <c r="B1861" s="917"/>
      <c r="C1861" s="917"/>
      <c r="D1861" s="917"/>
      <c r="E1861" s="917"/>
    </row>
    <row r="1862" spans="1:5">
      <c r="A1862" s="923"/>
      <c r="B1862" s="917"/>
      <c r="C1862" s="917"/>
      <c r="D1862" s="917"/>
      <c r="E1862" s="917"/>
    </row>
    <row r="1863" spans="1:5">
      <c r="A1863" s="923"/>
      <c r="B1863" s="917"/>
      <c r="C1863" s="917"/>
      <c r="D1863" s="917"/>
      <c r="E1863" s="917"/>
    </row>
    <row r="1864" spans="1:5">
      <c r="A1864" s="923"/>
      <c r="B1864" s="917"/>
      <c r="C1864" s="917"/>
      <c r="D1864" s="917"/>
      <c r="E1864" s="917"/>
    </row>
    <row r="1865" spans="1:5">
      <c r="A1865" s="923"/>
      <c r="B1865" s="917"/>
      <c r="C1865" s="917"/>
      <c r="D1865" s="917"/>
      <c r="E1865" s="917"/>
    </row>
    <row r="1866" spans="1:5">
      <c r="A1866" s="923"/>
      <c r="B1866" s="917"/>
      <c r="C1866" s="917"/>
      <c r="D1866" s="917"/>
      <c r="E1866" s="917"/>
    </row>
    <row r="1867" spans="1:5">
      <c r="A1867" s="923"/>
      <c r="B1867" s="917"/>
      <c r="C1867" s="917"/>
      <c r="D1867" s="917"/>
      <c r="E1867" s="917"/>
    </row>
    <row r="1868" spans="1:5">
      <c r="A1868" s="923"/>
      <c r="B1868" s="917"/>
      <c r="C1868" s="917"/>
      <c r="D1868" s="917"/>
      <c r="E1868" s="917"/>
    </row>
    <row r="1869" spans="1:5">
      <c r="A1869" s="923"/>
      <c r="B1869" s="917"/>
      <c r="C1869" s="917"/>
      <c r="D1869" s="917"/>
      <c r="E1869" s="917"/>
    </row>
    <row r="1870" spans="1:5">
      <c r="A1870" s="923"/>
      <c r="B1870" s="917"/>
      <c r="C1870" s="917"/>
      <c r="D1870" s="917"/>
      <c r="E1870" s="917"/>
    </row>
    <row r="1871" spans="1:5">
      <c r="A1871" s="923"/>
      <c r="B1871" s="917"/>
      <c r="C1871" s="917"/>
      <c r="D1871" s="917"/>
      <c r="E1871" s="917"/>
    </row>
    <row r="1872" spans="1:5">
      <c r="A1872" s="923"/>
      <c r="B1872" s="917"/>
      <c r="C1872" s="917"/>
      <c r="D1872" s="917"/>
      <c r="E1872" s="917"/>
    </row>
    <row r="1873" spans="1:5">
      <c r="A1873" s="923"/>
      <c r="B1873" s="917"/>
      <c r="C1873" s="917"/>
      <c r="D1873" s="917"/>
      <c r="E1873" s="917"/>
    </row>
    <row r="1874" spans="1:5">
      <c r="A1874" s="923"/>
      <c r="B1874" s="917"/>
      <c r="C1874" s="917"/>
      <c r="D1874" s="917"/>
      <c r="E1874" s="917"/>
    </row>
    <row r="1875" spans="1:5">
      <c r="A1875" s="923"/>
      <c r="B1875" s="917"/>
      <c r="C1875" s="917"/>
      <c r="D1875" s="917"/>
      <c r="E1875" s="917"/>
    </row>
    <row r="1876" spans="1:5">
      <c r="A1876" s="923"/>
      <c r="B1876" s="917"/>
      <c r="C1876" s="917"/>
      <c r="D1876" s="917"/>
      <c r="E1876" s="917"/>
    </row>
    <row r="1877" spans="1:5">
      <c r="A1877" s="923"/>
      <c r="B1877" s="917"/>
      <c r="C1877" s="917"/>
      <c r="D1877" s="917"/>
      <c r="E1877" s="917"/>
    </row>
    <row r="1878" spans="1:5">
      <c r="A1878" s="923"/>
      <c r="B1878" s="917"/>
      <c r="C1878" s="917"/>
      <c r="D1878" s="917"/>
      <c r="E1878" s="917"/>
    </row>
    <row r="1879" spans="1:5">
      <c r="A1879" s="923"/>
      <c r="B1879" s="917"/>
      <c r="C1879" s="917"/>
      <c r="D1879" s="917"/>
      <c r="E1879" s="917"/>
    </row>
    <row r="1880" spans="1:5">
      <c r="A1880" s="923"/>
      <c r="B1880" s="917"/>
      <c r="C1880" s="917"/>
      <c r="D1880" s="917"/>
      <c r="E1880" s="917"/>
    </row>
    <row r="1881" spans="1:5">
      <c r="A1881" s="923"/>
      <c r="B1881" s="917"/>
      <c r="C1881" s="917"/>
      <c r="D1881" s="917"/>
      <c r="E1881" s="917"/>
    </row>
    <row r="1882" spans="1:5">
      <c r="A1882" s="923"/>
      <c r="B1882" s="917"/>
      <c r="C1882" s="917"/>
      <c r="D1882" s="917"/>
      <c r="E1882" s="917"/>
    </row>
    <row r="1883" spans="1:5">
      <c r="A1883" s="923"/>
      <c r="B1883" s="917"/>
      <c r="C1883" s="917"/>
      <c r="D1883" s="917"/>
      <c r="E1883" s="917"/>
    </row>
    <row r="1884" spans="1:5">
      <c r="A1884" s="923"/>
      <c r="B1884" s="917"/>
      <c r="C1884" s="917"/>
      <c r="D1884" s="917"/>
      <c r="E1884" s="917"/>
    </row>
    <row r="1885" spans="1:5">
      <c r="A1885" s="923"/>
      <c r="B1885" s="917"/>
      <c r="C1885" s="917"/>
      <c r="D1885" s="917"/>
      <c r="E1885" s="917"/>
    </row>
    <row r="1886" spans="1:5">
      <c r="A1886" s="923"/>
      <c r="B1886" s="917"/>
      <c r="C1886" s="917"/>
      <c r="D1886" s="917"/>
      <c r="E1886" s="917"/>
    </row>
    <row r="1887" spans="1:5">
      <c r="A1887" s="923"/>
      <c r="B1887" s="917"/>
      <c r="C1887" s="917"/>
      <c r="D1887" s="917"/>
      <c r="E1887" s="917"/>
    </row>
    <row r="1888" spans="1:5">
      <c r="A1888" s="923"/>
      <c r="B1888" s="917"/>
      <c r="C1888" s="917"/>
      <c r="D1888" s="917"/>
      <c r="E1888" s="917"/>
    </row>
    <row r="1889" spans="1:5">
      <c r="A1889" s="923"/>
      <c r="B1889" s="917"/>
      <c r="C1889" s="917"/>
      <c r="D1889" s="917"/>
      <c r="E1889" s="917"/>
    </row>
    <row r="1890" spans="1:5">
      <c r="A1890" s="923"/>
      <c r="B1890" s="917"/>
      <c r="C1890" s="917"/>
      <c r="D1890" s="917"/>
      <c r="E1890" s="917"/>
    </row>
    <row r="1891" spans="1:5">
      <c r="A1891" s="923"/>
      <c r="B1891" s="917"/>
      <c r="C1891" s="917"/>
      <c r="D1891" s="917"/>
      <c r="E1891" s="917"/>
    </row>
    <row r="1892" spans="1:5">
      <c r="A1892" s="923"/>
      <c r="B1892" s="917"/>
      <c r="C1892" s="917"/>
      <c r="D1892" s="917"/>
      <c r="E1892" s="917"/>
    </row>
    <row r="1893" spans="1:5">
      <c r="A1893" s="923"/>
      <c r="B1893" s="917"/>
      <c r="C1893" s="917"/>
      <c r="D1893" s="917"/>
      <c r="E1893" s="917"/>
    </row>
    <row r="1894" spans="1:5">
      <c r="A1894" s="923"/>
      <c r="B1894" s="917"/>
      <c r="C1894" s="917"/>
      <c r="D1894" s="917"/>
      <c r="E1894" s="917"/>
    </row>
    <row r="1895" spans="1:5">
      <c r="A1895" s="923"/>
      <c r="B1895" s="917"/>
      <c r="C1895" s="917"/>
      <c r="D1895" s="917"/>
      <c r="E1895" s="917"/>
    </row>
    <row r="1896" spans="1:5">
      <c r="A1896" s="923"/>
      <c r="B1896" s="917"/>
      <c r="C1896" s="917"/>
      <c r="D1896" s="917"/>
      <c r="E1896" s="917"/>
    </row>
    <row r="1897" spans="1:5">
      <c r="A1897" s="923"/>
      <c r="B1897" s="917"/>
      <c r="C1897" s="917"/>
      <c r="D1897" s="917"/>
      <c r="E1897" s="917"/>
    </row>
    <row r="1898" spans="1:5">
      <c r="A1898" s="923"/>
      <c r="B1898" s="917"/>
      <c r="C1898" s="917"/>
      <c r="D1898" s="917"/>
      <c r="E1898" s="917"/>
    </row>
    <row r="1899" spans="1:5">
      <c r="A1899" s="923"/>
      <c r="B1899" s="917"/>
      <c r="C1899" s="917"/>
      <c r="D1899" s="917"/>
      <c r="E1899" s="917"/>
    </row>
    <row r="1900" spans="1:5">
      <c r="A1900" s="923"/>
      <c r="B1900" s="917"/>
      <c r="C1900" s="917"/>
      <c r="D1900" s="917"/>
      <c r="E1900" s="917"/>
    </row>
    <row r="1901" spans="1:5">
      <c r="A1901" s="923"/>
      <c r="B1901" s="917"/>
      <c r="C1901" s="917"/>
      <c r="D1901" s="917"/>
      <c r="E1901" s="917"/>
    </row>
    <row r="1902" spans="1:5">
      <c r="A1902" s="923"/>
      <c r="B1902" s="917"/>
      <c r="C1902" s="917"/>
      <c r="D1902" s="917"/>
      <c r="E1902" s="917"/>
    </row>
    <row r="1903" spans="1:5">
      <c r="A1903" s="923"/>
      <c r="B1903" s="917"/>
      <c r="C1903" s="917"/>
      <c r="D1903" s="917"/>
      <c r="E1903" s="917"/>
    </row>
    <row r="1904" spans="1:5">
      <c r="A1904" s="923"/>
      <c r="B1904" s="917"/>
      <c r="C1904" s="917"/>
      <c r="D1904" s="917"/>
      <c r="E1904" s="917"/>
    </row>
    <row r="1905" spans="1:5">
      <c r="A1905" s="923"/>
      <c r="B1905" s="917"/>
      <c r="C1905" s="917"/>
      <c r="D1905" s="917"/>
      <c r="E1905" s="917"/>
    </row>
    <row r="1906" spans="1:5">
      <c r="A1906" s="923"/>
      <c r="B1906" s="917"/>
      <c r="C1906" s="917"/>
      <c r="D1906" s="917"/>
      <c r="E1906" s="917"/>
    </row>
    <row r="1907" spans="1:5">
      <c r="A1907" s="923"/>
      <c r="B1907" s="917"/>
      <c r="C1907" s="917"/>
      <c r="D1907" s="917"/>
      <c r="E1907" s="917"/>
    </row>
    <row r="1908" spans="1:5">
      <c r="A1908" s="923"/>
      <c r="B1908" s="917"/>
      <c r="C1908" s="917"/>
      <c r="D1908" s="917"/>
      <c r="E1908" s="917"/>
    </row>
    <row r="1909" spans="1:5">
      <c r="A1909" s="923"/>
      <c r="B1909" s="917"/>
      <c r="C1909" s="917"/>
      <c r="D1909" s="917"/>
      <c r="E1909" s="917"/>
    </row>
    <row r="1910" spans="1:5">
      <c r="A1910" s="923"/>
      <c r="B1910" s="917"/>
      <c r="C1910" s="917"/>
      <c r="D1910" s="917"/>
      <c r="E1910" s="917"/>
    </row>
    <row r="1911" spans="1:5">
      <c r="A1911" s="923"/>
      <c r="B1911" s="917"/>
      <c r="C1911" s="917"/>
      <c r="D1911" s="917"/>
      <c r="E1911" s="917"/>
    </row>
    <row r="1912" spans="1:5">
      <c r="A1912" s="923"/>
      <c r="B1912" s="917"/>
      <c r="C1912" s="917"/>
      <c r="D1912" s="917"/>
      <c r="E1912" s="917"/>
    </row>
    <row r="1913" spans="1:5">
      <c r="A1913" s="923"/>
      <c r="B1913" s="917"/>
      <c r="C1913" s="917"/>
      <c r="D1913" s="917"/>
      <c r="E1913" s="917"/>
    </row>
    <row r="1914" spans="1:5">
      <c r="A1914" s="923"/>
      <c r="B1914" s="917"/>
      <c r="C1914" s="917"/>
      <c r="D1914" s="917"/>
      <c r="E1914" s="917"/>
    </row>
    <row r="1915" spans="1:5">
      <c r="A1915" s="923"/>
      <c r="B1915" s="917"/>
      <c r="C1915" s="917"/>
      <c r="D1915" s="917"/>
      <c r="E1915" s="917"/>
    </row>
    <row r="1916" spans="1:5">
      <c r="A1916" s="923"/>
      <c r="B1916" s="917"/>
      <c r="C1916" s="917"/>
      <c r="D1916" s="917"/>
      <c r="E1916" s="917"/>
    </row>
    <row r="1917" spans="1:5">
      <c r="A1917" s="923"/>
      <c r="B1917" s="917"/>
      <c r="C1917" s="917"/>
      <c r="D1917" s="917"/>
      <c r="E1917" s="917"/>
    </row>
    <row r="1918" spans="1:5">
      <c r="A1918" s="923"/>
      <c r="B1918" s="917"/>
      <c r="C1918" s="917"/>
      <c r="D1918" s="917"/>
      <c r="E1918" s="917"/>
    </row>
    <row r="1919" spans="1:5">
      <c r="A1919" s="923"/>
      <c r="B1919" s="917"/>
      <c r="C1919" s="917"/>
      <c r="D1919" s="917"/>
      <c r="E1919" s="917"/>
    </row>
    <row r="1920" spans="1:5">
      <c r="A1920" s="923"/>
      <c r="B1920" s="917"/>
      <c r="C1920" s="917"/>
      <c r="D1920" s="917"/>
      <c r="E1920" s="917"/>
    </row>
    <row r="1921" spans="1:5">
      <c r="A1921" s="923"/>
      <c r="B1921" s="917"/>
      <c r="C1921" s="917"/>
      <c r="D1921" s="917"/>
      <c r="E1921" s="917"/>
    </row>
    <row r="1922" spans="1:5">
      <c r="A1922" s="923"/>
      <c r="B1922" s="917"/>
      <c r="C1922" s="917"/>
      <c r="D1922" s="917"/>
      <c r="E1922" s="917"/>
    </row>
    <row r="1923" spans="1:5">
      <c r="A1923" s="923"/>
      <c r="B1923" s="917"/>
      <c r="C1923" s="917"/>
      <c r="D1923" s="917"/>
      <c r="E1923" s="917"/>
    </row>
    <row r="1924" spans="1:5">
      <c r="A1924" s="923"/>
      <c r="B1924" s="917"/>
      <c r="C1924" s="917"/>
      <c r="D1924" s="917"/>
      <c r="E1924" s="917"/>
    </row>
    <row r="1925" spans="1:5">
      <c r="A1925" s="923"/>
      <c r="B1925" s="917"/>
      <c r="C1925" s="917"/>
      <c r="D1925" s="917"/>
      <c r="E1925" s="917"/>
    </row>
    <row r="1926" spans="1:5">
      <c r="A1926" s="923"/>
      <c r="B1926" s="917"/>
      <c r="C1926" s="917"/>
      <c r="D1926" s="917"/>
      <c r="E1926" s="917"/>
    </row>
    <row r="1927" spans="1:5">
      <c r="A1927" s="923"/>
      <c r="B1927" s="917"/>
      <c r="C1927" s="917"/>
      <c r="D1927" s="917"/>
      <c r="E1927" s="917"/>
    </row>
    <row r="1928" spans="1:5">
      <c r="A1928" s="923"/>
      <c r="B1928" s="917"/>
      <c r="C1928" s="917"/>
      <c r="D1928" s="917"/>
      <c r="E1928" s="917"/>
    </row>
    <row r="1929" spans="1:5">
      <c r="A1929" s="923"/>
      <c r="B1929" s="917"/>
      <c r="C1929" s="917"/>
      <c r="D1929" s="917"/>
      <c r="E1929" s="917"/>
    </row>
    <row r="1930" spans="1:5">
      <c r="A1930" s="923"/>
      <c r="B1930" s="917"/>
      <c r="C1930" s="917"/>
      <c r="D1930" s="917"/>
      <c r="E1930" s="917"/>
    </row>
    <row r="1931" spans="1:5">
      <c r="A1931" s="923"/>
      <c r="B1931" s="917"/>
      <c r="C1931" s="917"/>
      <c r="D1931" s="917"/>
      <c r="E1931" s="917"/>
    </row>
    <row r="1932" spans="1:5">
      <c r="A1932" s="923"/>
      <c r="B1932" s="917"/>
      <c r="C1932" s="917"/>
      <c r="D1932" s="917"/>
      <c r="E1932" s="917"/>
    </row>
    <row r="1933" spans="1:5">
      <c r="A1933" s="923"/>
      <c r="B1933" s="917"/>
      <c r="C1933" s="917"/>
      <c r="D1933" s="917"/>
      <c r="E1933" s="917"/>
    </row>
    <row r="1934" spans="1:5">
      <c r="A1934" s="923"/>
      <c r="B1934" s="917"/>
      <c r="C1934" s="917"/>
      <c r="D1934" s="917"/>
      <c r="E1934" s="917"/>
    </row>
    <row r="1935" spans="1:5">
      <c r="A1935" s="923"/>
      <c r="B1935" s="917"/>
      <c r="C1935" s="917"/>
      <c r="D1935" s="917"/>
      <c r="E1935" s="917"/>
    </row>
    <row r="1936" spans="1:5">
      <c r="A1936" s="923"/>
      <c r="B1936" s="917"/>
      <c r="C1936" s="917"/>
      <c r="D1936" s="917"/>
      <c r="E1936" s="917"/>
    </row>
    <row r="1937" spans="1:5">
      <c r="A1937" s="923"/>
      <c r="B1937" s="917"/>
      <c r="C1937" s="917"/>
      <c r="D1937" s="917"/>
      <c r="E1937" s="917"/>
    </row>
    <row r="1938" spans="1:5">
      <c r="A1938" s="923"/>
      <c r="B1938" s="917"/>
      <c r="C1938" s="917"/>
      <c r="D1938" s="917"/>
      <c r="E1938" s="917"/>
    </row>
    <row r="1939" spans="1:5">
      <c r="A1939" s="923"/>
      <c r="B1939" s="917"/>
      <c r="C1939" s="917"/>
      <c r="D1939" s="917"/>
      <c r="E1939" s="917"/>
    </row>
    <row r="1940" spans="1:5">
      <c r="A1940" s="923"/>
      <c r="B1940" s="917"/>
      <c r="C1940" s="917"/>
      <c r="D1940" s="917"/>
      <c r="E1940" s="917"/>
    </row>
    <row r="1941" spans="1:5">
      <c r="A1941" s="923"/>
      <c r="B1941" s="917"/>
      <c r="C1941" s="917"/>
      <c r="D1941" s="917"/>
      <c r="E1941" s="917"/>
    </row>
    <row r="1942" spans="1:5">
      <c r="A1942" s="923"/>
      <c r="B1942" s="917"/>
      <c r="C1942" s="917"/>
      <c r="D1942" s="917"/>
      <c r="E1942" s="917"/>
    </row>
    <row r="1943" spans="1:5">
      <c r="A1943" s="923"/>
      <c r="B1943" s="917"/>
      <c r="C1943" s="917"/>
      <c r="D1943" s="917"/>
      <c r="E1943" s="917"/>
    </row>
    <row r="1944" spans="1:5">
      <c r="A1944" s="923"/>
      <c r="B1944" s="917"/>
      <c r="C1944" s="917"/>
      <c r="D1944" s="917"/>
      <c r="E1944" s="917"/>
    </row>
    <row r="1945" spans="1:5">
      <c r="A1945" s="923"/>
      <c r="B1945" s="917"/>
      <c r="C1945" s="917"/>
      <c r="D1945" s="917"/>
      <c r="E1945" s="917"/>
    </row>
    <row r="1946" spans="1:5">
      <c r="A1946" s="923"/>
      <c r="B1946" s="917"/>
      <c r="C1946" s="917"/>
      <c r="D1946" s="917"/>
      <c r="E1946" s="917"/>
    </row>
    <row r="1947" spans="1:5">
      <c r="A1947" s="923"/>
      <c r="B1947" s="917"/>
      <c r="C1947" s="917"/>
      <c r="D1947" s="917"/>
      <c r="E1947" s="917"/>
    </row>
    <row r="1948" spans="1:5">
      <c r="A1948" s="923"/>
      <c r="B1948" s="917"/>
      <c r="C1948" s="917"/>
      <c r="D1948" s="917"/>
      <c r="E1948" s="917"/>
    </row>
    <row r="1949" spans="1:5">
      <c r="A1949" s="923"/>
      <c r="B1949" s="917"/>
      <c r="C1949" s="917"/>
      <c r="D1949" s="917"/>
      <c r="E1949" s="917"/>
    </row>
    <row r="1950" spans="1:5">
      <c r="A1950" s="923"/>
      <c r="B1950" s="917"/>
      <c r="C1950" s="917"/>
      <c r="D1950" s="917"/>
      <c r="E1950" s="917"/>
    </row>
    <row r="1951" spans="1:5">
      <c r="A1951" s="923"/>
      <c r="B1951" s="917"/>
      <c r="C1951" s="917"/>
      <c r="D1951" s="917"/>
      <c r="E1951" s="917"/>
    </row>
    <row r="1952" spans="1:5">
      <c r="A1952" s="923"/>
      <c r="B1952" s="917"/>
      <c r="C1952" s="917"/>
      <c r="D1952" s="917"/>
      <c r="E1952" s="917"/>
    </row>
    <row r="1953" spans="1:5">
      <c r="A1953" s="923"/>
      <c r="B1953" s="917"/>
      <c r="C1953" s="917"/>
      <c r="D1953" s="917"/>
      <c r="E1953" s="917"/>
    </row>
    <row r="1954" spans="1:5">
      <c r="A1954" s="923"/>
      <c r="B1954" s="917"/>
      <c r="C1954" s="917"/>
      <c r="D1954" s="917"/>
      <c r="E1954" s="917"/>
    </row>
    <row r="1955" spans="1:5">
      <c r="A1955" s="923"/>
      <c r="B1955" s="917"/>
      <c r="C1955" s="917"/>
      <c r="D1955" s="917"/>
      <c r="E1955" s="917"/>
    </row>
    <row r="1956" spans="1:5">
      <c r="A1956" s="923"/>
      <c r="B1956" s="917"/>
      <c r="C1956" s="917"/>
      <c r="D1956" s="917"/>
      <c r="E1956" s="917"/>
    </row>
    <row r="1957" spans="1:5">
      <c r="A1957" s="923"/>
      <c r="B1957" s="917"/>
      <c r="C1957" s="917"/>
      <c r="D1957" s="917"/>
      <c r="E1957" s="917"/>
    </row>
    <row r="1958" spans="1:5">
      <c r="A1958" s="923"/>
      <c r="B1958" s="917"/>
      <c r="C1958" s="917"/>
      <c r="D1958" s="917"/>
      <c r="E1958" s="917"/>
    </row>
    <row r="1959" spans="1:5">
      <c r="A1959" s="923"/>
      <c r="B1959" s="917"/>
      <c r="C1959" s="917"/>
      <c r="D1959" s="917"/>
      <c r="E1959" s="917"/>
    </row>
    <row r="1960" spans="1:5">
      <c r="A1960" s="923"/>
      <c r="B1960" s="917"/>
      <c r="C1960" s="917"/>
      <c r="D1960" s="917"/>
      <c r="E1960" s="917"/>
    </row>
    <row r="1961" spans="1:5">
      <c r="A1961" s="923"/>
      <c r="B1961" s="917"/>
      <c r="C1961" s="917"/>
      <c r="D1961" s="917"/>
      <c r="E1961" s="917"/>
    </row>
    <row r="1962" spans="1:5">
      <c r="A1962" s="923"/>
      <c r="B1962" s="917"/>
      <c r="C1962" s="917"/>
      <c r="D1962" s="917"/>
      <c r="E1962" s="917"/>
    </row>
    <row r="1963" spans="1:5">
      <c r="A1963" s="923"/>
      <c r="B1963" s="917"/>
      <c r="C1963" s="917"/>
      <c r="D1963" s="917"/>
      <c r="E1963" s="917"/>
    </row>
    <row r="1964" spans="1:5">
      <c r="A1964" s="923"/>
      <c r="B1964" s="917"/>
      <c r="C1964" s="917"/>
      <c r="D1964" s="917"/>
      <c r="E1964" s="917"/>
    </row>
    <row r="1965" spans="1:5">
      <c r="A1965" s="923"/>
      <c r="B1965" s="917"/>
      <c r="C1965" s="917"/>
      <c r="D1965" s="917"/>
      <c r="E1965" s="917"/>
    </row>
    <row r="1966" spans="1:5">
      <c r="A1966" s="923"/>
      <c r="B1966" s="917"/>
      <c r="C1966" s="917"/>
      <c r="D1966" s="917"/>
      <c r="E1966" s="917"/>
    </row>
    <row r="1967" spans="1:5">
      <c r="A1967" s="923"/>
      <c r="B1967" s="917"/>
      <c r="C1967" s="917"/>
      <c r="D1967" s="917"/>
      <c r="E1967" s="917"/>
    </row>
    <row r="1968" spans="1:5">
      <c r="A1968" s="923"/>
      <c r="B1968" s="917"/>
      <c r="C1968" s="917"/>
      <c r="D1968" s="917"/>
      <c r="E1968" s="917"/>
    </row>
    <row r="1969" spans="1:5">
      <c r="A1969" s="923"/>
      <c r="B1969" s="917"/>
      <c r="C1969" s="917"/>
      <c r="D1969" s="917"/>
      <c r="E1969" s="917"/>
    </row>
    <row r="1970" spans="1:5">
      <c r="A1970" s="923"/>
      <c r="B1970" s="917"/>
      <c r="C1970" s="917"/>
      <c r="D1970" s="917"/>
      <c r="E1970" s="917"/>
    </row>
    <row r="1971" spans="1:5">
      <c r="A1971" s="923"/>
      <c r="B1971" s="917"/>
      <c r="C1971" s="917"/>
      <c r="D1971" s="917"/>
      <c r="E1971" s="917"/>
    </row>
    <row r="1972" spans="1:5">
      <c r="A1972" s="923"/>
      <c r="B1972" s="917"/>
      <c r="C1972" s="917"/>
      <c r="D1972" s="917"/>
      <c r="E1972" s="917"/>
    </row>
    <row r="1973" spans="1:5">
      <c r="A1973" s="923"/>
      <c r="B1973" s="917"/>
      <c r="C1973" s="917"/>
      <c r="D1973" s="917"/>
      <c r="E1973" s="917"/>
    </row>
    <row r="1974" spans="1:5">
      <c r="A1974" s="923"/>
      <c r="B1974" s="917"/>
      <c r="C1974" s="917"/>
      <c r="D1974" s="917"/>
      <c r="E1974" s="917"/>
    </row>
    <row r="1975" spans="1:5">
      <c r="A1975" s="923"/>
      <c r="B1975" s="917"/>
      <c r="C1975" s="917"/>
      <c r="D1975" s="917"/>
      <c r="E1975" s="917"/>
    </row>
    <row r="1976" spans="1:5">
      <c r="A1976" s="923"/>
      <c r="B1976" s="917"/>
      <c r="C1976" s="917"/>
      <c r="D1976" s="917"/>
      <c r="E1976" s="917"/>
    </row>
    <row r="1977" spans="1:5">
      <c r="A1977" s="923"/>
      <c r="B1977" s="917"/>
      <c r="C1977" s="917"/>
      <c r="D1977" s="917"/>
      <c r="E1977" s="917"/>
    </row>
    <row r="1978" spans="1:5">
      <c r="A1978" s="923"/>
      <c r="B1978" s="917"/>
      <c r="C1978" s="917"/>
      <c r="D1978" s="917"/>
      <c r="E1978" s="917"/>
    </row>
    <row r="1979" spans="1:5">
      <c r="A1979" s="923"/>
      <c r="B1979" s="917"/>
      <c r="C1979" s="917"/>
      <c r="D1979" s="917"/>
      <c r="E1979" s="917"/>
    </row>
    <row r="1980" spans="1:5">
      <c r="A1980" s="923"/>
      <c r="B1980" s="917"/>
      <c r="C1980" s="917"/>
      <c r="D1980" s="917"/>
      <c r="E1980" s="917"/>
    </row>
    <row r="1981" spans="1:5">
      <c r="A1981" s="923"/>
      <c r="B1981" s="917"/>
      <c r="C1981" s="917"/>
      <c r="D1981" s="917"/>
      <c r="E1981" s="917"/>
    </row>
    <row r="1982" spans="1:5">
      <c r="A1982" s="923"/>
      <c r="B1982" s="917"/>
      <c r="C1982" s="917"/>
      <c r="D1982" s="917"/>
      <c r="E1982" s="917"/>
    </row>
    <row r="1983" spans="1:5">
      <c r="A1983" s="923"/>
      <c r="B1983" s="917"/>
      <c r="C1983" s="917"/>
      <c r="D1983" s="917"/>
      <c r="E1983" s="917"/>
    </row>
    <row r="1984" spans="1:5">
      <c r="A1984" s="923"/>
      <c r="B1984" s="917"/>
      <c r="C1984" s="917"/>
      <c r="D1984" s="917"/>
      <c r="E1984" s="917"/>
    </row>
    <row r="1985" spans="1:5">
      <c r="A1985" s="923"/>
      <c r="B1985" s="917"/>
      <c r="C1985" s="917"/>
      <c r="D1985" s="917"/>
      <c r="E1985" s="917"/>
    </row>
    <row r="1986" spans="1:5">
      <c r="A1986" s="923"/>
      <c r="B1986" s="917"/>
      <c r="C1986" s="917"/>
      <c r="D1986" s="917"/>
      <c r="E1986" s="917"/>
    </row>
    <row r="1987" spans="1:5">
      <c r="A1987" s="923"/>
      <c r="B1987" s="917"/>
      <c r="C1987" s="917"/>
      <c r="D1987" s="917"/>
      <c r="E1987" s="917"/>
    </row>
    <row r="1988" spans="1:5">
      <c r="A1988" s="923"/>
      <c r="B1988" s="917"/>
      <c r="C1988" s="917"/>
      <c r="D1988" s="917"/>
      <c r="E1988" s="917"/>
    </row>
    <row r="1989" spans="1:5">
      <c r="A1989" s="923"/>
      <c r="B1989" s="917"/>
      <c r="C1989" s="917"/>
      <c r="D1989" s="917"/>
      <c r="E1989" s="917"/>
    </row>
    <row r="1990" spans="1:5">
      <c r="A1990" s="923"/>
      <c r="B1990" s="917"/>
      <c r="C1990" s="917"/>
      <c r="D1990" s="917"/>
      <c r="E1990" s="917"/>
    </row>
    <row r="1991" spans="1:5">
      <c r="A1991" s="923"/>
      <c r="B1991" s="917"/>
      <c r="C1991" s="917"/>
      <c r="D1991" s="917"/>
      <c r="E1991" s="917"/>
    </row>
    <row r="1992" spans="1:5">
      <c r="A1992" s="923"/>
      <c r="B1992" s="917"/>
      <c r="C1992" s="917"/>
      <c r="D1992" s="917"/>
      <c r="E1992" s="917"/>
    </row>
    <row r="1993" spans="1:5">
      <c r="A1993" s="923"/>
      <c r="B1993" s="917"/>
      <c r="C1993" s="917"/>
      <c r="D1993" s="917"/>
      <c r="E1993" s="917"/>
    </row>
    <row r="1994" spans="1:5">
      <c r="A1994" s="923"/>
      <c r="B1994" s="917"/>
      <c r="C1994" s="917"/>
      <c r="D1994" s="917"/>
      <c r="E1994" s="917"/>
    </row>
    <row r="1995" spans="1:5">
      <c r="A1995" s="923"/>
      <c r="B1995" s="917"/>
      <c r="C1995" s="917"/>
      <c r="D1995" s="917"/>
      <c r="E1995" s="917"/>
    </row>
    <row r="1996" spans="1:5">
      <c r="A1996" s="923"/>
      <c r="B1996" s="917"/>
      <c r="C1996" s="917"/>
      <c r="D1996" s="917"/>
      <c r="E1996" s="917"/>
    </row>
    <row r="1997" spans="1:5">
      <c r="A1997" s="923"/>
      <c r="B1997" s="917"/>
      <c r="C1997" s="917"/>
      <c r="D1997" s="917"/>
      <c r="E1997" s="917"/>
    </row>
    <row r="1998" spans="1:5">
      <c r="A1998" s="923"/>
      <c r="B1998" s="917"/>
      <c r="C1998" s="917"/>
      <c r="D1998" s="917"/>
      <c r="E1998" s="917"/>
    </row>
    <row r="1999" spans="1:5">
      <c r="A1999" s="923"/>
      <c r="B1999" s="917"/>
      <c r="C1999" s="917"/>
      <c r="D1999" s="917"/>
      <c r="E1999" s="917"/>
    </row>
    <row r="2000" spans="1:5">
      <c r="A2000" s="923"/>
      <c r="B2000" s="917"/>
      <c r="C2000" s="917"/>
      <c r="D2000" s="917"/>
      <c r="E2000" s="917"/>
    </row>
    <row r="2001" spans="1:5">
      <c r="A2001" s="923"/>
      <c r="B2001" s="917"/>
      <c r="C2001" s="917"/>
      <c r="D2001" s="917"/>
      <c r="E2001" s="917"/>
    </row>
    <row r="2002" spans="1:5">
      <c r="A2002" s="923"/>
      <c r="B2002" s="917"/>
      <c r="C2002" s="917"/>
      <c r="D2002" s="917"/>
      <c r="E2002" s="917"/>
    </row>
    <row r="2003" spans="1:5">
      <c r="A2003" s="923"/>
      <c r="B2003" s="917"/>
      <c r="C2003" s="917"/>
      <c r="D2003" s="917"/>
      <c r="E2003" s="917"/>
    </row>
    <row r="2004" spans="1:5">
      <c r="A2004" s="923"/>
      <c r="B2004" s="917"/>
      <c r="C2004" s="917"/>
      <c r="D2004" s="917"/>
      <c r="E2004" s="917"/>
    </row>
    <row r="2005" spans="1:5">
      <c r="A2005" s="923"/>
      <c r="B2005" s="917"/>
      <c r="C2005" s="917"/>
      <c r="D2005" s="917"/>
      <c r="E2005" s="917"/>
    </row>
    <row r="2006" spans="1:5">
      <c r="A2006" s="923"/>
      <c r="B2006" s="917"/>
      <c r="C2006" s="917"/>
      <c r="D2006" s="917"/>
      <c r="E2006" s="917"/>
    </row>
    <row r="2007" spans="1:5">
      <c r="A2007" s="923"/>
      <c r="B2007" s="917"/>
      <c r="C2007" s="917"/>
      <c r="D2007" s="917"/>
      <c r="E2007" s="917"/>
    </row>
    <row r="2008" spans="1:5">
      <c r="A2008" s="923"/>
      <c r="B2008" s="917"/>
      <c r="C2008" s="917"/>
      <c r="D2008" s="917"/>
      <c r="E2008" s="917"/>
    </row>
    <row r="2009" spans="1:5">
      <c r="A2009" s="923"/>
      <c r="B2009" s="917"/>
      <c r="C2009" s="917"/>
      <c r="D2009" s="917"/>
      <c r="E2009" s="917"/>
    </row>
    <row r="2010" spans="1:5">
      <c r="A2010" s="923"/>
      <c r="B2010" s="917"/>
      <c r="C2010" s="917"/>
      <c r="D2010" s="917"/>
      <c r="E2010" s="917"/>
    </row>
    <row r="2011" spans="1:5">
      <c r="A2011" s="923"/>
      <c r="B2011" s="917"/>
      <c r="C2011" s="917"/>
      <c r="D2011" s="917"/>
      <c r="E2011" s="917"/>
    </row>
    <row r="2012" spans="1:5">
      <c r="A2012" s="923"/>
      <c r="B2012" s="917"/>
      <c r="C2012" s="917"/>
      <c r="D2012" s="917"/>
      <c r="E2012" s="917"/>
    </row>
    <row r="2013" spans="1:5">
      <c r="A2013" s="923"/>
      <c r="B2013" s="917"/>
      <c r="C2013" s="917"/>
      <c r="D2013" s="917"/>
      <c r="E2013" s="917"/>
    </row>
    <row r="2014" spans="1:5">
      <c r="A2014" s="923"/>
      <c r="B2014" s="917"/>
      <c r="C2014" s="917"/>
      <c r="D2014" s="917"/>
      <c r="E2014" s="917"/>
    </row>
    <row r="2015" spans="1:5">
      <c r="A2015" s="923"/>
      <c r="B2015" s="917"/>
      <c r="C2015" s="917"/>
      <c r="D2015" s="917"/>
      <c r="E2015" s="917"/>
    </row>
    <row r="2016" spans="1:5">
      <c r="A2016" s="923"/>
      <c r="B2016" s="917"/>
      <c r="C2016" s="917"/>
      <c r="D2016" s="917"/>
      <c r="E2016" s="917"/>
    </row>
    <row r="2017" spans="1:5">
      <c r="A2017" s="923"/>
      <c r="B2017" s="917"/>
      <c r="C2017" s="917"/>
      <c r="D2017" s="917"/>
      <c r="E2017" s="917"/>
    </row>
    <row r="2018" spans="1:5">
      <c r="A2018" s="923"/>
      <c r="B2018" s="917"/>
      <c r="C2018" s="917"/>
      <c r="D2018" s="917"/>
      <c r="E2018" s="917"/>
    </row>
    <row r="2019" spans="1:5">
      <c r="A2019" s="923"/>
      <c r="B2019" s="917"/>
      <c r="C2019" s="917"/>
      <c r="D2019" s="917"/>
      <c r="E2019" s="917"/>
    </row>
    <row r="2020" spans="1:5">
      <c r="A2020" s="923"/>
      <c r="B2020" s="917"/>
      <c r="C2020" s="917"/>
      <c r="D2020" s="917"/>
      <c r="E2020" s="917"/>
    </row>
    <row r="2021" spans="1:5">
      <c r="A2021" s="923"/>
      <c r="B2021" s="917"/>
      <c r="C2021" s="917"/>
      <c r="D2021" s="917"/>
      <c r="E2021" s="917"/>
    </row>
    <row r="2022" spans="1:5">
      <c r="A2022" s="923"/>
      <c r="B2022" s="917"/>
      <c r="C2022" s="917"/>
      <c r="D2022" s="917"/>
      <c r="E2022" s="917"/>
    </row>
    <row r="2023" spans="1:5">
      <c r="A2023" s="923"/>
      <c r="B2023" s="917"/>
      <c r="C2023" s="917"/>
      <c r="D2023" s="917"/>
      <c r="E2023" s="917"/>
    </row>
    <row r="2024" spans="1:5">
      <c r="A2024" s="923"/>
      <c r="B2024" s="917"/>
      <c r="C2024" s="917"/>
      <c r="D2024" s="917"/>
      <c r="E2024" s="917"/>
    </row>
    <row r="2025" spans="1:5">
      <c r="A2025" s="923"/>
      <c r="B2025" s="917"/>
      <c r="C2025" s="917"/>
      <c r="D2025" s="917"/>
      <c r="E2025" s="917"/>
    </row>
    <row r="2026" spans="1:5">
      <c r="A2026" s="923"/>
      <c r="B2026" s="917"/>
      <c r="C2026" s="917"/>
      <c r="D2026" s="917"/>
      <c r="E2026" s="917"/>
    </row>
    <row r="2027" spans="1:5">
      <c r="A2027" s="923"/>
      <c r="B2027" s="917"/>
      <c r="C2027" s="917"/>
      <c r="D2027" s="917"/>
      <c r="E2027" s="917"/>
    </row>
    <row r="2028" spans="1:5">
      <c r="A2028" s="923"/>
      <c r="B2028" s="917"/>
      <c r="C2028" s="917"/>
      <c r="D2028" s="917"/>
      <c r="E2028" s="917"/>
    </row>
    <row r="2029" spans="1:5">
      <c r="A2029" s="923"/>
      <c r="B2029" s="917"/>
      <c r="C2029" s="917"/>
      <c r="D2029" s="917"/>
      <c r="E2029" s="917"/>
    </row>
    <row r="2030" spans="1:5">
      <c r="A2030" s="923"/>
      <c r="B2030" s="917"/>
      <c r="C2030" s="917"/>
      <c r="D2030" s="917"/>
      <c r="E2030" s="917"/>
    </row>
    <row r="2031" spans="1:5">
      <c r="A2031" s="923"/>
      <c r="B2031" s="917"/>
      <c r="C2031" s="917"/>
      <c r="D2031" s="917"/>
      <c r="E2031" s="917"/>
    </row>
    <row r="2032" spans="1:5">
      <c r="A2032" s="923"/>
      <c r="B2032" s="917"/>
      <c r="C2032" s="917"/>
      <c r="D2032" s="917"/>
      <c r="E2032" s="917"/>
    </row>
    <row r="2033" spans="1:5">
      <c r="A2033" s="923"/>
      <c r="B2033" s="917"/>
      <c r="C2033" s="917"/>
      <c r="D2033" s="917"/>
      <c r="E2033" s="917"/>
    </row>
    <row r="2034" spans="1:5">
      <c r="A2034" s="923"/>
      <c r="B2034" s="917"/>
      <c r="C2034" s="917"/>
      <c r="D2034" s="917"/>
      <c r="E2034" s="917"/>
    </row>
    <row r="2035" spans="1:5">
      <c r="A2035" s="923"/>
      <c r="B2035" s="917"/>
      <c r="C2035" s="917"/>
      <c r="D2035" s="917"/>
      <c r="E2035" s="917"/>
    </row>
    <row r="2036" spans="1:5">
      <c r="A2036" s="923"/>
      <c r="B2036" s="917"/>
      <c r="C2036" s="917"/>
      <c r="D2036" s="917"/>
      <c r="E2036" s="917"/>
    </row>
    <row r="2037" spans="1:5">
      <c r="A2037" s="923"/>
      <c r="B2037" s="917"/>
      <c r="C2037" s="917"/>
      <c r="D2037" s="917"/>
      <c r="E2037" s="917"/>
    </row>
    <row r="2038" spans="1:5">
      <c r="A2038" s="923"/>
      <c r="B2038" s="917"/>
      <c r="C2038" s="917"/>
      <c r="D2038" s="917"/>
      <c r="E2038" s="917"/>
    </row>
    <row r="2039" spans="1:5">
      <c r="A2039" s="923"/>
      <c r="B2039" s="917"/>
      <c r="C2039" s="917"/>
      <c r="D2039" s="917"/>
      <c r="E2039" s="917"/>
    </row>
    <row r="2040" spans="1:5">
      <c r="A2040" s="923"/>
      <c r="B2040" s="917"/>
      <c r="C2040" s="917"/>
      <c r="D2040" s="917"/>
      <c r="E2040" s="917"/>
    </row>
    <row r="2041" spans="1:5">
      <c r="A2041" s="923"/>
      <c r="B2041" s="917"/>
      <c r="C2041" s="917"/>
      <c r="D2041" s="917"/>
      <c r="E2041" s="917"/>
    </row>
    <row r="2042" spans="1:5">
      <c r="A2042" s="923"/>
      <c r="B2042" s="917"/>
      <c r="C2042" s="917"/>
      <c r="D2042" s="917"/>
      <c r="E2042" s="917"/>
    </row>
    <row r="2043" spans="1:5">
      <c r="A2043" s="923"/>
      <c r="B2043" s="917"/>
      <c r="C2043" s="917"/>
      <c r="D2043" s="917"/>
      <c r="E2043" s="917"/>
    </row>
    <row r="2044" spans="1:5">
      <c r="A2044" s="923"/>
      <c r="B2044" s="917"/>
      <c r="C2044" s="917"/>
      <c r="D2044" s="917"/>
      <c r="E2044" s="917"/>
    </row>
    <row r="2045" spans="1:5">
      <c r="A2045" s="923"/>
      <c r="B2045" s="917"/>
      <c r="C2045" s="917"/>
      <c r="D2045" s="917"/>
      <c r="E2045" s="917"/>
    </row>
    <row r="2046" spans="1:5">
      <c r="A2046" s="923"/>
      <c r="B2046" s="917"/>
      <c r="C2046" s="917"/>
      <c r="D2046" s="917"/>
      <c r="E2046" s="917"/>
    </row>
    <row r="2047" spans="1:5">
      <c r="A2047" s="923"/>
      <c r="B2047" s="917"/>
      <c r="C2047" s="917"/>
      <c r="D2047" s="917"/>
      <c r="E2047" s="917"/>
    </row>
    <row r="2048" spans="1:5">
      <c r="A2048" s="923"/>
      <c r="B2048" s="917"/>
      <c r="C2048" s="917"/>
      <c r="D2048" s="917"/>
      <c r="E2048" s="917"/>
    </row>
    <row r="2049" spans="1:5">
      <c r="A2049" s="923"/>
      <c r="B2049" s="917"/>
      <c r="C2049" s="917"/>
      <c r="D2049" s="917"/>
      <c r="E2049" s="917"/>
    </row>
    <row r="2050" spans="1:5">
      <c r="A2050" s="923"/>
      <c r="B2050" s="917"/>
      <c r="C2050" s="917"/>
      <c r="D2050" s="917"/>
      <c r="E2050" s="917"/>
    </row>
    <row r="2051" spans="1:5">
      <c r="A2051" s="923"/>
      <c r="B2051" s="917"/>
      <c r="C2051" s="917"/>
      <c r="D2051" s="917"/>
      <c r="E2051" s="917"/>
    </row>
    <row r="2052" spans="1:5">
      <c r="A2052" s="923"/>
      <c r="B2052" s="917"/>
      <c r="C2052" s="917"/>
      <c r="D2052" s="917"/>
      <c r="E2052" s="917"/>
    </row>
    <row r="2053" spans="1:5">
      <c r="A2053" s="923"/>
      <c r="B2053" s="917"/>
      <c r="C2053" s="917"/>
      <c r="D2053" s="917"/>
      <c r="E2053" s="917"/>
    </row>
    <row r="2054" spans="1:5">
      <c r="A2054" s="923"/>
      <c r="B2054" s="917"/>
      <c r="C2054" s="917"/>
      <c r="D2054" s="917"/>
      <c r="E2054" s="917"/>
    </row>
    <row r="2055" spans="1:5">
      <c r="A2055" s="923"/>
      <c r="B2055" s="917"/>
      <c r="C2055" s="917"/>
      <c r="D2055" s="917"/>
      <c r="E2055" s="917"/>
    </row>
    <row r="2056" spans="1:5">
      <c r="A2056" s="923"/>
      <c r="B2056" s="917"/>
      <c r="C2056" s="917"/>
      <c r="D2056" s="917"/>
      <c r="E2056" s="917"/>
    </row>
    <row r="2057" spans="1:5">
      <c r="A2057" s="923"/>
      <c r="B2057" s="917"/>
      <c r="C2057" s="917"/>
      <c r="D2057" s="917"/>
      <c r="E2057" s="917"/>
    </row>
    <row r="2058" spans="1:5">
      <c r="A2058" s="923"/>
      <c r="B2058" s="917"/>
      <c r="C2058" s="917"/>
      <c r="D2058" s="917"/>
      <c r="E2058" s="917"/>
    </row>
    <row r="2059" spans="1:5">
      <c r="A2059" s="923"/>
      <c r="B2059" s="917"/>
      <c r="C2059" s="917"/>
      <c r="D2059" s="917"/>
      <c r="E2059" s="917"/>
    </row>
    <row r="2060" spans="1:5">
      <c r="A2060" s="923"/>
      <c r="B2060" s="917"/>
      <c r="C2060" s="917"/>
      <c r="D2060" s="917"/>
      <c r="E2060" s="917"/>
    </row>
    <row r="2061" spans="1:5">
      <c r="A2061" s="923"/>
      <c r="B2061" s="917"/>
      <c r="C2061" s="917"/>
      <c r="D2061" s="917"/>
      <c r="E2061" s="917"/>
    </row>
    <row r="2062" spans="1:5">
      <c r="A2062" s="923"/>
      <c r="B2062" s="917"/>
      <c r="C2062" s="917"/>
      <c r="D2062" s="917"/>
      <c r="E2062" s="917"/>
    </row>
    <row r="2063" spans="1:5">
      <c r="A2063" s="923"/>
      <c r="B2063" s="917"/>
      <c r="C2063" s="917"/>
      <c r="D2063" s="917"/>
      <c r="E2063" s="917"/>
    </row>
    <row r="2064" spans="1:5">
      <c r="A2064" s="923"/>
      <c r="B2064" s="917"/>
      <c r="C2064" s="917"/>
      <c r="D2064" s="917"/>
      <c r="E2064" s="917"/>
    </row>
    <row r="2065" spans="1:5">
      <c r="A2065" s="923"/>
      <c r="B2065" s="917"/>
      <c r="C2065" s="917"/>
      <c r="D2065" s="917"/>
      <c r="E2065" s="917"/>
    </row>
    <row r="2066" spans="1:5">
      <c r="A2066" s="923"/>
      <c r="B2066" s="917"/>
      <c r="C2066" s="917"/>
      <c r="D2066" s="917"/>
      <c r="E2066" s="917"/>
    </row>
    <row r="2067" spans="1:5">
      <c r="A2067" s="923"/>
      <c r="B2067" s="917"/>
      <c r="C2067" s="917"/>
      <c r="D2067" s="917"/>
      <c r="E2067" s="917"/>
    </row>
    <row r="2068" spans="1:5">
      <c r="A2068" s="923"/>
      <c r="B2068" s="917"/>
      <c r="C2068" s="917"/>
      <c r="D2068" s="917"/>
      <c r="E2068" s="917"/>
    </row>
    <row r="2069" spans="1:5">
      <c r="A2069" s="923"/>
      <c r="B2069" s="917"/>
      <c r="C2069" s="917"/>
      <c r="D2069" s="917"/>
      <c r="E2069" s="917"/>
    </row>
    <row r="2070" spans="1:5">
      <c r="A2070" s="923"/>
      <c r="B2070" s="917"/>
      <c r="C2070" s="917"/>
      <c r="D2070" s="917"/>
      <c r="E2070" s="917"/>
    </row>
    <row r="2071" spans="1:5">
      <c r="A2071" s="923"/>
      <c r="B2071" s="917"/>
      <c r="C2071" s="917"/>
      <c r="D2071" s="917"/>
      <c r="E2071" s="917"/>
    </row>
    <row r="2072" spans="1:5">
      <c r="A2072" s="923"/>
      <c r="B2072" s="917"/>
      <c r="C2072" s="917"/>
      <c r="D2072" s="917"/>
      <c r="E2072" s="917"/>
    </row>
    <row r="2073" spans="1:5">
      <c r="A2073" s="923"/>
      <c r="B2073" s="917"/>
      <c r="C2073" s="917"/>
      <c r="D2073" s="917"/>
      <c r="E2073" s="917"/>
    </row>
    <row r="2074" spans="1:5">
      <c r="A2074" s="923"/>
      <c r="B2074" s="917"/>
      <c r="C2074" s="917"/>
      <c r="D2074" s="917"/>
      <c r="E2074" s="917"/>
    </row>
    <row r="2075" spans="1:5">
      <c r="A2075" s="923"/>
      <c r="B2075" s="917"/>
      <c r="C2075" s="917"/>
      <c r="D2075" s="917"/>
      <c r="E2075" s="917"/>
    </row>
    <row r="2076" spans="1:5">
      <c r="A2076" s="923"/>
      <c r="B2076" s="917"/>
      <c r="C2076" s="917"/>
      <c r="D2076" s="917"/>
      <c r="E2076" s="917"/>
    </row>
    <row r="2077" spans="1:5">
      <c r="A2077" s="923"/>
      <c r="B2077" s="917"/>
      <c r="C2077" s="917"/>
      <c r="D2077" s="917"/>
      <c r="E2077" s="917"/>
    </row>
    <row r="2078" spans="1:5">
      <c r="A2078" s="923"/>
      <c r="B2078" s="917"/>
      <c r="C2078" s="917"/>
      <c r="D2078" s="917"/>
      <c r="E2078" s="917"/>
    </row>
    <row r="2079" spans="1:5">
      <c r="A2079" s="923"/>
      <c r="B2079" s="917"/>
      <c r="C2079" s="917"/>
      <c r="D2079" s="917"/>
      <c r="E2079" s="917"/>
    </row>
    <row r="2080" spans="1:5">
      <c r="A2080" s="923"/>
      <c r="B2080" s="917"/>
      <c r="C2080" s="917"/>
      <c r="D2080" s="917"/>
      <c r="E2080" s="917"/>
    </row>
    <row r="2081" spans="1:5">
      <c r="A2081" s="923"/>
      <c r="B2081" s="917"/>
      <c r="C2081" s="917"/>
      <c r="D2081" s="917"/>
      <c r="E2081" s="917"/>
    </row>
    <row r="2082" spans="1:5">
      <c r="A2082" s="923"/>
      <c r="B2082" s="917"/>
      <c r="C2082" s="917"/>
      <c r="D2082" s="917"/>
      <c r="E2082" s="917"/>
    </row>
    <row r="2083" spans="1:5">
      <c r="A2083" s="923"/>
      <c r="B2083" s="917"/>
      <c r="C2083" s="917"/>
      <c r="D2083" s="917"/>
      <c r="E2083" s="917"/>
    </row>
    <row r="2084" spans="1:5">
      <c r="A2084" s="923"/>
      <c r="B2084" s="917"/>
      <c r="C2084" s="917"/>
      <c r="D2084" s="917"/>
      <c r="E2084" s="917"/>
    </row>
    <row r="2085" spans="1:5">
      <c r="A2085" s="923"/>
      <c r="B2085" s="917"/>
      <c r="C2085" s="917"/>
      <c r="D2085" s="917"/>
      <c r="E2085" s="917"/>
    </row>
    <row r="2086" spans="1:5">
      <c r="A2086" s="923"/>
      <c r="B2086" s="917"/>
      <c r="C2086" s="917"/>
      <c r="D2086" s="917"/>
      <c r="E2086" s="917"/>
    </row>
    <row r="2087" spans="1:5">
      <c r="A2087" s="923"/>
      <c r="B2087" s="917"/>
      <c r="C2087" s="917"/>
      <c r="D2087" s="917"/>
      <c r="E2087" s="917"/>
    </row>
    <row r="2088" spans="1:5">
      <c r="A2088" s="923"/>
      <c r="B2088" s="917"/>
      <c r="C2088" s="917"/>
      <c r="D2088" s="917"/>
      <c r="E2088" s="917"/>
    </row>
    <row r="2089" spans="1:5">
      <c r="A2089" s="923"/>
      <c r="B2089" s="917"/>
      <c r="C2089" s="917"/>
      <c r="D2089" s="917"/>
      <c r="E2089" s="917"/>
    </row>
    <row r="2090" spans="1:5">
      <c r="A2090" s="923"/>
      <c r="B2090" s="917"/>
      <c r="C2090" s="917"/>
      <c r="D2090" s="917"/>
      <c r="E2090" s="917"/>
    </row>
    <row r="2091" spans="1:5">
      <c r="A2091" s="923"/>
      <c r="B2091" s="917"/>
      <c r="C2091" s="917"/>
      <c r="D2091" s="917"/>
      <c r="E2091" s="917"/>
    </row>
    <row r="2092" spans="1:5">
      <c r="A2092" s="923"/>
      <c r="B2092" s="917"/>
      <c r="C2092" s="917"/>
      <c r="D2092" s="917"/>
      <c r="E2092" s="917"/>
    </row>
    <row r="2093" spans="1:5">
      <c r="A2093" s="923"/>
      <c r="B2093" s="917"/>
      <c r="C2093" s="917"/>
      <c r="D2093" s="917"/>
      <c r="E2093" s="917"/>
    </row>
    <row r="2094" spans="1:5">
      <c r="A2094" s="923"/>
      <c r="B2094" s="917"/>
      <c r="C2094" s="917"/>
      <c r="D2094" s="917"/>
      <c r="E2094" s="917"/>
    </row>
    <row r="2095" spans="1:5">
      <c r="A2095" s="923"/>
      <c r="B2095" s="917"/>
      <c r="C2095" s="917"/>
      <c r="D2095" s="917"/>
      <c r="E2095" s="917"/>
    </row>
    <row r="2096" spans="1:5">
      <c r="A2096" s="923"/>
      <c r="B2096" s="917"/>
      <c r="C2096" s="917"/>
      <c r="D2096" s="917"/>
      <c r="E2096" s="917"/>
    </row>
    <row r="2097" spans="1:5">
      <c r="A2097" s="923"/>
      <c r="B2097" s="917"/>
      <c r="C2097" s="917"/>
      <c r="D2097" s="917"/>
      <c r="E2097" s="917"/>
    </row>
    <row r="2098" spans="1:5">
      <c r="A2098" s="923"/>
      <c r="B2098" s="917"/>
      <c r="C2098" s="917"/>
      <c r="D2098" s="917"/>
      <c r="E2098" s="917"/>
    </row>
    <row r="2099" spans="1:5">
      <c r="A2099" s="923"/>
      <c r="B2099" s="917"/>
      <c r="C2099" s="917"/>
      <c r="D2099" s="917"/>
      <c r="E2099" s="917"/>
    </row>
    <row r="2100" spans="1:5">
      <c r="A2100" s="923"/>
      <c r="B2100" s="917"/>
      <c r="C2100" s="917"/>
      <c r="D2100" s="917"/>
      <c r="E2100" s="917"/>
    </row>
    <row r="2101" spans="1:5">
      <c r="A2101" s="923"/>
      <c r="B2101" s="917"/>
      <c r="C2101" s="917"/>
      <c r="D2101" s="917"/>
      <c r="E2101" s="917"/>
    </row>
    <row r="2102" spans="1:5">
      <c r="A2102" s="923"/>
      <c r="B2102" s="917"/>
      <c r="C2102" s="917"/>
      <c r="D2102" s="917"/>
      <c r="E2102" s="917"/>
    </row>
    <row r="2103" spans="1:5">
      <c r="A2103" s="923"/>
      <c r="B2103" s="917"/>
      <c r="C2103" s="917"/>
      <c r="D2103" s="917"/>
      <c r="E2103" s="917"/>
    </row>
    <row r="2104" spans="1:5">
      <c r="A2104" s="923"/>
      <c r="B2104" s="917"/>
      <c r="C2104" s="917"/>
      <c r="D2104" s="917"/>
      <c r="E2104" s="917"/>
    </row>
    <row r="2105" spans="1:5">
      <c r="A2105" s="923"/>
      <c r="B2105" s="917"/>
      <c r="C2105" s="917"/>
      <c r="D2105" s="917"/>
      <c r="E2105" s="917"/>
    </row>
    <row r="2106" spans="1:5">
      <c r="A2106" s="923"/>
      <c r="B2106" s="917"/>
      <c r="C2106" s="917"/>
      <c r="D2106" s="917"/>
      <c r="E2106" s="917"/>
    </row>
    <row r="2107" spans="1:5">
      <c r="A2107" s="923"/>
      <c r="B2107" s="917"/>
      <c r="C2107" s="917"/>
      <c r="D2107" s="917"/>
      <c r="E2107" s="917"/>
    </row>
    <row r="2108" spans="1:5">
      <c r="A2108" s="923"/>
      <c r="B2108" s="917"/>
      <c r="C2108" s="917"/>
      <c r="D2108" s="917"/>
      <c r="E2108" s="917"/>
    </row>
    <row r="2109" spans="1:5">
      <c r="A2109" s="923"/>
      <c r="B2109" s="917"/>
      <c r="C2109" s="917"/>
      <c r="D2109" s="917"/>
      <c r="E2109" s="917"/>
    </row>
    <row r="2110" spans="1:5">
      <c r="A2110" s="923"/>
      <c r="B2110" s="917"/>
      <c r="C2110" s="917"/>
      <c r="D2110" s="917"/>
      <c r="E2110" s="917"/>
    </row>
    <row r="2111" spans="1:5">
      <c r="A2111" s="923"/>
      <c r="B2111" s="917"/>
      <c r="C2111" s="917"/>
      <c r="D2111" s="917"/>
      <c r="E2111" s="917"/>
    </row>
    <row r="2112" spans="1:5">
      <c r="A2112" s="923"/>
      <c r="B2112" s="917"/>
      <c r="C2112" s="917"/>
      <c r="D2112" s="917"/>
      <c r="E2112" s="917"/>
    </row>
    <row r="2113" spans="1:5">
      <c r="A2113" s="923"/>
      <c r="B2113" s="917"/>
      <c r="C2113" s="917"/>
      <c r="D2113" s="917"/>
      <c r="E2113" s="917"/>
    </row>
    <row r="2114" spans="1:5">
      <c r="A2114" s="923"/>
      <c r="B2114" s="917"/>
      <c r="C2114" s="917"/>
      <c r="D2114" s="917"/>
      <c r="E2114" s="917"/>
    </row>
    <row r="2115" spans="1:5">
      <c r="A2115" s="923"/>
      <c r="B2115" s="917"/>
      <c r="C2115" s="917"/>
      <c r="D2115" s="917"/>
      <c r="E2115" s="917"/>
    </row>
    <row r="2116" spans="1:5">
      <c r="A2116" s="923"/>
      <c r="B2116" s="917"/>
      <c r="C2116" s="917"/>
      <c r="D2116" s="917"/>
      <c r="E2116" s="917"/>
    </row>
    <row r="2117" spans="1:5">
      <c r="A2117" s="923"/>
      <c r="B2117" s="917"/>
      <c r="C2117" s="917"/>
      <c r="D2117" s="917"/>
      <c r="E2117" s="917"/>
    </row>
    <row r="2118" spans="1:5">
      <c r="A2118" s="923"/>
      <c r="B2118" s="917"/>
      <c r="C2118" s="917"/>
      <c r="D2118" s="917"/>
      <c r="E2118" s="917"/>
    </row>
    <row r="2119" spans="1:5">
      <c r="A2119" s="923"/>
      <c r="B2119" s="917"/>
      <c r="C2119" s="917"/>
      <c r="D2119" s="917"/>
      <c r="E2119" s="917"/>
    </row>
    <row r="2120" spans="1:5">
      <c r="A2120" s="923"/>
      <c r="B2120" s="917"/>
      <c r="C2120" s="917"/>
      <c r="D2120" s="917"/>
      <c r="E2120" s="917"/>
    </row>
    <row r="2121" spans="1:5">
      <c r="A2121" s="923"/>
      <c r="B2121" s="917"/>
      <c r="C2121" s="917"/>
      <c r="D2121" s="917"/>
      <c r="E2121" s="917"/>
    </row>
    <row r="2122" spans="1:5">
      <c r="A2122" s="923"/>
      <c r="B2122" s="917"/>
      <c r="C2122" s="917"/>
      <c r="D2122" s="917"/>
      <c r="E2122" s="917"/>
    </row>
    <row r="2123" spans="1:5">
      <c r="A2123" s="923"/>
      <c r="B2123" s="917"/>
      <c r="C2123" s="917"/>
      <c r="D2123" s="917"/>
      <c r="E2123" s="917"/>
    </row>
    <row r="2124" spans="1:5">
      <c r="A2124" s="923"/>
      <c r="B2124" s="917"/>
      <c r="C2124" s="917"/>
      <c r="D2124" s="917"/>
      <c r="E2124" s="917"/>
    </row>
    <row r="2125" spans="1:5">
      <c r="A2125" s="923"/>
      <c r="B2125" s="917"/>
      <c r="C2125" s="917"/>
      <c r="D2125" s="917"/>
      <c r="E2125" s="917"/>
    </row>
    <row r="2126" spans="1:5">
      <c r="A2126" s="923"/>
      <c r="B2126" s="917"/>
      <c r="C2126" s="917"/>
      <c r="D2126" s="917"/>
      <c r="E2126" s="917"/>
    </row>
    <row r="2127" spans="1:5">
      <c r="A2127" s="923"/>
      <c r="B2127" s="917"/>
      <c r="C2127" s="917"/>
      <c r="D2127" s="917"/>
      <c r="E2127" s="917"/>
    </row>
    <row r="2128" spans="1:5">
      <c r="A2128" s="923"/>
      <c r="B2128" s="917"/>
      <c r="C2128" s="917"/>
      <c r="D2128" s="917"/>
      <c r="E2128" s="917"/>
    </row>
    <row r="2129" spans="1:5">
      <c r="A2129" s="923"/>
      <c r="B2129" s="917"/>
      <c r="C2129" s="917"/>
      <c r="D2129" s="917"/>
      <c r="E2129" s="917"/>
    </row>
    <row r="2130" spans="1:5">
      <c r="A2130" s="923"/>
      <c r="B2130" s="917"/>
      <c r="C2130" s="917"/>
      <c r="D2130" s="917"/>
      <c r="E2130" s="917"/>
    </row>
    <row r="2131" spans="1:5">
      <c r="A2131" s="923"/>
      <c r="B2131" s="917"/>
      <c r="C2131" s="917"/>
      <c r="D2131" s="917"/>
      <c r="E2131" s="917"/>
    </row>
    <row r="2132" spans="1:5">
      <c r="A2132" s="923"/>
      <c r="B2132" s="917"/>
      <c r="C2132" s="917"/>
      <c r="D2132" s="917"/>
      <c r="E2132" s="917"/>
    </row>
    <row r="2133" spans="1:5">
      <c r="A2133" s="923"/>
      <c r="B2133" s="917"/>
      <c r="C2133" s="917"/>
      <c r="D2133" s="917"/>
      <c r="E2133" s="917"/>
    </row>
    <row r="2134" spans="1:5">
      <c r="A2134" s="923"/>
      <c r="B2134" s="917"/>
      <c r="C2134" s="917"/>
      <c r="D2134" s="917"/>
      <c r="E2134" s="917"/>
    </row>
    <row r="2135" spans="1:5">
      <c r="A2135" s="923"/>
      <c r="B2135" s="917"/>
      <c r="C2135" s="917"/>
      <c r="D2135" s="917"/>
      <c r="E2135" s="917"/>
    </row>
    <row r="2136" spans="1:5">
      <c r="A2136" s="923"/>
      <c r="B2136" s="917"/>
      <c r="C2136" s="917"/>
      <c r="D2136" s="917"/>
      <c r="E2136" s="917"/>
    </row>
    <row r="2137" spans="1:5">
      <c r="A2137" s="923"/>
      <c r="B2137" s="917"/>
      <c r="C2137" s="917"/>
      <c r="D2137" s="917"/>
      <c r="E2137" s="917"/>
    </row>
    <row r="2138" spans="1:5">
      <c r="A2138" s="923"/>
      <c r="B2138" s="917"/>
      <c r="C2138" s="917"/>
      <c r="D2138" s="917"/>
      <c r="E2138" s="917"/>
    </row>
    <row r="2139" spans="1:5">
      <c r="A2139" s="923"/>
      <c r="B2139" s="917"/>
      <c r="C2139" s="917"/>
      <c r="D2139" s="917"/>
      <c r="E2139" s="917"/>
    </row>
    <row r="2140" spans="1:5">
      <c r="A2140" s="923"/>
      <c r="B2140" s="917"/>
      <c r="C2140" s="917"/>
      <c r="D2140" s="917"/>
      <c r="E2140" s="917"/>
    </row>
    <row r="2141" spans="1:5">
      <c r="A2141" s="923"/>
      <c r="B2141" s="917"/>
      <c r="C2141" s="917"/>
      <c r="D2141" s="917"/>
      <c r="E2141" s="917"/>
    </row>
    <row r="2142" spans="1:5">
      <c r="A2142" s="923"/>
      <c r="B2142" s="917"/>
      <c r="C2142" s="917"/>
      <c r="D2142" s="917"/>
      <c r="E2142" s="917"/>
    </row>
    <row r="2143" spans="1:5">
      <c r="A2143" s="923"/>
      <c r="B2143" s="917"/>
      <c r="C2143" s="917"/>
      <c r="D2143" s="917"/>
      <c r="E2143" s="917"/>
    </row>
    <row r="2144" spans="1:5">
      <c r="A2144" s="923"/>
      <c r="B2144" s="917"/>
      <c r="C2144" s="917"/>
      <c r="D2144" s="917"/>
      <c r="E2144" s="917"/>
    </row>
    <row r="2145" spans="1:5">
      <c r="A2145" s="923"/>
      <c r="B2145" s="917"/>
      <c r="C2145" s="917"/>
      <c r="D2145" s="917"/>
      <c r="E2145" s="917"/>
    </row>
    <row r="2146" spans="1:5">
      <c r="A2146" s="923"/>
      <c r="B2146" s="917"/>
      <c r="C2146" s="917"/>
      <c r="D2146" s="917"/>
      <c r="E2146" s="917"/>
    </row>
    <row r="2147" spans="1:5">
      <c r="A2147" s="923"/>
      <c r="B2147" s="917"/>
      <c r="C2147" s="917"/>
      <c r="D2147" s="917"/>
      <c r="E2147" s="917"/>
    </row>
    <row r="2148" spans="1:5">
      <c r="A2148" s="923"/>
      <c r="B2148" s="917"/>
      <c r="C2148" s="917"/>
      <c r="D2148" s="917"/>
      <c r="E2148" s="917"/>
    </row>
    <row r="2149" spans="1:5">
      <c r="A2149" s="923"/>
      <c r="B2149" s="917"/>
      <c r="C2149" s="917"/>
      <c r="D2149" s="917"/>
      <c r="E2149" s="917"/>
    </row>
    <row r="2150" spans="1:5">
      <c r="A2150" s="923"/>
      <c r="B2150" s="917"/>
      <c r="C2150" s="917"/>
      <c r="D2150" s="917"/>
      <c r="E2150" s="917"/>
    </row>
    <row r="2151" spans="1:5">
      <c r="A2151" s="923"/>
      <c r="B2151" s="917"/>
      <c r="C2151" s="917"/>
      <c r="D2151" s="917"/>
      <c r="E2151" s="917"/>
    </row>
    <row r="2152" spans="1:5">
      <c r="A2152" s="923"/>
      <c r="B2152" s="917"/>
      <c r="C2152" s="917"/>
      <c r="D2152" s="917"/>
      <c r="E2152" s="917"/>
    </row>
    <row r="2153" spans="1:5">
      <c r="A2153" s="923"/>
      <c r="B2153" s="917"/>
      <c r="C2153" s="917"/>
      <c r="D2153" s="917"/>
      <c r="E2153" s="917"/>
    </row>
    <row r="2154" spans="1:5">
      <c r="A2154" s="923"/>
      <c r="B2154" s="917"/>
      <c r="C2154" s="917"/>
      <c r="D2154" s="917"/>
      <c r="E2154" s="917"/>
    </row>
    <row r="2155" spans="1:5">
      <c r="A2155" s="923"/>
      <c r="B2155" s="917"/>
      <c r="C2155" s="917"/>
      <c r="D2155" s="917"/>
      <c r="E2155" s="917"/>
    </row>
    <row r="2156" spans="1:5">
      <c r="A2156" s="923"/>
      <c r="B2156" s="917"/>
      <c r="C2156" s="917"/>
      <c r="D2156" s="917"/>
      <c r="E2156" s="917"/>
    </row>
    <row r="2157" spans="1:5">
      <c r="A2157" s="923"/>
      <c r="B2157" s="917"/>
      <c r="C2157" s="917"/>
      <c r="D2157" s="917"/>
      <c r="E2157" s="917"/>
    </row>
    <row r="2158" spans="1:5">
      <c r="A2158" s="923"/>
      <c r="B2158" s="917"/>
      <c r="C2158" s="917"/>
      <c r="D2158" s="917"/>
      <c r="E2158" s="917"/>
    </row>
    <row r="2159" spans="1:5">
      <c r="A2159" s="923"/>
      <c r="B2159" s="917"/>
      <c r="C2159" s="917"/>
      <c r="D2159" s="917"/>
      <c r="E2159" s="917"/>
    </row>
    <row r="2160" spans="1:5">
      <c r="A2160" s="923"/>
      <c r="B2160" s="917"/>
      <c r="C2160" s="917"/>
      <c r="D2160" s="917"/>
      <c r="E2160" s="917"/>
    </row>
    <row r="2161" spans="1:5">
      <c r="A2161" s="923"/>
      <c r="B2161" s="917"/>
      <c r="C2161" s="917"/>
      <c r="D2161" s="917"/>
      <c r="E2161" s="917"/>
    </row>
    <row r="2162" spans="1:5">
      <c r="A2162" s="923"/>
      <c r="B2162" s="917"/>
      <c r="C2162" s="917"/>
      <c r="D2162" s="917"/>
      <c r="E2162" s="917"/>
    </row>
    <row r="2163" spans="1:5">
      <c r="A2163" s="923"/>
      <c r="B2163" s="917"/>
      <c r="C2163" s="917"/>
      <c r="D2163" s="917"/>
      <c r="E2163" s="917"/>
    </row>
    <row r="2164" spans="1:5">
      <c r="A2164" s="923"/>
      <c r="B2164" s="917"/>
      <c r="C2164" s="917"/>
      <c r="D2164" s="917"/>
      <c r="E2164" s="917"/>
    </row>
    <row r="2165" spans="1:5">
      <c r="A2165" s="923"/>
      <c r="B2165" s="917"/>
      <c r="C2165" s="917"/>
      <c r="D2165" s="917"/>
      <c r="E2165" s="917"/>
    </row>
    <row r="2166" spans="1:5">
      <c r="A2166" s="923"/>
      <c r="B2166" s="917"/>
      <c r="C2166" s="917"/>
      <c r="D2166" s="917"/>
      <c r="E2166" s="917"/>
    </row>
    <row r="2167" spans="1:5">
      <c r="A2167" s="923"/>
      <c r="B2167" s="917"/>
      <c r="C2167" s="917"/>
      <c r="D2167" s="917"/>
      <c r="E2167" s="917"/>
    </row>
    <row r="2168" spans="1:5">
      <c r="A2168" s="923"/>
      <c r="B2168" s="917"/>
      <c r="C2168" s="917"/>
      <c r="D2168" s="917"/>
      <c r="E2168" s="917"/>
    </row>
    <row r="2169" spans="1:5">
      <c r="A2169" s="923"/>
      <c r="B2169" s="917"/>
      <c r="C2169" s="917"/>
      <c r="D2169" s="917"/>
      <c r="E2169" s="917"/>
    </row>
    <row r="2170" spans="1:5">
      <c r="A2170" s="923"/>
      <c r="B2170" s="917"/>
      <c r="C2170" s="917"/>
      <c r="D2170" s="917"/>
      <c r="E2170" s="917"/>
    </row>
    <row r="2171" spans="1:5">
      <c r="A2171" s="923"/>
      <c r="B2171" s="917"/>
      <c r="C2171" s="917"/>
      <c r="D2171" s="917"/>
      <c r="E2171" s="917"/>
    </row>
    <row r="2172" spans="1:5">
      <c r="A2172" s="923"/>
      <c r="B2172" s="917"/>
      <c r="C2172" s="917"/>
      <c r="D2172" s="917"/>
      <c r="E2172" s="917"/>
    </row>
    <row r="2173" spans="1:5">
      <c r="A2173" s="923"/>
      <c r="B2173" s="917"/>
      <c r="C2173" s="917"/>
      <c r="D2173" s="917"/>
      <c r="E2173" s="917"/>
    </row>
    <row r="2174" spans="1:5">
      <c r="A2174" s="923"/>
      <c r="B2174" s="917"/>
      <c r="C2174" s="917"/>
      <c r="D2174" s="917"/>
      <c r="E2174" s="917"/>
    </row>
    <row r="2175" spans="1:5">
      <c r="A2175" s="923"/>
      <c r="B2175" s="917"/>
      <c r="C2175" s="917"/>
      <c r="D2175" s="917"/>
      <c r="E2175" s="917"/>
    </row>
    <row r="2176" spans="1:5">
      <c r="A2176" s="923"/>
      <c r="B2176" s="917"/>
      <c r="C2176" s="917"/>
      <c r="D2176" s="917"/>
      <c r="E2176" s="917"/>
    </row>
    <row r="2177" spans="1:5">
      <c r="A2177" s="923"/>
      <c r="B2177" s="917"/>
      <c r="C2177" s="917"/>
      <c r="D2177" s="917"/>
      <c r="E2177" s="917"/>
    </row>
    <row r="2178" spans="1:5">
      <c r="A2178" s="923"/>
      <c r="B2178" s="917"/>
      <c r="C2178" s="917"/>
      <c r="D2178" s="917"/>
      <c r="E2178" s="917"/>
    </row>
    <row r="2179" spans="1:5">
      <c r="A2179" s="923"/>
      <c r="B2179" s="917"/>
      <c r="C2179" s="917"/>
      <c r="D2179" s="917"/>
      <c r="E2179" s="917"/>
    </row>
    <row r="2180" spans="1:5">
      <c r="A2180" s="923"/>
      <c r="B2180" s="917"/>
      <c r="C2180" s="917"/>
      <c r="D2180" s="917"/>
      <c r="E2180" s="917"/>
    </row>
    <row r="2181" spans="1:5">
      <c r="A2181" s="923"/>
      <c r="B2181" s="917"/>
      <c r="C2181" s="917"/>
      <c r="D2181" s="917"/>
      <c r="E2181" s="917"/>
    </row>
    <row r="2182" spans="1:5">
      <c r="A2182" s="923"/>
      <c r="B2182" s="917"/>
      <c r="C2182" s="917"/>
      <c r="D2182" s="917"/>
      <c r="E2182" s="917"/>
    </row>
    <row r="2183" spans="1:5">
      <c r="A2183" s="923"/>
      <c r="B2183" s="917"/>
      <c r="C2183" s="917"/>
      <c r="D2183" s="917"/>
      <c r="E2183" s="917"/>
    </row>
    <row r="2184" spans="1:5">
      <c r="A2184" s="923"/>
      <c r="B2184" s="917"/>
      <c r="C2184" s="917"/>
      <c r="D2184" s="917"/>
      <c r="E2184" s="917"/>
    </row>
    <row r="2185" spans="1:5">
      <c r="A2185" s="923"/>
      <c r="B2185" s="917"/>
      <c r="C2185" s="917"/>
      <c r="D2185" s="917"/>
      <c r="E2185" s="917"/>
    </row>
    <row r="2186" spans="1:5">
      <c r="A2186" s="923"/>
      <c r="B2186" s="917"/>
      <c r="C2186" s="917"/>
      <c r="D2186" s="917"/>
      <c r="E2186" s="917"/>
    </row>
    <row r="2187" spans="1:5">
      <c r="A2187" s="923"/>
      <c r="B2187" s="917"/>
      <c r="C2187" s="917"/>
      <c r="D2187" s="917"/>
      <c r="E2187" s="917"/>
    </row>
    <row r="2188" spans="1:5">
      <c r="A2188" s="923"/>
      <c r="B2188" s="917"/>
      <c r="C2188" s="917"/>
      <c r="D2188" s="917"/>
      <c r="E2188" s="917"/>
    </row>
    <row r="2189" spans="1:5">
      <c r="A2189" s="923"/>
      <c r="B2189" s="917"/>
      <c r="C2189" s="917"/>
      <c r="D2189" s="917"/>
      <c r="E2189" s="917"/>
    </row>
    <row r="2190" spans="1:5">
      <c r="A2190" s="923"/>
      <c r="B2190" s="917"/>
      <c r="C2190" s="917"/>
      <c r="D2190" s="917"/>
      <c r="E2190" s="917"/>
    </row>
    <row r="2191" spans="1:5">
      <c r="A2191" s="923"/>
      <c r="B2191" s="917"/>
      <c r="C2191" s="917"/>
      <c r="D2191" s="917"/>
      <c r="E2191" s="917"/>
    </row>
    <row r="2192" spans="1:5">
      <c r="A2192" s="923"/>
      <c r="B2192" s="917"/>
      <c r="C2192" s="917"/>
      <c r="D2192" s="917"/>
      <c r="E2192" s="917"/>
    </row>
    <row r="2193" spans="1:5">
      <c r="A2193" s="923"/>
      <c r="B2193" s="917"/>
      <c r="C2193" s="917"/>
      <c r="D2193" s="917"/>
      <c r="E2193" s="917"/>
    </row>
    <row r="2194" spans="1:5">
      <c r="A2194" s="923"/>
      <c r="B2194" s="917"/>
      <c r="C2194" s="917"/>
      <c r="D2194" s="917"/>
      <c r="E2194" s="917"/>
    </row>
    <row r="2195" spans="1:5">
      <c r="A2195" s="923"/>
      <c r="B2195" s="917"/>
      <c r="C2195" s="917"/>
      <c r="D2195" s="917"/>
      <c r="E2195" s="917"/>
    </row>
    <row r="2196" spans="1:5">
      <c r="A2196" s="923"/>
      <c r="B2196" s="917"/>
      <c r="C2196" s="917"/>
      <c r="D2196" s="917"/>
      <c r="E2196" s="917"/>
    </row>
    <row r="2197" spans="1:5">
      <c r="A2197" s="923"/>
      <c r="B2197" s="917"/>
      <c r="C2197" s="917"/>
      <c r="D2197" s="917"/>
      <c r="E2197" s="917"/>
    </row>
    <row r="2198" spans="1:5">
      <c r="A2198" s="923"/>
      <c r="B2198" s="917"/>
      <c r="C2198" s="917"/>
      <c r="D2198" s="917"/>
      <c r="E2198" s="917"/>
    </row>
    <row r="2199" spans="1:5">
      <c r="A2199" s="923"/>
      <c r="B2199" s="917"/>
      <c r="C2199" s="917"/>
      <c r="D2199" s="917"/>
      <c r="E2199" s="917"/>
    </row>
    <row r="2200" spans="1:5">
      <c r="A2200" s="923"/>
      <c r="B2200" s="917"/>
      <c r="C2200" s="917"/>
      <c r="D2200" s="917"/>
      <c r="E2200" s="917"/>
    </row>
    <row r="2201" spans="1:5">
      <c r="A2201" s="923"/>
      <c r="B2201" s="917"/>
      <c r="C2201" s="917"/>
      <c r="D2201" s="917"/>
      <c r="E2201" s="917"/>
    </row>
    <row r="2202" spans="1:5">
      <c r="A2202" s="923"/>
      <c r="B2202" s="917"/>
      <c r="C2202" s="917"/>
      <c r="D2202" s="917"/>
      <c r="E2202" s="917"/>
    </row>
    <row r="2203" spans="1:5">
      <c r="A2203" s="923"/>
      <c r="B2203" s="917"/>
      <c r="C2203" s="917"/>
      <c r="D2203" s="917"/>
      <c r="E2203" s="917"/>
    </row>
    <row r="2204" spans="1:5">
      <c r="A2204" s="923"/>
      <c r="B2204" s="917"/>
      <c r="C2204" s="917"/>
      <c r="D2204" s="917"/>
      <c r="E2204" s="917"/>
    </row>
    <row r="2205" spans="1:5">
      <c r="A2205" s="923"/>
      <c r="B2205" s="917"/>
      <c r="C2205" s="917"/>
      <c r="D2205" s="917"/>
      <c r="E2205" s="917"/>
    </row>
    <row r="2206" spans="1:5">
      <c r="A2206" s="923"/>
      <c r="B2206" s="917"/>
      <c r="C2206" s="917"/>
      <c r="D2206" s="917"/>
      <c r="E2206" s="917"/>
    </row>
    <row r="2207" spans="1:5">
      <c r="A2207" s="923"/>
      <c r="B2207" s="917"/>
      <c r="C2207" s="917"/>
      <c r="D2207" s="917"/>
      <c r="E2207" s="917"/>
    </row>
    <row r="2208" spans="1:5">
      <c r="A2208" s="923"/>
      <c r="B2208" s="917"/>
      <c r="C2208" s="917"/>
      <c r="D2208" s="917"/>
      <c r="E2208" s="917"/>
    </row>
    <row r="2209" spans="1:5">
      <c r="A2209" s="923"/>
      <c r="B2209" s="917"/>
      <c r="C2209" s="917"/>
      <c r="D2209" s="917"/>
      <c r="E2209" s="917"/>
    </row>
    <row r="2210" spans="1:5">
      <c r="A2210" s="923"/>
      <c r="B2210" s="917"/>
      <c r="C2210" s="917"/>
      <c r="D2210" s="917"/>
      <c r="E2210" s="917"/>
    </row>
    <row r="2211" spans="1:5">
      <c r="A2211" s="923"/>
      <c r="B2211" s="917"/>
      <c r="C2211" s="917"/>
      <c r="D2211" s="917"/>
      <c r="E2211" s="917"/>
    </row>
    <row r="2212" spans="1:5">
      <c r="A2212" s="923"/>
      <c r="B2212" s="917"/>
      <c r="C2212" s="917"/>
      <c r="D2212" s="917"/>
      <c r="E2212" s="917"/>
    </row>
    <row r="2213" spans="1:5">
      <c r="A2213" s="923"/>
      <c r="B2213" s="917"/>
      <c r="C2213" s="917"/>
      <c r="D2213" s="917"/>
      <c r="E2213" s="917"/>
    </row>
    <row r="2214" spans="1:5">
      <c r="A2214" s="923"/>
      <c r="B2214" s="917"/>
      <c r="C2214" s="917"/>
      <c r="D2214" s="917"/>
      <c r="E2214" s="917"/>
    </row>
    <row r="2215" spans="1:5">
      <c r="A2215" s="923"/>
      <c r="B2215" s="917"/>
      <c r="C2215" s="917"/>
      <c r="D2215" s="917"/>
      <c r="E2215" s="917"/>
    </row>
    <row r="2216" spans="1:5">
      <c r="A2216" s="923"/>
      <c r="B2216" s="917"/>
      <c r="C2216" s="917"/>
      <c r="D2216" s="917"/>
      <c r="E2216" s="917"/>
    </row>
    <row r="2217" spans="1:5">
      <c r="A2217" s="923"/>
      <c r="B2217" s="917"/>
      <c r="C2217" s="917"/>
      <c r="D2217" s="917"/>
      <c r="E2217" s="917"/>
    </row>
    <row r="2218" spans="1:5">
      <c r="A2218" s="923"/>
      <c r="B2218" s="917"/>
      <c r="C2218" s="917"/>
      <c r="D2218" s="917"/>
      <c r="E2218" s="917"/>
    </row>
    <row r="2219" spans="1:5">
      <c r="A2219" s="923"/>
      <c r="B2219" s="917"/>
      <c r="C2219" s="917"/>
      <c r="D2219" s="917"/>
      <c r="E2219" s="917"/>
    </row>
    <row r="2220" spans="1:5">
      <c r="A2220" s="923"/>
      <c r="B2220" s="917"/>
      <c r="C2220" s="917"/>
      <c r="D2220" s="917"/>
      <c r="E2220" s="917"/>
    </row>
    <row r="2221" spans="1:5">
      <c r="A2221" s="923"/>
      <c r="B2221" s="917"/>
      <c r="C2221" s="917"/>
      <c r="D2221" s="917"/>
      <c r="E2221" s="917"/>
    </row>
    <row r="2222" spans="1:5">
      <c r="A2222" s="923"/>
      <c r="B2222" s="917"/>
      <c r="C2222" s="917"/>
      <c r="D2222" s="917"/>
      <c r="E2222" s="917"/>
    </row>
    <row r="2223" spans="1:5">
      <c r="A2223" s="923"/>
      <c r="B2223" s="917"/>
      <c r="C2223" s="917"/>
      <c r="D2223" s="917"/>
      <c r="E2223" s="917"/>
    </row>
    <row r="2224" spans="1:5">
      <c r="A2224" s="923"/>
      <c r="B2224" s="917"/>
      <c r="C2224" s="917"/>
      <c r="D2224" s="917"/>
      <c r="E2224" s="917"/>
    </row>
    <row r="2225" spans="1:5">
      <c r="A2225" s="923"/>
      <c r="B2225" s="917"/>
      <c r="C2225" s="917"/>
      <c r="D2225" s="917"/>
      <c r="E2225" s="917"/>
    </row>
    <row r="2226" spans="1:5">
      <c r="A2226" s="923"/>
      <c r="B2226" s="917"/>
      <c r="C2226" s="917"/>
      <c r="D2226" s="917"/>
      <c r="E2226" s="917"/>
    </row>
    <row r="2227" spans="1:5">
      <c r="A2227" s="923"/>
      <c r="B2227" s="917"/>
      <c r="C2227" s="917"/>
      <c r="D2227" s="917"/>
      <c r="E2227" s="917"/>
    </row>
    <row r="2228" spans="1:5">
      <c r="A2228" s="923"/>
      <c r="B2228" s="917"/>
      <c r="C2228" s="917"/>
      <c r="D2228" s="917"/>
      <c r="E2228" s="917"/>
    </row>
    <row r="2229" spans="1:5">
      <c r="A2229" s="923"/>
      <c r="B2229" s="917"/>
      <c r="C2229" s="917"/>
      <c r="D2229" s="917"/>
      <c r="E2229" s="917"/>
    </row>
    <row r="2230" spans="1:5">
      <c r="A2230" s="923"/>
      <c r="B2230" s="917"/>
      <c r="C2230" s="917"/>
      <c r="D2230" s="917"/>
      <c r="E2230" s="917"/>
    </row>
    <row r="2231" spans="1:5">
      <c r="A2231" s="923"/>
      <c r="B2231" s="917"/>
      <c r="C2231" s="917"/>
      <c r="D2231" s="917"/>
      <c r="E2231" s="917"/>
    </row>
    <row r="2232" spans="1:5">
      <c r="A2232" s="923"/>
      <c r="B2232" s="917"/>
      <c r="C2232" s="917"/>
      <c r="D2232" s="917"/>
      <c r="E2232" s="917"/>
    </row>
    <row r="2233" spans="1:5">
      <c r="A2233" s="923"/>
      <c r="B2233" s="917"/>
      <c r="C2233" s="917"/>
      <c r="D2233" s="917"/>
      <c r="E2233" s="917"/>
    </row>
    <row r="2234" spans="1:5">
      <c r="A2234" s="923"/>
      <c r="B2234" s="917"/>
      <c r="C2234" s="917"/>
      <c r="D2234" s="917"/>
      <c r="E2234" s="917"/>
    </row>
    <row r="2235" spans="1:5">
      <c r="A2235" s="923"/>
      <c r="B2235" s="917"/>
      <c r="C2235" s="917"/>
      <c r="D2235" s="917"/>
      <c r="E2235" s="917"/>
    </row>
    <row r="2236" spans="1:5">
      <c r="A2236" s="923"/>
      <c r="B2236" s="917"/>
      <c r="C2236" s="917"/>
      <c r="D2236" s="917"/>
      <c r="E2236" s="917"/>
    </row>
    <row r="2237" spans="1:5">
      <c r="A2237" s="923"/>
      <c r="B2237" s="917"/>
      <c r="C2237" s="917"/>
      <c r="D2237" s="917"/>
      <c r="E2237" s="917"/>
    </row>
    <row r="2238" spans="1:5">
      <c r="A2238" s="923"/>
      <c r="B2238" s="917"/>
      <c r="C2238" s="917"/>
      <c r="D2238" s="917"/>
      <c r="E2238" s="917"/>
    </row>
    <row r="2239" spans="1:5">
      <c r="A2239" s="923"/>
      <c r="B2239" s="917"/>
      <c r="C2239" s="917"/>
      <c r="D2239" s="917"/>
      <c r="E2239" s="917"/>
    </row>
    <row r="2240" spans="1:5">
      <c r="A2240" s="923"/>
      <c r="B2240" s="917"/>
      <c r="C2240" s="917"/>
      <c r="D2240" s="917"/>
      <c r="E2240" s="917"/>
    </row>
    <row r="2241" spans="1:5">
      <c r="A2241" s="923"/>
      <c r="B2241" s="917"/>
      <c r="C2241" s="917"/>
      <c r="D2241" s="917"/>
      <c r="E2241" s="917"/>
    </row>
    <row r="2242" spans="1:5">
      <c r="A2242" s="923"/>
      <c r="B2242" s="917"/>
      <c r="C2242" s="917"/>
      <c r="D2242" s="917"/>
      <c r="E2242" s="917"/>
    </row>
    <row r="2243" spans="1:5">
      <c r="A2243" s="923"/>
      <c r="B2243" s="917"/>
      <c r="C2243" s="917"/>
      <c r="D2243" s="917"/>
      <c r="E2243" s="917"/>
    </row>
    <row r="2244" spans="1:5">
      <c r="A2244" s="923"/>
      <c r="B2244" s="917"/>
      <c r="C2244" s="917"/>
      <c r="D2244" s="917"/>
      <c r="E2244" s="917"/>
    </row>
    <row r="2245" spans="1:5">
      <c r="A2245" s="923"/>
      <c r="B2245" s="917"/>
      <c r="C2245" s="917"/>
      <c r="D2245" s="917"/>
      <c r="E2245" s="917"/>
    </row>
    <row r="2246" spans="1:5">
      <c r="A2246" s="923"/>
      <c r="B2246" s="917"/>
      <c r="C2246" s="917"/>
      <c r="D2246" s="917"/>
      <c r="E2246" s="917"/>
    </row>
    <row r="2247" spans="1:5">
      <c r="A2247" s="923"/>
      <c r="B2247" s="917"/>
      <c r="C2247" s="917"/>
      <c r="D2247" s="917"/>
      <c r="E2247" s="917"/>
    </row>
    <row r="2248" spans="1:5">
      <c r="A2248" s="923"/>
      <c r="B2248" s="917"/>
      <c r="C2248" s="917"/>
      <c r="D2248" s="917"/>
      <c r="E2248" s="917"/>
    </row>
    <row r="2249" spans="1:5">
      <c r="A2249" s="923"/>
      <c r="B2249" s="917"/>
      <c r="C2249" s="917"/>
      <c r="D2249" s="917"/>
      <c r="E2249" s="917"/>
    </row>
    <row r="2250" spans="1:5">
      <c r="A2250" s="923"/>
      <c r="B2250" s="917"/>
      <c r="C2250" s="917"/>
      <c r="D2250" s="917"/>
      <c r="E2250" s="917"/>
    </row>
    <row r="2251" spans="1:5">
      <c r="A2251" s="923"/>
      <c r="B2251" s="917"/>
      <c r="C2251" s="917"/>
      <c r="D2251" s="917"/>
      <c r="E2251" s="917"/>
    </row>
    <row r="2252" spans="1:5">
      <c r="A2252" s="923"/>
      <c r="B2252" s="917"/>
      <c r="C2252" s="917"/>
      <c r="D2252" s="917"/>
      <c r="E2252" s="917"/>
    </row>
    <row r="2253" spans="1:5">
      <c r="A2253" s="923"/>
      <c r="B2253" s="917"/>
      <c r="C2253" s="917"/>
      <c r="D2253" s="917"/>
      <c r="E2253" s="917"/>
    </row>
    <row r="2254" spans="1:5">
      <c r="A2254" s="923"/>
      <c r="B2254" s="917"/>
      <c r="C2254" s="917"/>
      <c r="D2254" s="917"/>
      <c r="E2254" s="917"/>
    </row>
    <row r="2255" spans="1:5">
      <c r="A2255" s="923"/>
      <c r="B2255" s="917"/>
      <c r="C2255" s="917"/>
      <c r="D2255" s="917"/>
      <c r="E2255" s="917"/>
    </row>
    <row r="2256" spans="1:5">
      <c r="A2256" s="923"/>
      <c r="B2256" s="917"/>
      <c r="C2256" s="917"/>
      <c r="D2256" s="917"/>
      <c r="E2256" s="917"/>
    </row>
    <row r="2257" spans="1:5">
      <c r="A2257" s="923"/>
      <c r="B2257" s="917"/>
      <c r="C2257" s="917"/>
      <c r="D2257" s="917"/>
      <c r="E2257" s="917"/>
    </row>
    <row r="2258" spans="1:5">
      <c r="A2258" s="923"/>
      <c r="B2258" s="917"/>
      <c r="C2258" s="917"/>
      <c r="D2258" s="917"/>
      <c r="E2258" s="917"/>
    </row>
    <row r="2259" spans="1:5">
      <c r="A2259" s="923"/>
      <c r="B2259" s="917"/>
      <c r="C2259" s="917"/>
      <c r="D2259" s="917"/>
      <c r="E2259" s="917"/>
    </row>
    <row r="2260" spans="1:5">
      <c r="A2260" s="923"/>
      <c r="B2260" s="917"/>
      <c r="C2260" s="917"/>
      <c r="D2260" s="917"/>
      <c r="E2260" s="917"/>
    </row>
    <row r="2261" spans="1:5">
      <c r="A2261" s="923"/>
      <c r="B2261" s="917"/>
      <c r="C2261" s="917"/>
      <c r="D2261" s="917"/>
      <c r="E2261" s="917"/>
    </row>
    <row r="2262" spans="1:5">
      <c r="A2262" s="923"/>
      <c r="B2262" s="917"/>
      <c r="C2262" s="917"/>
      <c r="D2262" s="917"/>
      <c r="E2262" s="917"/>
    </row>
    <row r="2263" spans="1:5">
      <c r="A2263" s="923"/>
      <c r="B2263" s="917"/>
      <c r="C2263" s="917"/>
      <c r="D2263" s="917"/>
      <c r="E2263" s="917"/>
    </row>
    <row r="2264" spans="1:5">
      <c r="A2264" s="923"/>
      <c r="B2264" s="917"/>
      <c r="C2264" s="917"/>
      <c r="D2264" s="917"/>
      <c r="E2264" s="917"/>
    </row>
    <row r="2265" spans="1:5">
      <c r="A2265" s="923"/>
      <c r="B2265" s="917"/>
      <c r="C2265" s="917"/>
      <c r="D2265" s="917"/>
      <c r="E2265" s="917"/>
    </row>
    <row r="2266" spans="1:5">
      <c r="A2266" s="923"/>
      <c r="B2266" s="917"/>
      <c r="C2266" s="917"/>
      <c r="D2266" s="917"/>
      <c r="E2266" s="917"/>
    </row>
    <row r="2267" spans="1:5">
      <c r="A2267" s="923"/>
      <c r="B2267" s="917"/>
      <c r="C2267" s="917"/>
      <c r="D2267" s="917"/>
      <c r="E2267" s="917"/>
    </row>
    <row r="2268" spans="1:5">
      <c r="A2268" s="923"/>
      <c r="B2268" s="917"/>
      <c r="C2268" s="917"/>
      <c r="D2268" s="917"/>
      <c r="E2268" s="917"/>
    </row>
    <row r="2269" spans="1:5">
      <c r="A2269" s="923"/>
      <c r="B2269" s="917"/>
      <c r="C2269" s="917"/>
      <c r="D2269" s="917"/>
      <c r="E2269" s="917"/>
    </row>
    <row r="2270" spans="1:5">
      <c r="A2270" s="923"/>
      <c r="B2270" s="917"/>
      <c r="C2270" s="917"/>
      <c r="D2270" s="917"/>
      <c r="E2270" s="917"/>
    </row>
    <row r="2271" spans="1:5">
      <c r="A2271" s="923"/>
      <c r="B2271" s="917"/>
      <c r="C2271" s="917"/>
      <c r="D2271" s="917"/>
      <c r="E2271" s="917"/>
    </row>
    <row r="2272" spans="1:5">
      <c r="A2272" s="923"/>
      <c r="B2272" s="917"/>
      <c r="C2272" s="917"/>
      <c r="D2272" s="917"/>
      <c r="E2272" s="917"/>
    </row>
    <row r="2273" spans="1:5">
      <c r="A2273" s="923"/>
      <c r="B2273" s="917"/>
      <c r="C2273" s="917"/>
      <c r="D2273" s="917"/>
      <c r="E2273" s="917"/>
    </row>
    <row r="2274" spans="1:5">
      <c r="A2274" s="923"/>
      <c r="B2274" s="917"/>
      <c r="C2274" s="917"/>
      <c r="D2274" s="917"/>
      <c r="E2274" s="917"/>
    </row>
    <row r="2275" spans="1:5">
      <c r="A2275" s="923"/>
      <c r="B2275" s="917"/>
      <c r="C2275" s="917"/>
      <c r="D2275" s="917"/>
      <c r="E2275" s="917"/>
    </row>
    <row r="2276" spans="1:5">
      <c r="A2276" s="923"/>
      <c r="B2276" s="917"/>
      <c r="C2276" s="917"/>
      <c r="D2276" s="917"/>
      <c r="E2276" s="917"/>
    </row>
    <row r="2277" spans="1:5">
      <c r="A2277" s="923"/>
      <c r="B2277" s="917"/>
      <c r="C2277" s="917"/>
      <c r="D2277" s="917"/>
      <c r="E2277" s="917"/>
    </row>
    <row r="2278" spans="1:5">
      <c r="A2278" s="923"/>
      <c r="B2278" s="917"/>
      <c r="C2278" s="917"/>
      <c r="D2278" s="917"/>
      <c r="E2278" s="917"/>
    </row>
    <row r="2279" spans="1:5">
      <c r="A2279" s="923"/>
      <c r="B2279" s="917"/>
      <c r="C2279" s="917"/>
      <c r="D2279" s="917"/>
      <c r="E2279" s="917"/>
    </row>
    <row r="2280" spans="1:5">
      <c r="A2280" s="923"/>
      <c r="B2280" s="917"/>
      <c r="C2280" s="917"/>
      <c r="D2280" s="917"/>
      <c r="E2280" s="917"/>
    </row>
    <row r="2281" spans="1:5">
      <c r="A2281" s="923"/>
      <c r="B2281" s="917"/>
      <c r="C2281" s="917"/>
      <c r="D2281" s="917"/>
      <c r="E2281" s="917"/>
    </row>
    <row r="2282" spans="1:5">
      <c r="A2282" s="923"/>
      <c r="B2282" s="917"/>
      <c r="C2282" s="917"/>
      <c r="D2282" s="917"/>
      <c r="E2282" s="917"/>
    </row>
    <row r="2283" spans="1:5">
      <c r="A2283" s="923"/>
      <c r="B2283" s="917"/>
      <c r="C2283" s="917"/>
      <c r="D2283" s="917"/>
      <c r="E2283" s="917"/>
    </row>
    <row r="2284" spans="1:5">
      <c r="A2284" s="923"/>
      <c r="B2284" s="917"/>
      <c r="C2284" s="917"/>
      <c r="D2284" s="917"/>
      <c r="E2284" s="917"/>
    </row>
    <row r="2285" spans="1:5">
      <c r="A2285" s="923"/>
      <c r="B2285" s="917"/>
      <c r="C2285" s="917"/>
      <c r="D2285" s="917"/>
      <c r="E2285" s="917"/>
    </row>
    <row r="2286" spans="1:5">
      <c r="A2286" s="923"/>
      <c r="B2286" s="917"/>
      <c r="C2286" s="917"/>
      <c r="D2286" s="917"/>
      <c r="E2286" s="917"/>
    </row>
    <row r="2287" spans="1:5">
      <c r="A2287" s="923"/>
      <c r="B2287" s="917"/>
      <c r="C2287" s="917"/>
      <c r="D2287" s="917"/>
      <c r="E2287" s="917"/>
    </row>
    <row r="2288" spans="1:5">
      <c r="A2288" s="923"/>
      <c r="B2288" s="917"/>
      <c r="C2288" s="917"/>
      <c r="D2288" s="917"/>
      <c r="E2288" s="917"/>
    </row>
    <row r="2289" spans="1:5">
      <c r="A2289" s="923"/>
      <c r="B2289" s="917"/>
      <c r="C2289" s="917"/>
      <c r="D2289" s="917"/>
      <c r="E2289" s="917"/>
    </row>
    <row r="2290" spans="1:5">
      <c r="A2290" s="923"/>
      <c r="B2290" s="917"/>
      <c r="C2290" s="917"/>
      <c r="D2290" s="917"/>
      <c r="E2290" s="917"/>
    </row>
    <row r="2291" spans="1:5">
      <c r="A2291" s="923"/>
      <c r="B2291" s="917"/>
      <c r="C2291" s="917"/>
      <c r="D2291" s="917"/>
      <c r="E2291" s="917"/>
    </row>
    <row r="2292" spans="1:5">
      <c r="A2292" s="923"/>
      <c r="B2292" s="917"/>
      <c r="C2292" s="917"/>
      <c r="D2292" s="917"/>
      <c r="E2292" s="917"/>
    </row>
    <row r="2293" spans="1:5">
      <c r="A2293" s="923"/>
      <c r="B2293" s="917"/>
      <c r="C2293" s="917"/>
      <c r="D2293" s="917"/>
      <c r="E2293" s="917"/>
    </row>
    <row r="2294" spans="1:5">
      <c r="A2294" s="923"/>
      <c r="B2294" s="917"/>
      <c r="C2294" s="917"/>
      <c r="D2294" s="917"/>
      <c r="E2294" s="917"/>
    </row>
    <row r="2295" spans="1:5">
      <c r="A2295" s="923"/>
      <c r="B2295" s="917"/>
      <c r="C2295" s="917"/>
      <c r="D2295" s="917"/>
      <c r="E2295" s="917"/>
    </row>
    <row r="2296" spans="1:5">
      <c r="A2296" s="923"/>
      <c r="B2296" s="917"/>
      <c r="C2296" s="917"/>
      <c r="D2296" s="917"/>
      <c r="E2296" s="917"/>
    </row>
    <row r="2297" spans="1:5">
      <c r="A2297" s="923"/>
      <c r="B2297" s="917"/>
      <c r="C2297" s="917"/>
      <c r="D2297" s="917"/>
      <c r="E2297" s="917"/>
    </row>
    <row r="2298" spans="1:5">
      <c r="A2298" s="923"/>
      <c r="B2298" s="917"/>
      <c r="C2298" s="917"/>
      <c r="D2298" s="917"/>
      <c r="E2298" s="917"/>
    </row>
    <row r="2299" spans="1:5">
      <c r="A2299" s="923"/>
      <c r="B2299" s="917"/>
      <c r="C2299" s="917"/>
      <c r="D2299" s="917"/>
      <c r="E2299" s="917"/>
    </row>
    <row r="2300" spans="1:5">
      <c r="A2300" s="923"/>
      <c r="B2300" s="917"/>
      <c r="C2300" s="917"/>
      <c r="D2300" s="917"/>
      <c r="E2300" s="917"/>
    </row>
    <row r="2301" spans="1:5">
      <c r="A2301" s="923"/>
      <c r="B2301" s="917"/>
      <c r="C2301" s="917"/>
      <c r="D2301" s="917"/>
      <c r="E2301" s="917"/>
    </row>
    <row r="2302" spans="1:5">
      <c r="A2302" s="923"/>
      <c r="B2302" s="917"/>
      <c r="C2302" s="917"/>
      <c r="D2302" s="917"/>
      <c r="E2302" s="917"/>
    </row>
    <row r="2303" spans="1:5">
      <c r="A2303" s="923"/>
      <c r="B2303" s="917"/>
      <c r="C2303" s="917"/>
      <c r="D2303" s="917"/>
      <c r="E2303" s="917"/>
    </row>
    <row r="2304" spans="1:5">
      <c r="A2304" s="923"/>
      <c r="B2304" s="917"/>
      <c r="C2304" s="917"/>
      <c r="D2304" s="917"/>
      <c r="E2304" s="917"/>
    </row>
    <row r="2305" spans="1:5">
      <c r="A2305" s="923"/>
      <c r="B2305" s="917"/>
      <c r="C2305" s="917"/>
      <c r="D2305" s="917"/>
      <c r="E2305" s="917"/>
    </row>
    <row r="2306" spans="1:5">
      <c r="A2306" s="923"/>
      <c r="B2306" s="917"/>
      <c r="C2306" s="917"/>
      <c r="D2306" s="917"/>
      <c r="E2306" s="917"/>
    </row>
    <row r="2307" spans="1:5">
      <c r="A2307" s="923"/>
      <c r="B2307" s="917"/>
      <c r="C2307" s="917"/>
      <c r="D2307" s="917"/>
      <c r="E2307" s="917"/>
    </row>
    <row r="2308" spans="1:5">
      <c r="A2308" s="923"/>
      <c r="B2308" s="917"/>
      <c r="C2308" s="917"/>
      <c r="D2308" s="917"/>
      <c r="E2308" s="917"/>
    </row>
    <row r="2309" spans="1:5">
      <c r="A2309" s="923"/>
      <c r="B2309" s="917"/>
      <c r="C2309" s="917"/>
      <c r="D2309" s="917"/>
      <c r="E2309" s="917"/>
    </row>
    <row r="2310" spans="1:5">
      <c r="A2310" s="923"/>
      <c r="B2310" s="917"/>
      <c r="C2310" s="917"/>
      <c r="D2310" s="917"/>
      <c r="E2310" s="917"/>
    </row>
    <row r="2311" spans="1:5">
      <c r="A2311" s="923"/>
      <c r="B2311" s="917"/>
      <c r="C2311" s="917"/>
      <c r="D2311" s="917"/>
      <c r="E2311" s="917"/>
    </row>
    <row r="2312" spans="1:5">
      <c r="A2312" s="923"/>
      <c r="B2312" s="917"/>
      <c r="C2312" s="917"/>
      <c r="D2312" s="917"/>
      <c r="E2312" s="917"/>
    </row>
    <row r="2313" spans="1:5">
      <c r="A2313" s="923"/>
      <c r="B2313" s="917"/>
      <c r="C2313" s="917"/>
      <c r="D2313" s="917"/>
      <c r="E2313" s="917"/>
    </row>
    <row r="2314" spans="1:5">
      <c r="A2314" s="923"/>
      <c r="B2314" s="917"/>
      <c r="C2314" s="917"/>
      <c r="D2314" s="917"/>
      <c r="E2314" s="917"/>
    </row>
    <row r="2315" spans="1:5">
      <c r="A2315" s="923"/>
      <c r="B2315" s="917"/>
      <c r="C2315" s="917"/>
      <c r="D2315" s="917"/>
      <c r="E2315" s="917"/>
    </row>
    <row r="2316" spans="1:5">
      <c r="A2316" s="923"/>
      <c r="B2316" s="917"/>
      <c r="C2316" s="917"/>
      <c r="D2316" s="917"/>
      <c r="E2316" s="917"/>
    </row>
    <row r="2317" spans="1:5">
      <c r="A2317" s="923"/>
      <c r="B2317" s="917"/>
      <c r="C2317" s="917"/>
      <c r="D2317" s="917"/>
      <c r="E2317" s="917"/>
    </row>
    <row r="2318" spans="1:5">
      <c r="A2318" s="923"/>
      <c r="B2318" s="917"/>
      <c r="C2318" s="917"/>
      <c r="D2318" s="917"/>
      <c r="E2318" s="917"/>
    </row>
    <row r="2319" spans="1:5">
      <c r="A2319" s="923"/>
      <c r="B2319" s="917"/>
      <c r="C2319" s="917"/>
      <c r="D2319" s="917"/>
      <c r="E2319" s="917"/>
    </row>
    <row r="2320" spans="1:5">
      <c r="A2320" s="923"/>
      <c r="B2320" s="917"/>
      <c r="C2320" s="917"/>
      <c r="D2320" s="917"/>
      <c r="E2320" s="917"/>
    </row>
    <row r="2321" spans="1:5">
      <c r="A2321" s="923"/>
      <c r="B2321" s="917"/>
      <c r="C2321" s="917"/>
      <c r="D2321" s="917"/>
      <c r="E2321" s="917"/>
    </row>
    <row r="2322" spans="1:5">
      <c r="A2322" s="923"/>
      <c r="B2322" s="917"/>
      <c r="C2322" s="917"/>
      <c r="D2322" s="917"/>
      <c r="E2322" s="917"/>
    </row>
    <row r="2323" spans="1:5">
      <c r="A2323" s="923"/>
      <c r="B2323" s="917"/>
      <c r="C2323" s="917"/>
      <c r="D2323" s="917"/>
      <c r="E2323" s="917"/>
    </row>
    <row r="2324" spans="1:5">
      <c r="A2324" s="923"/>
      <c r="B2324" s="917"/>
      <c r="C2324" s="917"/>
      <c r="D2324" s="917"/>
      <c r="E2324" s="917"/>
    </row>
    <row r="2325" spans="1:5">
      <c r="A2325" s="923"/>
      <c r="B2325" s="917"/>
      <c r="C2325" s="917"/>
      <c r="D2325" s="917"/>
      <c r="E2325" s="917"/>
    </row>
    <row r="2326" spans="1:5">
      <c r="A2326" s="923"/>
      <c r="B2326" s="917"/>
      <c r="C2326" s="917"/>
      <c r="D2326" s="917"/>
      <c r="E2326" s="917"/>
    </row>
    <row r="2327" spans="1:5">
      <c r="A2327" s="923"/>
      <c r="B2327" s="917"/>
      <c r="C2327" s="917"/>
      <c r="D2327" s="917"/>
      <c r="E2327" s="917"/>
    </row>
    <row r="2328" spans="1:5">
      <c r="A2328" s="923"/>
      <c r="B2328" s="917"/>
      <c r="C2328" s="917"/>
      <c r="D2328" s="917"/>
      <c r="E2328" s="917"/>
    </row>
    <row r="2329" spans="1:5">
      <c r="A2329" s="923"/>
      <c r="B2329" s="917"/>
      <c r="C2329" s="917"/>
      <c r="D2329" s="917"/>
      <c r="E2329" s="917"/>
    </row>
    <row r="2330" spans="1:5">
      <c r="A2330" s="923"/>
      <c r="B2330" s="917"/>
      <c r="C2330" s="917"/>
      <c r="D2330" s="917"/>
      <c r="E2330" s="917"/>
    </row>
    <row r="2331" spans="1:5">
      <c r="A2331" s="923"/>
      <c r="B2331" s="917"/>
      <c r="C2331" s="917"/>
      <c r="D2331" s="917"/>
      <c r="E2331" s="917"/>
    </row>
    <row r="2332" spans="1:5">
      <c r="A2332" s="923"/>
      <c r="B2332" s="917"/>
      <c r="C2332" s="917"/>
      <c r="D2332" s="917"/>
      <c r="E2332" s="917"/>
    </row>
    <row r="2333" spans="1:5">
      <c r="A2333" s="923"/>
      <c r="B2333" s="917"/>
      <c r="C2333" s="917"/>
      <c r="D2333" s="917"/>
      <c r="E2333" s="917"/>
    </row>
    <row r="2334" spans="1:5">
      <c r="A2334" s="923"/>
      <c r="B2334" s="917"/>
      <c r="C2334" s="917"/>
      <c r="D2334" s="917"/>
      <c r="E2334" s="917"/>
    </row>
    <row r="2335" spans="1:5">
      <c r="A2335" s="923"/>
      <c r="B2335" s="917"/>
      <c r="C2335" s="917"/>
      <c r="D2335" s="917"/>
      <c r="E2335" s="917"/>
    </row>
    <row r="2336" spans="1:5">
      <c r="A2336" s="923"/>
      <c r="B2336" s="917"/>
      <c r="C2336" s="917"/>
      <c r="D2336" s="917"/>
      <c r="E2336" s="917"/>
    </row>
    <row r="2337" spans="1:5">
      <c r="A2337" s="923"/>
      <c r="B2337" s="917"/>
      <c r="C2337" s="917"/>
      <c r="D2337" s="917"/>
      <c r="E2337" s="917"/>
    </row>
    <row r="2338" spans="1:5">
      <c r="A2338" s="923"/>
      <c r="B2338" s="917"/>
      <c r="C2338" s="917"/>
      <c r="D2338" s="917"/>
      <c r="E2338" s="917"/>
    </row>
    <row r="2339" spans="1:5">
      <c r="A2339" s="923"/>
      <c r="B2339" s="917"/>
      <c r="C2339" s="917"/>
      <c r="D2339" s="917"/>
      <c r="E2339" s="917"/>
    </row>
    <row r="2340" spans="1:5">
      <c r="A2340" s="923"/>
      <c r="B2340" s="917"/>
      <c r="C2340" s="917"/>
      <c r="D2340" s="917"/>
      <c r="E2340" s="917"/>
    </row>
    <row r="2341" spans="1:5">
      <c r="A2341" s="923"/>
      <c r="B2341" s="917"/>
      <c r="C2341" s="917"/>
      <c r="D2341" s="917"/>
      <c r="E2341" s="917"/>
    </row>
    <row r="2342" spans="1:5">
      <c r="A2342" s="923"/>
      <c r="B2342" s="917"/>
      <c r="C2342" s="917"/>
      <c r="D2342" s="917"/>
      <c r="E2342" s="917"/>
    </row>
    <row r="2343" spans="1:5">
      <c r="A2343" s="923"/>
      <c r="B2343" s="917"/>
      <c r="C2343" s="917"/>
      <c r="D2343" s="917"/>
      <c r="E2343" s="917"/>
    </row>
    <row r="2344" spans="1:5">
      <c r="A2344" s="923"/>
      <c r="B2344" s="917"/>
      <c r="C2344" s="917"/>
      <c r="D2344" s="917"/>
      <c r="E2344" s="917"/>
    </row>
    <row r="2345" spans="1:5">
      <c r="A2345" s="923"/>
      <c r="B2345" s="917"/>
      <c r="C2345" s="917"/>
      <c r="D2345" s="917"/>
      <c r="E2345" s="917"/>
    </row>
    <row r="2346" spans="1:5">
      <c r="A2346" s="923"/>
      <c r="B2346" s="917"/>
      <c r="C2346" s="917"/>
      <c r="D2346" s="917"/>
      <c r="E2346" s="917"/>
    </row>
    <row r="2347" spans="1:5">
      <c r="A2347" s="923"/>
      <c r="B2347" s="917"/>
      <c r="C2347" s="917"/>
      <c r="D2347" s="917"/>
      <c r="E2347" s="917"/>
    </row>
    <row r="2348" spans="1:5">
      <c r="A2348" s="923"/>
      <c r="B2348" s="917"/>
      <c r="C2348" s="917"/>
      <c r="D2348" s="917"/>
      <c r="E2348" s="917"/>
    </row>
    <row r="2349" spans="1:5">
      <c r="A2349" s="923"/>
      <c r="B2349" s="917"/>
      <c r="C2349" s="917"/>
      <c r="D2349" s="917"/>
      <c r="E2349" s="917"/>
    </row>
    <row r="2350" spans="1:5">
      <c r="A2350" s="923"/>
      <c r="B2350" s="917"/>
      <c r="C2350" s="917"/>
      <c r="D2350" s="917"/>
      <c r="E2350" s="917"/>
    </row>
    <row r="2351" spans="1:5">
      <c r="A2351" s="923"/>
      <c r="B2351" s="917"/>
      <c r="C2351" s="917"/>
      <c r="D2351" s="917"/>
      <c r="E2351" s="917"/>
    </row>
    <row r="2352" spans="1:5">
      <c r="A2352" s="923"/>
      <c r="B2352" s="917"/>
      <c r="C2352" s="917"/>
      <c r="D2352" s="917"/>
      <c r="E2352" s="917"/>
    </row>
    <row r="2353" spans="1:5">
      <c r="A2353" s="923"/>
      <c r="B2353" s="917"/>
      <c r="C2353" s="917"/>
      <c r="D2353" s="917"/>
      <c r="E2353" s="917"/>
    </row>
    <row r="2354" spans="1:5">
      <c r="A2354" s="923"/>
      <c r="B2354" s="917"/>
      <c r="C2354" s="917"/>
      <c r="D2354" s="917"/>
      <c r="E2354" s="917"/>
    </row>
    <row r="2355" spans="1:5">
      <c r="A2355" s="923"/>
      <c r="B2355" s="917"/>
      <c r="C2355" s="917"/>
      <c r="D2355" s="917"/>
      <c r="E2355" s="917"/>
    </row>
    <row r="2356" spans="1:5">
      <c r="A2356" s="923"/>
      <c r="B2356" s="917"/>
      <c r="C2356" s="917"/>
      <c r="D2356" s="917"/>
      <c r="E2356" s="917"/>
    </row>
    <row r="2357" spans="1:5">
      <c r="A2357" s="923"/>
      <c r="B2357" s="917"/>
      <c r="C2357" s="917"/>
      <c r="D2357" s="917"/>
      <c r="E2357" s="917"/>
    </row>
    <row r="2358" spans="1:5">
      <c r="A2358" s="923"/>
      <c r="B2358" s="917"/>
      <c r="C2358" s="917"/>
      <c r="D2358" s="917"/>
      <c r="E2358" s="917"/>
    </row>
    <row r="2359" spans="1:5">
      <c r="A2359" s="923"/>
      <c r="B2359" s="917"/>
      <c r="C2359" s="917"/>
      <c r="D2359" s="917"/>
      <c r="E2359" s="917"/>
    </row>
    <row r="2360" spans="1:5">
      <c r="A2360" s="923"/>
      <c r="B2360" s="917"/>
      <c r="C2360" s="917"/>
      <c r="D2360" s="917"/>
      <c r="E2360" s="917"/>
    </row>
    <row r="2361" spans="1:5">
      <c r="A2361" s="923"/>
      <c r="B2361" s="917"/>
      <c r="C2361" s="917"/>
      <c r="D2361" s="917"/>
      <c r="E2361" s="917"/>
    </row>
    <row r="2362" spans="1:5">
      <c r="A2362" s="923"/>
      <c r="B2362" s="917"/>
      <c r="C2362" s="917"/>
      <c r="D2362" s="917"/>
      <c r="E2362" s="917"/>
    </row>
    <row r="2363" spans="1:5">
      <c r="A2363" s="923"/>
      <c r="B2363" s="917"/>
      <c r="C2363" s="917"/>
      <c r="D2363" s="917"/>
      <c r="E2363" s="917"/>
    </row>
    <row r="2364" spans="1:5">
      <c r="A2364" s="923"/>
      <c r="B2364" s="917"/>
      <c r="C2364" s="917"/>
      <c r="D2364" s="917"/>
      <c r="E2364" s="917"/>
    </row>
    <row r="2365" spans="1:5">
      <c r="A2365" s="923"/>
      <c r="B2365" s="917"/>
      <c r="C2365" s="917"/>
      <c r="D2365" s="917"/>
      <c r="E2365" s="917"/>
    </row>
    <row r="2366" spans="1:5">
      <c r="A2366" s="923"/>
      <c r="B2366" s="917"/>
      <c r="C2366" s="917"/>
      <c r="D2366" s="917"/>
      <c r="E2366" s="917"/>
    </row>
    <row r="2367" spans="1:5">
      <c r="A2367" s="923"/>
      <c r="B2367" s="917"/>
      <c r="C2367" s="917"/>
      <c r="D2367" s="917"/>
      <c r="E2367" s="917"/>
    </row>
    <row r="2368" spans="1:5">
      <c r="A2368" s="923"/>
      <c r="B2368" s="917"/>
      <c r="C2368" s="917"/>
      <c r="D2368" s="917"/>
      <c r="E2368" s="917"/>
    </row>
    <row r="2369" spans="1:5">
      <c r="A2369" s="923"/>
      <c r="B2369" s="917"/>
      <c r="C2369" s="917"/>
      <c r="D2369" s="917"/>
      <c r="E2369" s="917"/>
    </row>
    <row r="2370" spans="1:5">
      <c r="A2370" s="923"/>
      <c r="B2370" s="917"/>
      <c r="C2370" s="917"/>
      <c r="D2370" s="917"/>
      <c r="E2370" s="917"/>
    </row>
    <row r="2371" spans="1:5">
      <c r="A2371" s="923"/>
      <c r="B2371" s="917"/>
      <c r="C2371" s="917"/>
      <c r="D2371" s="917"/>
      <c r="E2371" s="917"/>
    </row>
    <row r="2372" spans="1:5">
      <c r="A2372" s="923"/>
      <c r="B2372" s="917"/>
      <c r="C2372" s="917"/>
      <c r="D2372" s="917"/>
      <c r="E2372" s="917"/>
    </row>
    <row r="2373" spans="1:5">
      <c r="A2373" s="923"/>
      <c r="B2373" s="917"/>
      <c r="C2373" s="917"/>
      <c r="D2373" s="917"/>
      <c r="E2373" s="917"/>
    </row>
    <row r="2374" spans="1:5">
      <c r="A2374" s="923"/>
      <c r="B2374" s="917"/>
      <c r="C2374" s="917"/>
      <c r="D2374" s="917"/>
      <c r="E2374" s="917"/>
    </row>
    <row r="2375" spans="1:5">
      <c r="A2375" s="923"/>
      <c r="B2375" s="917"/>
      <c r="C2375" s="917"/>
      <c r="D2375" s="917"/>
      <c r="E2375" s="917"/>
    </row>
    <row r="2376" spans="1:5">
      <c r="A2376" s="923"/>
      <c r="B2376" s="917"/>
      <c r="C2376" s="917"/>
      <c r="D2376" s="917"/>
      <c r="E2376" s="917"/>
    </row>
    <row r="2377" spans="1:5">
      <c r="A2377" s="923"/>
      <c r="B2377" s="917"/>
      <c r="C2377" s="917"/>
      <c r="D2377" s="917"/>
      <c r="E2377" s="917"/>
    </row>
    <row r="2378" spans="1:5">
      <c r="A2378" s="923"/>
      <c r="B2378" s="917"/>
      <c r="C2378" s="917"/>
      <c r="D2378" s="917"/>
      <c r="E2378" s="917"/>
    </row>
    <row r="2379" spans="1:5">
      <c r="A2379" s="923"/>
      <c r="B2379" s="917"/>
      <c r="C2379" s="917"/>
      <c r="D2379" s="917"/>
      <c r="E2379" s="917"/>
    </row>
    <row r="2380" spans="1:5">
      <c r="A2380" s="923"/>
      <c r="B2380" s="917"/>
      <c r="C2380" s="917"/>
      <c r="D2380" s="917"/>
      <c r="E2380" s="917"/>
    </row>
    <row r="2381" spans="1:5">
      <c r="A2381" s="923"/>
      <c r="B2381" s="917"/>
      <c r="C2381" s="917"/>
      <c r="D2381" s="917"/>
      <c r="E2381" s="917"/>
    </row>
    <row r="2382" spans="1:5">
      <c r="A2382" s="923"/>
      <c r="B2382" s="917"/>
      <c r="C2382" s="917"/>
      <c r="D2382" s="917"/>
      <c r="E2382" s="917"/>
    </row>
    <row r="2383" spans="1:5">
      <c r="A2383" s="923"/>
      <c r="B2383" s="917"/>
      <c r="C2383" s="917"/>
      <c r="D2383" s="917"/>
      <c r="E2383" s="917"/>
    </row>
    <row r="2384" spans="1:5">
      <c r="A2384" s="923"/>
      <c r="B2384" s="917"/>
      <c r="C2384" s="917"/>
      <c r="D2384" s="917"/>
      <c r="E2384" s="917"/>
    </row>
    <row r="2385" spans="1:5">
      <c r="A2385" s="923"/>
      <c r="B2385" s="917"/>
      <c r="C2385" s="917"/>
      <c r="D2385" s="917"/>
      <c r="E2385" s="917"/>
    </row>
    <row r="2386" spans="1:5">
      <c r="A2386" s="923"/>
      <c r="B2386" s="917"/>
      <c r="C2386" s="917"/>
      <c r="D2386" s="917"/>
      <c r="E2386" s="917"/>
    </row>
    <row r="2387" spans="1:5">
      <c r="A2387" s="923"/>
      <c r="B2387" s="917"/>
      <c r="C2387" s="917"/>
      <c r="D2387" s="917"/>
      <c r="E2387" s="917"/>
    </row>
    <row r="2388" spans="1:5">
      <c r="A2388" s="923"/>
      <c r="B2388" s="917"/>
      <c r="C2388" s="917"/>
      <c r="D2388" s="917"/>
      <c r="E2388" s="917"/>
    </row>
    <row r="2389" spans="1:5">
      <c r="A2389" s="923"/>
      <c r="B2389" s="917"/>
      <c r="C2389" s="917"/>
      <c r="D2389" s="917"/>
      <c r="E2389" s="917"/>
    </row>
    <row r="2390" spans="1:5">
      <c r="A2390" s="923"/>
      <c r="B2390" s="917"/>
      <c r="C2390" s="917"/>
      <c r="D2390" s="917"/>
      <c r="E2390" s="917"/>
    </row>
    <row r="2391" spans="1:5">
      <c r="A2391" s="923"/>
      <c r="B2391" s="917"/>
      <c r="C2391" s="917"/>
      <c r="D2391" s="917"/>
      <c r="E2391" s="917"/>
    </row>
    <row r="2392" spans="1:5">
      <c r="A2392" s="923"/>
      <c r="B2392" s="917"/>
      <c r="C2392" s="917"/>
      <c r="D2392" s="917"/>
      <c r="E2392" s="917"/>
    </row>
    <row r="2393" spans="1:5">
      <c r="A2393" s="923"/>
      <c r="B2393" s="917"/>
      <c r="C2393" s="917"/>
      <c r="D2393" s="917"/>
      <c r="E2393" s="917"/>
    </row>
    <row r="2394" spans="1:5">
      <c r="A2394" s="923"/>
      <c r="B2394" s="917"/>
      <c r="C2394" s="917"/>
      <c r="D2394" s="917"/>
      <c r="E2394" s="917"/>
    </row>
    <row r="2395" spans="1:5">
      <c r="A2395" s="923"/>
      <c r="B2395" s="917"/>
      <c r="C2395" s="917"/>
      <c r="D2395" s="917"/>
      <c r="E2395" s="917"/>
    </row>
    <row r="2396" spans="1:5">
      <c r="A2396" s="923"/>
      <c r="B2396" s="917"/>
      <c r="C2396" s="917"/>
      <c r="D2396" s="917"/>
      <c r="E2396" s="917"/>
    </row>
    <row r="2397" spans="1:5">
      <c r="A2397" s="923"/>
      <c r="B2397" s="917"/>
      <c r="C2397" s="917"/>
      <c r="D2397" s="917"/>
      <c r="E2397" s="917"/>
    </row>
    <row r="2398" spans="1:5">
      <c r="A2398" s="923"/>
      <c r="B2398" s="917"/>
      <c r="C2398" s="917"/>
      <c r="D2398" s="917"/>
      <c r="E2398" s="917"/>
    </row>
    <row r="2399" spans="1:5">
      <c r="A2399" s="923"/>
      <c r="B2399" s="917"/>
      <c r="C2399" s="917"/>
      <c r="D2399" s="917"/>
      <c r="E2399" s="917"/>
    </row>
    <row r="2400" spans="1:5">
      <c r="A2400" s="923"/>
      <c r="B2400" s="917"/>
      <c r="C2400" s="917"/>
      <c r="D2400" s="917"/>
      <c r="E2400" s="917"/>
    </row>
    <row r="2401" spans="1:5">
      <c r="A2401" s="923"/>
      <c r="B2401" s="917"/>
      <c r="C2401" s="917"/>
      <c r="D2401" s="917"/>
      <c r="E2401" s="917"/>
    </row>
    <row r="2402" spans="1:5">
      <c r="A2402" s="923"/>
      <c r="B2402" s="917"/>
      <c r="C2402" s="917"/>
      <c r="D2402" s="917"/>
      <c r="E2402" s="917"/>
    </row>
    <row r="2403" spans="1:5">
      <c r="A2403" s="923"/>
      <c r="B2403" s="917"/>
      <c r="C2403" s="917"/>
      <c r="D2403" s="917"/>
      <c r="E2403" s="917"/>
    </row>
    <row r="2404" spans="1:5">
      <c r="A2404" s="923"/>
      <c r="B2404" s="917"/>
      <c r="C2404" s="917"/>
      <c r="D2404" s="917"/>
      <c r="E2404" s="917"/>
    </row>
    <row r="2405" spans="1:5">
      <c r="A2405" s="923"/>
      <c r="B2405" s="917"/>
      <c r="C2405" s="917"/>
      <c r="D2405" s="917"/>
      <c r="E2405" s="917"/>
    </row>
    <row r="2406" spans="1:5">
      <c r="A2406" s="923"/>
      <c r="B2406" s="917"/>
      <c r="C2406" s="917"/>
      <c r="D2406" s="917"/>
      <c r="E2406" s="917"/>
    </row>
    <row r="2407" spans="1:5">
      <c r="A2407" s="923"/>
      <c r="B2407" s="917"/>
      <c r="C2407" s="917"/>
      <c r="D2407" s="917"/>
      <c r="E2407" s="917"/>
    </row>
    <row r="2408" spans="1:5">
      <c r="A2408" s="923"/>
      <c r="B2408" s="917"/>
      <c r="C2408" s="917"/>
      <c r="D2408" s="917"/>
      <c r="E2408" s="917"/>
    </row>
    <row r="2409" spans="1:5">
      <c r="A2409" s="923"/>
      <c r="B2409" s="917"/>
      <c r="C2409" s="917"/>
      <c r="D2409" s="917"/>
      <c r="E2409" s="917"/>
    </row>
    <row r="2410" spans="1:5">
      <c r="A2410" s="923"/>
      <c r="B2410" s="917"/>
      <c r="C2410" s="917"/>
      <c r="D2410" s="917"/>
      <c r="E2410" s="917"/>
    </row>
    <row r="2411" spans="1:5">
      <c r="A2411" s="923"/>
      <c r="B2411" s="917"/>
      <c r="C2411" s="917"/>
      <c r="D2411" s="917"/>
      <c r="E2411" s="917"/>
    </row>
    <row r="2412" spans="1:5">
      <c r="A2412" s="923"/>
      <c r="B2412" s="917"/>
      <c r="C2412" s="917"/>
      <c r="D2412" s="917"/>
      <c r="E2412" s="917"/>
    </row>
    <row r="2413" spans="1:5">
      <c r="A2413" s="923"/>
      <c r="B2413" s="917"/>
      <c r="C2413" s="917"/>
      <c r="D2413" s="917"/>
      <c r="E2413" s="917"/>
    </row>
    <row r="2414" spans="1:5">
      <c r="A2414" s="923"/>
      <c r="B2414" s="917"/>
      <c r="C2414" s="917"/>
      <c r="D2414" s="917"/>
      <c r="E2414" s="917"/>
    </row>
    <row r="2415" spans="1:5">
      <c r="A2415" s="923"/>
      <c r="B2415" s="917"/>
      <c r="C2415" s="917"/>
      <c r="D2415" s="917"/>
      <c r="E2415" s="917"/>
    </row>
    <row r="2416" spans="1:5">
      <c r="A2416" s="923"/>
      <c r="B2416" s="917"/>
      <c r="C2416" s="917"/>
      <c r="D2416" s="917"/>
      <c r="E2416" s="917"/>
    </row>
    <row r="2417" spans="1:5">
      <c r="A2417" s="923"/>
      <c r="B2417" s="917"/>
      <c r="C2417" s="917"/>
      <c r="D2417" s="917"/>
      <c r="E2417" s="917"/>
    </row>
    <row r="2418" spans="1:5">
      <c r="A2418" s="923"/>
      <c r="B2418" s="917"/>
      <c r="C2418" s="917"/>
      <c r="D2418" s="917"/>
      <c r="E2418" s="917"/>
    </row>
    <row r="2419" spans="1:5">
      <c r="A2419" s="923"/>
      <c r="B2419" s="917"/>
      <c r="C2419" s="917"/>
      <c r="D2419" s="917"/>
      <c r="E2419" s="917"/>
    </row>
    <row r="2420" spans="1:5">
      <c r="A2420" s="923"/>
      <c r="B2420" s="917"/>
      <c r="C2420" s="917"/>
      <c r="D2420" s="917"/>
      <c r="E2420" s="917"/>
    </row>
    <row r="2421" spans="1:5">
      <c r="A2421" s="923"/>
      <c r="B2421" s="917"/>
      <c r="C2421" s="917"/>
      <c r="D2421" s="917"/>
      <c r="E2421" s="917"/>
    </row>
    <row r="2422" spans="1:5">
      <c r="A2422" s="923"/>
      <c r="B2422" s="917"/>
      <c r="C2422" s="917"/>
      <c r="D2422" s="917"/>
      <c r="E2422" s="917"/>
    </row>
    <row r="2423" spans="1:5">
      <c r="A2423" s="923"/>
      <c r="B2423" s="917"/>
      <c r="C2423" s="917"/>
      <c r="D2423" s="917"/>
      <c r="E2423" s="917"/>
    </row>
    <row r="2424" spans="1:5">
      <c r="A2424" s="923"/>
      <c r="B2424" s="917"/>
      <c r="C2424" s="917"/>
      <c r="D2424" s="917"/>
      <c r="E2424" s="917"/>
    </row>
    <row r="2425" spans="1:5">
      <c r="A2425" s="923"/>
      <c r="B2425" s="917"/>
      <c r="C2425" s="917"/>
      <c r="D2425" s="917"/>
      <c r="E2425" s="917"/>
    </row>
    <row r="2426" spans="1:5">
      <c r="A2426" s="923"/>
      <c r="B2426" s="917"/>
      <c r="C2426" s="917"/>
      <c r="D2426" s="917"/>
      <c r="E2426" s="917"/>
    </row>
    <row r="2427" spans="1:5">
      <c r="A2427" s="923"/>
      <c r="B2427" s="917"/>
      <c r="C2427" s="917"/>
      <c r="D2427" s="917"/>
      <c r="E2427" s="917"/>
    </row>
    <row r="2428" spans="1:5">
      <c r="A2428" s="923"/>
      <c r="B2428" s="917"/>
      <c r="C2428" s="917"/>
      <c r="D2428" s="917"/>
      <c r="E2428" s="917"/>
    </row>
    <row r="2429" spans="1:5">
      <c r="A2429" s="923"/>
      <c r="B2429" s="917"/>
      <c r="C2429" s="917"/>
      <c r="D2429" s="917"/>
      <c r="E2429" s="917"/>
    </row>
    <row r="2430" spans="1:5">
      <c r="A2430" s="923"/>
      <c r="B2430" s="917"/>
      <c r="C2430" s="917"/>
      <c r="D2430" s="917"/>
      <c r="E2430" s="917"/>
    </row>
    <row r="2431" spans="1:5">
      <c r="A2431" s="923"/>
      <c r="B2431" s="917"/>
      <c r="C2431" s="917"/>
      <c r="D2431" s="917"/>
      <c r="E2431" s="917"/>
    </row>
    <row r="2432" spans="1:5">
      <c r="A2432" s="923"/>
      <c r="B2432" s="917"/>
      <c r="C2432" s="917"/>
      <c r="D2432" s="917"/>
      <c r="E2432" s="917"/>
    </row>
    <row r="2433" spans="1:5">
      <c r="A2433" s="923"/>
      <c r="B2433" s="917"/>
      <c r="C2433" s="917"/>
      <c r="D2433" s="917"/>
      <c r="E2433" s="917"/>
    </row>
    <row r="2434" spans="1:5">
      <c r="A2434" s="923"/>
      <c r="B2434" s="917"/>
      <c r="C2434" s="917"/>
      <c r="D2434" s="917"/>
      <c r="E2434" s="917"/>
    </row>
    <row r="2435" spans="1:5">
      <c r="A2435" s="923"/>
      <c r="B2435" s="917"/>
      <c r="C2435" s="917"/>
      <c r="D2435" s="917"/>
      <c r="E2435" s="917"/>
    </row>
    <row r="2436" spans="1:5">
      <c r="A2436" s="923"/>
      <c r="B2436" s="917"/>
      <c r="C2436" s="917"/>
      <c r="D2436" s="917"/>
      <c r="E2436" s="917"/>
    </row>
    <row r="2437" spans="1:5">
      <c r="A2437" s="923"/>
      <c r="B2437" s="917"/>
      <c r="C2437" s="917"/>
      <c r="D2437" s="917"/>
      <c r="E2437" s="917"/>
    </row>
    <row r="2438" spans="1:5">
      <c r="A2438" s="923"/>
      <c r="B2438" s="917"/>
      <c r="C2438" s="917"/>
      <c r="D2438" s="917"/>
      <c r="E2438" s="917"/>
    </row>
    <row r="2439" spans="1:5">
      <c r="A2439" s="923"/>
      <c r="B2439" s="917"/>
      <c r="C2439" s="917"/>
      <c r="D2439" s="917"/>
      <c r="E2439" s="917"/>
    </row>
    <row r="2440" spans="1:5">
      <c r="A2440" s="923"/>
      <c r="B2440" s="917"/>
      <c r="C2440" s="917"/>
      <c r="D2440" s="917"/>
      <c r="E2440" s="917"/>
    </row>
    <row r="2441" spans="1:5">
      <c r="A2441" s="923"/>
      <c r="B2441" s="917"/>
      <c r="C2441" s="917"/>
      <c r="D2441" s="917"/>
      <c r="E2441" s="917"/>
    </row>
    <row r="2442" spans="1:5">
      <c r="A2442" s="923"/>
      <c r="B2442" s="917"/>
      <c r="C2442" s="917"/>
      <c r="D2442" s="917"/>
      <c r="E2442" s="917"/>
    </row>
    <row r="2443" spans="1:5">
      <c r="A2443" s="923"/>
      <c r="B2443" s="917"/>
      <c r="C2443" s="917"/>
      <c r="D2443" s="917"/>
      <c r="E2443" s="917"/>
    </row>
    <row r="2444" spans="1:5">
      <c r="A2444" s="923"/>
      <c r="B2444" s="917"/>
      <c r="C2444" s="917"/>
      <c r="D2444" s="917"/>
      <c r="E2444" s="917"/>
    </row>
    <row r="2445" spans="1:5">
      <c r="A2445" s="923"/>
      <c r="B2445" s="917"/>
      <c r="C2445" s="917"/>
      <c r="D2445" s="917"/>
      <c r="E2445" s="917"/>
    </row>
    <row r="2446" spans="1:5">
      <c r="A2446" s="923"/>
      <c r="B2446" s="917"/>
      <c r="C2446" s="917"/>
      <c r="D2446" s="917"/>
      <c r="E2446" s="917"/>
    </row>
    <row r="2447" spans="1:5">
      <c r="A2447" s="923"/>
      <c r="B2447" s="917"/>
      <c r="C2447" s="917"/>
      <c r="D2447" s="917"/>
      <c r="E2447" s="917"/>
    </row>
    <row r="2448" spans="1:5">
      <c r="A2448" s="923"/>
      <c r="B2448" s="917"/>
      <c r="C2448" s="917"/>
      <c r="D2448" s="917"/>
      <c r="E2448" s="917"/>
    </row>
    <row r="2449" spans="1:5">
      <c r="A2449" s="923"/>
      <c r="B2449" s="917"/>
      <c r="C2449" s="917"/>
      <c r="D2449" s="917"/>
      <c r="E2449" s="917"/>
    </row>
    <row r="2450" spans="1:5">
      <c r="A2450" s="923"/>
      <c r="B2450" s="917"/>
      <c r="C2450" s="917"/>
      <c r="D2450" s="917"/>
      <c r="E2450" s="917"/>
    </row>
    <row r="2451" spans="1:5">
      <c r="A2451" s="923"/>
      <c r="B2451" s="917"/>
      <c r="C2451" s="917"/>
      <c r="D2451" s="917"/>
      <c r="E2451" s="917"/>
    </row>
    <row r="2452" spans="1:5">
      <c r="A2452" s="923"/>
      <c r="B2452" s="917"/>
      <c r="C2452" s="917"/>
      <c r="D2452" s="917"/>
      <c r="E2452" s="917"/>
    </row>
    <row r="2453" spans="1:5">
      <c r="A2453" s="923"/>
      <c r="B2453" s="917"/>
      <c r="C2453" s="917"/>
      <c r="D2453" s="917"/>
      <c r="E2453" s="917"/>
    </row>
    <row r="2454" spans="1:5">
      <c r="A2454" s="923"/>
      <c r="B2454" s="917"/>
      <c r="C2454" s="917"/>
      <c r="D2454" s="917"/>
      <c r="E2454" s="917"/>
    </row>
    <row r="2455" spans="1:5">
      <c r="A2455" s="923"/>
      <c r="B2455" s="917"/>
      <c r="C2455" s="917"/>
      <c r="D2455" s="917"/>
      <c r="E2455" s="917"/>
    </row>
    <row r="2456" spans="1:5">
      <c r="A2456" s="923"/>
      <c r="B2456" s="917"/>
      <c r="C2456" s="917"/>
      <c r="D2456" s="917"/>
      <c r="E2456" s="917"/>
    </row>
    <row r="2457" spans="1:5">
      <c r="A2457" s="923"/>
      <c r="B2457" s="917"/>
      <c r="C2457" s="917"/>
      <c r="D2457" s="917"/>
      <c r="E2457" s="917"/>
    </row>
    <row r="2458" spans="1:5">
      <c r="A2458" s="923"/>
      <c r="B2458" s="917"/>
      <c r="C2458" s="917"/>
      <c r="D2458" s="917"/>
      <c r="E2458" s="917"/>
    </row>
    <row r="2459" spans="1:5">
      <c r="A2459" s="923"/>
      <c r="B2459" s="917"/>
      <c r="C2459" s="917"/>
      <c r="D2459" s="917"/>
      <c r="E2459" s="917"/>
    </row>
    <row r="2460" spans="1:5">
      <c r="A2460" s="923"/>
      <c r="B2460" s="917"/>
      <c r="C2460" s="917"/>
      <c r="D2460" s="917"/>
      <c r="E2460" s="917"/>
    </row>
    <row r="2461" spans="1:5">
      <c r="A2461" s="923"/>
      <c r="B2461" s="917"/>
      <c r="C2461" s="917"/>
      <c r="D2461" s="917"/>
      <c r="E2461" s="917"/>
    </row>
    <row r="2462" spans="1:5">
      <c r="A2462" s="923"/>
      <c r="B2462" s="917"/>
      <c r="C2462" s="917"/>
      <c r="D2462" s="917"/>
      <c r="E2462" s="917"/>
    </row>
    <row r="2463" spans="1:5">
      <c r="A2463" s="923"/>
      <c r="B2463" s="917"/>
      <c r="C2463" s="917"/>
      <c r="D2463" s="917"/>
      <c r="E2463" s="917"/>
    </row>
    <row r="2464" spans="1:5">
      <c r="A2464" s="923"/>
      <c r="B2464" s="917"/>
      <c r="C2464" s="917"/>
      <c r="D2464" s="917"/>
      <c r="E2464" s="917"/>
    </row>
    <row r="2465" spans="1:5">
      <c r="A2465" s="923"/>
      <c r="B2465" s="917"/>
      <c r="C2465" s="917"/>
      <c r="D2465" s="917"/>
      <c r="E2465" s="917"/>
    </row>
    <row r="2466" spans="1:5">
      <c r="A2466" s="923"/>
      <c r="B2466" s="917"/>
      <c r="C2466" s="917"/>
      <c r="D2466" s="917"/>
      <c r="E2466" s="917"/>
    </row>
    <row r="2467" spans="1:5">
      <c r="A2467" s="923"/>
      <c r="B2467" s="917"/>
      <c r="C2467" s="917"/>
      <c r="D2467" s="917"/>
      <c r="E2467" s="917"/>
    </row>
    <row r="2468" spans="1:5">
      <c r="A2468" s="923"/>
      <c r="B2468" s="917"/>
      <c r="C2468" s="917"/>
      <c r="D2468" s="917"/>
      <c r="E2468" s="917"/>
    </row>
    <row r="2469" spans="1:5">
      <c r="A2469" s="923"/>
      <c r="B2469" s="917"/>
      <c r="C2469" s="917"/>
      <c r="D2469" s="917"/>
      <c r="E2469" s="917"/>
    </row>
    <row r="2470" spans="1:5">
      <c r="A2470" s="923"/>
      <c r="B2470" s="917"/>
      <c r="C2470" s="917"/>
      <c r="D2470" s="917"/>
      <c r="E2470" s="917"/>
    </row>
    <row r="2471" spans="1:5">
      <c r="A2471" s="923"/>
      <c r="B2471" s="917"/>
      <c r="C2471" s="917"/>
      <c r="D2471" s="917"/>
      <c r="E2471" s="917"/>
    </row>
    <row r="2472" spans="1:5">
      <c r="A2472" s="923"/>
      <c r="B2472" s="917"/>
      <c r="C2472" s="917"/>
      <c r="D2472" s="917"/>
      <c r="E2472" s="917"/>
    </row>
    <row r="2473" spans="1:5">
      <c r="A2473" s="923"/>
      <c r="B2473" s="917"/>
      <c r="C2473" s="917"/>
      <c r="D2473" s="917"/>
      <c r="E2473" s="917"/>
    </row>
    <row r="2474" spans="1:5">
      <c r="A2474" s="923"/>
      <c r="B2474" s="917"/>
      <c r="C2474" s="917"/>
      <c r="D2474" s="917"/>
      <c r="E2474" s="917"/>
    </row>
    <row r="2475" spans="1:5">
      <c r="A2475" s="923"/>
      <c r="B2475" s="917"/>
      <c r="C2475" s="917"/>
      <c r="D2475" s="917"/>
      <c r="E2475" s="917"/>
    </row>
    <row r="2476" spans="1:5">
      <c r="A2476" s="923"/>
      <c r="B2476" s="917"/>
      <c r="C2476" s="917"/>
      <c r="D2476" s="917"/>
      <c r="E2476" s="917"/>
    </row>
    <row r="2477" spans="1:5">
      <c r="A2477" s="923"/>
      <c r="B2477" s="917"/>
      <c r="C2477" s="917"/>
      <c r="D2477" s="917"/>
      <c r="E2477" s="917"/>
    </row>
    <row r="2478" spans="1:5">
      <c r="A2478" s="923"/>
      <c r="B2478" s="917"/>
      <c r="C2478" s="917"/>
      <c r="D2478" s="917"/>
      <c r="E2478" s="917"/>
    </row>
    <row r="2479" spans="1:5">
      <c r="A2479" s="923"/>
      <c r="B2479" s="917"/>
      <c r="C2479" s="917"/>
      <c r="D2479" s="917"/>
      <c r="E2479" s="917"/>
    </row>
    <row r="2480" spans="1:5">
      <c r="A2480" s="923"/>
      <c r="B2480" s="917"/>
      <c r="C2480" s="917"/>
      <c r="D2480" s="917"/>
      <c r="E2480" s="917"/>
    </row>
    <row r="2481" spans="1:5">
      <c r="A2481" s="923"/>
      <c r="B2481" s="917"/>
      <c r="C2481" s="917"/>
      <c r="D2481" s="917"/>
      <c r="E2481" s="917"/>
    </row>
    <row r="2482" spans="1:5">
      <c r="A2482" s="923"/>
      <c r="B2482" s="917"/>
      <c r="C2482" s="917"/>
      <c r="D2482" s="917"/>
      <c r="E2482" s="917"/>
    </row>
    <row r="2483" spans="1:5">
      <c r="A2483" s="923"/>
      <c r="B2483" s="917"/>
      <c r="C2483" s="917"/>
      <c r="D2483" s="917"/>
      <c r="E2483" s="917"/>
    </row>
    <row r="2484" spans="1:5">
      <c r="A2484" s="923"/>
      <c r="B2484" s="917"/>
      <c r="C2484" s="917"/>
      <c r="D2484" s="917"/>
      <c r="E2484" s="917"/>
    </row>
    <row r="2485" spans="1:5">
      <c r="A2485" s="923"/>
      <c r="B2485" s="917"/>
      <c r="C2485" s="917"/>
      <c r="D2485" s="917"/>
      <c r="E2485" s="917"/>
    </row>
    <row r="2486" spans="1:5">
      <c r="A2486" s="923"/>
      <c r="B2486" s="917"/>
      <c r="C2486" s="917"/>
      <c r="D2486" s="917"/>
      <c r="E2486" s="917"/>
    </row>
    <row r="2487" spans="1:5">
      <c r="A2487" s="923"/>
      <c r="B2487" s="917"/>
      <c r="C2487" s="917"/>
      <c r="D2487" s="917"/>
      <c r="E2487" s="917"/>
    </row>
    <row r="2488" spans="1:5">
      <c r="A2488" s="923"/>
      <c r="B2488" s="917"/>
      <c r="C2488" s="917"/>
      <c r="D2488" s="917"/>
      <c r="E2488" s="917"/>
    </row>
    <row r="2489" spans="1:5">
      <c r="A2489" s="923"/>
      <c r="B2489" s="917"/>
      <c r="C2489" s="917"/>
      <c r="D2489" s="917"/>
      <c r="E2489" s="917"/>
    </row>
    <row r="2490" spans="1:5">
      <c r="A2490" s="923"/>
      <c r="B2490" s="917"/>
      <c r="C2490" s="917"/>
      <c r="D2490" s="917"/>
      <c r="E2490" s="917"/>
    </row>
    <row r="2491" spans="1:5">
      <c r="A2491" s="923"/>
      <c r="B2491" s="917"/>
      <c r="C2491" s="917"/>
      <c r="D2491" s="917"/>
      <c r="E2491" s="917"/>
    </row>
    <row r="2492" spans="1:5">
      <c r="A2492" s="923"/>
      <c r="B2492" s="917"/>
      <c r="C2492" s="917"/>
      <c r="D2492" s="917"/>
      <c r="E2492" s="917"/>
    </row>
    <row r="2493" spans="1:5">
      <c r="A2493" s="923"/>
      <c r="B2493" s="917"/>
      <c r="C2493" s="917"/>
      <c r="D2493" s="917"/>
      <c r="E2493" s="917"/>
    </row>
    <row r="2494" spans="1:5">
      <c r="A2494" s="923"/>
      <c r="B2494" s="917"/>
      <c r="C2494" s="917"/>
      <c r="D2494" s="917"/>
      <c r="E2494" s="917"/>
    </row>
    <row r="2495" spans="1:5">
      <c r="A2495" s="923"/>
      <c r="B2495" s="917"/>
      <c r="C2495" s="917"/>
      <c r="D2495" s="917"/>
      <c r="E2495" s="917"/>
    </row>
    <row r="2496" spans="1:5">
      <c r="A2496" s="923"/>
      <c r="B2496" s="917"/>
      <c r="C2496" s="917"/>
      <c r="D2496" s="917"/>
      <c r="E2496" s="917"/>
    </row>
    <row r="2497" spans="1:5">
      <c r="A2497" s="923"/>
      <c r="B2497" s="917"/>
      <c r="C2497" s="917"/>
      <c r="D2497" s="917"/>
      <c r="E2497" s="917"/>
    </row>
    <row r="2498" spans="1:5">
      <c r="A2498" s="923"/>
      <c r="B2498" s="917"/>
      <c r="C2498" s="917"/>
      <c r="D2498" s="917"/>
      <c r="E2498" s="917"/>
    </row>
    <row r="2499" spans="1:5">
      <c r="A2499" s="923"/>
      <c r="B2499" s="917"/>
      <c r="C2499" s="917"/>
      <c r="D2499" s="917"/>
      <c r="E2499" s="917"/>
    </row>
    <row r="2500" spans="1:5">
      <c r="A2500" s="923"/>
      <c r="B2500" s="917"/>
      <c r="C2500" s="917"/>
      <c r="D2500" s="917"/>
      <c r="E2500" s="917"/>
    </row>
    <row r="2501" spans="1:5">
      <c r="A2501" s="923"/>
      <c r="B2501" s="917"/>
      <c r="C2501" s="917"/>
      <c r="D2501" s="917"/>
      <c r="E2501" s="917"/>
    </row>
    <row r="2502" spans="1:5">
      <c r="A2502" s="923"/>
      <c r="B2502" s="917"/>
      <c r="C2502" s="917"/>
      <c r="D2502" s="917"/>
      <c r="E2502" s="917"/>
    </row>
    <row r="2503" spans="1:5">
      <c r="A2503" s="923"/>
      <c r="B2503" s="917"/>
      <c r="C2503" s="917"/>
      <c r="D2503" s="917"/>
      <c r="E2503" s="917"/>
    </row>
    <row r="2504" spans="1:5">
      <c r="A2504" s="923"/>
      <c r="B2504" s="917"/>
      <c r="C2504" s="917"/>
      <c r="D2504" s="917"/>
      <c r="E2504" s="917"/>
    </row>
    <row r="2505" spans="1:5">
      <c r="A2505" s="923"/>
      <c r="B2505" s="917"/>
      <c r="C2505" s="917"/>
      <c r="D2505" s="917"/>
      <c r="E2505" s="917"/>
    </row>
    <row r="2506" spans="1:5">
      <c r="A2506" s="923"/>
      <c r="B2506" s="917"/>
      <c r="C2506" s="917"/>
      <c r="D2506" s="917"/>
      <c r="E2506" s="917"/>
    </row>
    <row r="2507" spans="1:5">
      <c r="A2507" s="923"/>
      <c r="B2507" s="917"/>
      <c r="C2507" s="917"/>
      <c r="D2507" s="917"/>
      <c r="E2507" s="917"/>
    </row>
    <row r="2508" spans="1:5">
      <c r="A2508" s="923"/>
      <c r="B2508" s="917"/>
      <c r="C2508" s="917"/>
      <c r="D2508" s="917"/>
      <c r="E2508" s="917"/>
    </row>
    <row r="2509" spans="1:5">
      <c r="A2509" s="923"/>
      <c r="B2509" s="917"/>
      <c r="C2509" s="917"/>
      <c r="D2509" s="917"/>
      <c r="E2509" s="917"/>
    </row>
    <row r="2510" spans="1:5">
      <c r="A2510" s="923"/>
      <c r="B2510" s="917"/>
      <c r="C2510" s="917"/>
      <c r="D2510" s="917"/>
      <c r="E2510" s="917"/>
    </row>
    <row r="2511" spans="1:5">
      <c r="A2511" s="923"/>
      <c r="B2511" s="917"/>
      <c r="C2511" s="917"/>
      <c r="D2511" s="917"/>
      <c r="E2511" s="917"/>
    </row>
    <row r="2512" spans="1:5">
      <c r="A2512" s="923"/>
      <c r="B2512" s="917"/>
      <c r="C2512" s="917"/>
      <c r="D2512" s="917"/>
      <c r="E2512" s="917"/>
    </row>
    <row r="2513" spans="1:5">
      <c r="A2513" s="923"/>
      <c r="B2513" s="917"/>
      <c r="C2513" s="917"/>
      <c r="D2513" s="917"/>
      <c r="E2513" s="917"/>
    </row>
    <row r="2514" spans="1:5">
      <c r="A2514" s="923"/>
      <c r="B2514" s="917"/>
      <c r="C2514" s="917"/>
      <c r="D2514" s="917"/>
      <c r="E2514" s="917"/>
    </row>
    <row r="2515" spans="1:5">
      <c r="A2515" s="923"/>
      <c r="B2515" s="917"/>
      <c r="C2515" s="917"/>
      <c r="D2515" s="917"/>
      <c r="E2515" s="917"/>
    </row>
    <row r="2516" spans="1:5">
      <c r="A2516" s="923"/>
      <c r="B2516" s="917"/>
      <c r="C2516" s="917"/>
      <c r="D2516" s="917"/>
      <c r="E2516" s="917"/>
    </row>
    <row r="2517" spans="1:5">
      <c r="A2517" s="923"/>
      <c r="B2517" s="917"/>
      <c r="C2517" s="917"/>
      <c r="D2517" s="917"/>
      <c r="E2517" s="917"/>
    </row>
    <row r="2518" spans="1:5">
      <c r="A2518" s="923"/>
      <c r="B2518" s="917"/>
      <c r="C2518" s="917"/>
      <c r="D2518" s="917"/>
      <c r="E2518" s="917"/>
    </row>
    <row r="2519" spans="1:5">
      <c r="A2519" s="923"/>
      <c r="B2519" s="917"/>
      <c r="C2519" s="917"/>
      <c r="D2519" s="917"/>
      <c r="E2519" s="917"/>
    </row>
    <row r="2520" spans="1:5">
      <c r="A2520" s="923"/>
      <c r="B2520" s="917"/>
      <c r="C2520" s="917"/>
      <c r="D2520" s="917"/>
      <c r="E2520" s="917"/>
    </row>
    <row r="2521" spans="1:5">
      <c r="A2521" s="923"/>
      <c r="B2521" s="917"/>
      <c r="C2521" s="917"/>
      <c r="D2521" s="917"/>
      <c r="E2521" s="917"/>
    </row>
    <row r="2522" spans="1:5">
      <c r="A2522" s="923"/>
      <c r="B2522" s="917"/>
      <c r="C2522" s="917"/>
      <c r="D2522" s="917"/>
      <c r="E2522" s="917"/>
    </row>
    <row r="2523" spans="1:5">
      <c r="A2523" s="923"/>
      <c r="B2523" s="917"/>
      <c r="C2523" s="917"/>
      <c r="D2523" s="917"/>
      <c r="E2523" s="917"/>
    </row>
    <row r="2524" spans="1:5">
      <c r="A2524" s="923"/>
      <c r="B2524" s="917"/>
      <c r="C2524" s="917"/>
      <c r="D2524" s="917"/>
      <c r="E2524" s="917"/>
    </row>
    <row r="2525" spans="1:5">
      <c r="A2525" s="923"/>
      <c r="B2525" s="917"/>
      <c r="C2525" s="917"/>
      <c r="D2525" s="917"/>
      <c r="E2525" s="917"/>
    </row>
    <row r="2526" spans="1:5">
      <c r="A2526" s="923"/>
      <c r="B2526" s="917"/>
      <c r="C2526" s="917"/>
      <c r="D2526" s="917"/>
      <c r="E2526" s="917"/>
    </row>
    <row r="2527" spans="1:5">
      <c r="A2527" s="923"/>
      <c r="B2527" s="917"/>
      <c r="C2527" s="917"/>
      <c r="D2527" s="917"/>
      <c r="E2527" s="917"/>
    </row>
    <row r="2528" spans="1:5">
      <c r="A2528" s="923"/>
      <c r="B2528" s="917"/>
      <c r="C2528" s="917"/>
      <c r="D2528" s="917"/>
      <c r="E2528" s="917"/>
    </row>
    <row r="2529" spans="1:5">
      <c r="A2529" s="923"/>
      <c r="B2529" s="917"/>
      <c r="C2529" s="917"/>
      <c r="D2529" s="917"/>
      <c r="E2529" s="917"/>
    </row>
    <row r="2530" spans="1:5">
      <c r="A2530" s="923"/>
      <c r="B2530" s="917"/>
      <c r="C2530" s="917"/>
      <c r="D2530" s="917"/>
      <c r="E2530" s="917"/>
    </row>
    <row r="2531" spans="1:5">
      <c r="A2531" s="923"/>
      <c r="B2531" s="917"/>
      <c r="C2531" s="917"/>
      <c r="D2531" s="917"/>
      <c r="E2531" s="917"/>
    </row>
    <row r="2532" spans="1:5">
      <c r="A2532" s="923"/>
      <c r="B2532" s="917"/>
      <c r="C2532" s="917"/>
      <c r="D2532" s="917"/>
      <c r="E2532" s="917"/>
    </row>
    <row r="2533" spans="1:5">
      <c r="A2533" s="923"/>
      <c r="B2533" s="917"/>
      <c r="C2533" s="917"/>
      <c r="D2533" s="917"/>
      <c r="E2533" s="917"/>
    </row>
    <row r="2534" spans="1:5">
      <c r="A2534" s="923"/>
      <c r="B2534" s="917"/>
      <c r="C2534" s="917"/>
      <c r="D2534" s="917"/>
      <c r="E2534" s="917"/>
    </row>
    <row r="2535" spans="1:5">
      <c r="A2535" s="923"/>
      <c r="B2535" s="917"/>
      <c r="C2535" s="917"/>
      <c r="D2535" s="917"/>
      <c r="E2535" s="917"/>
    </row>
    <row r="2536" spans="1:5">
      <c r="A2536" s="923"/>
      <c r="B2536" s="917"/>
      <c r="C2536" s="917"/>
      <c r="D2536" s="917"/>
      <c r="E2536" s="917"/>
    </row>
    <row r="2537" spans="1:5">
      <c r="A2537" s="923"/>
      <c r="B2537" s="917"/>
      <c r="C2537" s="917"/>
      <c r="D2537" s="917"/>
      <c r="E2537" s="917"/>
    </row>
    <row r="2538" spans="1:5">
      <c r="A2538" s="923"/>
      <c r="B2538" s="917"/>
      <c r="C2538" s="917"/>
      <c r="D2538" s="917"/>
      <c r="E2538" s="917"/>
    </row>
    <row r="2539" spans="1:5">
      <c r="A2539" s="923"/>
      <c r="B2539" s="917"/>
      <c r="C2539" s="917"/>
      <c r="D2539" s="917"/>
      <c r="E2539" s="917"/>
    </row>
    <row r="2540" spans="1:5">
      <c r="A2540" s="923"/>
      <c r="B2540" s="917"/>
      <c r="C2540" s="917"/>
      <c r="D2540" s="917"/>
      <c r="E2540" s="917"/>
    </row>
    <row r="2541" spans="1:5">
      <c r="A2541" s="923"/>
      <c r="B2541" s="917"/>
      <c r="C2541" s="917"/>
      <c r="D2541" s="917"/>
      <c r="E2541" s="917"/>
    </row>
    <row r="2542" spans="1:5">
      <c r="A2542" s="923"/>
      <c r="B2542" s="917"/>
      <c r="C2542" s="917"/>
      <c r="D2542" s="917"/>
      <c r="E2542" s="917"/>
    </row>
    <row r="2543" spans="1:5">
      <c r="A2543" s="923"/>
      <c r="B2543" s="917"/>
      <c r="C2543" s="917"/>
      <c r="D2543" s="917"/>
      <c r="E2543" s="917"/>
    </row>
    <row r="2544" spans="1:5">
      <c r="A2544" s="923"/>
      <c r="B2544" s="917"/>
      <c r="C2544" s="917"/>
      <c r="D2544" s="917"/>
      <c r="E2544" s="917"/>
    </row>
    <row r="2545" spans="1:5">
      <c r="A2545" s="923"/>
      <c r="B2545" s="917"/>
      <c r="C2545" s="917"/>
      <c r="D2545" s="917"/>
      <c r="E2545" s="917"/>
    </row>
    <row r="2546" spans="1:5">
      <c r="A2546" s="923"/>
      <c r="B2546" s="917"/>
      <c r="C2546" s="917"/>
      <c r="D2546" s="917"/>
      <c r="E2546" s="917"/>
    </row>
    <row r="2547" spans="1:5">
      <c r="A2547" s="923"/>
      <c r="B2547" s="917"/>
      <c r="C2547" s="917"/>
      <c r="D2547" s="917"/>
      <c r="E2547" s="917"/>
    </row>
    <row r="2548" spans="1:5">
      <c r="A2548" s="923"/>
      <c r="B2548" s="917"/>
      <c r="C2548" s="917"/>
      <c r="D2548" s="917"/>
      <c r="E2548" s="917"/>
    </row>
    <row r="2549" spans="1:5">
      <c r="A2549" s="923"/>
      <c r="B2549" s="917"/>
      <c r="C2549" s="917"/>
      <c r="D2549" s="917"/>
      <c r="E2549" s="917"/>
    </row>
    <row r="2550" spans="1:5">
      <c r="A2550" s="923"/>
      <c r="B2550" s="917"/>
      <c r="C2550" s="917"/>
      <c r="D2550" s="917"/>
      <c r="E2550" s="917"/>
    </row>
    <row r="2551" spans="1:5">
      <c r="A2551" s="923"/>
      <c r="B2551" s="917"/>
      <c r="C2551" s="917"/>
      <c r="D2551" s="917"/>
      <c r="E2551" s="917"/>
    </row>
    <row r="2552" spans="1:5">
      <c r="A2552" s="923"/>
      <c r="B2552" s="917"/>
      <c r="C2552" s="917"/>
      <c r="D2552" s="917"/>
      <c r="E2552" s="917"/>
    </row>
    <row r="2553" spans="1:5">
      <c r="A2553" s="923"/>
      <c r="B2553" s="917"/>
      <c r="C2553" s="917"/>
      <c r="D2553" s="917"/>
      <c r="E2553" s="917"/>
    </row>
    <row r="2554" spans="1:5">
      <c r="A2554" s="923"/>
      <c r="B2554" s="917"/>
      <c r="C2554" s="917"/>
      <c r="D2554" s="917"/>
      <c r="E2554" s="917"/>
    </row>
    <row r="2555" spans="1:5">
      <c r="A2555" s="923"/>
      <c r="B2555" s="917"/>
      <c r="C2555" s="917"/>
      <c r="D2555" s="917"/>
      <c r="E2555" s="917"/>
    </row>
    <row r="2556" spans="1:5">
      <c r="A2556" s="923"/>
      <c r="B2556" s="917"/>
      <c r="C2556" s="917"/>
      <c r="D2556" s="917"/>
      <c r="E2556" s="917"/>
    </row>
    <row r="2557" spans="1:5">
      <c r="A2557" s="923"/>
      <c r="B2557" s="917"/>
      <c r="C2557" s="917"/>
      <c r="D2557" s="917"/>
      <c r="E2557" s="917"/>
    </row>
    <row r="2558" spans="1:5">
      <c r="A2558" s="923"/>
      <c r="B2558" s="917"/>
      <c r="C2558" s="917"/>
      <c r="D2558" s="917"/>
      <c r="E2558" s="917"/>
    </row>
    <row r="2559" spans="1:5">
      <c r="A2559" s="923"/>
      <c r="B2559" s="917"/>
      <c r="C2559" s="917"/>
      <c r="D2559" s="917"/>
      <c r="E2559" s="917"/>
    </row>
    <row r="2560" spans="1:5">
      <c r="A2560" s="923"/>
      <c r="B2560" s="917"/>
      <c r="C2560" s="917"/>
      <c r="D2560" s="917"/>
      <c r="E2560" s="917"/>
    </row>
    <row r="2561" spans="1:5">
      <c r="A2561" s="923"/>
      <c r="B2561" s="917"/>
      <c r="C2561" s="917"/>
      <c r="D2561" s="917"/>
      <c r="E2561" s="917"/>
    </row>
    <row r="2562" spans="1:5">
      <c r="A2562" s="923"/>
      <c r="B2562" s="917"/>
      <c r="C2562" s="917"/>
      <c r="D2562" s="917"/>
      <c r="E2562" s="917"/>
    </row>
    <row r="2563" spans="1:5">
      <c r="A2563" s="923"/>
      <c r="B2563" s="917"/>
      <c r="C2563" s="917"/>
      <c r="D2563" s="917"/>
      <c r="E2563" s="917"/>
    </row>
    <row r="2564" spans="1:5">
      <c r="A2564" s="923"/>
      <c r="B2564" s="917"/>
      <c r="C2564" s="917"/>
      <c r="D2564" s="917"/>
      <c r="E2564" s="917"/>
    </row>
    <row r="2565" spans="1:5">
      <c r="A2565" s="923"/>
      <c r="B2565" s="917"/>
      <c r="C2565" s="917"/>
      <c r="D2565" s="917"/>
      <c r="E2565" s="917"/>
    </row>
    <row r="2566" spans="1:5">
      <c r="A2566" s="923"/>
      <c r="B2566" s="917"/>
      <c r="C2566" s="917"/>
      <c r="D2566" s="917"/>
      <c r="E2566" s="917"/>
    </row>
    <row r="2567" spans="1:5">
      <c r="A2567" s="923"/>
      <c r="B2567" s="917"/>
      <c r="C2567" s="917"/>
      <c r="D2567" s="917"/>
      <c r="E2567" s="917"/>
    </row>
    <row r="2568" spans="1:5">
      <c r="A2568" s="923"/>
      <c r="B2568" s="917"/>
      <c r="C2568" s="917"/>
      <c r="D2568" s="917"/>
      <c r="E2568" s="917"/>
    </row>
    <row r="2569" spans="1:5">
      <c r="A2569" s="923"/>
      <c r="B2569" s="917"/>
      <c r="C2569" s="917"/>
      <c r="D2569" s="917"/>
      <c r="E2569" s="917"/>
    </row>
    <row r="2570" spans="1:5">
      <c r="A2570" s="923"/>
      <c r="B2570" s="917"/>
      <c r="C2570" s="917"/>
      <c r="D2570" s="917"/>
      <c r="E2570" s="917"/>
    </row>
    <row r="2571" spans="1:5">
      <c r="A2571" s="923"/>
      <c r="B2571" s="917"/>
      <c r="C2571" s="917"/>
      <c r="D2571" s="917"/>
      <c r="E2571" s="917"/>
    </row>
    <row r="2572" spans="1:5">
      <c r="A2572" s="923"/>
      <c r="B2572" s="917"/>
      <c r="C2572" s="917"/>
      <c r="D2572" s="917"/>
      <c r="E2572" s="917"/>
    </row>
    <row r="2573" spans="1:5">
      <c r="A2573" s="923"/>
      <c r="B2573" s="917"/>
      <c r="C2573" s="917"/>
      <c r="D2573" s="917"/>
      <c r="E2573" s="917"/>
    </row>
    <row r="2574" spans="1:5">
      <c r="A2574" s="923"/>
      <c r="B2574" s="917"/>
      <c r="C2574" s="917"/>
      <c r="D2574" s="917"/>
      <c r="E2574" s="917"/>
    </row>
    <row r="2575" spans="1:5">
      <c r="A2575" s="923"/>
      <c r="B2575" s="917"/>
      <c r="C2575" s="917"/>
      <c r="D2575" s="917"/>
      <c r="E2575" s="917"/>
    </row>
    <row r="2576" spans="1:5">
      <c r="A2576" s="923"/>
      <c r="B2576" s="917"/>
      <c r="C2576" s="917"/>
      <c r="D2576" s="917"/>
      <c r="E2576" s="917"/>
    </row>
    <row r="2577" spans="1:5">
      <c r="A2577" s="923"/>
      <c r="B2577" s="917"/>
      <c r="C2577" s="917"/>
      <c r="D2577" s="917"/>
      <c r="E2577" s="917"/>
    </row>
    <row r="2578" spans="1:5">
      <c r="A2578" s="923"/>
      <c r="B2578" s="917"/>
      <c r="C2578" s="917"/>
      <c r="D2578" s="917"/>
      <c r="E2578" s="917"/>
    </row>
    <row r="2579" spans="1:5">
      <c r="A2579" s="923"/>
      <c r="B2579" s="917"/>
      <c r="C2579" s="917"/>
      <c r="D2579" s="917"/>
      <c r="E2579" s="917"/>
    </row>
    <row r="2580" spans="1:5">
      <c r="A2580" s="923"/>
      <c r="B2580" s="917"/>
      <c r="C2580" s="917"/>
      <c r="D2580" s="917"/>
      <c r="E2580" s="917"/>
    </row>
    <row r="2581" spans="1:5">
      <c r="A2581" s="923"/>
      <c r="B2581" s="917"/>
      <c r="C2581" s="917"/>
      <c r="D2581" s="917"/>
      <c r="E2581" s="917"/>
    </row>
    <row r="2582" spans="1:5">
      <c r="A2582" s="923"/>
      <c r="B2582" s="917"/>
      <c r="C2582" s="917"/>
      <c r="D2582" s="917"/>
      <c r="E2582" s="917"/>
    </row>
    <row r="2583" spans="1:5">
      <c r="A2583" s="923"/>
      <c r="B2583" s="917"/>
      <c r="C2583" s="917"/>
      <c r="D2583" s="917"/>
      <c r="E2583" s="917"/>
    </row>
    <row r="2584" spans="1:5">
      <c r="A2584" s="923"/>
      <c r="B2584" s="917"/>
      <c r="C2584" s="917"/>
      <c r="D2584" s="917"/>
      <c r="E2584" s="917"/>
    </row>
    <row r="2585" spans="1:5">
      <c r="A2585" s="923"/>
      <c r="B2585" s="917"/>
      <c r="C2585" s="917"/>
      <c r="D2585" s="917"/>
      <c r="E2585" s="917"/>
    </row>
    <row r="2586" spans="1:5">
      <c r="A2586" s="923"/>
      <c r="B2586" s="917"/>
      <c r="C2586" s="917"/>
      <c r="D2586" s="917"/>
      <c r="E2586" s="917"/>
    </row>
    <row r="2587" spans="1:5">
      <c r="A2587" s="923"/>
      <c r="B2587" s="917"/>
      <c r="C2587" s="917"/>
      <c r="D2587" s="917"/>
      <c r="E2587" s="917"/>
    </row>
    <row r="2588" spans="1:5">
      <c r="A2588" s="923"/>
      <c r="B2588" s="917"/>
      <c r="C2588" s="917"/>
      <c r="D2588" s="917"/>
      <c r="E2588" s="917"/>
    </row>
    <row r="2589" spans="1:5">
      <c r="A2589" s="923"/>
      <c r="B2589" s="917"/>
      <c r="C2589" s="917"/>
      <c r="D2589" s="917"/>
      <c r="E2589" s="917"/>
    </row>
    <row r="2590" spans="1:5">
      <c r="A2590" s="923"/>
      <c r="B2590" s="917"/>
      <c r="C2590" s="917"/>
      <c r="D2590" s="917"/>
      <c r="E2590" s="917"/>
    </row>
    <row r="2591" spans="1:5">
      <c r="A2591" s="923"/>
      <c r="B2591" s="917"/>
      <c r="C2591" s="917"/>
      <c r="D2591" s="917"/>
      <c r="E2591" s="917"/>
    </row>
    <row r="2592" spans="1:5">
      <c r="A2592" s="923"/>
      <c r="B2592" s="917"/>
      <c r="C2592" s="917"/>
      <c r="D2592" s="917"/>
      <c r="E2592" s="917"/>
    </row>
    <row r="2593" spans="1:5">
      <c r="A2593" s="923"/>
      <c r="B2593" s="917"/>
      <c r="C2593" s="917"/>
      <c r="D2593" s="917"/>
      <c r="E2593" s="917"/>
    </row>
    <row r="2594" spans="1:5">
      <c r="A2594" s="923"/>
      <c r="B2594" s="917"/>
      <c r="C2594" s="917"/>
      <c r="D2594" s="917"/>
      <c r="E2594" s="917"/>
    </row>
    <row r="2595" spans="1:5">
      <c r="A2595" s="923"/>
      <c r="B2595" s="917"/>
      <c r="C2595" s="917"/>
      <c r="D2595" s="917"/>
      <c r="E2595" s="917"/>
    </row>
    <row r="2596" spans="1:5">
      <c r="A2596" s="923"/>
      <c r="B2596" s="917"/>
      <c r="C2596" s="917"/>
      <c r="D2596" s="917"/>
      <c r="E2596" s="917"/>
    </row>
    <row r="2597" spans="1:5">
      <c r="A2597" s="923"/>
      <c r="B2597" s="917"/>
      <c r="C2597" s="917"/>
      <c r="D2597" s="917"/>
      <c r="E2597" s="917"/>
    </row>
    <row r="2598" spans="1:5">
      <c r="A2598" s="923"/>
      <c r="B2598" s="917"/>
      <c r="C2598" s="917"/>
      <c r="D2598" s="917"/>
      <c r="E2598" s="917"/>
    </row>
    <row r="2599" spans="1:5">
      <c r="A2599" s="923"/>
      <c r="B2599" s="917"/>
      <c r="C2599" s="917"/>
      <c r="D2599" s="917"/>
      <c r="E2599" s="917"/>
    </row>
    <row r="2600" spans="1:5">
      <c r="A2600" s="923"/>
      <c r="B2600" s="917"/>
      <c r="C2600" s="917"/>
      <c r="D2600" s="917"/>
      <c r="E2600" s="917"/>
    </row>
    <row r="2601" spans="1:5">
      <c r="A2601" s="923"/>
      <c r="B2601" s="917"/>
      <c r="C2601" s="917"/>
      <c r="D2601" s="917"/>
      <c r="E2601" s="917"/>
    </row>
    <row r="2602" spans="1:5">
      <c r="A2602" s="923"/>
      <c r="B2602" s="917"/>
      <c r="C2602" s="917"/>
      <c r="D2602" s="917"/>
      <c r="E2602" s="917"/>
    </row>
    <row r="2603" spans="1:5">
      <c r="A2603" s="923"/>
      <c r="B2603" s="917"/>
      <c r="C2603" s="917"/>
      <c r="D2603" s="917"/>
      <c r="E2603" s="917"/>
    </row>
    <row r="2604" spans="1:5">
      <c r="A2604" s="923"/>
      <c r="B2604" s="917"/>
      <c r="C2604" s="917"/>
      <c r="D2604" s="917"/>
      <c r="E2604" s="917"/>
    </row>
    <row r="2605" spans="1:5">
      <c r="A2605" s="923"/>
      <c r="B2605" s="917"/>
      <c r="C2605" s="917"/>
      <c r="D2605" s="917"/>
      <c r="E2605" s="917"/>
    </row>
    <row r="2606" spans="1:5">
      <c r="A2606" s="923"/>
      <c r="B2606" s="917"/>
      <c r="C2606" s="917"/>
      <c r="D2606" s="917"/>
      <c r="E2606" s="917"/>
    </row>
    <row r="2607" spans="1:5">
      <c r="A2607" s="923"/>
      <c r="B2607" s="917"/>
      <c r="C2607" s="917"/>
      <c r="D2607" s="917"/>
      <c r="E2607" s="917"/>
    </row>
    <row r="2608" spans="1:5">
      <c r="A2608" s="923"/>
      <c r="B2608" s="917"/>
      <c r="C2608" s="917"/>
      <c r="D2608" s="917"/>
      <c r="E2608" s="917"/>
    </row>
    <row r="2609" spans="1:5">
      <c r="A2609" s="923"/>
      <c r="B2609" s="917"/>
      <c r="C2609" s="917"/>
      <c r="D2609" s="917"/>
      <c r="E2609" s="917"/>
    </row>
    <row r="2610" spans="1:5">
      <c r="A2610" s="923"/>
      <c r="B2610" s="917"/>
      <c r="C2610" s="917"/>
      <c r="D2610" s="917"/>
      <c r="E2610" s="917"/>
    </row>
    <row r="2611" spans="1:5">
      <c r="A2611" s="923"/>
      <c r="B2611" s="917"/>
      <c r="C2611" s="917"/>
      <c r="D2611" s="917"/>
      <c r="E2611" s="917"/>
    </row>
    <row r="2612" spans="1:5">
      <c r="A2612" s="923"/>
      <c r="B2612" s="917"/>
      <c r="C2612" s="917"/>
      <c r="D2612" s="917"/>
      <c r="E2612" s="917"/>
    </row>
    <row r="2613" spans="1:5">
      <c r="A2613" s="923"/>
      <c r="B2613" s="917"/>
      <c r="C2613" s="917"/>
      <c r="D2613" s="917"/>
      <c r="E2613" s="917"/>
    </row>
    <row r="2614" spans="1:5">
      <c r="A2614" s="923"/>
      <c r="B2614" s="917"/>
      <c r="C2614" s="917"/>
      <c r="D2614" s="917"/>
      <c r="E2614" s="917"/>
    </row>
    <row r="2615" spans="1:5">
      <c r="A2615" s="923"/>
      <c r="B2615" s="917"/>
      <c r="C2615" s="917"/>
      <c r="D2615" s="917"/>
      <c r="E2615" s="917"/>
    </row>
    <row r="2616" spans="1:5">
      <c r="A2616" s="923"/>
      <c r="B2616" s="917"/>
      <c r="C2616" s="917"/>
      <c r="D2616" s="917"/>
      <c r="E2616" s="917"/>
    </row>
    <row r="2617" spans="1:5">
      <c r="A2617" s="923"/>
      <c r="B2617" s="917"/>
      <c r="C2617" s="917"/>
      <c r="D2617" s="917"/>
      <c r="E2617" s="917"/>
    </row>
    <row r="2618" spans="1:5">
      <c r="A2618" s="923"/>
      <c r="B2618" s="917"/>
      <c r="C2618" s="917"/>
      <c r="D2618" s="917"/>
      <c r="E2618" s="917"/>
    </row>
    <row r="2619" spans="1:5">
      <c r="A2619" s="923"/>
      <c r="B2619" s="917"/>
      <c r="C2619" s="917"/>
      <c r="D2619" s="917"/>
      <c r="E2619" s="917"/>
    </row>
    <row r="2620" spans="1:5">
      <c r="A2620" s="923"/>
      <c r="B2620" s="917"/>
      <c r="C2620" s="917"/>
      <c r="D2620" s="917"/>
      <c r="E2620" s="917"/>
    </row>
    <row r="2621" spans="1:5">
      <c r="A2621" s="923"/>
      <c r="B2621" s="917"/>
      <c r="C2621" s="917"/>
      <c r="D2621" s="917"/>
      <c r="E2621" s="917"/>
    </row>
    <row r="2622" spans="1:5">
      <c r="A2622" s="923"/>
      <c r="B2622" s="917"/>
      <c r="C2622" s="917"/>
      <c r="D2622" s="917"/>
      <c r="E2622" s="917"/>
    </row>
    <row r="2623" spans="1:5">
      <c r="A2623" s="923"/>
      <c r="B2623" s="917"/>
      <c r="C2623" s="917"/>
      <c r="D2623" s="917"/>
      <c r="E2623" s="917"/>
    </row>
    <row r="2624" spans="1:5">
      <c r="A2624" s="923"/>
      <c r="B2624" s="917"/>
      <c r="C2624" s="917"/>
      <c r="D2624" s="917"/>
      <c r="E2624" s="917"/>
    </row>
    <row r="2625" spans="1:5">
      <c r="A2625" s="923"/>
      <c r="B2625" s="917"/>
      <c r="C2625" s="917"/>
      <c r="D2625" s="917"/>
      <c r="E2625" s="917"/>
    </row>
    <row r="2626" spans="1:5">
      <c r="A2626" s="923"/>
      <c r="B2626" s="917"/>
      <c r="C2626" s="917"/>
      <c r="D2626" s="917"/>
      <c r="E2626" s="917"/>
    </row>
    <row r="2627" spans="1:5">
      <c r="A2627" s="923"/>
      <c r="B2627" s="917"/>
      <c r="C2627" s="917"/>
      <c r="D2627" s="917"/>
      <c r="E2627" s="917"/>
    </row>
    <row r="2628" spans="1:5">
      <c r="A2628" s="923"/>
      <c r="B2628" s="917"/>
      <c r="C2628" s="917"/>
      <c r="D2628" s="917"/>
      <c r="E2628" s="917"/>
    </row>
    <row r="2629" spans="1:5">
      <c r="A2629" s="923"/>
      <c r="B2629" s="917"/>
      <c r="C2629" s="917"/>
      <c r="D2629" s="917"/>
      <c r="E2629" s="917"/>
    </row>
    <row r="2630" spans="1:5">
      <c r="A2630" s="923"/>
      <c r="B2630" s="917"/>
      <c r="C2630" s="917"/>
      <c r="D2630" s="917"/>
      <c r="E2630" s="917"/>
    </row>
    <row r="2631" spans="1:5">
      <c r="A2631" s="923"/>
      <c r="B2631" s="917"/>
      <c r="C2631" s="917"/>
      <c r="D2631" s="917"/>
      <c r="E2631" s="917"/>
    </row>
    <row r="2632" spans="1:5">
      <c r="A2632" s="923"/>
      <c r="B2632" s="917"/>
      <c r="C2632" s="917"/>
      <c r="D2632" s="917"/>
      <c r="E2632" s="917"/>
    </row>
    <row r="2633" spans="1:5">
      <c r="A2633" s="923"/>
      <c r="B2633" s="917"/>
      <c r="C2633" s="917"/>
      <c r="D2633" s="917"/>
      <c r="E2633" s="917"/>
    </row>
    <row r="2634" spans="1:5">
      <c r="A2634" s="923"/>
      <c r="B2634" s="917"/>
      <c r="C2634" s="917"/>
      <c r="D2634" s="917"/>
      <c r="E2634" s="917"/>
    </row>
    <row r="2635" spans="1:5">
      <c r="A2635" s="923"/>
      <c r="B2635" s="917"/>
      <c r="C2635" s="917"/>
      <c r="D2635" s="917"/>
      <c r="E2635" s="917"/>
    </row>
    <row r="2636" spans="1:5">
      <c r="A2636" s="923"/>
      <c r="B2636" s="917"/>
      <c r="C2636" s="917"/>
      <c r="D2636" s="917"/>
      <c r="E2636" s="917"/>
    </row>
    <row r="2637" spans="1:5">
      <c r="A2637" s="923"/>
      <c r="B2637" s="917"/>
      <c r="C2637" s="917"/>
      <c r="D2637" s="917"/>
      <c r="E2637" s="917"/>
    </row>
    <row r="2638" spans="1:5">
      <c r="A2638" s="923"/>
      <c r="B2638" s="917"/>
      <c r="C2638" s="917"/>
      <c r="D2638" s="917"/>
      <c r="E2638" s="917"/>
    </row>
    <row r="2639" spans="1:5">
      <c r="A2639" s="923"/>
      <c r="B2639" s="917"/>
      <c r="C2639" s="917"/>
      <c r="D2639" s="917"/>
      <c r="E2639" s="917"/>
    </row>
    <row r="2640" spans="1:5">
      <c r="A2640" s="923"/>
      <c r="B2640" s="917"/>
      <c r="C2640" s="917"/>
      <c r="D2640" s="917"/>
      <c r="E2640" s="917"/>
    </row>
    <row r="2641" spans="1:5">
      <c r="A2641" s="923"/>
      <c r="B2641" s="917"/>
      <c r="C2641" s="917"/>
      <c r="D2641" s="917"/>
      <c r="E2641" s="917"/>
    </row>
    <row r="2642" spans="1:5">
      <c r="A2642" s="923"/>
      <c r="B2642" s="917"/>
      <c r="C2642" s="917"/>
      <c r="D2642" s="917"/>
      <c r="E2642" s="917"/>
    </row>
    <row r="2643" spans="1:5">
      <c r="A2643" s="923"/>
      <c r="B2643" s="917"/>
      <c r="C2643" s="917"/>
      <c r="D2643" s="917"/>
      <c r="E2643" s="917"/>
    </row>
    <row r="2644" spans="1:5">
      <c r="A2644" s="923"/>
      <c r="B2644" s="917"/>
      <c r="C2644" s="917"/>
      <c r="D2644" s="917"/>
      <c r="E2644" s="917"/>
    </row>
    <row r="2645" spans="1:5">
      <c r="A2645" s="923"/>
      <c r="B2645" s="917"/>
      <c r="C2645" s="917"/>
      <c r="D2645" s="917"/>
      <c r="E2645" s="917"/>
    </row>
    <row r="2646" spans="1:5">
      <c r="A2646" s="923"/>
      <c r="B2646" s="917"/>
      <c r="C2646" s="917"/>
      <c r="D2646" s="917"/>
      <c r="E2646" s="917"/>
    </row>
    <row r="2647" spans="1:5">
      <c r="A2647" s="923"/>
      <c r="B2647" s="917"/>
      <c r="C2647" s="917"/>
      <c r="D2647" s="917"/>
      <c r="E2647" s="917"/>
    </row>
    <row r="2648" spans="1:5">
      <c r="A2648" s="923"/>
      <c r="B2648" s="917"/>
      <c r="C2648" s="917"/>
      <c r="D2648" s="917"/>
      <c r="E2648" s="917"/>
    </row>
    <row r="2649" spans="1:5">
      <c r="A2649" s="923"/>
      <c r="B2649" s="917"/>
      <c r="C2649" s="917"/>
      <c r="D2649" s="917"/>
      <c r="E2649" s="917"/>
    </row>
    <row r="2650" spans="1:5">
      <c r="A2650" s="923"/>
      <c r="B2650" s="917"/>
      <c r="C2650" s="917"/>
      <c r="D2650" s="917"/>
      <c r="E2650" s="917"/>
    </row>
    <row r="2651" spans="1:5">
      <c r="A2651" s="923"/>
      <c r="B2651" s="917"/>
      <c r="C2651" s="917"/>
      <c r="D2651" s="917"/>
      <c r="E2651" s="917"/>
    </row>
    <row r="2652" spans="1:5">
      <c r="A2652" s="923"/>
      <c r="B2652" s="917"/>
      <c r="C2652" s="917"/>
      <c r="D2652" s="917"/>
      <c r="E2652" s="917"/>
    </row>
    <row r="2653" spans="1:5">
      <c r="A2653" s="923"/>
      <c r="B2653" s="917"/>
      <c r="C2653" s="917"/>
      <c r="D2653" s="917"/>
      <c r="E2653" s="917"/>
    </row>
    <row r="2654" spans="1:5">
      <c r="A2654" s="923"/>
      <c r="B2654" s="917"/>
      <c r="C2654" s="917"/>
      <c r="D2654" s="917"/>
      <c r="E2654" s="917"/>
    </row>
    <row r="2655" spans="1:5">
      <c r="A2655" s="923"/>
      <c r="B2655" s="917"/>
      <c r="C2655" s="917"/>
      <c r="D2655" s="917"/>
      <c r="E2655" s="917"/>
    </row>
    <row r="2656" spans="1:5">
      <c r="A2656" s="923"/>
      <c r="B2656" s="917"/>
      <c r="C2656" s="917"/>
      <c r="D2656" s="917"/>
      <c r="E2656" s="917"/>
    </row>
    <row r="2657" spans="1:5">
      <c r="A2657" s="923"/>
      <c r="B2657" s="917"/>
      <c r="C2657" s="917"/>
      <c r="D2657" s="917"/>
      <c r="E2657" s="917"/>
    </row>
    <row r="2658" spans="1:5">
      <c r="A2658" s="923"/>
      <c r="B2658" s="917"/>
      <c r="C2658" s="917"/>
      <c r="D2658" s="917"/>
      <c r="E2658" s="917"/>
    </row>
    <row r="2659" spans="1:5">
      <c r="A2659" s="923"/>
      <c r="B2659" s="917"/>
      <c r="C2659" s="917"/>
      <c r="D2659" s="917"/>
      <c r="E2659" s="917"/>
    </row>
    <row r="2660" spans="1:5">
      <c r="A2660" s="923"/>
      <c r="B2660" s="917"/>
      <c r="C2660" s="917"/>
      <c r="D2660" s="917"/>
      <c r="E2660" s="917"/>
    </row>
    <row r="2661" spans="1:5">
      <c r="A2661" s="923"/>
      <c r="B2661" s="917"/>
      <c r="C2661" s="917"/>
      <c r="D2661" s="917"/>
      <c r="E2661" s="917"/>
    </row>
    <row r="2662" spans="1:5">
      <c r="A2662" s="923"/>
      <c r="B2662" s="917"/>
      <c r="C2662" s="917"/>
      <c r="D2662" s="917"/>
      <c r="E2662" s="917"/>
    </row>
    <row r="2663" spans="1:5">
      <c r="A2663" s="923"/>
      <c r="B2663" s="917"/>
      <c r="C2663" s="917"/>
      <c r="D2663" s="917"/>
      <c r="E2663" s="917"/>
    </row>
    <row r="2664" spans="1:5">
      <c r="A2664" s="923"/>
      <c r="B2664" s="917"/>
      <c r="C2664" s="917"/>
      <c r="D2664" s="917"/>
      <c r="E2664" s="917"/>
    </row>
    <row r="2665" spans="1:5">
      <c r="A2665" s="923"/>
      <c r="B2665" s="917"/>
      <c r="C2665" s="917"/>
      <c r="D2665" s="917"/>
      <c r="E2665" s="917"/>
    </row>
    <row r="2666" spans="1:5">
      <c r="A2666" s="923"/>
      <c r="B2666" s="917"/>
      <c r="C2666" s="917"/>
      <c r="D2666" s="917"/>
      <c r="E2666" s="917"/>
    </row>
    <row r="2667" spans="1:5">
      <c r="A2667" s="923"/>
      <c r="B2667" s="917"/>
      <c r="C2667" s="917"/>
      <c r="D2667" s="917"/>
      <c r="E2667" s="917"/>
    </row>
    <row r="2668" spans="1:5">
      <c r="A2668" s="923"/>
      <c r="B2668" s="917"/>
      <c r="C2668" s="917"/>
      <c r="D2668" s="917"/>
      <c r="E2668" s="917"/>
    </row>
    <row r="2669" spans="1:5">
      <c r="A2669" s="923"/>
      <c r="B2669" s="917"/>
      <c r="C2669" s="917"/>
      <c r="D2669" s="917"/>
      <c r="E2669" s="917"/>
    </row>
    <row r="2670" spans="1:5">
      <c r="A2670" s="923"/>
      <c r="B2670" s="917"/>
      <c r="C2670" s="917"/>
      <c r="D2670" s="917"/>
      <c r="E2670" s="917"/>
    </row>
    <row r="2671" spans="1:5">
      <c r="A2671" s="923"/>
      <c r="B2671" s="917"/>
      <c r="C2671" s="917"/>
      <c r="D2671" s="917"/>
      <c r="E2671" s="917"/>
    </row>
    <row r="2672" spans="1:5">
      <c r="A2672" s="923"/>
      <c r="B2672" s="917"/>
      <c r="C2672" s="917"/>
      <c r="D2672" s="917"/>
      <c r="E2672" s="917"/>
    </row>
    <row r="2673" spans="1:5">
      <c r="A2673" s="923"/>
      <c r="B2673" s="917"/>
      <c r="C2673" s="917"/>
      <c r="D2673" s="917"/>
      <c r="E2673" s="917"/>
    </row>
    <row r="2674" spans="1:5">
      <c r="A2674" s="923"/>
      <c r="B2674" s="917"/>
      <c r="C2674" s="917"/>
      <c r="D2674" s="917"/>
      <c r="E2674" s="917"/>
    </row>
    <row r="2675" spans="1:5">
      <c r="A2675" s="923"/>
      <c r="B2675" s="917"/>
      <c r="C2675" s="917"/>
      <c r="D2675" s="917"/>
      <c r="E2675" s="917"/>
    </row>
    <row r="2676" spans="1:5">
      <c r="A2676" s="923"/>
      <c r="B2676" s="917"/>
      <c r="C2676" s="917"/>
      <c r="D2676" s="917"/>
      <c r="E2676" s="917"/>
    </row>
    <row r="2677" spans="1:5">
      <c r="A2677" s="923"/>
      <c r="B2677" s="917"/>
      <c r="C2677" s="917"/>
      <c r="D2677" s="917"/>
      <c r="E2677" s="917"/>
    </row>
    <row r="2678" spans="1:5">
      <c r="A2678" s="923"/>
      <c r="B2678" s="917"/>
      <c r="C2678" s="917"/>
      <c r="D2678" s="917"/>
      <c r="E2678" s="917"/>
    </row>
    <row r="2679" spans="1:5">
      <c r="A2679" s="923"/>
      <c r="B2679" s="917"/>
      <c r="C2679" s="917"/>
      <c r="D2679" s="917"/>
      <c r="E2679" s="917"/>
    </row>
    <row r="2680" spans="1:5">
      <c r="A2680" s="923"/>
      <c r="B2680" s="917"/>
      <c r="C2680" s="917"/>
      <c r="D2680" s="917"/>
      <c r="E2680" s="917"/>
    </row>
    <row r="2681" spans="1:5">
      <c r="A2681" s="923"/>
      <c r="B2681" s="917"/>
      <c r="C2681" s="917"/>
      <c r="D2681" s="917"/>
      <c r="E2681" s="917"/>
    </row>
    <row r="2682" spans="1:5">
      <c r="A2682" s="923"/>
      <c r="B2682" s="917"/>
      <c r="C2682" s="917"/>
      <c r="D2682" s="917"/>
      <c r="E2682" s="917"/>
    </row>
    <row r="2683" spans="1:5">
      <c r="A2683" s="923"/>
      <c r="B2683" s="917"/>
      <c r="C2683" s="917"/>
      <c r="D2683" s="917"/>
      <c r="E2683" s="917"/>
    </row>
    <row r="2684" spans="1:5">
      <c r="A2684" s="923"/>
      <c r="B2684" s="917"/>
      <c r="C2684" s="917"/>
      <c r="D2684" s="917"/>
      <c r="E2684" s="917"/>
    </row>
    <row r="2685" spans="1:5">
      <c r="A2685" s="923"/>
      <c r="B2685" s="917"/>
      <c r="C2685" s="917"/>
      <c r="D2685" s="917"/>
      <c r="E2685" s="917"/>
    </row>
    <row r="2686" spans="1:5">
      <c r="A2686" s="923"/>
      <c r="B2686" s="917"/>
      <c r="C2686" s="917"/>
      <c r="D2686" s="917"/>
      <c r="E2686" s="917"/>
    </row>
    <row r="2687" spans="1:5">
      <c r="A2687" s="923"/>
      <c r="B2687" s="917"/>
      <c r="C2687" s="917"/>
      <c r="D2687" s="917"/>
      <c r="E2687" s="917"/>
    </row>
    <row r="2688" spans="1:5">
      <c r="A2688" s="923"/>
      <c r="B2688" s="917"/>
      <c r="C2688" s="917"/>
      <c r="D2688" s="917"/>
      <c r="E2688" s="917"/>
    </row>
    <row r="2689" spans="1:5">
      <c r="A2689" s="923"/>
      <c r="B2689" s="917"/>
      <c r="C2689" s="917"/>
      <c r="D2689" s="917"/>
      <c r="E2689" s="917"/>
    </row>
    <row r="2690" spans="1:5">
      <c r="A2690" s="923"/>
      <c r="B2690" s="917"/>
      <c r="C2690" s="917"/>
      <c r="D2690" s="917"/>
      <c r="E2690" s="917"/>
    </row>
    <row r="2691" spans="1:5">
      <c r="A2691" s="923"/>
      <c r="B2691" s="917"/>
      <c r="C2691" s="917"/>
      <c r="D2691" s="917"/>
      <c r="E2691" s="917"/>
    </row>
    <row r="2692" spans="1:5">
      <c r="A2692" s="923"/>
      <c r="B2692" s="917"/>
      <c r="C2692" s="917"/>
      <c r="D2692" s="917"/>
      <c r="E2692" s="917"/>
    </row>
    <row r="2693" spans="1:5">
      <c r="A2693" s="923"/>
      <c r="B2693" s="917"/>
      <c r="C2693" s="917"/>
      <c r="D2693" s="917"/>
      <c r="E2693" s="917"/>
    </row>
    <row r="2694" spans="1:5">
      <c r="A2694" s="923"/>
      <c r="B2694" s="917"/>
      <c r="C2694" s="917"/>
      <c r="D2694" s="917"/>
      <c r="E2694" s="917"/>
    </row>
    <row r="2695" spans="1:5">
      <c r="A2695" s="923"/>
      <c r="B2695" s="917"/>
      <c r="C2695" s="917"/>
      <c r="D2695" s="917"/>
      <c r="E2695" s="917"/>
    </row>
    <row r="2696" spans="1:5">
      <c r="A2696" s="923"/>
      <c r="B2696" s="917"/>
      <c r="C2696" s="917"/>
      <c r="D2696" s="917"/>
      <c r="E2696" s="917"/>
    </row>
    <row r="2697" spans="1:5">
      <c r="A2697" s="923"/>
      <c r="B2697" s="917"/>
      <c r="C2697" s="917"/>
      <c r="D2697" s="917"/>
      <c r="E2697" s="917"/>
    </row>
    <row r="2698" spans="1:5">
      <c r="A2698" s="923"/>
      <c r="B2698" s="917"/>
      <c r="C2698" s="917"/>
      <c r="D2698" s="917"/>
      <c r="E2698" s="917"/>
    </row>
    <row r="2699" spans="1:5">
      <c r="A2699" s="923"/>
      <c r="B2699" s="917"/>
      <c r="C2699" s="917"/>
      <c r="D2699" s="917"/>
      <c r="E2699" s="917"/>
    </row>
    <row r="2700" spans="1:5">
      <c r="A2700" s="923"/>
      <c r="B2700" s="917"/>
      <c r="C2700" s="917"/>
      <c r="D2700" s="917"/>
      <c r="E2700" s="917"/>
    </row>
    <row r="2701" spans="1:5">
      <c r="A2701" s="923"/>
      <c r="B2701" s="917"/>
      <c r="C2701" s="917"/>
      <c r="D2701" s="917"/>
      <c r="E2701" s="917"/>
    </row>
    <row r="2702" spans="1:5">
      <c r="A2702" s="923"/>
      <c r="B2702" s="917"/>
      <c r="C2702" s="917"/>
      <c r="D2702" s="917"/>
      <c r="E2702" s="917"/>
    </row>
    <row r="2703" spans="1:5">
      <c r="A2703" s="923"/>
      <c r="B2703" s="917"/>
      <c r="C2703" s="917"/>
      <c r="D2703" s="917"/>
      <c r="E2703" s="917"/>
    </row>
    <row r="2704" spans="1:5">
      <c r="A2704" s="923"/>
      <c r="B2704" s="917"/>
      <c r="C2704" s="917"/>
      <c r="D2704" s="917"/>
      <c r="E2704" s="917"/>
    </row>
    <row r="2705" spans="1:5">
      <c r="A2705" s="923"/>
      <c r="B2705" s="917"/>
      <c r="C2705" s="917"/>
      <c r="D2705" s="917"/>
      <c r="E2705" s="917"/>
    </row>
    <row r="2706" spans="1:5">
      <c r="A2706" s="923"/>
      <c r="B2706" s="917"/>
      <c r="C2706" s="917"/>
      <c r="D2706" s="917"/>
      <c r="E2706" s="917"/>
    </row>
    <row r="2707" spans="1:5">
      <c r="A2707" s="923"/>
      <c r="B2707" s="917"/>
      <c r="C2707" s="917"/>
      <c r="D2707" s="917"/>
      <c r="E2707" s="917"/>
    </row>
    <row r="2708" spans="1:5">
      <c r="A2708" s="923"/>
      <c r="B2708" s="917"/>
      <c r="C2708" s="917"/>
      <c r="D2708" s="917"/>
      <c r="E2708" s="917"/>
    </row>
    <row r="2709" spans="1:5">
      <c r="A2709" s="923"/>
      <c r="B2709" s="917"/>
      <c r="C2709" s="917"/>
      <c r="D2709" s="917"/>
      <c r="E2709" s="917"/>
    </row>
    <row r="2710" spans="1:5">
      <c r="A2710" s="923"/>
      <c r="B2710" s="917"/>
      <c r="C2710" s="917"/>
      <c r="D2710" s="917"/>
      <c r="E2710" s="917"/>
    </row>
    <row r="2711" spans="1:5">
      <c r="A2711" s="923"/>
      <c r="B2711" s="917"/>
      <c r="C2711" s="917"/>
      <c r="D2711" s="917"/>
      <c r="E2711" s="917"/>
    </row>
    <row r="2712" spans="1:5">
      <c r="A2712" s="923"/>
      <c r="B2712" s="917"/>
      <c r="C2712" s="917"/>
      <c r="D2712" s="917"/>
      <c r="E2712" s="917"/>
    </row>
    <row r="2713" spans="1:5">
      <c r="A2713" s="923"/>
      <c r="B2713" s="917"/>
      <c r="C2713" s="917"/>
      <c r="D2713" s="917"/>
      <c r="E2713" s="917"/>
    </row>
    <row r="2714" spans="1:5">
      <c r="A2714" s="923"/>
      <c r="B2714" s="917"/>
      <c r="C2714" s="917"/>
      <c r="D2714" s="917"/>
      <c r="E2714" s="917"/>
    </row>
    <row r="2715" spans="1:5">
      <c r="A2715" s="923"/>
      <c r="B2715" s="917"/>
      <c r="C2715" s="917"/>
      <c r="D2715" s="917"/>
      <c r="E2715" s="917"/>
    </row>
    <row r="2716" spans="1:5">
      <c r="A2716" s="923"/>
      <c r="B2716" s="917"/>
      <c r="C2716" s="917"/>
      <c r="D2716" s="917"/>
      <c r="E2716" s="917"/>
    </row>
    <row r="2717" spans="1:5">
      <c r="A2717" s="923"/>
      <c r="B2717" s="917"/>
      <c r="C2717" s="917"/>
      <c r="D2717" s="917"/>
      <c r="E2717" s="917"/>
    </row>
    <row r="2718" spans="1:5">
      <c r="A2718" s="923"/>
      <c r="B2718" s="917"/>
      <c r="C2718" s="917"/>
      <c r="D2718" s="917"/>
      <c r="E2718" s="917"/>
    </row>
    <row r="2719" spans="1:5">
      <c r="A2719" s="923"/>
      <c r="B2719" s="917"/>
      <c r="C2719" s="917"/>
      <c r="D2719" s="917"/>
      <c r="E2719" s="917"/>
    </row>
    <row r="2720" spans="1:5">
      <c r="A2720" s="923"/>
      <c r="B2720" s="917"/>
      <c r="C2720" s="917"/>
      <c r="D2720" s="917"/>
      <c r="E2720" s="917"/>
    </row>
    <row r="2721" spans="1:5">
      <c r="A2721" s="923"/>
      <c r="B2721" s="917"/>
      <c r="C2721" s="917"/>
      <c r="D2721" s="917"/>
      <c r="E2721" s="917"/>
    </row>
    <row r="2722" spans="1:5">
      <c r="A2722" s="923"/>
      <c r="B2722" s="917"/>
      <c r="C2722" s="917"/>
      <c r="D2722" s="917"/>
      <c r="E2722" s="917"/>
    </row>
    <row r="2723" spans="1:5">
      <c r="A2723" s="923"/>
      <c r="B2723" s="917"/>
      <c r="C2723" s="917"/>
      <c r="D2723" s="917"/>
      <c r="E2723" s="917"/>
    </row>
    <row r="2724" spans="1:5">
      <c r="A2724" s="923"/>
      <c r="B2724" s="917"/>
      <c r="C2724" s="917"/>
      <c r="D2724" s="917"/>
      <c r="E2724" s="917"/>
    </row>
    <row r="2725" spans="1:5">
      <c r="A2725" s="923"/>
      <c r="B2725" s="917"/>
      <c r="C2725" s="917"/>
      <c r="D2725" s="917"/>
      <c r="E2725" s="917"/>
    </row>
    <row r="2726" spans="1:5">
      <c r="A2726" s="923"/>
      <c r="B2726" s="917"/>
      <c r="C2726" s="917"/>
      <c r="D2726" s="917"/>
      <c r="E2726" s="917"/>
    </row>
    <row r="2727" spans="1:5">
      <c r="A2727" s="923"/>
      <c r="B2727" s="917"/>
      <c r="C2727" s="917"/>
      <c r="D2727" s="917"/>
      <c r="E2727" s="917"/>
    </row>
    <row r="2728" spans="1:5">
      <c r="A2728" s="923"/>
      <c r="B2728" s="917"/>
      <c r="C2728" s="917"/>
      <c r="D2728" s="917"/>
      <c r="E2728" s="917"/>
    </row>
    <row r="2729" spans="1:5">
      <c r="A2729" s="923"/>
      <c r="B2729" s="917"/>
      <c r="C2729" s="917"/>
      <c r="D2729" s="917"/>
      <c r="E2729" s="917"/>
    </row>
    <row r="2730" spans="1:5">
      <c r="A2730" s="923"/>
      <c r="B2730" s="917"/>
      <c r="C2730" s="917"/>
      <c r="D2730" s="917"/>
      <c r="E2730" s="917"/>
    </row>
    <row r="2731" spans="1:5">
      <c r="A2731" s="923"/>
      <c r="B2731" s="917"/>
      <c r="C2731" s="917"/>
      <c r="D2731" s="917"/>
      <c r="E2731" s="917"/>
    </row>
    <row r="2732" spans="1:5">
      <c r="A2732" s="923"/>
      <c r="B2732" s="917"/>
      <c r="C2732" s="917"/>
      <c r="D2732" s="917"/>
      <c r="E2732" s="917"/>
    </row>
    <row r="2733" spans="1:5">
      <c r="A2733" s="923"/>
      <c r="B2733" s="917"/>
      <c r="C2733" s="917"/>
      <c r="D2733" s="917"/>
      <c r="E2733" s="917"/>
    </row>
    <row r="2734" spans="1:5">
      <c r="A2734" s="923"/>
      <c r="B2734" s="917"/>
      <c r="C2734" s="917"/>
      <c r="D2734" s="917"/>
      <c r="E2734" s="917"/>
    </row>
    <row r="2735" spans="1:5">
      <c r="A2735" s="923"/>
      <c r="B2735" s="917"/>
      <c r="C2735" s="917"/>
      <c r="D2735" s="917"/>
      <c r="E2735" s="917"/>
    </row>
    <row r="2736" spans="1:5">
      <c r="A2736" s="923"/>
      <c r="B2736" s="917"/>
      <c r="C2736" s="917"/>
      <c r="D2736" s="917"/>
      <c r="E2736" s="917"/>
    </row>
    <row r="2737" spans="1:5">
      <c r="A2737" s="923"/>
      <c r="B2737" s="917"/>
      <c r="C2737" s="917"/>
      <c r="D2737" s="917"/>
      <c r="E2737" s="917"/>
    </row>
    <row r="2738" spans="1:5">
      <c r="A2738" s="923"/>
      <c r="B2738" s="917"/>
      <c r="C2738" s="917"/>
      <c r="D2738" s="917"/>
      <c r="E2738" s="917"/>
    </row>
    <row r="2739" spans="1:5">
      <c r="A2739" s="923"/>
      <c r="B2739" s="917"/>
      <c r="C2739" s="917"/>
      <c r="D2739" s="917"/>
      <c r="E2739" s="917"/>
    </row>
    <row r="2740" spans="1:5">
      <c r="A2740" s="923"/>
      <c r="B2740" s="917"/>
      <c r="C2740" s="917"/>
      <c r="D2740" s="917"/>
      <c r="E2740" s="917"/>
    </row>
    <row r="2741" spans="1:5">
      <c r="A2741" s="923"/>
      <c r="B2741" s="917"/>
      <c r="C2741" s="917"/>
      <c r="D2741" s="917"/>
      <c r="E2741" s="917"/>
    </row>
    <row r="2742" spans="1:5">
      <c r="A2742" s="923"/>
      <c r="B2742" s="917"/>
      <c r="C2742" s="917"/>
      <c r="D2742" s="917"/>
      <c r="E2742" s="917"/>
    </row>
    <row r="2743" spans="1:5">
      <c r="A2743" s="923"/>
      <c r="B2743" s="917"/>
      <c r="C2743" s="917"/>
      <c r="D2743" s="917"/>
      <c r="E2743" s="917"/>
    </row>
    <row r="2744" spans="1:5">
      <c r="A2744" s="923"/>
      <c r="B2744" s="917"/>
      <c r="C2744" s="917"/>
      <c r="D2744" s="917"/>
      <c r="E2744" s="917"/>
    </row>
    <row r="2745" spans="1:5">
      <c r="A2745" s="923"/>
      <c r="B2745" s="917"/>
      <c r="C2745" s="917"/>
      <c r="D2745" s="917"/>
      <c r="E2745" s="917"/>
    </row>
    <row r="2746" spans="1:5">
      <c r="A2746" s="923"/>
      <c r="B2746" s="917"/>
      <c r="C2746" s="917"/>
      <c r="D2746" s="917"/>
      <c r="E2746" s="917"/>
    </row>
    <row r="2747" spans="1:5">
      <c r="A2747" s="923"/>
      <c r="B2747" s="917"/>
      <c r="C2747" s="917"/>
      <c r="D2747" s="917"/>
      <c r="E2747" s="917"/>
    </row>
    <row r="2748" spans="1:5">
      <c r="A2748" s="923"/>
      <c r="B2748" s="917"/>
      <c r="C2748" s="917"/>
      <c r="D2748" s="917"/>
      <c r="E2748" s="917"/>
    </row>
    <row r="2749" spans="1:5">
      <c r="A2749" s="923"/>
      <c r="B2749" s="917"/>
      <c r="C2749" s="917"/>
      <c r="D2749" s="917"/>
      <c r="E2749" s="917"/>
    </row>
    <row r="2750" spans="1:5">
      <c r="A2750" s="923"/>
      <c r="B2750" s="917"/>
      <c r="C2750" s="917"/>
      <c r="D2750" s="917"/>
      <c r="E2750" s="917"/>
    </row>
    <row r="2751" spans="1:5">
      <c r="A2751" s="923"/>
      <c r="B2751" s="917"/>
      <c r="C2751" s="917"/>
      <c r="D2751" s="917"/>
      <c r="E2751" s="917"/>
    </row>
    <row r="2752" spans="1:5">
      <c r="A2752" s="923"/>
      <c r="B2752" s="917"/>
      <c r="C2752" s="917"/>
      <c r="D2752" s="917"/>
      <c r="E2752" s="917"/>
    </row>
    <row r="2753" spans="1:5">
      <c r="A2753" s="923"/>
      <c r="B2753" s="917"/>
      <c r="C2753" s="917"/>
      <c r="D2753" s="917"/>
      <c r="E2753" s="917"/>
    </row>
    <row r="2754" spans="1:5">
      <c r="A2754" s="923"/>
      <c r="B2754" s="917"/>
      <c r="C2754" s="917"/>
      <c r="D2754" s="917"/>
      <c r="E2754" s="917"/>
    </row>
    <row r="2755" spans="1:5">
      <c r="A2755" s="923"/>
      <c r="B2755" s="917"/>
      <c r="C2755" s="917"/>
      <c r="D2755" s="917"/>
      <c r="E2755" s="917"/>
    </row>
    <row r="2756" spans="1:5">
      <c r="A2756" s="923"/>
      <c r="B2756" s="917"/>
      <c r="C2756" s="917"/>
      <c r="D2756" s="917"/>
      <c r="E2756" s="917"/>
    </row>
    <row r="2757" spans="1:5">
      <c r="A2757" s="923"/>
      <c r="B2757" s="917"/>
      <c r="C2757" s="917"/>
      <c r="D2757" s="917"/>
      <c r="E2757" s="917"/>
    </row>
    <row r="2758" spans="1:5">
      <c r="A2758" s="923"/>
      <c r="B2758" s="917"/>
      <c r="C2758" s="917"/>
      <c r="D2758" s="917"/>
      <c r="E2758" s="917"/>
    </row>
    <row r="2759" spans="1:5">
      <c r="A2759" s="923"/>
      <c r="B2759" s="917"/>
      <c r="C2759" s="917"/>
      <c r="D2759" s="917"/>
      <c r="E2759" s="917"/>
    </row>
    <row r="2760" spans="1:5">
      <c r="A2760" s="923"/>
      <c r="B2760" s="917"/>
      <c r="C2760" s="917"/>
      <c r="D2760" s="917"/>
      <c r="E2760" s="917"/>
    </row>
    <row r="2761" spans="1:5">
      <c r="A2761" s="923"/>
      <c r="B2761" s="917"/>
      <c r="C2761" s="917"/>
      <c r="D2761" s="917"/>
      <c r="E2761" s="917"/>
    </row>
    <row r="2762" spans="1:5">
      <c r="A2762" s="923"/>
      <c r="B2762" s="917"/>
      <c r="C2762" s="917"/>
      <c r="D2762" s="917"/>
      <c r="E2762" s="917"/>
    </row>
    <row r="2763" spans="1:5">
      <c r="A2763" s="923"/>
      <c r="B2763" s="917"/>
      <c r="C2763" s="917"/>
      <c r="D2763" s="917"/>
      <c r="E2763" s="917"/>
    </row>
    <row r="2764" spans="1:5">
      <c r="A2764" s="923"/>
      <c r="B2764" s="917"/>
      <c r="C2764" s="917"/>
      <c r="D2764" s="917"/>
      <c r="E2764" s="917"/>
    </row>
    <row r="2765" spans="1:5">
      <c r="A2765" s="923"/>
      <c r="B2765" s="917"/>
      <c r="C2765" s="917"/>
      <c r="D2765" s="917"/>
      <c r="E2765" s="917"/>
    </row>
    <row r="2766" spans="1:5">
      <c r="A2766" s="923"/>
      <c r="B2766" s="917"/>
      <c r="C2766" s="917"/>
      <c r="D2766" s="917"/>
      <c r="E2766" s="917"/>
    </row>
    <row r="2767" spans="1:5">
      <c r="A2767" s="923"/>
      <c r="B2767" s="917"/>
      <c r="C2767" s="917"/>
      <c r="D2767" s="917"/>
      <c r="E2767" s="917"/>
    </row>
    <row r="2768" spans="1:5">
      <c r="A2768" s="923"/>
      <c r="B2768" s="917"/>
      <c r="C2768" s="917"/>
      <c r="D2768" s="917"/>
      <c r="E2768" s="917"/>
    </row>
    <row r="2769" spans="1:5">
      <c r="A2769" s="923"/>
      <c r="B2769" s="917"/>
      <c r="C2769" s="917"/>
      <c r="D2769" s="917"/>
      <c r="E2769" s="917"/>
    </row>
    <row r="2770" spans="1:5">
      <c r="A2770" s="923"/>
      <c r="B2770" s="917"/>
      <c r="C2770" s="917"/>
      <c r="D2770" s="917"/>
      <c r="E2770" s="917"/>
    </row>
    <row r="2771" spans="1:5">
      <c r="A2771" s="923"/>
      <c r="B2771" s="917"/>
      <c r="C2771" s="917"/>
      <c r="D2771" s="917"/>
      <c r="E2771" s="917"/>
    </row>
    <row r="2772" spans="1:5">
      <c r="A2772" s="923"/>
      <c r="B2772" s="917"/>
      <c r="C2772" s="917"/>
      <c r="D2772" s="917"/>
      <c r="E2772" s="917"/>
    </row>
    <row r="2773" spans="1:5">
      <c r="A2773" s="923"/>
      <c r="B2773" s="917"/>
      <c r="C2773" s="917"/>
      <c r="D2773" s="917"/>
      <c r="E2773" s="917"/>
    </row>
    <row r="2774" spans="1:5">
      <c r="A2774" s="923"/>
      <c r="B2774" s="917"/>
      <c r="C2774" s="917"/>
      <c r="D2774" s="917"/>
      <c r="E2774" s="917"/>
    </row>
    <row r="2775" spans="1:5">
      <c r="A2775" s="923"/>
      <c r="B2775" s="917"/>
      <c r="C2775" s="917"/>
      <c r="D2775" s="917"/>
      <c r="E2775" s="917"/>
    </row>
    <row r="2776" spans="1:5">
      <c r="A2776" s="923"/>
      <c r="B2776" s="917"/>
      <c r="C2776" s="917"/>
      <c r="D2776" s="917"/>
      <c r="E2776" s="917"/>
    </row>
    <row r="2777" spans="1:5">
      <c r="A2777" s="923"/>
      <c r="B2777" s="917"/>
      <c r="C2777" s="917"/>
      <c r="D2777" s="917"/>
      <c r="E2777" s="917"/>
    </row>
    <row r="2778" spans="1:5">
      <c r="A2778" s="923"/>
      <c r="B2778" s="917"/>
      <c r="C2778" s="917"/>
      <c r="D2778" s="917"/>
      <c r="E2778" s="917"/>
    </row>
    <row r="2779" spans="1:5">
      <c r="A2779" s="923"/>
      <c r="B2779" s="917"/>
      <c r="C2779" s="917"/>
      <c r="D2779" s="917"/>
      <c r="E2779" s="917"/>
    </row>
    <row r="2780" spans="1:5">
      <c r="A2780" s="923"/>
      <c r="B2780" s="917"/>
      <c r="C2780" s="917"/>
      <c r="D2780" s="917"/>
      <c r="E2780" s="917"/>
    </row>
    <row r="2781" spans="1:5">
      <c r="A2781" s="923"/>
      <c r="B2781" s="917"/>
      <c r="C2781" s="917"/>
      <c r="D2781" s="917"/>
      <c r="E2781" s="917"/>
    </row>
    <row r="2782" spans="1:5">
      <c r="A2782" s="923"/>
      <c r="B2782" s="917"/>
      <c r="C2782" s="917"/>
      <c r="D2782" s="917"/>
      <c r="E2782" s="917"/>
    </row>
    <row r="2783" spans="1:5">
      <c r="A2783" s="923"/>
      <c r="B2783" s="917"/>
      <c r="C2783" s="917"/>
      <c r="D2783" s="917"/>
      <c r="E2783" s="917"/>
    </row>
    <row r="2784" spans="1:5">
      <c r="A2784" s="923"/>
      <c r="B2784" s="917"/>
      <c r="C2784" s="917"/>
      <c r="D2784" s="917"/>
      <c r="E2784" s="917"/>
    </row>
    <row r="2785" spans="1:5">
      <c r="A2785" s="923"/>
      <c r="B2785" s="917"/>
      <c r="C2785" s="917"/>
      <c r="D2785" s="917"/>
      <c r="E2785" s="917"/>
    </row>
    <row r="2786" spans="1:5">
      <c r="A2786" s="923"/>
      <c r="B2786" s="917"/>
      <c r="C2786" s="917"/>
      <c r="D2786" s="917"/>
      <c r="E2786" s="917"/>
    </row>
    <row r="2787" spans="1:5">
      <c r="A2787" s="923"/>
      <c r="B2787" s="917"/>
      <c r="C2787" s="917"/>
      <c r="D2787" s="917"/>
      <c r="E2787" s="917"/>
    </row>
    <row r="2788" spans="1:5">
      <c r="A2788" s="923"/>
      <c r="B2788" s="917"/>
      <c r="C2788" s="917"/>
      <c r="D2788" s="917"/>
      <c r="E2788" s="917"/>
    </row>
    <row r="2789" spans="1:5">
      <c r="A2789" s="923"/>
      <c r="B2789" s="917"/>
      <c r="C2789" s="917"/>
      <c r="D2789" s="917"/>
      <c r="E2789" s="917"/>
    </row>
    <row r="2790" spans="1:5">
      <c r="A2790" s="923"/>
      <c r="B2790" s="917"/>
      <c r="C2790" s="917"/>
      <c r="D2790" s="917"/>
      <c r="E2790" s="917"/>
    </row>
    <row r="2791" spans="1:5">
      <c r="A2791" s="923"/>
      <c r="B2791" s="917"/>
      <c r="C2791" s="917"/>
      <c r="D2791" s="917"/>
      <c r="E2791" s="917"/>
    </row>
    <row r="2792" spans="1:5">
      <c r="A2792" s="923"/>
      <c r="B2792" s="917"/>
      <c r="C2792" s="917"/>
      <c r="D2792" s="917"/>
      <c r="E2792" s="917"/>
    </row>
    <row r="2793" spans="1:5">
      <c r="A2793" s="923"/>
      <c r="B2793" s="917"/>
      <c r="C2793" s="917"/>
      <c r="D2793" s="917"/>
      <c r="E2793" s="917"/>
    </row>
    <row r="2794" spans="1:5">
      <c r="A2794" s="923"/>
      <c r="B2794" s="917"/>
      <c r="C2794" s="917"/>
      <c r="D2794" s="917"/>
      <c r="E2794" s="917"/>
    </row>
    <row r="2795" spans="1:5">
      <c r="A2795" s="923"/>
      <c r="B2795" s="917"/>
      <c r="C2795" s="917"/>
      <c r="D2795" s="917"/>
      <c r="E2795" s="917"/>
    </row>
    <row r="2796" spans="1:5">
      <c r="A2796" s="923"/>
      <c r="B2796" s="917"/>
      <c r="C2796" s="917"/>
      <c r="D2796" s="917"/>
      <c r="E2796" s="917"/>
    </row>
    <row r="2797" spans="1:5">
      <c r="A2797" s="923"/>
      <c r="B2797" s="917"/>
      <c r="C2797" s="917"/>
      <c r="D2797" s="917"/>
      <c r="E2797" s="917"/>
    </row>
    <row r="2798" spans="1:5">
      <c r="A2798" s="923"/>
      <c r="B2798" s="917"/>
      <c r="C2798" s="917"/>
      <c r="D2798" s="917"/>
      <c r="E2798" s="917"/>
    </row>
    <row r="2799" spans="1:5">
      <c r="A2799" s="923"/>
      <c r="B2799" s="917"/>
      <c r="C2799" s="917"/>
      <c r="D2799" s="917"/>
      <c r="E2799" s="917"/>
    </row>
    <row r="2800" spans="1:5">
      <c r="A2800" s="923"/>
      <c r="B2800" s="917"/>
      <c r="C2800" s="917"/>
      <c r="D2800" s="917"/>
      <c r="E2800" s="917"/>
    </row>
    <row r="2801" spans="1:5">
      <c r="A2801" s="923"/>
      <c r="B2801" s="917"/>
      <c r="C2801" s="917"/>
      <c r="D2801" s="917"/>
      <c r="E2801" s="917"/>
    </row>
    <row r="2802" spans="1:5">
      <c r="A2802" s="923"/>
      <c r="B2802" s="917"/>
      <c r="C2802" s="917"/>
      <c r="D2802" s="917"/>
      <c r="E2802" s="917"/>
    </row>
    <row r="2803" spans="1:5">
      <c r="A2803" s="923"/>
      <c r="B2803" s="917"/>
      <c r="C2803" s="917"/>
      <c r="D2803" s="917"/>
      <c r="E2803" s="917"/>
    </row>
    <row r="2804" spans="1:5">
      <c r="A2804" s="923"/>
      <c r="B2804" s="917"/>
      <c r="C2804" s="917"/>
      <c r="D2804" s="917"/>
      <c r="E2804" s="917"/>
    </row>
    <row r="2805" spans="1:5">
      <c r="A2805" s="923"/>
      <c r="B2805" s="917"/>
      <c r="C2805" s="917"/>
      <c r="D2805" s="917"/>
      <c r="E2805" s="917"/>
    </row>
    <row r="2806" spans="1:5">
      <c r="A2806" s="923"/>
      <c r="B2806" s="917"/>
      <c r="C2806" s="917"/>
      <c r="D2806" s="917"/>
      <c r="E2806" s="917"/>
    </row>
    <row r="2807" spans="1:5">
      <c r="A2807" s="923"/>
      <c r="B2807" s="917"/>
      <c r="C2807" s="917"/>
      <c r="D2807" s="917"/>
      <c r="E2807" s="917"/>
    </row>
    <row r="2808" spans="1:5">
      <c r="A2808" s="923"/>
      <c r="B2808" s="917"/>
      <c r="C2808" s="917"/>
      <c r="D2808" s="917"/>
      <c r="E2808" s="917"/>
    </row>
    <row r="2809" spans="1:5">
      <c r="A2809" s="923"/>
      <c r="B2809" s="917"/>
      <c r="C2809" s="917"/>
      <c r="D2809" s="917"/>
      <c r="E2809" s="917"/>
    </row>
    <row r="2810" spans="1:5">
      <c r="A2810" s="923"/>
      <c r="B2810" s="917"/>
      <c r="C2810" s="917"/>
      <c r="D2810" s="917"/>
      <c r="E2810" s="917"/>
    </row>
    <row r="2811" spans="1:5">
      <c r="A2811" s="923"/>
      <c r="B2811" s="917"/>
      <c r="C2811" s="917"/>
      <c r="D2811" s="917"/>
      <c r="E2811" s="917"/>
    </row>
    <row r="2812" spans="1:5">
      <c r="A2812" s="923"/>
      <c r="B2812" s="917"/>
      <c r="C2812" s="917"/>
      <c r="D2812" s="917"/>
      <c r="E2812" s="917"/>
    </row>
    <row r="2813" spans="1:5">
      <c r="A2813" s="923"/>
      <c r="B2813" s="917"/>
      <c r="C2813" s="917"/>
      <c r="D2813" s="917"/>
      <c r="E2813" s="917"/>
    </row>
    <row r="2814" spans="1:5">
      <c r="A2814" s="923"/>
      <c r="B2814" s="917"/>
      <c r="C2814" s="917"/>
      <c r="D2814" s="917"/>
      <c r="E2814" s="917"/>
    </row>
    <row r="2815" spans="1:5">
      <c r="A2815" s="923"/>
      <c r="B2815" s="917"/>
      <c r="C2815" s="917"/>
      <c r="D2815" s="917"/>
      <c r="E2815" s="917"/>
    </row>
    <row r="2816" spans="1:5">
      <c r="A2816" s="923"/>
      <c r="B2816" s="917"/>
      <c r="C2816" s="917"/>
      <c r="D2816" s="917"/>
      <c r="E2816" s="917"/>
    </row>
    <row r="2817" spans="1:5">
      <c r="A2817" s="923"/>
      <c r="B2817" s="917"/>
      <c r="C2817" s="917"/>
      <c r="D2817" s="917"/>
      <c r="E2817" s="917"/>
    </row>
    <row r="2818" spans="1:5">
      <c r="A2818" s="923"/>
      <c r="B2818" s="917"/>
      <c r="C2818" s="917"/>
      <c r="D2818" s="917"/>
      <c r="E2818" s="917"/>
    </row>
    <row r="2819" spans="1:5">
      <c r="A2819" s="923"/>
      <c r="B2819" s="917"/>
      <c r="C2819" s="917"/>
      <c r="D2819" s="917"/>
      <c r="E2819" s="917"/>
    </row>
    <row r="2820" spans="1:5">
      <c r="A2820" s="923"/>
      <c r="B2820" s="917"/>
      <c r="C2820" s="917"/>
      <c r="D2820" s="917"/>
      <c r="E2820" s="917"/>
    </row>
    <row r="2821" spans="1:5">
      <c r="A2821" s="923"/>
      <c r="B2821" s="917"/>
      <c r="C2821" s="917"/>
      <c r="D2821" s="917"/>
      <c r="E2821" s="917"/>
    </row>
    <row r="2822" spans="1:5">
      <c r="A2822" s="923"/>
      <c r="B2822" s="917"/>
      <c r="C2822" s="917"/>
      <c r="D2822" s="917"/>
      <c r="E2822" s="917"/>
    </row>
    <row r="2823" spans="1:5">
      <c r="A2823" s="923"/>
      <c r="B2823" s="917"/>
      <c r="C2823" s="917"/>
      <c r="D2823" s="917"/>
      <c r="E2823" s="917"/>
    </row>
    <row r="2824" spans="1:5">
      <c r="A2824" s="923"/>
      <c r="B2824" s="917"/>
      <c r="C2824" s="917"/>
      <c r="D2824" s="917"/>
      <c r="E2824" s="917"/>
    </row>
    <row r="2825" spans="1:5">
      <c r="A2825" s="923"/>
      <c r="B2825" s="917"/>
      <c r="C2825" s="917"/>
      <c r="D2825" s="917"/>
      <c r="E2825" s="917"/>
    </row>
    <row r="2826" spans="1:5">
      <c r="A2826" s="923"/>
      <c r="B2826" s="917"/>
      <c r="C2826" s="917"/>
      <c r="D2826" s="917"/>
      <c r="E2826" s="917"/>
    </row>
    <row r="2827" spans="1:5">
      <c r="A2827" s="923"/>
      <c r="B2827" s="917"/>
      <c r="C2827" s="917"/>
      <c r="D2827" s="917"/>
      <c r="E2827" s="917"/>
    </row>
    <row r="2828" spans="1:5">
      <c r="A2828" s="923"/>
      <c r="B2828" s="917"/>
      <c r="C2828" s="917"/>
      <c r="D2828" s="917"/>
      <c r="E2828" s="917"/>
    </row>
    <row r="2829" spans="1:5">
      <c r="A2829" s="923"/>
      <c r="B2829" s="917"/>
      <c r="C2829" s="917"/>
      <c r="D2829" s="917"/>
      <c r="E2829" s="917"/>
    </row>
    <row r="2830" spans="1:5">
      <c r="A2830" s="923"/>
      <c r="B2830" s="917"/>
      <c r="C2830" s="917"/>
      <c r="D2830" s="917"/>
      <c r="E2830" s="917"/>
    </row>
    <row r="2831" spans="1:5">
      <c r="A2831" s="923"/>
      <c r="B2831" s="917"/>
      <c r="C2831" s="917"/>
      <c r="D2831" s="917"/>
      <c r="E2831" s="917"/>
    </row>
    <row r="2832" spans="1:5">
      <c r="A2832" s="923"/>
      <c r="B2832" s="917"/>
      <c r="C2832" s="917"/>
      <c r="D2832" s="917"/>
      <c r="E2832" s="917"/>
    </row>
    <row r="2833" spans="1:5">
      <c r="A2833" s="923"/>
      <c r="B2833" s="917"/>
      <c r="C2833" s="917"/>
      <c r="D2833" s="917"/>
      <c r="E2833" s="917"/>
    </row>
    <row r="2834" spans="1:5">
      <c r="A2834" s="923"/>
      <c r="B2834" s="917"/>
      <c r="C2834" s="917"/>
      <c r="D2834" s="917"/>
      <c r="E2834" s="917"/>
    </row>
    <row r="2835" spans="1:5">
      <c r="A2835" s="923"/>
      <c r="B2835" s="917"/>
      <c r="C2835" s="917"/>
      <c r="D2835" s="917"/>
      <c r="E2835" s="917"/>
    </row>
    <row r="2836" spans="1:5">
      <c r="A2836" s="923"/>
      <c r="B2836" s="917"/>
      <c r="C2836" s="917"/>
      <c r="D2836" s="917"/>
      <c r="E2836" s="917"/>
    </row>
    <row r="2837" spans="1:5">
      <c r="A2837" s="923"/>
      <c r="B2837" s="917"/>
      <c r="C2837" s="917"/>
      <c r="D2837" s="917"/>
      <c r="E2837" s="917"/>
    </row>
    <row r="2838" spans="1:5">
      <c r="A2838" s="923"/>
      <c r="B2838" s="917"/>
      <c r="C2838" s="917"/>
      <c r="D2838" s="917"/>
      <c r="E2838" s="917"/>
    </row>
    <row r="2839" spans="1:5">
      <c r="A2839" s="923"/>
      <c r="B2839" s="917"/>
      <c r="C2839" s="917"/>
      <c r="D2839" s="917"/>
      <c r="E2839" s="917"/>
    </row>
    <row r="2840" spans="1:5">
      <c r="A2840" s="923"/>
      <c r="B2840" s="917"/>
      <c r="C2840" s="917"/>
      <c r="D2840" s="917"/>
      <c r="E2840" s="917"/>
    </row>
    <row r="2841" spans="1:5">
      <c r="A2841" s="923"/>
      <c r="B2841" s="917"/>
      <c r="C2841" s="917"/>
      <c r="D2841" s="917"/>
      <c r="E2841" s="917"/>
    </row>
    <row r="2842" spans="1:5">
      <c r="A2842" s="923"/>
      <c r="B2842" s="917"/>
      <c r="C2842" s="917"/>
      <c r="D2842" s="917"/>
      <c r="E2842" s="917"/>
    </row>
    <row r="2843" spans="1:5">
      <c r="A2843" s="923"/>
      <c r="B2843" s="917"/>
      <c r="C2843" s="917"/>
      <c r="D2843" s="917"/>
      <c r="E2843" s="917"/>
    </row>
    <row r="2844" spans="1:5">
      <c r="A2844" s="923"/>
      <c r="B2844" s="917"/>
      <c r="C2844" s="917"/>
      <c r="D2844" s="917"/>
      <c r="E2844" s="917"/>
    </row>
    <row r="2845" spans="1:5">
      <c r="A2845" s="923"/>
      <c r="B2845" s="917"/>
      <c r="C2845" s="917"/>
      <c r="D2845" s="917"/>
      <c r="E2845" s="917"/>
    </row>
    <row r="2846" spans="1:5">
      <c r="A2846" s="923"/>
      <c r="B2846" s="917"/>
      <c r="C2846" s="917"/>
      <c r="D2846" s="917"/>
      <c r="E2846" s="917"/>
    </row>
    <row r="2847" spans="1:5">
      <c r="A2847" s="923"/>
      <c r="B2847" s="917"/>
      <c r="C2847" s="917"/>
      <c r="D2847" s="917"/>
      <c r="E2847" s="917"/>
    </row>
    <row r="2848" spans="1:5">
      <c r="A2848" s="923"/>
      <c r="B2848" s="917"/>
      <c r="C2848" s="917"/>
      <c r="D2848" s="917"/>
      <c r="E2848" s="917"/>
    </row>
    <row r="2849" spans="1:5">
      <c r="A2849" s="923"/>
      <c r="B2849" s="917"/>
      <c r="C2849" s="917"/>
      <c r="D2849" s="917"/>
      <c r="E2849" s="917"/>
    </row>
    <row r="2850" spans="1:5">
      <c r="A2850" s="923"/>
      <c r="B2850" s="917"/>
      <c r="C2850" s="917"/>
      <c r="D2850" s="917"/>
      <c r="E2850" s="917"/>
    </row>
    <row r="2851" spans="1:5">
      <c r="A2851" s="923"/>
      <c r="B2851" s="917"/>
      <c r="C2851" s="917"/>
      <c r="D2851" s="917"/>
      <c r="E2851" s="917"/>
    </row>
    <row r="2852" spans="1:5">
      <c r="A2852" s="923"/>
      <c r="B2852" s="917"/>
      <c r="C2852" s="917"/>
      <c r="D2852" s="917"/>
      <c r="E2852" s="917"/>
    </row>
    <row r="2853" spans="1:5">
      <c r="A2853" s="923"/>
      <c r="B2853" s="917"/>
      <c r="C2853" s="917"/>
      <c r="D2853" s="917"/>
      <c r="E2853" s="917"/>
    </row>
    <row r="2854" spans="1:5">
      <c r="A2854" s="923"/>
      <c r="B2854" s="917"/>
      <c r="C2854" s="917"/>
      <c r="D2854" s="917"/>
      <c r="E2854" s="917"/>
    </row>
    <row r="2855" spans="1:5">
      <c r="A2855" s="923"/>
      <c r="B2855" s="917"/>
      <c r="C2855" s="917"/>
      <c r="D2855" s="917"/>
      <c r="E2855" s="917"/>
    </row>
    <row r="2856" spans="1:5">
      <c r="A2856" s="923"/>
      <c r="B2856" s="917"/>
      <c r="C2856" s="917"/>
      <c r="D2856" s="917"/>
      <c r="E2856" s="917"/>
    </row>
    <row r="2857" spans="1:5">
      <c r="A2857" s="923"/>
      <c r="B2857" s="917"/>
      <c r="C2857" s="917"/>
      <c r="D2857" s="917"/>
      <c r="E2857" s="917"/>
    </row>
    <row r="2858" spans="1:5">
      <c r="A2858" s="923"/>
      <c r="B2858" s="917"/>
      <c r="C2858" s="917"/>
      <c r="D2858" s="917"/>
      <c r="E2858" s="917"/>
    </row>
    <row r="2859" spans="1:5">
      <c r="A2859" s="923"/>
      <c r="B2859" s="917"/>
      <c r="C2859" s="917"/>
      <c r="D2859" s="917"/>
      <c r="E2859" s="917"/>
    </row>
    <row r="2860" spans="1:5">
      <c r="A2860" s="923"/>
      <c r="B2860" s="917"/>
      <c r="C2860" s="917"/>
      <c r="D2860" s="917"/>
      <c r="E2860" s="917"/>
    </row>
    <row r="2861" spans="1:5">
      <c r="A2861" s="923"/>
      <c r="B2861" s="917"/>
      <c r="C2861" s="917"/>
      <c r="D2861" s="917"/>
      <c r="E2861" s="917"/>
    </row>
    <row r="2862" spans="1:5">
      <c r="A2862" s="923"/>
      <c r="B2862" s="917"/>
      <c r="C2862" s="917"/>
      <c r="D2862" s="917"/>
      <c r="E2862" s="917"/>
    </row>
    <row r="2863" spans="1:5">
      <c r="A2863" s="923"/>
      <c r="B2863" s="917"/>
      <c r="C2863" s="917"/>
      <c r="D2863" s="917"/>
      <c r="E2863" s="917"/>
    </row>
    <row r="2864" spans="1:5">
      <c r="A2864" s="923"/>
      <c r="B2864" s="917"/>
      <c r="C2864" s="917"/>
      <c r="D2864" s="917"/>
      <c r="E2864" s="917"/>
    </row>
    <row r="2865" spans="1:5">
      <c r="A2865" s="923"/>
      <c r="B2865" s="917"/>
      <c r="C2865" s="917"/>
      <c r="D2865" s="917"/>
      <c r="E2865" s="917"/>
    </row>
    <row r="2866" spans="1:5">
      <c r="A2866" s="923"/>
      <c r="B2866" s="917"/>
      <c r="C2866" s="917"/>
      <c r="D2866" s="917"/>
      <c r="E2866" s="917"/>
    </row>
    <row r="2867" spans="1:5">
      <c r="A2867" s="923"/>
      <c r="B2867" s="917"/>
      <c r="C2867" s="917"/>
      <c r="D2867" s="917"/>
      <c r="E2867" s="917"/>
    </row>
    <row r="2868" spans="1:5">
      <c r="A2868" s="923"/>
      <c r="B2868" s="917"/>
      <c r="C2868" s="917"/>
      <c r="D2868" s="917"/>
      <c r="E2868" s="917"/>
    </row>
    <row r="2869" spans="1:5">
      <c r="A2869" s="923"/>
      <c r="B2869" s="917"/>
      <c r="C2869" s="917"/>
      <c r="D2869" s="917"/>
      <c r="E2869" s="917"/>
    </row>
    <row r="2870" spans="1:5">
      <c r="A2870" s="923"/>
      <c r="B2870" s="917"/>
      <c r="C2870" s="917"/>
      <c r="D2870" s="917"/>
      <c r="E2870" s="917"/>
    </row>
    <row r="2871" spans="1:5">
      <c r="A2871" s="923"/>
      <c r="B2871" s="917"/>
      <c r="C2871" s="917"/>
      <c r="D2871" s="917"/>
      <c r="E2871" s="917"/>
    </row>
    <row r="2872" spans="1:5">
      <c r="A2872" s="923"/>
      <c r="B2872" s="917"/>
      <c r="C2872" s="917"/>
      <c r="D2872" s="917"/>
      <c r="E2872" s="917"/>
    </row>
    <row r="2873" spans="1:5">
      <c r="A2873" s="923"/>
      <c r="B2873" s="917"/>
      <c r="C2873" s="917"/>
      <c r="D2873" s="917"/>
      <c r="E2873" s="917"/>
    </row>
    <row r="2874" spans="1:5">
      <c r="A2874" s="923"/>
      <c r="B2874" s="917"/>
      <c r="C2874" s="917"/>
      <c r="D2874" s="917"/>
      <c r="E2874" s="917"/>
    </row>
    <row r="2875" spans="1:5">
      <c r="A2875" s="923"/>
      <c r="B2875" s="917"/>
      <c r="C2875" s="917"/>
      <c r="D2875" s="917"/>
      <c r="E2875" s="917"/>
    </row>
    <row r="2876" spans="1:5">
      <c r="A2876" s="923"/>
      <c r="B2876" s="917"/>
      <c r="C2876" s="917"/>
      <c r="D2876" s="917"/>
      <c r="E2876" s="917"/>
    </row>
    <row r="2877" spans="1:5">
      <c r="A2877" s="923"/>
      <c r="B2877" s="917"/>
      <c r="C2877" s="917"/>
      <c r="D2877" s="917"/>
      <c r="E2877" s="917"/>
    </row>
    <row r="2878" spans="1:5">
      <c r="A2878" s="923"/>
      <c r="B2878" s="917"/>
      <c r="C2878" s="917"/>
      <c r="D2878" s="917"/>
      <c r="E2878" s="917"/>
    </row>
    <row r="2879" spans="1:5">
      <c r="A2879" s="923"/>
      <c r="B2879" s="917"/>
      <c r="C2879" s="917"/>
      <c r="D2879" s="917"/>
      <c r="E2879" s="917"/>
    </row>
    <row r="2880" spans="1:5">
      <c r="A2880" s="923"/>
      <c r="B2880" s="917"/>
      <c r="C2880" s="917"/>
      <c r="D2880" s="917"/>
      <c r="E2880" s="917"/>
    </row>
    <row r="2881" spans="1:5">
      <c r="A2881" s="923"/>
      <c r="B2881" s="917"/>
      <c r="C2881" s="917"/>
      <c r="D2881" s="917"/>
      <c r="E2881" s="917"/>
    </row>
    <row r="2882" spans="1:5">
      <c r="A2882" s="923"/>
      <c r="B2882" s="917"/>
      <c r="C2882" s="917"/>
      <c r="D2882" s="917"/>
      <c r="E2882" s="917"/>
    </row>
    <row r="2883" spans="1:5">
      <c r="A2883" s="923"/>
      <c r="B2883" s="917"/>
      <c r="C2883" s="917"/>
      <c r="D2883" s="917"/>
      <c r="E2883" s="917"/>
    </row>
    <row r="2884" spans="1:5">
      <c r="A2884" s="923"/>
      <c r="B2884" s="917"/>
      <c r="C2884" s="917"/>
      <c r="D2884" s="917"/>
      <c r="E2884" s="917"/>
    </row>
    <row r="2885" spans="1:5">
      <c r="A2885" s="923"/>
      <c r="B2885" s="917"/>
      <c r="C2885" s="917"/>
      <c r="D2885" s="917"/>
      <c r="E2885" s="917"/>
    </row>
    <row r="2886" spans="1:5">
      <c r="A2886" s="923"/>
      <c r="B2886" s="917"/>
      <c r="C2886" s="917"/>
      <c r="D2886" s="917"/>
      <c r="E2886" s="917"/>
    </row>
    <row r="2887" spans="1:5">
      <c r="A2887" s="923"/>
      <c r="B2887" s="917"/>
      <c r="C2887" s="917"/>
      <c r="D2887" s="917"/>
      <c r="E2887" s="917"/>
    </row>
    <row r="2888" spans="1:5">
      <c r="A2888" s="923"/>
      <c r="B2888" s="917"/>
      <c r="C2888" s="917"/>
      <c r="D2888" s="917"/>
      <c r="E2888" s="917"/>
    </row>
    <row r="2889" spans="1:5">
      <c r="A2889" s="923"/>
      <c r="B2889" s="917"/>
      <c r="C2889" s="917"/>
      <c r="D2889" s="917"/>
      <c r="E2889" s="917"/>
    </row>
    <row r="2890" spans="1:5">
      <c r="A2890" s="923"/>
      <c r="B2890" s="917"/>
      <c r="C2890" s="917"/>
      <c r="D2890" s="917"/>
      <c r="E2890" s="917"/>
    </row>
    <row r="2891" spans="1:5">
      <c r="A2891" s="923"/>
      <c r="B2891" s="917"/>
      <c r="C2891" s="917"/>
      <c r="D2891" s="917"/>
      <c r="E2891" s="917"/>
    </row>
    <row r="2892" spans="1:5">
      <c r="A2892" s="923"/>
      <c r="B2892" s="917"/>
      <c r="C2892" s="917"/>
      <c r="D2892" s="917"/>
      <c r="E2892" s="917"/>
    </row>
    <row r="2893" spans="1:5">
      <c r="A2893" s="923"/>
      <c r="B2893" s="917"/>
      <c r="C2893" s="917"/>
      <c r="D2893" s="917"/>
      <c r="E2893" s="917"/>
    </row>
    <row r="2894" spans="1:5">
      <c r="A2894" s="923"/>
      <c r="B2894" s="917"/>
      <c r="C2894" s="917"/>
      <c r="D2894" s="917"/>
      <c r="E2894" s="917"/>
    </row>
    <row r="2895" spans="1:5">
      <c r="A2895" s="923"/>
      <c r="B2895" s="917"/>
      <c r="C2895" s="917"/>
      <c r="D2895" s="917"/>
      <c r="E2895" s="917"/>
    </row>
    <row r="2896" spans="1:5">
      <c r="A2896" s="923"/>
      <c r="B2896" s="917"/>
      <c r="C2896" s="917"/>
      <c r="D2896" s="917"/>
      <c r="E2896" s="917"/>
    </row>
    <row r="2897" spans="1:5">
      <c r="A2897" s="923"/>
      <c r="B2897" s="917"/>
      <c r="C2897" s="917"/>
      <c r="D2897" s="917"/>
      <c r="E2897" s="917"/>
    </row>
    <row r="2898" spans="1:5">
      <c r="A2898" s="923"/>
      <c r="B2898" s="917"/>
      <c r="C2898" s="917"/>
      <c r="D2898" s="917"/>
      <c r="E2898" s="917"/>
    </row>
    <row r="2899" spans="1:5">
      <c r="A2899" s="923"/>
      <c r="B2899" s="917"/>
      <c r="C2899" s="917"/>
      <c r="D2899" s="917"/>
      <c r="E2899" s="917"/>
    </row>
    <row r="2900" spans="1:5">
      <c r="A2900" s="923"/>
      <c r="B2900" s="917"/>
      <c r="C2900" s="917"/>
      <c r="D2900" s="917"/>
      <c r="E2900" s="917"/>
    </row>
    <row r="2901" spans="1:5">
      <c r="A2901" s="923"/>
      <c r="B2901" s="917"/>
      <c r="C2901" s="917"/>
      <c r="D2901" s="917"/>
      <c r="E2901" s="917"/>
    </row>
    <row r="2902" spans="1:5">
      <c r="A2902" s="923"/>
      <c r="B2902" s="917"/>
      <c r="C2902" s="917"/>
      <c r="D2902" s="917"/>
      <c r="E2902" s="917"/>
    </row>
    <row r="2903" spans="1:5">
      <c r="A2903" s="923"/>
      <c r="B2903" s="917"/>
      <c r="C2903" s="917"/>
      <c r="D2903" s="917"/>
      <c r="E2903" s="917"/>
    </row>
    <row r="2904" spans="1:5">
      <c r="A2904" s="923"/>
      <c r="B2904" s="917"/>
      <c r="C2904" s="917"/>
      <c r="D2904" s="917"/>
      <c r="E2904" s="917"/>
    </row>
    <row r="2905" spans="1:5">
      <c r="A2905" s="923"/>
      <c r="B2905" s="917"/>
      <c r="C2905" s="917"/>
      <c r="D2905" s="917"/>
      <c r="E2905" s="917"/>
    </row>
    <row r="2906" spans="1:5">
      <c r="A2906" s="923"/>
      <c r="B2906" s="917"/>
      <c r="C2906" s="917"/>
      <c r="D2906" s="917"/>
      <c r="E2906" s="917"/>
    </row>
    <row r="2907" spans="1:5">
      <c r="A2907" s="923"/>
      <c r="B2907" s="917"/>
      <c r="C2907" s="917"/>
      <c r="D2907" s="917"/>
      <c r="E2907" s="917"/>
    </row>
    <row r="2908" spans="1:5">
      <c r="A2908" s="923"/>
      <c r="B2908" s="917"/>
      <c r="C2908" s="917"/>
      <c r="D2908" s="917"/>
      <c r="E2908" s="917"/>
    </row>
    <row r="2909" spans="1:5">
      <c r="A2909" s="923"/>
      <c r="B2909" s="917"/>
      <c r="C2909" s="917"/>
      <c r="D2909" s="917"/>
      <c r="E2909" s="917"/>
    </row>
    <row r="2910" spans="1:5">
      <c r="A2910" s="923"/>
      <c r="B2910" s="917"/>
      <c r="C2910" s="917"/>
      <c r="D2910" s="917"/>
      <c r="E2910" s="917"/>
    </row>
    <row r="2911" spans="1:5">
      <c r="A2911" s="923"/>
      <c r="B2911" s="917"/>
      <c r="C2911" s="917"/>
      <c r="D2911" s="917"/>
      <c r="E2911" s="917"/>
    </row>
    <row r="2912" spans="1:5">
      <c r="A2912" s="923"/>
      <c r="B2912" s="917"/>
      <c r="C2912" s="917"/>
      <c r="D2912" s="917"/>
      <c r="E2912" s="917"/>
    </row>
    <row r="2913" spans="1:5">
      <c r="A2913" s="923"/>
      <c r="B2913" s="917"/>
      <c r="C2913" s="917"/>
      <c r="D2913" s="917"/>
      <c r="E2913" s="917"/>
    </row>
    <row r="2914" spans="1:5">
      <c r="A2914" s="923"/>
      <c r="B2914" s="917"/>
      <c r="C2914" s="917"/>
      <c r="D2914" s="917"/>
      <c r="E2914" s="917"/>
    </row>
    <row r="2915" spans="1:5">
      <c r="A2915" s="923"/>
      <c r="B2915" s="917"/>
      <c r="C2915" s="917"/>
      <c r="D2915" s="917"/>
      <c r="E2915" s="917"/>
    </row>
    <row r="2916" spans="1:5">
      <c r="A2916" s="923"/>
      <c r="B2916" s="917"/>
      <c r="C2916" s="917"/>
      <c r="D2916" s="917"/>
      <c r="E2916" s="917"/>
    </row>
    <row r="2917" spans="1:5">
      <c r="A2917" s="923"/>
      <c r="B2917" s="917"/>
      <c r="C2917" s="917"/>
      <c r="D2917" s="917"/>
      <c r="E2917" s="917"/>
    </row>
    <row r="2918" spans="1:5">
      <c r="A2918" s="923"/>
      <c r="B2918" s="917"/>
      <c r="C2918" s="917"/>
      <c r="D2918" s="917"/>
      <c r="E2918" s="917"/>
    </row>
    <row r="2919" spans="1:5">
      <c r="A2919" s="923"/>
      <c r="B2919" s="917"/>
      <c r="C2919" s="917"/>
      <c r="D2919" s="917"/>
      <c r="E2919" s="917"/>
    </row>
    <row r="2920" spans="1:5">
      <c r="A2920" s="923"/>
      <c r="B2920" s="917"/>
      <c r="C2920" s="917"/>
      <c r="D2920" s="917"/>
      <c r="E2920" s="917"/>
    </row>
    <row r="2921" spans="1:5">
      <c r="A2921" s="923"/>
      <c r="B2921" s="917"/>
      <c r="C2921" s="917"/>
      <c r="D2921" s="917"/>
      <c r="E2921" s="917"/>
    </row>
    <row r="2922" spans="1:5">
      <c r="A2922" s="923"/>
      <c r="B2922" s="917"/>
      <c r="C2922" s="917"/>
      <c r="D2922" s="917"/>
      <c r="E2922" s="917"/>
    </row>
    <row r="2923" spans="1:5">
      <c r="A2923" s="923"/>
      <c r="B2923" s="917"/>
      <c r="C2923" s="917"/>
      <c r="D2923" s="917"/>
      <c r="E2923" s="917"/>
    </row>
    <row r="2924" spans="1:5">
      <c r="A2924" s="923"/>
      <c r="B2924" s="917"/>
      <c r="C2924" s="917"/>
      <c r="D2924" s="917"/>
      <c r="E2924" s="917"/>
    </row>
    <row r="2925" spans="1:5">
      <c r="A2925" s="923"/>
      <c r="B2925" s="917"/>
      <c r="C2925" s="917"/>
      <c r="D2925" s="917"/>
      <c r="E2925" s="917"/>
    </row>
    <row r="2926" spans="1:5">
      <c r="A2926" s="923"/>
      <c r="B2926" s="917"/>
      <c r="C2926" s="917"/>
      <c r="D2926" s="917"/>
      <c r="E2926" s="917"/>
    </row>
    <row r="2927" spans="1:5">
      <c r="A2927" s="923"/>
      <c r="B2927" s="917"/>
      <c r="C2927" s="917"/>
      <c r="D2927" s="917"/>
      <c r="E2927" s="917"/>
    </row>
    <row r="2928" spans="1:5">
      <c r="A2928" s="923"/>
      <c r="B2928" s="917"/>
      <c r="C2928" s="917"/>
      <c r="D2928" s="917"/>
      <c r="E2928" s="917"/>
    </row>
    <row r="2929" spans="1:5">
      <c r="A2929" s="923"/>
      <c r="B2929" s="917"/>
      <c r="C2929" s="917"/>
      <c r="D2929" s="917"/>
      <c r="E2929" s="917"/>
    </row>
    <row r="2930" spans="1:5">
      <c r="A2930" s="923"/>
      <c r="B2930" s="917"/>
      <c r="C2930" s="917"/>
      <c r="D2930" s="917"/>
      <c r="E2930" s="917"/>
    </row>
    <row r="2931" spans="1:5">
      <c r="A2931" s="923"/>
      <c r="B2931" s="917"/>
      <c r="C2931" s="917"/>
      <c r="D2931" s="917"/>
      <c r="E2931" s="917"/>
    </row>
    <row r="2932" spans="1:5">
      <c r="A2932" s="923"/>
      <c r="B2932" s="917"/>
      <c r="C2932" s="917"/>
      <c r="D2932" s="917"/>
      <c r="E2932" s="917"/>
    </row>
    <row r="2933" spans="1:5">
      <c r="A2933" s="923"/>
      <c r="B2933" s="917"/>
      <c r="C2933" s="917"/>
      <c r="D2933" s="917"/>
      <c r="E2933" s="917"/>
    </row>
    <row r="2934" spans="1:5">
      <c r="A2934" s="923"/>
      <c r="B2934" s="917"/>
      <c r="C2934" s="917"/>
      <c r="D2934" s="917"/>
      <c r="E2934" s="917"/>
    </row>
    <row r="2935" spans="1:5">
      <c r="A2935" s="923"/>
      <c r="B2935" s="917"/>
      <c r="C2935" s="917"/>
      <c r="D2935" s="917"/>
      <c r="E2935" s="917"/>
    </row>
    <row r="2936" spans="1:5">
      <c r="A2936" s="923"/>
      <c r="B2936" s="917"/>
      <c r="C2936" s="917"/>
      <c r="D2936" s="917"/>
      <c r="E2936" s="917"/>
    </row>
    <row r="2937" spans="1:5">
      <c r="A2937" s="923"/>
      <c r="B2937" s="917"/>
      <c r="C2937" s="917"/>
      <c r="D2937" s="917"/>
      <c r="E2937" s="917"/>
    </row>
    <row r="2938" spans="1:5">
      <c r="A2938" s="923"/>
      <c r="B2938" s="917"/>
      <c r="C2938" s="917"/>
      <c r="D2938" s="917"/>
      <c r="E2938" s="917"/>
    </row>
    <row r="2939" spans="1:5">
      <c r="A2939" s="923"/>
      <c r="B2939" s="917"/>
      <c r="C2939" s="917"/>
      <c r="D2939" s="917"/>
      <c r="E2939" s="917"/>
    </row>
    <row r="2940" spans="1:5">
      <c r="A2940" s="923"/>
      <c r="B2940" s="917"/>
      <c r="C2940" s="917"/>
      <c r="D2940" s="917"/>
      <c r="E2940" s="917"/>
    </row>
    <row r="2941" spans="1:5">
      <c r="A2941" s="923"/>
      <c r="B2941" s="917"/>
      <c r="C2941" s="917"/>
      <c r="D2941" s="917"/>
      <c r="E2941" s="917"/>
    </row>
    <row r="2942" spans="1:5">
      <c r="A2942" s="923"/>
      <c r="B2942" s="917"/>
      <c r="C2942" s="917"/>
      <c r="D2942" s="917"/>
      <c r="E2942" s="917"/>
    </row>
    <row r="2943" spans="1:5">
      <c r="A2943" s="923"/>
      <c r="B2943" s="917"/>
      <c r="C2943" s="917"/>
      <c r="D2943" s="917"/>
      <c r="E2943" s="917"/>
    </row>
    <row r="2944" spans="1:5">
      <c r="A2944" s="923"/>
      <c r="B2944" s="917"/>
      <c r="C2944" s="917"/>
      <c r="D2944" s="917"/>
      <c r="E2944" s="917"/>
    </row>
    <row r="2945" spans="1:5">
      <c r="A2945" s="923"/>
      <c r="B2945" s="917"/>
      <c r="C2945" s="917"/>
      <c r="D2945" s="917"/>
      <c r="E2945" s="917"/>
    </row>
    <row r="2946" spans="1:5">
      <c r="A2946" s="923"/>
      <c r="B2946" s="917"/>
      <c r="C2946" s="917"/>
      <c r="D2946" s="917"/>
      <c r="E2946" s="917"/>
    </row>
    <row r="2947" spans="1:5">
      <c r="A2947" s="923"/>
      <c r="B2947" s="917"/>
      <c r="C2947" s="917"/>
      <c r="D2947" s="917"/>
      <c r="E2947" s="917"/>
    </row>
    <row r="2948" spans="1:5">
      <c r="A2948" s="923"/>
      <c r="B2948" s="917"/>
      <c r="C2948" s="917"/>
      <c r="D2948" s="917"/>
      <c r="E2948" s="917"/>
    </row>
    <row r="2949" spans="1:5">
      <c r="A2949" s="923"/>
      <c r="B2949" s="917"/>
      <c r="C2949" s="917"/>
      <c r="D2949" s="917"/>
      <c r="E2949" s="917"/>
    </row>
    <row r="2950" spans="1:5">
      <c r="A2950" s="923"/>
      <c r="B2950" s="917"/>
      <c r="C2950" s="917"/>
      <c r="D2950" s="917"/>
      <c r="E2950" s="917"/>
    </row>
    <row r="2951" spans="1:5">
      <c r="A2951" s="923"/>
      <c r="B2951" s="917"/>
      <c r="C2951" s="917"/>
      <c r="D2951" s="917"/>
      <c r="E2951" s="917"/>
    </row>
    <row r="2952" spans="1:5">
      <c r="A2952" s="923"/>
      <c r="B2952" s="917"/>
      <c r="C2952" s="917"/>
      <c r="D2952" s="917"/>
      <c r="E2952" s="917"/>
    </row>
    <row r="2953" spans="1:5">
      <c r="A2953" s="923"/>
      <c r="B2953" s="917"/>
      <c r="C2953" s="917"/>
      <c r="D2953" s="917"/>
      <c r="E2953" s="917"/>
    </row>
    <row r="2954" spans="1:5">
      <c r="A2954" s="923"/>
      <c r="B2954" s="917"/>
      <c r="C2954" s="917"/>
      <c r="D2954" s="917"/>
      <c r="E2954" s="917"/>
    </row>
    <row r="2955" spans="1:5">
      <c r="A2955" s="923"/>
      <c r="B2955" s="917"/>
      <c r="C2955" s="917"/>
      <c r="D2955" s="917"/>
      <c r="E2955" s="917"/>
    </row>
    <row r="2956" spans="1:5">
      <c r="A2956" s="923"/>
      <c r="B2956" s="917"/>
      <c r="C2956" s="917"/>
      <c r="D2956" s="917"/>
      <c r="E2956" s="917"/>
    </row>
    <row r="2957" spans="1:5">
      <c r="A2957" s="923"/>
      <c r="B2957" s="917"/>
      <c r="C2957" s="917"/>
      <c r="D2957" s="917"/>
      <c r="E2957" s="917"/>
    </row>
    <row r="2958" spans="1:5">
      <c r="A2958" s="923"/>
      <c r="B2958" s="917"/>
      <c r="C2958" s="917"/>
      <c r="D2958" s="917"/>
      <c r="E2958" s="917"/>
    </row>
    <row r="2959" spans="1:5">
      <c r="A2959" s="923"/>
      <c r="B2959" s="917"/>
      <c r="C2959" s="917"/>
      <c r="D2959" s="917"/>
      <c r="E2959" s="917"/>
    </row>
    <row r="2960" spans="1:5">
      <c r="A2960" s="923"/>
      <c r="B2960" s="917"/>
      <c r="C2960" s="917"/>
      <c r="D2960" s="917"/>
      <c r="E2960" s="917"/>
    </row>
    <row r="2961" spans="1:5">
      <c r="A2961" s="923"/>
      <c r="B2961" s="917"/>
      <c r="C2961" s="917"/>
      <c r="D2961" s="917"/>
      <c r="E2961" s="917"/>
    </row>
    <row r="2962" spans="1:5">
      <c r="A2962" s="923"/>
      <c r="B2962" s="917"/>
      <c r="C2962" s="917"/>
      <c r="D2962" s="917"/>
      <c r="E2962" s="917"/>
    </row>
    <row r="2963" spans="1:5">
      <c r="A2963" s="923"/>
      <c r="B2963" s="917"/>
      <c r="C2963" s="917"/>
      <c r="D2963" s="917"/>
      <c r="E2963" s="917"/>
    </row>
    <row r="2964" spans="1:5">
      <c r="A2964" s="923"/>
      <c r="B2964" s="917"/>
      <c r="C2964" s="917"/>
      <c r="D2964" s="917"/>
      <c r="E2964" s="917"/>
    </row>
    <row r="2965" spans="1:5">
      <c r="A2965" s="923"/>
      <c r="B2965" s="917"/>
      <c r="C2965" s="917"/>
      <c r="D2965" s="917"/>
      <c r="E2965" s="917"/>
    </row>
    <row r="2966" spans="1:5">
      <c r="A2966" s="923"/>
      <c r="B2966" s="917"/>
      <c r="C2966" s="917"/>
      <c r="D2966" s="917"/>
      <c r="E2966" s="917"/>
    </row>
    <row r="2967" spans="1:5">
      <c r="A2967" s="923"/>
      <c r="B2967" s="917"/>
      <c r="C2967" s="917"/>
      <c r="D2967" s="917"/>
      <c r="E2967" s="917"/>
    </row>
    <row r="2968" spans="1:5">
      <c r="A2968" s="923"/>
      <c r="B2968" s="917"/>
      <c r="C2968" s="917"/>
      <c r="D2968" s="917"/>
      <c r="E2968" s="917"/>
    </row>
    <row r="2969" spans="1:5">
      <c r="A2969" s="923"/>
      <c r="B2969" s="917"/>
      <c r="C2969" s="917"/>
      <c r="D2969" s="917"/>
      <c r="E2969" s="917"/>
    </row>
    <row r="2970" spans="1:5">
      <c r="A2970" s="923"/>
      <c r="B2970" s="917"/>
      <c r="C2970" s="917"/>
      <c r="D2970" s="917"/>
      <c r="E2970" s="917"/>
    </row>
    <row r="2971" spans="1:5">
      <c r="A2971" s="923"/>
      <c r="B2971" s="917"/>
      <c r="C2971" s="917"/>
      <c r="D2971" s="917"/>
      <c r="E2971" s="917"/>
    </row>
    <row r="2972" spans="1:5">
      <c r="A2972" s="923"/>
      <c r="B2972" s="917"/>
      <c r="C2972" s="917"/>
      <c r="D2972" s="917"/>
      <c r="E2972" s="917"/>
    </row>
    <row r="2973" spans="1:5">
      <c r="A2973" s="923"/>
      <c r="B2973" s="917"/>
      <c r="C2973" s="917"/>
      <c r="D2973" s="917"/>
      <c r="E2973" s="917"/>
    </row>
    <row r="2974" spans="1:5">
      <c r="A2974" s="923"/>
      <c r="B2974" s="917"/>
      <c r="C2974" s="917"/>
      <c r="D2974" s="917"/>
      <c r="E2974" s="917"/>
    </row>
    <row r="2975" spans="1:5">
      <c r="A2975" s="923"/>
      <c r="B2975" s="917"/>
      <c r="C2975" s="917"/>
      <c r="D2975" s="917"/>
      <c r="E2975" s="917"/>
    </row>
    <row r="2976" spans="1:5">
      <c r="A2976" s="923"/>
      <c r="B2976" s="917"/>
      <c r="C2976" s="917"/>
      <c r="D2976" s="917"/>
      <c r="E2976" s="917"/>
    </row>
    <row r="2977" spans="1:5">
      <c r="A2977" s="923"/>
      <c r="B2977" s="917"/>
      <c r="C2977" s="917"/>
      <c r="D2977" s="917"/>
      <c r="E2977" s="917"/>
    </row>
    <row r="2978" spans="1:5">
      <c r="A2978" s="923"/>
      <c r="B2978" s="917"/>
      <c r="C2978" s="917"/>
      <c r="D2978" s="917"/>
      <c r="E2978" s="917"/>
    </row>
    <row r="2979" spans="1:5">
      <c r="A2979" s="923"/>
      <c r="B2979" s="917"/>
      <c r="C2979" s="917"/>
      <c r="D2979" s="917"/>
      <c r="E2979" s="917"/>
    </row>
    <row r="2980" spans="1:5">
      <c r="A2980" s="923"/>
      <c r="B2980" s="917"/>
      <c r="C2980" s="917"/>
      <c r="D2980" s="917"/>
      <c r="E2980" s="917"/>
    </row>
    <row r="2981" spans="1:5">
      <c r="A2981" s="923"/>
      <c r="B2981" s="917"/>
      <c r="C2981" s="917"/>
      <c r="D2981" s="917"/>
      <c r="E2981" s="917"/>
    </row>
    <row r="2982" spans="1:5">
      <c r="A2982" s="923"/>
      <c r="B2982" s="917"/>
      <c r="C2982" s="917"/>
      <c r="D2982" s="917"/>
      <c r="E2982" s="917"/>
    </row>
    <row r="2983" spans="1:5">
      <c r="A2983" s="923"/>
      <c r="B2983" s="917"/>
      <c r="C2983" s="917"/>
      <c r="D2983" s="917"/>
      <c r="E2983" s="917"/>
    </row>
    <row r="2984" spans="1:5">
      <c r="A2984" s="923"/>
      <c r="B2984" s="917"/>
      <c r="C2984" s="917"/>
      <c r="D2984" s="917"/>
      <c r="E2984" s="917"/>
    </row>
    <row r="2985" spans="1:5">
      <c r="A2985" s="923"/>
      <c r="B2985" s="917"/>
      <c r="C2985" s="917"/>
      <c r="D2985" s="917"/>
      <c r="E2985" s="917"/>
    </row>
    <row r="2986" spans="1:5">
      <c r="A2986" s="923"/>
      <c r="B2986" s="917"/>
      <c r="C2986" s="917"/>
      <c r="D2986" s="917"/>
      <c r="E2986" s="917"/>
    </row>
    <row r="2987" spans="1:5">
      <c r="A2987" s="923"/>
      <c r="B2987" s="917"/>
      <c r="C2987" s="917"/>
      <c r="D2987" s="917"/>
      <c r="E2987" s="917"/>
    </row>
    <row r="2988" spans="1:5">
      <c r="A2988" s="923"/>
      <c r="B2988" s="917"/>
      <c r="C2988" s="917"/>
      <c r="D2988" s="917"/>
      <c r="E2988" s="917"/>
    </row>
    <row r="2989" spans="1:5">
      <c r="A2989" s="923"/>
      <c r="B2989" s="917"/>
      <c r="C2989" s="917"/>
      <c r="D2989" s="917"/>
      <c r="E2989" s="917"/>
    </row>
    <row r="2990" spans="1:5">
      <c r="A2990" s="923"/>
      <c r="B2990" s="917"/>
      <c r="C2990" s="917"/>
      <c r="D2990" s="917"/>
      <c r="E2990" s="917"/>
    </row>
    <row r="2991" spans="1:5">
      <c r="A2991" s="923"/>
      <c r="B2991" s="917"/>
      <c r="C2991" s="917"/>
      <c r="D2991" s="917"/>
      <c r="E2991" s="917"/>
    </row>
    <row r="2992" spans="1:5">
      <c r="A2992" s="923"/>
      <c r="B2992" s="917"/>
      <c r="C2992" s="917"/>
      <c r="D2992" s="917"/>
      <c r="E2992" s="917"/>
    </row>
    <row r="2993" spans="1:5">
      <c r="A2993" s="923"/>
      <c r="B2993" s="917"/>
      <c r="C2993" s="917"/>
      <c r="D2993" s="917"/>
      <c r="E2993" s="917"/>
    </row>
    <row r="2994" spans="1:5">
      <c r="A2994" s="923"/>
      <c r="B2994" s="917"/>
      <c r="C2994" s="917"/>
      <c r="D2994" s="917"/>
      <c r="E2994" s="917"/>
    </row>
    <row r="2995" spans="1:5">
      <c r="A2995" s="923"/>
      <c r="B2995" s="917"/>
      <c r="C2995" s="917"/>
      <c r="D2995" s="917"/>
      <c r="E2995" s="917"/>
    </row>
    <row r="2996" spans="1:5">
      <c r="A2996" s="923"/>
      <c r="B2996" s="917"/>
      <c r="C2996" s="917"/>
      <c r="D2996" s="917"/>
      <c r="E2996" s="917"/>
    </row>
    <row r="2997" spans="1:5">
      <c r="A2997" s="923"/>
      <c r="B2997" s="917"/>
      <c r="C2997" s="917"/>
      <c r="D2997" s="917"/>
      <c r="E2997" s="917"/>
    </row>
    <row r="2998" spans="1:5">
      <c r="A2998" s="923"/>
      <c r="B2998" s="917"/>
      <c r="C2998" s="917"/>
      <c r="D2998" s="917"/>
      <c r="E2998" s="917"/>
    </row>
    <row r="2999" spans="1:5">
      <c r="A2999" s="923"/>
      <c r="B2999" s="917"/>
      <c r="C2999" s="917"/>
      <c r="D2999" s="917"/>
      <c r="E2999" s="917"/>
    </row>
    <row r="3000" spans="1:5">
      <c r="A3000" s="923"/>
      <c r="B3000" s="917"/>
      <c r="C3000" s="917"/>
      <c r="D3000" s="917"/>
      <c r="E3000" s="917"/>
    </row>
    <row r="3001" spans="1:5">
      <c r="A3001" s="923"/>
      <c r="B3001" s="917"/>
      <c r="C3001" s="917"/>
      <c r="D3001" s="917"/>
      <c r="E3001" s="917"/>
    </row>
    <row r="3002" spans="1:5">
      <c r="A3002" s="923"/>
      <c r="B3002" s="917"/>
      <c r="C3002" s="917"/>
      <c r="D3002" s="917"/>
      <c r="E3002" s="917"/>
    </row>
    <row r="3003" spans="1:5">
      <c r="A3003" s="923"/>
      <c r="B3003" s="917"/>
      <c r="C3003" s="917"/>
      <c r="D3003" s="917"/>
      <c r="E3003" s="917"/>
    </row>
    <row r="3004" spans="1:5">
      <c r="A3004" s="923"/>
      <c r="B3004" s="917"/>
      <c r="C3004" s="917"/>
      <c r="D3004" s="917"/>
      <c r="E3004" s="917"/>
    </row>
    <row r="3005" spans="1:5">
      <c r="A3005" s="923"/>
      <c r="B3005" s="917"/>
      <c r="C3005" s="917"/>
      <c r="D3005" s="917"/>
      <c r="E3005" s="917"/>
    </row>
    <row r="3006" spans="1:5">
      <c r="A3006" s="923"/>
      <c r="B3006" s="917"/>
      <c r="C3006" s="917"/>
      <c r="D3006" s="917"/>
      <c r="E3006" s="917"/>
    </row>
    <row r="3007" spans="1:5">
      <c r="A3007" s="923"/>
      <c r="B3007" s="917"/>
      <c r="C3007" s="917"/>
      <c r="D3007" s="917"/>
      <c r="E3007" s="917"/>
    </row>
    <row r="3008" spans="1:5">
      <c r="A3008" s="923"/>
      <c r="B3008" s="917"/>
      <c r="C3008" s="917"/>
      <c r="D3008" s="917"/>
      <c r="E3008" s="917"/>
    </row>
    <row r="3009" spans="1:5">
      <c r="A3009" s="923"/>
      <c r="B3009" s="917"/>
      <c r="C3009" s="917"/>
      <c r="D3009" s="917"/>
      <c r="E3009" s="917"/>
    </row>
    <row r="3010" spans="1:5">
      <c r="A3010" s="923"/>
      <c r="B3010" s="917"/>
      <c r="C3010" s="917"/>
      <c r="D3010" s="917"/>
      <c r="E3010" s="917"/>
    </row>
    <row r="3011" spans="1:5">
      <c r="A3011" s="923"/>
      <c r="B3011" s="917"/>
      <c r="C3011" s="917"/>
      <c r="D3011" s="917"/>
      <c r="E3011" s="917"/>
    </row>
    <row r="3012" spans="1:5">
      <c r="A3012" s="923"/>
      <c r="B3012" s="917"/>
      <c r="C3012" s="917"/>
      <c r="D3012" s="917"/>
      <c r="E3012" s="917"/>
    </row>
    <row r="3013" spans="1:5">
      <c r="A3013" s="923"/>
      <c r="B3013" s="917"/>
      <c r="C3013" s="917"/>
      <c r="D3013" s="917"/>
      <c r="E3013" s="917"/>
    </row>
    <row r="3014" spans="1:5">
      <c r="A3014" s="923"/>
      <c r="B3014" s="917"/>
      <c r="C3014" s="917"/>
      <c r="D3014" s="917"/>
      <c r="E3014" s="917"/>
    </row>
    <row r="3015" spans="1:5">
      <c r="A3015" s="923"/>
      <c r="B3015" s="917"/>
      <c r="C3015" s="917"/>
      <c r="D3015" s="917"/>
      <c r="E3015" s="917"/>
    </row>
    <row r="3016" spans="1:5">
      <c r="A3016" s="923"/>
      <c r="B3016" s="917"/>
      <c r="C3016" s="917"/>
      <c r="D3016" s="917"/>
      <c r="E3016" s="917"/>
    </row>
    <row r="3017" spans="1:5">
      <c r="A3017" s="923"/>
      <c r="B3017" s="917"/>
      <c r="C3017" s="917"/>
      <c r="D3017" s="917"/>
      <c r="E3017" s="917"/>
    </row>
    <row r="3018" spans="1:5">
      <c r="A3018" s="923"/>
      <c r="B3018" s="917"/>
      <c r="C3018" s="917"/>
      <c r="D3018" s="917"/>
      <c r="E3018" s="917"/>
    </row>
    <row r="3019" spans="1:5">
      <c r="A3019" s="923"/>
      <c r="B3019" s="917"/>
      <c r="C3019" s="917"/>
      <c r="D3019" s="917"/>
      <c r="E3019" s="917"/>
    </row>
    <row r="3020" spans="1:5">
      <c r="A3020" s="923"/>
      <c r="B3020" s="917"/>
      <c r="C3020" s="917"/>
      <c r="D3020" s="917"/>
      <c r="E3020" s="917"/>
    </row>
    <row r="3021" spans="1:5">
      <c r="A3021" s="923"/>
      <c r="B3021" s="917"/>
      <c r="C3021" s="917"/>
      <c r="D3021" s="917"/>
      <c r="E3021" s="917"/>
    </row>
    <row r="3022" spans="1:5">
      <c r="A3022" s="923"/>
      <c r="B3022" s="917"/>
      <c r="C3022" s="917"/>
      <c r="D3022" s="917"/>
      <c r="E3022" s="917"/>
    </row>
    <row r="3023" spans="1:5">
      <c r="A3023" s="923"/>
      <c r="B3023" s="917"/>
      <c r="C3023" s="917"/>
      <c r="D3023" s="917"/>
      <c r="E3023" s="917"/>
    </row>
    <row r="3024" spans="1:5">
      <c r="A3024" s="923"/>
      <c r="B3024" s="917"/>
      <c r="C3024" s="917"/>
      <c r="D3024" s="917"/>
      <c r="E3024" s="917"/>
    </row>
    <row r="3025" spans="1:5">
      <c r="A3025" s="923"/>
      <c r="B3025" s="917"/>
      <c r="C3025" s="917"/>
      <c r="D3025" s="917"/>
      <c r="E3025" s="917"/>
    </row>
    <row r="3026" spans="1:5">
      <c r="A3026" s="923"/>
      <c r="B3026" s="917"/>
      <c r="C3026" s="917"/>
      <c r="D3026" s="917"/>
      <c r="E3026" s="917"/>
    </row>
    <row r="3027" spans="1:5">
      <c r="A3027" s="923"/>
      <c r="B3027" s="917"/>
      <c r="C3027" s="917"/>
      <c r="D3027" s="917"/>
      <c r="E3027" s="917"/>
    </row>
    <row r="3028" spans="1:5">
      <c r="A3028" s="923"/>
      <c r="B3028" s="917"/>
      <c r="C3028" s="917"/>
      <c r="D3028" s="917"/>
      <c r="E3028" s="917"/>
    </row>
    <row r="3029" spans="1:5">
      <c r="A3029" s="923"/>
      <c r="B3029" s="917"/>
      <c r="C3029" s="917"/>
      <c r="D3029" s="917"/>
      <c r="E3029" s="917"/>
    </row>
    <row r="3030" spans="1:5">
      <c r="A3030" s="923"/>
      <c r="B3030" s="917"/>
      <c r="C3030" s="917"/>
      <c r="D3030" s="917"/>
      <c r="E3030" s="917"/>
    </row>
    <row r="3031" spans="1:5">
      <c r="A3031" s="923"/>
      <c r="B3031" s="917"/>
      <c r="C3031" s="917"/>
      <c r="D3031" s="917"/>
      <c r="E3031" s="917"/>
    </row>
    <row r="3032" spans="1:5">
      <c r="A3032" s="923"/>
      <c r="B3032" s="917"/>
      <c r="C3032" s="917"/>
      <c r="D3032" s="917"/>
      <c r="E3032" s="917"/>
    </row>
    <row r="3033" spans="1:5">
      <c r="A3033" s="923"/>
      <c r="B3033" s="917"/>
      <c r="C3033" s="917"/>
      <c r="D3033" s="917"/>
      <c r="E3033" s="917"/>
    </row>
    <row r="3034" spans="1:5">
      <c r="A3034" s="923"/>
      <c r="B3034" s="917"/>
      <c r="C3034" s="917"/>
      <c r="D3034" s="917"/>
      <c r="E3034" s="917"/>
    </row>
    <row r="3035" spans="1:5">
      <c r="A3035" s="923"/>
      <c r="B3035" s="917"/>
      <c r="C3035" s="917"/>
      <c r="D3035" s="917"/>
      <c r="E3035" s="917"/>
    </row>
    <row r="3036" spans="1:5">
      <c r="A3036" s="923"/>
      <c r="B3036" s="917"/>
      <c r="C3036" s="917"/>
      <c r="D3036" s="917"/>
      <c r="E3036" s="917"/>
    </row>
    <row r="3037" spans="1:5">
      <c r="A3037" s="923"/>
      <c r="B3037" s="917"/>
      <c r="C3037" s="917"/>
      <c r="D3037" s="917"/>
      <c r="E3037" s="917"/>
    </row>
    <row r="3038" spans="1:5">
      <c r="A3038" s="923"/>
      <c r="B3038" s="917"/>
      <c r="C3038" s="917"/>
      <c r="D3038" s="917"/>
      <c r="E3038" s="917"/>
    </row>
    <row r="3039" spans="1:5">
      <c r="A3039" s="923"/>
      <c r="B3039" s="917"/>
      <c r="C3039" s="917"/>
      <c r="D3039" s="917"/>
      <c r="E3039" s="917"/>
    </row>
    <row r="3040" spans="1:5">
      <c r="A3040" s="923"/>
      <c r="B3040" s="917"/>
      <c r="C3040" s="917"/>
      <c r="D3040" s="917"/>
      <c r="E3040" s="917"/>
    </row>
    <row r="3041" spans="1:5">
      <c r="A3041" s="923"/>
      <c r="B3041" s="917"/>
      <c r="C3041" s="917"/>
      <c r="D3041" s="917"/>
      <c r="E3041" s="917"/>
    </row>
    <row r="3042" spans="1:5">
      <c r="A3042" s="923"/>
      <c r="B3042" s="917"/>
      <c r="C3042" s="917"/>
      <c r="D3042" s="917"/>
      <c r="E3042" s="917"/>
    </row>
    <row r="3043" spans="1:5">
      <c r="A3043" s="923"/>
      <c r="B3043" s="917"/>
      <c r="C3043" s="917"/>
      <c r="D3043" s="917"/>
      <c r="E3043" s="917"/>
    </row>
    <row r="3044" spans="1:5">
      <c r="A3044" s="923"/>
      <c r="B3044" s="917"/>
      <c r="C3044" s="917"/>
      <c r="D3044" s="917"/>
      <c r="E3044" s="917"/>
    </row>
    <row r="3045" spans="1:5">
      <c r="A3045" s="923"/>
      <c r="B3045" s="917"/>
      <c r="C3045" s="917"/>
      <c r="D3045" s="917"/>
      <c r="E3045" s="917"/>
    </row>
    <row r="3046" spans="1:5">
      <c r="A3046" s="923"/>
      <c r="B3046" s="917"/>
      <c r="C3046" s="917"/>
      <c r="D3046" s="917"/>
      <c r="E3046" s="917"/>
    </row>
    <row r="3047" spans="1:5">
      <c r="A3047" s="923"/>
      <c r="B3047" s="917"/>
      <c r="C3047" s="917"/>
      <c r="D3047" s="917"/>
      <c r="E3047" s="917"/>
    </row>
    <row r="3048" spans="1:5">
      <c r="A3048" s="923"/>
      <c r="B3048" s="917"/>
      <c r="C3048" s="917"/>
      <c r="D3048" s="917"/>
      <c r="E3048" s="917"/>
    </row>
    <row r="3049" spans="1:5">
      <c r="A3049" s="923"/>
      <c r="B3049" s="917"/>
      <c r="C3049" s="917"/>
      <c r="D3049" s="917"/>
      <c r="E3049" s="917"/>
    </row>
    <row r="3050" spans="1:5">
      <c r="A3050" s="923"/>
      <c r="B3050" s="917"/>
      <c r="C3050" s="917"/>
      <c r="D3050" s="917"/>
      <c r="E3050" s="917"/>
    </row>
    <row r="3051" spans="1:5">
      <c r="A3051" s="923"/>
      <c r="B3051" s="917"/>
      <c r="C3051" s="917"/>
      <c r="D3051" s="917"/>
      <c r="E3051" s="917"/>
    </row>
    <row r="3052" spans="1:5">
      <c r="A3052" s="923"/>
      <c r="B3052" s="917"/>
      <c r="C3052" s="917"/>
      <c r="D3052" s="917"/>
      <c r="E3052" s="917"/>
    </row>
    <row r="3053" spans="1:5">
      <c r="A3053" s="923"/>
      <c r="B3053" s="917"/>
      <c r="C3053" s="917"/>
      <c r="D3053" s="917"/>
      <c r="E3053" s="917"/>
    </row>
    <row r="3054" spans="1:5">
      <c r="A3054" s="923"/>
      <c r="B3054" s="917"/>
      <c r="C3054" s="917"/>
      <c r="D3054" s="917"/>
      <c r="E3054" s="917"/>
    </row>
    <row r="3055" spans="1:5">
      <c r="A3055" s="923"/>
      <c r="B3055" s="917"/>
      <c r="C3055" s="917"/>
      <c r="D3055" s="917"/>
      <c r="E3055" s="917"/>
    </row>
    <row r="3056" spans="1:5">
      <c r="A3056" s="923"/>
      <c r="B3056" s="917"/>
      <c r="C3056" s="917"/>
      <c r="D3056" s="917"/>
      <c r="E3056" s="917"/>
    </row>
    <row r="3057" spans="1:5">
      <c r="A3057" s="923"/>
      <c r="B3057" s="917"/>
      <c r="C3057" s="917"/>
      <c r="D3057" s="917"/>
      <c r="E3057" s="917"/>
    </row>
    <row r="3058" spans="1:5">
      <c r="A3058" s="923"/>
      <c r="B3058" s="917"/>
      <c r="C3058" s="917"/>
      <c r="D3058" s="917"/>
      <c r="E3058" s="917"/>
    </row>
    <row r="3059" spans="1:5">
      <c r="A3059" s="923"/>
      <c r="B3059" s="917"/>
      <c r="C3059" s="917"/>
      <c r="D3059" s="917"/>
      <c r="E3059" s="917"/>
    </row>
    <row r="3060" spans="1:5">
      <c r="A3060" s="923"/>
      <c r="B3060" s="917"/>
      <c r="C3060" s="917"/>
      <c r="D3060" s="917"/>
      <c r="E3060" s="917"/>
    </row>
    <row r="3061" spans="1:5">
      <c r="A3061" s="923"/>
      <c r="B3061" s="917"/>
      <c r="C3061" s="917"/>
      <c r="D3061" s="917"/>
      <c r="E3061" s="917"/>
    </row>
    <row r="3062" spans="1:5">
      <c r="A3062" s="923"/>
      <c r="B3062" s="917"/>
      <c r="C3062" s="917"/>
      <c r="D3062" s="917"/>
      <c r="E3062" s="917"/>
    </row>
    <row r="3063" spans="1:5">
      <c r="A3063" s="923"/>
      <c r="B3063" s="917"/>
      <c r="C3063" s="917"/>
      <c r="D3063" s="917"/>
      <c r="E3063" s="917"/>
    </row>
    <row r="3064" spans="1:5">
      <c r="A3064" s="923"/>
      <c r="B3064" s="917"/>
      <c r="C3064" s="917"/>
      <c r="D3064" s="917"/>
      <c r="E3064" s="917"/>
    </row>
    <row r="3065" spans="1:5">
      <c r="A3065" s="923"/>
      <c r="B3065" s="917"/>
      <c r="C3065" s="917"/>
      <c r="D3065" s="917"/>
      <c r="E3065" s="917"/>
    </row>
    <row r="3066" spans="1:5">
      <c r="A3066" s="923"/>
      <c r="B3066" s="917"/>
      <c r="C3066" s="917"/>
      <c r="D3066" s="917"/>
      <c r="E3066" s="917"/>
    </row>
    <row r="3067" spans="1:5">
      <c r="A3067" s="923"/>
      <c r="B3067" s="917"/>
      <c r="C3067" s="917"/>
      <c r="D3067" s="917"/>
      <c r="E3067" s="917"/>
    </row>
    <row r="3068" spans="1:5">
      <c r="A3068" s="923"/>
      <c r="B3068" s="917"/>
      <c r="C3068" s="917"/>
      <c r="D3068" s="917"/>
      <c r="E3068" s="917"/>
    </row>
    <row r="3069" spans="1:5">
      <c r="A3069" s="923"/>
      <c r="B3069" s="917"/>
      <c r="C3069" s="917"/>
      <c r="D3069" s="917"/>
      <c r="E3069" s="917"/>
    </row>
    <row r="3070" spans="1:5">
      <c r="A3070" s="923"/>
      <c r="B3070" s="917"/>
      <c r="C3070" s="917"/>
      <c r="D3070" s="917"/>
      <c r="E3070" s="917"/>
    </row>
    <row r="3071" spans="1:5">
      <c r="A3071" s="923"/>
      <c r="B3071" s="917"/>
      <c r="C3071" s="917"/>
      <c r="D3071" s="917"/>
      <c r="E3071" s="917"/>
    </row>
    <row r="3072" spans="1:5">
      <c r="A3072" s="923"/>
      <c r="B3072" s="917"/>
      <c r="C3072" s="917"/>
      <c r="D3072" s="917"/>
      <c r="E3072" s="917"/>
    </row>
    <row r="3073" spans="1:5">
      <c r="A3073" s="923"/>
      <c r="B3073" s="917"/>
      <c r="C3073" s="917"/>
      <c r="D3073" s="917"/>
      <c r="E3073" s="917"/>
    </row>
    <row r="3074" spans="1:5">
      <c r="A3074" s="923"/>
      <c r="B3074" s="917"/>
      <c r="C3074" s="917"/>
      <c r="D3074" s="917"/>
      <c r="E3074" s="917"/>
    </row>
    <row r="3075" spans="1:5">
      <c r="A3075" s="923"/>
      <c r="B3075" s="917"/>
      <c r="C3075" s="917"/>
      <c r="D3075" s="917"/>
      <c r="E3075" s="917"/>
    </row>
    <row r="3076" spans="1:5">
      <c r="A3076" s="923"/>
      <c r="B3076" s="917"/>
      <c r="C3076" s="917"/>
      <c r="D3076" s="917"/>
      <c r="E3076" s="917"/>
    </row>
    <row r="3077" spans="1:5">
      <c r="A3077" s="923"/>
      <c r="B3077" s="917"/>
      <c r="C3077" s="917"/>
      <c r="D3077" s="917"/>
      <c r="E3077" s="917"/>
    </row>
    <row r="3078" spans="1:5">
      <c r="A3078" s="923"/>
      <c r="B3078" s="917"/>
      <c r="C3078" s="917"/>
      <c r="D3078" s="917"/>
      <c r="E3078" s="917"/>
    </row>
    <row r="3079" spans="1:5">
      <c r="A3079" s="923"/>
      <c r="B3079" s="917"/>
      <c r="C3079" s="917"/>
      <c r="D3079" s="917"/>
      <c r="E3079" s="917"/>
    </row>
    <row r="3080" spans="1:5">
      <c r="A3080" s="923"/>
      <c r="B3080" s="917"/>
      <c r="C3080" s="917"/>
      <c r="D3080" s="917"/>
      <c r="E3080" s="917"/>
    </row>
    <row r="3081" spans="1:5">
      <c r="A3081" s="923"/>
      <c r="B3081" s="917"/>
      <c r="C3081" s="917"/>
      <c r="D3081" s="917"/>
      <c r="E3081" s="917"/>
    </row>
    <row r="3082" spans="1:5">
      <c r="A3082" s="923"/>
      <c r="B3082" s="917"/>
      <c r="C3082" s="917"/>
      <c r="D3082" s="917"/>
      <c r="E3082" s="917"/>
    </row>
    <row r="3083" spans="1:5">
      <c r="A3083" s="923"/>
      <c r="B3083" s="917"/>
      <c r="C3083" s="917"/>
      <c r="D3083" s="917"/>
      <c r="E3083" s="917"/>
    </row>
    <row r="3084" spans="1:5">
      <c r="A3084" s="923"/>
      <c r="B3084" s="917"/>
      <c r="C3084" s="917"/>
      <c r="D3084" s="917"/>
      <c r="E3084" s="917"/>
    </row>
    <row r="3085" spans="1:5">
      <c r="A3085" s="923"/>
      <c r="B3085" s="917"/>
      <c r="C3085" s="917"/>
      <c r="D3085" s="917"/>
      <c r="E3085" s="917"/>
    </row>
    <row r="3086" spans="1:5">
      <c r="A3086" s="923"/>
      <c r="B3086" s="917"/>
      <c r="C3086" s="917"/>
      <c r="D3086" s="917"/>
      <c r="E3086" s="917"/>
    </row>
    <row r="3087" spans="1:5">
      <c r="A3087" s="923"/>
      <c r="B3087" s="917"/>
      <c r="C3087" s="917"/>
      <c r="D3087" s="917"/>
      <c r="E3087" s="917"/>
    </row>
    <row r="3088" spans="1:5">
      <c r="A3088" s="923"/>
      <c r="B3088" s="917"/>
      <c r="C3088" s="917"/>
      <c r="D3088" s="917"/>
      <c r="E3088" s="917"/>
    </row>
    <row r="3089" spans="1:5">
      <c r="A3089" s="923"/>
      <c r="B3089" s="917"/>
      <c r="C3089" s="917"/>
      <c r="D3089" s="917"/>
      <c r="E3089" s="917"/>
    </row>
    <row r="3090" spans="1:5">
      <c r="A3090" s="923"/>
      <c r="B3090" s="917"/>
      <c r="C3090" s="917"/>
      <c r="D3090" s="917"/>
      <c r="E3090" s="917"/>
    </row>
    <row r="3091" spans="1:5">
      <c r="A3091" s="923"/>
      <c r="B3091" s="917"/>
      <c r="C3091" s="917"/>
      <c r="D3091" s="917"/>
      <c r="E3091" s="917"/>
    </row>
    <row r="3092" spans="1:5">
      <c r="A3092" s="923"/>
      <c r="B3092" s="917"/>
      <c r="C3092" s="917"/>
      <c r="D3092" s="917"/>
      <c r="E3092" s="917"/>
    </row>
    <row r="3093" spans="1:5">
      <c r="A3093" s="923"/>
      <c r="B3093" s="917"/>
      <c r="C3093" s="917"/>
      <c r="D3093" s="917"/>
      <c r="E3093" s="917"/>
    </row>
    <row r="3094" spans="1:5">
      <c r="A3094" s="923"/>
      <c r="B3094" s="917"/>
      <c r="C3094" s="917"/>
      <c r="D3094" s="917"/>
      <c r="E3094" s="917"/>
    </row>
    <row r="3095" spans="1:5">
      <c r="A3095" s="923"/>
      <c r="B3095" s="917"/>
      <c r="C3095" s="917"/>
      <c r="D3095" s="917"/>
      <c r="E3095" s="917"/>
    </row>
    <row r="3096" spans="1:5">
      <c r="A3096" s="923"/>
      <c r="B3096" s="917"/>
      <c r="C3096" s="917"/>
      <c r="D3096" s="917"/>
      <c r="E3096" s="917"/>
    </row>
    <row r="3097" spans="1:5">
      <c r="A3097" s="923"/>
      <c r="B3097" s="917"/>
      <c r="C3097" s="917"/>
      <c r="D3097" s="917"/>
      <c r="E3097" s="917"/>
    </row>
    <row r="3098" spans="1:5">
      <c r="A3098" s="923"/>
      <c r="B3098" s="917"/>
      <c r="C3098" s="917"/>
      <c r="D3098" s="917"/>
      <c r="E3098" s="917"/>
    </row>
    <row r="3099" spans="1:5">
      <c r="A3099" s="923"/>
      <c r="B3099" s="917"/>
      <c r="C3099" s="917"/>
      <c r="D3099" s="917"/>
      <c r="E3099" s="917"/>
    </row>
    <row r="3100" spans="1:5">
      <c r="A3100" s="923"/>
      <c r="B3100" s="917"/>
      <c r="C3100" s="917"/>
      <c r="D3100" s="917"/>
      <c r="E3100" s="917"/>
    </row>
    <row r="3101" spans="1:5">
      <c r="A3101" s="923"/>
      <c r="B3101" s="917"/>
      <c r="C3101" s="917"/>
      <c r="D3101" s="917"/>
      <c r="E3101" s="917"/>
    </row>
    <row r="3102" spans="1:5">
      <c r="A3102" s="923"/>
      <c r="B3102" s="917"/>
      <c r="C3102" s="917"/>
      <c r="D3102" s="917"/>
      <c r="E3102" s="917"/>
    </row>
    <row r="3103" spans="1:5">
      <c r="A3103" s="923"/>
      <c r="B3103" s="917"/>
      <c r="C3103" s="917"/>
      <c r="D3103" s="917"/>
      <c r="E3103" s="917"/>
    </row>
    <row r="3104" spans="1:5">
      <c r="A3104" s="923"/>
      <c r="B3104" s="917"/>
      <c r="C3104" s="917"/>
      <c r="D3104" s="917"/>
      <c r="E3104" s="917"/>
    </row>
    <row r="3105" spans="1:5">
      <c r="A3105" s="923"/>
      <c r="B3105" s="917"/>
      <c r="C3105" s="917"/>
      <c r="D3105" s="917"/>
      <c r="E3105" s="917"/>
    </row>
    <row r="3106" spans="1:5">
      <c r="A3106" s="923"/>
      <c r="B3106" s="917"/>
      <c r="C3106" s="917"/>
      <c r="D3106" s="917"/>
      <c r="E3106" s="917"/>
    </row>
    <row r="3107" spans="1:5">
      <c r="A3107" s="923"/>
      <c r="B3107" s="917"/>
      <c r="C3107" s="917"/>
      <c r="D3107" s="917"/>
      <c r="E3107" s="917"/>
    </row>
    <row r="3108" spans="1:5">
      <c r="A3108" s="923"/>
      <c r="B3108" s="917"/>
      <c r="C3108" s="917"/>
      <c r="D3108" s="917"/>
      <c r="E3108" s="917"/>
    </row>
    <row r="3109" spans="1:5">
      <c r="A3109" s="923"/>
      <c r="B3109" s="917"/>
      <c r="C3109" s="917"/>
      <c r="D3109" s="917"/>
      <c r="E3109" s="917"/>
    </row>
    <row r="3110" spans="1:5">
      <c r="A3110" s="923"/>
      <c r="B3110" s="917"/>
      <c r="C3110" s="917"/>
      <c r="D3110" s="917"/>
      <c r="E3110" s="917"/>
    </row>
    <row r="3111" spans="1:5">
      <c r="A3111" s="923"/>
      <c r="B3111" s="917"/>
      <c r="C3111" s="917"/>
      <c r="D3111" s="917"/>
      <c r="E3111" s="917"/>
    </row>
    <row r="3112" spans="1:5">
      <c r="A3112" s="923"/>
      <c r="B3112" s="917"/>
      <c r="C3112" s="917"/>
      <c r="D3112" s="917"/>
      <c r="E3112" s="917"/>
    </row>
    <row r="3113" spans="1:5">
      <c r="A3113" s="923"/>
      <c r="B3113" s="917"/>
      <c r="C3113" s="917"/>
      <c r="D3113" s="917"/>
      <c r="E3113" s="917"/>
    </row>
    <row r="3114" spans="1:5">
      <c r="A3114" s="923"/>
      <c r="B3114" s="917"/>
      <c r="C3114" s="917"/>
      <c r="D3114" s="917"/>
      <c r="E3114" s="917"/>
    </row>
    <row r="3115" spans="1:5">
      <c r="A3115" s="923"/>
      <c r="B3115" s="917"/>
      <c r="C3115" s="917"/>
      <c r="D3115" s="917"/>
      <c r="E3115" s="917"/>
    </row>
    <row r="3116" spans="1:5">
      <c r="A3116" s="923"/>
      <c r="B3116" s="917"/>
      <c r="C3116" s="917"/>
      <c r="D3116" s="917"/>
      <c r="E3116" s="917"/>
    </row>
    <row r="3117" spans="1:5">
      <c r="A3117" s="923"/>
      <c r="B3117" s="917"/>
      <c r="C3117" s="917"/>
      <c r="D3117" s="917"/>
      <c r="E3117" s="917"/>
    </row>
    <row r="3118" spans="1:5">
      <c r="A3118" s="923"/>
      <c r="B3118" s="917"/>
      <c r="C3118" s="917"/>
      <c r="D3118" s="917"/>
      <c r="E3118" s="917"/>
    </row>
    <row r="3119" spans="1:5">
      <c r="A3119" s="923"/>
      <c r="B3119" s="917"/>
      <c r="C3119" s="917"/>
      <c r="D3119" s="917"/>
      <c r="E3119" s="917"/>
    </row>
    <row r="3120" spans="1:5">
      <c r="A3120" s="923"/>
      <c r="B3120" s="917"/>
      <c r="C3120" s="917"/>
      <c r="D3120" s="917"/>
      <c r="E3120" s="917"/>
    </row>
    <row r="3121" spans="1:5">
      <c r="A3121" s="923"/>
      <c r="B3121" s="917"/>
      <c r="C3121" s="917"/>
      <c r="D3121" s="917"/>
      <c r="E3121" s="917"/>
    </row>
    <row r="3122" spans="1:5">
      <c r="A3122" s="923"/>
      <c r="B3122" s="917"/>
      <c r="C3122" s="917"/>
      <c r="D3122" s="917"/>
      <c r="E3122" s="917"/>
    </row>
    <row r="3123" spans="1:5">
      <c r="A3123" s="923"/>
      <c r="B3123" s="917"/>
      <c r="C3123" s="917"/>
      <c r="D3123" s="917"/>
      <c r="E3123" s="917"/>
    </row>
    <row r="3124" spans="1:5">
      <c r="A3124" s="923"/>
      <c r="B3124" s="917"/>
      <c r="C3124" s="917"/>
      <c r="D3124" s="917"/>
      <c r="E3124" s="917"/>
    </row>
    <row r="3125" spans="1:5">
      <c r="A3125" s="923"/>
      <c r="B3125" s="917"/>
      <c r="C3125" s="917"/>
      <c r="D3125" s="917"/>
      <c r="E3125" s="917"/>
    </row>
    <row r="3126" spans="1:5">
      <c r="A3126" s="923"/>
      <c r="B3126" s="917"/>
      <c r="C3126" s="917"/>
      <c r="D3126" s="917"/>
      <c r="E3126" s="917"/>
    </row>
    <row r="3127" spans="1:5">
      <c r="A3127" s="923"/>
      <c r="B3127" s="917"/>
      <c r="C3127" s="917"/>
      <c r="D3127" s="917"/>
      <c r="E3127" s="917"/>
    </row>
    <row r="3128" spans="1:5">
      <c r="A3128" s="923"/>
      <c r="B3128" s="917"/>
      <c r="C3128" s="917"/>
      <c r="D3128" s="917"/>
      <c r="E3128" s="917"/>
    </row>
    <row r="3129" spans="1:5">
      <c r="A3129" s="923"/>
      <c r="B3129" s="917"/>
      <c r="C3129" s="917"/>
      <c r="D3129" s="917"/>
      <c r="E3129" s="917"/>
    </row>
    <row r="3130" spans="1:5">
      <c r="A3130" s="923"/>
      <c r="B3130" s="917"/>
      <c r="C3130" s="917"/>
      <c r="D3130" s="917"/>
      <c r="E3130" s="917"/>
    </row>
    <row r="3131" spans="1:5">
      <c r="A3131" s="923"/>
      <c r="B3131" s="917"/>
      <c r="C3131" s="917"/>
      <c r="D3131" s="917"/>
      <c r="E3131" s="917"/>
    </row>
    <row r="3132" spans="1:5">
      <c r="A3132" s="923"/>
      <c r="B3132" s="917"/>
      <c r="C3132" s="917"/>
      <c r="D3132" s="917"/>
      <c r="E3132" s="917"/>
    </row>
    <row r="3133" spans="1:5">
      <c r="A3133" s="923"/>
      <c r="B3133" s="917"/>
      <c r="C3133" s="917"/>
      <c r="D3133" s="917"/>
      <c r="E3133" s="917"/>
    </row>
    <row r="3134" spans="1:5">
      <c r="A3134" s="923"/>
      <c r="B3134" s="917"/>
      <c r="C3134" s="917"/>
      <c r="D3134" s="917"/>
      <c r="E3134" s="917"/>
    </row>
    <row r="3135" spans="1:5">
      <c r="A3135" s="923"/>
      <c r="B3135" s="917"/>
      <c r="C3135" s="917"/>
      <c r="D3135" s="917"/>
      <c r="E3135" s="917"/>
    </row>
    <row r="3136" spans="1:5">
      <c r="A3136" s="923"/>
      <c r="B3136" s="917"/>
      <c r="C3136" s="917"/>
      <c r="D3136" s="917"/>
      <c r="E3136" s="917"/>
    </row>
    <row r="3137" spans="1:5">
      <c r="A3137" s="923"/>
      <c r="B3137" s="917"/>
      <c r="C3137" s="917"/>
      <c r="D3137" s="917"/>
      <c r="E3137" s="917"/>
    </row>
    <row r="3138" spans="1:5">
      <c r="A3138" s="923"/>
      <c r="B3138" s="917"/>
      <c r="C3138" s="917"/>
      <c r="D3138" s="917"/>
      <c r="E3138" s="917"/>
    </row>
    <row r="3139" spans="1:5">
      <c r="A3139" s="923"/>
      <c r="B3139" s="917"/>
      <c r="C3139" s="917"/>
      <c r="D3139" s="917"/>
      <c r="E3139" s="917"/>
    </row>
    <row r="3140" spans="1:5">
      <c r="A3140" s="923"/>
      <c r="B3140" s="917"/>
      <c r="C3140" s="917"/>
      <c r="D3140" s="917"/>
      <c r="E3140" s="917"/>
    </row>
    <row r="3141" spans="1:5">
      <c r="A3141" s="923"/>
      <c r="B3141" s="917"/>
      <c r="C3141" s="917"/>
      <c r="D3141" s="917"/>
      <c r="E3141" s="917"/>
    </row>
    <row r="3142" spans="1:5">
      <c r="A3142" s="923"/>
      <c r="B3142" s="917"/>
      <c r="C3142" s="917"/>
      <c r="D3142" s="917"/>
      <c r="E3142" s="917"/>
    </row>
    <row r="3143" spans="1:5">
      <c r="A3143" s="923"/>
      <c r="B3143" s="917"/>
      <c r="C3143" s="917"/>
      <c r="D3143" s="917"/>
      <c r="E3143" s="917"/>
    </row>
    <row r="3144" spans="1:5">
      <c r="A3144" s="923"/>
      <c r="B3144" s="917"/>
      <c r="C3144" s="917"/>
      <c r="D3144" s="917"/>
      <c r="E3144" s="917"/>
    </row>
    <row r="3145" spans="1:5">
      <c r="A3145" s="923"/>
      <c r="B3145" s="917"/>
      <c r="C3145" s="917"/>
      <c r="D3145" s="917"/>
      <c r="E3145" s="917"/>
    </row>
    <row r="3146" spans="1:5">
      <c r="A3146" s="923"/>
      <c r="B3146" s="917"/>
      <c r="C3146" s="917"/>
      <c r="D3146" s="917"/>
      <c r="E3146" s="917"/>
    </row>
    <row r="3147" spans="1:5">
      <c r="A3147" s="923"/>
      <c r="B3147" s="917"/>
      <c r="C3147" s="917"/>
      <c r="D3147" s="917"/>
      <c r="E3147" s="917"/>
    </row>
    <row r="3148" spans="1:5">
      <c r="A3148" s="923"/>
      <c r="B3148" s="917"/>
      <c r="C3148" s="917"/>
      <c r="D3148" s="917"/>
      <c r="E3148" s="917"/>
    </row>
    <row r="3149" spans="1:5">
      <c r="A3149" s="923"/>
      <c r="B3149" s="917"/>
      <c r="C3149" s="917"/>
      <c r="D3149" s="917"/>
      <c r="E3149" s="917"/>
    </row>
    <row r="3150" spans="1:5">
      <c r="A3150" s="923"/>
      <c r="B3150" s="917"/>
      <c r="C3150" s="917"/>
      <c r="D3150" s="917"/>
      <c r="E3150" s="917"/>
    </row>
    <row r="3151" spans="1:5">
      <c r="A3151" s="923"/>
      <c r="B3151" s="917"/>
      <c r="C3151" s="917"/>
      <c r="D3151" s="917"/>
      <c r="E3151" s="917"/>
    </row>
    <row r="3152" spans="1:5">
      <c r="A3152" s="923"/>
      <c r="B3152" s="917"/>
      <c r="C3152" s="917"/>
      <c r="D3152" s="917"/>
      <c r="E3152" s="917"/>
    </row>
    <row r="3153" spans="1:5">
      <c r="A3153" s="923"/>
      <c r="B3153" s="917"/>
      <c r="C3153" s="917"/>
      <c r="D3153" s="917"/>
      <c r="E3153" s="917"/>
    </row>
    <row r="3154" spans="1:5">
      <c r="A3154" s="923"/>
      <c r="B3154" s="917"/>
      <c r="C3154" s="917"/>
      <c r="D3154" s="917"/>
      <c r="E3154" s="917"/>
    </row>
    <row r="3155" spans="1:5">
      <c r="A3155" s="923"/>
      <c r="B3155" s="917"/>
      <c r="C3155" s="917"/>
      <c r="D3155" s="917"/>
      <c r="E3155" s="917"/>
    </row>
    <row r="3156" spans="1:5">
      <c r="A3156" s="923"/>
      <c r="B3156" s="917"/>
      <c r="C3156" s="917"/>
      <c r="D3156" s="917"/>
      <c r="E3156" s="917"/>
    </row>
    <row r="3157" spans="1:5">
      <c r="A3157" s="923"/>
      <c r="B3157" s="917"/>
      <c r="C3157" s="917"/>
      <c r="D3157" s="917"/>
      <c r="E3157" s="917"/>
    </row>
    <row r="3158" spans="1:5">
      <c r="A3158" s="923"/>
      <c r="B3158" s="917"/>
      <c r="C3158" s="917"/>
      <c r="D3158" s="917"/>
      <c r="E3158" s="917"/>
    </row>
    <row r="3159" spans="1:5">
      <c r="A3159" s="923"/>
      <c r="B3159" s="917"/>
      <c r="C3159" s="917"/>
      <c r="D3159" s="917"/>
      <c r="E3159" s="917"/>
    </row>
    <row r="3160" spans="1:5">
      <c r="A3160" s="923"/>
      <c r="B3160" s="917"/>
      <c r="C3160" s="917"/>
      <c r="D3160" s="917"/>
      <c r="E3160" s="917"/>
    </row>
    <row r="3161" spans="1:5">
      <c r="A3161" s="923"/>
      <c r="B3161" s="917"/>
      <c r="C3161" s="917"/>
      <c r="D3161" s="917"/>
      <c r="E3161" s="917"/>
    </row>
    <row r="3162" spans="1:5">
      <c r="A3162" s="923"/>
      <c r="B3162" s="917"/>
      <c r="C3162" s="917"/>
      <c r="D3162" s="917"/>
      <c r="E3162" s="917"/>
    </row>
    <row r="3163" spans="1:5">
      <c r="A3163" s="923"/>
      <c r="B3163" s="917"/>
      <c r="C3163" s="917"/>
      <c r="D3163" s="917"/>
      <c r="E3163" s="917"/>
    </row>
    <row r="3164" spans="1:5">
      <c r="A3164" s="923"/>
      <c r="B3164" s="917"/>
      <c r="C3164" s="917"/>
      <c r="D3164" s="917"/>
      <c r="E3164" s="917"/>
    </row>
    <row r="3165" spans="1:5">
      <c r="A3165" s="923"/>
      <c r="B3165" s="917"/>
      <c r="C3165" s="917"/>
      <c r="D3165" s="917"/>
      <c r="E3165" s="917"/>
    </row>
    <row r="3166" spans="1:5">
      <c r="A3166" s="923"/>
      <c r="B3166" s="917"/>
      <c r="C3166" s="917"/>
      <c r="D3166" s="917"/>
      <c r="E3166" s="917"/>
    </row>
    <row r="3167" spans="1:5">
      <c r="A3167" s="923"/>
      <c r="B3167" s="917"/>
      <c r="C3167" s="917"/>
      <c r="D3167" s="917"/>
      <c r="E3167" s="917"/>
    </row>
    <row r="3168" spans="1:5">
      <c r="A3168" s="923"/>
      <c r="B3168" s="917"/>
      <c r="C3168" s="917"/>
      <c r="D3168" s="917"/>
      <c r="E3168" s="917"/>
    </row>
    <row r="3169" spans="1:5">
      <c r="A3169" s="923"/>
      <c r="B3169" s="917"/>
      <c r="C3169" s="917"/>
      <c r="D3169" s="917"/>
      <c r="E3169" s="917"/>
    </row>
    <row r="3170" spans="1:5">
      <c r="A3170" s="923"/>
      <c r="B3170" s="917"/>
      <c r="C3170" s="917"/>
      <c r="D3170" s="917"/>
      <c r="E3170" s="917"/>
    </row>
    <row r="3171" spans="1:5">
      <c r="A3171" s="923"/>
      <c r="B3171" s="917"/>
      <c r="C3171" s="917"/>
      <c r="D3171" s="917"/>
      <c r="E3171" s="917"/>
    </row>
    <row r="3172" spans="1:5">
      <c r="A3172" s="923"/>
      <c r="B3172" s="917"/>
      <c r="C3172" s="917"/>
      <c r="D3172" s="917"/>
      <c r="E3172" s="917"/>
    </row>
    <row r="3173" spans="1:5">
      <c r="A3173" s="923"/>
      <c r="B3173" s="917"/>
      <c r="C3173" s="917"/>
      <c r="D3173" s="917"/>
      <c r="E3173" s="917"/>
    </row>
    <row r="3174" spans="1:5">
      <c r="A3174" s="923"/>
      <c r="B3174" s="917"/>
      <c r="C3174" s="917"/>
      <c r="D3174" s="917"/>
      <c r="E3174" s="917"/>
    </row>
    <row r="3175" spans="1:5">
      <c r="A3175" s="923"/>
      <c r="B3175" s="917"/>
      <c r="C3175" s="917"/>
      <c r="D3175" s="917"/>
      <c r="E3175" s="917"/>
    </row>
    <row r="3176" spans="1:5">
      <c r="A3176" s="923"/>
      <c r="B3176" s="917"/>
      <c r="C3176" s="917"/>
      <c r="D3176" s="917"/>
      <c r="E3176" s="917"/>
    </row>
    <row r="3177" spans="1:5">
      <c r="A3177" s="923"/>
      <c r="B3177" s="917"/>
      <c r="C3177" s="917"/>
      <c r="D3177" s="917"/>
      <c r="E3177" s="917"/>
    </row>
    <row r="3178" spans="1:5">
      <c r="A3178" s="923"/>
      <c r="B3178" s="917"/>
      <c r="C3178" s="917"/>
      <c r="D3178" s="917"/>
      <c r="E3178" s="917"/>
    </row>
    <row r="3179" spans="1:5">
      <c r="A3179" s="923"/>
      <c r="B3179" s="917"/>
      <c r="C3179" s="917"/>
      <c r="D3179" s="917"/>
      <c r="E3179" s="917"/>
    </row>
    <row r="3180" spans="1:5">
      <c r="A3180" s="923"/>
      <c r="B3180" s="917"/>
      <c r="C3180" s="917"/>
      <c r="D3180" s="917"/>
      <c r="E3180" s="917"/>
    </row>
    <row r="3181" spans="1:5">
      <c r="A3181" s="923"/>
      <c r="B3181" s="917"/>
      <c r="C3181" s="917"/>
      <c r="D3181" s="917"/>
      <c r="E3181" s="917"/>
    </row>
    <row r="3182" spans="1:5">
      <c r="A3182" s="923"/>
      <c r="B3182" s="917"/>
      <c r="C3182" s="917"/>
      <c r="D3182" s="917"/>
      <c r="E3182" s="917"/>
    </row>
    <row r="3183" spans="1:5">
      <c r="A3183" s="923"/>
      <c r="B3183" s="917"/>
      <c r="C3183" s="917"/>
      <c r="D3183" s="917"/>
      <c r="E3183" s="917"/>
    </row>
    <row r="3184" spans="1:5">
      <c r="A3184" s="923"/>
      <c r="B3184" s="917"/>
      <c r="C3184" s="917"/>
      <c r="D3184" s="917"/>
      <c r="E3184" s="917"/>
    </row>
    <row r="3185" spans="1:5">
      <c r="A3185" s="923"/>
      <c r="B3185" s="917"/>
      <c r="C3185" s="917"/>
      <c r="D3185" s="917"/>
      <c r="E3185" s="917"/>
    </row>
    <row r="3186" spans="1:5">
      <c r="A3186" s="923"/>
      <c r="B3186" s="917"/>
      <c r="C3186" s="917"/>
      <c r="D3186" s="917"/>
      <c r="E3186" s="917"/>
    </row>
    <row r="3187" spans="1:5">
      <c r="A3187" s="923"/>
      <c r="B3187" s="917"/>
      <c r="C3187" s="917"/>
      <c r="D3187" s="917"/>
      <c r="E3187" s="917"/>
    </row>
    <row r="3188" spans="1:5">
      <c r="A3188" s="923"/>
      <c r="B3188" s="917"/>
      <c r="C3188" s="917"/>
      <c r="D3188" s="917"/>
      <c r="E3188" s="917"/>
    </row>
    <row r="3189" spans="1:5">
      <c r="A3189" s="923"/>
      <c r="B3189" s="917"/>
      <c r="C3189" s="917"/>
      <c r="D3189" s="917"/>
      <c r="E3189" s="917"/>
    </row>
    <row r="3190" spans="1:5">
      <c r="A3190" s="923"/>
      <c r="B3190" s="917"/>
      <c r="C3190" s="917"/>
      <c r="D3190" s="917"/>
      <c r="E3190" s="917"/>
    </row>
    <row r="3191" spans="1:5">
      <c r="A3191" s="923"/>
      <c r="B3191" s="917"/>
      <c r="C3191" s="917"/>
      <c r="D3191" s="917"/>
      <c r="E3191" s="917"/>
    </row>
    <row r="3192" spans="1:5">
      <c r="A3192" s="923"/>
      <c r="B3192" s="917"/>
      <c r="C3192" s="917"/>
      <c r="D3192" s="917"/>
      <c r="E3192" s="917"/>
    </row>
    <row r="3193" spans="1:5">
      <c r="A3193" s="923"/>
      <c r="B3193" s="917"/>
      <c r="C3193" s="917"/>
      <c r="D3193" s="917"/>
      <c r="E3193" s="917"/>
    </row>
    <row r="3194" spans="1:5">
      <c r="A3194" s="923"/>
      <c r="B3194" s="917"/>
      <c r="C3194" s="917"/>
      <c r="D3194" s="917"/>
      <c r="E3194" s="917"/>
    </row>
    <row r="3195" spans="1:5">
      <c r="A3195" s="923"/>
      <c r="B3195" s="917"/>
      <c r="C3195" s="917"/>
      <c r="D3195" s="917"/>
      <c r="E3195" s="917"/>
    </row>
    <row r="3196" spans="1:5">
      <c r="A3196" s="923"/>
      <c r="B3196" s="917"/>
      <c r="C3196" s="917"/>
      <c r="D3196" s="917"/>
      <c r="E3196" s="917"/>
    </row>
    <row r="3197" spans="1:5">
      <c r="A3197" s="923"/>
      <c r="B3197" s="917"/>
      <c r="C3197" s="917"/>
      <c r="D3197" s="917"/>
      <c r="E3197" s="917"/>
    </row>
    <row r="3198" spans="1:5">
      <c r="A3198" s="923"/>
      <c r="B3198" s="917"/>
      <c r="C3198" s="917"/>
      <c r="D3198" s="917"/>
      <c r="E3198" s="917"/>
    </row>
    <row r="3199" spans="1:5">
      <c r="A3199" s="923"/>
      <c r="B3199" s="917"/>
      <c r="C3199" s="917"/>
      <c r="D3199" s="917"/>
      <c r="E3199" s="917"/>
    </row>
    <row r="3200" spans="1:5">
      <c r="A3200" s="923"/>
      <c r="B3200" s="917"/>
      <c r="C3200" s="917"/>
      <c r="D3200" s="917"/>
      <c r="E3200" s="917"/>
    </row>
    <row r="3201" spans="1:5">
      <c r="A3201" s="923"/>
      <c r="B3201" s="917"/>
      <c r="C3201" s="917"/>
      <c r="D3201" s="917"/>
      <c r="E3201" s="917"/>
    </row>
    <row r="3202" spans="1:5">
      <c r="A3202" s="923"/>
      <c r="B3202" s="917"/>
      <c r="C3202" s="917"/>
      <c r="D3202" s="917"/>
      <c r="E3202" s="917"/>
    </row>
    <row r="3203" spans="1:5">
      <c r="A3203" s="923"/>
      <c r="B3203" s="917"/>
      <c r="C3203" s="917"/>
      <c r="D3203" s="917"/>
      <c r="E3203" s="917"/>
    </row>
    <row r="3204" spans="1:5">
      <c r="A3204" s="923"/>
      <c r="B3204" s="917"/>
      <c r="C3204" s="917"/>
      <c r="D3204" s="917"/>
      <c r="E3204" s="917"/>
    </row>
    <row r="3205" spans="1:5">
      <c r="A3205" s="923"/>
      <c r="B3205" s="917"/>
      <c r="C3205" s="917"/>
      <c r="D3205" s="917"/>
      <c r="E3205" s="917"/>
    </row>
    <row r="3206" spans="1:5">
      <c r="A3206" s="923"/>
      <c r="B3206" s="917"/>
      <c r="C3206" s="917"/>
      <c r="D3206" s="917"/>
      <c r="E3206" s="917"/>
    </row>
    <row r="3207" spans="1:5">
      <c r="A3207" s="923"/>
      <c r="B3207" s="917"/>
      <c r="C3207" s="917"/>
      <c r="D3207" s="917"/>
      <c r="E3207" s="917"/>
    </row>
    <row r="3208" spans="1:5">
      <c r="A3208" s="923"/>
      <c r="B3208" s="917"/>
      <c r="C3208" s="917"/>
      <c r="D3208" s="917"/>
      <c r="E3208" s="917"/>
    </row>
    <row r="3209" spans="1:5">
      <c r="A3209" s="923"/>
      <c r="B3209" s="917"/>
      <c r="C3209" s="917"/>
      <c r="D3209" s="917"/>
      <c r="E3209" s="917"/>
    </row>
    <row r="3210" spans="1:5">
      <c r="A3210" s="923"/>
      <c r="B3210" s="917"/>
      <c r="C3210" s="917"/>
      <c r="D3210" s="917"/>
      <c r="E3210" s="917"/>
    </row>
    <row r="3211" spans="1:5">
      <c r="A3211" s="923"/>
      <c r="B3211" s="917"/>
      <c r="C3211" s="917"/>
      <c r="D3211" s="917"/>
      <c r="E3211" s="917"/>
    </row>
    <row r="3212" spans="1:5">
      <c r="A3212" s="923"/>
      <c r="B3212" s="917"/>
      <c r="C3212" s="917"/>
      <c r="D3212" s="917"/>
      <c r="E3212" s="917"/>
    </row>
    <row r="3213" spans="1:5">
      <c r="A3213" s="923"/>
      <c r="B3213" s="917"/>
      <c r="C3213" s="917"/>
      <c r="D3213" s="917"/>
      <c r="E3213" s="917"/>
    </row>
    <row r="3214" spans="1:5">
      <c r="A3214" s="923"/>
      <c r="B3214" s="917"/>
      <c r="C3214" s="917"/>
      <c r="D3214" s="917"/>
      <c r="E3214" s="917"/>
    </row>
    <row r="3215" spans="1:5">
      <c r="A3215" s="923"/>
      <c r="B3215" s="917"/>
      <c r="C3215" s="917"/>
      <c r="D3215" s="917"/>
      <c r="E3215" s="917"/>
    </row>
    <row r="3216" spans="1:5">
      <c r="A3216" s="923"/>
      <c r="B3216" s="917"/>
      <c r="C3216" s="917"/>
      <c r="D3216" s="917"/>
      <c r="E3216" s="917"/>
    </row>
    <row r="3217" spans="1:5">
      <c r="A3217" s="923"/>
      <c r="B3217" s="917"/>
      <c r="C3217" s="917"/>
      <c r="D3217" s="917"/>
      <c r="E3217" s="917"/>
    </row>
    <row r="3218" spans="1:5">
      <c r="A3218" s="923"/>
      <c r="B3218" s="917"/>
      <c r="C3218" s="917"/>
      <c r="D3218" s="917"/>
      <c r="E3218" s="917"/>
    </row>
    <row r="3219" spans="1:5">
      <c r="A3219" s="923"/>
      <c r="B3219" s="917"/>
      <c r="C3219" s="917"/>
      <c r="D3219" s="917"/>
      <c r="E3219" s="917"/>
    </row>
    <row r="3220" spans="1:5">
      <c r="A3220" s="923"/>
      <c r="B3220" s="917"/>
      <c r="C3220" s="917"/>
      <c r="D3220" s="917"/>
      <c r="E3220" s="917"/>
    </row>
    <row r="3221" spans="1:5">
      <c r="A3221" s="923"/>
      <c r="B3221" s="917"/>
      <c r="C3221" s="917"/>
      <c r="D3221" s="917"/>
      <c r="E3221" s="917"/>
    </row>
    <row r="3222" spans="1:5">
      <c r="A3222" s="923"/>
      <c r="B3222" s="917"/>
      <c r="C3222" s="917"/>
      <c r="D3222" s="917"/>
      <c r="E3222" s="917"/>
    </row>
    <row r="3223" spans="1:5">
      <c r="A3223" s="923"/>
      <c r="B3223" s="917"/>
      <c r="C3223" s="917"/>
      <c r="D3223" s="917"/>
      <c r="E3223" s="917"/>
    </row>
    <row r="3224" spans="1:5">
      <c r="A3224" s="923"/>
      <c r="B3224" s="917"/>
      <c r="C3224" s="917"/>
      <c r="D3224" s="917"/>
      <c r="E3224" s="917"/>
    </row>
    <row r="3225" spans="1:5">
      <c r="A3225" s="923"/>
      <c r="B3225" s="917"/>
      <c r="C3225" s="917"/>
      <c r="D3225" s="917"/>
      <c r="E3225" s="917"/>
    </row>
    <row r="3226" spans="1:5">
      <c r="A3226" s="923"/>
      <c r="B3226" s="917"/>
      <c r="C3226" s="917"/>
      <c r="D3226" s="917"/>
      <c r="E3226" s="917"/>
    </row>
    <row r="3227" spans="1:5">
      <c r="A3227" s="923"/>
      <c r="B3227" s="917"/>
      <c r="C3227" s="917"/>
      <c r="D3227" s="917"/>
      <c r="E3227" s="917"/>
    </row>
    <row r="3228" spans="1:5">
      <c r="A3228" s="923"/>
      <c r="B3228" s="917"/>
      <c r="C3228" s="917"/>
      <c r="D3228" s="917"/>
      <c r="E3228" s="917"/>
    </row>
    <row r="3229" spans="1:5">
      <c r="A3229" s="923"/>
      <c r="B3229" s="917"/>
      <c r="C3229" s="917"/>
      <c r="D3229" s="917"/>
      <c r="E3229" s="917"/>
    </row>
    <row r="3230" spans="1:5">
      <c r="A3230" s="923"/>
      <c r="B3230" s="917"/>
      <c r="C3230" s="917"/>
      <c r="D3230" s="917"/>
      <c r="E3230" s="917"/>
    </row>
    <row r="3231" spans="1:5">
      <c r="A3231" s="923"/>
      <c r="B3231" s="917"/>
      <c r="C3231" s="917"/>
      <c r="D3231" s="917"/>
      <c r="E3231" s="917"/>
    </row>
    <row r="3232" spans="1:5">
      <c r="A3232" s="923"/>
      <c r="B3232" s="917"/>
      <c r="C3232" s="917"/>
      <c r="D3232" s="917"/>
      <c r="E3232" s="917"/>
    </row>
    <row r="3233" spans="1:5">
      <c r="A3233" s="923"/>
      <c r="B3233" s="917"/>
      <c r="C3233" s="917"/>
      <c r="D3233" s="917"/>
      <c r="E3233" s="917"/>
    </row>
    <row r="3234" spans="1:5">
      <c r="A3234" s="923"/>
      <c r="B3234" s="917"/>
      <c r="C3234" s="917"/>
      <c r="D3234" s="917"/>
      <c r="E3234" s="917"/>
    </row>
    <row r="3235" spans="1:5">
      <c r="A3235" s="923"/>
      <c r="B3235" s="917"/>
      <c r="C3235" s="917"/>
      <c r="D3235" s="917"/>
      <c r="E3235" s="917"/>
    </row>
    <row r="3236" spans="1:5">
      <c r="A3236" s="923"/>
      <c r="B3236" s="917"/>
      <c r="C3236" s="917"/>
      <c r="D3236" s="917"/>
      <c r="E3236" s="917"/>
    </row>
    <row r="3237" spans="1:5">
      <c r="A3237" s="923"/>
      <c r="B3237" s="917"/>
      <c r="C3237" s="917"/>
      <c r="D3237" s="917"/>
      <c r="E3237" s="917"/>
    </row>
    <row r="3238" spans="1:5">
      <c r="A3238" s="923"/>
      <c r="B3238" s="917"/>
      <c r="C3238" s="917"/>
      <c r="D3238" s="917"/>
      <c r="E3238" s="917"/>
    </row>
    <row r="3239" spans="1:5">
      <c r="A3239" s="923"/>
      <c r="B3239" s="917"/>
      <c r="C3239" s="917"/>
      <c r="D3239" s="917"/>
      <c r="E3239" s="917"/>
    </row>
    <row r="3240" spans="1:5">
      <c r="A3240" s="923"/>
      <c r="B3240" s="917"/>
      <c r="C3240" s="917"/>
      <c r="D3240" s="917"/>
      <c r="E3240" s="917"/>
    </row>
    <row r="3241" spans="1:5">
      <c r="A3241" s="923"/>
      <c r="B3241" s="917"/>
      <c r="C3241" s="917"/>
      <c r="D3241" s="917"/>
      <c r="E3241" s="917"/>
    </row>
    <row r="3242" spans="1:5">
      <c r="A3242" s="923"/>
      <c r="B3242" s="917"/>
      <c r="C3242" s="917"/>
      <c r="D3242" s="917"/>
      <c r="E3242" s="917"/>
    </row>
    <row r="3243" spans="1:5">
      <c r="A3243" s="923"/>
      <c r="B3243" s="917"/>
      <c r="C3243" s="917"/>
      <c r="D3243" s="917"/>
      <c r="E3243" s="917"/>
    </row>
    <row r="3244" spans="1:5">
      <c r="A3244" s="923"/>
      <c r="B3244" s="917"/>
      <c r="C3244" s="917"/>
      <c r="D3244" s="917"/>
      <c r="E3244" s="917"/>
    </row>
    <row r="3245" spans="1:5">
      <c r="A3245" s="923"/>
      <c r="B3245" s="917"/>
      <c r="C3245" s="917"/>
      <c r="D3245" s="917"/>
      <c r="E3245" s="917"/>
    </row>
    <row r="3246" spans="1:5">
      <c r="A3246" s="923"/>
      <c r="B3246" s="917"/>
      <c r="C3246" s="917"/>
      <c r="D3246" s="917"/>
      <c r="E3246" s="917"/>
    </row>
    <row r="3247" spans="1:5">
      <c r="A3247" s="923"/>
      <c r="B3247" s="917"/>
      <c r="C3247" s="917"/>
      <c r="D3247" s="917"/>
      <c r="E3247" s="917"/>
    </row>
    <row r="3248" spans="1:5">
      <c r="A3248" s="923"/>
      <c r="B3248" s="917"/>
      <c r="C3248" s="917"/>
      <c r="D3248" s="917"/>
      <c r="E3248" s="917"/>
    </row>
    <row r="3249" spans="1:5">
      <c r="A3249" s="923"/>
      <c r="B3249" s="917"/>
      <c r="C3249" s="917"/>
      <c r="D3249" s="917"/>
      <c r="E3249" s="917"/>
    </row>
    <row r="3250" spans="1:5">
      <c r="A3250" s="923"/>
      <c r="B3250" s="917"/>
      <c r="C3250" s="917"/>
      <c r="D3250" s="917"/>
      <c r="E3250" s="917"/>
    </row>
    <row r="3251" spans="1:5">
      <c r="A3251" s="923"/>
      <c r="B3251" s="917"/>
      <c r="C3251" s="917"/>
      <c r="D3251" s="917"/>
      <c r="E3251" s="917"/>
    </row>
    <row r="3252" spans="1:5">
      <c r="A3252" s="923"/>
      <c r="B3252" s="917"/>
      <c r="C3252" s="917"/>
      <c r="D3252" s="917"/>
      <c r="E3252" s="917"/>
    </row>
    <row r="3253" spans="1:5">
      <c r="A3253" s="923"/>
      <c r="B3253" s="917"/>
      <c r="C3253" s="917"/>
      <c r="D3253" s="917"/>
      <c r="E3253" s="917"/>
    </row>
    <row r="3254" spans="1:5">
      <c r="A3254" s="923"/>
      <c r="B3254" s="917"/>
      <c r="C3254" s="917"/>
      <c r="D3254" s="917"/>
      <c r="E3254" s="917"/>
    </row>
    <row r="3255" spans="1:5">
      <c r="A3255" s="923"/>
      <c r="B3255" s="917"/>
      <c r="C3255" s="917"/>
      <c r="D3255" s="917"/>
      <c r="E3255" s="917"/>
    </row>
    <row r="3256" spans="1:5">
      <c r="A3256" s="923"/>
      <c r="B3256" s="917"/>
      <c r="C3256" s="917"/>
      <c r="D3256" s="917"/>
      <c r="E3256" s="917"/>
    </row>
    <row r="3257" spans="1:5">
      <c r="A3257" s="923"/>
      <c r="B3257" s="917"/>
      <c r="C3257" s="917"/>
      <c r="D3257" s="917"/>
      <c r="E3257" s="917"/>
    </row>
    <row r="3258" spans="1:5">
      <c r="A3258" s="923"/>
      <c r="B3258" s="917"/>
      <c r="C3258" s="917"/>
      <c r="D3258" s="917"/>
      <c r="E3258" s="917"/>
    </row>
    <row r="3259" spans="1:5">
      <c r="A3259" s="923"/>
      <c r="B3259" s="917"/>
      <c r="C3259" s="917"/>
      <c r="D3259" s="917"/>
      <c r="E3259" s="917"/>
    </row>
    <row r="3260" spans="1:5">
      <c r="A3260" s="923"/>
      <c r="B3260" s="917"/>
      <c r="C3260" s="917"/>
      <c r="D3260" s="917"/>
      <c r="E3260" s="917"/>
    </row>
    <row r="3261" spans="1:5">
      <c r="A3261" s="923"/>
      <c r="B3261" s="917"/>
      <c r="C3261" s="917"/>
      <c r="D3261" s="917"/>
      <c r="E3261" s="917"/>
    </row>
    <row r="3262" spans="1:5">
      <c r="A3262" s="923"/>
      <c r="B3262" s="917"/>
      <c r="C3262" s="917"/>
      <c r="D3262" s="917"/>
      <c r="E3262" s="917"/>
    </row>
    <row r="3263" spans="1:5">
      <c r="A3263" s="923"/>
      <c r="B3263" s="917"/>
      <c r="C3263" s="917"/>
      <c r="D3263" s="917"/>
      <c r="E3263" s="917"/>
    </row>
    <row r="3264" spans="1:5">
      <c r="A3264" s="923"/>
      <c r="B3264" s="917"/>
      <c r="C3264" s="917"/>
      <c r="D3264" s="917"/>
      <c r="E3264" s="917"/>
    </row>
    <row r="3265" spans="1:5">
      <c r="A3265" s="923"/>
      <c r="B3265" s="917"/>
      <c r="C3265" s="917"/>
      <c r="D3265" s="917"/>
      <c r="E3265" s="917"/>
    </row>
    <row r="3266" spans="1:5">
      <c r="A3266" s="923"/>
      <c r="B3266" s="917"/>
      <c r="C3266" s="917"/>
      <c r="D3266" s="917"/>
      <c r="E3266" s="917"/>
    </row>
    <row r="3267" spans="1:5">
      <c r="A3267" s="923"/>
      <c r="B3267" s="917"/>
      <c r="C3267" s="917"/>
      <c r="D3267" s="917"/>
      <c r="E3267" s="917"/>
    </row>
    <row r="3268" spans="1:5">
      <c r="A3268" s="923"/>
      <c r="B3268" s="917"/>
      <c r="C3268" s="917"/>
      <c r="D3268" s="917"/>
      <c r="E3268" s="917"/>
    </row>
    <row r="3269" spans="1:5">
      <c r="A3269" s="923"/>
      <c r="B3269" s="917"/>
      <c r="C3269" s="917"/>
      <c r="D3269" s="917"/>
      <c r="E3269" s="917"/>
    </row>
    <row r="3270" spans="1:5">
      <c r="A3270" s="923"/>
      <c r="B3270" s="917"/>
      <c r="C3270" s="917"/>
      <c r="D3270" s="917"/>
      <c r="E3270" s="917"/>
    </row>
    <row r="3271" spans="1:5">
      <c r="A3271" s="923"/>
      <c r="B3271" s="917"/>
      <c r="C3271" s="917"/>
      <c r="D3271" s="917"/>
      <c r="E3271" s="917"/>
    </row>
    <row r="3272" spans="1:5">
      <c r="A3272" s="923"/>
      <c r="B3272" s="917"/>
      <c r="C3272" s="917"/>
      <c r="D3272" s="917"/>
      <c r="E3272" s="917"/>
    </row>
    <row r="3273" spans="1:5">
      <c r="A3273" s="923"/>
      <c r="B3273" s="917"/>
      <c r="C3273" s="917"/>
      <c r="D3273" s="917"/>
      <c r="E3273" s="917"/>
    </row>
    <row r="3274" spans="1:5">
      <c r="A3274" s="923"/>
      <c r="B3274" s="917"/>
      <c r="C3274" s="917"/>
      <c r="D3274" s="917"/>
      <c r="E3274" s="917"/>
    </row>
    <row r="3275" spans="1:5">
      <c r="A3275" s="923"/>
      <c r="B3275" s="917"/>
      <c r="C3275" s="917"/>
      <c r="D3275" s="917"/>
      <c r="E3275" s="917"/>
    </row>
    <row r="3276" spans="1:5">
      <c r="A3276" s="923"/>
      <c r="B3276" s="917"/>
      <c r="C3276" s="917"/>
      <c r="D3276" s="917"/>
      <c r="E3276" s="917"/>
    </row>
    <row r="3277" spans="1:5">
      <c r="A3277" s="923"/>
      <c r="B3277" s="917"/>
      <c r="C3277" s="917"/>
      <c r="D3277" s="917"/>
      <c r="E3277" s="917"/>
    </row>
    <row r="3278" spans="1:5">
      <c r="A3278" s="923"/>
      <c r="B3278" s="917"/>
      <c r="C3278" s="917"/>
      <c r="D3278" s="917"/>
      <c r="E3278" s="917"/>
    </row>
    <row r="3279" spans="1:5">
      <c r="A3279" s="923"/>
      <c r="B3279" s="917"/>
      <c r="C3279" s="917"/>
      <c r="D3279" s="917"/>
      <c r="E3279" s="917"/>
    </row>
    <row r="3280" spans="1:5">
      <c r="A3280" s="923"/>
      <c r="B3280" s="917"/>
      <c r="C3280" s="917"/>
      <c r="D3280" s="917"/>
      <c r="E3280" s="917"/>
    </row>
    <row r="3281" spans="1:5">
      <c r="A3281" s="923"/>
      <c r="B3281" s="917"/>
      <c r="C3281" s="917"/>
      <c r="D3281" s="917"/>
      <c r="E3281" s="917"/>
    </row>
    <row r="3282" spans="1:5">
      <c r="A3282" s="923"/>
      <c r="B3282" s="917"/>
      <c r="C3282" s="917"/>
      <c r="D3282" s="917"/>
      <c r="E3282" s="917"/>
    </row>
    <row r="3283" spans="1:5">
      <c r="A3283" s="923"/>
      <c r="B3283" s="917"/>
      <c r="C3283" s="917"/>
      <c r="D3283" s="917"/>
      <c r="E3283" s="917"/>
    </row>
    <row r="3284" spans="1:5">
      <c r="A3284" s="923"/>
      <c r="B3284" s="917"/>
      <c r="C3284" s="917"/>
      <c r="D3284" s="917"/>
      <c r="E3284" s="917"/>
    </row>
    <row r="3285" spans="1:5">
      <c r="A3285" s="923"/>
      <c r="B3285" s="917"/>
      <c r="C3285" s="917"/>
      <c r="D3285" s="917"/>
      <c r="E3285" s="917"/>
    </row>
    <row r="3286" spans="1:5">
      <c r="A3286" s="923"/>
      <c r="B3286" s="917"/>
      <c r="C3286" s="917"/>
      <c r="D3286" s="917"/>
      <c r="E3286" s="917"/>
    </row>
    <row r="3287" spans="1:5">
      <c r="A3287" s="923"/>
      <c r="B3287" s="917"/>
      <c r="C3287" s="917"/>
      <c r="D3287" s="917"/>
      <c r="E3287" s="917"/>
    </row>
    <row r="3288" spans="1:5">
      <c r="A3288" s="923"/>
      <c r="B3288" s="917"/>
      <c r="C3288" s="917"/>
      <c r="D3288" s="917"/>
      <c r="E3288" s="917"/>
    </row>
    <row r="3289" spans="1:5">
      <c r="A3289" s="923"/>
      <c r="B3289" s="917"/>
      <c r="C3289" s="917"/>
      <c r="D3289" s="917"/>
      <c r="E3289" s="917"/>
    </row>
    <row r="3290" spans="1:5">
      <c r="A3290" s="923"/>
      <c r="B3290" s="917"/>
      <c r="C3290" s="917"/>
      <c r="D3290" s="917"/>
      <c r="E3290" s="917"/>
    </row>
    <row r="3291" spans="1:5">
      <c r="A3291" s="923"/>
      <c r="B3291" s="917"/>
      <c r="C3291" s="917"/>
      <c r="D3291" s="917"/>
      <c r="E3291" s="917"/>
    </row>
    <row r="3292" spans="1:5">
      <c r="A3292" s="923"/>
      <c r="B3292" s="917"/>
      <c r="C3292" s="917"/>
      <c r="D3292" s="917"/>
      <c r="E3292" s="917"/>
    </row>
    <row r="3293" spans="1:5">
      <c r="A3293" s="923"/>
      <c r="B3293" s="917"/>
      <c r="C3293" s="917"/>
      <c r="D3293" s="917"/>
      <c r="E3293" s="917"/>
    </row>
    <row r="3294" spans="1:5">
      <c r="A3294" s="923"/>
      <c r="B3294" s="917"/>
      <c r="C3294" s="917"/>
      <c r="D3294" s="917"/>
      <c r="E3294" s="917"/>
    </row>
    <row r="3295" spans="1:5">
      <c r="A3295" s="923"/>
      <c r="B3295" s="917"/>
      <c r="C3295" s="917"/>
      <c r="D3295" s="917"/>
      <c r="E3295" s="917"/>
    </row>
    <row r="3296" spans="1:5">
      <c r="A3296" s="923"/>
      <c r="B3296" s="917"/>
      <c r="C3296" s="917"/>
      <c r="D3296" s="917"/>
      <c r="E3296" s="917"/>
    </row>
    <row r="3297" spans="1:5">
      <c r="A3297" s="923"/>
      <c r="B3297" s="917"/>
      <c r="C3297" s="917"/>
      <c r="D3297" s="917"/>
      <c r="E3297" s="917"/>
    </row>
    <row r="3298" spans="1:5">
      <c r="A3298" s="923"/>
      <c r="B3298" s="917"/>
      <c r="C3298" s="917"/>
      <c r="D3298" s="917"/>
      <c r="E3298" s="917"/>
    </row>
    <row r="3299" spans="1:5">
      <c r="A3299" s="923"/>
      <c r="B3299" s="917"/>
      <c r="C3299" s="917"/>
      <c r="D3299" s="917"/>
      <c r="E3299" s="917"/>
    </row>
    <row r="3300" spans="1:5">
      <c r="A3300" s="923"/>
      <c r="B3300" s="917"/>
      <c r="C3300" s="917"/>
      <c r="D3300" s="917"/>
      <c r="E3300" s="917"/>
    </row>
    <row r="3301" spans="1:5">
      <c r="A3301" s="923"/>
      <c r="B3301" s="917"/>
      <c r="C3301" s="917"/>
      <c r="D3301" s="917"/>
      <c r="E3301" s="917"/>
    </row>
    <row r="3302" spans="1:5">
      <c r="A3302" s="923"/>
      <c r="B3302" s="917"/>
      <c r="C3302" s="917"/>
      <c r="D3302" s="917"/>
      <c r="E3302" s="917"/>
    </row>
    <row r="3303" spans="1:5">
      <c r="A3303" s="923"/>
      <c r="B3303" s="917"/>
      <c r="C3303" s="917"/>
      <c r="D3303" s="917"/>
      <c r="E3303" s="917"/>
    </row>
    <row r="3304" spans="1:5">
      <c r="A3304" s="923"/>
      <c r="B3304" s="917"/>
      <c r="C3304" s="917"/>
      <c r="D3304" s="917"/>
      <c r="E3304" s="917"/>
    </row>
    <row r="3305" spans="1:5">
      <c r="A3305" s="923"/>
      <c r="B3305" s="917"/>
      <c r="C3305" s="917"/>
      <c r="D3305" s="917"/>
      <c r="E3305" s="917"/>
    </row>
    <row r="3306" spans="1:5">
      <c r="A3306" s="923"/>
      <c r="B3306" s="917"/>
      <c r="C3306" s="917"/>
      <c r="D3306" s="917"/>
      <c r="E3306" s="917"/>
    </row>
    <row r="3307" spans="1:5">
      <c r="A3307" s="923"/>
      <c r="B3307" s="917"/>
      <c r="C3307" s="917"/>
      <c r="D3307" s="917"/>
      <c r="E3307" s="917"/>
    </row>
    <row r="3308" spans="1:5">
      <c r="A3308" s="923"/>
      <c r="B3308" s="917"/>
      <c r="C3308" s="917"/>
      <c r="D3308" s="917"/>
      <c r="E3308" s="917"/>
    </row>
    <row r="3309" spans="1:5">
      <c r="A3309" s="923"/>
      <c r="B3309" s="917"/>
      <c r="C3309" s="917"/>
      <c r="D3309" s="917"/>
      <c r="E3309" s="917"/>
    </row>
    <row r="3310" spans="1:5">
      <c r="A3310" s="923"/>
      <c r="B3310" s="917"/>
      <c r="C3310" s="917"/>
      <c r="D3310" s="917"/>
      <c r="E3310" s="917"/>
    </row>
    <row r="3311" spans="1:5">
      <c r="A3311" s="923"/>
      <c r="B3311" s="917"/>
      <c r="C3311" s="917"/>
      <c r="D3311" s="917"/>
      <c r="E3311" s="917"/>
    </row>
    <row r="3312" spans="1:5">
      <c r="A3312" s="923"/>
      <c r="B3312" s="917"/>
      <c r="C3312" s="917"/>
      <c r="D3312" s="917"/>
      <c r="E3312" s="917"/>
    </row>
    <row r="3313" spans="1:5">
      <c r="A3313" s="923"/>
      <c r="B3313" s="917"/>
      <c r="C3313" s="917"/>
      <c r="D3313" s="917"/>
      <c r="E3313" s="917"/>
    </row>
    <row r="3314" spans="1:5">
      <c r="A3314" s="923"/>
      <c r="B3314" s="917"/>
      <c r="C3314" s="917"/>
      <c r="D3314" s="917"/>
      <c r="E3314" s="917"/>
    </row>
    <row r="3315" spans="1:5">
      <c r="A3315" s="923"/>
      <c r="B3315" s="917"/>
      <c r="C3315" s="917"/>
      <c r="D3315" s="917"/>
      <c r="E3315" s="917"/>
    </row>
    <row r="3316" spans="1:5">
      <c r="A3316" s="923"/>
      <c r="B3316" s="917"/>
      <c r="C3316" s="917"/>
      <c r="D3316" s="917"/>
      <c r="E3316" s="917"/>
    </row>
    <row r="3317" spans="1:5">
      <c r="A3317" s="923"/>
      <c r="B3317" s="917"/>
      <c r="C3317" s="917"/>
      <c r="D3317" s="917"/>
      <c r="E3317" s="917"/>
    </row>
    <row r="3318" spans="1:5">
      <c r="A3318" s="923"/>
      <c r="B3318" s="917"/>
      <c r="C3318" s="917"/>
      <c r="D3318" s="917"/>
      <c r="E3318" s="917"/>
    </row>
    <row r="3319" spans="1:5">
      <c r="A3319" s="923"/>
      <c r="B3319" s="917"/>
      <c r="C3319" s="917"/>
      <c r="D3319" s="917"/>
      <c r="E3319" s="917"/>
    </row>
    <row r="3320" spans="1:5">
      <c r="A3320" s="923"/>
      <c r="B3320" s="917"/>
      <c r="C3320" s="917"/>
      <c r="D3320" s="917"/>
      <c r="E3320" s="917"/>
    </row>
    <row r="3321" spans="1:5">
      <c r="A3321" s="923"/>
      <c r="B3321" s="917"/>
      <c r="C3321" s="917"/>
      <c r="D3321" s="917"/>
      <c r="E3321" s="917"/>
    </row>
    <row r="3322" spans="1:5">
      <c r="A3322" s="923"/>
      <c r="B3322" s="917"/>
      <c r="C3322" s="917"/>
      <c r="D3322" s="917"/>
      <c r="E3322" s="917"/>
    </row>
    <row r="3323" spans="1:5">
      <c r="A3323" s="923"/>
      <c r="B3323" s="917"/>
      <c r="C3323" s="917"/>
      <c r="D3323" s="917"/>
      <c r="E3323" s="917"/>
    </row>
    <row r="3324" spans="1:5">
      <c r="A3324" s="923"/>
      <c r="B3324" s="917"/>
      <c r="C3324" s="917"/>
      <c r="D3324" s="917"/>
      <c r="E3324" s="917"/>
    </row>
    <row r="3325" spans="1:5">
      <c r="A3325" s="923"/>
      <c r="B3325" s="917"/>
      <c r="C3325" s="917"/>
      <c r="D3325" s="917"/>
      <c r="E3325" s="917"/>
    </row>
    <row r="3326" spans="1:5">
      <c r="A3326" s="923"/>
      <c r="B3326" s="917"/>
      <c r="C3326" s="917"/>
      <c r="D3326" s="917"/>
      <c r="E3326" s="917"/>
    </row>
    <row r="3327" spans="1:5">
      <c r="A3327" s="923"/>
      <c r="B3327" s="917"/>
      <c r="C3327" s="917"/>
      <c r="D3327" s="917"/>
      <c r="E3327" s="917"/>
    </row>
    <row r="3328" spans="1:5">
      <c r="A3328" s="923"/>
      <c r="B3328" s="917"/>
      <c r="C3328" s="917"/>
      <c r="D3328" s="917"/>
      <c r="E3328" s="917"/>
    </row>
    <row r="3329" spans="1:5">
      <c r="A3329" s="923"/>
      <c r="B3329" s="917"/>
      <c r="C3329" s="917"/>
      <c r="D3329" s="917"/>
      <c r="E3329" s="917"/>
    </row>
    <row r="3330" spans="1:5">
      <c r="A3330" s="923"/>
      <c r="B3330" s="917"/>
      <c r="C3330" s="917"/>
      <c r="D3330" s="917"/>
      <c r="E3330" s="917"/>
    </row>
    <row r="3331" spans="1:5">
      <c r="A3331" s="923"/>
      <c r="B3331" s="917"/>
      <c r="C3331" s="917"/>
      <c r="D3331" s="917"/>
      <c r="E3331" s="917"/>
    </row>
    <row r="3332" spans="1:5">
      <c r="A3332" s="923"/>
      <c r="B3332" s="917"/>
      <c r="C3332" s="917"/>
      <c r="D3332" s="917"/>
      <c r="E3332" s="917"/>
    </row>
    <row r="3333" spans="1:5">
      <c r="A3333" s="923"/>
      <c r="B3333" s="917"/>
      <c r="C3333" s="917"/>
      <c r="D3333" s="917"/>
      <c r="E3333" s="917"/>
    </row>
    <row r="3334" spans="1:5">
      <c r="A3334" s="923"/>
      <c r="B3334" s="917"/>
      <c r="C3334" s="917"/>
      <c r="D3334" s="917"/>
      <c r="E3334" s="917"/>
    </row>
    <row r="3335" spans="1:5">
      <c r="A3335" s="923"/>
      <c r="B3335" s="917"/>
      <c r="C3335" s="917"/>
      <c r="D3335" s="917"/>
      <c r="E3335" s="917"/>
    </row>
    <row r="3336" spans="1:5">
      <c r="A3336" s="923"/>
      <c r="B3336" s="917"/>
      <c r="C3336" s="917"/>
      <c r="D3336" s="917"/>
      <c r="E3336" s="917"/>
    </row>
    <row r="3337" spans="1:5">
      <c r="A3337" s="923"/>
      <c r="B3337" s="917"/>
      <c r="C3337" s="917"/>
      <c r="D3337" s="917"/>
      <c r="E3337" s="917"/>
    </row>
    <row r="3338" spans="1:5">
      <c r="A3338" s="923"/>
      <c r="B3338" s="917"/>
      <c r="C3338" s="917"/>
      <c r="D3338" s="917"/>
      <c r="E3338" s="917"/>
    </row>
    <row r="3339" spans="1:5">
      <c r="A3339" s="923"/>
      <c r="B3339" s="917"/>
      <c r="C3339" s="917"/>
      <c r="D3339" s="917"/>
      <c r="E3339" s="917"/>
    </row>
    <row r="3340" spans="1:5">
      <c r="A3340" s="923"/>
      <c r="B3340" s="917"/>
      <c r="C3340" s="917"/>
      <c r="D3340" s="917"/>
      <c r="E3340" s="917"/>
    </row>
    <row r="3341" spans="1:5">
      <c r="A3341" s="923"/>
      <c r="B3341" s="917"/>
      <c r="C3341" s="917"/>
      <c r="D3341" s="917"/>
      <c r="E3341" s="917"/>
    </row>
    <row r="3342" spans="1:5">
      <c r="A3342" s="923"/>
      <c r="B3342" s="917"/>
      <c r="C3342" s="917"/>
      <c r="D3342" s="917"/>
      <c r="E3342" s="917"/>
    </row>
    <row r="3343" spans="1:5">
      <c r="A3343" s="923"/>
      <c r="B3343" s="917"/>
      <c r="C3343" s="917"/>
      <c r="D3343" s="917"/>
      <c r="E3343" s="917"/>
    </row>
    <row r="3344" spans="1:5">
      <c r="A3344" s="923"/>
      <c r="B3344" s="917"/>
      <c r="C3344" s="917"/>
      <c r="D3344" s="917"/>
      <c r="E3344" s="917"/>
    </row>
    <row r="3345" spans="1:5">
      <c r="A3345" s="923"/>
      <c r="B3345" s="917"/>
      <c r="C3345" s="917"/>
      <c r="D3345" s="917"/>
      <c r="E3345" s="917"/>
    </row>
    <row r="3346" spans="1:5">
      <c r="A3346" s="923"/>
      <c r="B3346" s="917"/>
      <c r="C3346" s="917"/>
      <c r="D3346" s="917"/>
      <c r="E3346" s="917"/>
    </row>
    <row r="3347" spans="1:5">
      <c r="A3347" s="923"/>
      <c r="B3347" s="917"/>
      <c r="C3347" s="917"/>
      <c r="D3347" s="917"/>
      <c r="E3347" s="917"/>
    </row>
    <row r="3348" spans="1:5">
      <c r="A3348" s="923"/>
      <c r="B3348" s="917"/>
      <c r="C3348" s="917"/>
      <c r="D3348" s="917"/>
      <c r="E3348" s="917"/>
    </row>
    <row r="3349" spans="1:5">
      <c r="A3349" s="923"/>
      <c r="B3349" s="917"/>
      <c r="C3349" s="917"/>
      <c r="D3349" s="917"/>
      <c r="E3349" s="917"/>
    </row>
    <row r="3350" spans="1:5">
      <c r="A3350" s="923"/>
      <c r="B3350" s="917"/>
      <c r="C3350" s="917"/>
      <c r="D3350" s="917"/>
      <c r="E3350" s="917"/>
    </row>
    <row r="3351" spans="1:5">
      <c r="A3351" s="923"/>
      <c r="B3351" s="917"/>
      <c r="C3351" s="917"/>
      <c r="D3351" s="917"/>
      <c r="E3351" s="917"/>
    </row>
    <row r="3352" spans="1:5">
      <c r="A3352" s="923"/>
      <c r="B3352" s="917"/>
      <c r="C3352" s="917"/>
      <c r="D3352" s="917"/>
      <c r="E3352" s="917"/>
    </row>
    <row r="3353" spans="1:5">
      <c r="A3353" s="923"/>
      <c r="B3353" s="917"/>
      <c r="C3353" s="917"/>
      <c r="D3353" s="917"/>
      <c r="E3353" s="917"/>
    </row>
    <row r="3354" spans="1:5">
      <c r="A3354" s="923"/>
      <c r="B3354" s="917"/>
      <c r="C3354" s="917"/>
      <c r="D3354" s="917"/>
      <c r="E3354" s="917"/>
    </row>
    <row r="3355" spans="1:5">
      <c r="A3355" s="923"/>
      <c r="B3355" s="917"/>
      <c r="C3355" s="917"/>
      <c r="D3355" s="917"/>
      <c r="E3355" s="917"/>
    </row>
    <row r="3356" spans="1:5">
      <c r="A3356" s="923"/>
      <c r="B3356" s="917"/>
      <c r="C3356" s="917"/>
      <c r="D3356" s="917"/>
      <c r="E3356" s="917"/>
    </row>
    <row r="3357" spans="1:5">
      <c r="A3357" s="923"/>
      <c r="B3357" s="917"/>
      <c r="C3357" s="917"/>
      <c r="D3357" s="917"/>
      <c r="E3357" s="917"/>
    </row>
    <row r="3358" spans="1:5">
      <c r="A3358" s="923"/>
      <c r="B3358" s="917"/>
      <c r="C3358" s="917"/>
      <c r="D3358" s="917"/>
      <c r="E3358" s="917"/>
    </row>
    <row r="3359" spans="1:5">
      <c r="A3359" s="923"/>
      <c r="B3359" s="917"/>
      <c r="C3359" s="917"/>
      <c r="D3359" s="917"/>
      <c r="E3359" s="917"/>
    </row>
    <row r="3360" spans="1:5">
      <c r="A3360" s="923"/>
      <c r="B3360" s="917"/>
      <c r="C3360" s="917"/>
      <c r="D3360" s="917"/>
      <c r="E3360" s="917"/>
    </row>
    <row r="3361" spans="1:5">
      <c r="A3361" s="923"/>
      <c r="B3361" s="917"/>
      <c r="C3361" s="917"/>
      <c r="D3361" s="917"/>
      <c r="E3361" s="917"/>
    </row>
    <row r="3362" spans="1:5">
      <c r="A3362" s="923"/>
      <c r="B3362" s="917"/>
      <c r="C3362" s="917"/>
      <c r="D3362" s="917"/>
      <c r="E3362" s="917"/>
    </row>
    <row r="3363" spans="1:5">
      <c r="A3363" s="923"/>
      <c r="B3363" s="917"/>
      <c r="C3363" s="917"/>
      <c r="D3363" s="917"/>
      <c r="E3363" s="917"/>
    </row>
    <row r="3364" spans="1:5">
      <c r="A3364" s="923"/>
      <c r="B3364" s="917"/>
      <c r="C3364" s="917"/>
      <c r="D3364" s="917"/>
      <c r="E3364" s="917"/>
    </row>
    <row r="3365" spans="1:5">
      <c r="A3365" s="923"/>
      <c r="B3365" s="917"/>
      <c r="C3365" s="917"/>
      <c r="D3365" s="917"/>
      <c r="E3365" s="917"/>
    </row>
    <row r="3366" spans="1:5">
      <c r="A3366" s="923"/>
      <c r="B3366" s="917"/>
      <c r="C3366" s="917"/>
      <c r="D3366" s="917"/>
      <c r="E3366" s="917"/>
    </row>
    <row r="3367" spans="1:5">
      <c r="A3367" s="923"/>
      <c r="B3367" s="917"/>
      <c r="C3367" s="917"/>
      <c r="D3367" s="917"/>
      <c r="E3367" s="917"/>
    </row>
    <row r="3368" spans="1:5">
      <c r="A3368" s="923"/>
      <c r="B3368" s="917"/>
      <c r="C3368" s="917"/>
      <c r="D3368" s="917"/>
      <c r="E3368" s="917"/>
    </row>
    <row r="3369" spans="1:5">
      <c r="A3369" s="923"/>
      <c r="B3369" s="917"/>
      <c r="C3369" s="917"/>
      <c r="D3369" s="917"/>
      <c r="E3369" s="917"/>
    </row>
    <row r="3370" spans="1:5">
      <c r="A3370" s="923"/>
      <c r="B3370" s="917"/>
      <c r="C3370" s="917"/>
      <c r="D3370" s="917"/>
      <c r="E3370" s="917"/>
    </row>
    <row r="3371" spans="1:5">
      <c r="A3371" s="923"/>
      <c r="B3371" s="917"/>
      <c r="C3371" s="917"/>
      <c r="D3371" s="917"/>
      <c r="E3371" s="917"/>
    </row>
    <row r="3372" spans="1:5">
      <c r="A3372" s="923"/>
      <c r="B3372" s="917"/>
      <c r="C3372" s="917"/>
      <c r="D3372" s="917"/>
      <c r="E3372" s="917"/>
    </row>
    <row r="3373" spans="1:5">
      <c r="A3373" s="923"/>
      <c r="B3373" s="917"/>
      <c r="C3373" s="917"/>
      <c r="D3373" s="917"/>
      <c r="E3373" s="917"/>
    </row>
    <row r="3374" spans="1:5">
      <c r="A3374" s="923"/>
      <c r="B3374" s="917"/>
      <c r="C3374" s="917"/>
      <c r="D3374" s="917"/>
      <c r="E3374" s="917"/>
    </row>
    <row r="3375" spans="1:5">
      <c r="A3375" s="923"/>
      <c r="B3375" s="917"/>
      <c r="C3375" s="917"/>
      <c r="D3375" s="917"/>
      <c r="E3375" s="917"/>
    </row>
    <row r="3376" spans="1:5">
      <c r="A3376" s="923"/>
      <c r="B3376" s="917"/>
      <c r="C3376" s="917"/>
      <c r="D3376" s="917"/>
      <c r="E3376" s="917"/>
    </row>
    <row r="3377" spans="1:5">
      <c r="A3377" s="923"/>
      <c r="B3377" s="917"/>
      <c r="C3377" s="917"/>
      <c r="D3377" s="917"/>
      <c r="E3377" s="917"/>
    </row>
    <row r="3378" spans="1:5">
      <c r="A3378" s="923"/>
      <c r="B3378" s="917"/>
      <c r="C3378" s="917"/>
      <c r="D3378" s="917"/>
      <c r="E3378" s="917"/>
    </row>
    <row r="3379" spans="1:5">
      <c r="A3379" s="923"/>
      <c r="B3379" s="917"/>
      <c r="C3379" s="917"/>
      <c r="D3379" s="917"/>
      <c r="E3379" s="917"/>
    </row>
    <row r="3380" spans="1:5">
      <c r="A3380" s="923"/>
      <c r="B3380" s="917"/>
      <c r="C3380" s="917"/>
      <c r="D3380" s="917"/>
      <c r="E3380" s="917"/>
    </row>
    <row r="3381" spans="1:5">
      <c r="A3381" s="923"/>
      <c r="B3381" s="917"/>
      <c r="C3381" s="917"/>
      <c r="D3381" s="917"/>
      <c r="E3381" s="917"/>
    </row>
    <row r="3382" spans="1:5">
      <c r="A3382" s="923"/>
      <c r="B3382" s="917"/>
      <c r="C3382" s="917"/>
      <c r="D3382" s="917"/>
      <c r="E3382" s="917"/>
    </row>
    <row r="3383" spans="1:5">
      <c r="A3383" s="923"/>
      <c r="B3383" s="917"/>
      <c r="C3383" s="917"/>
      <c r="D3383" s="917"/>
      <c r="E3383" s="917"/>
    </row>
    <row r="3384" spans="1:5">
      <c r="A3384" s="923"/>
      <c r="B3384" s="917"/>
      <c r="C3384" s="917"/>
      <c r="D3384" s="917"/>
      <c r="E3384" s="917"/>
    </row>
    <row r="3385" spans="1:5">
      <c r="A3385" s="923"/>
      <c r="B3385" s="917"/>
      <c r="C3385" s="917"/>
      <c r="D3385" s="917"/>
      <c r="E3385" s="917"/>
    </row>
    <row r="3386" spans="1:5">
      <c r="A3386" s="923"/>
      <c r="B3386" s="917"/>
      <c r="C3386" s="917"/>
      <c r="D3386" s="917"/>
      <c r="E3386" s="917"/>
    </row>
    <row r="3387" spans="1:5">
      <c r="A3387" s="923"/>
      <c r="B3387" s="917"/>
      <c r="C3387" s="917"/>
      <c r="D3387" s="917"/>
      <c r="E3387" s="917"/>
    </row>
    <row r="3388" spans="1:5">
      <c r="A3388" s="923"/>
      <c r="B3388" s="917"/>
      <c r="C3388" s="917"/>
      <c r="D3388" s="917"/>
      <c r="E3388" s="917"/>
    </row>
    <row r="3389" spans="1:5">
      <c r="A3389" s="923"/>
      <c r="B3389" s="917"/>
      <c r="C3389" s="917"/>
      <c r="D3389" s="917"/>
      <c r="E3389" s="917"/>
    </row>
    <row r="3390" spans="1:5">
      <c r="A3390" s="923"/>
      <c r="B3390" s="917"/>
      <c r="C3390" s="917"/>
      <c r="D3390" s="917"/>
      <c r="E3390" s="917"/>
    </row>
    <row r="3391" spans="1:5">
      <c r="A3391" s="923"/>
      <c r="B3391" s="917"/>
      <c r="C3391" s="917"/>
      <c r="D3391" s="917"/>
      <c r="E3391" s="917"/>
    </row>
    <row r="3392" spans="1:5">
      <c r="A3392" s="923"/>
      <c r="B3392" s="917"/>
      <c r="C3392" s="917"/>
      <c r="D3392" s="917"/>
      <c r="E3392" s="917"/>
    </row>
    <row r="3393" spans="1:5">
      <c r="A3393" s="923"/>
      <c r="B3393" s="917"/>
      <c r="C3393" s="917"/>
      <c r="D3393" s="917"/>
      <c r="E3393" s="917"/>
    </row>
    <row r="3394" spans="1:5">
      <c r="A3394" s="923"/>
      <c r="B3394" s="917"/>
      <c r="C3394" s="917"/>
      <c r="D3394" s="917"/>
      <c r="E3394" s="917"/>
    </row>
    <row r="3395" spans="1:5">
      <c r="A3395" s="923"/>
      <c r="B3395" s="917"/>
      <c r="C3395" s="917"/>
      <c r="D3395" s="917"/>
      <c r="E3395" s="917"/>
    </row>
    <row r="3396" spans="1:5">
      <c r="A3396" s="923"/>
      <c r="B3396" s="917"/>
      <c r="C3396" s="917"/>
      <c r="D3396" s="917"/>
      <c r="E3396" s="917"/>
    </row>
    <row r="3397" spans="1:5">
      <c r="A3397" s="923"/>
      <c r="B3397" s="917"/>
      <c r="C3397" s="917"/>
      <c r="D3397" s="917"/>
      <c r="E3397" s="917"/>
    </row>
    <row r="3398" spans="1:5">
      <c r="A3398" s="923"/>
      <c r="B3398" s="917"/>
      <c r="C3398" s="917"/>
      <c r="D3398" s="917"/>
      <c r="E3398" s="917"/>
    </row>
    <row r="3399" spans="1:5">
      <c r="A3399" s="923"/>
      <c r="B3399" s="917"/>
      <c r="C3399" s="917"/>
      <c r="D3399" s="917"/>
      <c r="E3399" s="917"/>
    </row>
    <row r="3400" spans="1:5">
      <c r="A3400" s="923"/>
      <c r="B3400" s="917"/>
      <c r="C3400" s="917"/>
      <c r="D3400" s="917"/>
      <c r="E3400" s="917"/>
    </row>
    <row r="3401" spans="1:5">
      <c r="A3401" s="923"/>
      <c r="B3401" s="917"/>
      <c r="C3401" s="917"/>
      <c r="D3401" s="917"/>
      <c r="E3401" s="917"/>
    </row>
    <row r="3402" spans="1:5">
      <c r="A3402" s="923"/>
      <c r="B3402" s="917"/>
      <c r="C3402" s="917"/>
      <c r="D3402" s="917"/>
      <c r="E3402" s="917"/>
    </row>
    <row r="3403" spans="1:5">
      <c r="A3403" s="923"/>
      <c r="B3403" s="917"/>
      <c r="C3403" s="917"/>
      <c r="D3403" s="917"/>
      <c r="E3403" s="917"/>
    </row>
    <row r="3404" spans="1:5">
      <c r="A3404" s="923"/>
      <c r="B3404" s="917"/>
      <c r="C3404" s="917"/>
      <c r="D3404" s="917"/>
      <c r="E3404" s="917"/>
    </row>
    <row r="3405" spans="1:5">
      <c r="A3405" s="923"/>
      <c r="B3405" s="917"/>
      <c r="C3405" s="917"/>
      <c r="D3405" s="917"/>
      <c r="E3405" s="917"/>
    </row>
    <row r="3406" spans="1:5">
      <c r="A3406" s="923"/>
      <c r="B3406" s="917"/>
      <c r="C3406" s="917"/>
      <c r="D3406" s="917"/>
      <c r="E3406" s="917"/>
    </row>
    <row r="3407" spans="1:5">
      <c r="A3407" s="923"/>
      <c r="B3407" s="917"/>
      <c r="C3407" s="917"/>
      <c r="D3407" s="917"/>
      <c r="E3407" s="917"/>
    </row>
    <row r="3408" spans="1:5">
      <c r="A3408" s="923"/>
      <c r="B3408" s="917"/>
      <c r="C3408" s="917"/>
      <c r="D3408" s="917"/>
      <c r="E3408" s="917"/>
    </row>
    <row r="3409" spans="1:5">
      <c r="A3409" s="923"/>
      <c r="B3409" s="917"/>
      <c r="C3409" s="917"/>
      <c r="D3409" s="917"/>
      <c r="E3409" s="917"/>
    </row>
    <row r="3410" spans="1:5">
      <c r="A3410" s="923"/>
      <c r="B3410" s="917"/>
      <c r="C3410" s="917"/>
      <c r="D3410" s="917"/>
      <c r="E3410" s="917"/>
    </row>
    <row r="3411" spans="1:5">
      <c r="A3411" s="923"/>
      <c r="B3411" s="917"/>
      <c r="C3411" s="917"/>
      <c r="D3411" s="917"/>
      <c r="E3411" s="917"/>
    </row>
    <row r="3412" spans="1:5">
      <c r="A3412" s="923"/>
      <c r="B3412" s="917"/>
      <c r="C3412" s="917"/>
      <c r="D3412" s="917"/>
      <c r="E3412" s="917"/>
    </row>
    <row r="3413" spans="1:5">
      <c r="A3413" s="923"/>
      <c r="B3413" s="917"/>
      <c r="C3413" s="917"/>
      <c r="D3413" s="917"/>
      <c r="E3413" s="917"/>
    </row>
    <row r="3414" spans="1:5">
      <c r="A3414" s="923"/>
      <c r="B3414" s="917"/>
      <c r="C3414" s="917"/>
      <c r="D3414" s="917"/>
      <c r="E3414" s="917"/>
    </row>
    <row r="3415" spans="1:5">
      <c r="A3415" s="923"/>
      <c r="B3415" s="917"/>
      <c r="C3415" s="917"/>
      <c r="D3415" s="917"/>
      <c r="E3415" s="917"/>
    </row>
    <row r="3416" spans="1:5">
      <c r="A3416" s="923"/>
      <c r="B3416" s="917"/>
      <c r="C3416" s="917"/>
      <c r="D3416" s="917"/>
      <c r="E3416" s="917"/>
    </row>
    <row r="3417" spans="1:5">
      <c r="A3417" s="923"/>
      <c r="B3417" s="917"/>
      <c r="C3417" s="917"/>
      <c r="D3417" s="917"/>
      <c r="E3417" s="917"/>
    </row>
    <row r="3418" spans="1:5">
      <c r="A3418" s="923"/>
      <c r="B3418" s="917"/>
      <c r="C3418" s="917"/>
      <c r="D3418" s="917"/>
      <c r="E3418" s="917"/>
    </row>
    <row r="3419" spans="1:5">
      <c r="A3419" s="923"/>
      <c r="B3419" s="917"/>
      <c r="C3419" s="917"/>
      <c r="D3419" s="917"/>
      <c r="E3419" s="917"/>
    </row>
    <row r="3420" spans="1:5">
      <c r="A3420" s="923"/>
      <c r="B3420" s="917"/>
      <c r="C3420" s="917"/>
      <c r="D3420" s="917"/>
      <c r="E3420" s="917"/>
    </row>
    <row r="3421" spans="1:5">
      <c r="A3421" s="923"/>
      <c r="B3421" s="917"/>
      <c r="C3421" s="917"/>
      <c r="D3421" s="917"/>
      <c r="E3421" s="917"/>
    </row>
    <row r="3422" spans="1:5">
      <c r="A3422" s="923"/>
      <c r="B3422" s="917"/>
      <c r="C3422" s="917"/>
      <c r="D3422" s="917"/>
      <c r="E3422" s="917"/>
    </row>
    <row r="3423" spans="1:5">
      <c r="A3423" s="923"/>
      <c r="B3423" s="917"/>
      <c r="C3423" s="917"/>
      <c r="D3423" s="917"/>
      <c r="E3423" s="917"/>
    </row>
    <row r="3424" spans="1:5">
      <c r="A3424" s="923"/>
      <c r="B3424" s="917"/>
      <c r="C3424" s="917"/>
      <c r="D3424" s="917"/>
      <c r="E3424" s="917"/>
    </row>
    <row r="3425" spans="1:5">
      <c r="A3425" s="923"/>
      <c r="B3425" s="917"/>
      <c r="C3425" s="917"/>
      <c r="D3425" s="917"/>
      <c r="E3425" s="917"/>
    </row>
    <row r="3426" spans="1:5">
      <c r="A3426" s="923"/>
      <c r="B3426" s="917"/>
      <c r="C3426" s="917"/>
      <c r="D3426" s="917"/>
      <c r="E3426" s="917"/>
    </row>
    <row r="3427" spans="1:5">
      <c r="A3427" s="923"/>
      <c r="B3427" s="917"/>
      <c r="C3427" s="917"/>
      <c r="D3427" s="917"/>
      <c r="E3427" s="917"/>
    </row>
    <row r="3428" spans="1:5">
      <c r="A3428" s="923"/>
      <c r="B3428" s="917"/>
      <c r="C3428" s="917"/>
      <c r="D3428" s="917"/>
      <c r="E3428" s="917"/>
    </row>
    <row r="3429" spans="1:5">
      <c r="A3429" s="923"/>
      <c r="B3429" s="917"/>
      <c r="C3429" s="917"/>
      <c r="D3429" s="917"/>
      <c r="E3429" s="917"/>
    </row>
    <row r="3430" spans="1:5">
      <c r="A3430" s="923"/>
      <c r="B3430" s="917"/>
      <c r="C3430" s="917"/>
      <c r="D3430" s="917"/>
      <c r="E3430" s="917"/>
    </row>
    <row r="3431" spans="1:5">
      <c r="A3431" s="923"/>
      <c r="B3431" s="917"/>
      <c r="C3431" s="917"/>
      <c r="D3431" s="917"/>
      <c r="E3431" s="917"/>
    </row>
    <row r="3432" spans="1:5">
      <c r="A3432" s="923"/>
      <c r="B3432" s="917"/>
      <c r="C3432" s="917"/>
      <c r="D3432" s="917"/>
      <c r="E3432" s="917"/>
    </row>
    <row r="3433" spans="1:5">
      <c r="A3433" s="923"/>
      <c r="B3433" s="917"/>
      <c r="C3433" s="917"/>
      <c r="D3433" s="917"/>
      <c r="E3433" s="917"/>
    </row>
    <row r="3434" spans="1:5">
      <c r="A3434" s="923"/>
      <c r="B3434" s="917"/>
      <c r="C3434" s="917"/>
      <c r="D3434" s="917"/>
      <c r="E3434" s="917"/>
    </row>
    <row r="3435" spans="1:5">
      <c r="A3435" s="923"/>
      <c r="B3435" s="917"/>
      <c r="C3435" s="917"/>
      <c r="D3435" s="917"/>
      <c r="E3435" s="917"/>
    </row>
    <row r="3436" spans="1:5">
      <c r="A3436" s="923"/>
      <c r="B3436" s="917"/>
      <c r="C3436" s="917"/>
      <c r="D3436" s="917"/>
      <c r="E3436" s="917"/>
    </row>
    <row r="3437" spans="1:5">
      <c r="A3437" s="923"/>
      <c r="B3437" s="917"/>
      <c r="C3437" s="917"/>
      <c r="D3437" s="917"/>
      <c r="E3437" s="917"/>
    </row>
    <row r="3438" spans="1:5">
      <c r="A3438" s="923"/>
      <c r="B3438" s="917"/>
      <c r="C3438" s="917"/>
      <c r="D3438" s="917"/>
      <c r="E3438" s="917"/>
    </row>
    <row r="3439" spans="1:5">
      <c r="A3439" s="923"/>
      <c r="B3439" s="917"/>
      <c r="C3439" s="917"/>
      <c r="D3439" s="917"/>
      <c r="E3439" s="917"/>
    </row>
    <row r="3440" spans="1:5">
      <c r="A3440" s="923"/>
      <c r="B3440" s="917"/>
      <c r="C3440" s="917"/>
      <c r="D3440" s="917"/>
      <c r="E3440" s="917"/>
    </row>
    <row r="3441" spans="1:5">
      <c r="A3441" s="923"/>
      <c r="B3441" s="917"/>
      <c r="C3441" s="917"/>
      <c r="D3441" s="917"/>
      <c r="E3441" s="917"/>
    </row>
    <row r="3442" spans="1:5">
      <c r="A3442" s="923"/>
      <c r="B3442" s="917"/>
      <c r="C3442" s="917"/>
      <c r="D3442" s="917"/>
      <c r="E3442" s="917"/>
    </row>
    <row r="3443" spans="1:5">
      <c r="A3443" s="923"/>
      <c r="B3443" s="917"/>
      <c r="C3443" s="917"/>
      <c r="D3443" s="917"/>
      <c r="E3443" s="917"/>
    </row>
    <row r="3444" spans="1:5">
      <c r="A3444" s="923"/>
      <c r="B3444" s="917"/>
      <c r="C3444" s="917"/>
      <c r="D3444" s="917"/>
      <c r="E3444" s="917"/>
    </row>
    <row r="3445" spans="1:5">
      <c r="A3445" s="923"/>
      <c r="B3445" s="917"/>
      <c r="C3445" s="917"/>
      <c r="D3445" s="917"/>
      <c r="E3445" s="917"/>
    </row>
    <row r="3446" spans="1:5">
      <c r="A3446" s="923"/>
      <c r="B3446" s="917"/>
      <c r="C3446" s="917"/>
      <c r="D3446" s="917"/>
      <c r="E3446" s="917"/>
    </row>
    <row r="3447" spans="1:5">
      <c r="A3447" s="923"/>
      <c r="B3447" s="917"/>
      <c r="C3447" s="917"/>
      <c r="D3447" s="917"/>
      <c r="E3447" s="917"/>
    </row>
    <row r="3448" spans="1:5">
      <c r="A3448" s="923"/>
      <c r="B3448" s="917"/>
      <c r="C3448" s="917"/>
      <c r="D3448" s="917"/>
      <c r="E3448" s="917"/>
    </row>
    <row r="3449" spans="1:5">
      <c r="A3449" s="923"/>
      <c r="B3449" s="917"/>
      <c r="C3449" s="917"/>
      <c r="D3449" s="917"/>
      <c r="E3449" s="917"/>
    </row>
    <row r="3450" spans="1:5">
      <c r="A3450" s="923"/>
      <c r="B3450" s="917"/>
      <c r="C3450" s="917"/>
      <c r="D3450" s="917"/>
      <c r="E3450" s="917"/>
    </row>
    <row r="3451" spans="1:5">
      <c r="A3451" s="923"/>
      <c r="B3451" s="917"/>
      <c r="C3451" s="917"/>
      <c r="D3451" s="917"/>
      <c r="E3451" s="917"/>
    </row>
    <row r="3452" spans="1:5">
      <c r="A3452" s="923"/>
      <c r="B3452" s="917"/>
      <c r="C3452" s="917"/>
      <c r="D3452" s="917"/>
      <c r="E3452" s="917"/>
    </row>
    <row r="3453" spans="1:5">
      <c r="A3453" s="923"/>
      <c r="B3453" s="917"/>
      <c r="C3453" s="917"/>
      <c r="D3453" s="917"/>
      <c r="E3453" s="917"/>
    </row>
    <row r="3454" spans="1:5">
      <c r="A3454" s="923"/>
      <c r="B3454" s="917"/>
      <c r="C3454" s="917"/>
      <c r="D3454" s="917"/>
      <c r="E3454" s="917"/>
    </row>
    <row r="3455" spans="1:5">
      <c r="A3455" s="923"/>
      <c r="B3455" s="917"/>
      <c r="C3455" s="917"/>
      <c r="D3455" s="917"/>
      <c r="E3455" s="917"/>
    </row>
    <row r="3456" spans="1:5">
      <c r="A3456" s="923"/>
      <c r="B3456" s="917"/>
      <c r="C3456" s="917"/>
      <c r="D3456" s="917"/>
      <c r="E3456" s="917"/>
    </row>
    <row r="3457" spans="1:5">
      <c r="A3457" s="923"/>
      <c r="B3457" s="917"/>
      <c r="C3457" s="917"/>
      <c r="D3457" s="917"/>
      <c r="E3457" s="917"/>
    </row>
    <row r="3458" spans="1:5">
      <c r="A3458" s="923"/>
      <c r="B3458" s="917"/>
      <c r="C3458" s="917"/>
      <c r="D3458" s="917"/>
      <c r="E3458" s="917"/>
    </row>
    <row r="3459" spans="1:5">
      <c r="A3459" s="923"/>
      <c r="B3459" s="917"/>
      <c r="C3459" s="917"/>
      <c r="D3459" s="917"/>
      <c r="E3459" s="917"/>
    </row>
    <row r="3460" spans="1:5">
      <c r="A3460" s="923"/>
      <c r="B3460" s="917"/>
      <c r="C3460" s="917"/>
      <c r="D3460" s="917"/>
      <c r="E3460" s="917"/>
    </row>
    <row r="3461" spans="1:5">
      <c r="A3461" s="923"/>
      <c r="B3461" s="917"/>
      <c r="C3461" s="917"/>
      <c r="D3461" s="917"/>
      <c r="E3461" s="917"/>
    </row>
    <row r="3462" spans="1:5">
      <c r="A3462" s="923"/>
      <c r="B3462" s="917"/>
      <c r="C3462" s="917"/>
      <c r="D3462" s="917"/>
      <c r="E3462" s="917"/>
    </row>
    <row r="3463" spans="1:5">
      <c r="A3463" s="923"/>
      <c r="B3463" s="917"/>
      <c r="C3463" s="917"/>
      <c r="D3463" s="917"/>
      <c r="E3463" s="917"/>
    </row>
    <row r="3464" spans="1:5">
      <c r="A3464" s="923"/>
      <c r="B3464" s="917"/>
      <c r="C3464" s="917"/>
      <c r="D3464" s="917"/>
      <c r="E3464" s="917"/>
    </row>
    <row r="3465" spans="1:5">
      <c r="A3465" s="923"/>
      <c r="B3465" s="917"/>
      <c r="C3465" s="917"/>
      <c r="D3465" s="917"/>
      <c r="E3465" s="917"/>
    </row>
    <row r="3466" spans="1:5">
      <c r="A3466" s="923"/>
      <c r="B3466" s="917"/>
      <c r="C3466" s="917"/>
      <c r="D3466" s="917"/>
      <c r="E3466" s="917"/>
    </row>
    <row r="3467" spans="1:5">
      <c r="A3467" s="923"/>
      <c r="B3467" s="917"/>
      <c r="C3467" s="917"/>
      <c r="D3467" s="917"/>
      <c r="E3467" s="917"/>
    </row>
    <row r="3468" spans="1:5">
      <c r="A3468" s="923"/>
      <c r="B3468" s="917"/>
      <c r="C3468" s="917"/>
      <c r="D3468" s="917"/>
      <c r="E3468" s="917"/>
    </row>
    <row r="3469" spans="1:5">
      <c r="A3469" s="923"/>
      <c r="B3469" s="917"/>
      <c r="C3469" s="917"/>
      <c r="D3469" s="917"/>
      <c r="E3469" s="917"/>
    </row>
    <row r="3470" spans="1:5">
      <c r="A3470" s="923"/>
      <c r="B3470" s="917"/>
      <c r="C3470" s="917"/>
      <c r="D3470" s="917"/>
      <c r="E3470" s="917"/>
    </row>
    <row r="3471" spans="1:5">
      <c r="A3471" s="923"/>
      <c r="B3471" s="917"/>
      <c r="C3471" s="917"/>
      <c r="D3471" s="917"/>
      <c r="E3471" s="917"/>
    </row>
    <row r="3472" spans="1:5">
      <c r="A3472" s="923"/>
      <c r="B3472" s="917"/>
      <c r="C3472" s="917"/>
      <c r="D3472" s="917"/>
      <c r="E3472" s="917"/>
    </row>
    <row r="3473" spans="1:5">
      <c r="A3473" s="923"/>
      <c r="B3473" s="917"/>
      <c r="C3473" s="917"/>
      <c r="D3473" s="917"/>
      <c r="E3473" s="917"/>
    </row>
    <row r="3474" spans="1:5">
      <c r="A3474" s="923"/>
      <c r="B3474" s="917"/>
      <c r="C3474" s="917"/>
      <c r="D3474" s="917"/>
      <c r="E3474" s="917"/>
    </row>
    <row r="3475" spans="1:5">
      <c r="A3475" s="923"/>
      <c r="B3475" s="917"/>
      <c r="C3475" s="917"/>
      <c r="D3475" s="917"/>
      <c r="E3475" s="917"/>
    </row>
    <row r="3476" spans="1:5">
      <c r="A3476" s="923"/>
      <c r="B3476" s="917"/>
      <c r="C3476" s="917"/>
      <c r="D3476" s="917"/>
      <c r="E3476" s="917"/>
    </row>
    <row r="3477" spans="1:5">
      <c r="A3477" s="923"/>
      <c r="B3477" s="917"/>
      <c r="C3477" s="917"/>
      <c r="D3477" s="917"/>
      <c r="E3477" s="917"/>
    </row>
    <row r="3478" spans="1:5">
      <c r="A3478" s="923"/>
      <c r="B3478" s="917"/>
      <c r="C3478" s="917"/>
      <c r="D3478" s="917"/>
      <c r="E3478" s="917"/>
    </row>
    <row r="3479" spans="1:5">
      <c r="A3479" s="923"/>
      <c r="B3479" s="917"/>
      <c r="C3479" s="917"/>
      <c r="D3479" s="917"/>
      <c r="E3479" s="917"/>
    </row>
    <row r="3480" spans="1:5">
      <c r="A3480" s="923"/>
      <c r="B3480" s="917"/>
      <c r="C3480" s="917"/>
      <c r="D3480" s="917"/>
      <c r="E3480" s="917"/>
    </row>
    <row r="3481" spans="1:5">
      <c r="A3481" s="923"/>
      <c r="B3481" s="917"/>
      <c r="C3481" s="917"/>
      <c r="D3481" s="917"/>
      <c r="E3481" s="917"/>
    </row>
    <row r="3482" spans="1:5">
      <c r="A3482" s="923"/>
      <c r="B3482" s="917"/>
      <c r="C3482" s="917"/>
      <c r="D3482" s="917"/>
      <c r="E3482" s="917"/>
    </row>
    <row r="3483" spans="1:5">
      <c r="A3483" s="923"/>
      <c r="B3483" s="917"/>
      <c r="C3483" s="917"/>
      <c r="D3483" s="917"/>
      <c r="E3483" s="917"/>
    </row>
    <row r="3484" spans="1:5">
      <c r="A3484" s="923"/>
      <c r="B3484" s="917"/>
      <c r="C3484" s="917"/>
      <c r="D3484" s="917"/>
      <c r="E3484" s="917"/>
    </row>
    <row r="3485" spans="1:5">
      <c r="A3485" s="923"/>
      <c r="B3485" s="917"/>
      <c r="C3485" s="917"/>
      <c r="D3485" s="917"/>
      <c r="E3485" s="917"/>
    </row>
    <row r="3486" spans="1:5">
      <c r="A3486" s="923"/>
      <c r="B3486" s="917"/>
      <c r="C3486" s="917"/>
      <c r="D3486" s="917"/>
      <c r="E3486" s="917"/>
    </row>
    <row r="3487" spans="1:5">
      <c r="A3487" s="923"/>
      <c r="B3487" s="917"/>
      <c r="C3487" s="917"/>
      <c r="D3487" s="917"/>
      <c r="E3487" s="917"/>
    </row>
    <row r="3488" spans="1:5">
      <c r="A3488" s="923"/>
      <c r="B3488" s="917"/>
      <c r="C3488" s="917"/>
      <c r="D3488" s="917"/>
      <c r="E3488" s="917"/>
    </row>
    <row r="3489" spans="1:5">
      <c r="A3489" s="923"/>
      <c r="B3489" s="917"/>
      <c r="C3489" s="917"/>
      <c r="D3489" s="917"/>
      <c r="E3489" s="917"/>
    </row>
    <row r="3490" spans="1:5">
      <c r="A3490" s="923"/>
      <c r="B3490" s="917"/>
      <c r="C3490" s="917"/>
      <c r="D3490" s="917"/>
      <c r="E3490" s="917"/>
    </row>
    <row r="3491" spans="1:5">
      <c r="A3491" s="923"/>
      <c r="B3491" s="917"/>
      <c r="C3491" s="917"/>
      <c r="D3491" s="917"/>
      <c r="E3491" s="917"/>
    </row>
    <row r="3492" spans="1:5">
      <c r="A3492" s="923"/>
      <c r="B3492" s="917"/>
      <c r="C3492" s="917"/>
      <c r="D3492" s="917"/>
      <c r="E3492" s="917"/>
    </row>
    <row r="3493" spans="1:5">
      <c r="A3493" s="923"/>
      <c r="B3493" s="917"/>
      <c r="C3493" s="917"/>
      <c r="D3493" s="917"/>
      <c r="E3493" s="917"/>
    </row>
    <row r="3494" spans="1:5">
      <c r="A3494" s="923"/>
      <c r="B3494" s="917"/>
      <c r="C3494" s="917"/>
      <c r="D3494" s="917"/>
      <c r="E3494" s="917"/>
    </row>
    <row r="3495" spans="1:5">
      <c r="A3495" s="923"/>
      <c r="B3495" s="917"/>
      <c r="C3495" s="917"/>
      <c r="D3495" s="917"/>
      <c r="E3495" s="917"/>
    </row>
    <row r="3496" spans="1:5">
      <c r="A3496" s="923"/>
      <c r="B3496" s="917"/>
      <c r="C3496" s="917"/>
      <c r="D3496" s="917"/>
      <c r="E3496" s="917"/>
    </row>
    <row r="3497" spans="1:5">
      <c r="A3497" s="923"/>
      <c r="B3497" s="917"/>
      <c r="C3497" s="917"/>
      <c r="D3497" s="917"/>
      <c r="E3497" s="917"/>
    </row>
    <row r="3498" spans="1:5">
      <c r="A3498" s="923"/>
      <c r="B3498" s="917"/>
      <c r="C3498" s="917"/>
      <c r="D3498" s="917"/>
      <c r="E3498" s="917"/>
    </row>
    <row r="3499" spans="1:5">
      <c r="A3499" s="923"/>
      <c r="B3499" s="917"/>
      <c r="C3499" s="917"/>
      <c r="D3499" s="917"/>
      <c r="E3499" s="917"/>
    </row>
    <row r="3500" spans="1:5">
      <c r="A3500" s="923"/>
      <c r="B3500" s="917"/>
      <c r="C3500" s="917"/>
      <c r="D3500" s="917"/>
      <c r="E3500" s="917"/>
    </row>
    <row r="3501" spans="1:5">
      <c r="A3501" s="923"/>
      <c r="B3501" s="917"/>
      <c r="C3501" s="917"/>
      <c r="D3501" s="917"/>
      <c r="E3501" s="917"/>
    </row>
    <row r="3502" spans="1:5">
      <c r="A3502" s="923"/>
      <c r="B3502" s="917"/>
      <c r="C3502" s="917"/>
      <c r="D3502" s="917"/>
      <c r="E3502" s="917"/>
    </row>
    <row r="3503" spans="1:5">
      <c r="A3503" s="923"/>
      <c r="B3503" s="917"/>
      <c r="C3503" s="917"/>
      <c r="D3503" s="917"/>
      <c r="E3503" s="917"/>
    </row>
    <row r="3504" spans="1:5">
      <c r="A3504" s="923"/>
      <c r="B3504" s="917"/>
      <c r="C3504" s="917"/>
      <c r="D3504" s="917"/>
      <c r="E3504" s="917"/>
    </row>
    <row r="3505" spans="1:5">
      <c r="A3505" s="923"/>
      <c r="B3505" s="917"/>
      <c r="C3505" s="917"/>
      <c r="D3505" s="917"/>
      <c r="E3505" s="917"/>
    </row>
    <row r="3506" spans="1:5">
      <c r="A3506" s="923"/>
      <c r="B3506" s="917"/>
      <c r="C3506" s="917"/>
      <c r="D3506" s="917"/>
      <c r="E3506" s="917"/>
    </row>
    <row r="3507" spans="1:5">
      <c r="A3507" s="923"/>
      <c r="B3507" s="917"/>
      <c r="C3507" s="917"/>
      <c r="D3507" s="917"/>
      <c r="E3507" s="917"/>
    </row>
    <row r="3508" spans="1:5">
      <c r="A3508" s="923"/>
      <c r="B3508" s="917"/>
      <c r="C3508" s="917"/>
      <c r="D3508" s="917"/>
      <c r="E3508" s="917"/>
    </row>
    <row r="3509" spans="1:5">
      <c r="A3509" s="923"/>
      <c r="B3509" s="917"/>
      <c r="C3509" s="917"/>
      <c r="D3509" s="917"/>
      <c r="E3509" s="917"/>
    </row>
    <row r="3510" spans="1:5">
      <c r="A3510" s="923"/>
      <c r="B3510" s="917"/>
      <c r="C3510" s="917"/>
      <c r="D3510" s="917"/>
      <c r="E3510" s="917"/>
    </row>
    <row r="3511" spans="1:5">
      <c r="A3511" s="923"/>
      <c r="B3511" s="917"/>
      <c r="C3511" s="917"/>
      <c r="D3511" s="917"/>
      <c r="E3511" s="917"/>
    </row>
    <row r="3512" spans="1:5">
      <c r="A3512" s="923"/>
      <c r="B3512" s="917"/>
      <c r="C3512" s="917"/>
      <c r="D3512" s="917"/>
      <c r="E3512" s="917"/>
    </row>
    <row r="3513" spans="1:5">
      <c r="A3513" s="923"/>
      <c r="B3513" s="917"/>
      <c r="C3513" s="917"/>
      <c r="D3513" s="917"/>
      <c r="E3513" s="917"/>
    </row>
    <row r="3514" spans="1:5">
      <c r="A3514" s="923"/>
      <c r="B3514" s="917"/>
      <c r="C3514" s="917"/>
      <c r="D3514" s="917"/>
      <c r="E3514" s="917"/>
    </row>
    <row r="3515" spans="1:5">
      <c r="A3515" s="923"/>
      <c r="B3515" s="917"/>
      <c r="C3515" s="917"/>
      <c r="D3515" s="917"/>
      <c r="E3515" s="917"/>
    </row>
    <row r="3516" spans="1:5">
      <c r="A3516" s="923"/>
      <c r="B3516" s="917"/>
      <c r="C3516" s="917"/>
      <c r="D3516" s="917"/>
      <c r="E3516" s="917"/>
    </row>
    <row r="3517" spans="1:5">
      <c r="A3517" s="923"/>
      <c r="B3517" s="917"/>
      <c r="C3517" s="917"/>
      <c r="D3517" s="917"/>
      <c r="E3517" s="917"/>
    </row>
    <row r="3518" spans="1:5">
      <c r="A3518" s="923"/>
      <c r="B3518" s="917"/>
      <c r="C3518" s="917"/>
      <c r="D3518" s="917"/>
      <c r="E3518" s="917"/>
    </row>
    <row r="3519" spans="1:5">
      <c r="A3519" s="923"/>
      <c r="B3519" s="917"/>
      <c r="C3519" s="917"/>
      <c r="D3519" s="917"/>
      <c r="E3519" s="917"/>
    </row>
    <row r="3520" spans="1:5">
      <c r="A3520" s="923"/>
      <c r="B3520" s="917"/>
      <c r="C3520" s="917"/>
      <c r="D3520" s="917"/>
      <c r="E3520" s="917"/>
    </row>
    <row r="3521" spans="1:5">
      <c r="A3521" s="923"/>
      <c r="B3521" s="917"/>
      <c r="C3521" s="917"/>
      <c r="D3521" s="917"/>
      <c r="E3521" s="917"/>
    </row>
    <row r="3522" spans="1:5">
      <c r="A3522" s="923"/>
      <c r="B3522" s="917"/>
      <c r="C3522" s="917"/>
      <c r="D3522" s="917"/>
      <c r="E3522" s="917"/>
    </row>
    <row r="3523" spans="1:5">
      <c r="A3523" s="923"/>
      <c r="B3523" s="917"/>
      <c r="C3523" s="917"/>
      <c r="D3523" s="917"/>
      <c r="E3523" s="917"/>
    </row>
    <row r="3524" spans="1:5">
      <c r="A3524" s="923"/>
      <c r="B3524" s="917"/>
      <c r="C3524" s="917"/>
      <c r="D3524" s="917"/>
      <c r="E3524" s="917"/>
    </row>
    <row r="3525" spans="1:5">
      <c r="A3525" s="923"/>
      <c r="B3525" s="917"/>
      <c r="C3525" s="917"/>
      <c r="D3525" s="917"/>
      <c r="E3525" s="917"/>
    </row>
    <row r="3526" spans="1:5">
      <c r="A3526" s="923"/>
      <c r="B3526" s="917"/>
      <c r="C3526" s="917"/>
      <c r="D3526" s="917"/>
      <c r="E3526" s="917"/>
    </row>
    <row r="3527" spans="1:5">
      <c r="A3527" s="923"/>
      <c r="B3527" s="917"/>
      <c r="C3527" s="917"/>
      <c r="D3527" s="917"/>
      <c r="E3527" s="917"/>
    </row>
    <row r="3528" spans="1:5">
      <c r="A3528" s="923"/>
      <c r="B3528" s="917"/>
      <c r="C3528" s="917"/>
      <c r="D3528" s="917"/>
      <c r="E3528" s="917"/>
    </row>
    <row r="3529" spans="1:5">
      <c r="A3529" s="923"/>
      <c r="B3529" s="917"/>
      <c r="C3529" s="917"/>
      <c r="D3529" s="917"/>
      <c r="E3529" s="917"/>
    </row>
    <row r="3530" spans="1:5">
      <c r="A3530" s="923"/>
      <c r="B3530" s="917"/>
      <c r="C3530" s="917"/>
      <c r="D3530" s="917"/>
      <c r="E3530" s="917"/>
    </row>
    <row r="3531" spans="1:5">
      <c r="A3531" s="923"/>
      <c r="B3531" s="917"/>
      <c r="C3531" s="917"/>
      <c r="D3531" s="917"/>
      <c r="E3531" s="917"/>
    </row>
    <row r="3532" spans="1:5">
      <c r="A3532" s="923"/>
      <c r="B3532" s="917"/>
      <c r="C3532" s="917"/>
      <c r="D3532" s="917"/>
      <c r="E3532" s="917"/>
    </row>
    <row r="3533" spans="1:5">
      <c r="A3533" s="923"/>
      <c r="B3533" s="917"/>
      <c r="C3533" s="917"/>
      <c r="D3533" s="917"/>
      <c r="E3533" s="917"/>
    </row>
    <row r="3534" spans="1:5">
      <c r="A3534" s="923"/>
      <c r="B3534" s="917"/>
      <c r="C3534" s="917"/>
      <c r="D3534" s="917"/>
      <c r="E3534" s="917"/>
    </row>
    <row r="3535" spans="1:5">
      <c r="A3535" s="923"/>
      <c r="B3535" s="917"/>
      <c r="C3535" s="917"/>
      <c r="D3535" s="917"/>
      <c r="E3535" s="917"/>
    </row>
    <row r="3536" spans="1:5">
      <c r="A3536" s="923"/>
      <c r="B3536" s="917"/>
      <c r="C3536" s="917"/>
      <c r="D3536" s="917"/>
      <c r="E3536" s="917"/>
    </row>
    <row r="3537" spans="1:5">
      <c r="A3537" s="923"/>
      <c r="B3537" s="917"/>
      <c r="C3537" s="917"/>
      <c r="D3537" s="917"/>
      <c r="E3537" s="917"/>
    </row>
    <row r="3538" spans="1:5">
      <c r="A3538" s="923"/>
      <c r="B3538" s="917"/>
      <c r="C3538" s="917"/>
      <c r="D3538" s="917"/>
      <c r="E3538" s="917"/>
    </row>
    <row r="3539" spans="1:5">
      <c r="A3539" s="923"/>
      <c r="B3539" s="917"/>
      <c r="C3539" s="917"/>
      <c r="D3539" s="917"/>
      <c r="E3539" s="917"/>
    </row>
    <row r="3540" spans="1:5">
      <c r="A3540" s="923"/>
      <c r="B3540" s="917"/>
      <c r="C3540" s="917"/>
      <c r="D3540" s="917"/>
      <c r="E3540" s="917"/>
    </row>
    <row r="3541" spans="1:5">
      <c r="A3541" s="923"/>
      <c r="B3541" s="917"/>
      <c r="C3541" s="917"/>
      <c r="D3541" s="917"/>
      <c r="E3541" s="917"/>
    </row>
    <row r="3542" spans="1:5">
      <c r="A3542" s="923"/>
      <c r="B3542" s="917"/>
      <c r="C3542" s="917"/>
      <c r="D3542" s="917"/>
      <c r="E3542" s="917"/>
    </row>
    <row r="3543" spans="1:5">
      <c r="A3543" s="923"/>
      <c r="B3543" s="917"/>
      <c r="C3543" s="917"/>
      <c r="D3543" s="917"/>
      <c r="E3543" s="917"/>
    </row>
    <row r="3544" spans="1:5">
      <c r="A3544" s="923"/>
      <c r="B3544" s="917"/>
      <c r="C3544" s="917"/>
      <c r="D3544" s="917"/>
      <c r="E3544" s="917"/>
    </row>
    <row r="3545" spans="1:5">
      <c r="A3545" s="923"/>
      <c r="B3545" s="917"/>
      <c r="C3545" s="917"/>
      <c r="D3545" s="917"/>
      <c r="E3545" s="917"/>
    </row>
    <row r="3546" spans="1:5">
      <c r="A3546" s="923"/>
      <c r="B3546" s="917"/>
      <c r="C3546" s="917"/>
      <c r="D3546" s="917"/>
      <c r="E3546" s="917"/>
    </row>
    <row r="3547" spans="1:5">
      <c r="A3547" s="923"/>
      <c r="B3547" s="917"/>
      <c r="C3547" s="917"/>
      <c r="D3547" s="917"/>
      <c r="E3547" s="917"/>
    </row>
    <row r="3548" spans="1:5">
      <c r="A3548" s="923"/>
      <c r="B3548" s="917"/>
      <c r="C3548" s="917"/>
      <c r="D3548" s="917"/>
      <c r="E3548" s="917"/>
    </row>
    <row r="3549" spans="1:5">
      <c r="A3549" s="923"/>
      <c r="B3549" s="917"/>
      <c r="C3549" s="917"/>
      <c r="D3549" s="917"/>
      <c r="E3549" s="917"/>
    </row>
    <row r="3550" spans="1:5">
      <c r="A3550" s="923"/>
      <c r="B3550" s="917"/>
      <c r="C3550" s="917"/>
      <c r="D3550" s="917"/>
      <c r="E3550" s="917"/>
    </row>
    <row r="3551" spans="1:5">
      <c r="A3551" s="923"/>
      <c r="B3551" s="917"/>
      <c r="C3551" s="917"/>
      <c r="D3551" s="917"/>
      <c r="E3551" s="917"/>
    </row>
    <row r="3552" spans="1:5">
      <c r="A3552" s="923"/>
      <c r="B3552" s="917"/>
      <c r="C3552" s="917"/>
      <c r="D3552" s="917"/>
      <c r="E3552" s="917"/>
    </row>
    <row r="3553" spans="1:5">
      <c r="A3553" s="923"/>
      <c r="B3553" s="917"/>
      <c r="C3553" s="917"/>
      <c r="D3553" s="917"/>
      <c r="E3553" s="917"/>
    </row>
    <row r="3554" spans="1:5">
      <c r="A3554" s="923"/>
      <c r="B3554" s="917"/>
      <c r="C3554" s="917"/>
      <c r="D3554" s="917"/>
      <c r="E3554" s="917"/>
    </row>
    <row r="3555" spans="1:5">
      <c r="A3555" s="923"/>
      <c r="B3555" s="917"/>
      <c r="C3555" s="917"/>
      <c r="D3555" s="917"/>
      <c r="E3555" s="917"/>
    </row>
    <row r="3556" spans="1:5">
      <c r="A3556" s="923"/>
      <c r="B3556" s="917"/>
      <c r="C3556" s="917"/>
      <c r="D3556" s="917"/>
      <c r="E3556" s="917"/>
    </row>
    <row r="3557" spans="1:5">
      <c r="A3557" s="923"/>
      <c r="B3557" s="917"/>
      <c r="C3557" s="917"/>
      <c r="D3557" s="917"/>
      <c r="E3557" s="917"/>
    </row>
    <row r="3558" spans="1:5">
      <c r="A3558" s="923"/>
      <c r="B3558" s="917"/>
      <c r="C3558" s="917"/>
      <c r="D3558" s="917"/>
      <c r="E3558" s="917"/>
    </row>
    <row r="3559" spans="1:5">
      <c r="A3559" s="923"/>
      <c r="B3559" s="917"/>
      <c r="C3559" s="917"/>
      <c r="D3559" s="917"/>
      <c r="E3559" s="917"/>
    </row>
    <row r="3560" spans="1:5">
      <c r="A3560" s="923"/>
      <c r="B3560" s="917"/>
      <c r="C3560" s="917"/>
      <c r="D3560" s="917"/>
      <c r="E3560" s="917"/>
    </row>
    <row r="3561" spans="1:5">
      <c r="A3561" s="923"/>
      <c r="B3561" s="917"/>
      <c r="C3561" s="917"/>
      <c r="D3561" s="917"/>
      <c r="E3561" s="917"/>
    </row>
    <row r="3562" spans="1:5">
      <c r="A3562" s="923"/>
      <c r="B3562" s="917"/>
      <c r="C3562" s="917"/>
      <c r="D3562" s="917"/>
      <c r="E3562" s="917"/>
    </row>
    <row r="3563" spans="1:5">
      <c r="A3563" s="923"/>
      <c r="B3563" s="917"/>
      <c r="C3563" s="917"/>
      <c r="D3563" s="917"/>
      <c r="E3563" s="917"/>
    </row>
    <row r="3564" spans="1:5">
      <c r="A3564" s="923"/>
      <c r="B3564" s="917"/>
      <c r="C3564" s="917"/>
      <c r="D3564" s="917"/>
      <c r="E3564" s="917"/>
    </row>
    <row r="3565" spans="1:5">
      <c r="A3565" s="923"/>
      <c r="B3565" s="917"/>
      <c r="C3565" s="917"/>
      <c r="D3565" s="917"/>
      <c r="E3565" s="917"/>
    </row>
    <row r="3566" spans="1:5">
      <c r="A3566" s="923"/>
      <c r="B3566" s="917"/>
      <c r="C3566" s="917"/>
      <c r="D3566" s="917"/>
      <c r="E3566" s="917"/>
    </row>
    <row r="3567" spans="1:5">
      <c r="A3567" s="923"/>
      <c r="B3567" s="917"/>
      <c r="C3567" s="917"/>
      <c r="D3567" s="917"/>
      <c r="E3567" s="917"/>
    </row>
    <row r="3568" spans="1:5">
      <c r="A3568" s="923"/>
      <c r="B3568" s="917"/>
      <c r="C3568" s="917"/>
      <c r="D3568" s="917"/>
      <c r="E3568" s="917"/>
    </row>
    <row r="3569" spans="1:5">
      <c r="A3569" s="923"/>
      <c r="B3569" s="917"/>
      <c r="C3569" s="917"/>
      <c r="D3569" s="917"/>
      <c r="E3569" s="917"/>
    </row>
    <row r="3570" spans="1:5">
      <c r="A3570" s="923"/>
      <c r="B3570" s="917"/>
      <c r="C3570" s="917"/>
      <c r="D3570" s="917"/>
      <c r="E3570" s="917"/>
    </row>
    <row r="3571" spans="1:5">
      <c r="A3571" s="923"/>
      <c r="B3571" s="917"/>
      <c r="C3571" s="917"/>
      <c r="D3571" s="917"/>
      <c r="E3571" s="917"/>
    </row>
    <row r="3572" spans="1:5">
      <c r="A3572" s="923"/>
      <c r="B3572" s="917"/>
      <c r="C3572" s="917"/>
      <c r="D3572" s="917"/>
      <c r="E3572" s="917"/>
    </row>
    <row r="3573" spans="1:5">
      <c r="A3573" s="923"/>
      <c r="B3573" s="917"/>
      <c r="C3573" s="917"/>
      <c r="D3573" s="917"/>
      <c r="E3573" s="917"/>
    </row>
    <row r="3574" spans="1:5">
      <c r="A3574" s="923"/>
      <c r="B3574" s="917"/>
      <c r="C3574" s="917"/>
      <c r="D3574" s="917"/>
      <c r="E3574" s="917"/>
    </row>
    <row r="3575" spans="1:5">
      <c r="A3575" s="923"/>
      <c r="B3575" s="917"/>
      <c r="C3575" s="917"/>
      <c r="D3575" s="917"/>
      <c r="E3575" s="917"/>
    </row>
    <row r="3576" spans="1:5">
      <c r="A3576" s="923"/>
      <c r="B3576" s="917"/>
      <c r="C3576" s="917"/>
      <c r="D3576" s="917"/>
      <c r="E3576" s="917"/>
    </row>
    <row r="3577" spans="1:5">
      <c r="A3577" s="923"/>
      <c r="B3577" s="917"/>
      <c r="C3577" s="917"/>
      <c r="D3577" s="917"/>
      <c r="E3577" s="917"/>
    </row>
    <row r="3578" spans="1:5">
      <c r="A3578" s="923"/>
      <c r="B3578" s="917"/>
      <c r="C3578" s="917"/>
      <c r="D3578" s="917"/>
      <c r="E3578" s="917"/>
    </row>
    <row r="3579" spans="1:5">
      <c r="A3579" s="923"/>
      <c r="B3579" s="917"/>
      <c r="C3579" s="917"/>
      <c r="D3579" s="917"/>
      <c r="E3579" s="917"/>
    </row>
    <row r="3580" spans="1:5">
      <c r="A3580" s="923"/>
      <c r="B3580" s="917"/>
      <c r="C3580" s="917"/>
      <c r="D3580" s="917"/>
      <c r="E3580" s="917"/>
    </row>
    <row r="3581" spans="1:5">
      <c r="A3581" s="923"/>
      <c r="B3581" s="917"/>
      <c r="C3581" s="917"/>
      <c r="D3581" s="917"/>
      <c r="E3581" s="917"/>
    </row>
    <row r="3582" spans="1:5">
      <c r="A3582" s="923"/>
      <c r="B3582" s="917"/>
      <c r="C3582" s="917"/>
      <c r="D3582" s="917"/>
      <c r="E3582" s="917"/>
    </row>
    <row r="3583" spans="1:5">
      <c r="A3583" s="923"/>
      <c r="B3583" s="917"/>
      <c r="C3583" s="917"/>
      <c r="D3583" s="917"/>
      <c r="E3583" s="917"/>
    </row>
    <row r="3584" spans="1:5">
      <c r="A3584" s="923"/>
      <c r="B3584" s="917"/>
      <c r="C3584" s="917"/>
      <c r="D3584" s="917"/>
      <c r="E3584" s="917"/>
    </row>
    <row r="3585" spans="1:5">
      <c r="A3585" s="923"/>
      <c r="B3585" s="917"/>
      <c r="C3585" s="917"/>
      <c r="D3585" s="917"/>
      <c r="E3585" s="917"/>
    </row>
    <row r="3586" spans="1:5">
      <c r="A3586" s="923"/>
      <c r="B3586" s="917"/>
      <c r="C3586" s="917"/>
      <c r="D3586" s="917"/>
      <c r="E3586" s="917"/>
    </row>
    <row r="3587" spans="1:5">
      <c r="A3587" s="923"/>
      <c r="B3587" s="917"/>
      <c r="C3587" s="917"/>
      <c r="D3587" s="917"/>
      <c r="E3587" s="917"/>
    </row>
    <row r="3588" spans="1:5">
      <c r="A3588" s="923"/>
      <c r="B3588" s="917"/>
      <c r="C3588" s="917"/>
      <c r="D3588" s="917"/>
      <c r="E3588" s="917"/>
    </row>
    <row r="3589" spans="1:5">
      <c r="A3589" s="923"/>
      <c r="B3589" s="917"/>
      <c r="C3589" s="917"/>
      <c r="D3589" s="917"/>
      <c r="E3589" s="917"/>
    </row>
    <row r="3590" spans="1:5">
      <c r="A3590" s="923"/>
      <c r="B3590" s="917"/>
      <c r="C3590" s="917"/>
      <c r="D3590" s="917"/>
      <c r="E3590" s="917"/>
    </row>
    <row r="3591" spans="1:5">
      <c r="A3591" s="923"/>
      <c r="B3591" s="917"/>
      <c r="C3591" s="917"/>
      <c r="D3591" s="917"/>
      <c r="E3591" s="917"/>
    </row>
    <row r="3592" spans="1:5">
      <c r="A3592" s="923"/>
      <c r="B3592" s="917"/>
      <c r="C3592" s="917"/>
      <c r="D3592" s="917"/>
      <c r="E3592" s="917"/>
    </row>
    <row r="3593" spans="1:5">
      <c r="A3593" s="923"/>
      <c r="B3593" s="917"/>
      <c r="C3593" s="917"/>
      <c r="D3593" s="917"/>
      <c r="E3593" s="917"/>
    </row>
    <row r="3594" spans="1:5">
      <c r="A3594" s="923"/>
      <c r="B3594" s="917"/>
      <c r="C3594" s="917"/>
      <c r="D3594" s="917"/>
      <c r="E3594" s="917"/>
    </row>
    <row r="3595" spans="1:5">
      <c r="A3595" s="923"/>
      <c r="B3595" s="917"/>
      <c r="C3595" s="917"/>
      <c r="D3595" s="917"/>
      <c r="E3595" s="917"/>
    </row>
    <row r="3596" spans="1:5">
      <c r="A3596" s="923"/>
      <c r="B3596" s="917"/>
      <c r="C3596" s="917"/>
      <c r="D3596" s="917"/>
      <c r="E3596" s="917"/>
    </row>
    <row r="3597" spans="1:5">
      <c r="A3597" s="923"/>
      <c r="B3597" s="917"/>
      <c r="C3597" s="917"/>
      <c r="D3597" s="917"/>
      <c r="E3597" s="917"/>
    </row>
    <row r="3598" spans="1:5">
      <c r="A3598" s="923"/>
      <c r="B3598" s="917"/>
      <c r="C3598" s="917"/>
      <c r="D3598" s="917"/>
      <c r="E3598" s="917"/>
    </row>
    <row r="3599" spans="1:5">
      <c r="A3599" s="923"/>
      <c r="B3599" s="917"/>
      <c r="C3599" s="917"/>
      <c r="D3599" s="917"/>
      <c r="E3599" s="917"/>
    </row>
    <row r="3600" spans="1:5">
      <c r="A3600" s="923"/>
      <c r="B3600" s="917"/>
      <c r="C3600" s="917"/>
      <c r="D3600" s="917"/>
      <c r="E3600" s="917"/>
    </row>
    <row r="3601" spans="1:5">
      <c r="A3601" s="923"/>
      <c r="B3601" s="917"/>
      <c r="C3601" s="917"/>
      <c r="D3601" s="917"/>
      <c r="E3601" s="917"/>
    </row>
    <row r="3602" spans="1:5">
      <c r="A3602" s="923"/>
      <c r="B3602" s="917"/>
      <c r="C3602" s="917"/>
      <c r="D3602" s="917"/>
      <c r="E3602" s="917"/>
    </row>
    <row r="3603" spans="1:5">
      <c r="A3603" s="923"/>
      <c r="B3603" s="917"/>
      <c r="C3603" s="917"/>
      <c r="D3603" s="917"/>
      <c r="E3603" s="917"/>
    </row>
    <row r="3604" spans="1:5">
      <c r="A3604" s="923"/>
      <c r="B3604" s="917"/>
      <c r="C3604" s="917"/>
      <c r="D3604" s="917"/>
      <c r="E3604" s="917"/>
    </row>
    <row r="3605" spans="1:5">
      <c r="A3605" s="923"/>
      <c r="B3605" s="917"/>
      <c r="C3605" s="917"/>
      <c r="D3605" s="917"/>
      <c r="E3605" s="917"/>
    </row>
    <row r="3606" spans="1:5">
      <c r="A3606" s="923"/>
      <c r="B3606" s="917"/>
      <c r="C3606" s="917"/>
      <c r="D3606" s="917"/>
      <c r="E3606" s="917"/>
    </row>
    <row r="3607" spans="1:5">
      <c r="A3607" s="923"/>
      <c r="B3607" s="917"/>
      <c r="C3607" s="917"/>
      <c r="D3607" s="917"/>
      <c r="E3607" s="917"/>
    </row>
    <row r="3608" spans="1:5">
      <c r="A3608" s="923"/>
      <c r="B3608" s="917"/>
      <c r="C3608" s="917"/>
      <c r="D3608" s="917"/>
      <c r="E3608" s="917"/>
    </row>
    <row r="3609" spans="1:5">
      <c r="A3609" s="923"/>
      <c r="B3609" s="917"/>
      <c r="C3609" s="917"/>
      <c r="D3609" s="917"/>
      <c r="E3609" s="917"/>
    </row>
    <row r="3610" spans="1:5">
      <c r="A3610" s="923"/>
      <c r="B3610" s="917"/>
      <c r="C3610" s="917"/>
      <c r="D3610" s="917"/>
      <c r="E3610" s="917"/>
    </row>
    <row r="3611" spans="1:5">
      <c r="A3611" s="923"/>
      <c r="B3611" s="917"/>
      <c r="C3611" s="917"/>
      <c r="D3611" s="917"/>
      <c r="E3611" s="917"/>
    </row>
    <row r="3612" spans="1:5">
      <c r="A3612" s="923"/>
      <c r="B3612" s="917"/>
      <c r="C3612" s="917"/>
      <c r="D3612" s="917"/>
      <c r="E3612" s="917"/>
    </row>
    <row r="3613" spans="1:5">
      <c r="A3613" s="923"/>
      <c r="B3613" s="917"/>
      <c r="C3613" s="917"/>
      <c r="D3613" s="917"/>
      <c r="E3613" s="917"/>
    </row>
    <row r="3614" spans="1:5">
      <c r="A3614" s="923"/>
      <c r="B3614" s="917"/>
      <c r="C3614" s="917"/>
      <c r="D3614" s="917"/>
      <c r="E3614" s="917"/>
    </row>
    <row r="3615" spans="1:5">
      <c r="A3615" s="923"/>
      <c r="B3615" s="917"/>
      <c r="C3615" s="917"/>
      <c r="D3615" s="917"/>
      <c r="E3615" s="917"/>
    </row>
    <row r="3616" spans="1:5">
      <c r="A3616" s="923"/>
      <c r="B3616" s="917"/>
      <c r="C3616" s="917"/>
      <c r="D3616" s="917"/>
      <c r="E3616" s="917"/>
    </row>
    <row r="3617" spans="1:5">
      <c r="A3617" s="923"/>
      <c r="B3617" s="917"/>
      <c r="C3617" s="917"/>
      <c r="D3617" s="917"/>
      <c r="E3617" s="917"/>
    </row>
    <row r="3618" spans="1:5">
      <c r="A3618" s="923"/>
      <c r="B3618" s="917"/>
      <c r="C3618" s="917"/>
      <c r="D3618" s="917"/>
      <c r="E3618" s="917"/>
    </row>
    <row r="3619" spans="1:5">
      <c r="A3619" s="923"/>
      <c r="B3619" s="917"/>
      <c r="C3619" s="917"/>
      <c r="D3619" s="917"/>
      <c r="E3619" s="917"/>
    </row>
    <row r="3620" spans="1:5">
      <c r="A3620" s="923"/>
      <c r="B3620" s="917"/>
      <c r="C3620" s="917"/>
      <c r="D3620" s="917"/>
      <c r="E3620" s="917"/>
    </row>
    <row r="3621" spans="1:5">
      <c r="A3621" s="923"/>
      <c r="B3621" s="917"/>
      <c r="C3621" s="917"/>
      <c r="D3621" s="917"/>
      <c r="E3621" s="917"/>
    </row>
    <row r="3622" spans="1:5">
      <c r="A3622" s="923"/>
      <c r="B3622" s="917"/>
      <c r="C3622" s="917"/>
      <c r="D3622" s="917"/>
      <c r="E3622" s="917"/>
    </row>
    <row r="3623" spans="1:5">
      <c r="A3623" s="923"/>
      <c r="B3623" s="917"/>
      <c r="C3623" s="917"/>
      <c r="D3623" s="917"/>
      <c r="E3623" s="917"/>
    </row>
    <row r="3624" spans="1:5">
      <c r="A3624" s="923"/>
      <c r="B3624" s="917"/>
      <c r="C3624" s="917"/>
      <c r="D3624" s="917"/>
      <c r="E3624" s="917"/>
    </row>
    <row r="3625" spans="1:5">
      <c r="A3625" s="923"/>
      <c r="B3625" s="917"/>
      <c r="C3625" s="917"/>
      <c r="D3625" s="917"/>
      <c r="E3625" s="917"/>
    </row>
    <row r="3626" spans="1:5">
      <c r="A3626" s="923"/>
      <c r="B3626" s="917"/>
      <c r="C3626" s="917"/>
      <c r="D3626" s="917"/>
      <c r="E3626" s="917"/>
    </row>
    <row r="3627" spans="1:5">
      <c r="A3627" s="923"/>
      <c r="B3627" s="917"/>
      <c r="C3627" s="917"/>
      <c r="D3627" s="917"/>
      <c r="E3627" s="917"/>
    </row>
    <row r="3628" spans="1:5">
      <c r="A3628" s="923"/>
      <c r="B3628" s="917"/>
      <c r="C3628" s="917"/>
      <c r="D3628" s="917"/>
      <c r="E3628" s="917"/>
    </row>
    <row r="3629" spans="1:5">
      <c r="A3629" s="923"/>
      <c r="B3629" s="917"/>
      <c r="C3629" s="917"/>
      <c r="D3629" s="917"/>
      <c r="E3629" s="917"/>
    </row>
    <row r="3630" spans="1:5">
      <c r="A3630" s="923"/>
      <c r="B3630" s="917"/>
      <c r="C3630" s="917"/>
      <c r="D3630" s="917"/>
      <c r="E3630" s="917"/>
    </row>
    <row r="3631" spans="1:5">
      <c r="A3631" s="923"/>
      <c r="B3631" s="917"/>
      <c r="C3631" s="917"/>
      <c r="D3631" s="917"/>
      <c r="E3631" s="917"/>
    </row>
    <row r="3632" spans="1:5">
      <c r="A3632" s="923"/>
      <c r="B3632" s="917"/>
      <c r="C3632" s="917"/>
      <c r="D3632" s="917"/>
      <c r="E3632" s="917"/>
    </row>
    <row r="3633" spans="1:5">
      <c r="A3633" s="923"/>
      <c r="B3633" s="917"/>
      <c r="C3633" s="917"/>
      <c r="D3633" s="917"/>
      <c r="E3633" s="917"/>
    </row>
    <row r="3634" spans="1:5">
      <c r="A3634" s="923"/>
      <c r="B3634" s="917"/>
      <c r="C3634" s="917"/>
      <c r="D3634" s="917"/>
      <c r="E3634" s="917"/>
    </row>
    <row r="3635" spans="1:5">
      <c r="A3635" s="923"/>
      <c r="B3635" s="917"/>
      <c r="C3635" s="917"/>
      <c r="D3635" s="917"/>
      <c r="E3635" s="917"/>
    </row>
    <row r="3636" spans="1:5">
      <c r="A3636" s="923"/>
      <c r="B3636" s="917"/>
      <c r="C3636" s="917"/>
      <c r="D3636" s="917"/>
      <c r="E3636" s="917"/>
    </row>
    <row r="3637" spans="1:5">
      <c r="A3637" s="923"/>
      <c r="B3637" s="917"/>
      <c r="C3637" s="917"/>
      <c r="D3637" s="917"/>
      <c r="E3637" s="917"/>
    </row>
    <row r="3638" spans="1:5">
      <c r="A3638" s="923"/>
      <c r="B3638" s="917"/>
      <c r="C3638" s="917"/>
      <c r="D3638" s="917"/>
      <c r="E3638" s="917"/>
    </row>
    <row r="3639" spans="1:5">
      <c r="A3639" s="923"/>
      <c r="B3639" s="917"/>
      <c r="C3639" s="917"/>
      <c r="D3639" s="917"/>
      <c r="E3639" s="917"/>
    </row>
    <row r="3640" spans="1:5">
      <c r="A3640" s="923"/>
      <c r="B3640" s="917"/>
      <c r="C3640" s="917"/>
      <c r="D3640" s="917"/>
      <c r="E3640" s="917"/>
    </row>
    <row r="3641" spans="1:5">
      <c r="A3641" s="923"/>
      <c r="B3641" s="917"/>
      <c r="C3641" s="917"/>
      <c r="D3641" s="917"/>
      <c r="E3641" s="917"/>
    </row>
    <row r="3642" spans="1:5">
      <c r="A3642" s="923"/>
      <c r="B3642" s="917"/>
      <c r="C3642" s="917"/>
      <c r="D3642" s="917"/>
      <c r="E3642" s="917"/>
    </row>
    <row r="3643" spans="1:5">
      <c r="A3643" s="923"/>
      <c r="B3643" s="917"/>
      <c r="C3643" s="917"/>
      <c r="D3643" s="917"/>
      <c r="E3643" s="917"/>
    </row>
    <row r="3644" spans="1:5">
      <c r="A3644" s="923"/>
      <c r="B3644" s="917"/>
      <c r="C3644" s="917"/>
      <c r="D3644" s="917"/>
      <c r="E3644" s="917"/>
    </row>
    <row r="3645" spans="1:5">
      <c r="A3645" s="923"/>
      <c r="B3645" s="917"/>
      <c r="C3645" s="917"/>
      <c r="D3645" s="917"/>
      <c r="E3645" s="917"/>
    </row>
    <row r="3646" spans="1:5">
      <c r="A3646" s="923"/>
      <c r="B3646" s="917"/>
      <c r="C3646" s="917"/>
      <c r="D3646" s="917"/>
      <c r="E3646" s="917"/>
    </row>
    <row r="3647" spans="1:5">
      <c r="A3647" s="923"/>
      <c r="B3647" s="917"/>
      <c r="C3647" s="917"/>
      <c r="D3647" s="917"/>
      <c r="E3647" s="917"/>
    </row>
    <row r="3648" spans="1:5">
      <c r="A3648" s="923"/>
      <c r="B3648" s="917"/>
      <c r="C3648" s="917"/>
      <c r="D3648" s="917"/>
      <c r="E3648" s="917"/>
    </row>
    <row r="3649" spans="1:5">
      <c r="A3649" s="923"/>
      <c r="B3649" s="917"/>
      <c r="C3649" s="917"/>
      <c r="D3649" s="917"/>
      <c r="E3649" s="917"/>
    </row>
    <row r="3650" spans="1:5">
      <c r="A3650" s="923"/>
      <c r="B3650" s="917"/>
      <c r="C3650" s="917"/>
      <c r="D3650" s="917"/>
      <c r="E3650" s="917"/>
    </row>
    <row r="3651" spans="1:5">
      <c r="A3651" s="923"/>
      <c r="B3651" s="917"/>
      <c r="C3651" s="917"/>
      <c r="D3651" s="917"/>
      <c r="E3651" s="917"/>
    </row>
    <row r="3652" spans="1:5">
      <c r="A3652" s="923"/>
      <c r="B3652" s="917"/>
      <c r="C3652" s="917"/>
      <c r="D3652" s="917"/>
      <c r="E3652" s="917"/>
    </row>
    <row r="3653" spans="1:5">
      <c r="A3653" s="923"/>
      <c r="B3653" s="917"/>
      <c r="C3653" s="917"/>
      <c r="D3653" s="917"/>
      <c r="E3653" s="917"/>
    </row>
    <row r="3654" spans="1:5">
      <c r="A3654" s="923"/>
      <c r="B3654" s="917"/>
      <c r="C3654" s="917"/>
      <c r="D3654" s="917"/>
      <c r="E3654" s="917"/>
    </row>
    <row r="3655" spans="1:5">
      <c r="A3655" s="923"/>
      <c r="B3655" s="917"/>
      <c r="C3655" s="917"/>
      <c r="D3655" s="917"/>
      <c r="E3655" s="917"/>
    </row>
    <row r="3656" spans="1:5">
      <c r="A3656" s="923"/>
      <c r="B3656" s="917"/>
      <c r="C3656" s="917"/>
      <c r="D3656" s="917"/>
      <c r="E3656" s="917"/>
    </row>
    <row r="3657" spans="1:5">
      <c r="A3657" s="923"/>
      <c r="B3657" s="917"/>
      <c r="C3657" s="917"/>
      <c r="D3657" s="917"/>
      <c r="E3657" s="917"/>
    </row>
    <row r="3658" spans="1:5">
      <c r="A3658" s="923"/>
      <c r="B3658" s="917"/>
      <c r="C3658" s="917"/>
      <c r="D3658" s="917"/>
      <c r="E3658" s="917"/>
    </row>
    <row r="3659" spans="1:5">
      <c r="A3659" s="923"/>
      <c r="B3659" s="917"/>
      <c r="C3659" s="917"/>
      <c r="D3659" s="917"/>
      <c r="E3659" s="917"/>
    </row>
    <row r="3660" spans="1:5">
      <c r="A3660" s="923"/>
      <c r="B3660" s="917"/>
      <c r="C3660" s="917"/>
      <c r="D3660" s="917"/>
      <c r="E3660" s="917"/>
    </row>
    <row r="3661" spans="1:5">
      <c r="A3661" s="923"/>
      <c r="B3661" s="917"/>
      <c r="C3661" s="917"/>
      <c r="D3661" s="917"/>
      <c r="E3661" s="917"/>
    </row>
    <row r="3662" spans="1:5">
      <c r="A3662" s="923"/>
      <c r="B3662" s="917"/>
      <c r="C3662" s="917"/>
      <c r="D3662" s="917"/>
      <c r="E3662" s="917"/>
    </row>
    <row r="3663" spans="1:5">
      <c r="A3663" s="923"/>
      <c r="B3663" s="917"/>
      <c r="C3663" s="917"/>
      <c r="D3663" s="917"/>
      <c r="E3663" s="917"/>
    </row>
    <row r="3664" spans="1:5">
      <c r="A3664" s="923"/>
      <c r="B3664" s="917"/>
      <c r="C3664" s="917"/>
      <c r="D3664" s="917"/>
      <c r="E3664" s="917"/>
    </row>
    <row r="3665" spans="1:5">
      <c r="A3665" s="923"/>
      <c r="B3665" s="917"/>
      <c r="C3665" s="917"/>
      <c r="D3665" s="917"/>
      <c r="E3665" s="917"/>
    </row>
    <row r="3666" spans="1:5">
      <c r="A3666" s="923"/>
      <c r="B3666" s="917"/>
      <c r="C3666" s="917"/>
      <c r="D3666" s="917"/>
      <c r="E3666" s="917"/>
    </row>
    <row r="3667" spans="1:5">
      <c r="A3667" s="923"/>
      <c r="B3667" s="917"/>
      <c r="C3667" s="917"/>
      <c r="D3667" s="917"/>
      <c r="E3667" s="917"/>
    </row>
    <row r="3668" spans="1:5">
      <c r="A3668" s="923"/>
      <c r="B3668" s="917"/>
      <c r="C3668" s="917"/>
      <c r="D3668" s="917"/>
      <c r="E3668" s="917"/>
    </row>
    <row r="3669" spans="1:5">
      <c r="A3669" s="923"/>
      <c r="B3669" s="917"/>
      <c r="C3669" s="917"/>
      <c r="D3669" s="917"/>
      <c r="E3669" s="917"/>
    </row>
    <row r="3670" spans="1:5">
      <c r="A3670" s="923"/>
      <c r="B3670" s="917"/>
      <c r="C3670" s="917"/>
      <c r="D3670" s="917"/>
      <c r="E3670" s="917"/>
    </row>
    <row r="3671" spans="1:5">
      <c r="A3671" s="923"/>
      <c r="B3671" s="917"/>
      <c r="C3671" s="917"/>
      <c r="D3671" s="917"/>
      <c r="E3671" s="917"/>
    </row>
    <row r="3672" spans="1:5">
      <c r="A3672" s="923"/>
      <c r="B3672" s="917"/>
      <c r="C3672" s="917"/>
      <c r="D3672" s="917"/>
      <c r="E3672" s="917"/>
    </row>
    <row r="3673" spans="1:5">
      <c r="A3673" s="923"/>
      <c r="B3673" s="917"/>
      <c r="C3673" s="917"/>
      <c r="D3673" s="917"/>
      <c r="E3673" s="917"/>
    </row>
    <row r="3674" spans="1:5">
      <c r="A3674" s="923"/>
      <c r="B3674" s="917"/>
      <c r="C3674" s="917"/>
      <c r="D3674" s="917"/>
      <c r="E3674" s="917"/>
    </row>
    <row r="3675" spans="1:5">
      <c r="A3675" s="923"/>
      <c r="B3675" s="917"/>
      <c r="C3675" s="917"/>
      <c r="D3675" s="917"/>
      <c r="E3675" s="917"/>
    </row>
    <row r="3676" spans="1:5">
      <c r="A3676" s="923"/>
      <c r="B3676" s="917"/>
      <c r="C3676" s="917"/>
      <c r="D3676" s="917"/>
      <c r="E3676" s="917"/>
    </row>
    <row r="3677" spans="1:5">
      <c r="A3677" s="923"/>
      <c r="B3677" s="917"/>
      <c r="C3677" s="917"/>
      <c r="D3677" s="917"/>
      <c r="E3677" s="917"/>
    </row>
    <row r="3678" spans="1:5">
      <c r="A3678" s="923"/>
      <c r="B3678" s="917"/>
      <c r="C3678" s="917"/>
      <c r="D3678" s="917"/>
      <c r="E3678" s="917"/>
    </row>
    <row r="3679" spans="1:5">
      <c r="A3679" s="923"/>
      <c r="B3679" s="917"/>
      <c r="C3679" s="917"/>
      <c r="D3679" s="917"/>
      <c r="E3679" s="917"/>
    </row>
    <row r="3680" spans="1:5">
      <c r="A3680" s="923"/>
      <c r="B3680" s="917"/>
      <c r="C3680" s="917"/>
      <c r="D3680" s="917"/>
      <c r="E3680" s="917"/>
    </row>
    <row r="3681" spans="1:5">
      <c r="A3681" s="923"/>
      <c r="B3681" s="917"/>
      <c r="C3681" s="917"/>
      <c r="D3681" s="917"/>
      <c r="E3681" s="917"/>
    </row>
    <row r="3682" spans="1:5">
      <c r="A3682" s="923"/>
      <c r="B3682" s="917"/>
      <c r="C3682" s="917"/>
      <c r="D3682" s="917"/>
      <c r="E3682" s="917"/>
    </row>
    <row r="3683" spans="1:5">
      <c r="A3683" s="923"/>
      <c r="B3683" s="917"/>
      <c r="C3683" s="917"/>
      <c r="D3683" s="917"/>
      <c r="E3683" s="917"/>
    </row>
    <row r="3684" spans="1:5">
      <c r="A3684" s="923"/>
      <c r="B3684" s="917"/>
      <c r="C3684" s="917"/>
      <c r="D3684" s="917"/>
      <c r="E3684" s="917"/>
    </row>
    <row r="3685" spans="1:5">
      <c r="A3685" s="923"/>
      <c r="B3685" s="917"/>
      <c r="C3685" s="917"/>
      <c r="D3685" s="917"/>
      <c r="E3685" s="917"/>
    </row>
    <row r="3686" spans="1:5">
      <c r="A3686" s="923"/>
      <c r="B3686" s="917"/>
      <c r="C3686" s="917"/>
      <c r="D3686" s="917"/>
      <c r="E3686" s="917"/>
    </row>
    <row r="3687" spans="1:5">
      <c r="A3687" s="923"/>
      <c r="B3687" s="917"/>
      <c r="C3687" s="917"/>
      <c r="D3687" s="917"/>
      <c r="E3687" s="917"/>
    </row>
    <row r="3688" spans="1:5">
      <c r="A3688" s="923"/>
      <c r="B3688" s="917"/>
      <c r="C3688" s="917"/>
      <c r="D3688" s="917"/>
      <c r="E3688" s="917"/>
    </row>
    <row r="3689" spans="1:5">
      <c r="A3689" s="923"/>
      <c r="B3689" s="917"/>
      <c r="C3689" s="917"/>
      <c r="D3689" s="917"/>
      <c r="E3689" s="917"/>
    </row>
    <row r="3690" spans="1:5">
      <c r="A3690" s="923"/>
      <c r="B3690" s="917"/>
      <c r="C3690" s="917"/>
      <c r="D3690" s="917"/>
      <c r="E3690" s="917"/>
    </row>
    <row r="3691" spans="1:5">
      <c r="A3691" s="923"/>
      <c r="B3691" s="917"/>
      <c r="C3691" s="917"/>
      <c r="D3691" s="917"/>
      <c r="E3691" s="917"/>
    </row>
    <row r="3692" spans="1:5">
      <c r="A3692" s="923"/>
      <c r="B3692" s="917"/>
      <c r="C3692" s="917"/>
      <c r="D3692" s="917"/>
      <c r="E3692" s="917"/>
    </row>
    <row r="3693" spans="1:5">
      <c r="A3693" s="923"/>
      <c r="B3693" s="917"/>
      <c r="C3693" s="917"/>
      <c r="D3693" s="917"/>
      <c r="E3693" s="917"/>
    </row>
    <row r="3694" spans="1:5">
      <c r="A3694" s="923"/>
      <c r="B3694" s="917"/>
      <c r="C3694" s="917"/>
      <c r="D3694" s="917"/>
      <c r="E3694" s="917"/>
    </row>
    <row r="3695" spans="1:5">
      <c r="A3695" s="923"/>
      <c r="B3695" s="917"/>
      <c r="C3695" s="917"/>
      <c r="D3695" s="917"/>
      <c r="E3695" s="917"/>
    </row>
    <row r="3696" spans="1:5">
      <c r="A3696" s="923"/>
      <c r="B3696" s="917"/>
      <c r="C3696" s="917"/>
      <c r="D3696" s="917"/>
      <c r="E3696" s="917"/>
    </row>
    <row r="3697" spans="1:5">
      <c r="A3697" s="923"/>
      <c r="B3697" s="917"/>
      <c r="C3697" s="917"/>
      <c r="D3697" s="917"/>
      <c r="E3697" s="917"/>
    </row>
    <row r="3698" spans="1:5">
      <c r="A3698" s="923"/>
      <c r="B3698" s="917"/>
      <c r="C3698" s="917"/>
      <c r="D3698" s="917"/>
      <c r="E3698" s="917"/>
    </row>
    <row r="3699" spans="1:5">
      <c r="A3699" s="923"/>
      <c r="B3699" s="917"/>
      <c r="C3699" s="917"/>
      <c r="D3699" s="917"/>
      <c r="E3699" s="917"/>
    </row>
    <row r="3700" spans="1:5">
      <c r="A3700" s="923"/>
      <c r="B3700" s="917"/>
      <c r="C3700" s="917"/>
      <c r="D3700" s="917"/>
      <c r="E3700" s="917"/>
    </row>
    <row r="3701" spans="1:5">
      <c r="A3701" s="923"/>
      <c r="B3701" s="917"/>
      <c r="C3701" s="917"/>
      <c r="D3701" s="917"/>
      <c r="E3701" s="917"/>
    </row>
    <row r="3702" spans="1:5">
      <c r="A3702" s="923"/>
      <c r="B3702" s="917"/>
      <c r="C3702" s="917"/>
      <c r="D3702" s="917"/>
      <c r="E3702" s="917"/>
    </row>
    <row r="3703" spans="1:5">
      <c r="A3703" s="923"/>
      <c r="B3703" s="917"/>
      <c r="C3703" s="917"/>
      <c r="D3703" s="917"/>
      <c r="E3703" s="917"/>
    </row>
    <row r="3704" spans="1:5">
      <c r="A3704" s="923"/>
      <c r="B3704" s="917"/>
      <c r="C3704" s="917"/>
      <c r="D3704" s="917"/>
      <c r="E3704" s="917"/>
    </row>
    <row r="3705" spans="1:5">
      <c r="A3705" s="923"/>
      <c r="B3705" s="917"/>
      <c r="C3705" s="917"/>
      <c r="D3705" s="917"/>
      <c r="E3705" s="917"/>
    </row>
    <row r="3706" spans="1:5">
      <c r="A3706" s="923"/>
      <c r="B3706" s="917"/>
      <c r="C3706" s="917"/>
      <c r="D3706" s="917"/>
      <c r="E3706" s="917"/>
    </row>
    <row r="3707" spans="1:5">
      <c r="A3707" s="923"/>
      <c r="B3707" s="917"/>
      <c r="C3707" s="917"/>
      <c r="D3707" s="917"/>
      <c r="E3707" s="917"/>
    </row>
    <row r="3708" spans="1:5">
      <c r="A3708" s="923"/>
      <c r="B3708" s="917"/>
      <c r="C3708" s="917"/>
      <c r="D3708" s="917"/>
      <c r="E3708" s="917"/>
    </row>
    <row r="3709" spans="1:5">
      <c r="A3709" s="923"/>
      <c r="B3709" s="917"/>
      <c r="C3709" s="917"/>
      <c r="D3709" s="917"/>
      <c r="E3709" s="917"/>
    </row>
    <row r="3710" spans="1:5">
      <c r="A3710" s="923"/>
      <c r="B3710" s="917"/>
      <c r="C3710" s="917"/>
      <c r="D3710" s="917"/>
      <c r="E3710" s="917"/>
    </row>
    <row r="3711" spans="1:5">
      <c r="A3711" s="923"/>
      <c r="B3711" s="917"/>
      <c r="C3711" s="917"/>
      <c r="D3711" s="917"/>
      <c r="E3711" s="917"/>
    </row>
    <row r="3712" spans="1:5">
      <c r="A3712" s="923"/>
      <c r="B3712" s="917"/>
      <c r="C3712" s="917"/>
      <c r="D3712" s="917"/>
      <c r="E3712" s="917"/>
    </row>
    <row r="3713" spans="1:5">
      <c r="A3713" s="923"/>
      <c r="B3713" s="917"/>
      <c r="C3713" s="917"/>
      <c r="D3713" s="917"/>
      <c r="E3713" s="917"/>
    </row>
    <row r="3714" spans="1:5">
      <c r="A3714" s="923"/>
      <c r="B3714" s="917"/>
      <c r="C3714" s="917"/>
      <c r="D3714" s="917"/>
      <c r="E3714" s="917"/>
    </row>
    <row r="3715" spans="1:5">
      <c r="A3715" s="923"/>
      <c r="B3715" s="917"/>
      <c r="C3715" s="917"/>
      <c r="D3715" s="917"/>
      <c r="E3715" s="917"/>
    </row>
    <row r="3716" spans="1:5">
      <c r="A3716" s="923"/>
      <c r="B3716" s="917"/>
      <c r="C3716" s="917"/>
      <c r="D3716" s="917"/>
      <c r="E3716" s="917"/>
    </row>
    <row r="3717" spans="1:5">
      <c r="A3717" s="923"/>
      <c r="B3717" s="917"/>
      <c r="C3717" s="917"/>
      <c r="D3717" s="917"/>
      <c r="E3717" s="917"/>
    </row>
    <row r="3718" spans="1:5">
      <c r="A3718" s="923"/>
      <c r="B3718" s="917"/>
      <c r="C3718" s="917"/>
      <c r="D3718" s="917"/>
      <c r="E3718" s="917"/>
    </row>
    <row r="3719" spans="1:5">
      <c r="A3719" s="923"/>
      <c r="B3719" s="917"/>
      <c r="C3719" s="917"/>
      <c r="D3719" s="917"/>
      <c r="E3719" s="917"/>
    </row>
    <row r="3720" spans="1:5">
      <c r="A3720" s="923"/>
      <c r="B3720" s="917"/>
      <c r="C3720" s="917"/>
      <c r="D3720" s="917"/>
      <c r="E3720" s="917"/>
    </row>
    <row r="3721" spans="1:5">
      <c r="A3721" s="923"/>
      <c r="B3721" s="917"/>
      <c r="C3721" s="917"/>
      <c r="D3721" s="917"/>
      <c r="E3721" s="917"/>
    </row>
    <row r="3722" spans="1:5">
      <c r="A3722" s="923"/>
      <c r="B3722" s="917"/>
      <c r="C3722" s="917"/>
      <c r="D3722" s="917"/>
      <c r="E3722" s="917"/>
    </row>
    <row r="3723" spans="1:5">
      <c r="A3723" s="923"/>
      <c r="B3723" s="917"/>
      <c r="C3723" s="917"/>
      <c r="D3723" s="917"/>
      <c r="E3723" s="917"/>
    </row>
    <row r="3724" spans="1:5">
      <c r="A3724" s="923"/>
      <c r="B3724" s="917"/>
      <c r="C3724" s="917"/>
      <c r="D3724" s="917"/>
      <c r="E3724" s="917"/>
    </row>
    <row r="3725" spans="1:5">
      <c r="A3725" s="923"/>
      <c r="B3725" s="917"/>
      <c r="C3725" s="917"/>
      <c r="D3725" s="917"/>
      <c r="E3725" s="917"/>
    </row>
    <row r="3726" spans="1:5">
      <c r="A3726" s="923"/>
      <c r="B3726" s="917"/>
      <c r="C3726" s="917"/>
      <c r="D3726" s="917"/>
      <c r="E3726" s="917"/>
    </row>
    <row r="3727" spans="1:5">
      <c r="A3727" s="923"/>
      <c r="B3727" s="917"/>
      <c r="C3727" s="917"/>
      <c r="D3727" s="917"/>
      <c r="E3727" s="917"/>
    </row>
    <row r="3728" spans="1:5">
      <c r="A3728" s="923"/>
      <c r="B3728" s="917"/>
      <c r="C3728" s="917"/>
      <c r="D3728" s="917"/>
      <c r="E3728" s="917"/>
    </row>
    <row r="3729" spans="1:5">
      <c r="A3729" s="923"/>
      <c r="B3729" s="917"/>
      <c r="C3729" s="917"/>
      <c r="D3729" s="917"/>
      <c r="E3729" s="917"/>
    </row>
    <row r="3730" spans="1:5">
      <c r="A3730" s="923"/>
      <c r="B3730" s="917"/>
      <c r="C3730" s="917"/>
      <c r="D3730" s="917"/>
      <c r="E3730" s="917"/>
    </row>
    <row r="3731" spans="1:5">
      <c r="A3731" s="923"/>
      <c r="B3731" s="917"/>
      <c r="C3731" s="917"/>
      <c r="D3731" s="917"/>
      <c r="E3731" s="917"/>
    </row>
    <row r="3732" spans="1:5">
      <c r="A3732" s="923"/>
      <c r="B3732" s="917"/>
      <c r="C3732" s="917"/>
      <c r="D3732" s="917"/>
      <c r="E3732" s="917"/>
    </row>
    <row r="3733" spans="1:5">
      <c r="A3733" s="923"/>
      <c r="B3733" s="917"/>
      <c r="C3733" s="917"/>
      <c r="D3733" s="917"/>
      <c r="E3733" s="917"/>
    </row>
    <row r="3734" spans="1:5">
      <c r="A3734" s="923"/>
      <c r="B3734" s="917"/>
      <c r="C3734" s="917"/>
      <c r="D3734" s="917"/>
      <c r="E3734" s="917"/>
    </row>
    <row r="3735" spans="1:5">
      <c r="A3735" s="923"/>
      <c r="B3735" s="917"/>
      <c r="C3735" s="917"/>
      <c r="D3735" s="917"/>
      <c r="E3735" s="917"/>
    </row>
    <row r="3736" spans="1:5">
      <c r="A3736" s="923"/>
      <c r="B3736" s="917"/>
      <c r="C3736" s="917"/>
      <c r="D3736" s="917"/>
      <c r="E3736" s="917"/>
    </row>
    <row r="3737" spans="1:5">
      <c r="A3737" s="923"/>
      <c r="B3737" s="917"/>
      <c r="C3737" s="917"/>
      <c r="D3737" s="917"/>
      <c r="E3737" s="917"/>
    </row>
    <row r="3738" spans="1:5">
      <c r="A3738" s="923"/>
      <c r="B3738" s="917"/>
      <c r="C3738" s="917"/>
      <c r="D3738" s="917"/>
      <c r="E3738" s="917"/>
    </row>
    <row r="3739" spans="1:5">
      <c r="A3739" s="923"/>
      <c r="B3739" s="917"/>
      <c r="C3739" s="917"/>
      <c r="D3739" s="917"/>
      <c r="E3739" s="917"/>
    </row>
    <row r="3740" spans="1:5">
      <c r="A3740" s="923"/>
      <c r="B3740" s="917"/>
      <c r="C3740" s="917"/>
      <c r="D3740" s="917"/>
      <c r="E3740" s="917"/>
    </row>
    <row r="3741" spans="1:5">
      <c r="A3741" s="923"/>
      <c r="B3741" s="917"/>
      <c r="C3741" s="917"/>
      <c r="D3741" s="917"/>
      <c r="E3741" s="917"/>
    </row>
    <row r="3742" spans="1:5">
      <c r="A3742" s="923"/>
      <c r="B3742" s="917"/>
      <c r="C3742" s="917"/>
      <c r="D3742" s="917"/>
      <c r="E3742" s="917"/>
    </row>
    <row r="3743" spans="1:5">
      <c r="A3743" s="923"/>
      <c r="B3743" s="917"/>
      <c r="C3743" s="917"/>
      <c r="D3743" s="917"/>
      <c r="E3743" s="917"/>
    </row>
    <row r="3744" spans="1:5">
      <c r="A3744" s="923"/>
      <c r="B3744" s="917"/>
      <c r="C3744" s="917"/>
      <c r="D3744" s="917"/>
      <c r="E3744" s="917"/>
    </row>
    <row r="3745" spans="1:5">
      <c r="A3745" s="923"/>
      <c r="B3745" s="917"/>
      <c r="C3745" s="917"/>
      <c r="D3745" s="917"/>
      <c r="E3745" s="917"/>
    </row>
    <row r="3746" spans="1:5">
      <c r="A3746" s="923"/>
      <c r="B3746" s="917"/>
      <c r="C3746" s="917"/>
      <c r="D3746" s="917"/>
      <c r="E3746" s="917"/>
    </row>
    <row r="3747" spans="1:5">
      <c r="A3747" s="923"/>
      <c r="B3747" s="917"/>
      <c r="C3747" s="917"/>
      <c r="D3747" s="917"/>
      <c r="E3747" s="917"/>
    </row>
    <row r="3748" spans="1:5">
      <c r="A3748" s="923"/>
      <c r="B3748" s="917"/>
      <c r="C3748" s="917"/>
      <c r="D3748" s="917"/>
      <c r="E3748" s="917"/>
    </row>
    <row r="3749" spans="1:5">
      <c r="A3749" s="923"/>
      <c r="B3749" s="917"/>
      <c r="C3749" s="917"/>
      <c r="D3749" s="917"/>
      <c r="E3749" s="917"/>
    </row>
    <row r="3750" spans="1:5">
      <c r="A3750" s="923"/>
      <c r="B3750" s="917"/>
      <c r="C3750" s="917"/>
      <c r="D3750" s="917"/>
      <c r="E3750" s="917"/>
    </row>
    <row r="3751" spans="1:5">
      <c r="A3751" s="923"/>
      <c r="B3751" s="917"/>
      <c r="C3751" s="917"/>
      <c r="D3751" s="917"/>
      <c r="E3751" s="917"/>
    </row>
    <row r="3752" spans="1:5">
      <c r="A3752" s="923"/>
      <c r="B3752" s="917"/>
      <c r="C3752" s="917"/>
      <c r="D3752" s="917"/>
      <c r="E3752" s="917"/>
    </row>
    <row r="3753" spans="1:5">
      <c r="A3753" s="923"/>
      <c r="B3753" s="917"/>
      <c r="C3753" s="917"/>
      <c r="D3753" s="917"/>
      <c r="E3753" s="917"/>
    </row>
    <row r="3754" spans="1:5">
      <c r="A3754" s="923"/>
      <c r="B3754" s="917"/>
      <c r="C3754" s="917"/>
      <c r="D3754" s="917"/>
      <c r="E3754" s="917"/>
    </row>
    <row r="3755" spans="1:5">
      <c r="A3755" s="923"/>
      <c r="B3755" s="917"/>
      <c r="C3755" s="917"/>
      <c r="D3755" s="917"/>
      <c r="E3755" s="917"/>
    </row>
    <row r="3756" spans="1:5">
      <c r="A3756" s="923"/>
      <c r="B3756" s="917"/>
      <c r="C3756" s="917"/>
      <c r="D3756" s="917"/>
      <c r="E3756" s="917"/>
    </row>
    <row r="3757" spans="1:5">
      <c r="A3757" s="923"/>
      <c r="B3757" s="917"/>
      <c r="C3757" s="917"/>
      <c r="D3757" s="917"/>
      <c r="E3757" s="917"/>
    </row>
    <row r="3758" spans="1:5">
      <c r="A3758" s="923"/>
      <c r="B3758" s="917"/>
      <c r="C3758" s="917"/>
      <c r="D3758" s="917"/>
      <c r="E3758" s="917"/>
    </row>
    <row r="3759" spans="1:5">
      <c r="A3759" s="923"/>
      <c r="B3759" s="917"/>
      <c r="C3759" s="917"/>
      <c r="D3759" s="917"/>
      <c r="E3759" s="917"/>
    </row>
    <row r="3760" spans="1:5">
      <c r="A3760" s="923"/>
      <c r="B3760" s="917"/>
      <c r="C3760" s="917"/>
      <c r="D3760" s="917"/>
      <c r="E3760" s="917"/>
    </row>
    <row r="3761" spans="1:5">
      <c r="A3761" s="923"/>
      <c r="B3761" s="917"/>
      <c r="C3761" s="917"/>
      <c r="D3761" s="917"/>
      <c r="E3761" s="917"/>
    </row>
    <row r="3762" spans="1:5">
      <c r="A3762" s="923"/>
      <c r="B3762" s="917"/>
      <c r="C3762" s="917"/>
      <c r="D3762" s="917"/>
      <c r="E3762" s="917"/>
    </row>
    <row r="3763" spans="1:5">
      <c r="A3763" s="923"/>
      <c r="B3763" s="917"/>
      <c r="C3763" s="917"/>
      <c r="D3763" s="917"/>
      <c r="E3763" s="917"/>
    </row>
    <row r="3764" spans="1:5">
      <c r="A3764" s="923"/>
      <c r="B3764" s="917"/>
      <c r="C3764" s="917"/>
      <c r="D3764" s="917"/>
      <c r="E3764" s="917"/>
    </row>
    <row r="3765" spans="1:5">
      <c r="A3765" s="923"/>
      <c r="B3765" s="917"/>
      <c r="C3765" s="917"/>
      <c r="D3765" s="917"/>
      <c r="E3765" s="917"/>
    </row>
    <row r="3766" spans="1:5">
      <c r="A3766" s="923"/>
      <c r="B3766" s="917"/>
      <c r="C3766" s="917"/>
      <c r="D3766" s="917"/>
      <c r="E3766" s="917"/>
    </row>
    <row r="3767" spans="1:5">
      <c r="A3767" s="923"/>
      <c r="B3767" s="917"/>
      <c r="C3767" s="917"/>
      <c r="D3767" s="917"/>
      <c r="E3767" s="917"/>
    </row>
    <row r="3768" spans="1:5">
      <c r="A3768" s="923"/>
      <c r="B3768" s="917"/>
      <c r="C3768" s="917"/>
      <c r="D3768" s="917"/>
      <c r="E3768" s="917"/>
    </row>
    <row r="3769" spans="1:5">
      <c r="A3769" s="923"/>
      <c r="B3769" s="917"/>
      <c r="C3769" s="917"/>
      <c r="D3769" s="917"/>
      <c r="E3769" s="917"/>
    </row>
    <row r="3770" spans="1:5">
      <c r="A3770" s="923"/>
      <c r="B3770" s="917"/>
      <c r="C3770" s="917"/>
      <c r="D3770" s="917"/>
      <c r="E3770" s="917"/>
    </row>
    <row r="3771" spans="1:5">
      <c r="A3771" s="923"/>
      <c r="B3771" s="917"/>
      <c r="C3771" s="917"/>
      <c r="D3771" s="917"/>
      <c r="E3771" s="917"/>
    </row>
    <row r="3772" spans="1:5">
      <c r="A3772" s="923"/>
      <c r="B3772" s="917"/>
      <c r="C3772" s="917"/>
      <c r="D3772" s="917"/>
      <c r="E3772" s="917"/>
    </row>
    <row r="3773" spans="1:5">
      <c r="A3773" s="923"/>
      <c r="B3773" s="917"/>
      <c r="C3773" s="917"/>
      <c r="D3773" s="917"/>
      <c r="E3773" s="917"/>
    </row>
    <row r="3774" spans="1:5">
      <c r="A3774" s="923"/>
      <c r="B3774" s="917"/>
      <c r="C3774" s="917"/>
      <c r="D3774" s="917"/>
      <c r="E3774" s="917"/>
    </row>
    <row r="3775" spans="1:5">
      <c r="A3775" s="923"/>
      <c r="B3775" s="917"/>
      <c r="C3775" s="917"/>
      <c r="D3775" s="917"/>
      <c r="E3775" s="917"/>
    </row>
    <row r="3776" spans="1:5">
      <c r="A3776" s="923"/>
      <c r="B3776" s="917"/>
      <c r="C3776" s="917"/>
      <c r="D3776" s="917"/>
      <c r="E3776" s="917"/>
    </row>
    <row r="3777" spans="1:5">
      <c r="A3777" s="923"/>
      <c r="B3777" s="917"/>
      <c r="C3777" s="917"/>
      <c r="D3777" s="917"/>
      <c r="E3777" s="917"/>
    </row>
    <row r="3778" spans="1:5">
      <c r="A3778" s="923"/>
      <c r="B3778" s="917"/>
      <c r="C3778" s="917"/>
      <c r="D3778" s="917"/>
      <c r="E3778" s="917"/>
    </row>
    <row r="3779" spans="1:5">
      <c r="A3779" s="923"/>
      <c r="B3779" s="917"/>
      <c r="C3779" s="917"/>
      <c r="D3779" s="917"/>
      <c r="E3779" s="917"/>
    </row>
    <row r="3780" spans="1:5">
      <c r="A3780" s="923"/>
      <c r="B3780" s="917"/>
      <c r="C3780" s="917"/>
      <c r="D3780" s="917"/>
      <c r="E3780" s="917"/>
    </row>
    <row r="3781" spans="1:5">
      <c r="A3781" s="923"/>
      <c r="B3781" s="917"/>
      <c r="C3781" s="917"/>
      <c r="D3781" s="917"/>
      <c r="E3781" s="917"/>
    </row>
    <row r="3782" spans="1:5">
      <c r="A3782" s="923"/>
      <c r="B3782" s="917"/>
      <c r="C3782" s="917"/>
      <c r="D3782" s="917"/>
      <c r="E3782" s="917"/>
    </row>
    <row r="3783" spans="1:5">
      <c r="A3783" s="923"/>
      <c r="B3783" s="917"/>
      <c r="C3783" s="917"/>
      <c r="D3783" s="917"/>
      <c r="E3783" s="917"/>
    </row>
    <row r="3784" spans="1:5">
      <c r="A3784" s="923"/>
      <c r="B3784" s="917"/>
      <c r="C3784" s="917"/>
      <c r="D3784" s="917"/>
      <c r="E3784" s="917"/>
    </row>
    <row r="3785" spans="1:5">
      <c r="A3785" s="923"/>
      <c r="B3785" s="917"/>
      <c r="C3785" s="917"/>
      <c r="D3785" s="917"/>
      <c r="E3785" s="917"/>
    </row>
    <row r="3786" spans="1:5">
      <c r="A3786" s="923"/>
      <c r="B3786" s="917"/>
      <c r="C3786" s="917"/>
      <c r="D3786" s="917"/>
      <c r="E3786" s="917"/>
    </row>
    <row r="3787" spans="1:5">
      <c r="A3787" s="923"/>
      <c r="B3787" s="917"/>
      <c r="C3787" s="917"/>
      <c r="D3787" s="917"/>
      <c r="E3787" s="917"/>
    </row>
    <row r="3788" spans="1:5">
      <c r="A3788" s="923"/>
      <c r="B3788" s="917"/>
      <c r="C3788" s="917"/>
      <c r="D3788" s="917"/>
      <c r="E3788" s="917"/>
    </row>
    <row r="3789" spans="1:5">
      <c r="A3789" s="923"/>
      <c r="B3789" s="917"/>
      <c r="C3789" s="917"/>
      <c r="D3789" s="917"/>
      <c r="E3789" s="917"/>
    </row>
    <row r="3790" spans="1:5">
      <c r="A3790" s="923"/>
      <c r="B3790" s="917"/>
      <c r="C3790" s="917"/>
      <c r="D3790" s="917"/>
      <c r="E3790" s="917"/>
    </row>
    <row r="3791" spans="1:5">
      <c r="A3791" s="923"/>
      <c r="B3791" s="917"/>
      <c r="C3791" s="917"/>
      <c r="D3791" s="917"/>
      <c r="E3791" s="917"/>
    </row>
    <row r="3792" spans="1:5">
      <c r="A3792" s="923"/>
      <c r="B3792" s="917"/>
      <c r="C3792" s="917"/>
      <c r="D3792" s="917"/>
      <c r="E3792" s="917"/>
    </row>
    <row r="3793" spans="1:5">
      <c r="A3793" s="923"/>
      <c r="B3793" s="917"/>
      <c r="C3793" s="917"/>
      <c r="D3793" s="917"/>
      <c r="E3793" s="917"/>
    </row>
    <row r="3794" spans="1:5">
      <c r="A3794" s="923"/>
      <c r="B3794" s="917"/>
      <c r="C3794" s="917"/>
      <c r="D3794" s="917"/>
      <c r="E3794" s="917"/>
    </row>
    <row r="3795" spans="1:5">
      <c r="A3795" s="923"/>
      <c r="B3795" s="917"/>
      <c r="C3795" s="917"/>
      <c r="D3795" s="917"/>
      <c r="E3795" s="917"/>
    </row>
    <row r="3796" spans="1:5">
      <c r="A3796" s="923"/>
      <c r="B3796" s="917"/>
      <c r="C3796" s="917"/>
      <c r="D3796" s="917"/>
      <c r="E3796" s="917"/>
    </row>
    <row r="3797" spans="1:5">
      <c r="A3797" s="923"/>
      <c r="B3797" s="917"/>
      <c r="C3797" s="917"/>
      <c r="D3797" s="917"/>
      <c r="E3797" s="917"/>
    </row>
    <row r="3798" spans="1:5">
      <c r="A3798" s="923"/>
      <c r="B3798" s="917"/>
      <c r="C3798" s="917"/>
      <c r="D3798" s="917"/>
      <c r="E3798" s="917"/>
    </row>
    <row r="3799" spans="1:5">
      <c r="A3799" s="923"/>
      <c r="B3799" s="917"/>
      <c r="C3799" s="917"/>
      <c r="D3799" s="917"/>
      <c r="E3799" s="917"/>
    </row>
    <row r="3800" spans="1:5">
      <c r="A3800" s="923"/>
      <c r="B3800" s="917"/>
      <c r="C3800" s="917"/>
      <c r="D3800" s="917"/>
      <c r="E3800" s="917"/>
    </row>
    <row r="3801" spans="1:5">
      <c r="A3801" s="923"/>
      <c r="B3801" s="917"/>
      <c r="C3801" s="917"/>
      <c r="D3801" s="917"/>
      <c r="E3801" s="917"/>
    </row>
    <row r="3802" spans="1:5">
      <c r="A3802" s="923"/>
      <c r="B3802" s="917"/>
      <c r="C3802" s="917"/>
      <c r="D3802" s="917"/>
      <c r="E3802" s="917"/>
    </row>
    <row r="3803" spans="1:5">
      <c r="A3803" s="923"/>
      <c r="B3803" s="917"/>
      <c r="C3803" s="917"/>
      <c r="D3803" s="917"/>
      <c r="E3803" s="917"/>
    </row>
    <row r="3804" spans="1:5">
      <c r="A3804" s="923"/>
      <c r="B3804" s="917"/>
      <c r="C3804" s="917"/>
      <c r="D3804" s="917"/>
      <c r="E3804" s="917"/>
    </row>
    <row r="3805" spans="1:5">
      <c r="A3805" s="923"/>
      <c r="B3805" s="917"/>
      <c r="C3805" s="917"/>
      <c r="D3805" s="917"/>
      <c r="E3805" s="917"/>
    </row>
    <row r="3806" spans="1:5">
      <c r="A3806" s="923"/>
      <c r="B3806" s="917"/>
      <c r="C3806" s="917"/>
      <c r="D3806" s="917"/>
      <c r="E3806" s="917"/>
    </row>
    <row r="3807" spans="1:5">
      <c r="A3807" s="923"/>
      <c r="B3807" s="917"/>
      <c r="C3807" s="917"/>
      <c r="D3807" s="917"/>
      <c r="E3807" s="917"/>
    </row>
    <row r="3808" spans="1:5">
      <c r="A3808" s="923"/>
      <c r="B3808" s="917"/>
      <c r="C3808" s="917"/>
      <c r="D3808" s="917"/>
      <c r="E3808" s="917"/>
    </row>
    <row r="3809" spans="1:5">
      <c r="A3809" s="923"/>
      <c r="B3809" s="917"/>
      <c r="C3809" s="917"/>
      <c r="D3809" s="917"/>
      <c r="E3809" s="917"/>
    </row>
    <row r="3810" spans="1:5">
      <c r="A3810" s="923"/>
      <c r="B3810" s="917"/>
      <c r="C3810" s="917"/>
      <c r="D3810" s="917"/>
      <c r="E3810" s="917"/>
    </row>
    <row r="3811" spans="1:5">
      <c r="A3811" s="923"/>
      <c r="B3811" s="917"/>
      <c r="C3811" s="917"/>
      <c r="D3811" s="917"/>
      <c r="E3811" s="917"/>
    </row>
    <row r="3812" spans="1:5">
      <c r="A3812" s="923"/>
      <c r="B3812" s="917"/>
      <c r="C3812" s="917"/>
      <c r="D3812" s="917"/>
      <c r="E3812" s="917"/>
    </row>
    <row r="3813" spans="1:5">
      <c r="A3813" s="923"/>
      <c r="B3813" s="917"/>
      <c r="C3813" s="917"/>
      <c r="D3813" s="917"/>
      <c r="E3813" s="917"/>
    </row>
    <row r="3814" spans="1:5">
      <c r="A3814" s="923"/>
      <c r="B3814" s="917"/>
      <c r="C3814" s="917"/>
      <c r="D3814" s="917"/>
      <c r="E3814" s="917"/>
    </row>
    <row r="3815" spans="1:5">
      <c r="A3815" s="923"/>
      <c r="B3815" s="917"/>
      <c r="C3815" s="917"/>
      <c r="D3815" s="917"/>
      <c r="E3815" s="917"/>
    </row>
    <row r="3816" spans="1:5">
      <c r="A3816" s="923"/>
      <c r="B3816" s="917"/>
      <c r="C3816" s="917"/>
      <c r="D3816" s="917"/>
      <c r="E3816" s="917"/>
    </row>
    <row r="3817" spans="1:5">
      <c r="A3817" s="923"/>
      <c r="B3817" s="917"/>
      <c r="C3817" s="917"/>
      <c r="D3817" s="917"/>
      <c r="E3817" s="917"/>
    </row>
    <row r="3818" spans="1:5">
      <c r="A3818" s="923"/>
      <c r="B3818" s="917"/>
      <c r="C3818" s="917"/>
      <c r="D3818" s="917"/>
      <c r="E3818" s="917"/>
    </row>
    <row r="3819" spans="1:5">
      <c r="A3819" s="923"/>
      <c r="B3819" s="917"/>
      <c r="C3819" s="917"/>
      <c r="D3819" s="917"/>
      <c r="E3819" s="917"/>
    </row>
    <row r="3820" spans="1:5">
      <c r="A3820" s="923"/>
      <c r="B3820" s="917"/>
      <c r="C3820" s="917"/>
      <c r="D3820" s="917"/>
      <c r="E3820" s="917"/>
    </row>
    <row r="3821" spans="1:5">
      <c r="A3821" s="923"/>
      <c r="B3821" s="917"/>
      <c r="C3821" s="917"/>
      <c r="D3821" s="917"/>
      <c r="E3821" s="917"/>
    </row>
    <row r="3822" spans="1:5">
      <c r="A3822" s="923"/>
      <c r="B3822" s="917"/>
      <c r="C3822" s="917"/>
      <c r="D3822" s="917"/>
      <c r="E3822" s="917"/>
    </row>
    <row r="3823" spans="1:5">
      <c r="A3823" s="923"/>
      <c r="B3823" s="917"/>
      <c r="C3823" s="917"/>
      <c r="D3823" s="917"/>
      <c r="E3823" s="917"/>
    </row>
    <row r="3824" spans="1:5">
      <c r="A3824" s="923"/>
      <c r="B3824" s="917"/>
      <c r="C3824" s="917"/>
      <c r="D3824" s="917"/>
      <c r="E3824" s="917"/>
    </row>
    <row r="3825" spans="1:5">
      <c r="A3825" s="923"/>
      <c r="B3825" s="917"/>
      <c r="C3825" s="917"/>
      <c r="D3825" s="917"/>
      <c r="E3825" s="917"/>
    </row>
    <row r="3826" spans="1:5">
      <c r="A3826" s="923"/>
      <c r="B3826" s="917"/>
      <c r="C3826" s="917"/>
      <c r="D3826" s="917"/>
      <c r="E3826" s="917"/>
    </row>
    <row r="3827" spans="1:5">
      <c r="A3827" s="923"/>
      <c r="B3827" s="917"/>
      <c r="C3827" s="917"/>
      <c r="D3827" s="917"/>
      <c r="E3827" s="917"/>
    </row>
    <row r="3828" spans="1:5">
      <c r="A3828" s="923"/>
      <c r="B3828" s="917"/>
      <c r="C3828" s="917"/>
      <c r="D3828" s="917"/>
      <c r="E3828" s="917"/>
    </row>
    <row r="3829" spans="1:5">
      <c r="A3829" s="923"/>
      <c r="B3829" s="917"/>
      <c r="C3829" s="917"/>
      <c r="D3829" s="917"/>
      <c r="E3829" s="917"/>
    </row>
    <row r="3830" spans="1:5">
      <c r="A3830" s="923"/>
      <c r="B3830" s="917"/>
      <c r="C3830" s="917"/>
      <c r="D3830" s="917"/>
      <c r="E3830" s="917"/>
    </row>
    <row r="3831" spans="1:5">
      <c r="A3831" s="923"/>
      <c r="B3831" s="917"/>
      <c r="C3831" s="917"/>
      <c r="D3831" s="917"/>
      <c r="E3831" s="917"/>
    </row>
    <row r="3832" spans="1:5">
      <c r="A3832" s="923"/>
      <c r="B3832" s="917"/>
      <c r="C3832" s="917"/>
      <c r="D3832" s="917"/>
      <c r="E3832" s="917"/>
    </row>
    <row r="3833" spans="1:5">
      <c r="A3833" s="923"/>
      <c r="B3833" s="917"/>
      <c r="C3833" s="917"/>
      <c r="D3833" s="917"/>
      <c r="E3833" s="917"/>
    </row>
    <row r="3834" spans="1:5">
      <c r="A3834" s="923"/>
      <c r="B3834" s="917"/>
      <c r="C3834" s="917"/>
      <c r="D3834" s="917"/>
      <c r="E3834" s="917"/>
    </row>
    <row r="3835" spans="1:5">
      <c r="A3835" s="923"/>
      <c r="B3835" s="917"/>
      <c r="C3835" s="917"/>
      <c r="D3835" s="917"/>
      <c r="E3835" s="917"/>
    </row>
    <row r="3836" spans="1:5">
      <c r="A3836" s="923"/>
      <c r="B3836" s="917"/>
      <c r="C3836" s="917"/>
      <c r="D3836" s="917"/>
      <c r="E3836" s="917"/>
    </row>
    <row r="3837" spans="1:5">
      <c r="A3837" s="923"/>
      <c r="B3837" s="917"/>
      <c r="C3837" s="917"/>
      <c r="D3837" s="917"/>
      <c r="E3837" s="917"/>
    </row>
    <row r="3838" spans="1:5">
      <c r="A3838" s="923"/>
      <c r="B3838" s="917"/>
      <c r="C3838" s="917"/>
      <c r="D3838" s="917"/>
      <c r="E3838" s="917"/>
    </row>
    <row r="3839" spans="1:5">
      <c r="A3839" s="923"/>
      <c r="B3839" s="917"/>
      <c r="C3839" s="917"/>
      <c r="D3839" s="917"/>
      <c r="E3839" s="917"/>
    </row>
    <row r="3840" spans="1:5">
      <c r="A3840" s="923"/>
      <c r="B3840" s="917"/>
      <c r="C3840" s="917"/>
      <c r="D3840" s="917"/>
      <c r="E3840" s="917"/>
    </row>
    <row r="3841" spans="1:5">
      <c r="A3841" s="923"/>
      <c r="B3841" s="917"/>
      <c r="C3841" s="917"/>
      <c r="D3841" s="917"/>
      <c r="E3841" s="917"/>
    </row>
    <row r="3842" spans="1:5">
      <c r="A3842" s="923"/>
      <c r="B3842" s="917"/>
      <c r="C3842" s="917"/>
      <c r="D3842" s="917"/>
      <c r="E3842" s="917"/>
    </row>
    <row r="3843" spans="1:5">
      <c r="A3843" s="923"/>
      <c r="B3843" s="917"/>
      <c r="C3843" s="917"/>
      <c r="D3843" s="917"/>
      <c r="E3843" s="917"/>
    </row>
    <row r="3844" spans="1:5">
      <c r="A3844" s="923"/>
      <c r="B3844" s="917"/>
      <c r="C3844" s="917"/>
      <c r="D3844" s="917"/>
      <c r="E3844" s="917"/>
    </row>
    <row r="3845" spans="1:5">
      <c r="A3845" s="923"/>
      <c r="B3845" s="917"/>
      <c r="C3845" s="917"/>
      <c r="D3845" s="917"/>
      <c r="E3845" s="917"/>
    </row>
    <row r="3846" spans="1:5">
      <c r="A3846" s="923"/>
      <c r="B3846" s="917"/>
      <c r="C3846" s="917"/>
      <c r="D3846" s="917"/>
      <c r="E3846" s="917"/>
    </row>
    <row r="3847" spans="1:5">
      <c r="A3847" s="923"/>
      <c r="B3847" s="917"/>
      <c r="C3847" s="917"/>
      <c r="D3847" s="917"/>
      <c r="E3847" s="917"/>
    </row>
    <row r="3848" spans="1:5">
      <c r="A3848" s="923"/>
      <c r="B3848" s="917"/>
      <c r="C3848" s="917"/>
      <c r="D3848" s="917"/>
      <c r="E3848" s="917"/>
    </row>
    <row r="3849" spans="1:5">
      <c r="A3849" s="923"/>
      <c r="B3849" s="917"/>
      <c r="C3849" s="917"/>
      <c r="D3849" s="917"/>
      <c r="E3849" s="917"/>
    </row>
    <row r="3850" spans="1:5">
      <c r="A3850" s="923"/>
      <c r="B3850" s="917"/>
      <c r="C3850" s="917"/>
      <c r="D3850" s="917"/>
      <c r="E3850" s="917"/>
    </row>
    <row r="3851" spans="1:5">
      <c r="A3851" s="923"/>
      <c r="B3851" s="917"/>
      <c r="C3851" s="917"/>
      <c r="D3851" s="917"/>
      <c r="E3851" s="917"/>
    </row>
    <row r="3852" spans="1:5">
      <c r="A3852" s="923"/>
      <c r="B3852" s="917"/>
      <c r="C3852" s="917"/>
      <c r="D3852" s="917"/>
      <c r="E3852" s="917"/>
    </row>
    <row r="3853" spans="1:5">
      <c r="A3853" s="923"/>
      <c r="B3853" s="917"/>
      <c r="C3853" s="917"/>
      <c r="D3853" s="917"/>
      <c r="E3853" s="917"/>
    </row>
    <row r="3854" spans="1:5">
      <c r="A3854" s="923"/>
      <c r="B3854" s="917"/>
      <c r="C3854" s="917"/>
      <c r="D3854" s="917"/>
      <c r="E3854" s="917"/>
    </row>
    <row r="3855" spans="1:5">
      <c r="A3855" s="923"/>
      <c r="B3855" s="917"/>
      <c r="C3855" s="917"/>
      <c r="D3855" s="917"/>
      <c r="E3855" s="917"/>
    </row>
    <row r="3856" spans="1:5">
      <c r="A3856" s="923"/>
      <c r="B3856" s="917"/>
      <c r="C3856" s="917"/>
      <c r="D3856" s="917"/>
      <c r="E3856" s="917"/>
    </row>
    <row r="3857" spans="1:5">
      <c r="A3857" s="923"/>
      <c r="B3857" s="917"/>
      <c r="C3857" s="917"/>
      <c r="D3857" s="917"/>
      <c r="E3857" s="917"/>
    </row>
    <row r="3858" spans="1:5">
      <c r="A3858" s="923"/>
      <c r="B3858" s="917"/>
      <c r="C3858" s="917"/>
      <c r="D3858" s="917"/>
      <c r="E3858" s="917"/>
    </row>
    <row r="3859" spans="1:5">
      <c r="A3859" s="923"/>
      <c r="B3859" s="917"/>
      <c r="C3859" s="917"/>
      <c r="D3859" s="917"/>
      <c r="E3859" s="917"/>
    </row>
    <row r="3860" spans="1:5">
      <c r="A3860" s="923"/>
      <c r="B3860" s="917"/>
      <c r="C3860" s="917"/>
      <c r="D3860" s="917"/>
      <c r="E3860" s="917"/>
    </row>
    <row r="3861" spans="1:5">
      <c r="A3861" s="923"/>
      <c r="B3861" s="917"/>
      <c r="C3861" s="917"/>
      <c r="D3861" s="917"/>
      <c r="E3861" s="917"/>
    </row>
    <row r="3862" spans="1:5">
      <c r="A3862" s="923"/>
      <c r="B3862" s="917"/>
      <c r="C3862" s="917"/>
      <c r="D3862" s="917"/>
      <c r="E3862" s="917"/>
    </row>
    <row r="3863" spans="1:5">
      <c r="A3863" s="923"/>
      <c r="B3863" s="917"/>
      <c r="C3863" s="917"/>
      <c r="D3863" s="917"/>
      <c r="E3863" s="917"/>
    </row>
    <row r="3864" spans="1:5">
      <c r="A3864" s="923"/>
      <c r="B3864" s="917"/>
      <c r="C3864" s="917"/>
      <c r="D3864" s="917"/>
      <c r="E3864" s="917"/>
    </row>
    <row r="3865" spans="1:5">
      <c r="A3865" s="923"/>
      <c r="B3865" s="917"/>
      <c r="C3865" s="917"/>
      <c r="D3865" s="917"/>
      <c r="E3865" s="917"/>
    </row>
    <row r="3866" spans="1:5">
      <c r="A3866" s="923"/>
      <c r="B3866" s="917"/>
      <c r="C3866" s="917"/>
      <c r="D3866" s="917"/>
      <c r="E3866" s="917"/>
    </row>
    <row r="3867" spans="1:5">
      <c r="A3867" s="923"/>
      <c r="B3867" s="917"/>
      <c r="C3867" s="917"/>
      <c r="D3867" s="917"/>
      <c r="E3867" s="917"/>
    </row>
    <row r="3868" spans="1:5">
      <c r="A3868" s="923"/>
      <c r="B3868" s="917"/>
      <c r="C3868" s="917"/>
      <c r="D3868" s="917"/>
      <c r="E3868" s="917"/>
    </row>
    <row r="3869" spans="1:5">
      <c r="A3869" s="923"/>
      <c r="B3869" s="917"/>
      <c r="C3869" s="917"/>
      <c r="D3869" s="917"/>
      <c r="E3869" s="917"/>
    </row>
    <row r="3870" spans="1:5">
      <c r="A3870" s="923"/>
      <c r="B3870" s="917"/>
      <c r="C3870" s="917"/>
      <c r="D3870" s="917"/>
      <c r="E3870" s="917"/>
    </row>
    <row r="3871" spans="1:5">
      <c r="A3871" s="923"/>
      <c r="B3871" s="917"/>
      <c r="C3871" s="917"/>
      <c r="D3871" s="917"/>
      <c r="E3871" s="917"/>
    </row>
    <row r="3872" spans="1:5">
      <c r="A3872" s="923"/>
      <c r="B3872" s="917"/>
      <c r="C3872" s="917"/>
      <c r="D3872" s="917"/>
      <c r="E3872" s="917"/>
    </row>
    <row r="3873" spans="1:5">
      <c r="A3873" s="923"/>
      <c r="B3873" s="917"/>
      <c r="C3873" s="917"/>
      <c r="D3873" s="917"/>
      <c r="E3873" s="917"/>
    </row>
    <row r="3874" spans="1:5">
      <c r="A3874" s="923"/>
      <c r="B3874" s="917"/>
      <c r="C3874" s="917"/>
      <c r="D3874" s="917"/>
      <c r="E3874" s="917"/>
    </row>
    <row r="3875" spans="1:5">
      <c r="A3875" s="923"/>
      <c r="B3875" s="917"/>
      <c r="C3875" s="917"/>
      <c r="D3875" s="917"/>
      <c r="E3875" s="917"/>
    </row>
    <row r="3876" spans="1:5">
      <c r="A3876" s="923"/>
      <c r="B3876" s="917"/>
      <c r="C3876" s="917"/>
      <c r="D3876" s="917"/>
      <c r="E3876" s="917"/>
    </row>
    <row r="3877" spans="1:5">
      <c r="A3877" s="923"/>
      <c r="B3877" s="917"/>
      <c r="C3877" s="917"/>
      <c r="D3877" s="917"/>
      <c r="E3877" s="917"/>
    </row>
    <row r="3878" spans="1:5">
      <c r="A3878" s="923"/>
      <c r="B3878" s="917"/>
      <c r="C3878" s="917"/>
      <c r="D3878" s="917"/>
      <c r="E3878" s="917"/>
    </row>
    <row r="3879" spans="1:5">
      <c r="A3879" s="923"/>
      <c r="B3879" s="917"/>
      <c r="C3879" s="917"/>
      <c r="D3879" s="917"/>
      <c r="E3879" s="917"/>
    </row>
    <row r="3880" spans="1:5">
      <c r="A3880" s="923"/>
      <c r="B3880" s="917"/>
      <c r="C3880" s="917"/>
      <c r="D3880" s="917"/>
      <c r="E3880" s="917"/>
    </row>
    <row r="3881" spans="1:5">
      <c r="A3881" s="923"/>
      <c r="B3881" s="917"/>
      <c r="C3881" s="917"/>
      <c r="D3881" s="917"/>
      <c r="E3881" s="917"/>
    </row>
    <row r="3882" spans="1:5">
      <c r="A3882" s="923"/>
      <c r="B3882" s="917"/>
      <c r="C3882" s="917"/>
      <c r="D3882" s="917"/>
      <c r="E3882" s="917"/>
    </row>
    <row r="3883" spans="1:5">
      <c r="A3883" s="923"/>
      <c r="B3883" s="917"/>
      <c r="C3883" s="917"/>
      <c r="D3883" s="917"/>
      <c r="E3883" s="917"/>
    </row>
    <row r="3884" spans="1:5">
      <c r="A3884" s="923"/>
      <c r="B3884" s="917"/>
      <c r="C3884" s="917"/>
      <c r="D3884" s="917"/>
      <c r="E3884" s="917"/>
    </row>
    <row r="3885" spans="1:5">
      <c r="A3885" s="923"/>
      <c r="B3885" s="917"/>
      <c r="C3885" s="917"/>
      <c r="D3885" s="917"/>
      <c r="E3885" s="917"/>
    </row>
    <row r="3886" spans="1:5">
      <c r="A3886" s="923"/>
      <c r="B3886" s="917"/>
      <c r="C3886" s="917"/>
      <c r="D3886" s="917"/>
      <c r="E3886" s="917"/>
    </row>
    <row r="3887" spans="1:5">
      <c r="A3887" s="923"/>
      <c r="B3887" s="917"/>
      <c r="C3887" s="917"/>
      <c r="D3887" s="917"/>
      <c r="E3887" s="917"/>
    </row>
    <row r="3888" spans="1:5">
      <c r="A3888" s="923"/>
      <c r="B3888" s="917"/>
      <c r="C3888" s="917"/>
      <c r="D3888" s="917"/>
      <c r="E3888" s="917"/>
    </row>
    <row r="3889" spans="1:5">
      <c r="A3889" s="923"/>
      <c r="B3889" s="917"/>
      <c r="C3889" s="917"/>
      <c r="D3889" s="917"/>
      <c r="E3889" s="917"/>
    </row>
    <row r="3890" spans="1:5">
      <c r="A3890" s="923"/>
      <c r="B3890" s="917"/>
      <c r="C3890" s="917"/>
      <c r="D3890" s="917"/>
      <c r="E3890" s="917"/>
    </row>
    <row r="3891" spans="1:5">
      <c r="A3891" s="923"/>
      <c r="B3891" s="917"/>
      <c r="C3891" s="917"/>
      <c r="D3891" s="917"/>
      <c r="E3891" s="917"/>
    </row>
    <row r="3892" spans="1:5">
      <c r="A3892" s="923"/>
      <c r="B3892" s="917"/>
      <c r="C3892" s="917"/>
      <c r="D3892" s="917"/>
      <c r="E3892" s="917"/>
    </row>
    <row r="3893" spans="1:5">
      <c r="A3893" s="923"/>
      <c r="B3893" s="917"/>
      <c r="C3893" s="917"/>
      <c r="D3893" s="917"/>
      <c r="E3893" s="917"/>
    </row>
    <row r="3894" spans="1:5">
      <c r="A3894" s="923"/>
      <c r="B3894" s="917"/>
      <c r="C3894" s="917"/>
      <c r="D3894" s="917"/>
      <c r="E3894" s="917"/>
    </row>
    <row r="3895" spans="1:5">
      <c r="A3895" s="923"/>
      <c r="B3895" s="917"/>
      <c r="C3895" s="917"/>
      <c r="D3895" s="917"/>
      <c r="E3895" s="917"/>
    </row>
    <row r="3896" spans="1:5">
      <c r="A3896" s="923"/>
      <c r="B3896" s="917"/>
      <c r="C3896" s="917"/>
      <c r="D3896" s="917"/>
      <c r="E3896" s="917"/>
    </row>
    <row r="3897" spans="1:5">
      <c r="A3897" s="923"/>
      <c r="B3897" s="917"/>
      <c r="C3897" s="917"/>
      <c r="D3897" s="917"/>
      <c r="E3897" s="917"/>
    </row>
    <row r="3898" spans="1:5">
      <c r="A3898" s="923"/>
      <c r="B3898" s="917"/>
      <c r="C3898" s="917"/>
      <c r="D3898" s="917"/>
      <c r="E3898" s="917"/>
    </row>
    <row r="3899" spans="1:5">
      <c r="A3899" s="923"/>
      <c r="B3899" s="917"/>
      <c r="C3899" s="917"/>
      <c r="D3899" s="917"/>
      <c r="E3899" s="917"/>
    </row>
    <row r="3900" spans="1:5">
      <c r="A3900" s="923"/>
      <c r="B3900" s="917"/>
      <c r="C3900" s="917"/>
      <c r="D3900" s="917"/>
      <c r="E3900" s="917"/>
    </row>
    <row r="3901" spans="1:5">
      <c r="A3901" s="923"/>
      <c r="B3901" s="917"/>
      <c r="C3901" s="917"/>
      <c r="D3901" s="917"/>
      <c r="E3901" s="917"/>
    </row>
    <row r="3902" spans="1:5">
      <c r="A3902" s="923"/>
      <c r="B3902" s="917"/>
      <c r="C3902" s="917"/>
      <c r="D3902" s="917"/>
      <c r="E3902" s="917"/>
    </row>
    <row r="3903" spans="1:5">
      <c r="A3903" s="923"/>
      <c r="B3903" s="917"/>
      <c r="C3903" s="917"/>
      <c r="D3903" s="917"/>
      <c r="E3903" s="917"/>
    </row>
    <row r="3904" spans="1:5">
      <c r="A3904" s="923"/>
      <c r="B3904" s="917"/>
      <c r="C3904" s="917"/>
      <c r="D3904" s="917"/>
      <c r="E3904" s="917"/>
    </row>
    <row r="3905" spans="1:5">
      <c r="A3905" s="923"/>
      <c r="B3905" s="917"/>
      <c r="C3905" s="917"/>
      <c r="D3905" s="917"/>
      <c r="E3905" s="917"/>
    </row>
    <row r="3906" spans="1:5">
      <c r="A3906" s="923"/>
      <c r="B3906" s="917"/>
      <c r="C3906" s="917"/>
      <c r="D3906" s="917"/>
      <c r="E3906" s="917"/>
    </row>
    <row r="3907" spans="1:5">
      <c r="A3907" s="923"/>
      <c r="B3907" s="917"/>
      <c r="C3907" s="917"/>
      <c r="D3907" s="917"/>
      <c r="E3907" s="917"/>
    </row>
    <row r="3908" spans="1:5">
      <c r="A3908" s="923"/>
      <c r="B3908" s="917"/>
      <c r="C3908" s="917"/>
      <c r="D3908" s="917"/>
      <c r="E3908" s="917"/>
    </row>
    <row r="3909" spans="1:5">
      <c r="A3909" s="923"/>
      <c r="B3909" s="917"/>
      <c r="C3909" s="917"/>
      <c r="D3909" s="917"/>
      <c r="E3909" s="917"/>
    </row>
    <row r="3910" spans="1:5">
      <c r="A3910" s="923"/>
      <c r="B3910" s="917"/>
      <c r="C3910" s="917"/>
      <c r="D3910" s="917"/>
      <c r="E3910" s="917"/>
    </row>
    <row r="3911" spans="1:5">
      <c r="A3911" s="923"/>
      <c r="B3911" s="917"/>
      <c r="C3911" s="917"/>
      <c r="D3911" s="917"/>
      <c r="E3911" s="917"/>
    </row>
    <row r="3912" spans="1:5">
      <c r="A3912" s="923"/>
      <c r="B3912" s="917"/>
      <c r="C3912" s="917"/>
      <c r="D3912" s="917"/>
      <c r="E3912" s="917"/>
    </row>
    <row r="3913" spans="1:5">
      <c r="A3913" s="923"/>
      <c r="B3913" s="917"/>
      <c r="C3913" s="917"/>
      <c r="D3913" s="917"/>
      <c r="E3913" s="917"/>
    </row>
    <row r="3914" spans="1:5">
      <c r="A3914" s="923"/>
      <c r="B3914" s="917"/>
      <c r="C3914" s="917"/>
      <c r="D3914" s="917"/>
      <c r="E3914" s="917"/>
    </row>
    <row r="3915" spans="1:5">
      <c r="A3915" s="923"/>
      <c r="B3915" s="917"/>
      <c r="C3915" s="917"/>
      <c r="D3915" s="917"/>
      <c r="E3915" s="917"/>
    </row>
    <row r="3916" spans="1:5">
      <c r="A3916" s="923"/>
      <c r="B3916" s="917"/>
      <c r="C3916" s="917"/>
      <c r="D3916" s="917"/>
      <c r="E3916" s="917"/>
    </row>
    <row r="3917" spans="1:5">
      <c r="A3917" s="923"/>
      <c r="B3917" s="917"/>
      <c r="C3917" s="917"/>
      <c r="D3917" s="917"/>
      <c r="E3917" s="917"/>
    </row>
    <row r="3918" spans="1:5">
      <c r="A3918" s="923"/>
      <c r="B3918" s="917"/>
      <c r="C3918" s="917"/>
      <c r="D3918" s="917"/>
      <c r="E3918" s="917"/>
    </row>
    <row r="3919" spans="1:5">
      <c r="A3919" s="923"/>
      <c r="B3919" s="917"/>
      <c r="C3919" s="917"/>
      <c r="D3919" s="917"/>
      <c r="E3919" s="917"/>
    </row>
    <row r="3920" spans="1:5">
      <c r="A3920" s="923"/>
      <c r="B3920" s="917"/>
      <c r="C3920" s="917"/>
      <c r="D3920" s="917"/>
      <c r="E3920" s="917"/>
    </row>
    <row r="3921" spans="1:5">
      <c r="A3921" s="923"/>
      <c r="B3921" s="917"/>
      <c r="C3921" s="917"/>
      <c r="D3921" s="917"/>
      <c r="E3921" s="917"/>
    </row>
    <row r="3922" spans="1:5">
      <c r="A3922" s="923"/>
      <c r="B3922" s="917"/>
      <c r="C3922" s="917"/>
      <c r="D3922" s="917"/>
      <c r="E3922" s="917"/>
    </row>
    <row r="3923" spans="1:5">
      <c r="A3923" s="923"/>
      <c r="B3923" s="917"/>
      <c r="C3923" s="917"/>
      <c r="D3923" s="917"/>
      <c r="E3923" s="917"/>
    </row>
    <row r="3924" spans="1:5">
      <c r="A3924" s="923"/>
      <c r="B3924" s="917"/>
      <c r="C3924" s="917"/>
      <c r="D3924" s="917"/>
      <c r="E3924" s="917"/>
    </row>
    <row r="3925" spans="1:5">
      <c r="A3925" s="923"/>
      <c r="B3925" s="917"/>
      <c r="C3925" s="917"/>
      <c r="D3925" s="917"/>
      <c r="E3925" s="917"/>
    </row>
    <row r="3926" spans="1:5">
      <c r="A3926" s="923"/>
      <c r="B3926" s="917"/>
      <c r="C3926" s="917"/>
      <c r="D3926" s="917"/>
      <c r="E3926" s="917"/>
    </row>
    <row r="3927" spans="1:5">
      <c r="A3927" s="923"/>
      <c r="B3927" s="917"/>
      <c r="C3927" s="917"/>
      <c r="D3927" s="917"/>
      <c r="E3927" s="917"/>
    </row>
    <row r="3928" spans="1:5">
      <c r="A3928" s="923"/>
      <c r="B3928" s="917"/>
      <c r="C3928" s="917"/>
      <c r="D3928" s="917"/>
      <c r="E3928" s="917"/>
    </row>
    <row r="3929" spans="1:5">
      <c r="A3929" s="923"/>
      <c r="B3929" s="917"/>
      <c r="C3929" s="917"/>
      <c r="D3929" s="917"/>
      <c r="E3929" s="917"/>
    </row>
    <row r="3930" spans="1:5">
      <c r="A3930" s="923"/>
      <c r="B3930" s="917"/>
      <c r="C3930" s="917"/>
      <c r="D3930" s="917"/>
      <c r="E3930" s="917"/>
    </row>
    <row r="3931" spans="1:5">
      <c r="A3931" s="923"/>
      <c r="B3931" s="917"/>
      <c r="C3931" s="917"/>
      <c r="D3931" s="917"/>
      <c r="E3931" s="917"/>
    </row>
    <row r="3932" spans="1:5">
      <c r="A3932" s="923"/>
      <c r="B3932" s="917"/>
      <c r="C3932" s="917"/>
      <c r="D3932" s="917"/>
      <c r="E3932" s="917"/>
    </row>
    <row r="3933" spans="1:5">
      <c r="A3933" s="923"/>
      <c r="B3933" s="917"/>
      <c r="C3933" s="917"/>
      <c r="D3933" s="917"/>
      <c r="E3933" s="917"/>
    </row>
    <row r="3934" spans="1:5">
      <c r="A3934" s="923"/>
      <c r="B3934" s="917"/>
      <c r="C3934" s="917"/>
      <c r="D3934" s="917"/>
      <c r="E3934" s="917"/>
    </row>
    <row r="3935" spans="1:5">
      <c r="A3935" s="923"/>
      <c r="B3935" s="917"/>
      <c r="C3935" s="917"/>
      <c r="D3935" s="917"/>
      <c r="E3935" s="917"/>
    </row>
    <row r="3936" spans="1:5">
      <c r="A3936" s="923"/>
      <c r="B3936" s="917"/>
      <c r="C3936" s="917"/>
      <c r="D3936" s="917"/>
      <c r="E3936" s="917"/>
    </row>
    <row r="3937" spans="1:5">
      <c r="A3937" s="923"/>
      <c r="B3937" s="917"/>
      <c r="C3937" s="917"/>
      <c r="D3937" s="917"/>
      <c r="E3937" s="917"/>
    </row>
    <row r="3938" spans="1:5">
      <c r="A3938" s="923"/>
      <c r="B3938" s="917"/>
      <c r="C3938" s="917"/>
      <c r="D3938" s="917"/>
      <c r="E3938" s="917"/>
    </row>
    <row r="3939" spans="1:5">
      <c r="A3939" s="923"/>
      <c r="B3939" s="917"/>
      <c r="C3939" s="917"/>
      <c r="D3939" s="917"/>
      <c r="E3939" s="917"/>
    </row>
    <row r="3940" spans="1:5">
      <c r="A3940" s="923"/>
      <c r="B3940" s="917"/>
      <c r="C3940" s="917"/>
      <c r="D3940" s="917"/>
      <c r="E3940" s="917"/>
    </row>
    <row r="3941" spans="1:5">
      <c r="A3941" s="923"/>
      <c r="B3941" s="917"/>
      <c r="C3941" s="917"/>
      <c r="D3941" s="917"/>
      <c r="E3941" s="917"/>
    </row>
    <row r="3942" spans="1:5">
      <c r="A3942" s="923"/>
      <c r="B3942" s="917"/>
      <c r="C3942" s="917"/>
      <c r="D3942" s="917"/>
      <c r="E3942" s="917"/>
    </row>
    <row r="3943" spans="1:5">
      <c r="A3943" s="923"/>
      <c r="B3943" s="917"/>
      <c r="C3943" s="917"/>
      <c r="D3943" s="917"/>
      <c r="E3943" s="917"/>
    </row>
    <row r="3944" spans="1:5">
      <c r="A3944" s="923"/>
      <c r="B3944" s="917"/>
      <c r="C3944" s="917"/>
      <c r="D3944" s="917"/>
      <c r="E3944" s="917"/>
    </row>
    <row r="3945" spans="1:5">
      <c r="A3945" s="923"/>
      <c r="B3945" s="917"/>
      <c r="C3945" s="917"/>
      <c r="D3945" s="917"/>
      <c r="E3945" s="917"/>
    </row>
    <row r="3946" spans="1:5">
      <c r="A3946" s="923"/>
      <c r="B3946" s="917"/>
      <c r="C3946" s="917"/>
      <c r="D3946" s="917"/>
      <c r="E3946" s="917"/>
    </row>
    <row r="3947" spans="1:5">
      <c r="A3947" s="923"/>
      <c r="B3947" s="917"/>
      <c r="C3947" s="917"/>
      <c r="D3947" s="917"/>
      <c r="E3947" s="917"/>
    </row>
    <row r="3948" spans="1:5">
      <c r="A3948" s="923"/>
      <c r="B3948" s="917"/>
      <c r="C3948" s="917"/>
      <c r="D3948" s="917"/>
      <c r="E3948" s="917"/>
    </row>
    <row r="3949" spans="1:5">
      <c r="A3949" s="923"/>
      <c r="B3949" s="917"/>
      <c r="C3949" s="917"/>
      <c r="D3949" s="917"/>
      <c r="E3949" s="917"/>
    </row>
    <row r="3950" spans="1:5">
      <c r="A3950" s="923"/>
      <c r="B3950" s="917"/>
      <c r="C3950" s="917"/>
      <c r="D3950" s="917"/>
      <c r="E3950" s="917"/>
    </row>
    <row r="3951" spans="1:5">
      <c r="A3951" s="923"/>
      <c r="B3951" s="917"/>
      <c r="C3951" s="917"/>
      <c r="D3951" s="917"/>
      <c r="E3951" s="917"/>
    </row>
    <row r="3952" spans="1:5">
      <c r="A3952" s="923"/>
      <c r="B3952" s="917"/>
      <c r="C3952" s="917"/>
      <c r="D3952" s="917"/>
      <c r="E3952" s="917"/>
    </row>
    <row r="3953" spans="1:5">
      <c r="A3953" s="923"/>
      <c r="B3953" s="917"/>
      <c r="C3953" s="917"/>
      <c r="D3953" s="917"/>
      <c r="E3953" s="917"/>
    </row>
    <row r="3954" spans="1:5">
      <c r="A3954" s="923"/>
      <c r="B3954" s="917"/>
      <c r="C3954" s="917"/>
      <c r="D3954" s="917"/>
      <c r="E3954" s="917"/>
    </row>
    <row r="3955" spans="1:5">
      <c r="A3955" s="923"/>
      <c r="B3955" s="917"/>
      <c r="C3955" s="917"/>
      <c r="D3955" s="917"/>
      <c r="E3955" s="917"/>
    </row>
    <row r="3956" spans="1:5">
      <c r="A3956" s="923"/>
      <c r="B3956" s="917"/>
      <c r="C3956" s="917"/>
      <c r="D3956" s="917"/>
      <c r="E3956" s="917"/>
    </row>
    <row r="3957" spans="1:5">
      <c r="A3957" s="923"/>
      <c r="B3957" s="917"/>
      <c r="C3957" s="917"/>
      <c r="D3957" s="917"/>
      <c r="E3957" s="917"/>
    </row>
    <row r="3958" spans="1:5">
      <c r="A3958" s="923"/>
      <c r="B3958" s="917"/>
      <c r="C3958" s="917"/>
      <c r="D3958" s="917"/>
      <c r="E3958" s="917"/>
    </row>
    <row r="3959" spans="1:5">
      <c r="A3959" s="923"/>
      <c r="B3959" s="917"/>
      <c r="C3959" s="917"/>
      <c r="D3959" s="917"/>
      <c r="E3959" s="917"/>
    </row>
    <row r="3960" spans="1:5">
      <c r="A3960" s="923"/>
      <c r="B3960" s="917"/>
      <c r="C3960" s="917"/>
      <c r="D3960" s="917"/>
      <c r="E3960" s="917"/>
    </row>
    <row r="3961" spans="1:5">
      <c r="A3961" s="923"/>
      <c r="B3961" s="917"/>
      <c r="C3961" s="917"/>
      <c r="D3961" s="917"/>
      <c r="E3961" s="917"/>
    </row>
    <row r="3962" spans="1:5">
      <c r="A3962" s="923"/>
      <c r="B3962" s="917"/>
      <c r="C3962" s="917"/>
      <c r="D3962" s="917"/>
      <c r="E3962" s="917"/>
    </row>
    <row r="3963" spans="1:5">
      <c r="A3963" s="923"/>
      <c r="B3963" s="917"/>
      <c r="C3963" s="917"/>
      <c r="D3963" s="917"/>
      <c r="E3963" s="917"/>
    </row>
    <row r="3964" spans="1:5">
      <c r="A3964" s="923"/>
      <c r="B3964" s="917"/>
      <c r="C3964" s="917"/>
      <c r="D3964" s="917"/>
      <c r="E3964" s="917"/>
    </row>
    <row r="3965" spans="1:5">
      <c r="A3965" s="923"/>
      <c r="B3965" s="917"/>
      <c r="C3965" s="917"/>
      <c r="D3965" s="917"/>
      <c r="E3965" s="917"/>
    </row>
    <row r="3966" spans="1:5">
      <c r="A3966" s="923"/>
      <c r="B3966" s="917"/>
      <c r="C3966" s="917"/>
      <c r="D3966" s="917"/>
      <c r="E3966" s="917"/>
    </row>
    <row r="3967" spans="1:5">
      <c r="A3967" s="923"/>
      <c r="B3967" s="917"/>
      <c r="C3967" s="917"/>
      <c r="D3967" s="917"/>
      <c r="E3967" s="917"/>
    </row>
    <row r="3968" spans="1:5">
      <c r="A3968" s="923"/>
      <c r="B3968" s="917"/>
      <c r="C3968" s="917"/>
      <c r="D3968" s="917"/>
      <c r="E3968" s="917"/>
    </row>
    <row r="3969" spans="1:5">
      <c r="A3969" s="923"/>
      <c r="B3969" s="917"/>
      <c r="C3969" s="917"/>
      <c r="D3969" s="917"/>
      <c r="E3969" s="917"/>
    </row>
    <row r="3970" spans="1:5">
      <c r="A3970" s="923"/>
      <c r="B3970" s="917"/>
      <c r="C3970" s="917"/>
      <c r="D3970" s="917"/>
      <c r="E3970" s="917"/>
    </row>
    <row r="3971" spans="1:5">
      <c r="A3971" s="923"/>
      <c r="B3971" s="917"/>
      <c r="C3971" s="917"/>
      <c r="D3971" s="917"/>
      <c r="E3971" s="917"/>
    </row>
    <row r="3972" spans="1:5">
      <c r="A3972" s="923"/>
      <c r="B3972" s="917"/>
      <c r="C3972" s="917"/>
      <c r="D3972" s="917"/>
      <c r="E3972" s="917"/>
    </row>
    <row r="3973" spans="1:5">
      <c r="A3973" s="923"/>
      <c r="B3973" s="917"/>
      <c r="C3973" s="917"/>
      <c r="D3973" s="917"/>
      <c r="E3973" s="917"/>
    </row>
    <row r="3974" spans="1:5">
      <c r="A3974" s="923"/>
      <c r="B3974" s="917"/>
      <c r="C3974" s="917"/>
      <c r="D3974" s="917"/>
      <c r="E3974" s="917"/>
    </row>
    <row r="3975" spans="1:5">
      <c r="A3975" s="923"/>
      <c r="B3975" s="917"/>
      <c r="C3975" s="917"/>
      <c r="D3975" s="917"/>
      <c r="E3975" s="917"/>
    </row>
    <row r="3976" spans="1:5">
      <c r="A3976" s="923"/>
      <c r="B3976" s="917"/>
      <c r="C3976" s="917"/>
      <c r="D3976" s="917"/>
      <c r="E3976" s="917"/>
    </row>
    <row r="3977" spans="1:5">
      <c r="A3977" s="923"/>
      <c r="B3977" s="917"/>
      <c r="C3977" s="917"/>
      <c r="D3977" s="917"/>
      <c r="E3977" s="917"/>
    </row>
    <row r="3978" spans="1:5">
      <c r="A3978" s="923"/>
      <c r="B3978" s="917"/>
      <c r="C3978" s="917"/>
      <c r="D3978" s="917"/>
      <c r="E3978" s="917"/>
    </row>
    <row r="3979" spans="1:5">
      <c r="A3979" s="923"/>
      <c r="B3979" s="917"/>
      <c r="C3979" s="917"/>
      <c r="D3979" s="917"/>
      <c r="E3979" s="917"/>
    </row>
    <row r="3980" spans="1:5">
      <c r="A3980" s="923"/>
      <c r="B3980" s="917"/>
      <c r="C3980" s="917"/>
      <c r="D3980" s="917"/>
      <c r="E3980" s="917"/>
    </row>
    <row r="3981" spans="1:5">
      <c r="A3981" s="923"/>
      <c r="B3981" s="917"/>
      <c r="C3981" s="917"/>
      <c r="D3981" s="917"/>
      <c r="E3981" s="917"/>
    </row>
    <row r="3982" spans="1:5">
      <c r="A3982" s="923"/>
      <c r="B3982" s="917"/>
      <c r="C3982" s="917"/>
      <c r="D3982" s="917"/>
      <c r="E3982" s="917"/>
    </row>
    <row r="3983" spans="1:5">
      <c r="A3983" s="923"/>
      <c r="B3983" s="917"/>
      <c r="C3983" s="917"/>
      <c r="D3983" s="917"/>
      <c r="E3983" s="917"/>
    </row>
    <row r="3984" spans="1:5">
      <c r="A3984" s="923"/>
      <c r="B3984" s="917"/>
      <c r="C3984" s="917"/>
      <c r="D3984" s="917"/>
      <c r="E3984" s="917"/>
    </row>
    <row r="3985" spans="1:5">
      <c r="A3985" s="923"/>
      <c r="B3985" s="917"/>
      <c r="C3985" s="917"/>
      <c r="D3985" s="917"/>
      <c r="E3985" s="917"/>
    </row>
    <row r="3986" spans="1:5">
      <c r="A3986" s="923"/>
      <c r="B3986" s="917"/>
      <c r="C3986" s="917"/>
      <c r="D3986" s="917"/>
      <c r="E3986" s="917"/>
    </row>
    <row r="3987" spans="1:5">
      <c r="A3987" s="923"/>
      <c r="B3987" s="917"/>
      <c r="C3987" s="917"/>
      <c r="D3987" s="917"/>
      <c r="E3987" s="917"/>
    </row>
    <row r="3988" spans="1:5">
      <c r="A3988" s="923"/>
      <c r="B3988" s="917"/>
      <c r="C3988" s="917"/>
      <c r="D3988" s="917"/>
      <c r="E3988" s="917"/>
    </row>
    <row r="3989" spans="1:5">
      <c r="A3989" s="923"/>
      <c r="B3989" s="917"/>
      <c r="C3989" s="917"/>
      <c r="D3989" s="917"/>
      <c r="E3989" s="917"/>
    </row>
    <row r="3990" spans="1:5">
      <c r="A3990" s="923"/>
      <c r="B3990" s="917"/>
      <c r="C3990" s="917"/>
      <c r="D3990" s="917"/>
      <c r="E3990" s="917"/>
    </row>
    <row r="3991" spans="1:5">
      <c r="A3991" s="923"/>
      <c r="B3991" s="917"/>
      <c r="C3991" s="917"/>
      <c r="D3991" s="917"/>
      <c r="E3991" s="917"/>
    </row>
    <row r="3992" spans="1:5">
      <c r="A3992" s="923"/>
      <c r="B3992" s="917"/>
      <c r="C3992" s="917"/>
      <c r="D3992" s="917"/>
      <c r="E3992" s="917"/>
    </row>
    <row r="3993" spans="1:5">
      <c r="A3993" s="923"/>
      <c r="B3993" s="917"/>
      <c r="C3993" s="917"/>
      <c r="D3993" s="917"/>
      <c r="E3993" s="917"/>
    </row>
    <row r="3994" spans="1:5">
      <c r="A3994" s="923"/>
      <c r="B3994" s="917"/>
      <c r="C3994" s="917"/>
      <c r="D3994" s="917"/>
      <c r="E3994" s="917"/>
    </row>
    <row r="3995" spans="1:5">
      <c r="A3995" s="923"/>
      <c r="B3995" s="917"/>
      <c r="C3995" s="917"/>
      <c r="D3995" s="917"/>
      <c r="E3995" s="917"/>
    </row>
    <row r="3996" spans="1:5">
      <c r="A3996" s="923"/>
      <c r="B3996" s="917"/>
      <c r="C3996" s="917"/>
      <c r="D3996" s="917"/>
      <c r="E3996" s="917"/>
    </row>
    <row r="3997" spans="1:5">
      <c r="A3997" s="923"/>
      <c r="B3997" s="917"/>
      <c r="C3997" s="917"/>
      <c r="D3997" s="917"/>
      <c r="E3997" s="917"/>
    </row>
    <row r="3998" spans="1:5">
      <c r="A3998" s="923"/>
      <c r="B3998" s="917"/>
      <c r="C3998" s="917"/>
      <c r="D3998" s="917"/>
      <c r="E3998" s="917"/>
    </row>
    <row r="3999" spans="1:5">
      <c r="A3999" s="923"/>
      <c r="B3999" s="917"/>
      <c r="C3999" s="917"/>
      <c r="D3999" s="917"/>
      <c r="E3999" s="917"/>
    </row>
    <row r="4000" spans="1:5">
      <c r="A4000" s="923"/>
      <c r="B4000" s="917"/>
      <c r="C4000" s="917"/>
      <c r="D4000" s="917"/>
      <c r="E4000" s="917"/>
    </row>
    <row r="4001" spans="1:5">
      <c r="A4001" s="923"/>
      <c r="B4001" s="917"/>
      <c r="C4001" s="917"/>
      <c r="D4001" s="917"/>
      <c r="E4001" s="917"/>
    </row>
    <row r="4002" spans="1:5">
      <c r="A4002" s="923"/>
      <c r="B4002" s="917"/>
      <c r="C4002" s="917"/>
      <c r="D4002" s="917"/>
      <c r="E4002" s="917"/>
    </row>
    <row r="4003" spans="1:5">
      <c r="A4003" s="923"/>
      <c r="B4003" s="917"/>
      <c r="C4003" s="917"/>
      <c r="D4003" s="917"/>
      <c r="E4003" s="917"/>
    </row>
    <row r="4004" spans="1:5">
      <c r="A4004" s="923"/>
      <c r="B4004" s="917"/>
      <c r="C4004" s="917"/>
      <c r="D4004" s="917"/>
      <c r="E4004" s="917"/>
    </row>
    <row r="4005" spans="1:5">
      <c r="A4005" s="923"/>
      <c r="B4005" s="917"/>
      <c r="C4005" s="917"/>
      <c r="D4005" s="917"/>
      <c r="E4005" s="917"/>
    </row>
    <row r="4006" spans="1:5">
      <c r="A4006" s="923"/>
      <c r="B4006" s="917"/>
      <c r="C4006" s="917"/>
      <c r="D4006" s="917"/>
      <c r="E4006" s="917"/>
    </row>
    <row r="4007" spans="1:5">
      <c r="A4007" s="923"/>
      <c r="B4007" s="917"/>
      <c r="C4007" s="917"/>
      <c r="D4007" s="917"/>
      <c r="E4007" s="917"/>
    </row>
    <row r="4008" spans="1:5">
      <c r="A4008" s="923"/>
      <c r="B4008" s="917"/>
      <c r="C4008" s="917"/>
      <c r="D4008" s="917"/>
      <c r="E4008" s="917"/>
    </row>
    <row r="4009" spans="1:5">
      <c r="A4009" s="923"/>
      <c r="B4009" s="917"/>
      <c r="C4009" s="917"/>
      <c r="D4009" s="917"/>
      <c r="E4009" s="917"/>
    </row>
    <row r="4010" spans="1:5">
      <c r="A4010" s="923"/>
      <c r="B4010" s="917"/>
      <c r="C4010" s="917"/>
      <c r="D4010" s="917"/>
      <c r="E4010" s="917"/>
    </row>
    <row r="4011" spans="1:5">
      <c r="A4011" s="923"/>
      <c r="B4011" s="917"/>
      <c r="C4011" s="917"/>
      <c r="D4011" s="917"/>
      <c r="E4011" s="917"/>
    </row>
    <row r="4012" spans="1:5">
      <c r="A4012" s="923"/>
      <c r="B4012" s="917"/>
      <c r="C4012" s="917"/>
      <c r="D4012" s="917"/>
      <c r="E4012" s="917"/>
    </row>
    <row r="4013" spans="1:5">
      <c r="A4013" s="923"/>
      <c r="B4013" s="917"/>
      <c r="C4013" s="917"/>
      <c r="D4013" s="917"/>
      <c r="E4013" s="917"/>
    </row>
    <row r="4014" spans="1:5">
      <c r="A4014" s="923"/>
      <c r="B4014" s="917"/>
      <c r="C4014" s="917"/>
      <c r="D4014" s="917"/>
      <c r="E4014" s="917"/>
    </row>
    <row r="4015" spans="1:5">
      <c r="A4015" s="923"/>
      <c r="B4015" s="917"/>
      <c r="C4015" s="917"/>
      <c r="D4015" s="917"/>
      <c r="E4015" s="917"/>
    </row>
    <row r="4016" spans="1:5">
      <c r="A4016" s="923"/>
      <c r="B4016" s="917"/>
      <c r="C4016" s="917"/>
      <c r="D4016" s="917"/>
      <c r="E4016" s="917"/>
    </row>
    <row r="4017" spans="1:5">
      <c r="A4017" s="923"/>
      <c r="B4017" s="917"/>
      <c r="C4017" s="917"/>
      <c r="D4017" s="917"/>
      <c r="E4017" s="917"/>
    </row>
    <row r="4018" spans="1:5">
      <c r="A4018" s="923"/>
      <c r="B4018" s="917"/>
      <c r="C4018" s="917"/>
      <c r="D4018" s="917"/>
      <c r="E4018" s="917"/>
    </row>
    <row r="4019" spans="1:5">
      <c r="A4019" s="923"/>
      <c r="B4019" s="917"/>
      <c r="C4019" s="917"/>
      <c r="D4019" s="917"/>
      <c r="E4019" s="917"/>
    </row>
    <row r="4020" spans="1:5">
      <c r="A4020" s="923"/>
      <c r="B4020" s="917"/>
      <c r="C4020" s="917"/>
      <c r="D4020" s="917"/>
      <c r="E4020" s="917"/>
    </row>
    <row r="4021" spans="1:5">
      <c r="A4021" s="923"/>
      <c r="B4021" s="917"/>
      <c r="C4021" s="917"/>
      <c r="D4021" s="917"/>
      <c r="E4021" s="917"/>
    </row>
    <row r="4022" spans="1:5">
      <c r="A4022" s="923"/>
      <c r="B4022" s="917"/>
      <c r="C4022" s="917"/>
      <c r="D4022" s="917"/>
      <c r="E4022" s="917"/>
    </row>
    <row r="4023" spans="1:5">
      <c r="A4023" s="923"/>
      <c r="B4023" s="917"/>
      <c r="C4023" s="917"/>
      <c r="D4023" s="917"/>
      <c r="E4023" s="917"/>
    </row>
    <row r="4024" spans="1:5">
      <c r="A4024" s="923"/>
      <c r="B4024" s="917"/>
      <c r="C4024" s="917"/>
      <c r="D4024" s="917"/>
      <c r="E4024" s="917"/>
    </row>
    <row r="4025" spans="1:5">
      <c r="A4025" s="923"/>
      <c r="B4025" s="917"/>
      <c r="C4025" s="917"/>
      <c r="D4025" s="917"/>
      <c r="E4025" s="917"/>
    </row>
    <row r="4026" spans="1:5">
      <c r="A4026" s="923"/>
      <c r="B4026" s="917"/>
      <c r="C4026" s="917"/>
      <c r="D4026" s="917"/>
      <c r="E4026" s="917"/>
    </row>
    <row r="4027" spans="1:5">
      <c r="A4027" s="923"/>
      <c r="B4027" s="917"/>
      <c r="C4027" s="917"/>
      <c r="D4027" s="917"/>
      <c r="E4027" s="917"/>
    </row>
    <row r="4028" spans="1:5">
      <c r="A4028" s="923"/>
      <c r="B4028" s="917"/>
      <c r="C4028" s="917"/>
      <c r="D4028" s="917"/>
      <c r="E4028" s="917"/>
    </row>
    <row r="4029" spans="1:5">
      <c r="A4029" s="923"/>
      <c r="B4029" s="917"/>
      <c r="C4029" s="917"/>
      <c r="D4029" s="917"/>
      <c r="E4029" s="917"/>
    </row>
    <row r="4030" spans="1:5">
      <c r="A4030" s="923"/>
      <c r="B4030" s="917"/>
      <c r="C4030" s="917"/>
      <c r="D4030" s="917"/>
      <c r="E4030" s="917"/>
    </row>
    <row r="4031" spans="1:5">
      <c r="A4031" s="923"/>
      <c r="B4031" s="917"/>
      <c r="C4031" s="917"/>
      <c r="D4031" s="917"/>
      <c r="E4031" s="917"/>
    </row>
    <row r="4032" spans="1:5">
      <c r="A4032" s="923"/>
      <c r="B4032" s="917"/>
      <c r="C4032" s="917"/>
      <c r="D4032" s="917"/>
      <c r="E4032" s="917"/>
    </row>
    <row r="4033" spans="1:5">
      <c r="A4033" s="923"/>
      <c r="B4033" s="917"/>
      <c r="C4033" s="917"/>
      <c r="D4033" s="917"/>
      <c r="E4033" s="917"/>
    </row>
    <row r="4034" spans="1:5">
      <c r="A4034" s="923"/>
      <c r="B4034" s="917"/>
      <c r="C4034" s="917"/>
      <c r="D4034" s="917"/>
      <c r="E4034" s="917"/>
    </row>
    <row r="4035" spans="1:5">
      <c r="A4035" s="923"/>
      <c r="B4035" s="917"/>
      <c r="C4035" s="917"/>
      <c r="D4035" s="917"/>
      <c r="E4035" s="917"/>
    </row>
    <row r="4036" spans="1:5">
      <c r="A4036" s="923"/>
      <c r="B4036" s="917"/>
      <c r="C4036" s="917"/>
      <c r="D4036" s="917"/>
      <c r="E4036" s="917"/>
    </row>
    <row r="4037" spans="1:5">
      <c r="A4037" s="923"/>
      <c r="B4037" s="917"/>
      <c r="C4037" s="917"/>
      <c r="D4037" s="917"/>
      <c r="E4037" s="917"/>
    </row>
    <row r="4038" spans="1:5">
      <c r="A4038" s="923"/>
      <c r="B4038" s="917"/>
      <c r="C4038" s="917"/>
      <c r="D4038" s="917"/>
      <c r="E4038" s="917"/>
    </row>
    <row r="4039" spans="1:5">
      <c r="A4039" s="923"/>
      <c r="B4039" s="917"/>
      <c r="C4039" s="917"/>
      <c r="D4039" s="917"/>
      <c r="E4039" s="917"/>
    </row>
    <row r="4040" spans="1:5">
      <c r="A4040" s="923"/>
      <c r="B4040" s="917"/>
      <c r="C4040" s="917"/>
      <c r="D4040" s="917"/>
      <c r="E4040" s="917"/>
    </row>
    <row r="4041" spans="1:5">
      <c r="A4041" s="923"/>
      <c r="B4041" s="917"/>
      <c r="C4041" s="917"/>
      <c r="D4041" s="917"/>
      <c r="E4041" s="917"/>
    </row>
    <row r="4042" spans="1:5">
      <c r="A4042" s="923"/>
      <c r="B4042" s="917"/>
      <c r="C4042" s="917"/>
      <c r="D4042" s="917"/>
      <c r="E4042" s="917"/>
    </row>
    <row r="4043" spans="1:5">
      <c r="A4043" s="923"/>
      <c r="B4043" s="917"/>
      <c r="C4043" s="917"/>
      <c r="D4043" s="917"/>
      <c r="E4043" s="917"/>
    </row>
    <row r="4044" spans="1:5">
      <c r="A4044" s="923"/>
      <c r="B4044" s="917"/>
      <c r="C4044" s="917"/>
      <c r="D4044" s="917"/>
      <c r="E4044" s="917"/>
    </row>
    <row r="4045" spans="1:5">
      <c r="A4045" s="923"/>
      <c r="B4045" s="917"/>
      <c r="C4045" s="917"/>
      <c r="D4045" s="917"/>
      <c r="E4045" s="917"/>
    </row>
    <row r="4046" spans="1:5">
      <c r="A4046" s="923"/>
      <c r="B4046" s="917"/>
      <c r="C4046" s="917"/>
      <c r="D4046" s="917"/>
      <c r="E4046" s="917"/>
    </row>
    <row r="4047" spans="1:5">
      <c r="A4047" s="923"/>
      <c r="B4047" s="917"/>
      <c r="C4047" s="917"/>
      <c r="D4047" s="917"/>
      <c r="E4047" s="917"/>
    </row>
    <row r="4048" spans="1:5">
      <c r="A4048" s="923"/>
      <c r="B4048" s="917"/>
      <c r="C4048" s="917"/>
      <c r="D4048" s="917"/>
      <c r="E4048" s="917"/>
    </row>
    <row r="4049" spans="1:5">
      <c r="A4049" s="923"/>
      <c r="B4049" s="917"/>
      <c r="C4049" s="917"/>
      <c r="D4049" s="917"/>
      <c r="E4049" s="917"/>
    </row>
    <row r="4050" spans="1:5">
      <c r="A4050" s="923"/>
      <c r="B4050" s="917"/>
      <c r="C4050" s="917"/>
      <c r="D4050" s="917"/>
      <c r="E4050" s="917"/>
    </row>
    <row r="4051" spans="1:5">
      <c r="A4051" s="923"/>
      <c r="B4051" s="917"/>
      <c r="C4051" s="917"/>
      <c r="D4051" s="917"/>
      <c r="E4051" s="917"/>
    </row>
    <row r="4052" spans="1:5">
      <c r="A4052" s="923"/>
      <c r="B4052" s="917"/>
      <c r="C4052" s="917"/>
      <c r="D4052" s="917"/>
      <c r="E4052" s="917"/>
    </row>
    <row r="4053" spans="1:5">
      <c r="A4053" s="923"/>
      <c r="B4053" s="917"/>
      <c r="C4053" s="917"/>
      <c r="D4053" s="917"/>
      <c r="E4053" s="917"/>
    </row>
    <row r="4054" spans="1:5">
      <c r="A4054" s="923"/>
      <c r="B4054" s="917"/>
      <c r="C4054" s="917"/>
      <c r="D4054" s="917"/>
      <c r="E4054" s="917"/>
    </row>
    <row r="4055" spans="1:5">
      <c r="A4055" s="923"/>
      <c r="B4055" s="917"/>
      <c r="C4055" s="917"/>
      <c r="D4055" s="917"/>
      <c r="E4055" s="917"/>
    </row>
    <row r="4056" spans="1:5">
      <c r="A4056" s="923"/>
      <c r="B4056" s="917"/>
      <c r="C4056" s="917"/>
      <c r="D4056" s="917"/>
      <c r="E4056" s="917"/>
    </row>
    <row r="4057" spans="1:5">
      <c r="A4057" s="923"/>
      <c r="B4057" s="917"/>
      <c r="C4057" s="917"/>
      <c r="D4057" s="917"/>
      <c r="E4057" s="917"/>
    </row>
    <row r="4058" spans="1:5">
      <c r="A4058" s="923"/>
      <c r="B4058" s="917"/>
      <c r="C4058" s="917"/>
      <c r="D4058" s="917"/>
      <c r="E4058" s="917"/>
    </row>
    <row r="4059" spans="1:5">
      <c r="A4059" s="923"/>
      <c r="B4059" s="917"/>
      <c r="C4059" s="917"/>
      <c r="D4059" s="917"/>
      <c r="E4059" s="917"/>
    </row>
    <row r="4060" spans="1:5">
      <c r="A4060" s="923"/>
      <c r="B4060" s="917"/>
      <c r="C4060" s="917"/>
      <c r="D4060" s="917"/>
      <c r="E4060" s="917"/>
    </row>
    <row r="4061" spans="1:5">
      <c r="A4061" s="923"/>
      <c r="B4061" s="917"/>
      <c r="C4061" s="917"/>
      <c r="D4061" s="917"/>
      <c r="E4061" s="917"/>
    </row>
    <row r="4062" spans="1:5">
      <c r="A4062" s="923"/>
      <c r="B4062" s="917"/>
      <c r="C4062" s="917"/>
      <c r="D4062" s="917"/>
      <c r="E4062" s="917"/>
    </row>
    <row r="4063" spans="1:5">
      <c r="A4063" s="923"/>
      <c r="B4063" s="917"/>
      <c r="C4063" s="917"/>
      <c r="D4063" s="917"/>
      <c r="E4063" s="917"/>
    </row>
    <row r="4064" spans="1:5">
      <c r="A4064" s="923"/>
      <c r="B4064" s="917"/>
      <c r="C4064" s="917"/>
      <c r="D4064" s="917"/>
      <c r="E4064" s="917"/>
    </row>
    <row r="4065" spans="1:5">
      <c r="A4065" s="923"/>
      <c r="B4065" s="917"/>
      <c r="C4065" s="917"/>
      <c r="D4065" s="917"/>
      <c r="E4065" s="917"/>
    </row>
    <row r="4066" spans="1:5">
      <c r="A4066" s="923"/>
      <c r="B4066" s="917"/>
      <c r="C4066" s="917"/>
      <c r="D4066" s="917"/>
      <c r="E4066" s="917"/>
    </row>
    <row r="4067" spans="1:5">
      <c r="A4067" s="923"/>
      <c r="B4067" s="917"/>
      <c r="C4067" s="917"/>
      <c r="D4067" s="917"/>
      <c r="E4067" s="917"/>
    </row>
    <row r="4068" spans="1:5">
      <c r="A4068" s="923"/>
      <c r="B4068" s="917"/>
      <c r="C4068" s="917"/>
      <c r="D4068" s="917"/>
      <c r="E4068" s="917"/>
    </row>
    <row r="4069" spans="1:5">
      <c r="A4069" s="923"/>
      <c r="B4069" s="917"/>
      <c r="C4069" s="917"/>
      <c r="D4069" s="917"/>
      <c r="E4069" s="917"/>
    </row>
    <row r="4070" spans="1:5">
      <c r="A4070" s="923"/>
      <c r="B4070" s="917"/>
      <c r="C4070" s="917"/>
      <c r="D4070" s="917"/>
      <c r="E4070" s="917"/>
    </row>
    <row r="4071" spans="1:5">
      <c r="A4071" s="923"/>
      <c r="B4071" s="917"/>
      <c r="C4071" s="917"/>
      <c r="D4071" s="917"/>
      <c r="E4071" s="917"/>
    </row>
    <row r="4072" spans="1:5">
      <c r="A4072" s="923"/>
      <c r="B4072" s="917"/>
      <c r="C4072" s="917"/>
      <c r="D4072" s="917"/>
      <c r="E4072" s="917"/>
    </row>
    <row r="4073" spans="1:5">
      <c r="A4073" s="923"/>
      <c r="B4073" s="917"/>
      <c r="C4073" s="917"/>
      <c r="D4073" s="917"/>
      <c r="E4073" s="917"/>
    </row>
    <row r="4074" spans="1:5">
      <c r="A4074" s="923"/>
      <c r="B4074" s="917"/>
      <c r="C4074" s="917"/>
      <c r="D4074" s="917"/>
      <c r="E4074" s="917"/>
    </row>
    <row r="4075" spans="1:5">
      <c r="A4075" s="923"/>
      <c r="B4075" s="917"/>
      <c r="C4075" s="917"/>
      <c r="D4075" s="917"/>
      <c r="E4075" s="917"/>
    </row>
    <row r="4076" spans="1:5">
      <c r="A4076" s="923"/>
      <c r="B4076" s="917"/>
      <c r="C4076" s="917"/>
      <c r="D4076" s="917"/>
      <c r="E4076" s="917"/>
    </row>
    <row r="4077" spans="1:5">
      <c r="A4077" s="923"/>
      <c r="B4077" s="917"/>
      <c r="C4077" s="917"/>
      <c r="D4077" s="917"/>
      <c r="E4077" s="917"/>
    </row>
    <row r="4078" spans="1:5">
      <c r="A4078" s="923"/>
      <c r="B4078" s="917"/>
      <c r="C4078" s="917"/>
      <c r="D4078" s="917"/>
      <c r="E4078" s="917"/>
    </row>
    <row r="4079" spans="1:5">
      <c r="A4079" s="923"/>
      <c r="B4079" s="917"/>
      <c r="C4079" s="917"/>
      <c r="D4079" s="917"/>
      <c r="E4079" s="917"/>
    </row>
    <row r="4080" spans="1:5">
      <c r="A4080" s="923"/>
      <c r="B4080" s="917"/>
      <c r="C4080" s="917"/>
      <c r="D4080" s="917"/>
      <c r="E4080" s="917"/>
    </row>
    <row r="4081" spans="1:5">
      <c r="A4081" s="923"/>
      <c r="B4081" s="917"/>
      <c r="C4081" s="917"/>
      <c r="D4081" s="917"/>
      <c r="E4081" s="917"/>
    </row>
    <row r="4082" spans="1:5">
      <c r="A4082" s="923"/>
      <c r="B4082" s="917"/>
      <c r="C4082" s="917"/>
      <c r="D4082" s="917"/>
      <c r="E4082" s="917"/>
    </row>
    <row r="4083" spans="1:5">
      <c r="A4083" s="923"/>
      <c r="B4083" s="917"/>
      <c r="C4083" s="917"/>
      <c r="D4083" s="917"/>
      <c r="E4083" s="917"/>
    </row>
    <row r="4084" spans="1:5">
      <c r="A4084" s="923"/>
      <c r="B4084" s="917"/>
      <c r="C4084" s="917"/>
      <c r="D4084" s="917"/>
      <c r="E4084" s="917"/>
    </row>
    <row r="4085" spans="1:5">
      <c r="A4085" s="923"/>
      <c r="B4085" s="917"/>
      <c r="C4085" s="917"/>
      <c r="D4085" s="917"/>
      <c r="E4085" s="917"/>
    </row>
    <row r="4086" spans="1:5">
      <c r="A4086" s="923"/>
      <c r="B4086" s="917"/>
      <c r="C4086" s="917"/>
      <c r="D4086" s="917"/>
      <c r="E4086" s="917"/>
    </row>
    <row r="4087" spans="1:5">
      <c r="A4087" s="923"/>
      <c r="B4087" s="917"/>
      <c r="C4087" s="917"/>
      <c r="D4087" s="917"/>
      <c r="E4087" s="917"/>
    </row>
    <row r="4088" spans="1:5">
      <c r="A4088" s="923"/>
      <c r="B4088" s="917"/>
      <c r="C4088" s="917"/>
      <c r="D4088" s="917"/>
      <c r="E4088" s="917"/>
    </row>
    <row r="4089" spans="1:5">
      <c r="A4089" s="923"/>
      <c r="B4089" s="917"/>
      <c r="C4089" s="917"/>
      <c r="D4089" s="917"/>
      <c r="E4089" s="917"/>
    </row>
    <row r="4090" spans="1:5">
      <c r="A4090" s="923"/>
      <c r="B4090" s="917"/>
      <c r="C4090" s="917"/>
      <c r="D4090" s="917"/>
      <c r="E4090" s="917"/>
    </row>
    <row r="4091" spans="1:5">
      <c r="A4091" s="923"/>
      <c r="B4091" s="917"/>
      <c r="C4091" s="917"/>
      <c r="D4091" s="917"/>
      <c r="E4091" s="917"/>
    </row>
    <row r="4092" spans="1:5">
      <c r="A4092" s="923"/>
      <c r="B4092" s="917"/>
      <c r="C4092" s="917"/>
      <c r="D4092" s="917"/>
      <c r="E4092" s="917"/>
    </row>
    <row r="4093" spans="1:5">
      <c r="A4093" s="923"/>
      <c r="B4093" s="917"/>
      <c r="C4093" s="917"/>
      <c r="D4093" s="917"/>
      <c r="E4093" s="917"/>
    </row>
    <row r="4094" spans="1:5">
      <c r="A4094" s="923"/>
      <c r="B4094" s="917"/>
      <c r="C4094" s="917"/>
      <c r="D4094" s="917"/>
      <c r="E4094" s="917"/>
    </row>
    <row r="4095" spans="1:5">
      <c r="A4095" s="923"/>
      <c r="B4095" s="917"/>
      <c r="C4095" s="917"/>
      <c r="D4095" s="917"/>
      <c r="E4095" s="917"/>
    </row>
    <row r="4096" spans="1:5">
      <c r="A4096" s="923"/>
      <c r="B4096" s="917"/>
      <c r="C4096" s="917"/>
      <c r="D4096" s="917"/>
      <c r="E4096" s="917"/>
    </row>
    <row r="4097" spans="1:5">
      <c r="A4097" s="923"/>
      <c r="B4097" s="917"/>
      <c r="C4097" s="917"/>
      <c r="D4097" s="917"/>
      <c r="E4097" s="917"/>
    </row>
    <row r="4098" spans="1:5">
      <c r="A4098" s="923"/>
      <c r="B4098" s="917"/>
      <c r="C4098" s="917"/>
      <c r="D4098" s="917"/>
      <c r="E4098" s="917"/>
    </row>
    <row r="4099" spans="1:5">
      <c r="A4099" s="923"/>
      <c r="B4099" s="917"/>
      <c r="C4099" s="917"/>
      <c r="D4099" s="917"/>
      <c r="E4099" s="917"/>
    </row>
    <row r="4100" spans="1:5">
      <c r="A4100" s="923"/>
      <c r="B4100" s="917"/>
      <c r="C4100" s="917"/>
      <c r="D4100" s="917"/>
      <c r="E4100" s="917"/>
    </row>
    <row r="4101" spans="1:5">
      <c r="A4101" s="923"/>
      <c r="B4101" s="917"/>
      <c r="C4101" s="917"/>
      <c r="D4101" s="917"/>
      <c r="E4101" s="917"/>
    </row>
    <row r="4102" spans="1:5">
      <c r="A4102" s="923"/>
      <c r="B4102" s="917"/>
      <c r="C4102" s="917"/>
      <c r="D4102" s="917"/>
      <c r="E4102" s="917"/>
    </row>
    <row r="4103" spans="1:5">
      <c r="A4103" s="923"/>
      <c r="B4103" s="917"/>
      <c r="C4103" s="917"/>
      <c r="D4103" s="917"/>
      <c r="E4103" s="917"/>
    </row>
    <row r="4104" spans="1:5">
      <c r="A4104" s="923"/>
      <c r="B4104" s="917"/>
      <c r="C4104" s="917"/>
      <c r="D4104" s="917"/>
      <c r="E4104" s="917"/>
    </row>
    <row r="4105" spans="1:5">
      <c r="A4105" s="923"/>
      <c r="B4105" s="917"/>
      <c r="C4105" s="917"/>
      <c r="D4105" s="917"/>
      <c r="E4105" s="917"/>
    </row>
    <row r="4106" spans="1:5">
      <c r="A4106" s="923"/>
      <c r="B4106" s="917"/>
      <c r="C4106" s="917"/>
      <c r="D4106" s="917"/>
      <c r="E4106" s="917"/>
    </row>
    <row r="4107" spans="1:5">
      <c r="A4107" s="923"/>
      <c r="B4107" s="917"/>
      <c r="C4107" s="917"/>
      <c r="D4107" s="917"/>
      <c r="E4107" s="917"/>
    </row>
    <row r="4108" spans="1:5">
      <c r="A4108" s="923"/>
      <c r="B4108" s="917"/>
      <c r="C4108" s="917"/>
      <c r="D4108" s="917"/>
      <c r="E4108" s="917"/>
    </row>
    <row r="4109" spans="1:5">
      <c r="A4109" s="923"/>
      <c r="B4109" s="917"/>
      <c r="C4109" s="917"/>
      <c r="D4109" s="917"/>
      <c r="E4109" s="917"/>
    </row>
    <row r="4110" spans="1:5">
      <c r="A4110" s="923"/>
      <c r="B4110" s="917"/>
      <c r="C4110" s="917"/>
      <c r="D4110" s="917"/>
      <c r="E4110" s="917"/>
    </row>
    <row r="4111" spans="1:5">
      <c r="A4111" s="923"/>
      <c r="B4111" s="917"/>
      <c r="C4111" s="917"/>
      <c r="D4111" s="917"/>
      <c r="E4111" s="917"/>
    </row>
    <row r="4112" spans="1:5">
      <c r="A4112" s="923"/>
      <c r="B4112" s="917"/>
      <c r="C4112" s="917"/>
      <c r="D4112" s="917"/>
      <c r="E4112" s="917"/>
    </row>
    <row r="4113" spans="1:5">
      <c r="A4113" s="923"/>
      <c r="B4113" s="917"/>
      <c r="C4113" s="917"/>
      <c r="D4113" s="917"/>
      <c r="E4113" s="917"/>
    </row>
    <row r="4114" spans="1:5">
      <c r="A4114" s="923"/>
      <c r="B4114" s="917"/>
      <c r="C4114" s="917"/>
      <c r="D4114" s="917"/>
      <c r="E4114" s="917"/>
    </row>
    <row r="4115" spans="1:5">
      <c r="A4115" s="923"/>
      <c r="B4115" s="917"/>
      <c r="C4115" s="917"/>
      <c r="D4115" s="917"/>
      <c r="E4115" s="917"/>
    </row>
    <row r="4116" spans="1:5">
      <c r="A4116" s="923"/>
      <c r="B4116" s="917"/>
      <c r="C4116" s="917"/>
      <c r="D4116" s="917"/>
      <c r="E4116" s="917"/>
    </row>
    <row r="4117" spans="1:5">
      <c r="A4117" s="923"/>
      <c r="B4117" s="917"/>
      <c r="C4117" s="917"/>
      <c r="D4117" s="917"/>
      <c r="E4117" s="917"/>
    </row>
    <row r="4118" spans="1:5">
      <c r="A4118" s="923"/>
      <c r="B4118" s="917"/>
      <c r="C4118" s="917"/>
      <c r="D4118" s="917"/>
      <c r="E4118" s="917"/>
    </row>
    <row r="4119" spans="1:5">
      <c r="A4119" s="923"/>
      <c r="B4119" s="917"/>
      <c r="C4119" s="917"/>
      <c r="D4119" s="917"/>
      <c r="E4119" s="917"/>
    </row>
    <row r="4120" spans="1:5">
      <c r="A4120" s="923"/>
      <c r="B4120" s="917"/>
      <c r="C4120" s="917"/>
      <c r="D4120" s="917"/>
      <c r="E4120" s="917"/>
    </row>
    <row r="4121" spans="1:5">
      <c r="A4121" s="923"/>
      <c r="B4121" s="917"/>
      <c r="C4121" s="917"/>
      <c r="D4121" s="917"/>
      <c r="E4121" s="917"/>
    </row>
    <row r="4122" spans="1:5">
      <c r="A4122" s="923"/>
      <c r="B4122" s="917"/>
      <c r="C4122" s="917"/>
      <c r="D4122" s="917"/>
      <c r="E4122" s="917"/>
    </row>
    <row r="4123" spans="1:5">
      <c r="A4123" s="923"/>
      <c r="B4123" s="917"/>
      <c r="C4123" s="917"/>
      <c r="D4123" s="917"/>
      <c r="E4123" s="917"/>
    </row>
    <row r="4124" spans="1:5">
      <c r="A4124" s="923"/>
      <c r="B4124" s="917"/>
      <c r="C4124" s="917"/>
      <c r="D4124" s="917"/>
      <c r="E4124" s="917"/>
    </row>
    <row r="4125" spans="1:5">
      <c r="A4125" s="923"/>
      <c r="B4125" s="917"/>
      <c r="C4125" s="917"/>
      <c r="D4125" s="917"/>
      <c r="E4125" s="917"/>
    </row>
    <row r="4126" spans="1:5">
      <c r="A4126" s="923"/>
      <c r="B4126" s="917"/>
      <c r="C4126" s="917"/>
      <c r="D4126" s="917"/>
      <c r="E4126" s="917"/>
    </row>
    <row r="4127" spans="1:5">
      <c r="A4127" s="923"/>
      <c r="B4127" s="917"/>
      <c r="C4127" s="917"/>
      <c r="D4127" s="917"/>
      <c r="E4127" s="917"/>
    </row>
    <row r="4128" spans="1:5">
      <c r="A4128" s="923"/>
      <c r="B4128" s="917"/>
      <c r="C4128" s="917"/>
      <c r="D4128" s="917"/>
      <c r="E4128" s="917"/>
    </row>
    <row r="4129" spans="1:5">
      <c r="A4129" s="923"/>
      <c r="B4129" s="917"/>
      <c r="C4129" s="917"/>
      <c r="D4129" s="917"/>
      <c r="E4129" s="917"/>
    </row>
    <row r="4130" spans="1:5">
      <c r="A4130" s="923"/>
      <c r="B4130" s="917"/>
      <c r="C4130" s="917"/>
      <c r="D4130" s="917"/>
      <c r="E4130" s="917"/>
    </row>
    <row r="4131" spans="1:5">
      <c r="A4131" s="923"/>
      <c r="B4131" s="917"/>
      <c r="C4131" s="917"/>
      <c r="D4131" s="917"/>
      <c r="E4131" s="917"/>
    </row>
    <row r="4132" spans="1:5">
      <c r="A4132" s="923"/>
      <c r="B4132" s="917"/>
      <c r="C4132" s="917"/>
      <c r="D4132" s="917"/>
      <c r="E4132" s="917"/>
    </row>
    <row r="4133" spans="1:5">
      <c r="A4133" s="923"/>
      <c r="B4133" s="917"/>
      <c r="C4133" s="917"/>
      <c r="D4133" s="917"/>
      <c r="E4133" s="917"/>
    </row>
    <row r="4134" spans="1:5">
      <c r="A4134" s="923"/>
      <c r="B4134" s="917"/>
      <c r="C4134" s="917"/>
      <c r="D4134" s="917"/>
      <c r="E4134" s="917"/>
    </row>
    <row r="4135" spans="1:5">
      <c r="A4135" s="923"/>
      <c r="B4135" s="917"/>
      <c r="C4135" s="917"/>
      <c r="D4135" s="917"/>
      <c r="E4135" s="917"/>
    </row>
    <row r="4136" spans="1:5">
      <c r="A4136" s="923"/>
      <c r="B4136" s="917"/>
      <c r="C4136" s="917"/>
      <c r="D4136" s="917"/>
      <c r="E4136" s="917"/>
    </row>
    <row r="4137" spans="1:5">
      <c r="A4137" s="923"/>
      <c r="B4137" s="917"/>
      <c r="C4137" s="917"/>
      <c r="D4137" s="917"/>
      <c r="E4137" s="917"/>
    </row>
    <row r="4138" spans="1:5">
      <c r="A4138" s="923"/>
      <c r="B4138" s="917"/>
      <c r="C4138" s="917"/>
      <c r="D4138" s="917"/>
      <c r="E4138" s="917"/>
    </row>
    <row r="4139" spans="1:5">
      <c r="A4139" s="923"/>
      <c r="B4139" s="917"/>
      <c r="C4139" s="917"/>
      <c r="D4139" s="917"/>
      <c r="E4139" s="917"/>
    </row>
    <row r="4140" spans="1:5">
      <c r="A4140" s="923"/>
      <c r="B4140" s="917"/>
      <c r="C4140" s="917"/>
      <c r="D4140" s="917"/>
      <c r="E4140" s="917"/>
    </row>
    <row r="4141" spans="1:5">
      <c r="A4141" s="923"/>
      <c r="B4141" s="917"/>
      <c r="C4141" s="917"/>
      <c r="D4141" s="917"/>
      <c r="E4141" s="917"/>
    </row>
    <row r="4142" spans="1:5">
      <c r="A4142" s="923"/>
      <c r="B4142" s="917"/>
      <c r="C4142" s="917"/>
      <c r="D4142" s="917"/>
      <c r="E4142" s="917"/>
    </row>
    <row r="4143" spans="1:5">
      <c r="A4143" s="923"/>
      <c r="B4143" s="917"/>
      <c r="C4143" s="917"/>
      <c r="D4143" s="917"/>
      <c r="E4143" s="917"/>
    </row>
    <row r="4144" spans="1:5">
      <c r="A4144" s="923"/>
      <c r="B4144" s="917"/>
      <c r="C4144" s="917"/>
      <c r="D4144" s="917"/>
      <c r="E4144" s="917"/>
    </row>
    <row r="4145" spans="1:5">
      <c r="A4145" s="923"/>
      <c r="B4145" s="917"/>
      <c r="C4145" s="917"/>
      <c r="D4145" s="917"/>
      <c r="E4145" s="917"/>
    </row>
    <row r="4146" spans="1:5">
      <c r="A4146" s="923"/>
      <c r="B4146" s="917"/>
      <c r="C4146" s="917"/>
      <c r="D4146" s="917"/>
      <c r="E4146" s="917"/>
    </row>
    <row r="4147" spans="1:5">
      <c r="A4147" s="923"/>
      <c r="B4147" s="917"/>
      <c r="C4147" s="917"/>
      <c r="D4147" s="917"/>
      <c r="E4147" s="917"/>
    </row>
    <row r="4148" spans="1:5">
      <c r="A4148" s="923"/>
      <c r="B4148" s="917"/>
      <c r="C4148" s="917"/>
      <c r="D4148" s="917"/>
      <c r="E4148" s="917"/>
    </row>
    <row r="4149" spans="1:5">
      <c r="A4149" s="923"/>
      <c r="B4149" s="917"/>
      <c r="C4149" s="917"/>
      <c r="D4149" s="917"/>
      <c r="E4149" s="917"/>
    </row>
    <row r="4150" spans="1:5">
      <c r="A4150" s="923"/>
      <c r="B4150" s="917"/>
      <c r="C4150" s="917"/>
      <c r="D4150" s="917"/>
      <c r="E4150" s="917"/>
    </row>
    <row r="4151" spans="1:5">
      <c r="A4151" s="923"/>
      <c r="B4151" s="917"/>
      <c r="C4151" s="917"/>
      <c r="D4151" s="917"/>
      <c r="E4151" s="917"/>
    </row>
    <row r="4152" spans="1:5">
      <c r="A4152" s="923"/>
      <c r="B4152" s="917"/>
      <c r="C4152" s="917"/>
      <c r="D4152" s="917"/>
      <c r="E4152" s="917"/>
    </row>
    <row r="4153" spans="1:5">
      <c r="A4153" s="923"/>
      <c r="B4153" s="917"/>
      <c r="C4153" s="917"/>
      <c r="D4153" s="917"/>
      <c r="E4153" s="917"/>
    </row>
    <row r="4154" spans="1:5">
      <c r="A4154" s="923"/>
      <c r="B4154" s="917"/>
      <c r="C4154" s="917"/>
      <c r="D4154" s="917"/>
      <c r="E4154" s="917"/>
    </row>
    <row r="4155" spans="1:5">
      <c r="A4155" s="923"/>
      <c r="B4155" s="917"/>
      <c r="C4155" s="917"/>
      <c r="D4155" s="917"/>
      <c r="E4155" s="917"/>
    </row>
    <row r="4156" spans="1:5">
      <c r="A4156" s="923"/>
      <c r="B4156" s="917"/>
      <c r="C4156" s="917"/>
      <c r="D4156" s="917"/>
      <c r="E4156" s="917"/>
    </row>
    <row r="4157" spans="1:5">
      <c r="A4157" s="923"/>
      <c r="B4157" s="917"/>
      <c r="C4157" s="917"/>
      <c r="D4157" s="917"/>
      <c r="E4157" s="917"/>
    </row>
    <row r="4158" spans="1:5">
      <c r="A4158" s="923"/>
      <c r="B4158" s="917"/>
      <c r="C4158" s="917"/>
      <c r="D4158" s="917"/>
      <c r="E4158" s="917"/>
    </row>
    <row r="4159" spans="1:5">
      <c r="A4159" s="923"/>
      <c r="B4159" s="917"/>
      <c r="C4159" s="917"/>
      <c r="D4159" s="917"/>
      <c r="E4159" s="917"/>
    </row>
    <row r="4160" spans="1:5">
      <c r="A4160" s="923"/>
      <c r="B4160" s="917"/>
      <c r="C4160" s="917"/>
      <c r="D4160" s="917"/>
      <c r="E4160" s="917"/>
    </row>
    <row r="4161" spans="1:5">
      <c r="A4161" s="923"/>
      <c r="B4161" s="917"/>
      <c r="C4161" s="917"/>
      <c r="D4161" s="917"/>
      <c r="E4161" s="917"/>
    </row>
    <row r="4162" spans="1:5">
      <c r="A4162" s="923"/>
      <c r="B4162" s="917"/>
      <c r="C4162" s="917"/>
      <c r="D4162" s="917"/>
      <c r="E4162" s="917"/>
    </row>
    <row r="4163" spans="1:5">
      <c r="A4163" s="923"/>
      <c r="B4163" s="917"/>
      <c r="C4163" s="917"/>
      <c r="D4163" s="917"/>
      <c r="E4163" s="917"/>
    </row>
    <row r="4164" spans="1:5">
      <c r="A4164" s="923"/>
      <c r="B4164" s="917"/>
      <c r="C4164" s="917"/>
      <c r="D4164" s="917"/>
      <c r="E4164" s="917"/>
    </row>
    <row r="4165" spans="1:5">
      <c r="A4165" s="923"/>
      <c r="B4165" s="917"/>
      <c r="C4165" s="917"/>
      <c r="D4165" s="917"/>
      <c r="E4165" s="917"/>
    </row>
    <row r="4166" spans="1:5">
      <c r="A4166" s="923"/>
      <c r="B4166" s="917"/>
      <c r="C4166" s="917"/>
      <c r="D4166" s="917"/>
      <c r="E4166" s="917"/>
    </row>
    <row r="4167" spans="1:5">
      <c r="A4167" s="923"/>
      <c r="B4167" s="917"/>
      <c r="C4167" s="917"/>
      <c r="D4167" s="917"/>
      <c r="E4167" s="917"/>
    </row>
    <row r="4168" spans="1:5">
      <c r="A4168" s="923"/>
      <c r="B4168" s="917"/>
      <c r="C4168" s="917"/>
      <c r="D4168" s="917"/>
      <c r="E4168" s="917"/>
    </row>
    <row r="4169" spans="1:5">
      <c r="A4169" s="923"/>
      <c r="B4169" s="917"/>
      <c r="C4169" s="917"/>
      <c r="D4169" s="917"/>
      <c r="E4169" s="917"/>
    </row>
    <row r="4170" spans="1:5">
      <c r="A4170" s="923"/>
      <c r="B4170" s="917"/>
      <c r="C4170" s="917"/>
      <c r="D4170" s="917"/>
      <c r="E4170" s="917"/>
    </row>
    <row r="4171" spans="1:5">
      <c r="A4171" s="923"/>
      <c r="B4171" s="917"/>
      <c r="C4171" s="917"/>
      <c r="D4171" s="917"/>
      <c r="E4171" s="917"/>
    </row>
    <row r="4172" spans="1:5">
      <c r="A4172" s="923"/>
      <c r="B4172" s="917"/>
      <c r="C4172" s="917"/>
      <c r="D4172" s="917"/>
      <c r="E4172" s="917"/>
    </row>
    <row r="4173" spans="1:5">
      <c r="A4173" s="923"/>
      <c r="B4173" s="917"/>
      <c r="C4173" s="917"/>
      <c r="D4173" s="917"/>
      <c r="E4173" s="917"/>
    </row>
    <row r="4174" spans="1:5">
      <c r="A4174" s="923"/>
      <c r="B4174" s="917"/>
      <c r="C4174" s="917"/>
      <c r="D4174" s="917"/>
      <c r="E4174" s="917"/>
    </row>
    <row r="4175" spans="1:5">
      <c r="A4175" s="923"/>
      <c r="B4175" s="917"/>
      <c r="C4175" s="917"/>
      <c r="D4175" s="917"/>
      <c r="E4175" s="917"/>
    </row>
    <row r="4176" spans="1:5">
      <c r="A4176" s="923"/>
      <c r="B4176" s="917"/>
      <c r="C4176" s="917"/>
      <c r="D4176" s="917"/>
      <c r="E4176" s="917"/>
    </row>
    <row r="4177" spans="1:5">
      <c r="A4177" s="923"/>
      <c r="B4177" s="917"/>
      <c r="C4177" s="917"/>
      <c r="D4177" s="917"/>
      <c r="E4177" s="917"/>
    </row>
    <row r="4178" spans="1:5">
      <c r="A4178" s="923"/>
      <c r="B4178" s="917"/>
      <c r="C4178" s="917"/>
      <c r="D4178" s="917"/>
      <c r="E4178" s="917"/>
    </row>
    <row r="4179" spans="1:5">
      <c r="A4179" s="923"/>
      <c r="B4179" s="917"/>
      <c r="C4179" s="917"/>
      <c r="D4179" s="917"/>
      <c r="E4179" s="917"/>
    </row>
    <row r="4180" spans="1:5">
      <c r="A4180" s="923"/>
      <c r="B4180" s="917"/>
      <c r="C4180" s="917"/>
      <c r="D4180" s="917"/>
      <c r="E4180" s="917"/>
    </row>
    <row r="4181" spans="1:5">
      <c r="A4181" s="923"/>
      <c r="B4181" s="917"/>
      <c r="C4181" s="917"/>
      <c r="D4181" s="917"/>
      <c r="E4181" s="917"/>
    </row>
    <row r="4182" spans="1:5">
      <c r="A4182" s="923"/>
      <c r="B4182" s="917"/>
      <c r="C4182" s="917"/>
      <c r="D4182" s="917"/>
      <c r="E4182" s="917"/>
    </row>
    <row r="4183" spans="1:5">
      <c r="A4183" s="923"/>
      <c r="B4183" s="917"/>
      <c r="C4183" s="917"/>
      <c r="D4183" s="917"/>
      <c r="E4183" s="917"/>
    </row>
    <row r="4184" spans="1:5">
      <c r="A4184" s="923"/>
      <c r="B4184" s="917"/>
      <c r="C4184" s="917"/>
      <c r="D4184" s="917"/>
      <c r="E4184" s="917"/>
    </row>
    <row r="4185" spans="1:5">
      <c r="A4185" s="923"/>
      <c r="B4185" s="917"/>
      <c r="C4185" s="917"/>
      <c r="D4185" s="917"/>
      <c r="E4185" s="917"/>
    </row>
    <row r="4186" spans="1:5">
      <c r="A4186" s="923"/>
      <c r="B4186" s="917"/>
      <c r="C4186" s="917"/>
      <c r="D4186" s="917"/>
      <c r="E4186" s="917"/>
    </row>
    <row r="4187" spans="1:5">
      <c r="A4187" s="923"/>
      <c r="B4187" s="917"/>
      <c r="C4187" s="917"/>
      <c r="D4187" s="917"/>
      <c r="E4187" s="917"/>
    </row>
    <row r="4188" spans="1:5">
      <c r="A4188" s="923"/>
      <c r="B4188" s="917"/>
      <c r="C4188" s="917"/>
      <c r="D4188" s="917"/>
      <c r="E4188" s="917"/>
    </row>
    <row r="4189" spans="1:5">
      <c r="A4189" s="923"/>
      <c r="B4189" s="917"/>
      <c r="C4189" s="917"/>
      <c r="D4189" s="917"/>
      <c r="E4189" s="917"/>
    </row>
    <row r="4190" spans="1:5">
      <c r="A4190" s="923"/>
      <c r="B4190" s="917"/>
      <c r="C4190" s="917"/>
      <c r="D4190" s="917"/>
      <c r="E4190" s="917"/>
    </row>
    <row r="4191" spans="1:5">
      <c r="A4191" s="923"/>
      <c r="B4191" s="917"/>
      <c r="C4191" s="917"/>
      <c r="D4191" s="917"/>
      <c r="E4191" s="917"/>
    </row>
    <row r="4192" spans="1:5">
      <c r="A4192" s="923"/>
      <c r="B4192" s="917"/>
      <c r="C4192" s="917"/>
      <c r="D4192" s="917"/>
      <c r="E4192" s="917"/>
    </row>
    <row r="4193" spans="1:5">
      <c r="A4193" s="923"/>
      <c r="B4193" s="917"/>
      <c r="C4193" s="917"/>
      <c r="D4193" s="917"/>
      <c r="E4193" s="917"/>
    </row>
    <row r="4194" spans="1:5">
      <c r="A4194" s="923"/>
      <c r="B4194" s="917"/>
      <c r="C4194" s="917"/>
      <c r="D4194" s="917"/>
      <c r="E4194" s="917"/>
    </row>
    <row r="4195" spans="1:5">
      <c r="A4195" s="923"/>
      <c r="B4195" s="917"/>
      <c r="C4195" s="917"/>
      <c r="D4195" s="917"/>
      <c r="E4195" s="917"/>
    </row>
    <row r="4196" spans="1:5">
      <c r="A4196" s="923"/>
      <c r="B4196" s="917"/>
      <c r="C4196" s="917"/>
      <c r="D4196" s="917"/>
      <c r="E4196" s="917"/>
    </row>
    <row r="4197" spans="1:5">
      <c r="A4197" s="923"/>
      <c r="B4197" s="917"/>
      <c r="C4197" s="917"/>
      <c r="D4197" s="917"/>
      <c r="E4197" s="917"/>
    </row>
    <row r="4198" spans="1:5">
      <c r="A4198" s="923"/>
      <c r="B4198" s="917"/>
      <c r="C4198" s="917"/>
      <c r="D4198" s="917"/>
      <c r="E4198" s="917"/>
    </row>
    <row r="4199" spans="1:5">
      <c r="A4199" s="923"/>
      <c r="B4199" s="917"/>
      <c r="C4199" s="917"/>
      <c r="D4199" s="917"/>
      <c r="E4199" s="917"/>
    </row>
    <row r="4200" spans="1:5">
      <c r="A4200" s="923"/>
      <c r="B4200" s="917"/>
      <c r="C4200" s="917"/>
      <c r="D4200" s="917"/>
      <c r="E4200" s="917"/>
    </row>
    <row r="4201" spans="1:5">
      <c r="A4201" s="923"/>
      <c r="B4201" s="917"/>
      <c r="C4201" s="917"/>
      <c r="D4201" s="917"/>
      <c r="E4201" s="917"/>
    </row>
    <row r="4202" spans="1:5">
      <c r="A4202" s="923"/>
      <c r="B4202" s="917"/>
      <c r="C4202" s="917"/>
      <c r="D4202" s="917"/>
      <c r="E4202" s="917"/>
    </row>
    <row r="4203" spans="1:5">
      <c r="A4203" s="923"/>
      <c r="B4203" s="917"/>
      <c r="C4203" s="917"/>
      <c r="D4203" s="917"/>
      <c r="E4203" s="917"/>
    </row>
    <row r="4204" spans="1:5">
      <c r="A4204" s="923"/>
      <c r="B4204" s="917"/>
      <c r="C4204" s="917"/>
      <c r="D4204" s="917"/>
      <c r="E4204" s="917"/>
    </row>
    <row r="4205" spans="1:5">
      <c r="A4205" s="923"/>
      <c r="B4205" s="917"/>
      <c r="C4205" s="917"/>
      <c r="D4205" s="917"/>
      <c r="E4205" s="917"/>
    </row>
    <row r="4206" spans="1:5">
      <c r="A4206" s="923"/>
      <c r="B4206" s="917"/>
      <c r="C4206" s="917"/>
      <c r="D4206" s="917"/>
      <c r="E4206" s="917"/>
    </row>
    <row r="4207" spans="1:5">
      <c r="A4207" s="923"/>
      <c r="B4207" s="917"/>
      <c r="C4207" s="917"/>
      <c r="D4207" s="917"/>
      <c r="E4207" s="917"/>
    </row>
    <row r="4208" spans="1:5">
      <c r="A4208" s="923"/>
      <c r="B4208" s="917"/>
      <c r="C4208" s="917"/>
      <c r="D4208" s="917"/>
      <c r="E4208" s="917"/>
    </row>
    <row r="4209" spans="1:5">
      <c r="A4209" s="923"/>
      <c r="B4209" s="917"/>
      <c r="C4209" s="917"/>
      <c r="D4209" s="917"/>
      <c r="E4209" s="917"/>
    </row>
    <row r="4210" spans="1:5">
      <c r="A4210" s="923"/>
      <c r="B4210" s="917"/>
      <c r="C4210" s="917"/>
      <c r="D4210" s="917"/>
      <c r="E4210" s="917"/>
    </row>
    <row r="4211" spans="1:5">
      <c r="A4211" s="923"/>
      <c r="B4211" s="917"/>
      <c r="C4211" s="917"/>
      <c r="D4211" s="917"/>
      <c r="E4211" s="917"/>
    </row>
    <row r="4212" spans="1:5">
      <c r="A4212" s="923"/>
      <c r="B4212" s="917"/>
      <c r="C4212" s="917"/>
      <c r="D4212" s="917"/>
      <c r="E4212" s="917"/>
    </row>
    <row r="4213" spans="1:5">
      <c r="A4213" s="923"/>
      <c r="B4213" s="917"/>
      <c r="C4213" s="917"/>
      <c r="D4213" s="917"/>
      <c r="E4213" s="917"/>
    </row>
    <row r="4214" spans="1:5">
      <c r="A4214" s="923"/>
      <c r="B4214" s="917"/>
      <c r="C4214" s="917"/>
      <c r="D4214" s="917"/>
      <c r="E4214" s="917"/>
    </row>
    <row r="4215" spans="1:5">
      <c r="A4215" s="923"/>
      <c r="B4215" s="917"/>
      <c r="C4215" s="917"/>
      <c r="D4215" s="917"/>
      <c r="E4215" s="917"/>
    </row>
    <row r="4216" spans="1:5">
      <c r="A4216" s="923"/>
      <c r="B4216" s="917"/>
      <c r="C4216" s="917"/>
      <c r="D4216" s="917"/>
      <c r="E4216" s="917"/>
    </row>
    <row r="4217" spans="1:5">
      <c r="A4217" s="923"/>
      <c r="B4217" s="917"/>
      <c r="C4217" s="917"/>
      <c r="D4217" s="917"/>
      <c r="E4217" s="917"/>
    </row>
    <row r="4218" spans="1:5">
      <c r="A4218" s="923"/>
      <c r="B4218" s="917"/>
      <c r="C4218" s="917"/>
      <c r="D4218" s="917"/>
      <c r="E4218" s="917"/>
    </row>
    <row r="4219" spans="1:5">
      <c r="A4219" s="923"/>
      <c r="B4219" s="917"/>
      <c r="C4219" s="917"/>
      <c r="D4219" s="917"/>
      <c r="E4219" s="917"/>
    </row>
    <row r="4220" spans="1:5">
      <c r="A4220" s="923"/>
      <c r="B4220" s="917"/>
      <c r="C4220" s="917"/>
      <c r="D4220" s="917"/>
      <c r="E4220" s="917"/>
    </row>
    <row r="4221" spans="1:5">
      <c r="A4221" s="923"/>
      <c r="B4221" s="917"/>
      <c r="C4221" s="917"/>
      <c r="D4221" s="917"/>
      <c r="E4221" s="917"/>
    </row>
    <row r="4222" spans="1:5">
      <c r="A4222" s="923"/>
      <c r="B4222" s="917"/>
      <c r="C4222" s="917"/>
      <c r="D4222" s="917"/>
      <c r="E4222" s="917"/>
    </row>
    <row r="4223" spans="1:5">
      <c r="A4223" s="923"/>
      <c r="B4223" s="917"/>
      <c r="C4223" s="917"/>
      <c r="D4223" s="917"/>
      <c r="E4223" s="917"/>
    </row>
    <row r="4224" spans="1:5">
      <c r="A4224" s="923"/>
      <c r="B4224" s="917"/>
      <c r="C4224" s="917"/>
      <c r="D4224" s="917"/>
      <c r="E4224" s="917"/>
    </row>
    <row r="4225" spans="1:5">
      <c r="A4225" s="923"/>
      <c r="B4225" s="917"/>
      <c r="C4225" s="917"/>
      <c r="D4225" s="917"/>
      <c r="E4225" s="917"/>
    </row>
    <row r="4226" spans="1:5">
      <c r="A4226" s="923"/>
      <c r="B4226" s="917"/>
      <c r="C4226" s="917"/>
      <c r="D4226" s="917"/>
      <c r="E4226" s="917"/>
    </row>
    <row r="4227" spans="1:5">
      <c r="A4227" s="923"/>
      <c r="B4227" s="917"/>
      <c r="C4227" s="917"/>
      <c r="D4227" s="917"/>
      <c r="E4227" s="917"/>
    </row>
    <row r="4228" spans="1:5">
      <c r="A4228" s="923"/>
      <c r="B4228" s="917"/>
      <c r="C4228" s="917"/>
      <c r="D4228" s="917"/>
      <c r="E4228" s="917"/>
    </row>
    <row r="4229" spans="1:5">
      <c r="A4229" s="923"/>
      <c r="B4229" s="917"/>
      <c r="C4229" s="917"/>
      <c r="D4229" s="917"/>
      <c r="E4229" s="917"/>
    </row>
    <row r="4230" spans="1:5">
      <c r="A4230" s="923"/>
      <c r="B4230" s="917"/>
      <c r="C4230" s="917"/>
      <c r="D4230" s="917"/>
      <c r="E4230" s="917"/>
    </row>
    <row r="4231" spans="1:5">
      <c r="A4231" s="923"/>
      <c r="B4231" s="917"/>
      <c r="C4231" s="917"/>
      <c r="D4231" s="917"/>
      <c r="E4231" s="917"/>
    </row>
    <row r="4232" spans="1:5">
      <c r="A4232" s="923"/>
      <c r="B4232" s="917"/>
      <c r="C4232" s="917"/>
      <c r="D4232" s="917"/>
      <c r="E4232" s="917"/>
    </row>
    <row r="4233" spans="1:5">
      <c r="A4233" s="923"/>
      <c r="B4233" s="917"/>
      <c r="C4233" s="917"/>
      <c r="D4233" s="917"/>
      <c r="E4233" s="917"/>
    </row>
    <row r="4234" spans="1:5">
      <c r="A4234" s="923"/>
      <c r="B4234" s="917"/>
      <c r="C4234" s="917"/>
      <c r="D4234" s="917"/>
      <c r="E4234" s="917"/>
    </row>
    <row r="4235" spans="1:5">
      <c r="A4235" s="923"/>
      <c r="B4235" s="917"/>
      <c r="C4235" s="917"/>
      <c r="D4235" s="917"/>
      <c r="E4235" s="917"/>
    </row>
    <row r="4236" spans="1:5">
      <c r="A4236" s="923"/>
      <c r="B4236" s="917"/>
      <c r="C4236" s="917"/>
      <c r="D4236" s="917"/>
      <c r="E4236" s="917"/>
    </row>
    <row r="4237" spans="1:5">
      <c r="A4237" s="923"/>
      <c r="B4237" s="917"/>
      <c r="C4237" s="917"/>
      <c r="D4237" s="917"/>
      <c r="E4237" s="917"/>
    </row>
    <row r="4238" spans="1:5">
      <c r="A4238" s="923"/>
      <c r="B4238" s="917"/>
      <c r="C4238" s="917"/>
      <c r="D4238" s="917"/>
      <c r="E4238" s="917"/>
    </row>
    <row r="4239" spans="1:5">
      <c r="A4239" s="923"/>
      <c r="B4239" s="917"/>
      <c r="C4239" s="917"/>
      <c r="D4239" s="917"/>
      <c r="E4239" s="917"/>
    </row>
    <row r="4240" spans="1:5">
      <c r="A4240" s="923"/>
      <c r="B4240" s="917"/>
      <c r="C4240" s="917"/>
      <c r="D4240" s="917"/>
      <c r="E4240" s="917"/>
    </row>
    <row r="4241" spans="1:5">
      <c r="A4241" s="923"/>
      <c r="B4241" s="917"/>
      <c r="C4241" s="917"/>
      <c r="D4241" s="917"/>
      <c r="E4241" s="917"/>
    </row>
    <row r="4242" spans="1:5">
      <c r="A4242" s="923"/>
      <c r="B4242" s="917"/>
      <c r="C4242" s="917"/>
      <c r="D4242" s="917"/>
      <c r="E4242" s="917"/>
    </row>
    <row r="4243" spans="1:5">
      <c r="A4243" s="923"/>
      <c r="B4243" s="917"/>
      <c r="C4243" s="917"/>
      <c r="D4243" s="917"/>
      <c r="E4243" s="917"/>
    </row>
    <row r="4244" spans="1:5">
      <c r="A4244" s="923"/>
      <c r="B4244" s="917"/>
      <c r="C4244" s="917"/>
      <c r="D4244" s="917"/>
      <c r="E4244" s="917"/>
    </row>
    <row r="4245" spans="1:5">
      <c r="A4245" s="923"/>
      <c r="B4245" s="917"/>
      <c r="C4245" s="917"/>
      <c r="D4245" s="917"/>
      <c r="E4245" s="917"/>
    </row>
    <row r="4246" spans="1:5">
      <c r="A4246" s="923"/>
      <c r="B4246" s="917"/>
      <c r="C4246" s="917"/>
      <c r="D4246" s="917"/>
      <c r="E4246" s="917"/>
    </row>
    <row r="4247" spans="1:5">
      <c r="A4247" s="923"/>
      <c r="B4247" s="917"/>
      <c r="C4247" s="917"/>
      <c r="D4247" s="917"/>
      <c r="E4247" s="917"/>
    </row>
    <row r="4248" spans="1:5">
      <c r="A4248" s="923"/>
      <c r="B4248" s="917"/>
      <c r="C4248" s="917"/>
      <c r="D4248" s="917"/>
      <c r="E4248" s="917"/>
    </row>
    <row r="4249" spans="1:5">
      <c r="A4249" s="923"/>
      <c r="B4249" s="917"/>
      <c r="C4249" s="917"/>
      <c r="D4249" s="917"/>
      <c r="E4249" s="917"/>
    </row>
    <row r="4250" spans="1:5">
      <c r="A4250" s="923"/>
      <c r="B4250" s="917"/>
      <c r="C4250" s="917"/>
      <c r="D4250" s="917"/>
      <c r="E4250" s="917"/>
    </row>
    <row r="4251" spans="1:5">
      <c r="A4251" s="923"/>
      <c r="B4251" s="917"/>
      <c r="C4251" s="917"/>
      <c r="D4251" s="917"/>
      <c r="E4251" s="917"/>
    </row>
    <row r="4252" spans="1:5">
      <c r="A4252" s="923"/>
      <c r="B4252" s="917"/>
      <c r="C4252" s="917"/>
      <c r="D4252" s="917"/>
      <c r="E4252" s="917"/>
    </row>
    <row r="4253" spans="1:5">
      <c r="A4253" s="923"/>
      <c r="B4253" s="917"/>
      <c r="C4253" s="917"/>
      <c r="D4253" s="917"/>
      <c r="E4253" s="917"/>
    </row>
    <row r="4254" spans="1:5">
      <c r="A4254" s="923"/>
      <c r="B4254" s="917"/>
      <c r="C4254" s="917"/>
      <c r="D4254" s="917"/>
      <c r="E4254" s="917"/>
    </row>
    <row r="4255" spans="1:5">
      <c r="A4255" s="923"/>
      <c r="B4255" s="917"/>
      <c r="C4255" s="917"/>
      <c r="D4255" s="917"/>
      <c r="E4255" s="917"/>
    </row>
    <row r="4256" spans="1:5">
      <c r="A4256" s="923"/>
      <c r="B4256" s="917"/>
      <c r="C4256" s="917"/>
      <c r="D4256" s="917"/>
      <c r="E4256" s="917"/>
    </row>
    <row r="4257" spans="1:5">
      <c r="A4257" s="923"/>
      <c r="B4257" s="917"/>
      <c r="C4257" s="917"/>
      <c r="D4257" s="917"/>
      <c r="E4257" s="917"/>
    </row>
    <row r="4258" spans="1:5">
      <c r="A4258" s="923"/>
      <c r="B4258" s="917"/>
      <c r="C4258" s="917"/>
      <c r="D4258" s="917"/>
      <c r="E4258" s="917"/>
    </row>
    <row r="4259" spans="1:5">
      <c r="A4259" s="923"/>
      <c r="B4259" s="917"/>
      <c r="C4259" s="917"/>
      <c r="D4259" s="917"/>
      <c r="E4259" s="917"/>
    </row>
    <row r="4260" spans="1:5">
      <c r="A4260" s="923"/>
      <c r="B4260" s="917"/>
      <c r="C4260" s="917"/>
      <c r="D4260" s="917"/>
      <c r="E4260" s="917"/>
    </row>
    <row r="4261" spans="1:5">
      <c r="A4261" s="923"/>
      <c r="B4261" s="917"/>
      <c r="C4261" s="917"/>
      <c r="D4261" s="917"/>
      <c r="E4261" s="917"/>
    </row>
    <row r="4262" spans="1:5">
      <c r="A4262" s="923"/>
      <c r="B4262" s="917"/>
      <c r="C4262" s="917"/>
      <c r="D4262" s="917"/>
      <c r="E4262" s="917"/>
    </row>
    <row r="4263" spans="1:5">
      <c r="A4263" s="923"/>
      <c r="B4263" s="917"/>
      <c r="C4263" s="917"/>
      <c r="D4263" s="917"/>
      <c r="E4263" s="917"/>
    </row>
    <row r="4264" spans="1:5">
      <c r="A4264" s="923"/>
      <c r="B4264" s="917"/>
      <c r="C4264" s="917"/>
      <c r="D4264" s="917"/>
      <c r="E4264" s="917"/>
    </row>
    <row r="4265" spans="1:5">
      <c r="A4265" s="923"/>
      <c r="B4265" s="917"/>
      <c r="C4265" s="917"/>
      <c r="D4265" s="917"/>
      <c r="E4265" s="917"/>
    </row>
    <row r="4266" spans="1:5">
      <c r="A4266" s="923"/>
      <c r="B4266" s="917"/>
      <c r="C4266" s="917"/>
      <c r="D4266" s="917"/>
      <c r="E4266" s="917"/>
    </row>
    <row r="4267" spans="1:5">
      <c r="A4267" s="923"/>
      <c r="B4267" s="917"/>
      <c r="C4267" s="917"/>
      <c r="D4267" s="917"/>
      <c r="E4267" s="917"/>
    </row>
    <row r="4268" spans="1:5">
      <c r="A4268" s="923"/>
      <c r="B4268" s="917"/>
      <c r="C4268" s="917"/>
      <c r="D4268" s="917"/>
      <c r="E4268" s="917"/>
    </row>
    <row r="4269" spans="1:5">
      <c r="A4269" s="923"/>
      <c r="B4269" s="917"/>
      <c r="C4269" s="917"/>
      <c r="D4269" s="917"/>
      <c r="E4269" s="917"/>
    </row>
    <row r="4270" spans="1:5">
      <c r="A4270" s="923"/>
      <c r="B4270" s="917"/>
      <c r="C4270" s="917"/>
      <c r="D4270" s="917"/>
      <c r="E4270" s="917"/>
    </row>
    <row r="4271" spans="1:5">
      <c r="A4271" s="923"/>
      <c r="B4271" s="917"/>
      <c r="C4271" s="917"/>
      <c r="D4271" s="917"/>
      <c r="E4271" s="917"/>
    </row>
    <row r="4272" spans="1:5">
      <c r="A4272" s="923"/>
      <c r="B4272" s="917"/>
      <c r="C4272" s="917"/>
      <c r="D4272" s="917"/>
      <c r="E4272" s="917"/>
    </row>
    <row r="4273" spans="1:5">
      <c r="A4273" s="923"/>
      <c r="B4273" s="917"/>
      <c r="C4273" s="917"/>
      <c r="D4273" s="917"/>
      <c r="E4273" s="917"/>
    </row>
    <row r="4274" spans="1:5">
      <c r="A4274" s="923"/>
      <c r="B4274" s="917"/>
      <c r="C4274" s="917"/>
      <c r="D4274" s="917"/>
      <c r="E4274" s="917"/>
    </row>
    <row r="4275" spans="1:5">
      <c r="A4275" s="923"/>
      <c r="B4275" s="917"/>
      <c r="C4275" s="917"/>
      <c r="D4275" s="917"/>
      <c r="E4275" s="917"/>
    </row>
    <row r="4276" spans="1:5">
      <c r="A4276" s="923"/>
      <c r="B4276" s="917"/>
      <c r="C4276" s="917"/>
      <c r="D4276" s="917"/>
      <c r="E4276" s="917"/>
    </row>
    <row r="4277" spans="1:5">
      <c r="A4277" s="923"/>
      <c r="B4277" s="917"/>
      <c r="C4277" s="917"/>
      <c r="D4277" s="917"/>
      <c r="E4277" s="917"/>
    </row>
    <row r="4278" spans="1:5">
      <c r="A4278" s="923"/>
      <c r="B4278" s="917"/>
      <c r="C4278" s="917"/>
      <c r="D4278" s="917"/>
      <c r="E4278" s="917"/>
    </row>
    <row r="4279" spans="1:5">
      <c r="A4279" s="923"/>
      <c r="B4279" s="917"/>
      <c r="C4279" s="917"/>
      <c r="D4279" s="917"/>
      <c r="E4279" s="917"/>
    </row>
    <row r="4280" spans="1:5">
      <c r="A4280" s="923"/>
      <c r="B4280" s="917"/>
      <c r="C4280" s="917"/>
      <c r="D4280" s="917"/>
      <c r="E4280" s="917"/>
    </row>
    <row r="4281" spans="1:5">
      <c r="A4281" s="923"/>
      <c r="B4281" s="917"/>
      <c r="C4281" s="917"/>
      <c r="D4281" s="917"/>
      <c r="E4281" s="917"/>
    </row>
    <row r="4282" spans="1:5">
      <c r="A4282" s="923"/>
      <c r="B4282" s="917"/>
      <c r="C4282" s="917"/>
      <c r="D4282" s="917"/>
      <c r="E4282" s="917"/>
    </row>
    <row r="4283" spans="1:5">
      <c r="A4283" s="923"/>
      <c r="B4283" s="917"/>
      <c r="C4283" s="917"/>
      <c r="D4283" s="917"/>
      <c r="E4283" s="917"/>
    </row>
    <row r="4284" spans="1:5">
      <c r="A4284" s="923"/>
      <c r="B4284" s="917"/>
      <c r="C4284" s="917"/>
      <c r="D4284" s="917"/>
      <c r="E4284" s="917"/>
    </row>
    <row r="4285" spans="1:5">
      <c r="A4285" s="923"/>
      <c r="B4285" s="917"/>
      <c r="C4285" s="917"/>
      <c r="D4285" s="917"/>
      <c r="E4285" s="917"/>
    </row>
    <row r="4286" spans="1:5">
      <c r="A4286" s="923"/>
      <c r="B4286" s="917"/>
      <c r="C4286" s="917"/>
      <c r="D4286" s="917"/>
      <c r="E4286" s="917"/>
    </row>
    <row r="4287" spans="1:5">
      <c r="A4287" s="923"/>
      <c r="B4287" s="917"/>
      <c r="C4287" s="917"/>
      <c r="D4287" s="917"/>
      <c r="E4287" s="917"/>
    </row>
    <row r="4288" spans="1:5">
      <c r="A4288" s="923"/>
      <c r="B4288" s="917"/>
      <c r="C4288" s="917"/>
      <c r="D4288" s="917"/>
      <c r="E4288" s="917"/>
    </row>
    <row r="4289" spans="1:5">
      <c r="A4289" s="923"/>
      <c r="B4289" s="917"/>
      <c r="C4289" s="917"/>
      <c r="D4289" s="917"/>
      <c r="E4289" s="917"/>
    </row>
    <row r="4290" spans="1:5">
      <c r="A4290" s="923"/>
      <c r="B4290" s="917"/>
      <c r="C4290" s="917"/>
      <c r="D4290" s="917"/>
      <c r="E4290" s="917"/>
    </row>
    <row r="4291" spans="1:5">
      <c r="A4291" s="923"/>
      <c r="B4291" s="917"/>
      <c r="C4291" s="917"/>
      <c r="D4291" s="917"/>
      <c r="E4291" s="917"/>
    </row>
    <row r="4292" spans="1:5">
      <c r="A4292" s="923"/>
      <c r="B4292" s="917"/>
      <c r="C4292" s="917"/>
      <c r="D4292" s="917"/>
      <c r="E4292" s="917"/>
    </row>
    <row r="4293" spans="1:5">
      <c r="A4293" s="923"/>
      <c r="B4293" s="917"/>
      <c r="C4293" s="917"/>
      <c r="D4293" s="917"/>
      <c r="E4293" s="917"/>
    </row>
    <row r="4294" spans="1:5">
      <c r="A4294" s="923"/>
      <c r="B4294" s="917"/>
      <c r="C4294" s="917"/>
      <c r="D4294" s="917"/>
      <c r="E4294" s="917"/>
    </row>
    <row r="4295" spans="1:5">
      <c r="A4295" s="923"/>
      <c r="B4295" s="917"/>
      <c r="C4295" s="917"/>
      <c r="D4295" s="917"/>
      <c r="E4295" s="917"/>
    </row>
    <row r="4296" spans="1:5">
      <c r="A4296" s="923"/>
      <c r="B4296" s="917"/>
      <c r="C4296" s="917"/>
      <c r="D4296" s="917"/>
      <c r="E4296" s="917"/>
    </row>
    <row r="4297" spans="1:5">
      <c r="A4297" s="923"/>
      <c r="B4297" s="917"/>
      <c r="C4297" s="917"/>
      <c r="D4297" s="917"/>
      <c r="E4297" s="917"/>
    </row>
    <row r="4298" spans="1:5">
      <c r="A4298" s="923"/>
      <c r="B4298" s="917"/>
      <c r="C4298" s="917"/>
      <c r="D4298" s="917"/>
      <c r="E4298" s="917"/>
    </row>
    <row r="4299" spans="1:5">
      <c r="A4299" s="923"/>
      <c r="B4299" s="917"/>
      <c r="C4299" s="917"/>
      <c r="D4299" s="917"/>
      <c r="E4299" s="917"/>
    </row>
    <row r="4300" spans="1:5">
      <c r="A4300" s="923"/>
      <c r="B4300" s="917"/>
      <c r="C4300" s="917"/>
      <c r="D4300" s="917"/>
      <c r="E4300" s="917"/>
    </row>
    <row r="4301" spans="1:5">
      <c r="A4301" s="923"/>
      <c r="B4301" s="917"/>
      <c r="C4301" s="917"/>
      <c r="D4301" s="917"/>
      <c r="E4301" s="917"/>
    </row>
    <row r="4302" spans="1:5">
      <c r="A4302" s="923"/>
      <c r="B4302" s="917"/>
      <c r="C4302" s="917"/>
      <c r="D4302" s="917"/>
      <c r="E4302" s="917"/>
    </row>
    <row r="4303" spans="1:5">
      <c r="A4303" s="923"/>
      <c r="B4303" s="917"/>
      <c r="C4303" s="917"/>
      <c r="D4303" s="917"/>
      <c r="E4303" s="917"/>
    </row>
    <row r="4304" spans="1:5">
      <c r="A4304" s="923"/>
      <c r="B4304" s="917"/>
      <c r="C4304" s="917"/>
      <c r="D4304" s="917"/>
      <c r="E4304" s="917"/>
    </row>
    <row r="4305" spans="1:5">
      <c r="A4305" s="923"/>
      <c r="B4305" s="917"/>
      <c r="C4305" s="917"/>
      <c r="D4305" s="917"/>
      <c r="E4305" s="917"/>
    </row>
    <row r="4306" spans="1:5">
      <c r="A4306" s="923"/>
      <c r="B4306" s="917"/>
      <c r="C4306" s="917"/>
      <c r="D4306" s="917"/>
      <c r="E4306" s="917"/>
    </row>
    <row r="4307" spans="1:5">
      <c r="A4307" s="923"/>
      <c r="B4307" s="917"/>
      <c r="C4307" s="917"/>
      <c r="D4307" s="917"/>
      <c r="E4307" s="917"/>
    </row>
    <row r="4308" spans="1:5">
      <c r="A4308" s="923"/>
      <c r="B4308" s="917"/>
      <c r="C4308" s="917"/>
      <c r="D4308" s="917"/>
      <c r="E4308" s="917"/>
    </row>
    <row r="4309" spans="1:5">
      <c r="A4309" s="923"/>
      <c r="B4309" s="917"/>
      <c r="C4309" s="917"/>
      <c r="D4309" s="917"/>
      <c r="E4309" s="917"/>
    </row>
    <row r="4310" spans="1:5">
      <c r="A4310" s="923"/>
      <c r="B4310" s="917"/>
      <c r="C4310" s="917"/>
      <c r="D4310" s="917"/>
      <c r="E4310" s="917"/>
    </row>
    <row r="4311" spans="1:5">
      <c r="A4311" s="923"/>
      <c r="B4311" s="917"/>
      <c r="C4311" s="917"/>
      <c r="D4311" s="917"/>
      <c r="E4311" s="917"/>
    </row>
    <row r="4312" spans="1:5">
      <c r="A4312" s="923"/>
      <c r="B4312" s="917"/>
      <c r="C4312" s="917"/>
      <c r="D4312" s="917"/>
      <c r="E4312" s="917"/>
    </row>
    <row r="4313" spans="1:5">
      <c r="A4313" s="923"/>
      <c r="B4313" s="917"/>
      <c r="C4313" s="917"/>
      <c r="D4313" s="917"/>
      <c r="E4313" s="917"/>
    </row>
    <row r="4314" spans="1:5">
      <c r="A4314" s="923"/>
      <c r="B4314" s="917"/>
      <c r="C4314" s="917"/>
      <c r="D4314" s="917"/>
      <c r="E4314" s="917"/>
    </row>
    <row r="4315" spans="1:5">
      <c r="A4315" s="923"/>
      <c r="B4315" s="917"/>
      <c r="C4315" s="917"/>
      <c r="D4315" s="917"/>
      <c r="E4315" s="917"/>
    </row>
    <row r="4316" spans="1:5">
      <c r="A4316" s="923"/>
      <c r="B4316" s="917"/>
      <c r="C4316" s="917"/>
      <c r="D4316" s="917"/>
      <c r="E4316" s="917"/>
    </row>
    <row r="4317" spans="1:5">
      <c r="A4317" s="923"/>
      <c r="B4317" s="917"/>
      <c r="C4317" s="917"/>
      <c r="D4317" s="917"/>
      <c r="E4317" s="917"/>
    </row>
    <row r="4318" spans="1:5">
      <c r="A4318" s="923"/>
      <c r="B4318" s="917"/>
      <c r="C4318" s="917"/>
      <c r="D4318" s="917"/>
      <c r="E4318" s="917"/>
    </row>
    <row r="4319" spans="1:5">
      <c r="A4319" s="923"/>
      <c r="B4319" s="917"/>
      <c r="C4319" s="917"/>
      <c r="D4319" s="917"/>
      <c r="E4319" s="917"/>
    </row>
    <row r="4320" spans="1:5">
      <c r="A4320" s="923"/>
      <c r="B4320" s="917"/>
      <c r="C4320" s="917"/>
      <c r="D4320" s="917"/>
      <c r="E4320" s="917"/>
    </row>
    <row r="4321" spans="1:5">
      <c r="A4321" s="923"/>
      <c r="B4321" s="917"/>
      <c r="C4321" s="917"/>
      <c r="D4321" s="917"/>
      <c r="E4321" s="917"/>
    </row>
    <row r="4322" spans="1:5">
      <c r="A4322" s="923"/>
      <c r="B4322" s="917"/>
      <c r="C4322" s="917"/>
      <c r="D4322" s="917"/>
      <c r="E4322" s="917"/>
    </row>
    <row r="4323" spans="1:5">
      <c r="A4323" s="923"/>
      <c r="B4323" s="917"/>
      <c r="C4323" s="917"/>
      <c r="D4323" s="917"/>
      <c r="E4323" s="917"/>
    </row>
    <row r="4324" spans="1:5">
      <c r="A4324" s="923"/>
      <c r="B4324" s="917"/>
      <c r="C4324" s="917"/>
      <c r="D4324" s="917"/>
      <c r="E4324" s="917"/>
    </row>
    <row r="4325" spans="1:5">
      <c r="A4325" s="923"/>
      <c r="B4325" s="917"/>
      <c r="C4325" s="917"/>
      <c r="D4325" s="917"/>
      <c r="E4325" s="917"/>
    </row>
    <row r="4326" spans="1:5">
      <c r="A4326" s="923"/>
      <c r="B4326" s="917"/>
      <c r="C4326" s="917"/>
      <c r="D4326" s="917"/>
      <c r="E4326" s="917"/>
    </row>
    <row r="4327" spans="1:5">
      <c r="A4327" s="923"/>
      <c r="B4327" s="917"/>
      <c r="C4327" s="917"/>
      <c r="D4327" s="917"/>
      <c r="E4327" s="917"/>
    </row>
    <row r="4328" spans="1:5">
      <c r="A4328" s="923"/>
      <c r="B4328" s="917"/>
      <c r="C4328" s="917"/>
      <c r="D4328" s="917"/>
      <c r="E4328" s="917"/>
    </row>
    <row r="4329" spans="1:5">
      <c r="A4329" s="923"/>
      <c r="B4329" s="917"/>
      <c r="C4329" s="917"/>
      <c r="D4329" s="917"/>
      <c r="E4329" s="917"/>
    </row>
    <row r="4330" spans="1:5">
      <c r="A4330" s="923"/>
      <c r="B4330" s="917"/>
      <c r="C4330" s="917"/>
      <c r="D4330" s="917"/>
      <c r="E4330" s="917"/>
    </row>
    <row r="4331" spans="1:5">
      <c r="A4331" s="923"/>
      <c r="B4331" s="917"/>
      <c r="C4331" s="917"/>
      <c r="D4331" s="917"/>
      <c r="E4331" s="917"/>
    </row>
    <row r="4332" spans="1:5">
      <c r="A4332" s="923"/>
      <c r="B4332" s="917"/>
      <c r="C4332" s="917"/>
      <c r="D4332" s="917"/>
      <c r="E4332" s="917"/>
    </row>
    <row r="4333" spans="1:5">
      <c r="A4333" s="923"/>
      <c r="B4333" s="917"/>
      <c r="C4333" s="917"/>
      <c r="D4333" s="917"/>
      <c r="E4333" s="917"/>
    </row>
    <row r="4334" spans="1:5">
      <c r="A4334" s="923"/>
      <c r="B4334" s="917"/>
      <c r="C4334" s="917"/>
      <c r="D4334" s="917"/>
      <c r="E4334" s="917"/>
    </row>
    <row r="4335" spans="1:5">
      <c r="A4335" s="923"/>
      <c r="B4335" s="917"/>
      <c r="C4335" s="917"/>
      <c r="D4335" s="917"/>
      <c r="E4335" s="917"/>
    </row>
    <row r="4336" spans="1:5">
      <c r="A4336" s="923"/>
      <c r="B4336" s="917"/>
      <c r="C4336" s="917"/>
      <c r="D4336" s="917"/>
      <c r="E4336" s="917"/>
    </row>
    <row r="4337" spans="1:5">
      <c r="A4337" s="923"/>
      <c r="B4337" s="917"/>
      <c r="C4337" s="917"/>
      <c r="D4337" s="917"/>
      <c r="E4337" s="917"/>
    </row>
    <row r="4338" spans="1:5">
      <c r="A4338" s="923"/>
      <c r="B4338" s="917"/>
      <c r="C4338" s="917"/>
      <c r="D4338" s="917"/>
      <c r="E4338" s="917"/>
    </row>
    <row r="4339" spans="1:5">
      <c r="A4339" s="923"/>
      <c r="B4339" s="917"/>
      <c r="C4339" s="917"/>
      <c r="D4339" s="917"/>
      <c r="E4339" s="917"/>
    </row>
    <row r="4340" spans="1:5">
      <c r="A4340" s="923"/>
      <c r="B4340" s="917"/>
      <c r="C4340" s="917"/>
      <c r="D4340" s="917"/>
      <c r="E4340" s="917"/>
    </row>
    <row r="4341" spans="1:5">
      <c r="A4341" s="923"/>
      <c r="B4341" s="917"/>
      <c r="C4341" s="917"/>
      <c r="D4341" s="917"/>
      <c r="E4341" s="917"/>
    </row>
    <row r="4342" spans="1:5">
      <c r="A4342" s="923"/>
      <c r="B4342" s="917"/>
      <c r="C4342" s="917"/>
      <c r="D4342" s="917"/>
      <c r="E4342" s="917"/>
    </row>
    <row r="4343" spans="1:5">
      <c r="A4343" s="923"/>
      <c r="B4343" s="917"/>
      <c r="C4343" s="917"/>
      <c r="D4343" s="917"/>
      <c r="E4343" s="917"/>
    </row>
    <row r="4344" spans="1:5">
      <c r="A4344" s="923"/>
      <c r="B4344" s="917"/>
      <c r="C4344" s="917"/>
      <c r="D4344" s="917"/>
      <c r="E4344" s="917"/>
    </row>
    <row r="4345" spans="1:5">
      <c r="A4345" s="923"/>
      <c r="B4345" s="917"/>
      <c r="C4345" s="917"/>
      <c r="D4345" s="917"/>
      <c r="E4345" s="917"/>
    </row>
    <row r="4346" spans="1:5">
      <c r="A4346" s="923"/>
      <c r="B4346" s="917"/>
      <c r="C4346" s="917"/>
      <c r="D4346" s="917"/>
      <c r="E4346" s="917"/>
    </row>
    <row r="4347" spans="1:5">
      <c r="A4347" s="923"/>
      <c r="B4347" s="917"/>
      <c r="C4347" s="917"/>
      <c r="D4347" s="917"/>
      <c r="E4347" s="917"/>
    </row>
    <row r="4348" spans="1:5">
      <c r="A4348" s="923"/>
      <c r="B4348" s="917"/>
      <c r="C4348" s="917"/>
      <c r="D4348" s="917"/>
      <c r="E4348" s="917"/>
    </row>
    <row r="4349" spans="1:5">
      <c r="A4349" s="923"/>
      <c r="B4349" s="917"/>
      <c r="C4349" s="917"/>
      <c r="D4349" s="917"/>
      <c r="E4349" s="917"/>
    </row>
    <row r="4350" spans="1:5">
      <c r="A4350" s="923"/>
      <c r="B4350" s="917"/>
      <c r="C4350" s="917"/>
      <c r="D4350" s="917"/>
      <c r="E4350" s="917"/>
    </row>
    <row r="4351" spans="1:5">
      <c r="A4351" s="923"/>
      <c r="B4351" s="917"/>
      <c r="C4351" s="917"/>
      <c r="D4351" s="917"/>
      <c r="E4351" s="917"/>
    </row>
    <row r="4352" spans="1:5">
      <c r="A4352" s="923"/>
      <c r="B4352" s="917"/>
      <c r="C4352" s="917"/>
      <c r="D4352" s="917"/>
      <c r="E4352" s="917"/>
    </row>
    <row r="4353" spans="1:5">
      <c r="A4353" s="923"/>
      <c r="B4353" s="917"/>
      <c r="C4353" s="917"/>
      <c r="D4353" s="917"/>
      <c r="E4353" s="917"/>
    </row>
    <row r="4354" spans="1:5">
      <c r="A4354" s="923"/>
      <c r="B4354" s="917"/>
      <c r="C4354" s="917"/>
      <c r="D4354" s="917"/>
      <c r="E4354" s="917"/>
    </row>
    <row r="4355" spans="1:5">
      <c r="A4355" s="923"/>
      <c r="B4355" s="917"/>
      <c r="C4355" s="917"/>
      <c r="D4355" s="917"/>
      <c r="E4355" s="917"/>
    </row>
    <row r="4356" spans="1:5">
      <c r="A4356" s="923"/>
      <c r="B4356" s="917"/>
      <c r="C4356" s="917"/>
      <c r="D4356" s="917"/>
      <c r="E4356" s="917"/>
    </row>
    <row r="4357" spans="1:5">
      <c r="A4357" s="923"/>
      <c r="B4357" s="917"/>
      <c r="C4357" s="917"/>
      <c r="D4357" s="917"/>
      <c r="E4357" s="917"/>
    </row>
    <row r="4358" spans="1:5">
      <c r="A4358" s="923"/>
      <c r="B4358" s="917"/>
      <c r="C4358" s="917"/>
      <c r="D4358" s="917"/>
      <c r="E4358" s="917"/>
    </row>
    <row r="4359" spans="1:5">
      <c r="A4359" s="923"/>
      <c r="B4359" s="917"/>
      <c r="C4359" s="917"/>
      <c r="D4359" s="917"/>
      <c r="E4359" s="917"/>
    </row>
    <row r="4360" spans="1:5">
      <c r="A4360" s="923"/>
      <c r="B4360" s="917"/>
      <c r="C4360" s="917"/>
      <c r="D4360" s="917"/>
      <c r="E4360" s="917"/>
    </row>
    <row r="4361" spans="1:5">
      <c r="A4361" s="923"/>
      <c r="B4361" s="917"/>
      <c r="C4361" s="917"/>
      <c r="D4361" s="917"/>
      <c r="E4361" s="917"/>
    </row>
    <row r="4362" spans="1:5">
      <c r="A4362" s="923"/>
      <c r="B4362" s="917"/>
      <c r="C4362" s="917"/>
      <c r="D4362" s="917"/>
      <c r="E4362" s="917"/>
    </row>
    <row r="4363" spans="1:5">
      <c r="A4363" s="923"/>
      <c r="B4363" s="917"/>
      <c r="C4363" s="917"/>
      <c r="D4363" s="917"/>
      <c r="E4363" s="917"/>
    </row>
    <row r="4364" spans="1:5">
      <c r="A4364" s="923"/>
      <c r="B4364" s="917"/>
      <c r="C4364" s="917"/>
      <c r="D4364" s="917"/>
      <c r="E4364" s="917"/>
    </row>
    <row r="4365" spans="1:5">
      <c r="A4365" s="923"/>
      <c r="B4365" s="917"/>
      <c r="C4365" s="917"/>
      <c r="D4365" s="917"/>
      <c r="E4365" s="917"/>
    </row>
    <row r="4366" spans="1:5">
      <c r="A4366" s="923"/>
      <c r="B4366" s="917"/>
      <c r="C4366" s="917"/>
      <c r="D4366" s="917"/>
      <c r="E4366" s="917"/>
    </row>
    <row r="4367" spans="1:5">
      <c r="A4367" s="923"/>
      <c r="B4367" s="917"/>
      <c r="C4367" s="917"/>
      <c r="D4367" s="917"/>
      <c r="E4367" s="917"/>
    </row>
    <row r="4368" spans="1:5">
      <c r="A4368" s="923"/>
      <c r="B4368" s="917"/>
      <c r="C4368" s="917"/>
      <c r="D4368" s="917"/>
      <c r="E4368" s="917"/>
    </row>
    <row r="4369" spans="1:5">
      <c r="A4369" s="923"/>
      <c r="B4369" s="917"/>
      <c r="C4369" s="917"/>
      <c r="D4369" s="917"/>
      <c r="E4369" s="917"/>
    </row>
    <row r="4370" spans="1:5">
      <c r="A4370" s="923"/>
      <c r="B4370" s="917"/>
      <c r="C4370" s="917"/>
      <c r="D4370" s="917"/>
      <c r="E4370" s="917"/>
    </row>
    <row r="4371" spans="1:5">
      <c r="A4371" s="923"/>
      <c r="B4371" s="917"/>
      <c r="C4371" s="917"/>
      <c r="D4371" s="917"/>
      <c r="E4371" s="917"/>
    </row>
    <row r="4372" spans="1:5">
      <c r="A4372" s="923"/>
      <c r="B4372" s="917"/>
      <c r="C4372" s="917"/>
      <c r="D4372" s="917"/>
      <c r="E4372" s="917"/>
    </row>
    <row r="4373" spans="1:5">
      <c r="A4373" s="923"/>
      <c r="B4373" s="917"/>
      <c r="C4373" s="917"/>
      <c r="D4373" s="917"/>
      <c r="E4373" s="917"/>
    </row>
    <row r="4374" spans="1:5">
      <c r="A4374" s="923"/>
      <c r="B4374" s="917"/>
      <c r="C4374" s="917"/>
      <c r="D4374" s="917"/>
      <c r="E4374" s="917"/>
    </row>
    <row r="4375" spans="1:5">
      <c r="A4375" s="923"/>
      <c r="B4375" s="917"/>
      <c r="C4375" s="917"/>
      <c r="D4375" s="917"/>
      <c r="E4375" s="917"/>
    </row>
    <row r="4376" spans="1:5">
      <c r="A4376" s="923"/>
      <c r="B4376" s="917"/>
      <c r="C4376" s="917"/>
      <c r="D4376" s="917"/>
      <c r="E4376" s="917"/>
    </row>
    <row r="4377" spans="1:5">
      <c r="A4377" s="923"/>
      <c r="B4377" s="917"/>
      <c r="C4377" s="917"/>
      <c r="D4377" s="917"/>
      <c r="E4377" s="917"/>
    </row>
    <row r="4378" spans="1:5">
      <c r="A4378" s="923"/>
      <c r="B4378" s="917"/>
      <c r="C4378" s="917"/>
      <c r="D4378" s="917"/>
      <c r="E4378" s="917"/>
    </row>
    <row r="4379" spans="1:5">
      <c r="A4379" s="923"/>
      <c r="B4379" s="917"/>
      <c r="C4379" s="917"/>
      <c r="D4379" s="917"/>
      <c r="E4379" s="917"/>
    </row>
    <row r="4380" spans="1:5">
      <c r="A4380" s="923"/>
      <c r="B4380" s="917"/>
      <c r="C4380" s="917"/>
      <c r="D4380" s="917"/>
      <c r="E4380" s="917"/>
    </row>
    <row r="4381" spans="1:5">
      <c r="A4381" s="923"/>
      <c r="B4381" s="917"/>
      <c r="C4381" s="917"/>
      <c r="D4381" s="917"/>
      <c r="E4381" s="917"/>
    </row>
    <row r="4382" spans="1:5">
      <c r="A4382" s="923"/>
      <c r="B4382" s="917"/>
      <c r="C4382" s="917"/>
      <c r="D4382" s="917"/>
      <c r="E4382" s="917"/>
    </row>
    <row r="4383" spans="1:5">
      <c r="A4383" s="923"/>
      <c r="B4383" s="917"/>
      <c r="C4383" s="917"/>
      <c r="D4383" s="917"/>
      <c r="E4383" s="917"/>
    </row>
    <row r="4384" spans="1:5">
      <c r="A4384" s="923"/>
      <c r="B4384" s="917"/>
      <c r="C4384" s="917"/>
      <c r="D4384" s="917"/>
      <c r="E4384" s="917"/>
    </row>
    <row r="4385" spans="1:5">
      <c r="A4385" s="923"/>
      <c r="B4385" s="917"/>
      <c r="C4385" s="917"/>
      <c r="D4385" s="917"/>
      <c r="E4385" s="917"/>
    </row>
    <row r="4386" spans="1:5">
      <c r="A4386" s="923"/>
      <c r="B4386" s="917"/>
      <c r="C4386" s="917"/>
      <c r="D4386" s="917"/>
      <c r="E4386" s="917"/>
    </row>
    <row r="4387" spans="1:5">
      <c r="A4387" s="923"/>
      <c r="B4387" s="917"/>
      <c r="C4387" s="917"/>
      <c r="D4387" s="917"/>
      <c r="E4387" s="917"/>
    </row>
    <row r="4388" spans="1:5">
      <c r="A4388" s="923"/>
      <c r="B4388" s="917"/>
      <c r="C4388" s="917"/>
      <c r="D4388" s="917"/>
      <c r="E4388" s="917"/>
    </row>
    <row r="4389" spans="1:5">
      <c r="A4389" s="923"/>
      <c r="B4389" s="917"/>
      <c r="C4389" s="917"/>
      <c r="D4389" s="917"/>
      <c r="E4389" s="917"/>
    </row>
    <row r="4390" spans="1:5">
      <c r="A4390" s="923"/>
      <c r="B4390" s="917"/>
      <c r="C4390" s="917"/>
      <c r="D4390" s="917"/>
      <c r="E4390" s="917"/>
    </row>
    <row r="4391" spans="1:5">
      <c r="A4391" s="923"/>
      <c r="B4391" s="917"/>
      <c r="C4391" s="917"/>
      <c r="D4391" s="917"/>
      <c r="E4391" s="917"/>
    </row>
    <row r="4392" spans="1:5">
      <c r="A4392" s="923"/>
      <c r="B4392" s="917"/>
      <c r="C4392" s="917"/>
      <c r="D4392" s="917"/>
      <c r="E4392" s="917"/>
    </row>
    <row r="4393" spans="1:5">
      <c r="A4393" s="923"/>
      <c r="B4393" s="917"/>
      <c r="C4393" s="917"/>
      <c r="D4393" s="917"/>
      <c r="E4393" s="917"/>
    </row>
    <row r="4394" spans="1:5">
      <c r="A4394" s="923"/>
      <c r="B4394" s="917"/>
      <c r="C4394" s="917"/>
      <c r="D4394" s="917"/>
      <c r="E4394" s="917"/>
    </row>
    <row r="4395" spans="1:5">
      <c r="A4395" s="923"/>
      <c r="B4395" s="917"/>
      <c r="C4395" s="917"/>
      <c r="D4395" s="917"/>
      <c r="E4395" s="917"/>
    </row>
    <row r="4396" spans="1:5">
      <c r="A4396" s="923"/>
      <c r="B4396" s="917"/>
      <c r="C4396" s="917"/>
      <c r="D4396" s="917"/>
      <c r="E4396" s="917"/>
    </row>
    <row r="4397" spans="1:5">
      <c r="A4397" s="923"/>
      <c r="B4397" s="917"/>
      <c r="C4397" s="917"/>
      <c r="D4397" s="917"/>
      <c r="E4397" s="917"/>
    </row>
    <row r="4398" spans="1:5">
      <c r="A4398" s="923"/>
      <c r="B4398" s="917"/>
      <c r="C4398" s="917"/>
      <c r="D4398" s="917"/>
      <c r="E4398" s="917"/>
    </row>
    <row r="4399" spans="1:5">
      <c r="A4399" s="923"/>
      <c r="B4399" s="917"/>
      <c r="C4399" s="917"/>
      <c r="D4399" s="917"/>
      <c r="E4399" s="917"/>
    </row>
    <row r="4400" spans="1:5">
      <c r="A4400" s="923"/>
      <c r="B4400" s="917"/>
      <c r="C4400" s="917"/>
      <c r="D4400" s="917"/>
      <c r="E4400" s="917"/>
    </row>
    <row r="4401" spans="1:5">
      <c r="A4401" s="923"/>
      <c r="B4401" s="917"/>
      <c r="C4401" s="917"/>
      <c r="D4401" s="917"/>
      <c r="E4401" s="917"/>
    </row>
    <row r="4402" spans="1:5">
      <c r="A4402" s="923"/>
      <c r="B4402" s="917"/>
      <c r="C4402" s="917"/>
      <c r="D4402" s="917"/>
      <c r="E4402" s="917"/>
    </row>
    <row r="4403" spans="1:5">
      <c r="A4403" s="923"/>
      <c r="B4403" s="917"/>
      <c r="C4403" s="917"/>
      <c r="D4403" s="917"/>
      <c r="E4403" s="917"/>
    </row>
    <row r="4404" spans="1:5">
      <c r="A4404" s="923"/>
      <c r="B4404" s="917"/>
      <c r="C4404" s="917"/>
      <c r="D4404" s="917"/>
      <c r="E4404" s="917"/>
    </row>
    <row r="4405" spans="1:5">
      <c r="A4405" s="923"/>
      <c r="B4405" s="917"/>
      <c r="C4405" s="917"/>
      <c r="D4405" s="917"/>
      <c r="E4405" s="917"/>
    </row>
    <row r="4406" spans="1:5">
      <c r="A4406" s="923"/>
      <c r="B4406" s="917"/>
      <c r="C4406" s="917"/>
      <c r="D4406" s="917"/>
      <c r="E4406" s="917"/>
    </row>
    <row r="4407" spans="1:5">
      <c r="A4407" s="923"/>
      <c r="B4407" s="917"/>
      <c r="C4407" s="917"/>
      <c r="D4407" s="917"/>
      <c r="E4407" s="917"/>
    </row>
    <row r="4408" spans="1:5">
      <c r="A4408" s="923"/>
      <c r="B4408" s="917"/>
      <c r="C4408" s="917"/>
      <c r="D4408" s="917"/>
      <c r="E4408" s="917"/>
    </row>
    <row r="4409" spans="1:5">
      <c r="A4409" s="923"/>
      <c r="B4409" s="917"/>
      <c r="C4409" s="917"/>
      <c r="D4409" s="917"/>
      <c r="E4409" s="917"/>
    </row>
    <row r="4410" spans="1:5">
      <c r="A4410" s="923"/>
      <c r="B4410" s="917"/>
      <c r="C4410" s="917"/>
      <c r="D4410" s="917"/>
      <c r="E4410" s="917"/>
    </row>
    <row r="4411" spans="1:5">
      <c r="A4411" s="923"/>
      <c r="B4411" s="917"/>
      <c r="C4411" s="917"/>
      <c r="D4411" s="917"/>
      <c r="E4411" s="917"/>
    </row>
    <row r="4412" spans="1:5">
      <c r="A4412" s="923"/>
      <c r="B4412" s="917"/>
      <c r="C4412" s="917"/>
      <c r="D4412" s="917"/>
      <c r="E4412" s="917"/>
    </row>
    <row r="4413" spans="1:5">
      <c r="A4413" s="923"/>
      <c r="B4413" s="917"/>
      <c r="C4413" s="917"/>
      <c r="D4413" s="917"/>
      <c r="E4413" s="917"/>
    </row>
    <row r="4414" spans="1:5">
      <c r="A4414" s="923"/>
      <c r="B4414" s="917"/>
      <c r="C4414" s="917"/>
      <c r="D4414" s="917"/>
      <c r="E4414" s="917"/>
    </row>
    <row r="4415" spans="1:5">
      <c r="A4415" s="923"/>
      <c r="B4415" s="917"/>
      <c r="C4415" s="917"/>
      <c r="D4415" s="917"/>
      <c r="E4415" s="917"/>
    </row>
    <row r="4416" spans="1:5">
      <c r="A4416" s="923"/>
      <c r="B4416" s="917"/>
      <c r="C4416" s="917"/>
      <c r="D4416" s="917"/>
      <c r="E4416" s="917"/>
    </row>
    <row r="4417" spans="1:5">
      <c r="A4417" s="923"/>
      <c r="B4417" s="917"/>
      <c r="C4417" s="917"/>
      <c r="D4417" s="917"/>
      <c r="E4417" s="917"/>
    </row>
    <row r="4418" spans="1:5">
      <c r="A4418" s="923"/>
      <c r="B4418" s="917"/>
      <c r="C4418" s="917"/>
      <c r="D4418" s="917"/>
      <c r="E4418" s="917"/>
    </row>
    <row r="4419" spans="1:5">
      <c r="A4419" s="923"/>
      <c r="B4419" s="917"/>
      <c r="C4419" s="917"/>
      <c r="D4419" s="917"/>
      <c r="E4419" s="917"/>
    </row>
    <row r="4420" spans="1:5">
      <c r="A4420" s="923"/>
      <c r="B4420" s="917"/>
      <c r="C4420" s="917"/>
      <c r="D4420" s="917"/>
      <c r="E4420" s="917"/>
    </row>
    <row r="4421" spans="1:5">
      <c r="A4421" s="923"/>
      <c r="B4421" s="917"/>
      <c r="C4421" s="917"/>
      <c r="D4421" s="917"/>
      <c r="E4421" s="917"/>
    </row>
    <row r="4422" spans="1:5">
      <c r="A4422" s="923"/>
      <c r="B4422" s="917"/>
      <c r="C4422" s="917"/>
      <c r="D4422" s="917"/>
      <c r="E4422" s="917"/>
    </row>
    <row r="4423" spans="1:5">
      <c r="A4423" s="923"/>
      <c r="B4423" s="917"/>
      <c r="C4423" s="917"/>
      <c r="D4423" s="917"/>
      <c r="E4423" s="917"/>
    </row>
    <row r="4424" spans="1:5">
      <c r="A4424" s="923"/>
      <c r="B4424" s="917"/>
      <c r="C4424" s="917"/>
      <c r="D4424" s="917"/>
      <c r="E4424" s="917"/>
    </row>
    <row r="4425" spans="1:5">
      <c r="A4425" s="923"/>
      <c r="B4425" s="917"/>
      <c r="C4425" s="917"/>
      <c r="D4425" s="917"/>
      <c r="E4425" s="917"/>
    </row>
    <row r="4426" spans="1:5">
      <c r="A4426" s="923"/>
      <c r="B4426" s="917"/>
      <c r="C4426" s="917"/>
      <c r="D4426" s="917"/>
      <c r="E4426" s="917"/>
    </row>
    <row r="4427" spans="1:5">
      <c r="A4427" s="923"/>
      <c r="B4427" s="917"/>
      <c r="C4427" s="917"/>
      <c r="D4427" s="917"/>
      <c r="E4427" s="917"/>
    </row>
    <row r="4428" spans="1:5">
      <c r="A4428" s="923"/>
      <c r="B4428" s="917"/>
      <c r="C4428" s="917"/>
      <c r="D4428" s="917"/>
      <c r="E4428" s="917"/>
    </row>
    <row r="4429" spans="1:5">
      <c r="A4429" s="923"/>
      <c r="B4429" s="917"/>
      <c r="C4429" s="917"/>
      <c r="D4429" s="917"/>
      <c r="E4429" s="917"/>
    </row>
    <row r="4430" spans="1:5">
      <c r="A4430" s="923"/>
      <c r="B4430" s="917"/>
      <c r="C4430" s="917"/>
      <c r="D4430" s="917"/>
      <c r="E4430" s="917"/>
    </row>
    <row r="4431" spans="1:5">
      <c r="A4431" s="923"/>
      <c r="B4431" s="917"/>
      <c r="C4431" s="917"/>
      <c r="D4431" s="917"/>
      <c r="E4431" s="917"/>
    </row>
    <row r="4432" spans="1:5">
      <c r="A4432" s="923"/>
      <c r="B4432" s="917"/>
      <c r="C4432" s="917"/>
      <c r="D4432" s="917"/>
      <c r="E4432" s="917"/>
    </row>
    <row r="4433" spans="1:5">
      <c r="A4433" s="923"/>
      <c r="B4433" s="917"/>
      <c r="C4433" s="917"/>
      <c r="D4433" s="917"/>
      <c r="E4433" s="917"/>
    </row>
    <row r="4434" spans="1:5">
      <c r="A4434" s="923"/>
      <c r="B4434" s="917"/>
      <c r="C4434" s="917"/>
      <c r="D4434" s="917"/>
      <c r="E4434" s="917"/>
    </row>
    <row r="4435" spans="1:5">
      <c r="A4435" s="923"/>
      <c r="B4435" s="917"/>
      <c r="C4435" s="917"/>
      <c r="D4435" s="917"/>
      <c r="E4435" s="917"/>
    </row>
    <row r="4436" spans="1:5">
      <c r="A4436" s="923"/>
      <c r="B4436" s="917"/>
      <c r="C4436" s="917"/>
      <c r="D4436" s="917"/>
      <c r="E4436" s="917"/>
    </row>
    <row r="4437" spans="1:5">
      <c r="A4437" s="923"/>
      <c r="B4437" s="917"/>
      <c r="C4437" s="917"/>
      <c r="D4437" s="917"/>
      <c r="E4437" s="917"/>
    </row>
    <row r="4438" spans="1:5">
      <c r="A4438" s="923"/>
      <c r="B4438" s="917"/>
      <c r="C4438" s="917"/>
      <c r="D4438" s="917"/>
      <c r="E4438" s="917"/>
    </row>
    <row r="4439" spans="1:5">
      <c r="A4439" s="923"/>
      <c r="B4439" s="917"/>
      <c r="C4439" s="917"/>
      <c r="D4439" s="917"/>
      <c r="E4439" s="917"/>
    </row>
    <row r="4440" spans="1:5">
      <c r="A4440" s="923"/>
      <c r="B4440" s="917"/>
      <c r="C4440" s="917"/>
      <c r="D4440" s="917"/>
      <c r="E4440" s="917"/>
    </row>
    <row r="4441" spans="1:5">
      <c r="A4441" s="923"/>
      <c r="B4441" s="917"/>
      <c r="C4441" s="917"/>
      <c r="D4441" s="917"/>
      <c r="E4441" s="917"/>
    </row>
    <row r="4442" spans="1:5">
      <c r="A4442" s="923"/>
      <c r="B4442" s="917"/>
      <c r="C4442" s="917"/>
      <c r="D4442" s="917"/>
      <c r="E4442" s="917"/>
    </row>
    <row r="4443" spans="1:5">
      <c r="A4443" s="923"/>
      <c r="B4443" s="917"/>
      <c r="C4443" s="917"/>
      <c r="D4443" s="917"/>
      <c r="E4443" s="917"/>
    </row>
    <row r="4444" spans="1:5">
      <c r="A4444" s="923"/>
      <c r="B4444" s="917"/>
      <c r="C4444" s="917"/>
      <c r="D4444" s="917"/>
      <c r="E4444" s="917"/>
    </row>
    <row r="4445" spans="1:5">
      <c r="A4445" s="923"/>
      <c r="B4445" s="917"/>
      <c r="C4445" s="917"/>
      <c r="D4445" s="917"/>
      <c r="E4445" s="917"/>
    </row>
    <row r="4446" spans="1:5">
      <c r="A4446" s="923"/>
      <c r="B4446" s="917"/>
      <c r="C4446" s="917"/>
      <c r="D4446" s="917"/>
      <c r="E4446" s="917"/>
    </row>
    <row r="4447" spans="1:5">
      <c r="A4447" s="923"/>
      <c r="B4447" s="917"/>
      <c r="C4447" s="917"/>
      <c r="D4447" s="917"/>
      <c r="E4447" s="917"/>
    </row>
    <row r="4448" spans="1:5">
      <c r="A4448" s="923"/>
      <c r="B4448" s="917"/>
      <c r="C4448" s="917"/>
      <c r="D4448" s="917"/>
      <c r="E4448" s="917"/>
    </row>
    <row r="4449" spans="1:5">
      <c r="A4449" s="923"/>
      <c r="B4449" s="917"/>
      <c r="C4449" s="917"/>
      <c r="D4449" s="917"/>
      <c r="E4449" s="917"/>
    </row>
    <row r="4450" spans="1:5">
      <c r="A4450" s="923"/>
      <c r="B4450" s="917"/>
      <c r="C4450" s="917"/>
      <c r="D4450" s="917"/>
      <c r="E4450" s="917"/>
    </row>
    <row r="4451" spans="1:5">
      <c r="A4451" s="923"/>
      <c r="B4451" s="917"/>
      <c r="C4451" s="917"/>
      <c r="D4451" s="917"/>
      <c r="E4451" s="917"/>
    </row>
    <row r="4452" spans="1:5">
      <c r="A4452" s="923"/>
      <c r="B4452" s="917"/>
      <c r="C4452" s="917"/>
      <c r="D4452" s="917"/>
      <c r="E4452" s="917"/>
    </row>
    <row r="4453" spans="1:5">
      <c r="A4453" s="923"/>
      <c r="B4453" s="917"/>
      <c r="C4453" s="917"/>
      <c r="D4453" s="917"/>
      <c r="E4453" s="917"/>
    </row>
    <row r="4454" spans="1:5">
      <c r="A4454" s="923"/>
      <c r="B4454" s="917"/>
      <c r="C4454" s="917"/>
      <c r="D4454" s="917"/>
      <c r="E4454" s="917"/>
    </row>
    <row r="4455" spans="1:5">
      <c r="A4455" s="923"/>
      <c r="B4455" s="917"/>
      <c r="C4455" s="917"/>
      <c r="D4455" s="917"/>
      <c r="E4455" s="917"/>
    </row>
    <row r="4456" spans="1:5">
      <c r="A4456" s="923"/>
      <c r="B4456" s="917"/>
      <c r="C4456" s="917"/>
      <c r="D4456" s="917"/>
      <c r="E4456" s="917"/>
    </row>
    <row r="4457" spans="1:5">
      <c r="A4457" s="923"/>
      <c r="B4457" s="917"/>
      <c r="C4457" s="917"/>
      <c r="D4457" s="917"/>
      <c r="E4457" s="917"/>
    </row>
    <row r="4458" spans="1:5">
      <c r="A4458" s="923"/>
      <c r="B4458" s="917"/>
      <c r="C4458" s="917"/>
      <c r="D4458" s="917"/>
      <c r="E4458" s="917"/>
    </row>
    <row r="4459" spans="1:5">
      <c r="A4459" s="923"/>
      <c r="B4459" s="917"/>
      <c r="C4459" s="917"/>
      <c r="D4459" s="917"/>
      <c r="E4459" s="917"/>
    </row>
    <row r="4460" spans="1:5">
      <c r="A4460" s="923"/>
      <c r="B4460" s="917"/>
      <c r="C4460" s="917"/>
      <c r="D4460" s="917"/>
      <c r="E4460" s="917"/>
    </row>
    <row r="4461" spans="1:5">
      <c r="A4461" s="923"/>
      <c r="B4461" s="917"/>
      <c r="C4461" s="917"/>
      <c r="D4461" s="917"/>
      <c r="E4461" s="917"/>
    </row>
    <row r="4462" spans="1:5">
      <c r="A4462" s="923"/>
      <c r="B4462" s="917"/>
      <c r="C4462" s="917"/>
      <c r="D4462" s="917"/>
      <c r="E4462" s="917"/>
    </row>
    <row r="4463" spans="1:5">
      <c r="A4463" s="923"/>
      <c r="B4463" s="917"/>
      <c r="C4463" s="917"/>
      <c r="D4463" s="917"/>
      <c r="E4463" s="917"/>
    </row>
    <row r="4464" spans="1:5">
      <c r="A4464" s="923"/>
      <c r="B4464" s="917"/>
      <c r="C4464" s="917"/>
      <c r="D4464" s="917"/>
      <c r="E4464" s="917"/>
    </row>
    <row r="4465" spans="1:5">
      <c r="A4465" s="923"/>
      <c r="B4465" s="917"/>
      <c r="C4465" s="917"/>
      <c r="D4465" s="917"/>
      <c r="E4465" s="917"/>
    </row>
    <row r="4466" spans="1:5">
      <c r="A4466" s="923"/>
      <c r="B4466" s="917"/>
      <c r="C4466" s="917"/>
      <c r="D4466" s="917"/>
      <c r="E4466" s="917"/>
    </row>
    <row r="4467" spans="1:5">
      <c r="A4467" s="923"/>
      <c r="B4467" s="917"/>
      <c r="C4467" s="917"/>
      <c r="D4467" s="917"/>
      <c r="E4467" s="917"/>
    </row>
    <row r="4468" spans="1:5">
      <c r="A4468" s="923"/>
      <c r="B4468" s="917"/>
      <c r="C4468" s="917"/>
      <c r="D4468" s="917"/>
      <c r="E4468" s="917"/>
    </row>
    <row r="4469" spans="1:5">
      <c r="A4469" s="923"/>
      <c r="B4469" s="917"/>
      <c r="C4469" s="917"/>
      <c r="D4469" s="917"/>
      <c r="E4469" s="917"/>
    </row>
    <row r="4470" spans="1:5">
      <c r="A4470" s="923"/>
      <c r="B4470" s="917"/>
      <c r="C4470" s="917"/>
      <c r="D4470" s="917"/>
      <c r="E4470" s="917"/>
    </row>
    <row r="4471" spans="1:5">
      <c r="A4471" s="923"/>
      <c r="B4471" s="917"/>
      <c r="C4471" s="917"/>
      <c r="D4471" s="917"/>
      <c r="E4471" s="917"/>
    </row>
    <row r="4472" spans="1:5">
      <c r="A4472" s="923"/>
      <c r="B4472" s="917"/>
      <c r="C4472" s="917"/>
      <c r="D4472" s="917"/>
      <c r="E4472" s="917"/>
    </row>
    <row r="4473" spans="1:5">
      <c r="A4473" s="923"/>
      <c r="B4473" s="917"/>
      <c r="C4473" s="917"/>
      <c r="D4473" s="917"/>
      <c r="E4473" s="917"/>
    </row>
    <row r="4474" spans="1:5">
      <c r="A4474" s="923"/>
      <c r="B4474" s="917"/>
      <c r="C4474" s="917"/>
      <c r="D4474" s="917"/>
      <c r="E4474" s="917"/>
    </row>
    <row r="4475" spans="1:5">
      <c r="A4475" s="923"/>
      <c r="B4475" s="917"/>
      <c r="C4475" s="917"/>
      <c r="D4475" s="917"/>
      <c r="E4475" s="917"/>
    </row>
    <row r="4476" spans="1:5">
      <c r="A4476" s="923"/>
      <c r="B4476" s="917"/>
      <c r="C4476" s="917"/>
      <c r="D4476" s="917"/>
      <c r="E4476" s="917"/>
    </row>
    <row r="4477" spans="1:5">
      <c r="A4477" s="923"/>
      <c r="B4477" s="917"/>
      <c r="C4477" s="917"/>
      <c r="D4477" s="917"/>
      <c r="E4477" s="917"/>
    </row>
    <row r="4478" spans="1:5">
      <c r="A4478" s="923"/>
      <c r="B4478" s="917"/>
      <c r="C4478" s="917"/>
      <c r="D4478" s="917"/>
      <c r="E4478" s="917"/>
    </row>
    <row r="4479" spans="1:5">
      <c r="A4479" s="923"/>
      <c r="B4479" s="917"/>
      <c r="C4479" s="917"/>
      <c r="D4479" s="917"/>
      <c r="E4479" s="917"/>
    </row>
    <row r="4480" spans="1:5">
      <c r="A4480" s="923"/>
      <c r="B4480" s="917"/>
      <c r="C4480" s="917"/>
      <c r="D4480" s="917"/>
      <c r="E4480" s="917"/>
    </row>
    <row r="4481" spans="1:5">
      <c r="A4481" s="923"/>
      <c r="B4481" s="917"/>
      <c r="C4481" s="917"/>
      <c r="D4481" s="917"/>
      <c r="E4481" s="917"/>
    </row>
    <row r="4482" spans="1:5">
      <c r="A4482" s="923"/>
      <c r="B4482" s="917"/>
      <c r="C4482" s="917"/>
      <c r="D4482" s="917"/>
      <c r="E4482" s="917"/>
    </row>
    <row r="4483" spans="1:5">
      <c r="A4483" s="923"/>
      <c r="B4483" s="917"/>
      <c r="C4483" s="917"/>
      <c r="D4483" s="917"/>
      <c r="E4483" s="917"/>
    </row>
    <row r="4484" spans="1:5">
      <c r="A4484" s="923"/>
      <c r="B4484" s="917"/>
      <c r="C4484" s="917"/>
      <c r="D4484" s="917"/>
      <c r="E4484" s="917"/>
    </row>
    <row r="4485" spans="1:5">
      <c r="A4485" s="923"/>
      <c r="B4485" s="917"/>
      <c r="C4485" s="917"/>
      <c r="D4485" s="917"/>
      <c r="E4485" s="917"/>
    </row>
    <row r="4486" spans="1:5">
      <c r="A4486" s="923"/>
      <c r="B4486" s="917"/>
      <c r="C4486" s="917"/>
      <c r="D4486" s="917"/>
      <c r="E4486" s="917"/>
    </row>
    <row r="4487" spans="1:5">
      <c r="A4487" s="923"/>
      <c r="B4487" s="917"/>
      <c r="C4487" s="917"/>
      <c r="D4487" s="917"/>
      <c r="E4487" s="917"/>
    </row>
    <row r="4488" spans="1:5">
      <c r="A4488" s="923"/>
      <c r="B4488" s="917"/>
      <c r="C4488" s="917"/>
      <c r="D4488" s="917"/>
      <c r="E4488" s="917"/>
    </row>
    <row r="4489" spans="1:5">
      <c r="A4489" s="923"/>
      <c r="B4489" s="917"/>
      <c r="C4489" s="917"/>
      <c r="D4489" s="917"/>
      <c r="E4489" s="917"/>
    </row>
    <row r="4490" spans="1:5">
      <c r="A4490" s="923"/>
      <c r="B4490" s="917"/>
      <c r="C4490" s="917"/>
      <c r="D4490" s="917"/>
      <c r="E4490" s="917"/>
    </row>
    <row r="4491" spans="1:5">
      <c r="A4491" s="923"/>
      <c r="B4491" s="917"/>
      <c r="C4491" s="917"/>
      <c r="D4491" s="917"/>
      <c r="E4491" s="917"/>
    </row>
    <row r="4492" spans="1:5">
      <c r="A4492" s="923"/>
      <c r="B4492" s="917"/>
      <c r="C4492" s="917"/>
      <c r="D4492" s="917"/>
      <c r="E4492" s="917"/>
    </row>
    <row r="4493" spans="1:5">
      <c r="A4493" s="923"/>
      <c r="B4493" s="917"/>
      <c r="C4493" s="917"/>
      <c r="D4493" s="917"/>
      <c r="E4493" s="917"/>
    </row>
    <row r="4494" spans="1:5">
      <c r="A4494" s="923"/>
      <c r="B4494" s="917"/>
      <c r="C4494" s="917"/>
      <c r="D4494" s="917"/>
      <c r="E4494" s="917"/>
    </row>
    <row r="4495" spans="1:5">
      <c r="A4495" s="923"/>
      <c r="B4495" s="917"/>
      <c r="C4495" s="917"/>
      <c r="D4495" s="917"/>
      <c r="E4495" s="917"/>
    </row>
    <row r="4496" spans="1:5">
      <c r="A4496" s="923"/>
      <c r="B4496" s="917"/>
      <c r="C4496" s="917"/>
      <c r="D4496" s="917"/>
      <c r="E4496" s="917"/>
    </row>
    <row r="4497" spans="1:5">
      <c r="A4497" s="923"/>
      <c r="B4497" s="917"/>
      <c r="C4497" s="917"/>
      <c r="D4497" s="917"/>
      <c r="E4497" s="917"/>
    </row>
    <row r="4498" spans="1:5">
      <c r="A4498" s="923"/>
      <c r="B4498" s="917"/>
      <c r="C4498" s="917"/>
      <c r="D4498" s="917"/>
      <c r="E4498" s="917"/>
    </row>
    <row r="4499" spans="1:5">
      <c r="A4499" s="923"/>
      <c r="B4499" s="917"/>
      <c r="C4499" s="917"/>
      <c r="D4499" s="917"/>
      <c r="E4499" s="917"/>
    </row>
    <row r="4500" spans="1:5">
      <c r="A4500" s="923"/>
      <c r="B4500" s="917"/>
      <c r="C4500" s="917"/>
      <c r="D4500" s="917"/>
      <c r="E4500" s="917"/>
    </row>
    <row r="4501" spans="1:5">
      <c r="A4501" s="923"/>
      <c r="B4501" s="917"/>
      <c r="C4501" s="917"/>
      <c r="D4501" s="917"/>
      <c r="E4501" s="917"/>
    </row>
    <row r="4502" spans="1:5">
      <c r="A4502" s="923"/>
      <c r="B4502" s="917"/>
      <c r="C4502" s="917"/>
      <c r="D4502" s="917"/>
      <c r="E4502" s="917"/>
    </row>
    <row r="4503" spans="1:5">
      <c r="A4503" s="923"/>
      <c r="B4503" s="917"/>
      <c r="C4503" s="917"/>
      <c r="D4503" s="917"/>
      <c r="E4503" s="917"/>
    </row>
    <row r="4504" spans="1:5">
      <c r="A4504" s="923"/>
      <c r="B4504" s="917"/>
      <c r="C4504" s="917"/>
      <c r="D4504" s="917"/>
      <c r="E4504" s="917"/>
    </row>
    <row r="4505" spans="1:5">
      <c r="A4505" s="923"/>
      <c r="B4505" s="917"/>
      <c r="C4505" s="917"/>
      <c r="D4505" s="917"/>
      <c r="E4505" s="917"/>
    </row>
    <row r="4506" spans="1:5">
      <c r="A4506" s="923"/>
      <c r="B4506" s="917"/>
      <c r="C4506" s="917"/>
      <c r="D4506" s="917"/>
      <c r="E4506" s="917"/>
    </row>
    <row r="4507" spans="1:5">
      <c r="A4507" s="923"/>
      <c r="B4507" s="917"/>
      <c r="C4507" s="917"/>
      <c r="D4507" s="917"/>
      <c r="E4507" s="917"/>
    </row>
    <row r="4508" spans="1:5">
      <c r="A4508" s="923"/>
      <c r="B4508" s="917"/>
      <c r="C4508" s="917"/>
      <c r="D4508" s="917"/>
      <c r="E4508" s="917"/>
    </row>
    <row r="4509" spans="1:5">
      <c r="A4509" s="923"/>
      <c r="B4509" s="917"/>
      <c r="C4509" s="917"/>
      <c r="D4509" s="917"/>
      <c r="E4509" s="917"/>
    </row>
    <row r="4510" spans="1:5">
      <c r="A4510" s="923"/>
      <c r="B4510" s="917"/>
      <c r="C4510" s="917"/>
      <c r="D4510" s="917"/>
      <c r="E4510" s="917"/>
    </row>
    <row r="4511" spans="1:5">
      <c r="A4511" s="923"/>
      <c r="B4511" s="917"/>
      <c r="C4511" s="917"/>
      <c r="D4511" s="917"/>
      <c r="E4511" s="917"/>
    </row>
    <row r="4512" spans="1:5">
      <c r="A4512" s="923"/>
      <c r="B4512" s="917"/>
      <c r="C4512" s="917"/>
      <c r="D4512" s="917"/>
      <c r="E4512" s="917"/>
    </row>
    <row r="4513" spans="1:5">
      <c r="A4513" s="923"/>
      <c r="B4513" s="917"/>
      <c r="C4513" s="917"/>
      <c r="D4513" s="917"/>
      <c r="E4513" s="917"/>
    </row>
    <row r="4514" spans="1:5">
      <c r="A4514" s="923"/>
      <c r="B4514" s="917"/>
      <c r="C4514" s="917"/>
      <c r="D4514" s="917"/>
      <c r="E4514" s="917"/>
    </row>
    <row r="4515" spans="1:5">
      <c r="A4515" s="923"/>
      <c r="B4515" s="917"/>
      <c r="C4515" s="917"/>
      <c r="D4515" s="917"/>
      <c r="E4515" s="917"/>
    </row>
    <row r="4516" spans="1:5">
      <c r="A4516" s="923"/>
      <c r="B4516" s="917"/>
      <c r="C4516" s="917"/>
      <c r="D4516" s="917"/>
      <c r="E4516" s="917"/>
    </row>
    <row r="4517" spans="1:5">
      <c r="A4517" s="923"/>
      <c r="B4517" s="917"/>
      <c r="C4517" s="917"/>
      <c r="D4517" s="917"/>
      <c r="E4517" s="917"/>
    </row>
    <row r="4518" spans="1:5">
      <c r="A4518" s="923"/>
      <c r="B4518" s="917"/>
      <c r="C4518" s="917"/>
      <c r="D4518" s="917"/>
      <c r="E4518" s="917"/>
    </row>
    <row r="4519" spans="1:5">
      <c r="A4519" s="923"/>
      <c r="B4519" s="917"/>
      <c r="C4519" s="917"/>
      <c r="D4519" s="917"/>
      <c r="E4519" s="917"/>
    </row>
    <row r="4520" spans="1:5">
      <c r="A4520" s="923"/>
      <c r="B4520" s="917"/>
      <c r="C4520" s="917"/>
      <c r="D4520" s="917"/>
      <c r="E4520" s="917"/>
    </row>
    <row r="4521" spans="1:5">
      <c r="A4521" s="923"/>
      <c r="B4521" s="917"/>
      <c r="C4521" s="917"/>
      <c r="D4521" s="917"/>
      <c r="E4521" s="917"/>
    </row>
    <row r="4522" spans="1:5">
      <c r="A4522" s="923"/>
      <c r="B4522" s="917"/>
      <c r="C4522" s="917"/>
      <c r="D4522" s="917"/>
      <c r="E4522" s="917"/>
    </row>
    <row r="4523" spans="1:5">
      <c r="A4523" s="923"/>
      <c r="B4523" s="917"/>
      <c r="C4523" s="917"/>
      <c r="D4523" s="917"/>
      <c r="E4523" s="917"/>
    </row>
    <row r="4524" spans="1:5">
      <c r="A4524" s="923"/>
      <c r="B4524" s="917"/>
      <c r="C4524" s="917"/>
      <c r="D4524" s="917"/>
      <c r="E4524" s="917"/>
    </row>
    <row r="4525" spans="1:5">
      <c r="A4525" s="923"/>
      <c r="B4525" s="917"/>
      <c r="C4525" s="917"/>
      <c r="D4525" s="917"/>
      <c r="E4525" s="917"/>
    </row>
    <row r="4526" spans="1:5">
      <c r="A4526" s="923"/>
      <c r="B4526" s="917"/>
      <c r="C4526" s="917"/>
      <c r="D4526" s="917"/>
      <c r="E4526" s="917"/>
    </row>
    <row r="4527" spans="1:5">
      <c r="A4527" s="923"/>
      <c r="B4527" s="917"/>
      <c r="C4527" s="917"/>
      <c r="D4527" s="917"/>
      <c r="E4527" s="917"/>
    </row>
    <row r="4528" spans="1:5">
      <c r="A4528" s="923"/>
      <c r="B4528" s="917"/>
      <c r="C4528" s="917"/>
      <c r="D4528" s="917"/>
      <c r="E4528" s="917"/>
    </row>
    <row r="4529" spans="1:5">
      <c r="A4529" s="923"/>
      <c r="B4529" s="917"/>
      <c r="C4529" s="917"/>
      <c r="D4529" s="917"/>
      <c r="E4529" s="917"/>
    </row>
    <row r="4530" spans="1:5">
      <c r="A4530" s="923"/>
      <c r="B4530" s="917"/>
      <c r="C4530" s="917"/>
      <c r="D4530" s="917"/>
      <c r="E4530" s="917"/>
    </row>
    <row r="4531" spans="1:5">
      <c r="A4531" s="923"/>
      <c r="B4531" s="917"/>
      <c r="C4531" s="917"/>
      <c r="D4531" s="917"/>
      <c r="E4531" s="917"/>
    </row>
    <row r="4532" spans="1:5">
      <c r="A4532" s="923"/>
      <c r="B4532" s="917"/>
      <c r="C4532" s="917"/>
      <c r="D4532" s="917"/>
      <c r="E4532" s="917"/>
    </row>
    <row r="4533" spans="1:5">
      <c r="A4533" s="923"/>
      <c r="B4533" s="917"/>
      <c r="C4533" s="917"/>
      <c r="D4533" s="917"/>
      <c r="E4533" s="917"/>
    </row>
    <row r="4534" spans="1:5">
      <c r="A4534" s="923"/>
      <c r="B4534" s="917"/>
      <c r="C4534" s="917"/>
      <c r="D4534" s="917"/>
      <c r="E4534" s="917"/>
    </row>
    <row r="4535" spans="1:5">
      <c r="A4535" s="923"/>
      <c r="B4535" s="917"/>
      <c r="C4535" s="917"/>
      <c r="D4535" s="917"/>
      <c r="E4535" s="917"/>
    </row>
    <row r="4536" spans="1:5">
      <c r="A4536" s="923"/>
      <c r="B4536" s="917"/>
      <c r="C4536" s="917"/>
      <c r="D4536" s="917"/>
      <c r="E4536" s="917"/>
    </row>
    <row r="4537" spans="1:5">
      <c r="A4537" s="923"/>
      <c r="B4537" s="917"/>
      <c r="C4537" s="917"/>
      <c r="D4537" s="917"/>
      <c r="E4537" s="917"/>
    </row>
    <row r="4538" spans="1:5">
      <c r="A4538" s="923"/>
      <c r="B4538" s="917"/>
      <c r="C4538" s="917"/>
      <c r="D4538" s="917"/>
      <c r="E4538" s="917"/>
    </row>
    <row r="4539" spans="1:5">
      <c r="A4539" s="923"/>
      <c r="B4539" s="917"/>
      <c r="C4539" s="917"/>
      <c r="D4539" s="917"/>
      <c r="E4539" s="917"/>
    </row>
    <row r="4540" spans="1:5">
      <c r="A4540" s="923"/>
      <c r="B4540" s="917"/>
      <c r="C4540" s="917"/>
      <c r="D4540" s="917"/>
      <c r="E4540" s="917"/>
    </row>
    <row r="4541" spans="1:5">
      <c r="A4541" s="923"/>
      <c r="B4541" s="917"/>
      <c r="C4541" s="917"/>
      <c r="D4541" s="917"/>
      <c r="E4541" s="917"/>
    </row>
    <row r="4542" spans="1:5">
      <c r="A4542" s="923"/>
      <c r="B4542" s="917"/>
      <c r="C4542" s="917"/>
      <c r="D4542" s="917"/>
      <c r="E4542" s="917"/>
    </row>
    <row r="4543" spans="1:5">
      <c r="A4543" s="923"/>
      <c r="B4543" s="917"/>
      <c r="C4543" s="917"/>
      <c r="D4543" s="917"/>
      <c r="E4543" s="917"/>
    </row>
    <row r="4544" spans="1:5">
      <c r="A4544" s="923"/>
      <c r="B4544" s="917"/>
      <c r="C4544" s="917"/>
      <c r="D4544" s="917"/>
      <c r="E4544" s="917"/>
    </row>
    <row r="4545" spans="1:5">
      <c r="A4545" s="923"/>
      <c r="B4545" s="917"/>
      <c r="C4545" s="917"/>
      <c r="D4545" s="917"/>
      <c r="E4545" s="917"/>
    </row>
    <row r="4546" spans="1:5">
      <c r="A4546" s="923"/>
      <c r="B4546" s="917"/>
      <c r="C4546" s="917"/>
      <c r="D4546" s="917"/>
      <c r="E4546" s="917"/>
    </row>
    <row r="4547" spans="1:5">
      <c r="A4547" s="923"/>
      <c r="B4547" s="917"/>
      <c r="C4547" s="917"/>
      <c r="D4547" s="917"/>
      <c r="E4547" s="917"/>
    </row>
    <row r="4548" spans="1:5">
      <c r="A4548" s="923"/>
      <c r="B4548" s="917"/>
      <c r="C4548" s="917"/>
      <c r="D4548" s="917"/>
      <c r="E4548" s="917"/>
    </row>
    <row r="4549" spans="1:5">
      <c r="A4549" s="923"/>
      <c r="B4549" s="917"/>
      <c r="C4549" s="917"/>
      <c r="D4549" s="917"/>
      <c r="E4549" s="917"/>
    </row>
    <row r="4550" spans="1:5">
      <c r="A4550" s="923"/>
      <c r="B4550" s="917"/>
      <c r="C4550" s="917"/>
      <c r="D4550" s="917"/>
      <c r="E4550" s="917"/>
    </row>
    <row r="4551" spans="1:5">
      <c r="A4551" s="923"/>
      <c r="B4551" s="917"/>
      <c r="C4551" s="917"/>
      <c r="D4551" s="917"/>
      <c r="E4551" s="917"/>
    </row>
    <row r="4552" spans="1:5">
      <c r="A4552" s="923"/>
      <c r="B4552" s="917"/>
      <c r="C4552" s="917"/>
      <c r="D4552" s="917"/>
      <c r="E4552" s="917"/>
    </row>
    <row r="4553" spans="1:5">
      <c r="A4553" s="923"/>
      <c r="B4553" s="917"/>
      <c r="C4553" s="917"/>
      <c r="D4553" s="917"/>
      <c r="E4553" s="917"/>
    </row>
    <row r="4554" spans="1:5">
      <c r="A4554" s="923"/>
      <c r="B4554" s="917"/>
      <c r="C4554" s="917"/>
      <c r="D4554" s="917"/>
      <c r="E4554" s="917"/>
    </row>
    <row r="4555" spans="1:5">
      <c r="A4555" s="923"/>
      <c r="B4555" s="917"/>
      <c r="C4555" s="917"/>
      <c r="D4555" s="917"/>
      <c r="E4555" s="917"/>
    </row>
    <row r="4556" spans="1:5">
      <c r="A4556" s="923"/>
      <c r="B4556" s="917"/>
      <c r="C4556" s="917"/>
      <c r="D4556" s="917"/>
      <c r="E4556" s="917"/>
    </row>
    <row r="4557" spans="1:5">
      <c r="A4557" s="923"/>
      <c r="B4557" s="917"/>
      <c r="C4557" s="917"/>
      <c r="D4557" s="917"/>
      <c r="E4557" s="917"/>
    </row>
    <row r="4558" spans="1:5">
      <c r="A4558" s="923"/>
      <c r="B4558" s="917"/>
      <c r="C4558" s="917"/>
      <c r="D4558" s="917"/>
      <c r="E4558" s="917"/>
    </row>
    <row r="4559" spans="1:5">
      <c r="A4559" s="923"/>
      <c r="B4559" s="917"/>
      <c r="C4559" s="917"/>
      <c r="D4559" s="917"/>
      <c r="E4559" s="917"/>
    </row>
    <row r="4560" spans="1:5">
      <c r="A4560" s="923"/>
      <c r="B4560" s="917"/>
      <c r="C4560" s="917"/>
      <c r="D4560" s="917"/>
      <c r="E4560" s="917"/>
    </row>
    <row r="4561" spans="1:5">
      <c r="A4561" s="923"/>
      <c r="B4561" s="917"/>
      <c r="C4561" s="917"/>
      <c r="D4561" s="917"/>
      <c r="E4561" s="917"/>
    </row>
    <row r="4562" spans="1:5">
      <c r="A4562" s="923"/>
      <c r="B4562" s="917"/>
      <c r="C4562" s="917"/>
      <c r="D4562" s="917"/>
      <c r="E4562" s="917"/>
    </row>
    <row r="4563" spans="1:5">
      <c r="A4563" s="923"/>
      <c r="B4563" s="917"/>
      <c r="C4563" s="917"/>
      <c r="D4563" s="917"/>
      <c r="E4563" s="917"/>
    </row>
    <row r="4564" spans="1:5">
      <c r="A4564" s="923"/>
      <c r="B4564" s="917"/>
      <c r="C4564" s="917"/>
      <c r="D4564" s="917"/>
      <c r="E4564" s="917"/>
    </row>
    <row r="4565" spans="1:5">
      <c r="A4565" s="923"/>
      <c r="B4565" s="917"/>
      <c r="C4565" s="917"/>
      <c r="D4565" s="917"/>
      <c r="E4565" s="917"/>
    </row>
    <row r="4566" spans="1:5">
      <c r="A4566" s="923"/>
      <c r="B4566" s="917"/>
      <c r="C4566" s="917"/>
      <c r="D4566" s="917"/>
      <c r="E4566" s="917"/>
    </row>
    <row r="4567" spans="1:5">
      <c r="A4567" s="923"/>
      <c r="B4567" s="917"/>
      <c r="C4567" s="917"/>
      <c r="D4567" s="917"/>
      <c r="E4567" s="917"/>
    </row>
    <row r="4568" spans="1:5">
      <c r="A4568" s="923"/>
      <c r="B4568" s="917"/>
      <c r="C4568" s="917"/>
      <c r="D4568" s="917"/>
      <c r="E4568" s="917"/>
    </row>
    <row r="4569" spans="1:5">
      <c r="A4569" s="923"/>
      <c r="B4569" s="917"/>
      <c r="C4569" s="917"/>
      <c r="D4569" s="917"/>
      <c r="E4569" s="917"/>
    </row>
    <row r="4570" spans="1:5">
      <c r="A4570" s="923"/>
      <c r="B4570" s="917"/>
      <c r="C4570" s="917"/>
      <c r="D4570" s="917"/>
      <c r="E4570" s="917"/>
    </row>
    <row r="4571" spans="1:5">
      <c r="A4571" s="923"/>
      <c r="B4571" s="917"/>
      <c r="C4571" s="917"/>
      <c r="D4571" s="917"/>
      <c r="E4571" s="917"/>
    </row>
    <row r="4572" spans="1:5">
      <c r="A4572" s="923"/>
      <c r="B4572" s="917"/>
      <c r="C4572" s="917"/>
      <c r="D4572" s="917"/>
      <c r="E4572" s="917"/>
    </row>
    <row r="4573" spans="1:5">
      <c r="A4573" s="923"/>
      <c r="B4573" s="917"/>
      <c r="C4573" s="917"/>
      <c r="D4573" s="917"/>
      <c r="E4573" s="917"/>
    </row>
    <row r="4574" spans="1:5">
      <c r="A4574" s="923"/>
      <c r="B4574" s="917"/>
      <c r="C4574" s="917"/>
      <c r="D4574" s="917"/>
      <c r="E4574" s="917"/>
    </row>
    <row r="4575" spans="1:5">
      <c r="A4575" s="923"/>
      <c r="B4575" s="917"/>
      <c r="C4575" s="917"/>
      <c r="D4575" s="917"/>
      <c r="E4575" s="917"/>
    </row>
    <row r="4576" spans="1:5">
      <c r="A4576" s="923"/>
      <c r="B4576" s="917"/>
      <c r="C4576" s="917"/>
      <c r="D4576" s="917"/>
      <c r="E4576" s="917"/>
    </row>
    <row r="4577" spans="1:5">
      <c r="A4577" s="923"/>
      <c r="B4577" s="917"/>
      <c r="C4577" s="917"/>
      <c r="D4577" s="917"/>
      <c r="E4577" s="917"/>
    </row>
    <row r="4578" spans="1:5">
      <c r="A4578" s="923"/>
      <c r="B4578" s="917"/>
      <c r="C4578" s="917"/>
      <c r="D4578" s="917"/>
      <c r="E4578" s="917"/>
    </row>
    <row r="4579" spans="1:5">
      <c r="A4579" s="923"/>
      <c r="B4579" s="917"/>
      <c r="C4579" s="917"/>
      <c r="D4579" s="917"/>
      <c r="E4579" s="917"/>
    </row>
    <row r="4580" spans="1:5">
      <c r="A4580" s="923"/>
      <c r="B4580" s="917"/>
      <c r="C4580" s="917"/>
      <c r="D4580" s="917"/>
      <c r="E4580" s="917"/>
    </row>
    <row r="4581" spans="1:5">
      <c r="A4581" s="923"/>
      <c r="B4581" s="917"/>
      <c r="C4581" s="917"/>
      <c r="D4581" s="917"/>
      <c r="E4581" s="917"/>
    </row>
    <row r="4582" spans="1:5">
      <c r="A4582" s="923"/>
      <c r="B4582" s="917"/>
      <c r="C4582" s="917"/>
      <c r="D4582" s="917"/>
      <c r="E4582" s="917"/>
    </row>
    <row r="4583" spans="1:5">
      <c r="A4583" s="923"/>
      <c r="B4583" s="917"/>
      <c r="C4583" s="917"/>
      <c r="D4583" s="917"/>
      <c r="E4583" s="917"/>
    </row>
    <row r="4584" spans="1:5">
      <c r="A4584" s="923"/>
      <c r="B4584" s="917"/>
      <c r="C4584" s="917"/>
      <c r="D4584" s="917"/>
      <c r="E4584" s="917"/>
    </row>
    <row r="4585" spans="1:5">
      <c r="A4585" s="923"/>
      <c r="B4585" s="917"/>
      <c r="C4585" s="917"/>
      <c r="D4585" s="917"/>
      <c r="E4585" s="917"/>
    </row>
    <row r="4586" spans="1:5">
      <c r="A4586" s="923"/>
      <c r="B4586" s="917"/>
      <c r="C4586" s="917"/>
      <c r="D4586" s="917"/>
      <c r="E4586" s="917"/>
    </row>
    <row r="4587" spans="1:5">
      <c r="A4587" s="923"/>
      <c r="B4587" s="917"/>
      <c r="C4587" s="917"/>
      <c r="D4587" s="917"/>
      <c r="E4587" s="917"/>
    </row>
    <row r="4588" spans="1:5">
      <c r="A4588" s="923"/>
      <c r="B4588" s="917"/>
      <c r="C4588" s="917"/>
      <c r="D4588" s="917"/>
      <c r="E4588" s="917"/>
    </row>
    <row r="4589" spans="1:5">
      <c r="A4589" s="923"/>
      <c r="B4589" s="917"/>
      <c r="C4589" s="917"/>
      <c r="D4589" s="917"/>
      <c r="E4589" s="917"/>
    </row>
    <row r="4590" spans="1:5">
      <c r="A4590" s="923"/>
      <c r="B4590" s="917"/>
      <c r="C4590" s="917"/>
      <c r="D4590" s="917"/>
      <c r="E4590" s="917"/>
    </row>
    <row r="4591" spans="1:5">
      <c r="A4591" s="923"/>
      <c r="B4591" s="917"/>
      <c r="C4591" s="917"/>
      <c r="D4591" s="917"/>
      <c r="E4591" s="917"/>
    </row>
    <row r="4592" spans="1:5">
      <c r="A4592" s="923"/>
      <c r="B4592" s="917"/>
      <c r="C4592" s="917"/>
      <c r="D4592" s="917"/>
      <c r="E4592" s="917"/>
    </row>
    <row r="4593" spans="1:5">
      <c r="A4593" s="923"/>
      <c r="B4593" s="917"/>
      <c r="C4593" s="917"/>
      <c r="D4593" s="917"/>
      <c r="E4593" s="917"/>
    </row>
    <row r="4594" spans="1:5">
      <c r="A4594" s="923"/>
      <c r="B4594" s="917"/>
      <c r="C4594" s="917"/>
      <c r="D4594" s="917"/>
      <c r="E4594" s="917"/>
    </row>
    <row r="4595" spans="1:5">
      <c r="A4595" s="923"/>
      <c r="B4595" s="917"/>
      <c r="C4595" s="917"/>
      <c r="D4595" s="917"/>
      <c r="E4595" s="917"/>
    </row>
    <row r="4596" spans="1:5">
      <c r="A4596" s="923"/>
      <c r="B4596" s="917"/>
      <c r="C4596" s="917"/>
      <c r="D4596" s="917"/>
      <c r="E4596" s="917"/>
    </row>
    <row r="4597" spans="1:5">
      <c r="A4597" s="923"/>
      <c r="B4597" s="917"/>
      <c r="C4597" s="917"/>
      <c r="D4597" s="917"/>
      <c r="E4597" s="917"/>
    </row>
    <row r="4598" spans="1:5">
      <c r="A4598" s="923"/>
      <c r="B4598" s="917"/>
      <c r="C4598" s="917"/>
      <c r="D4598" s="917"/>
      <c r="E4598" s="917"/>
    </row>
    <row r="4599" spans="1:5">
      <c r="A4599" s="923"/>
      <c r="B4599" s="917"/>
      <c r="C4599" s="917"/>
      <c r="D4599" s="917"/>
      <c r="E4599" s="917"/>
    </row>
    <row r="4600" spans="1:5">
      <c r="A4600" s="923"/>
      <c r="B4600" s="917"/>
      <c r="C4600" s="917"/>
      <c r="D4600" s="917"/>
      <c r="E4600" s="917"/>
    </row>
    <row r="4601" spans="1:5">
      <c r="A4601" s="923"/>
      <c r="B4601" s="917"/>
      <c r="C4601" s="917"/>
      <c r="D4601" s="917"/>
      <c r="E4601" s="917"/>
    </row>
    <row r="4602" spans="1:5">
      <c r="A4602" s="923"/>
      <c r="B4602" s="917"/>
      <c r="C4602" s="917"/>
      <c r="D4602" s="917"/>
      <c r="E4602" s="917"/>
    </row>
    <row r="4603" spans="1:5">
      <c r="A4603" s="923"/>
      <c r="B4603" s="917"/>
      <c r="C4603" s="917"/>
      <c r="D4603" s="917"/>
      <c r="E4603" s="917"/>
    </row>
    <row r="4604" spans="1:5">
      <c r="A4604" s="923"/>
      <c r="B4604" s="917"/>
      <c r="C4604" s="917"/>
      <c r="D4604" s="917"/>
      <c r="E4604" s="917"/>
    </row>
    <row r="4605" spans="1:5">
      <c r="A4605" s="923"/>
      <c r="B4605" s="917"/>
      <c r="C4605" s="917"/>
      <c r="D4605" s="917"/>
      <c r="E4605" s="917"/>
    </row>
    <row r="4606" spans="1:5">
      <c r="A4606" s="923"/>
      <c r="B4606" s="917"/>
      <c r="C4606" s="917"/>
      <c r="D4606" s="917"/>
      <c r="E4606" s="917"/>
    </row>
    <row r="4607" spans="1:5">
      <c r="A4607" s="923"/>
      <c r="B4607" s="917"/>
      <c r="C4607" s="917"/>
      <c r="D4607" s="917"/>
      <c r="E4607" s="917"/>
    </row>
    <row r="4608" spans="1:5">
      <c r="A4608" s="923"/>
      <c r="B4608" s="917"/>
      <c r="C4608" s="917"/>
      <c r="D4608" s="917"/>
      <c r="E4608" s="917"/>
    </row>
    <row r="4609" spans="1:5">
      <c r="A4609" s="923"/>
      <c r="B4609" s="917"/>
      <c r="C4609" s="917"/>
      <c r="D4609" s="917"/>
      <c r="E4609" s="917"/>
    </row>
    <row r="4610" spans="1:5">
      <c r="A4610" s="923"/>
      <c r="B4610" s="917"/>
      <c r="C4610" s="917"/>
      <c r="D4610" s="917"/>
      <c r="E4610" s="917"/>
    </row>
    <row r="4611" spans="1:5">
      <c r="A4611" s="923"/>
      <c r="B4611" s="917"/>
      <c r="C4611" s="917"/>
      <c r="D4611" s="917"/>
      <c r="E4611" s="917"/>
    </row>
    <row r="4612" spans="1:5">
      <c r="A4612" s="923"/>
      <c r="B4612" s="917"/>
      <c r="C4612" s="917"/>
      <c r="D4612" s="917"/>
      <c r="E4612" s="917"/>
    </row>
    <row r="4613" spans="1:5">
      <c r="A4613" s="923"/>
      <c r="B4613" s="917"/>
      <c r="C4613" s="917"/>
      <c r="D4613" s="917"/>
      <c r="E4613" s="917"/>
    </row>
    <row r="4614" spans="1:5">
      <c r="A4614" s="923"/>
      <c r="B4614" s="917"/>
      <c r="C4614" s="917"/>
      <c r="D4614" s="917"/>
      <c r="E4614" s="917"/>
    </row>
    <row r="4615" spans="1:5">
      <c r="A4615" s="923"/>
      <c r="B4615" s="917"/>
      <c r="C4615" s="917"/>
      <c r="D4615" s="917"/>
      <c r="E4615" s="917"/>
    </row>
    <row r="4616" spans="1:5">
      <c r="A4616" s="923"/>
      <c r="B4616" s="917"/>
      <c r="C4616" s="917"/>
      <c r="D4616" s="917"/>
      <c r="E4616" s="917"/>
    </row>
    <row r="4617" spans="1:5">
      <c r="A4617" s="923"/>
      <c r="B4617" s="917"/>
      <c r="C4617" s="917"/>
      <c r="D4617" s="917"/>
      <c r="E4617" s="917"/>
    </row>
    <row r="4618" spans="1:5">
      <c r="A4618" s="923"/>
      <c r="B4618" s="917"/>
      <c r="C4618" s="917"/>
      <c r="D4618" s="917"/>
      <c r="E4618" s="917"/>
    </row>
    <row r="4619" spans="1:5">
      <c r="A4619" s="923"/>
      <c r="B4619" s="917"/>
      <c r="C4619" s="917"/>
      <c r="D4619" s="917"/>
      <c r="E4619" s="917"/>
    </row>
    <row r="4620" spans="1:5">
      <c r="A4620" s="923"/>
      <c r="B4620" s="917"/>
      <c r="C4620" s="917"/>
      <c r="D4620" s="917"/>
      <c r="E4620" s="917"/>
    </row>
    <row r="4621" spans="1:5">
      <c r="A4621" s="923"/>
      <c r="B4621" s="917"/>
      <c r="C4621" s="917"/>
      <c r="D4621" s="917"/>
      <c r="E4621" s="917"/>
    </row>
    <row r="4622" spans="1:5">
      <c r="A4622" s="923"/>
      <c r="B4622" s="917"/>
      <c r="C4622" s="917"/>
      <c r="D4622" s="917"/>
      <c r="E4622" s="917"/>
    </row>
    <row r="4623" spans="1:5">
      <c r="A4623" s="923"/>
      <c r="B4623" s="917"/>
      <c r="C4623" s="917"/>
      <c r="D4623" s="917"/>
      <c r="E4623" s="917"/>
    </row>
    <row r="4624" spans="1:5">
      <c r="A4624" s="923"/>
      <c r="B4624" s="917"/>
      <c r="C4624" s="917"/>
      <c r="D4624" s="917"/>
      <c r="E4624" s="917"/>
    </row>
    <row r="4625" spans="1:5">
      <c r="A4625" s="923"/>
      <c r="B4625" s="917"/>
      <c r="C4625" s="917"/>
      <c r="D4625" s="917"/>
      <c r="E4625" s="917"/>
    </row>
    <row r="4626" spans="1:5">
      <c r="A4626" s="923"/>
      <c r="B4626" s="917"/>
      <c r="C4626" s="917"/>
      <c r="D4626" s="917"/>
      <c r="E4626" s="917"/>
    </row>
    <row r="4627" spans="1:5">
      <c r="A4627" s="923"/>
      <c r="B4627" s="917"/>
      <c r="C4627" s="917"/>
      <c r="D4627" s="917"/>
      <c r="E4627" s="917"/>
    </row>
    <row r="4628" spans="1:5">
      <c r="A4628" s="923"/>
      <c r="B4628" s="917"/>
      <c r="C4628" s="917"/>
      <c r="D4628" s="917"/>
      <c r="E4628" s="917"/>
    </row>
    <row r="4629" spans="1:5">
      <c r="A4629" s="923"/>
      <c r="B4629" s="917"/>
      <c r="C4629" s="917"/>
      <c r="D4629" s="917"/>
      <c r="E4629" s="917"/>
    </row>
    <row r="4630" spans="1:5">
      <c r="A4630" s="923"/>
      <c r="B4630" s="917"/>
      <c r="C4630" s="917"/>
      <c r="D4630" s="917"/>
      <c r="E4630" s="917"/>
    </row>
    <row r="4631" spans="1:5">
      <c r="A4631" s="923"/>
      <c r="B4631" s="917"/>
      <c r="C4631" s="917"/>
      <c r="D4631" s="917"/>
      <c r="E4631" s="917"/>
    </row>
    <row r="4632" spans="1:5">
      <c r="A4632" s="923"/>
      <c r="B4632" s="917"/>
      <c r="C4632" s="917"/>
      <c r="D4632" s="917"/>
      <c r="E4632" s="917"/>
    </row>
    <row r="4633" spans="1:5">
      <c r="A4633" s="923"/>
      <c r="B4633" s="917"/>
      <c r="C4633" s="917"/>
      <c r="D4633" s="917"/>
      <c r="E4633" s="917"/>
    </row>
    <row r="4634" spans="1:5">
      <c r="A4634" s="923"/>
      <c r="B4634" s="917"/>
      <c r="C4634" s="917"/>
      <c r="D4634" s="917"/>
      <c r="E4634" s="917"/>
    </row>
    <row r="4635" spans="1:5">
      <c r="A4635" s="923"/>
      <c r="B4635" s="917"/>
      <c r="C4635" s="917"/>
      <c r="D4635" s="917"/>
      <c r="E4635" s="917"/>
    </row>
    <row r="4636" spans="1:5">
      <c r="A4636" s="923"/>
      <c r="B4636" s="917"/>
      <c r="C4636" s="917"/>
      <c r="D4636" s="917"/>
      <c r="E4636" s="917"/>
    </row>
    <row r="4637" spans="1:5">
      <c r="A4637" s="923"/>
      <c r="B4637" s="917"/>
      <c r="C4637" s="917"/>
      <c r="D4637" s="917"/>
      <c r="E4637" s="917"/>
    </row>
    <row r="4638" spans="1:5">
      <c r="A4638" s="923"/>
      <c r="B4638" s="917"/>
      <c r="C4638" s="917"/>
      <c r="D4638" s="917"/>
      <c r="E4638" s="917"/>
    </row>
    <row r="4639" spans="1:5">
      <c r="A4639" s="923"/>
      <c r="B4639" s="917"/>
      <c r="C4639" s="917"/>
      <c r="D4639" s="917"/>
      <c r="E4639" s="917"/>
    </row>
    <row r="4640" spans="1:5">
      <c r="A4640" s="923"/>
      <c r="B4640" s="917"/>
      <c r="C4640" s="917"/>
      <c r="D4640" s="917"/>
      <c r="E4640" s="917"/>
    </row>
    <row r="4641" spans="1:5">
      <c r="A4641" s="923"/>
      <c r="B4641" s="917"/>
      <c r="C4641" s="917"/>
      <c r="D4641" s="917"/>
      <c r="E4641" s="917"/>
    </row>
    <row r="4642" spans="1:5">
      <c r="A4642" s="923"/>
      <c r="B4642" s="917"/>
      <c r="C4642" s="917"/>
      <c r="D4642" s="917"/>
      <c r="E4642" s="917"/>
    </row>
    <row r="4643" spans="1:5">
      <c r="A4643" s="923"/>
      <c r="B4643" s="917"/>
      <c r="C4643" s="917"/>
      <c r="D4643" s="917"/>
      <c r="E4643" s="917"/>
    </row>
    <row r="4644" spans="1:5">
      <c r="A4644" s="923"/>
      <c r="B4644" s="917"/>
      <c r="C4644" s="917"/>
      <c r="D4644" s="917"/>
      <c r="E4644" s="917"/>
    </row>
    <row r="4645" spans="1:5">
      <c r="A4645" s="923"/>
      <c r="B4645" s="917"/>
      <c r="C4645" s="917"/>
      <c r="D4645" s="917"/>
      <c r="E4645" s="917"/>
    </row>
    <row r="4646" spans="1:5">
      <c r="A4646" s="923"/>
      <c r="B4646" s="917"/>
      <c r="C4646" s="917"/>
      <c r="D4646" s="917"/>
      <c r="E4646" s="917"/>
    </row>
    <row r="4647" spans="1:5">
      <c r="A4647" s="923"/>
      <c r="B4647" s="917"/>
      <c r="C4647" s="917"/>
      <c r="D4647" s="917"/>
      <c r="E4647" s="917"/>
    </row>
    <row r="4648" spans="1:5">
      <c r="A4648" s="923"/>
      <c r="B4648" s="917"/>
      <c r="C4648" s="917"/>
      <c r="D4648" s="917"/>
      <c r="E4648" s="917"/>
    </row>
    <row r="4649" spans="1:5">
      <c r="A4649" s="923"/>
      <c r="B4649" s="917"/>
      <c r="C4649" s="917"/>
      <c r="D4649" s="917"/>
      <c r="E4649" s="917"/>
    </row>
    <row r="4650" spans="1:5">
      <c r="A4650" s="923"/>
      <c r="B4650" s="917"/>
      <c r="C4650" s="917"/>
      <c r="D4650" s="917"/>
      <c r="E4650" s="917"/>
    </row>
    <row r="4651" spans="1:5">
      <c r="A4651" s="923"/>
      <c r="B4651" s="917"/>
      <c r="C4651" s="917"/>
      <c r="D4651" s="917"/>
      <c r="E4651" s="917"/>
    </row>
    <row r="4652" spans="1:5">
      <c r="A4652" s="923"/>
      <c r="B4652" s="917"/>
      <c r="C4652" s="917"/>
      <c r="D4652" s="917"/>
      <c r="E4652" s="917"/>
    </row>
    <row r="4653" spans="1:5">
      <c r="A4653" s="923"/>
      <c r="B4653" s="917"/>
      <c r="C4653" s="917"/>
      <c r="D4653" s="917"/>
      <c r="E4653" s="917"/>
    </row>
    <row r="4654" spans="1:5">
      <c r="A4654" s="923"/>
      <c r="B4654" s="917"/>
      <c r="C4654" s="917"/>
      <c r="D4654" s="917"/>
      <c r="E4654" s="917"/>
    </row>
    <row r="4655" spans="1:5">
      <c r="A4655" s="923"/>
      <c r="B4655" s="917"/>
      <c r="C4655" s="917"/>
      <c r="D4655" s="917"/>
      <c r="E4655" s="917"/>
    </row>
    <row r="4656" spans="1:5">
      <c r="A4656" s="923"/>
      <c r="B4656" s="917"/>
      <c r="C4656" s="917"/>
      <c r="D4656" s="917"/>
      <c r="E4656" s="917"/>
    </row>
    <row r="4657" spans="1:5">
      <c r="A4657" s="923"/>
      <c r="B4657" s="917"/>
      <c r="C4657" s="917"/>
      <c r="D4657" s="917"/>
      <c r="E4657" s="917"/>
    </row>
    <row r="4658" spans="1:5">
      <c r="A4658" s="923"/>
      <c r="B4658" s="917"/>
      <c r="C4658" s="917"/>
      <c r="D4658" s="917"/>
      <c r="E4658" s="917"/>
    </row>
    <row r="4659" spans="1:5">
      <c r="A4659" s="923"/>
      <c r="B4659" s="917"/>
      <c r="C4659" s="917"/>
      <c r="D4659" s="917"/>
      <c r="E4659" s="917"/>
    </row>
    <row r="4660" spans="1:5">
      <c r="A4660" s="923"/>
      <c r="B4660" s="917"/>
      <c r="C4660" s="917"/>
      <c r="D4660" s="917"/>
      <c r="E4660" s="917"/>
    </row>
    <row r="4661" spans="1:5">
      <c r="A4661" s="923"/>
      <c r="B4661" s="917"/>
      <c r="C4661" s="917"/>
      <c r="D4661" s="917"/>
      <c r="E4661" s="917"/>
    </row>
    <row r="4662" spans="1:5">
      <c r="A4662" s="923"/>
      <c r="B4662" s="917"/>
      <c r="C4662" s="917"/>
      <c r="D4662" s="917"/>
      <c r="E4662" s="917"/>
    </row>
    <row r="4663" spans="1:5">
      <c r="A4663" s="923"/>
      <c r="B4663" s="917"/>
      <c r="C4663" s="917"/>
      <c r="D4663" s="917"/>
      <c r="E4663" s="917"/>
    </row>
    <row r="4664" spans="1:5">
      <c r="A4664" s="923"/>
      <c r="B4664" s="917"/>
      <c r="C4664" s="917"/>
      <c r="D4664" s="917"/>
      <c r="E4664" s="917"/>
    </row>
    <row r="4665" spans="1:5">
      <c r="A4665" s="923"/>
      <c r="B4665" s="917"/>
      <c r="C4665" s="917"/>
      <c r="D4665" s="917"/>
      <c r="E4665" s="917"/>
    </row>
    <row r="4666" spans="1:5">
      <c r="A4666" s="923"/>
      <c r="B4666" s="917"/>
      <c r="C4666" s="917"/>
      <c r="D4666" s="917"/>
      <c r="E4666" s="917"/>
    </row>
    <row r="4667" spans="1:5">
      <c r="A4667" s="923"/>
      <c r="B4667" s="917"/>
      <c r="C4667" s="917"/>
      <c r="D4667" s="917"/>
      <c r="E4667" s="917"/>
    </row>
    <row r="4668" spans="1:5">
      <c r="A4668" s="923"/>
      <c r="B4668" s="917"/>
      <c r="C4668" s="917"/>
      <c r="D4668" s="917"/>
      <c r="E4668" s="917"/>
    </row>
    <row r="4669" spans="1:5">
      <c r="A4669" s="923"/>
      <c r="B4669" s="917"/>
      <c r="C4669" s="917"/>
      <c r="D4669" s="917"/>
      <c r="E4669" s="917"/>
    </row>
    <row r="4670" spans="1:5">
      <c r="A4670" s="923"/>
      <c r="B4670" s="917"/>
      <c r="C4670" s="917"/>
      <c r="D4670" s="917"/>
      <c r="E4670" s="917"/>
    </row>
    <row r="4671" spans="1:5">
      <c r="A4671" s="923"/>
      <c r="B4671" s="917"/>
      <c r="C4671" s="917"/>
      <c r="D4671" s="917"/>
      <c r="E4671" s="917"/>
    </row>
    <row r="4672" spans="1:5">
      <c r="A4672" s="923"/>
      <c r="B4672" s="917"/>
      <c r="C4672" s="917"/>
      <c r="D4672" s="917"/>
      <c r="E4672" s="917"/>
    </row>
    <row r="4673" spans="1:5">
      <c r="A4673" s="923"/>
      <c r="B4673" s="917"/>
      <c r="C4673" s="917"/>
      <c r="D4673" s="917"/>
      <c r="E4673" s="917"/>
    </row>
    <row r="4674" spans="1:5">
      <c r="A4674" s="923"/>
      <c r="B4674" s="917"/>
      <c r="C4674" s="917"/>
      <c r="D4674" s="917"/>
      <c r="E4674" s="917"/>
    </row>
    <row r="4675" spans="1:5">
      <c r="A4675" s="923"/>
      <c r="B4675" s="917"/>
      <c r="C4675" s="917"/>
      <c r="D4675" s="917"/>
      <c r="E4675" s="917"/>
    </row>
    <row r="4676" spans="1:5">
      <c r="A4676" s="923"/>
      <c r="B4676" s="917"/>
      <c r="C4676" s="917"/>
      <c r="D4676" s="917"/>
      <c r="E4676" s="917"/>
    </row>
    <row r="4677" spans="1:5">
      <c r="A4677" s="923"/>
      <c r="B4677" s="917"/>
      <c r="C4677" s="917"/>
      <c r="D4677" s="917"/>
      <c r="E4677" s="917"/>
    </row>
    <row r="4678" spans="1:5">
      <c r="A4678" s="923"/>
      <c r="B4678" s="917"/>
      <c r="C4678" s="917"/>
      <c r="D4678" s="917"/>
      <c r="E4678" s="917"/>
    </row>
    <row r="4679" spans="1:5">
      <c r="A4679" s="923"/>
      <c r="B4679" s="917"/>
      <c r="C4679" s="917"/>
      <c r="D4679" s="917"/>
      <c r="E4679" s="917"/>
    </row>
    <row r="4680" spans="1:5">
      <c r="A4680" s="923"/>
      <c r="B4680" s="917"/>
      <c r="C4680" s="917"/>
      <c r="D4680" s="917"/>
      <c r="E4680" s="917"/>
    </row>
    <row r="4681" spans="1:5">
      <c r="A4681" s="923"/>
      <c r="B4681" s="917"/>
      <c r="C4681" s="917"/>
      <c r="D4681" s="917"/>
      <c r="E4681" s="917"/>
    </row>
    <row r="4682" spans="1:5">
      <c r="A4682" s="923"/>
      <c r="B4682" s="917"/>
      <c r="C4682" s="917"/>
      <c r="D4682" s="917"/>
      <c r="E4682" s="917"/>
    </row>
    <row r="4683" spans="1:5">
      <c r="A4683" s="923"/>
      <c r="B4683" s="917"/>
      <c r="C4683" s="917"/>
      <c r="D4683" s="917"/>
      <c r="E4683" s="917"/>
    </row>
    <row r="4684" spans="1:5">
      <c r="A4684" s="923"/>
      <c r="B4684" s="917"/>
      <c r="C4684" s="917"/>
      <c r="D4684" s="917"/>
      <c r="E4684" s="917"/>
    </row>
    <row r="4685" spans="1:5">
      <c r="A4685" s="923"/>
      <c r="B4685" s="917"/>
      <c r="C4685" s="917"/>
      <c r="D4685" s="917"/>
      <c r="E4685" s="917"/>
    </row>
    <row r="4686" spans="1:5">
      <c r="A4686" s="923"/>
      <c r="B4686" s="917"/>
      <c r="C4686" s="917"/>
      <c r="D4686" s="917"/>
      <c r="E4686" s="917"/>
    </row>
    <row r="4687" spans="1:5">
      <c r="A4687" s="923"/>
      <c r="B4687" s="917"/>
      <c r="C4687" s="917"/>
      <c r="D4687" s="917"/>
      <c r="E4687" s="917"/>
    </row>
    <row r="4688" spans="1:5">
      <c r="A4688" s="923"/>
      <c r="B4688" s="917"/>
      <c r="C4688" s="917"/>
      <c r="D4688" s="917"/>
      <c r="E4688" s="917"/>
    </row>
    <row r="4689" spans="1:5">
      <c r="A4689" s="923"/>
      <c r="B4689" s="917"/>
      <c r="C4689" s="917"/>
      <c r="D4689" s="917"/>
      <c r="E4689" s="917"/>
    </row>
    <row r="4690" spans="1:5">
      <c r="A4690" s="923"/>
      <c r="B4690" s="917"/>
      <c r="C4690" s="917"/>
      <c r="D4690" s="917"/>
      <c r="E4690" s="917"/>
    </row>
    <row r="4691" spans="1:5">
      <c r="A4691" s="923"/>
      <c r="B4691" s="917"/>
      <c r="C4691" s="917"/>
      <c r="D4691" s="917"/>
      <c r="E4691" s="917"/>
    </row>
    <row r="4692" spans="1:5">
      <c r="A4692" s="923"/>
      <c r="B4692" s="917"/>
      <c r="C4692" s="917"/>
      <c r="D4692" s="917"/>
      <c r="E4692" s="917"/>
    </row>
    <row r="4693" spans="1:5">
      <c r="A4693" s="923"/>
      <c r="B4693" s="917"/>
      <c r="C4693" s="917"/>
      <c r="D4693" s="917"/>
      <c r="E4693" s="917"/>
    </row>
    <row r="4694" spans="1:5">
      <c r="A4694" s="923"/>
      <c r="B4694" s="917"/>
      <c r="C4694" s="917"/>
      <c r="D4694" s="917"/>
      <c r="E4694" s="917"/>
    </row>
    <row r="4695" spans="1:5">
      <c r="A4695" s="923"/>
      <c r="B4695" s="917"/>
      <c r="C4695" s="917"/>
      <c r="D4695" s="917"/>
      <c r="E4695" s="917"/>
    </row>
    <row r="4696" spans="1:5">
      <c r="A4696" s="923"/>
      <c r="B4696" s="917"/>
      <c r="C4696" s="917"/>
      <c r="D4696" s="917"/>
      <c r="E4696" s="917"/>
    </row>
    <row r="4697" spans="1:5">
      <c r="A4697" s="923"/>
      <c r="B4697" s="917"/>
      <c r="C4697" s="917"/>
      <c r="D4697" s="917"/>
      <c r="E4697" s="917"/>
    </row>
    <row r="4698" spans="1:5">
      <c r="A4698" s="923"/>
      <c r="B4698" s="917"/>
      <c r="C4698" s="917"/>
      <c r="D4698" s="917"/>
      <c r="E4698" s="917"/>
    </row>
    <row r="4699" spans="1:5">
      <c r="A4699" s="923"/>
      <c r="B4699" s="917"/>
      <c r="C4699" s="917"/>
      <c r="D4699" s="917"/>
      <c r="E4699" s="917"/>
    </row>
    <row r="4700" spans="1:5">
      <c r="A4700" s="923"/>
      <c r="B4700" s="917"/>
      <c r="C4700" s="917"/>
      <c r="D4700" s="917"/>
      <c r="E4700" s="917"/>
    </row>
    <row r="4701" spans="1:5">
      <c r="A4701" s="923"/>
      <c r="B4701" s="917"/>
      <c r="C4701" s="917"/>
      <c r="D4701" s="917"/>
      <c r="E4701" s="917"/>
    </row>
    <row r="4702" spans="1:5">
      <c r="A4702" s="923"/>
      <c r="B4702" s="917"/>
      <c r="C4702" s="917"/>
      <c r="D4702" s="917"/>
      <c r="E4702" s="917"/>
    </row>
    <row r="4703" spans="1:5">
      <c r="A4703" s="923"/>
      <c r="B4703" s="917"/>
      <c r="C4703" s="917"/>
      <c r="D4703" s="917"/>
      <c r="E4703" s="917"/>
    </row>
    <row r="4704" spans="1:5">
      <c r="A4704" s="923"/>
      <c r="B4704" s="917"/>
      <c r="C4704" s="917"/>
      <c r="D4704" s="917"/>
      <c r="E4704" s="917"/>
    </row>
    <row r="4705" spans="1:5">
      <c r="A4705" s="923"/>
      <c r="B4705" s="917"/>
      <c r="C4705" s="917"/>
      <c r="D4705" s="917"/>
      <c r="E4705" s="917"/>
    </row>
    <row r="4706" spans="1:5">
      <c r="A4706" s="923"/>
      <c r="B4706" s="917"/>
      <c r="C4706" s="917"/>
      <c r="D4706" s="917"/>
      <c r="E4706" s="917"/>
    </row>
    <row r="4707" spans="1:5">
      <c r="A4707" s="923"/>
      <c r="B4707" s="917"/>
      <c r="C4707" s="917"/>
      <c r="D4707" s="917"/>
      <c r="E4707" s="917"/>
    </row>
    <row r="4708" spans="1:5">
      <c r="A4708" s="923"/>
      <c r="B4708" s="917"/>
      <c r="C4708" s="917"/>
      <c r="D4708" s="917"/>
      <c r="E4708" s="917"/>
    </row>
    <row r="4709" spans="1:5">
      <c r="A4709" s="923"/>
      <c r="B4709" s="917"/>
      <c r="C4709" s="917"/>
      <c r="D4709" s="917"/>
      <c r="E4709" s="917"/>
    </row>
    <row r="4710" spans="1:5">
      <c r="A4710" s="923"/>
      <c r="B4710" s="917"/>
      <c r="C4710" s="917"/>
      <c r="D4710" s="917"/>
      <c r="E4710" s="917"/>
    </row>
    <row r="4711" spans="1:5">
      <c r="A4711" s="923"/>
      <c r="B4711" s="917"/>
      <c r="C4711" s="917"/>
      <c r="D4711" s="917"/>
      <c r="E4711" s="917"/>
    </row>
    <row r="4712" spans="1:5">
      <c r="A4712" s="923"/>
      <c r="B4712" s="917"/>
      <c r="C4712" s="917"/>
      <c r="D4712" s="917"/>
      <c r="E4712" s="917"/>
    </row>
    <row r="4713" spans="1:5">
      <c r="A4713" s="923"/>
      <c r="B4713" s="917"/>
      <c r="C4713" s="917"/>
      <c r="D4713" s="917"/>
      <c r="E4713" s="917"/>
    </row>
    <row r="4714" spans="1:5">
      <c r="A4714" s="923"/>
      <c r="B4714" s="917"/>
      <c r="C4714" s="917"/>
      <c r="D4714" s="917"/>
      <c r="E4714" s="917"/>
    </row>
    <row r="4715" spans="1:5">
      <c r="A4715" s="923"/>
      <c r="B4715" s="917"/>
      <c r="C4715" s="917"/>
      <c r="D4715" s="917"/>
      <c r="E4715" s="917"/>
    </row>
    <row r="4716" spans="1:5">
      <c r="A4716" s="923"/>
      <c r="B4716" s="917"/>
      <c r="C4716" s="917"/>
      <c r="D4716" s="917"/>
      <c r="E4716" s="917"/>
    </row>
    <row r="4717" spans="1:5">
      <c r="A4717" s="923"/>
      <c r="B4717" s="917"/>
      <c r="C4717" s="917"/>
      <c r="D4717" s="917"/>
      <c r="E4717" s="917"/>
    </row>
    <row r="4718" spans="1:5">
      <c r="A4718" s="923"/>
      <c r="B4718" s="917"/>
      <c r="C4718" s="917"/>
      <c r="D4718" s="917"/>
      <c r="E4718" s="917"/>
    </row>
    <row r="4719" spans="1:5">
      <c r="A4719" s="923"/>
      <c r="B4719" s="917"/>
      <c r="C4719" s="917"/>
      <c r="D4719" s="917"/>
      <c r="E4719" s="917"/>
    </row>
    <row r="4720" spans="1:5">
      <c r="A4720" s="923"/>
      <c r="B4720" s="917"/>
      <c r="C4720" s="917"/>
      <c r="D4720" s="917"/>
      <c r="E4720" s="917"/>
    </row>
    <row r="4721" spans="1:5">
      <c r="A4721" s="923"/>
      <c r="B4721" s="917"/>
      <c r="C4721" s="917"/>
      <c r="D4721" s="917"/>
      <c r="E4721" s="917"/>
    </row>
    <row r="4722" spans="1:5">
      <c r="A4722" s="923"/>
      <c r="B4722" s="917"/>
      <c r="C4722" s="917"/>
      <c r="D4722" s="917"/>
      <c r="E4722" s="917"/>
    </row>
    <row r="4723" spans="1:5">
      <c r="A4723" s="923"/>
      <c r="B4723" s="917"/>
      <c r="C4723" s="917"/>
      <c r="D4723" s="917"/>
      <c r="E4723" s="917"/>
    </row>
    <row r="4724" spans="1:5">
      <c r="A4724" s="923"/>
      <c r="B4724" s="917"/>
      <c r="C4724" s="917"/>
      <c r="D4724" s="917"/>
      <c r="E4724" s="917"/>
    </row>
    <row r="4725" spans="1:5">
      <c r="A4725" s="923"/>
      <c r="B4725" s="917"/>
      <c r="C4725" s="917"/>
      <c r="D4725" s="917"/>
      <c r="E4725" s="917"/>
    </row>
    <row r="4726" spans="1:5">
      <c r="A4726" s="923"/>
      <c r="B4726" s="917"/>
      <c r="C4726" s="917"/>
      <c r="D4726" s="917"/>
      <c r="E4726" s="917"/>
    </row>
    <row r="4727" spans="1:5">
      <c r="A4727" s="923"/>
      <c r="B4727" s="917"/>
      <c r="C4727" s="917"/>
      <c r="D4727" s="917"/>
      <c r="E4727" s="917"/>
    </row>
    <row r="4728" spans="1:5">
      <c r="A4728" s="923"/>
      <c r="B4728" s="917"/>
      <c r="C4728" s="917"/>
      <c r="D4728" s="917"/>
      <c r="E4728" s="917"/>
    </row>
    <row r="4729" spans="1:5">
      <c r="A4729" s="923"/>
      <c r="B4729" s="917"/>
      <c r="C4729" s="917"/>
      <c r="D4729" s="917"/>
      <c r="E4729" s="917"/>
    </row>
    <row r="4730" spans="1:5">
      <c r="A4730" s="923"/>
      <c r="B4730" s="917"/>
      <c r="C4730" s="917"/>
      <c r="D4730" s="917"/>
      <c r="E4730" s="917"/>
    </row>
    <row r="4731" spans="1:5">
      <c r="A4731" s="923"/>
      <c r="B4731" s="917"/>
      <c r="C4731" s="917"/>
      <c r="D4731" s="917"/>
      <c r="E4731" s="917"/>
    </row>
    <row r="4732" spans="1:5">
      <c r="A4732" s="923"/>
      <c r="B4732" s="917"/>
      <c r="C4732" s="917"/>
      <c r="D4732" s="917"/>
      <c r="E4732" s="917"/>
    </row>
    <row r="4733" spans="1:5">
      <c r="A4733" s="923"/>
      <c r="B4733" s="917"/>
      <c r="C4733" s="917"/>
      <c r="D4733" s="917"/>
      <c r="E4733" s="917"/>
    </row>
    <row r="4734" spans="1:5">
      <c r="A4734" s="923"/>
      <c r="B4734" s="917"/>
      <c r="C4734" s="917"/>
      <c r="D4734" s="917"/>
      <c r="E4734" s="917"/>
    </row>
    <row r="4735" spans="1:5">
      <c r="A4735" s="923"/>
      <c r="B4735" s="917"/>
      <c r="C4735" s="917"/>
      <c r="D4735" s="917"/>
      <c r="E4735" s="917"/>
    </row>
    <row r="4736" spans="1:5">
      <c r="A4736" s="923"/>
      <c r="B4736" s="917"/>
      <c r="C4736" s="917"/>
      <c r="D4736" s="917"/>
      <c r="E4736" s="917"/>
    </row>
    <row r="4737" spans="1:5">
      <c r="A4737" s="923"/>
      <c r="B4737" s="917"/>
      <c r="C4737" s="917"/>
      <c r="D4737" s="917"/>
      <c r="E4737" s="917"/>
    </row>
    <row r="4738" spans="1:5">
      <c r="A4738" s="923"/>
      <c r="B4738" s="917"/>
      <c r="C4738" s="917"/>
      <c r="D4738" s="917"/>
      <c r="E4738" s="917"/>
    </row>
    <row r="4739" spans="1:5">
      <c r="A4739" s="923"/>
      <c r="B4739" s="917"/>
      <c r="C4739" s="917"/>
      <c r="D4739" s="917"/>
      <c r="E4739" s="917"/>
    </row>
    <row r="4740" spans="1:5">
      <c r="A4740" s="923"/>
      <c r="B4740" s="917"/>
      <c r="C4740" s="917"/>
      <c r="D4740" s="917"/>
      <c r="E4740" s="917"/>
    </row>
    <row r="4741" spans="1:5">
      <c r="A4741" s="923"/>
      <c r="B4741" s="917"/>
      <c r="C4741" s="917"/>
      <c r="D4741" s="917"/>
      <c r="E4741" s="917"/>
    </row>
    <row r="4742" spans="1:5">
      <c r="A4742" s="923"/>
      <c r="B4742" s="917"/>
      <c r="C4742" s="917"/>
      <c r="D4742" s="917"/>
      <c r="E4742" s="917"/>
    </row>
    <row r="4743" spans="1:5">
      <c r="A4743" s="923"/>
      <c r="B4743" s="917"/>
      <c r="C4743" s="917"/>
      <c r="D4743" s="917"/>
      <c r="E4743" s="917"/>
    </row>
    <row r="4744" spans="1:5">
      <c r="A4744" s="923"/>
      <c r="B4744" s="917"/>
      <c r="C4744" s="917"/>
      <c r="D4744" s="917"/>
      <c r="E4744" s="917"/>
    </row>
    <row r="4745" spans="1:5">
      <c r="A4745" s="923"/>
      <c r="B4745" s="917"/>
      <c r="C4745" s="917"/>
      <c r="D4745" s="917"/>
      <c r="E4745" s="917"/>
    </row>
    <row r="4746" spans="1:5">
      <c r="A4746" s="923"/>
      <c r="B4746" s="917"/>
      <c r="C4746" s="917"/>
      <c r="D4746" s="917"/>
      <c r="E4746" s="917"/>
    </row>
    <row r="4747" spans="1:5">
      <c r="A4747" s="923"/>
      <c r="B4747" s="917"/>
      <c r="C4747" s="917"/>
      <c r="D4747" s="917"/>
      <c r="E4747" s="917"/>
    </row>
    <row r="4748" spans="1:5">
      <c r="A4748" s="923"/>
      <c r="B4748" s="917"/>
      <c r="C4748" s="917"/>
      <c r="D4748" s="917"/>
      <c r="E4748" s="917"/>
    </row>
    <row r="4749" spans="1:5">
      <c r="A4749" s="923"/>
      <c r="B4749" s="917"/>
      <c r="C4749" s="917"/>
      <c r="D4749" s="917"/>
      <c r="E4749" s="917"/>
    </row>
    <row r="4750" spans="1:5">
      <c r="A4750" s="923"/>
      <c r="B4750" s="917"/>
      <c r="C4750" s="917"/>
      <c r="D4750" s="917"/>
      <c r="E4750" s="917"/>
    </row>
    <row r="4751" spans="1:5">
      <c r="A4751" s="923"/>
      <c r="B4751" s="917"/>
      <c r="C4751" s="917"/>
      <c r="D4751" s="917"/>
      <c r="E4751" s="917"/>
    </row>
    <row r="4752" spans="1:5">
      <c r="A4752" s="923"/>
      <c r="B4752" s="917"/>
      <c r="C4752" s="917"/>
      <c r="D4752" s="917"/>
      <c r="E4752" s="917"/>
    </row>
    <row r="4753" spans="1:5">
      <c r="A4753" s="923"/>
      <c r="B4753" s="917"/>
      <c r="C4753" s="917"/>
      <c r="D4753" s="917"/>
      <c r="E4753" s="917"/>
    </row>
    <row r="4754" spans="1:5">
      <c r="A4754" s="923"/>
      <c r="B4754" s="917"/>
      <c r="C4754" s="917"/>
      <c r="D4754" s="917"/>
      <c r="E4754" s="917"/>
    </row>
    <row r="4755" spans="1:5">
      <c r="A4755" s="923"/>
      <c r="B4755" s="917"/>
      <c r="C4755" s="917"/>
      <c r="D4755" s="917"/>
      <c r="E4755" s="917"/>
    </row>
    <row r="4756" spans="1:5">
      <c r="A4756" s="923"/>
      <c r="B4756" s="917"/>
      <c r="C4756" s="917"/>
      <c r="D4756" s="917"/>
      <c r="E4756" s="917"/>
    </row>
    <row r="4757" spans="1:5">
      <c r="A4757" s="923"/>
      <c r="B4757" s="917"/>
      <c r="C4757" s="917"/>
      <c r="D4757" s="917"/>
      <c r="E4757" s="917"/>
    </row>
    <row r="4758" spans="1:5">
      <c r="A4758" s="923"/>
      <c r="B4758" s="917"/>
      <c r="C4758" s="917"/>
      <c r="D4758" s="917"/>
      <c r="E4758" s="917"/>
    </row>
    <row r="4759" spans="1:5">
      <c r="A4759" s="923"/>
      <c r="B4759" s="917"/>
      <c r="C4759" s="917"/>
      <c r="D4759" s="917"/>
      <c r="E4759" s="917"/>
    </row>
    <row r="4760" spans="1:5">
      <c r="A4760" s="923"/>
      <c r="B4760" s="917"/>
      <c r="C4760" s="917"/>
      <c r="D4760" s="917"/>
      <c r="E4760" s="917"/>
    </row>
    <row r="4761" spans="1:5">
      <c r="A4761" s="923"/>
      <c r="B4761" s="917"/>
      <c r="C4761" s="917"/>
      <c r="D4761" s="917"/>
      <c r="E4761" s="917"/>
    </row>
    <row r="4762" spans="1:5">
      <c r="A4762" s="923"/>
      <c r="B4762" s="917"/>
      <c r="C4762" s="917"/>
      <c r="D4762" s="917"/>
      <c r="E4762" s="917"/>
    </row>
    <row r="4763" spans="1:5">
      <c r="A4763" s="923"/>
      <c r="B4763" s="917"/>
      <c r="C4763" s="917"/>
      <c r="D4763" s="917"/>
      <c r="E4763" s="917"/>
    </row>
    <row r="4764" spans="1:5">
      <c r="A4764" s="923"/>
      <c r="B4764" s="917"/>
      <c r="C4764" s="917"/>
      <c r="D4764" s="917"/>
      <c r="E4764" s="917"/>
    </row>
    <row r="4765" spans="1:5">
      <c r="A4765" s="923"/>
      <c r="B4765" s="917"/>
      <c r="C4765" s="917"/>
      <c r="D4765" s="917"/>
      <c r="E4765" s="917"/>
    </row>
    <row r="4766" spans="1:5">
      <c r="A4766" s="923"/>
      <c r="B4766" s="917"/>
      <c r="C4766" s="917"/>
      <c r="D4766" s="917"/>
      <c r="E4766" s="917"/>
    </row>
    <row r="4767" spans="1:5">
      <c r="A4767" s="923"/>
      <c r="B4767" s="917"/>
      <c r="C4767" s="917"/>
      <c r="D4767" s="917"/>
      <c r="E4767" s="917"/>
    </row>
    <row r="4768" spans="1:5">
      <c r="A4768" s="923"/>
      <c r="B4768" s="917"/>
      <c r="C4768" s="917"/>
      <c r="D4768" s="917"/>
      <c r="E4768" s="917"/>
    </row>
    <row r="4769" spans="1:5">
      <c r="A4769" s="923"/>
      <c r="B4769" s="917"/>
      <c r="C4769" s="917"/>
      <c r="D4769" s="917"/>
      <c r="E4769" s="917"/>
    </row>
    <row r="4770" spans="1:5">
      <c r="A4770" s="923"/>
      <c r="B4770" s="917"/>
      <c r="C4770" s="917"/>
      <c r="D4770" s="917"/>
      <c r="E4770" s="917"/>
    </row>
    <row r="4771" spans="1:5">
      <c r="A4771" s="923"/>
      <c r="B4771" s="917"/>
      <c r="C4771" s="917"/>
      <c r="D4771" s="917"/>
      <c r="E4771" s="917"/>
    </row>
    <row r="4772" spans="1:5">
      <c r="A4772" s="923"/>
      <c r="B4772" s="917"/>
      <c r="C4772" s="917"/>
      <c r="D4772" s="917"/>
      <c r="E4772" s="917"/>
    </row>
    <row r="4773" spans="1:5">
      <c r="A4773" s="923"/>
      <c r="B4773" s="917"/>
      <c r="C4773" s="917"/>
      <c r="D4773" s="917"/>
      <c r="E4773" s="917"/>
    </row>
    <row r="4774" spans="1:5">
      <c r="A4774" s="923"/>
      <c r="B4774" s="917"/>
      <c r="C4774" s="917"/>
      <c r="D4774" s="917"/>
      <c r="E4774" s="917"/>
    </row>
    <row r="4775" spans="1:5">
      <c r="A4775" s="923"/>
      <c r="B4775" s="917"/>
      <c r="C4775" s="917"/>
      <c r="D4775" s="917"/>
      <c r="E4775" s="917"/>
    </row>
    <row r="4776" spans="1:5">
      <c r="A4776" s="923"/>
      <c r="B4776" s="917"/>
      <c r="C4776" s="917"/>
      <c r="D4776" s="917"/>
      <c r="E4776" s="917"/>
    </row>
    <row r="4777" spans="1:5">
      <c r="A4777" s="923"/>
      <c r="B4777" s="917"/>
      <c r="C4777" s="917"/>
      <c r="D4777" s="917"/>
      <c r="E4777" s="917"/>
    </row>
    <row r="4778" spans="1:5">
      <c r="A4778" s="923"/>
      <c r="B4778" s="917"/>
      <c r="C4778" s="917"/>
      <c r="D4778" s="917"/>
      <c r="E4778" s="917"/>
    </row>
    <row r="4779" spans="1:5">
      <c r="A4779" s="923"/>
      <c r="B4779" s="917"/>
      <c r="C4779" s="917"/>
      <c r="D4779" s="917"/>
      <c r="E4779" s="917"/>
    </row>
    <row r="4780" spans="1:5">
      <c r="A4780" s="923"/>
      <c r="B4780" s="917"/>
      <c r="C4780" s="917"/>
      <c r="D4780" s="917"/>
      <c r="E4780" s="917"/>
    </row>
    <row r="4781" spans="1:5">
      <c r="A4781" s="923"/>
      <c r="B4781" s="917"/>
      <c r="C4781" s="917"/>
      <c r="D4781" s="917"/>
      <c r="E4781" s="917"/>
    </row>
    <row r="4782" spans="1:5">
      <c r="A4782" s="923"/>
      <c r="B4782" s="917"/>
      <c r="C4782" s="917"/>
      <c r="D4782" s="917"/>
      <c r="E4782" s="917"/>
    </row>
    <row r="4783" spans="1:5">
      <c r="A4783" s="923"/>
      <c r="B4783" s="917"/>
      <c r="C4783" s="917"/>
      <c r="D4783" s="917"/>
      <c r="E4783" s="917"/>
    </row>
    <row r="4784" spans="1:5">
      <c r="A4784" s="923"/>
      <c r="B4784" s="917"/>
      <c r="C4784" s="917"/>
      <c r="D4784" s="917"/>
      <c r="E4784" s="917"/>
    </row>
    <row r="4785" spans="1:5">
      <c r="A4785" s="923"/>
      <c r="B4785" s="917"/>
      <c r="C4785" s="917"/>
      <c r="D4785" s="917"/>
      <c r="E4785" s="917"/>
    </row>
    <row r="4786" spans="1:5">
      <c r="A4786" s="923"/>
      <c r="B4786" s="917"/>
      <c r="C4786" s="917"/>
      <c r="D4786" s="917"/>
      <c r="E4786" s="917"/>
    </row>
    <row r="4787" spans="1:5">
      <c r="A4787" s="923"/>
      <c r="B4787" s="917"/>
      <c r="C4787" s="917"/>
      <c r="D4787" s="917"/>
      <c r="E4787" s="917"/>
    </row>
    <row r="4788" spans="1:5">
      <c r="A4788" s="923"/>
      <c r="B4788" s="917"/>
      <c r="C4788" s="917"/>
      <c r="D4788" s="917"/>
      <c r="E4788" s="917"/>
    </row>
    <row r="4789" spans="1:5">
      <c r="A4789" s="923"/>
      <c r="B4789" s="917"/>
      <c r="C4789" s="917"/>
      <c r="D4789" s="917"/>
      <c r="E4789" s="917"/>
    </row>
    <row r="4790" spans="1:5">
      <c r="A4790" s="923"/>
      <c r="B4790" s="917"/>
      <c r="C4790" s="917"/>
      <c r="D4790" s="917"/>
      <c r="E4790" s="917"/>
    </row>
    <row r="4791" spans="1:5">
      <c r="A4791" s="923"/>
      <c r="B4791" s="917"/>
      <c r="C4791" s="917"/>
      <c r="D4791" s="917"/>
      <c r="E4791" s="917"/>
    </row>
    <row r="4792" spans="1:5">
      <c r="A4792" s="923"/>
      <c r="B4792" s="917"/>
      <c r="C4792" s="917"/>
      <c r="D4792" s="917"/>
      <c r="E4792" s="917"/>
    </row>
    <row r="4793" spans="1:5">
      <c r="A4793" s="923"/>
      <c r="B4793" s="917"/>
      <c r="C4793" s="917"/>
      <c r="D4793" s="917"/>
      <c r="E4793" s="917"/>
    </row>
    <row r="4794" spans="1:5">
      <c r="A4794" s="923"/>
      <c r="B4794" s="917"/>
      <c r="C4794" s="917"/>
      <c r="D4794" s="917"/>
      <c r="E4794" s="917"/>
    </row>
    <row r="4795" spans="1:5">
      <c r="A4795" s="923"/>
      <c r="B4795" s="917"/>
      <c r="C4795" s="917"/>
      <c r="D4795" s="917"/>
      <c r="E4795" s="917"/>
    </row>
    <row r="4796" spans="1:5">
      <c r="A4796" s="923"/>
      <c r="B4796" s="917"/>
      <c r="C4796" s="917"/>
      <c r="D4796" s="917"/>
      <c r="E4796" s="917"/>
    </row>
    <row r="4797" spans="1:5">
      <c r="A4797" s="923"/>
      <c r="B4797" s="917"/>
      <c r="C4797" s="917"/>
      <c r="D4797" s="917"/>
      <c r="E4797" s="917"/>
    </row>
    <row r="4798" spans="1:5">
      <c r="A4798" s="923"/>
      <c r="B4798" s="917"/>
      <c r="C4798" s="917"/>
      <c r="D4798" s="917"/>
      <c r="E4798" s="917"/>
    </row>
    <row r="4799" spans="1:5">
      <c r="A4799" s="923"/>
      <c r="B4799" s="917"/>
      <c r="C4799" s="917"/>
      <c r="D4799" s="917"/>
      <c r="E4799" s="917"/>
    </row>
    <row r="4800" spans="1:5">
      <c r="A4800" s="923"/>
      <c r="B4800" s="917"/>
      <c r="C4800" s="917"/>
      <c r="D4800" s="917"/>
      <c r="E4800" s="917"/>
    </row>
    <row r="4801" spans="1:5">
      <c r="A4801" s="923"/>
      <c r="B4801" s="917"/>
      <c r="C4801" s="917"/>
      <c r="D4801" s="917"/>
      <c r="E4801" s="917"/>
    </row>
    <row r="4802" spans="1:5">
      <c r="A4802" s="923"/>
      <c r="B4802" s="917"/>
      <c r="C4802" s="917"/>
      <c r="D4802" s="917"/>
      <c r="E4802" s="917"/>
    </row>
    <row r="4803" spans="1:5">
      <c r="A4803" s="923"/>
      <c r="B4803" s="917"/>
      <c r="C4803" s="917"/>
      <c r="D4803" s="917"/>
      <c r="E4803" s="917"/>
    </row>
    <row r="4804" spans="1:5">
      <c r="A4804" s="923"/>
      <c r="B4804" s="917"/>
      <c r="C4804" s="917"/>
      <c r="D4804" s="917"/>
      <c r="E4804" s="917"/>
    </row>
    <row r="4805" spans="1:5">
      <c r="A4805" s="923"/>
      <c r="B4805" s="917"/>
      <c r="C4805" s="917"/>
      <c r="D4805" s="917"/>
      <c r="E4805" s="917"/>
    </row>
    <row r="4806" spans="1:5">
      <c r="A4806" s="923"/>
      <c r="B4806" s="917"/>
      <c r="C4806" s="917"/>
      <c r="D4806" s="917"/>
      <c r="E4806" s="917"/>
    </row>
    <row r="4807" spans="1:5">
      <c r="A4807" s="923"/>
      <c r="B4807" s="917"/>
      <c r="C4807" s="917"/>
      <c r="D4807" s="917"/>
      <c r="E4807" s="917"/>
    </row>
    <row r="4808" spans="1:5">
      <c r="A4808" s="923"/>
      <c r="B4808" s="917"/>
      <c r="C4808" s="917"/>
      <c r="D4808" s="917"/>
      <c r="E4808" s="917"/>
    </row>
    <row r="4809" spans="1:5">
      <c r="A4809" s="923"/>
      <c r="B4809" s="917"/>
      <c r="C4809" s="917"/>
      <c r="D4809" s="917"/>
      <c r="E4809" s="917"/>
    </row>
    <row r="4810" spans="1:5">
      <c r="A4810" s="923"/>
      <c r="B4810" s="917"/>
      <c r="C4810" s="917"/>
      <c r="D4810" s="917"/>
      <c r="E4810" s="917"/>
    </row>
    <row r="4811" spans="1:5">
      <c r="A4811" s="923"/>
      <c r="B4811" s="917"/>
      <c r="C4811" s="917"/>
      <c r="D4811" s="917"/>
      <c r="E4811" s="917"/>
    </row>
    <row r="4812" spans="1:5">
      <c r="A4812" s="923"/>
      <c r="B4812" s="917"/>
      <c r="C4812" s="917"/>
      <c r="D4812" s="917"/>
      <c r="E4812" s="917"/>
    </row>
    <row r="4813" spans="1:5">
      <c r="A4813" s="923"/>
      <c r="B4813" s="917"/>
      <c r="C4813" s="917"/>
      <c r="D4813" s="917"/>
      <c r="E4813" s="917"/>
    </row>
    <row r="4814" spans="1:5">
      <c r="A4814" s="923"/>
      <c r="B4814" s="917"/>
      <c r="C4814" s="917"/>
      <c r="D4814" s="917"/>
      <c r="E4814" s="917"/>
    </row>
    <row r="4815" spans="1:5">
      <c r="A4815" s="923"/>
      <c r="B4815" s="917"/>
      <c r="C4815" s="917"/>
      <c r="D4815" s="917"/>
      <c r="E4815" s="917"/>
    </row>
    <row r="4816" spans="1:5">
      <c r="A4816" s="923"/>
      <c r="B4816" s="917"/>
      <c r="C4816" s="917"/>
      <c r="D4816" s="917"/>
      <c r="E4816" s="917"/>
    </row>
    <row r="4817" spans="1:5">
      <c r="A4817" s="923"/>
      <c r="B4817" s="917"/>
      <c r="C4817" s="917"/>
      <c r="D4817" s="917"/>
      <c r="E4817" s="917"/>
    </row>
    <row r="4818" spans="1:5">
      <c r="A4818" s="923"/>
      <c r="B4818" s="917"/>
      <c r="C4818" s="917"/>
      <c r="D4818" s="917"/>
      <c r="E4818" s="917"/>
    </row>
    <row r="4819" spans="1:5">
      <c r="A4819" s="923"/>
      <c r="B4819" s="917"/>
      <c r="C4819" s="917"/>
      <c r="D4819" s="917"/>
      <c r="E4819" s="917"/>
    </row>
    <row r="4820" spans="1:5">
      <c r="A4820" s="923"/>
      <c r="B4820" s="917"/>
      <c r="C4820" s="917"/>
      <c r="D4820" s="917"/>
      <c r="E4820" s="917"/>
    </row>
    <row r="4821" spans="1:5">
      <c r="A4821" s="923"/>
      <c r="B4821" s="917"/>
      <c r="C4821" s="917"/>
      <c r="D4821" s="917"/>
      <c r="E4821" s="917"/>
    </row>
    <row r="4822" spans="1:5">
      <c r="A4822" s="923"/>
      <c r="B4822" s="917"/>
      <c r="C4822" s="917"/>
      <c r="D4822" s="917"/>
      <c r="E4822" s="917"/>
    </row>
    <row r="4823" spans="1:5">
      <c r="A4823" s="923"/>
      <c r="B4823" s="917"/>
      <c r="C4823" s="917"/>
      <c r="D4823" s="917"/>
      <c r="E4823" s="917"/>
    </row>
    <row r="4824" spans="1:5">
      <c r="A4824" s="923"/>
      <c r="B4824" s="917"/>
      <c r="C4824" s="917"/>
      <c r="D4824" s="917"/>
      <c r="E4824" s="917"/>
    </row>
    <row r="4825" spans="1:5">
      <c r="A4825" s="923"/>
      <c r="B4825" s="917"/>
      <c r="C4825" s="917"/>
      <c r="D4825" s="917"/>
      <c r="E4825" s="917"/>
    </row>
    <row r="4826" spans="1:5">
      <c r="A4826" s="923"/>
      <c r="B4826" s="917"/>
      <c r="C4826" s="917"/>
      <c r="D4826" s="917"/>
      <c r="E4826" s="917"/>
    </row>
    <row r="4827" spans="1:5">
      <c r="A4827" s="923"/>
      <c r="B4827" s="917"/>
      <c r="C4827" s="917"/>
      <c r="D4827" s="917"/>
      <c r="E4827" s="917"/>
    </row>
    <row r="4828" spans="1:5">
      <c r="A4828" s="923"/>
      <c r="B4828" s="917"/>
      <c r="C4828" s="917"/>
      <c r="D4828" s="917"/>
      <c r="E4828" s="917"/>
    </row>
    <row r="4829" spans="1:5">
      <c r="A4829" s="923"/>
      <c r="B4829" s="917"/>
      <c r="C4829" s="917"/>
      <c r="D4829" s="917"/>
      <c r="E4829" s="917"/>
    </row>
    <row r="4830" spans="1:5">
      <c r="A4830" s="923"/>
      <c r="B4830" s="917"/>
      <c r="C4830" s="917"/>
      <c r="D4830" s="917"/>
      <c r="E4830" s="917"/>
    </row>
    <row r="4831" spans="1:5">
      <c r="A4831" s="923"/>
      <c r="B4831" s="917"/>
      <c r="C4831" s="917"/>
      <c r="D4831" s="917"/>
      <c r="E4831" s="917"/>
    </row>
    <row r="4832" spans="1:5">
      <c r="A4832" s="923"/>
      <c r="B4832" s="917"/>
      <c r="C4832" s="917"/>
      <c r="D4832" s="917"/>
      <c r="E4832" s="917"/>
    </row>
    <row r="4833" spans="1:5">
      <c r="A4833" s="923"/>
      <c r="B4833" s="917"/>
      <c r="C4833" s="917"/>
      <c r="D4833" s="917"/>
      <c r="E4833" s="917"/>
    </row>
    <row r="4834" spans="1:5">
      <c r="A4834" s="923"/>
      <c r="B4834" s="917"/>
      <c r="C4834" s="917"/>
      <c r="D4834" s="917"/>
      <c r="E4834" s="917"/>
    </row>
    <row r="4835" spans="1:5">
      <c r="A4835" s="923"/>
      <c r="B4835" s="917"/>
      <c r="C4835" s="917"/>
      <c r="D4835" s="917"/>
      <c r="E4835" s="917"/>
    </row>
    <row r="4836" spans="1:5">
      <c r="A4836" s="923"/>
      <c r="B4836" s="917"/>
      <c r="C4836" s="917"/>
      <c r="D4836" s="917"/>
      <c r="E4836" s="917"/>
    </row>
    <row r="4837" spans="1:5">
      <c r="A4837" s="923"/>
      <c r="B4837" s="917"/>
      <c r="C4837" s="917"/>
      <c r="D4837" s="917"/>
      <c r="E4837" s="917"/>
    </row>
    <row r="4838" spans="1:5">
      <c r="A4838" s="923"/>
      <c r="B4838" s="917"/>
      <c r="C4838" s="917"/>
      <c r="D4838" s="917"/>
      <c r="E4838" s="917"/>
    </row>
    <row r="4839" spans="1:5">
      <c r="A4839" s="923"/>
      <c r="B4839" s="917"/>
      <c r="C4839" s="917"/>
      <c r="D4839" s="917"/>
      <c r="E4839" s="917"/>
    </row>
    <row r="4840" spans="1:5">
      <c r="A4840" s="923"/>
      <c r="B4840" s="917"/>
      <c r="C4840" s="917"/>
      <c r="D4840" s="917"/>
      <c r="E4840" s="917"/>
    </row>
    <row r="4841" spans="1:5">
      <c r="A4841" s="923"/>
      <c r="B4841" s="917"/>
      <c r="C4841" s="917"/>
      <c r="D4841" s="917"/>
      <c r="E4841" s="917"/>
    </row>
    <row r="4842" spans="1:5">
      <c r="A4842" s="923"/>
      <c r="B4842" s="917"/>
      <c r="C4842" s="917"/>
      <c r="D4842" s="917"/>
      <c r="E4842" s="917"/>
    </row>
    <row r="4843" spans="1:5">
      <c r="A4843" s="923"/>
      <c r="B4843" s="917"/>
      <c r="C4843" s="917"/>
      <c r="D4843" s="917"/>
      <c r="E4843" s="917"/>
    </row>
    <row r="4844" spans="1:5">
      <c r="A4844" s="923"/>
      <c r="B4844" s="917"/>
      <c r="C4844" s="917"/>
      <c r="D4844" s="917"/>
      <c r="E4844" s="917"/>
    </row>
    <row r="4845" spans="1:5">
      <c r="A4845" s="923"/>
      <c r="B4845" s="917"/>
      <c r="C4845" s="917"/>
      <c r="D4845" s="917"/>
      <c r="E4845" s="917"/>
    </row>
    <row r="4846" spans="1:5">
      <c r="A4846" s="923"/>
      <c r="B4846" s="917"/>
      <c r="C4846" s="917"/>
      <c r="D4846" s="917"/>
      <c r="E4846" s="917"/>
    </row>
    <row r="4847" spans="1:5">
      <c r="A4847" s="923"/>
      <c r="B4847" s="917"/>
      <c r="C4847" s="917"/>
      <c r="D4847" s="917"/>
      <c r="E4847" s="917"/>
    </row>
    <row r="4848" spans="1:5">
      <c r="A4848" s="923"/>
      <c r="B4848" s="917"/>
      <c r="C4848" s="917"/>
      <c r="D4848" s="917"/>
      <c r="E4848" s="917"/>
    </row>
    <row r="4849" spans="1:5">
      <c r="A4849" s="923"/>
      <c r="B4849" s="917"/>
      <c r="C4849" s="917"/>
      <c r="D4849" s="917"/>
      <c r="E4849" s="917"/>
    </row>
    <row r="4850" spans="1:5">
      <c r="A4850" s="923"/>
      <c r="B4850" s="917"/>
      <c r="C4850" s="917"/>
      <c r="D4850" s="917"/>
      <c r="E4850" s="917"/>
    </row>
    <row r="4851" spans="1:5">
      <c r="A4851" s="923"/>
      <c r="B4851" s="917"/>
      <c r="C4851" s="917"/>
      <c r="D4851" s="917"/>
      <c r="E4851" s="917"/>
    </row>
    <row r="4852" spans="1:5">
      <c r="A4852" s="923"/>
      <c r="B4852" s="917"/>
      <c r="C4852" s="917"/>
      <c r="D4852" s="917"/>
      <c r="E4852" s="917"/>
    </row>
    <row r="4853" spans="1:5">
      <c r="A4853" s="923"/>
      <c r="B4853" s="917"/>
      <c r="C4853" s="917"/>
      <c r="D4853" s="917"/>
      <c r="E4853" s="917"/>
    </row>
    <row r="4854" spans="1:5">
      <c r="A4854" s="923"/>
      <c r="B4854" s="917"/>
      <c r="C4854" s="917"/>
      <c r="D4854" s="917"/>
      <c r="E4854" s="917"/>
    </row>
    <row r="4855" spans="1:5">
      <c r="A4855" s="923"/>
      <c r="B4855" s="917"/>
      <c r="C4855" s="917"/>
      <c r="D4855" s="917"/>
      <c r="E4855" s="917"/>
    </row>
    <row r="4856" spans="1:5">
      <c r="A4856" s="923"/>
      <c r="B4856" s="917"/>
      <c r="C4856" s="917"/>
      <c r="D4856" s="917"/>
      <c r="E4856" s="917"/>
    </row>
    <row r="4857" spans="1:5">
      <c r="A4857" s="923"/>
      <c r="B4857" s="917"/>
      <c r="C4857" s="917"/>
      <c r="D4857" s="917"/>
      <c r="E4857" s="917"/>
    </row>
    <row r="4858" spans="1:5">
      <c r="A4858" s="923"/>
      <c r="B4858" s="917"/>
      <c r="C4858" s="917"/>
      <c r="D4858" s="917"/>
      <c r="E4858" s="917"/>
    </row>
    <row r="4859" spans="1:5">
      <c r="A4859" s="923"/>
      <c r="B4859" s="917"/>
      <c r="C4859" s="917"/>
      <c r="D4859" s="917"/>
      <c r="E4859" s="917"/>
    </row>
    <row r="4860" spans="1:5">
      <c r="A4860" s="923"/>
      <c r="B4860" s="917"/>
      <c r="C4860" s="917"/>
      <c r="D4860" s="917"/>
      <c r="E4860" s="917"/>
    </row>
    <row r="4861" spans="1:5">
      <c r="A4861" s="923"/>
      <c r="B4861" s="917"/>
      <c r="C4861" s="917"/>
      <c r="D4861" s="917"/>
      <c r="E4861" s="917"/>
    </row>
    <row r="4862" spans="1:5">
      <c r="A4862" s="923"/>
      <c r="B4862" s="917"/>
      <c r="C4862" s="917"/>
      <c r="D4862" s="917"/>
      <c r="E4862" s="917"/>
    </row>
    <row r="4863" spans="1:5">
      <c r="A4863" s="923"/>
      <c r="B4863" s="917"/>
      <c r="C4863" s="917"/>
      <c r="D4863" s="917"/>
      <c r="E4863" s="917"/>
    </row>
    <row r="4864" spans="1:5">
      <c r="A4864" s="923"/>
      <c r="B4864" s="917"/>
      <c r="C4864" s="917"/>
      <c r="D4864" s="917"/>
      <c r="E4864" s="917"/>
    </row>
    <row r="4865" spans="1:5">
      <c r="A4865" s="923"/>
      <c r="B4865" s="917"/>
      <c r="C4865" s="917"/>
      <c r="D4865" s="917"/>
      <c r="E4865" s="917"/>
    </row>
    <row r="4866" spans="1:5">
      <c r="A4866" s="923"/>
      <c r="B4866" s="917"/>
      <c r="C4866" s="917"/>
      <c r="D4866" s="917"/>
      <c r="E4866" s="917"/>
    </row>
    <row r="4867" spans="1:5">
      <c r="A4867" s="923"/>
      <c r="B4867" s="917"/>
      <c r="C4867" s="917"/>
      <c r="D4867" s="917"/>
      <c r="E4867" s="917"/>
    </row>
    <row r="4868" spans="1:5">
      <c r="A4868" s="923"/>
      <c r="B4868" s="917"/>
      <c r="C4868" s="917"/>
      <c r="D4868" s="917"/>
      <c r="E4868" s="917"/>
    </row>
    <row r="4869" spans="1:5">
      <c r="A4869" s="923"/>
      <c r="B4869" s="917"/>
      <c r="C4869" s="917"/>
      <c r="D4869" s="917"/>
      <c r="E4869" s="917"/>
    </row>
    <row r="4870" spans="1:5">
      <c r="A4870" s="923"/>
      <c r="B4870" s="917"/>
      <c r="C4870" s="917"/>
      <c r="D4870" s="917"/>
      <c r="E4870" s="917"/>
    </row>
    <row r="4871" spans="1:5">
      <c r="A4871" s="923"/>
      <c r="B4871" s="917"/>
      <c r="C4871" s="917"/>
      <c r="D4871" s="917"/>
      <c r="E4871" s="917"/>
    </row>
    <row r="4872" spans="1:5">
      <c r="A4872" s="923"/>
      <c r="B4872" s="917"/>
      <c r="C4872" s="917"/>
      <c r="D4872" s="917"/>
      <c r="E4872" s="917"/>
    </row>
    <row r="4873" spans="1:5">
      <c r="A4873" s="923"/>
      <c r="B4873" s="917"/>
      <c r="C4873" s="917"/>
      <c r="D4873" s="917"/>
      <c r="E4873" s="917"/>
    </row>
    <row r="4874" spans="1:5">
      <c r="A4874" s="923"/>
      <c r="B4874" s="917"/>
      <c r="C4874" s="917"/>
      <c r="D4874" s="917"/>
      <c r="E4874" s="917"/>
    </row>
    <row r="4875" spans="1:5">
      <c r="A4875" s="923"/>
      <c r="B4875" s="917"/>
      <c r="C4875" s="917"/>
      <c r="D4875" s="917"/>
      <c r="E4875" s="917"/>
    </row>
    <row r="4876" spans="1:5">
      <c r="A4876" s="923"/>
      <c r="B4876" s="917"/>
      <c r="C4876" s="917"/>
      <c r="D4876" s="917"/>
      <c r="E4876" s="917"/>
    </row>
    <row r="4877" spans="1:5">
      <c r="A4877" s="923"/>
      <c r="B4877" s="917"/>
      <c r="C4877" s="917"/>
      <c r="D4877" s="917"/>
      <c r="E4877" s="917"/>
    </row>
    <row r="4878" spans="1:5">
      <c r="A4878" s="923"/>
      <c r="B4878" s="917"/>
      <c r="C4878" s="917"/>
      <c r="D4878" s="917"/>
      <c r="E4878" s="917"/>
    </row>
    <row r="4879" spans="1:5">
      <c r="A4879" s="923"/>
      <c r="B4879" s="917"/>
      <c r="C4879" s="917"/>
      <c r="D4879" s="917"/>
      <c r="E4879" s="917"/>
    </row>
    <row r="4880" spans="1:5">
      <c r="A4880" s="923"/>
      <c r="B4880" s="917"/>
      <c r="C4880" s="917"/>
      <c r="D4880" s="917"/>
      <c r="E4880" s="917"/>
    </row>
    <row r="4881" spans="1:5">
      <c r="A4881" s="923"/>
      <c r="B4881" s="917"/>
      <c r="C4881" s="917"/>
      <c r="D4881" s="917"/>
      <c r="E4881" s="917"/>
    </row>
    <row r="4882" spans="1:5">
      <c r="A4882" s="923"/>
      <c r="B4882" s="917"/>
      <c r="C4882" s="917"/>
      <c r="D4882" s="917"/>
      <c r="E4882" s="917"/>
    </row>
    <row r="4883" spans="1:5">
      <c r="A4883" s="923"/>
      <c r="B4883" s="917"/>
      <c r="C4883" s="917"/>
      <c r="D4883" s="917"/>
      <c r="E4883" s="917"/>
    </row>
    <row r="4884" spans="1:5">
      <c r="A4884" s="923"/>
      <c r="B4884" s="917"/>
      <c r="C4884" s="917"/>
      <c r="D4884" s="917"/>
      <c r="E4884" s="917"/>
    </row>
    <row r="4885" spans="1:5">
      <c r="A4885" s="923"/>
      <c r="B4885" s="917"/>
      <c r="C4885" s="917"/>
      <c r="D4885" s="917"/>
      <c r="E4885" s="917"/>
    </row>
    <row r="4886" spans="1:5">
      <c r="A4886" s="923"/>
      <c r="B4886" s="917"/>
      <c r="C4886" s="917"/>
      <c r="D4886" s="917"/>
      <c r="E4886" s="917"/>
    </row>
    <row r="4887" spans="1:5">
      <c r="A4887" s="923"/>
      <c r="B4887" s="917"/>
      <c r="C4887" s="917"/>
      <c r="D4887" s="917"/>
      <c r="E4887" s="917"/>
    </row>
    <row r="4888" spans="1:5">
      <c r="A4888" s="923"/>
      <c r="B4888" s="917"/>
      <c r="C4888" s="917"/>
      <c r="D4888" s="917"/>
      <c r="E4888" s="917"/>
    </row>
    <row r="4889" spans="1:5">
      <c r="A4889" s="923"/>
      <c r="B4889" s="917"/>
      <c r="C4889" s="917"/>
      <c r="D4889" s="917"/>
      <c r="E4889" s="917"/>
    </row>
    <row r="4890" spans="1:5">
      <c r="A4890" s="923"/>
      <c r="B4890" s="917"/>
      <c r="C4890" s="917"/>
      <c r="D4890" s="917"/>
      <c r="E4890" s="917"/>
    </row>
    <row r="4891" spans="1:5">
      <c r="A4891" s="923"/>
      <c r="B4891" s="917"/>
      <c r="C4891" s="917"/>
      <c r="D4891" s="917"/>
      <c r="E4891" s="917"/>
    </row>
    <row r="4892" spans="1:5">
      <c r="A4892" s="923"/>
      <c r="B4892" s="917"/>
      <c r="C4892" s="917"/>
      <c r="D4892" s="917"/>
      <c r="E4892" s="917"/>
    </row>
    <row r="4893" spans="1:5">
      <c r="A4893" s="923"/>
      <c r="B4893" s="917"/>
      <c r="C4893" s="917"/>
      <c r="D4893" s="917"/>
      <c r="E4893" s="917"/>
    </row>
    <row r="4894" spans="1:5">
      <c r="A4894" s="923"/>
      <c r="B4894" s="917"/>
      <c r="C4894" s="917"/>
      <c r="D4894" s="917"/>
      <c r="E4894" s="917"/>
    </row>
    <row r="4895" spans="1:5">
      <c r="A4895" s="923"/>
      <c r="B4895" s="917"/>
      <c r="C4895" s="917"/>
      <c r="D4895" s="917"/>
      <c r="E4895" s="917"/>
    </row>
    <row r="4896" spans="1:5">
      <c r="A4896" s="923"/>
      <c r="B4896" s="917"/>
      <c r="C4896" s="917"/>
      <c r="D4896" s="917"/>
      <c r="E4896" s="917"/>
    </row>
    <row r="4897" spans="1:5">
      <c r="A4897" s="923"/>
      <c r="B4897" s="917"/>
      <c r="C4897" s="917"/>
      <c r="D4897" s="917"/>
      <c r="E4897" s="917"/>
    </row>
    <row r="4898" spans="1:5">
      <c r="A4898" s="923"/>
      <c r="B4898" s="917"/>
      <c r="C4898" s="917"/>
      <c r="D4898" s="917"/>
      <c r="E4898" s="917"/>
    </row>
    <row r="4899" spans="1:5">
      <c r="A4899" s="923"/>
      <c r="B4899" s="917"/>
      <c r="C4899" s="917"/>
      <c r="D4899" s="917"/>
      <c r="E4899" s="917"/>
    </row>
    <row r="4900" spans="1:5">
      <c r="A4900" s="923"/>
      <c r="B4900" s="917"/>
      <c r="C4900" s="917"/>
      <c r="D4900" s="917"/>
      <c r="E4900" s="917"/>
    </row>
    <row r="4901" spans="1:5">
      <c r="A4901" s="923"/>
      <c r="B4901" s="917"/>
      <c r="C4901" s="917"/>
      <c r="D4901" s="917"/>
      <c r="E4901" s="917"/>
    </row>
    <row r="4902" spans="1:5">
      <c r="A4902" s="923"/>
      <c r="B4902" s="917"/>
      <c r="C4902" s="917"/>
      <c r="D4902" s="917"/>
      <c r="E4902" s="917"/>
    </row>
    <row r="4903" spans="1:5">
      <c r="A4903" s="923"/>
      <c r="B4903" s="917"/>
      <c r="C4903" s="917"/>
      <c r="D4903" s="917"/>
      <c r="E4903" s="917"/>
    </row>
    <row r="4904" spans="1:5">
      <c r="A4904" s="923"/>
      <c r="B4904" s="917"/>
      <c r="C4904" s="917"/>
      <c r="D4904" s="917"/>
      <c r="E4904" s="917"/>
    </row>
    <row r="4905" spans="1:5">
      <c r="A4905" s="923"/>
      <c r="B4905" s="917"/>
      <c r="C4905" s="917"/>
      <c r="D4905" s="917"/>
      <c r="E4905" s="917"/>
    </row>
    <row r="4906" spans="1:5">
      <c r="A4906" s="923"/>
      <c r="B4906" s="917"/>
      <c r="C4906" s="917"/>
      <c r="D4906" s="917"/>
      <c r="E4906" s="917"/>
    </row>
    <row r="4907" spans="1:5">
      <c r="A4907" s="923"/>
      <c r="B4907" s="917"/>
      <c r="C4907" s="917"/>
      <c r="D4907" s="917"/>
      <c r="E4907" s="917"/>
    </row>
    <row r="4908" spans="1:5">
      <c r="A4908" s="923"/>
      <c r="B4908" s="917"/>
      <c r="C4908" s="917"/>
      <c r="D4908" s="917"/>
      <c r="E4908" s="917"/>
    </row>
    <row r="4909" spans="1:5">
      <c r="A4909" s="923"/>
      <c r="B4909" s="917"/>
      <c r="C4909" s="917"/>
      <c r="D4909" s="917"/>
      <c r="E4909" s="917"/>
    </row>
    <row r="4910" spans="1:5">
      <c r="A4910" s="923"/>
      <c r="B4910" s="917"/>
      <c r="C4910" s="917"/>
      <c r="D4910" s="917"/>
      <c r="E4910" s="917"/>
    </row>
    <row r="4911" spans="1:5">
      <c r="A4911" s="923"/>
      <c r="B4911" s="917"/>
      <c r="C4911" s="917"/>
      <c r="D4911" s="917"/>
      <c r="E4911" s="917"/>
    </row>
    <row r="4912" spans="1:5">
      <c r="A4912" s="923"/>
      <c r="B4912" s="917"/>
      <c r="C4912" s="917"/>
      <c r="D4912" s="917"/>
      <c r="E4912" s="917"/>
    </row>
    <row r="4913" spans="1:5">
      <c r="A4913" s="923"/>
      <c r="B4913" s="917"/>
      <c r="C4913" s="917"/>
      <c r="D4913" s="917"/>
      <c r="E4913" s="917"/>
    </row>
    <row r="4914" spans="1:5">
      <c r="A4914" s="923"/>
      <c r="B4914" s="917"/>
      <c r="C4914" s="917"/>
      <c r="D4914" s="917"/>
      <c r="E4914" s="917"/>
    </row>
    <row r="4915" spans="1:5">
      <c r="A4915" s="923"/>
      <c r="B4915" s="917"/>
      <c r="C4915" s="917"/>
      <c r="D4915" s="917"/>
      <c r="E4915" s="917"/>
    </row>
    <row r="4916" spans="1:5">
      <c r="A4916" s="923"/>
      <c r="B4916" s="917"/>
      <c r="C4916" s="917"/>
      <c r="D4916" s="917"/>
      <c r="E4916" s="917"/>
    </row>
    <row r="4917" spans="1:5">
      <c r="A4917" s="923"/>
      <c r="B4917" s="917"/>
      <c r="C4917" s="917"/>
      <c r="D4917" s="917"/>
      <c r="E4917" s="917"/>
    </row>
    <row r="4918" spans="1:5">
      <c r="A4918" s="923"/>
      <c r="B4918" s="917"/>
      <c r="C4918" s="917"/>
      <c r="D4918" s="917"/>
      <c r="E4918" s="917"/>
    </row>
    <row r="4919" spans="1:5">
      <c r="A4919" s="923"/>
      <c r="B4919" s="917"/>
      <c r="C4919" s="917"/>
      <c r="D4919" s="917"/>
      <c r="E4919" s="917"/>
    </row>
    <row r="4920" spans="1:5">
      <c r="A4920" s="923"/>
      <c r="B4920" s="917"/>
      <c r="C4920" s="917"/>
      <c r="D4920" s="917"/>
      <c r="E4920" s="917"/>
    </row>
    <row r="4921" spans="1:5">
      <c r="A4921" s="923"/>
      <c r="B4921" s="917"/>
      <c r="C4921" s="917"/>
      <c r="D4921" s="917"/>
      <c r="E4921" s="917"/>
    </row>
    <row r="4922" spans="1:5">
      <c r="A4922" s="923"/>
      <c r="B4922" s="917"/>
      <c r="C4922" s="917"/>
      <c r="D4922" s="917"/>
      <c r="E4922" s="917"/>
    </row>
    <row r="4923" spans="1:5">
      <c r="A4923" s="923"/>
      <c r="B4923" s="917"/>
      <c r="C4923" s="917"/>
      <c r="D4923" s="917"/>
      <c r="E4923" s="917"/>
    </row>
    <row r="4924" spans="1:5">
      <c r="A4924" s="923"/>
      <c r="B4924" s="917"/>
      <c r="C4924" s="917"/>
      <c r="D4924" s="917"/>
      <c r="E4924" s="917"/>
    </row>
    <row r="4925" spans="1:5">
      <c r="A4925" s="923"/>
      <c r="B4925" s="917"/>
      <c r="C4925" s="917"/>
      <c r="D4925" s="917"/>
      <c r="E4925" s="917"/>
    </row>
    <row r="4926" spans="1:5">
      <c r="A4926" s="923"/>
      <c r="B4926" s="917"/>
      <c r="C4926" s="917"/>
      <c r="D4926" s="917"/>
      <c r="E4926" s="917"/>
    </row>
    <row r="4927" spans="1:5">
      <c r="A4927" s="923"/>
      <c r="B4927" s="917"/>
      <c r="C4927" s="917"/>
      <c r="D4927" s="917"/>
      <c r="E4927" s="917"/>
    </row>
    <row r="4928" spans="1:5">
      <c r="A4928" s="923"/>
      <c r="B4928" s="917"/>
      <c r="C4928" s="917"/>
      <c r="D4928" s="917"/>
      <c r="E4928" s="917"/>
    </row>
    <row r="4929" spans="1:5">
      <c r="A4929" s="923"/>
      <c r="B4929" s="917"/>
      <c r="C4929" s="917"/>
      <c r="D4929" s="917"/>
      <c r="E4929" s="917"/>
    </row>
    <row r="4930" spans="1:5">
      <c r="A4930" s="923"/>
      <c r="B4930" s="917"/>
      <c r="C4930" s="917"/>
      <c r="D4930" s="917"/>
      <c r="E4930" s="917"/>
    </row>
    <row r="4931" spans="1:5">
      <c r="A4931" s="923"/>
      <c r="B4931" s="917"/>
      <c r="C4931" s="917"/>
      <c r="D4931" s="917"/>
      <c r="E4931" s="917"/>
    </row>
    <row r="4932" spans="1:5">
      <c r="A4932" s="923"/>
      <c r="B4932" s="917"/>
      <c r="C4932" s="917"/>
      <c r="D4932" s="917"/>
      <c r="E4932" s="917"/>
    </row>
    <row r="4933" spans="1:5">
      <c r="A4933" s="923"/>
      <c r="B4933" s="917"/>
      <c r="C4933" s="917"/>
      <c r="D4933" s="917"/>
      <c r="E4933" s="917"/>
    </row>
    <row r="4934" spans="1:5">
      <c r="A4934" s="923"/>
      <c r="B4934" s="917"/>
      <c r="C4934" s="917"/>
      <c r="D4934" s="917"/>
      <c r="E4934" s="917"/>
    </row>
    <row r="4935" spans="1:5">
      <c r="A4935" s="923"/>
      <c r="B4935" s="917"/>
      <c r="C4935" s="917"/>
      <c r="D4935" s="917"/>
      <c r="E4935" s="917"/>
    </row>
    <row r="4936" spans="1:5">
      <c r="A4936" s="923"/>
      <c r="B4936" s="917"/>
      <c r="C4936" s="917"/>
      <c r="D4936" s="917"/>
      <c r="E4936" s="917"/>
    </row>
    <row r="4937" spans="1:5">
      <c r="A4937" s="923"/>
      <c r="B4937" s="917"/>
      <c r="C4937" s="917"/>
      <c r="D4937" s="917"/>
      <c r="E4937" s="917"/>
    </row>
    <row r="4938" spans="1:5">
      <c r="A4938" s="923"/>
      <c r="B4938" s="917"/>
      <c r="C4938" s="917"/>
      <c r="D4938" s="917"/>
      <c r="E4938" s="917"/>
    </row>
    <row r="4939" spans="1:5">
      <c r="A4939" s="923"/>
      <c r="B4939" s="917"/>
      <c r="C4939" s="917"/>
      <c r="D4939" s="917"/>
      <c r="E4939" s="917"/>
    </row>
    <row r="4940" spans="1:5">
      <c r="A4940" s="923"/>
      <c r="B4940" s="917"/>
      <c r="C4940" s="917"/>
      <c r="D4940" s="917"/>
      <c r="E4940" s="917"/>
    </row>
    <row r="4941" spans="1:5">
      <c r="A4941" s="923"/>
      <c r="B4941" s="917"/>
      <c r="C4941" s="917"/>
      <c r="D4941" s="917"/>
      <c r="E4941" s="917"/>
    </row>
    <row r="4942" spans="1:5">
      <c r="A4942" s="923"/>
      <c r="B4942" s="917"/>
      <c r="C4942" s="917"/>
      <c r="D4942" s="917"/>
      <c r="E4942" s="917"/>
    </row>
    <row r="4943" spans="1:5">
      <c r="A4943" s="923"/>
      <c r="B4943" s="917"/>
      <c r="C4943" s="917"/>
      <c r="D4943" s="917"/>
      <c r="E4943" s="917"/>
    </row>
    <row r="4944" spans="1:5">
      <c r="A4944" s="923"/>
      <c r="B4944" s="917"/>
      <c r="C4944" s="917"/>
      <c r="D4944" s="917"/>
      <c r="E4944" s="917"/>
    </row>
    <row r="4945" spans="1:5">
      <c r="A4945" s="923"/>
      <c r="B4945" s="917"/>
      <c r="C4945" s="917"/>
      <c r="D4945" s="917"/>
      <c r="E4945" s="917"/>
    </row>
    <row r="4946" spans="1:5">
      <c r="A4946" s="923"/>
      <c r="B4946" s="917"/>
      <c r="C4946" s="917"/>
      <c r="D4946" s="917"/>
      <c r="E4946" s="917"/>
    </row>
    <row r="4947" spans="1:5">
      <c r="A4947" s="923"/>
      <c r="B4947" s="917"/>
      <c r="C4947" s="917"/>
      <c r="D4947" s="917"/>
      <c r="E4947" s="917"/>
    </row>
    <row r="4948" spans="1:5">
      <c r="A4948" s="923"/>
      <c r="B4948" s="917"/>
      <c r="C4948" s="917"/>
      <c r="D4948" s="917"/>
      <c r="E4948" s="917"/>
    </row>
    <row r="4949" spans="1:5">
      <c r="A4949" s="923"/>
      <c r="B4949" s="917"/>
      <c r="C4949" s="917"/>
      <c r="D4949" s="917"/>
      <c r="E4949" s="917"/>
    </row>
    <row r="4950" spans="1:5">
      <c r="A4950" s="923"/>
      <c r="B4950" s="917"/>
      <c r="C4950" s="917"/>
      <c r="D4950" s="917"/>
      <c r="E4950" s="917"/>
    </row>
    <row r="4951" spans="1:5">
      <c r="A4951" s="923"/>
      <c r="B4951" s="917"/>
      <c r="C4951" s="917"/>
      <c r="D4951" s="917"/>
      <c r="E4951" s="917"/>
    </row>
    <row r="4952" spans="1:5">
      <c r="A4952" s="923"/>
      <c r="B4952" s="917"/>
      <c r="C4952" s="917"/>
      <c r="D4952" s="917"/>
      <c r="E4952" s="917"/>
    </row>
    <row r="4953" spans="1:5">
      <c r="A4953" s="923"/>
      <c r="B4953" s="917"/>
      <c r="C4953" s="917"/>
      <c r="D4953" s="917"/>
      <c r="E4953" s="917"/>
    </row>
    <row r="4954" spans="1:5">
      <c r="A4954" s="923"/>
      <c r="B4954" s="917"/>
      <c r="C4954" s="917"/>
      <c r="D4954" s="917"/>
      <c r="E4954" s="917"/>
    </row>
    <row r="4955" spans="1:5">
      <c r="A4955" s="923"/>
      <c r="B4955" s="917"/>
      <c r="C4955" s="917"/>
      <c r="D4955" s="917"/>
      <c r="E4955" s="917"/>
    </row>
    <row r="4956" spans="1:5">
      <c r="A4956" s="923"/>
      <c r="B4956" s="917"/>
      <c r="C4956" s="917"/>
      <c r="D4956" s="917"/>
      <c r="E4956" s="917"/>
    </row>
    <row r="4957" spans="1:5">
      <c r="A4957" s="923"/>
      <c r="B4957" s="917"/>
      <c r="C4957" s="917"/>
      <c r="D4957" s="917"/>
      <c r="E4957" s="917"/>
    </row>
    <row r="4958" spans="1:5">
      <c r="A4958" s="923"/>
      <c r="B4958" s="917"/>
      <c r="C4958" s="917"/>
      <c r="D4958" s="917"/>
      <c r="E4958" s="917"/>
    </row>
    <row r="4959" spans="1:5">
      <c r="A4959" s="923"/>
      <c r="B4959" s="917"/>
      <c r="C4959" s="917"/>
      <c r="D4959" s="917"/>
      <c r="E4959" s="917"/>
    </row>
    <row r="4960" spans="1:5">
      <c r="A4960" s="923"/>
      <c r="B4960" s="917"/>
      <c r="C4960" s="917"/>
      <c r="D4960" s="917"/>
      <c r="E4960" s="917"/>
    </row>
    <row r="4961" spans="1:5">
      <c r="A4961" s="923"/>
      <c r="B4961" s="917"/>
      <c r="C4961" s="917"/>
      <c r="D4961" s="917"/>
      <c r="E4961" s="917"/>
    </row>
    <row r="4962" spans="1:5">
      <c r="A4962" s="923"/>
      <c r="B4962" s="917"/>
      <c r="C4962" s="917"/>
      <c r="D4962" s="917"/>
      <c r="E4962" s="917"/>
    </row>
    <row r="4963" spans="1:5">
      <c r="A4963" s="923"/>
      <c r="B4963" s="917"/>
      <c r="C4963" s="917"/>
      <c r="D4963" s="917"/>
      <c r="E4963" s="917"/>
    </row>
    <row r="4964" spans="1:5">
      <c r="A4964" s="923"/>
      <c r="B4964" s="917"/>
      <c r="C4964" s="917"/>
      <c r="D4964" s="917"/>
      <c r="E4964" s="917"/>
    </row>
    <row r="4965" spans="1:5">
      <c r="A4965" s="923"/>
      <c r="B4965" s="917"/>
      <c r="C4965" s="917"/>
      <c r="D4965" s="917"/>
      <c r="E4965" s="917"/>
    </row>
    <row r="4966" spans="1:5">
      <c r="A4966" s="923"/>
      <c r="B4966" s="917"/>
      <c r="C4966" s="917"/>
      <c r="D4966" s="917"/>
      <c r="E4966" s="917"/>
    </row>
    <row r="4967" spans="1:5">
      <c r="A4967" s="923"/>
      <c r="B4967" s="917"/>
      <c r="C4967" s="917"/>
      <c r="D4967" s="917"/>
      <c r="E4967" s="917"/>
    </row>
    <row r="4968" spans="1:5">
      <c r="A4968" s="923"/>
      <c r="B4968" s="917"/>
      <c r="C4968" s="917"/>
      <c r="D4968" s="917"/>
      <c r="E4968" s="917"/>
    </row>
    <row r="4969" spans="1:5">
      <c r="A4969" s="923"/>
      <c r="B4969" s="917"/>
      <c r="C4969" s="917"/>
      <c r="D4969" s="917"/>
      <c r="E4969" s="917"/>
    </row>
    <row r="4970" spans="1:5">
      <c r="A4970" s="923"/>
      <c r="B4970" s="917"/>
      <c r="C4970" s="917"/>
      <c r="D4970" s="917"/>
      <c r="E4970" s="917"/>
    </row>
    <row r="4971" spans="1:5">
      <c r="A4971" s="923"/>
      <c r="B4971" s="917"/>
      <c r="C4971" s="917"/>
      <c r="D4971" s="917"/>
      <c r="E4971" s="917"/>
    </row>
    <row r="4972" spans="1:5">
      <c r="A4972" s="923"/>
      <c r="B4972" s="917"/>
      <c r="C4972" s="917"/>
      <c r="D4972" s="917"/>
      <c r="E4972" s="917"/>
    </row>
    <row r="4973" spans="1:5">
      <c r="A4973" s="923"/>
      <c r="B4973" s="917"/>
      <c r="C4973" s="917"/>
      <c r="D4973" s="917"/>
      <c r="E4973" s="917"/>
    </row>
    <row r="4974" spans="1:5">
      <c r="A4974" s="923"/>
      <c r="B4974" s="917"/>
      <c r="C4974" s="917"/>
      <c r="D4974" s="917"/>
      <c r="E4974" s="917"/>
    </row>
    <row r="4975" spans="1:5">
      <c r="A4975" s="923"/>
      <c r="B4975" s="917"/>
      <c r="C4975" s="917"/>
      <c r="D4975" s="917"/>
      <c r="E4975" s="917"/>
    </row>
    <row r="4976" spans="1:5">
      <c r="A4976" s="923"/>
      <c r="B4976" s="917"/>
      <c r="C4976" s="917"/>
      <c r="D4976" s="917"/>
      <c r="E4976" s="917"/>
    </row>
    <row r="4977" spans="1:5">
      <c r="A4977" s="923"/>
      <c r="B4977" s="917"/>
      <c r="C4977" s="917"/>
      <c r="D4977" s="917"/>
      <c r="E4977" s="917"/>
    </row>
    <row r="4978" spans="1:5">
      <c r="A4978" s="923"/>
      <c r="B4978" s="917"/>
      <c r="C4978" s="917"/>
      <c r="D4978" s="917"/>
      <c r="E4978" s="917"/>
    </row>
    <row r="4979" spans="1:5">
      <c r="A4979" s="923"/>
      <c r="B4979" s="917"/>
      <c r="C4979" s="917"/>
      <c r="D4979" s="917"/>
      <c r="E4979" s="917"/>
    </row>
    <row r="4980" spans="1:5">
      <c r="A4980" s="923"/>
      <c r="B4980" s="917"/>
      <c r="C4980" s="917"/>
      <c r="D4980" s="917"/>
      <c r="E4980" s="917"/>
    </row>
    <row r="4981" spans="1:5">
      <c r="A4981" s="923"/>
      <c r="B4981" s="917"/>
      <c r="C4981" s="917"/>
      <c r="D4981" s="917"/>
      <c r="E4981" s="917"/>
    </row>
    <row r="4982" spans="1:5">
      <c r="A4982" s="923"/>
      <c r="B4982" s="917"/>
      <c r="C4982" s="917"/>
      <c r="D4982" s="917"/>
      <c r="E4982" s="917"/>
    </row>
    <row r="4983" spans="1:5">
      <c r="A4983" s="923"/>
      <c r="B4983" s="917"/>
      <c r="C4983" s="917"/>
      <c r="D4983" s="917"/>
      <c r="E4983" s="917"/>
    </row>
    <row r="4984" spans="1:5">
      <c r="A4984" s="923"/>
      <c r="B4984" s="917"/>
      <c r="C4984" s="917"/>
      <c r="D4984" s="917"/>
      <c r="E4984" s="917"/>
    </row>
    <row r="4985" spans="1:5">
      <c r="A4985" s="923"/>
      <c r="B4985" s="917"/>
      <c r="C4985" s="917"/>
      <c r="D4985" s="917"/>
      <c r="E4985" s="917"/>
    </row>
    <row r="4986" spans="1:5">
      <c r="A4986" s="923"/>
      <c r="B4986" s="917"/>
      <c r="C4986" s="917"/>
      <c r="D4986" s="917"/>
      <c r="E4986" s="917"/>
    </row>
    <row r="4987" spans="1:5">
      <c r="A4987" s="923"/>
      <c r="B4987" s="917"/>
      <c r="C4987" s="917"/>
      <c r="D4987" s="917"/>
      <c r="E4987" s="917"/>
    </row>
    <row r="4988" spans="1:5">
      <c r="A4988" s="923"/>
      <c r="B4988" s="917"/>
      <c r="C4988" s="917"/>
      <c r="D4988" s="917"/>
      <c r="E4988" s="917"/>
    </row>
    <row r="4989" spans="1:5">
      <c r="A4989" s="923"/>
      <c r="B4989" s="917"/>
      <c r="C4989" s="917"/>
      <c r="D4989" s="917"/>
      <c r="E4989" s="917"/>
    </row>
    <row r="4990" spans="1:5">
      <c r="A4990" s="923"/>
      <c r="B4990" s="917"/>
      <c r="C4990" s="917"/>
      <c r="D4990" s="917"/>
      <c r="E4990" s="917"/>
    </row>
    <row r="4991" spans="1:5">
      <c r="A4991" s="923"/>
      <c r="B4991" s="917"/>
      <c r="C4991" s="917"/>
      <c r="D4991" s="917"/>
      <c r="E4991" s="917"/>
    </row>
    <row r="4992" spans="1:5">
      <c r="A4992" s="923"/>
      <c r="B4992" s="917"/>
      <c r="C4992" s="917"/>
      <c r="D4992" s="917"/>
      <c r="E4992" s="917"/>
    </row>
    <row r="4993" spans="1:5">
      <c r="A4993" s="923"/>
      <c r="B4993" s="917"/>
      <c r="C4993" s="917"/>
      <c r="D4993" s="917"/>
      <c r="E4993" s="917"/>
    </row>
    <row r="4994" spans="1:5">
      <c r="A4994" s="923"/>
      <c r="B4994" s="917"/>
      <c r="C4994" s="917"/>
      <c r="D4994" s="917"/>
      <c r="E4994" s="917"/>
    </row>
    <row r="4995" spans="1:5">
      <c r="A4995" s="923"/>
      <c r="B4995" s="917"/>
      <c r="C4995" s="917"/>
      <c r="D4995" s="917"/>
      <c r="E4995" s="917"/>
    </row>
    <row r="4996" spans="1:5">
      <c r="A4996" s="923"/>
      <c r="B4996" s="917"/>
      <c r="C4996" s="917"/>
      <c r="D4996" s="917"/>
      <c r="E4996" s="917"/>
    </row>
    <row r="4997" spans="1:5">
      <c r="A4997" s="923"/>
      <c r="B4997" s="917"/>
      <c r="C4997" s="917"/>
      <c r="D4997" s="917"/>
      <c r="E4997" s="917"/>
    </row>
    <row r="4998" spans="1:5">
      <c r="A4998" s="923"/>
      <c r="B4998" s="917"/>
      <c r="C4998" s="917"/>
      <c r="D4998" s="917"/>
      <c r="E4998" s="917"/>
    </row>
    <row r="4999" spans="1:5">
      <c r="A4999" s="923"/>
      <c r="B4999" s="917"/>
      <c r="C4999" s="917"/>
      <c r="D4999" s="917"/>
      <c r="E4999" s="917"/>
    </row>
    <row r="5000" spans="1:5">
      <c r="A5000" s="923"/>
      <c r="B5000" s="917"/>
      <c r="C5000" s="917"/>
      <c r="D5000" s="917"/>
      <c r="E5000" s="917"/>
    </row>
    <row r="5001" spans="1:5">
      <c r="A5001" s="923"/>
      <c r="B5001" s="917"/>
      <c r="C5001" s="917"/>
      <c r="D5001" s="917"/>
      <c r="E5001" s="917"/>
    </row>
    <row r="5002" spans="1:5">
      <c r="A5002" s="923"/>
      <c r="B5002" s="917"/>
      <c r="C5002" s="917"/>
      <c r="D5002" s="917"/>
      <c r="E5002" s="917"/>
    </row>
    <row r="5003" spans="1:5">
      <c r="A5003" s="923"/>
      <c r="B5003" s="917"/>
      <c r="C5003" s="917"/>
      <c r="D5003" s="917"/>
      <c r="E5003" s="917"/>
    </row>
    <row r="5004" spans="1:5">
      <c r="A5004" s="923"/>
      <c r="B5004" s="917"/>
      <c r="C5004" s="917"/>
      <c r="D5004" s="917"/>
      <c r="E5004" s="917"/>
    </row>
    <row r="5005" spans="1:5">
      <c r="A5005" s="923"/>
      <c r="B5005" s="917"/>
      <c r="C5005" s="917"/>
      <c r="D5005" s="917"/>
      <c r="E5005" s="917"/>
    </row>
    <row r="5006" spans="1:5">
      <c r="A5006" s="923"/>
      <c r="B5006" s="917"/>
      <c r="C5006" s="917"/>
      <c r="D5006" s="917"/>
      <c r="E5006" s="917"/>
    </row>
    <row r="5007" spans="1:5">
      <c r="A5007" s="923"/>
      <c r="B5007" s="917"/>
      <c r="C5007" s="917"/>
      <c r="D5007" s="917"/>
      <c r="E5007" s="917"/>
    </row>
    <row r="5008" spans="1:5">
      <c r="A5008" s="923"/>
      <c r="B5008" s="917"/>
      <c r="C5008" s="917"/>
      <c r="D5008" s="917"/>
      <c r="E5008" s="917"/>
    </row>
    <row r="5009" spans="1:5">
      <c r="A5009" s="923"/>
      <c r="B5009" s="917"/>
      <c r="C5009" s="917"/>
      <c r="D5009" s="917"/>
      <c r="E5009" s="917"/>
    </row>
    <row r="5010" spans="1:5">
      <c r="A5010" s="923"/>
      <c r="B5010" s="917"/>
      <c r="C5010" s="917"/>
      <c r="D5010" s="917"/>
      <c r="E5010" s="917"/>
    </row>
    <row r="5011" spans="1:5">
      <c r="A5011" s="923"/>
      <c r="B5011" s="917"/>
      <c r="C5011" s="917"/>
      <c r="D5011" s="917"/>
      <c r="E5011" s="917"/>
    </row>
    <row r="5012" spans="1:5">
      <c r="A5012" s="923"/>
      <c r="B5012" s="917"/>
      <c r="C5012" s="917"/>
      <c r="D5012" s="917"/>
      <c r="E5012" s="917"/>
    </row>
    <row r="5013" spans="1:5">
      <c r="A5013" s="923"/>
      <c r="B5013" s="917"/>
      <c r="C5013" s="917"/>
      <c r="D5013" s="917"/>
      <c r="E5013" s="917"/>
    </row>
    <row r="5014" spans="1:5">
      <c r="A5014" s="923"/>
      <c r="B5014" s="917"/>
      <c r="C5014" s="917"/>
      <c r="D5014" s="917"/>
      <c r="E5014" s="917"/>
    </row>
    <row r="5015" spans="1:5">
      <c r="A5015" s="923"/>
      <c r="B5015" s="917"/>
      <c r="C5015" s="917"/>
      <c r="D5015" s="917"/>
      <c r="E5015" s="917"/>
    </row>
    <row r="5016" spans="1:5">
      <c r="A5016" s="923"/>
      <c r="B5016" s="917"/>
      <c r="C5016" s="917"/>
      <c r="D5016" s="917"/>
      <c r="E5016" s="917"/>
    </row>
    <row r="5017" spans="1:5">
      <c r="A5017" s="923"/>
      <c r="B5017" s="917"/>
      <c r="C5017" s="917"/>
      <c r="D5017" s="917"/>
      <c r="E5017" s="917"/>
    </row>
    <row r="5018" spans="1:5">
      <c r="A5018" s="923"/>
      <c r="B5018" s="917"/>
      <c r="C5018" s="917"/>
      <c r="D5018" s="917"/>
      <c r="E5018" s="917"/>
    </row>
    <row r="5019" spans="1:5">
      <c r="A5019" s="923"/>
      <c r="B5019" s="917"/>
      <c r="C5019" s="917"/>
      <c r="D5019" s="917"/>
      <c r="E5019" s="917"/>
    </row>
    <row r="5020" spans="1:5">
      <c r="A5020" s="923"/>
      <c r="B5020" s="917"/>
      <c r="C5020" s="917"/>
      <c r="D5020" s="917"/>
      <c r="E5020" s="917"/>
    </row>
    <row r="5021" spans="1:5">
      <c r="A5021" s="923"/>
      <c r="B5021" s="917"/>
      <c r="C5021" s="917"/>
      <c r="D5021" s="917"/>
      <c r="E5021" s="917"/>
    </row>
    <row r="5022" spans="1:5">
      <c r="A5022" s="923"/>
      <c r="B5022" s="917"/>
      <c r="C5022" s="917"/>
      <c r="D5022" s="917"/>
      <c r="E5022" s="917"/>
    </row>
    <row r="5023" spans="1:5">
      <c r="A5023" s="923"/>
      <c r="B5023" s="917"/>
      <c r="C5023" s="917"/>
      <c r="D5023" s="917"/>
      <c r="E5023" s="917"/>
    </row>
    <row r="5024" spans="1:5">
      <c r="A5024" s="923"/>
      <c r="B5024" s="917"/>
      <c r="C5024" s="917"/>
      <c r="D5024" s="917"/>
      <c r="E5024" s="917"/>
    </row>
    <row r="5025" spans="1:5">
      <c r="A5025" s="923"/>
      <c r="B5025" s="917"/>
      <c r="C5025" s="917"/>
      <c r="D5025" s="917"/>
      <c r="E5025" s="917"/>
    </row>
    <row r="5026" spans="1:5">
      <c r="A5026" s="923"/>
      <c r="B5026" s="917"/>
      <c r="C5026" s="917"/>
      <c r="D5026" s="917"/>
      <c r="E5026" s="917"/>
    </row>
    <row r="5027" spans="1:5">
      <c r="A5027" s="923"/>
      <c r="B5027" s="917"/>
      <c r="C5027" s="917"/>
      <c r="D5027" s="917"/>
      <c r="E5027" s="917"/>
    </row>
    <row r="5028" spans="1:5">
      <c r="A5028" s="923"/>
      <c r="B5028" s="917"/>
      <c r="C5028" s="917"/>
      <c r="D5028" s="917"/>
      <c r="E5028" s="917"/>
    </row>
    <row r="5029" spans="1:5">
      <c r="A5029" s="923"/>
      <c r="B5029" s="917"/>
      <c r="C5029" s="917"/>
      <c r="D5029" s="917"/>
      <c r="E5029" s="917"/>
    </row>
    <row r="5030" spans="1:5">
      <c r="A5030" s="923"/>
      <c r="B5030" s="917"/>
      <c r="C5030" s="917"/>
      <c r="D5030" s="917"/>
      <c r="E5030" s="917"/>
    </row>
    <row r="5031" spans="1:5">
      <c r="A5031" s="923"/>
      <c r="B5031" s="917"/>
      <c r="C5031" s="917"/>
      <c r="D5031" s="917"/>
      <c r="E5031" s="917"/>
    </row>
    <row r="5032" spans="1:5">
      <c r="A5032" s="923"/>
      <c r="B5032" s="917"/>
      <c r="C5032" s="917"/>
      <c r="D5032" s="917"/>
      <c r="E5032" s="917"/>
    </row>
    <row r="5033" spans="1:5">
      <c r="A5033" s="923"/>
      <c r="B5033" s="917"/>
      <c r="C5033" s="917"/>
      <c r="D5033" s="917"/>
      <c r="E5033" s="917"/>
    </row>
    <row r="5034" spans="1:5">
      <c r="A5034" s="923"/>
      <c r="B5034" s="917"/>
      <c r="C5034" s="917"/>
      <c r="D5034" s="917"/>
      <c r="E5034" s="917"/>
    </row>
    <row r="5035" spans="1:5">
      <c r="A5035" s="923"/>
      <c r="B5035" s="917"/>
      <c r="C5035" s="917"/>
      <c r="D5035" s="917"/>
      <c r="E5035" s="917"/>
    </row>
    <row r="5036" spans="1:5">
      <c r="A5036" s="923"/>
      <c r="B5036" s="917"/>
      <c r="C5036" s="917"/>
      <c r="D5036" s="917"/>
      <c r="E5036" s="917"/>
    </row>
    <row r="5037" spans="1:5">
      <c r="A5037" s="923"/>
      <c r="B5037" s="917"/>
      <c r="C5037" s="917"/>
      <c r="D5037" s="917"/>
      <c r="E5037" s="917"/>
    </row>
    <row r="5038" spans="1:5">
      <c r="A5038" s="923"/>
      <c r="B5038" s="917"/>
      <c r="C5038" s="917"/>
      <c r="D5038" s="917"/>
      <c r="E5038" s="917"/>
    </row>
    <row r="5039" spans="1:5">
      <c r="A5039" s="923"/>
      <c r="B5039" s="917"/>
      <c r="C5039" s="917"/>
      <c r="D5039" s="917"/>
      <c r="E5039" s="917"/>
    </row>
    <row r="5040" spans="1:5">
      <c r="A5040" s="923"/>
      <c r="B5040" s="917"/>
      <c r="C5040" s="917"/>
      <c r="D5040" s="917"/>
      <c r="E5040" s="917"/>
    </row>
    <row r="5041" spans="1:5">
      <c r="A5041" s="923"/>
      <c r="B5041" s="917"/>
      <c r="C5041" s="917"/>
      <c r="D5041" s="917"/>
      <c r="E5041" s="917"/>
    </row>
    <row r="5042" spans="1:5">
      <c r="A5042" s="923"/>
      <c r="B5042" s="917"/>
      <c r="C5042" s="917"/>
      <c r="D5042" s="917"/>
      <c r="E5042" s="917"/>
    </row>
    <row r="5043" spans="1:5">
      <c r="A5043" s="923"/>
      <c r="B5043" s="917"/>
      <c r="C5043" s="917"/>
      <c r="D5043" s="917"/>
      <c r="E5043" s="917"/>
    </row>
    <row r="5044" spans="1:5">
      <c r="A5044" s="923"/>
      <c r="B5044" s="917"/>
      <c r="C5044" s="917"/>
      <c r="D5044" s="917"/>
      <c r="E5044" s="917"/>
    </row>
    <row r="5045" spans="1:5">
      <c r="A5045" s="923"/>
      <c r="B5045" s="917"/>
      <c r="C5045" s="917"/>
      <c r="D5045" s="917"/>
      <c r="E5045" s="917"/>
    </row>
    <row r="5046" spans="1:5">
      <c r="A5046" s="923"/>
      <c r="B5046" s="917"/>
      <c r="C5046" s="917"/>
      <c r="D5046" s="917"/>
      <c r="E5046" s="917"/>
    </row>
    <row r="5047" spans="1:5">
      <c r="A5047" s="923"/>
      <c r="B5047" s="917"/>
      <c r="C5047" s="917"/>
      <c r="D5047" s="917"/>
      <c r="E5047" s="917"/>
    </row>
    <row r="5048" spans="1:5">
      <c r="A5048" s="923"/>
      <c r="B5048" s="917"/>
      <c r="C5048" s="917"/>
      <c r="D5048" s="917"/>
      <c r="E5048" s="917"/>
    </row>
    <row r="5049" spans="1:5">
      <c r="A5049" s="923"/>
      <c r="B5049" s="917"/>
      <c r="C5049" s="917"/>
      <c r="D5049" s="917"/>
      <c r="E5049" s="917"/>
    </row>
    <row r="5050" spans="1:5">
      <c r="A5050" s="923"/>
      <c r="B5050" s="917"/>
      <c r="C5050" s="917"/>
      <c r="D5050" s="917"/>
      <c r="E5050" s="917"/>
    </row>
    <row r="5051" spans="1:5">
      <c r="A5051" s="923"/>
      <c r="B5051" s="917"/>
      <c r="C5051" s="917"/>
      <c r="D5051" s="917"/>
      <c r="E5051" s="917"/>
    </row>
    <row r="5052" spans="1:5">
      <c r="A5052" s="923"/>
      <c r="B5052" s="917"/>
      <c r="C5052" s="917"/>
      <c r="D5052" s="917"/>
      <c r="E5052" s="917"/>
    </row>
    <row r="5053" spans="1:5">
      <c r="A5053" s="923"/>
      <c r="B5053" s="917"/>
      <c r="C5053" s="917"/>
      <c r="D5053" s="917"/>
      <c r="E5053" s="917"/>
    </row>
    <row r="5054" spans="1:5">
      <c r="A5054" s="923"/>
      <c r="B5054" s="917"/>
      <c r="C5054" s="917"/>
      <c r="D5054" s="917"/>
      <c r="E5054" s="917"/>
    </row>
    <row r="5055" spans="1:5">
      <c r="A5055" s="923"/>
      <c r="B5055" s="917"/>
      <c r="C5055" s="917"/>
      <c r="D5055" s="917"/>
      <c r="E5055" s="917"/>
    </row>
    <row r="5056" spans="1:5">
      <c r="A5056" s="923"/>
      <c r="B5056" s="917"/>
      <c r="C5056" s="917"/>
      <c r="D5056" s="917"/>
      <c r="E5056" s="917"/>
    </row>
    <row r="5057" spans="1:5">
      <c r="A5057" s="923"/>
      <c r="B5057" s="917"/>
      <c r="C5057" s="917"/>
      <c r="D5057" s="917"/>
      <c r="E5057" s="917"/>
    </row>
    <row r="5058" spans="1:5">
      <c r="A5058" s="923"/>
      <c r="B5058" s="917"/>
      <c r="C5058" s="917"/>
      <c r="D5058" s="917"/>
      <c r="E5058" s="917"/>
    </row>
    <row r="5059" spans="1:5">
      <c r="A5059" s="923"/>
      <c r="B5059" s="917"/>
      <c r="C5059" s="917"/>
      <c r="D5059" s="917"/>
      <c r="E5059" s="917"/>
    </row>
    <row r="5060" spans="1:5">
      <c r="A5060" s="923"/>
      <c r="B5060" s="917"/>
      <c r="C5060" s="917"/>
      <c r="D5060" s="917"/>
      <c r="E5060" s="917"/>
    </row>
    <row r="5061" spans="1:5">
      <c r="A5061" s="923"/>
      <c r="B5061" s="917"/>
      <c r="C5061" s="917"/>
      <c r="D5061" s="917"/>
      <c r="E5061" s="917"/>
    </row>
    <row r="5062" spans="1:5">
      <c r="A5062" s="923"/>
      <c r="B5062" s="917"/>
      <c r="C5062" s="917"/>
      <c r="D5062" s="917"/>
      <c r="E5062" s="917"/>
    </row>
    <row r="5063" spans="1:5">
      <c r="A5063" s="923"/>
      <c r="B5063" s="917"/>
      <c r="C5063" s="917"/>
      <c r="D5063" s="917"/>
      <c r="E5063" s="917"/>
    </row>
    <row r="5064" spans="1:5">
      <c r="A5064" s="923"/>
      <c r="B5064" s="917"/>
      <c r="C5064" s="917"/>
      <c r="D5064" s="917"/>
      <c r="E5064" s="917"/>
    </row>
    <row r="5065" spans="1:5">
      <c r="A5065" s="923"/>
      <c r="B5065" s="917"/>
      <c r="C5065" s="917"/>
      <c r="D5065" s="917"/>
      <c r="E5065" s="917"/>
    </row>
    <row r="5066" spans="1:5">
      <c r="A5066" s="923"/>
      <c r="B5066" s="917"/>
      <c r="C5066" s="917"/>
      <c r="D5066" s="917"/>
      <c r="E5066" s="917"/>
    </row>
    <row r="5067" spans="1:5">
      <c r="A5067" s="923"/>
      <c r="B5067" s="917"/>
      <c r="C5067" s="917"/>
      <c r="D5067" s="917"/>
      <c r="E5067" s="917"/>
    </row>
    <row r="5068" spans="1:5">
      <c r="A5068" s="923"/>
      <c r="B5068" s="917"/>
      <c r="C5068" s="917"/>
      <c r="D5068" s="917"/>
      <c r="E5068" s="917"/>
    </row>
    <row r="5069" spans="1:5">
      <c r="A5069" s="923"/>
      <c r="B5069" s="917"/>
      <c r="C5069" s="917"/>
      <c r="D5069" s="917"/>
      <c r="E5069" s="917"/>
    </row>
    <row r="5070" spans="1:5">
      <c r="A5070" s="923"/>
      <c r="B5070" s="917"/>
      <c r="C5070" s="917"/>
      <c r="D5070" s="917"/>
      <c r="E5070" s="917"/>
    </row>
    <row r="5071" spans="1:5">
      <c r="A5071" s="923"/>
      <c r="B5071" s="917"/>
      <c r="C5071" s="917"/>
      <c r="D5071" s="917"/>
      <c r="E5071" s="917"/>
    </row>
    <row r="5072" spans="1:5">
      <c r="A5072" s="923"/>
      <c r="B5072" s="917"/>
      <c r="C5072" s="917"/>
      <c r="D5072" s="917"/>
      <c r="E5072" s="917"/>
    </row>
    <row r="5073" spans="1:5">
      <c r="A5073" s="923"/>
      <c r="B5073" s="917"/>
      <c r="C5073" s="917"/>
      <c r="D5073" s="917"/>
      <c r="E5073" s="917"/>
    </row>
    <row r="5074" spans="1:5">
      <c r="A5074" s="923"/>
      <c r="B5074" s="917"/>
      <c r="C5074" s="917"/>
      <c r="D5074" s="917"/>
      <c r="E5074" s="917"/>
    </row>
    <row r="5075" spans="1:5">
      <c r="A5075" s="923"/>
      <c r="B5075" s="917"/>
      <c r="C5075" s="917"/>
      <c r="D5075" s="917"/>
      <c r="E5075" s="917"/>
    </row>
    <row r="5076" spans="1:5">
      <c r="A5076" s="923"/>
      <c r="B5076" s="917"/>
      <c r="C5076" s="917"/>
      <c r="D5076" s="917"/>
      <c r="E5076" s="917"/>
    </row>
    <row r="5077" spans="1:5">
      <c r="A5077" s="923"/>
      <c r="B5077" s="917"/>
      <c r="C5077" s="917"/>
      <c r="D5077" s="917"/>
      <c r="E5077" s="917"/>
    </row>
    <row r="5078" spans="1:5">
      <c r="A5078" s="923"/>
      <c r="B5078" s="917"/>
      <c r="C5078" s="917"/>
      <c r="D5078" s="917"/>
      <c r="E5078" s="917"/>
    </row>
    <row r="5079" spans="1:5">
      <c r="A5079" s="923"/>
      <c r="B5079" s="917"/>
      <c r="C5079" s="917"/>
      <c r="D5079" s="917"/>
      <c r="E5079" s="917"/>
    </row>
    <row r="5080" spans="1:5">
      <c r="A5080" s="923"/>
      <c r="B5080" s="917"/>
      <c r="C5080" s="917"/>
      <c r="D5080" s="917"/>
      <c r="E5080" s="917"/>
    </row>
    <row r="5081" spans="1:5">
      <c r="A5081" s="923"/>
      <c r="B5081" s="917"/>
      <c r="C5081" s="917"/>
      <c r="D5081" s="917"/>
      <c r="E5081" s="917"/>
    </row>
    <row r="5082" spans="1:5">
      <c r="A5082" s="923"/>
      <c r="B5082" s="917"/>
      <c r="C5082" s="917"/>
      <c r="D5082" s="917"/>
      <c r="E5082" s="917"/>
    </row>
    <row r="5083" spans="1:5">
      <c r="A5083" s="923"/>
      <c r="B5083" s="917"/>
      <c r="C5083" s="917"/>
      <c r="D5083" s="917"/>
      <c r="E5083" s="917"/>
    </row>
    <row r="5084" spans="1:5">
      <c r="A5084" s="923"/>
      <c r="B5084" s="917"/>
      <c r="C5084" s="917"/>
      <c r="D5084" s="917"/>
      <c r="E5084" s="917"/>
    </row>
    <row r="5085" spans="1:5">
      <c r="A5085" s="923"/>
      <c r="B5085" s="917"/>
      <c r="C5085" s="917"/>
      <c r="D5085" s="917"/>
      <c r="E5085" s="917"/>
    </row>
    <row r="5086" spans="1:5">
      <c r="A5086" s="923"/>
      <c r="B5086" s="917"/>
      <c r="C5086" s="917"/>
      <c r="D5086" s="917"/>
      <c r="E5086" s="917"/>
    </row>
    <row r="5087" spans="1:5">
      <c r="A5087" s="923"/>
      <c r="B5087" s="917"/>
      <c r="C5087" s="917"/>
      <c r="D5087" s="917"/>
      <c r="E5087" s="917"/>
    </row>
    <row r="5088" spans="1:5">
      <c r="A5088" s="923"/>
      <c r="B5088" s="917"/>
      <c r="C5088" s="917"/>
      <c r="D5088" s="917"/>
      <c r="E5088" s="917"/>
    </row>
    <row r="5089" spans="1:5">
      <c r="A5089" s="923"/>
      <c r="B5089" s="917"/>
      <c r="C5089" s="917"/>
      <c r="D5089" s="917"/>
      <c r="E5089" s="917"/>
    </row>
    <row r="5090" spans="1:5">
      <c r="A5090" s="923"/>
      <c r="B5090" s="917"/>
      <c r="C5090" s="917"/>
      <c r="D5090" s="917"/>
      <c r="E5090" s="917"/>
    </row>
    <row r="5091" spans="1:5">
      <c r="A5091" s="923"/>
      <c r="B5091" s="917"/>
      <c r="C5091" s="917"/>
      <c r="D5091" s="917"/>
      <c r="E5091" s="917"/>
    </row>
    <row r="5092" spans="1:5">
      <c r="A5092" s="923"/>
      <c r="B5092" s="917"/>
      <c r="C5092" s="917"/>
      <c r="D5092" s="917"/>
      <c r="E5092" s="917"/>
    </row>
    <row r="5093" spans="1:5">
      <c r="A5093" s="923"/>
      <c r="B5093" s="917"/>
      <c r="C5093" s="917"/>
      <c r="D5093" s="917"/>
      <c r="E5093" s="917"/>
    </row>
    <row r="5094" spans="1:5">
      <c r="A5094" s="923"/>
      <c r="B5094" s="917"/>
      <c r="C5094" s="917"/>
      <c r="D5094" s="917"/>
      <c r="E5094" s="917"/>
    </row>
    <row r="5095" spans="1:5">
      <c r="A5095" s="923"/>
      <c r="B5095" s="917"/>
      <c r="C5095" s="917"/>
      <c r="D5095" s="917"/>
      <c r="E5095" s="917"/>
    </row>
    <row r="5096" spans="1:5">
      <c r="A5096" s="923"/>
      <c r="B5096" s="917"/>
      <c r="C5096" s="917"/>
      <c r="D5096" s="917"/>
      <c r="E5096" s="917"/>
    </row>
    <row r="5097" spans="1:5">
      <c r="A5097" s="923"/>
      <c r="B5097" s="917"/>
      <c r="C5097" s="917"/>
      <c r="D5097" s="917"/>
      <c r="E5097" s="917"/>
    </row>
    <row r="5098" spans="1:5">
      <c r="A5098" s="923"/>
      <c r="B5098" s="917"/>
      <c r="C5098" s="917"/>
      <c r="D5098" s="917"/>
      <c r="E5098" s="917"/>
    </row>
    <row r="5099" spans="1:5">
      <c r="A5099" s="923"/>
      <c r="B5099" s="917"/>
      <c r="C5099" s="917"/>
      <c r="D5099" s="917"/>
      <c r="E5099" s="917"/>
    </row>
    <row r="5100" spans="1:5">
      <c r="A5100" s="923"/>
      <c r="B5100" s="917"/>
      <c r="C5100" s="917"/>
      <c r="D5100" s="917"/>
      <c r="E5100" s="917"/>
    </row>
    <row r="5101" spans="1:5">
      <c r="A5101" s="923"/>
      <c r="B5101" s="917"/>
      <c r="C5101" s="917"/>
      <c r="D5101" s="917"/>
      <c r="E5101" s="917"/>
    </row>
    <row r="5102" spans="1:5">
      <c r="A5102" s="923"/>
      <c r="B5102" s="917"/>
      <c r="C5102" s="917"/>
      <c r="D5102" s="917"/>
      <c r="E5102" s="917"/>
    </row>
    <row r="5103" spans="1:5">
      <c r="A5103" s="923"/>
      <c r="B5103" s="917"/>
      <c r="C5103" s="917"/>
      <c r="D5103" s="917"/>
      <c r="E5103" s="917"/>
    </row>
    <row r="5104" spans="1:5">
      <c r="A5104" s="923"/>
      <c r="B5104" s="917"/>
      <c r="C5104" s="917"/>
      <c r="D5104" s="917"/>
      <c r="E5104" s="917"/>
    </row>
    <row r="5105" spans="1:5">
      <c r="A5105" s="923"/>
      <c r="B5105" s="917"/>
      <c r="C5105" s="917"/>
      <c r="D5105" s="917"/>
      <c r="E5105" s="917"/>
    </row>
    <row r="5106" spans="1:5">
      <c r="A5106" s="923"/>
      <c r="B5106" s="917"/>
      <c r="C5106" s="917"/>
      <c r="D5106" s="917"/>
      <c r="E5106" s="917"/>
    </row>
    <row r="5107" spans="1:5">
      <c r="A5107" s="923"/>
      <c r="B5107" s="917"/>
      <c r="C5107" s="917"/>
      <c r="D5107" s="917"/>
      <c r="E5107" s="917"/>
    </row>
    <row r="5108" spans="1:5">
      <c r="A5108" s="923"/>
      <c r="B5108" s="917"/>
      <c r="C5108" s="917"/>
      <c r="D5108" s="917"/>
      <c r="E5108" s="917"/>
    </row>
    <row r="5109" spans="1:5">
      <c r="A5109" s="923"/>
      <c r="B5109" s="917"/>
      <c r="C5109" s="917"/>
      <c r="D5109" s="917"/>
      <c r="E5109" s="917"/>
    </row>
    <row r="5110" spans="1:5">
      <c r="A5110" s="923"/>
      <c r="B5110" s="917"/>
      <c r="C5110" s="917"/>
      <c r="D5110" s="917"/>
      <c r="E5110" s="917"/>
    </row>
    <row r="5111" spans="1:5">
      <c r="A5111" s="923"/>
      <c r="B5111" s="917"/>
      <c r="C5111" s="917"/>
      <c r="D5111" s="917"/>
      <c r="E5111" s="917"/>
    </row>
    <row r="5112" spans="1:5">
      <c r="A5112" s="923"/>
      <c r="B5112" s="917"/>
      <c r="C5112" s="917"/>
      <c r="D5112" s="917"/>
      <c r="E5112" s="917"/>
    </row>
    <row r="5113" spans="1:5">
      <c r="A5113" s="923"/>
      <c r="B5113" s="917"/>
      <c r="C5113" s="917"/>
      <c r="D5113" s="917"/>
      <c r="E5113" s="917"/>
    </row>
    <row r="5114" spans="1:5">
      <c r="A5114" s="923"/>
      <c r="B5114" s="917"/>
      <c r="C5114" s="917"/>
      <c r="D5114" s="917"/>
      <c r="E5114" s="917"/>
    </row>
    <row r="5115" spans="1:5">
      <c r="A5115" s="923"/>
      <c r="B5115" s="917"/>
      <c r="C5115" s="917"/>
      <c r="D5115" s="917"/>
      <c r="E5115" s="917"/>
    </row>
    <row r="5116" spans="1:5">
      <c r="A5116" s="923"/>
      <c r="B5116" s="917"/>
      <c r="C5116" s="917"/>
      <c r="D5116" s="917"/>
      <c r="E5116" s="917"/>
    </row>
    <row r="5117" spans="1:5">
      <c r="A5117" s="923"/>
      <c r="B5117" s="917"/>
      <c r="C5117" s="917"/>
      <c r="D5117" s="917"/>
      <c r="E5117" s="917"/>
    </row>
    <row r="5118" spans="1:5">
      <c r="A5118" s="923"/>
      <c r="B5118" s="917"/>
      <c r="C5118" s="917"/>
      <c r="D5118" s="917"/>
      <c r="E5118" s="917"/>
    </row>
    <row r="5119" spans="1:5">
      <c r="A5119" s="923"/>
      <c r="B5119" s="917"/>
      <c r="C5119" s="917"/>
      <c r="D5119" s="917"/>
      <c r="E5119" s="917"/>
    </row>
    <row r="5120" spans="1:5">
      <c r="A5120" s="923"/>
      <c r="B5120" s="917"/>
      <c r="C5120" s="917"/>
      <c r="D5120" s="917"/>
      <c r="E5120" s="917"/>
    </row>
    <row r="5121" spans="1:5">
      <c r="A5121" s="923"/>
      <c r="B5121" s="917"/>
      <c r="C5121" s="917"/>
      <c r="D5121" s="917"/>
      <c r="E5121" s="917"/>
    </row>
    <row r="5122" spans="1:5">
      <c r="A5122" s="923"/>
      <c r="B5122" s="917"/>
      <c r="C5122" s="917"/>
      <c r="D5122" s="917"/>
      <c r="E5122" s="917"/>
    </row>
    <row r="5123" spans="1:5">
      <c r="A5123" s="923"/>
      <c r="B5123" s="917"/>
      <c r="C5123" s="917"/>
      <c r="D5123" s="917"/>
      <c r="E5123" s="917"/>
    </row>
    <row r="5124" spans="1:5">
      <c r="A5124" s="923"/>
      <c r="B5124" s="917"/>
      <c r="C5124" s="917"/>
      <c r="D5124" s="917"/>
      <c r="E5124" s="917"/>
    </row>
    <row r="5125" spans="1:5">
      <c r="A5125" s="923"/>
      <c r="B5125" s="917"/>
      <c r="C5125" s="917"/>
      <c r="D5125" s="917"/>
      <c r="E5125" s="917"/>
    </row>
    <row r="5126" spans="1:5">
      <c r="A5126" s="923"/>
      <c r="B5126" s="917"/>
      <c r="C5126" s="917"/>
      <c r="D5126" s="917"/>
      <c r="E5126" s="917"/>
    </row>
    <row r="5127" spans="1:5">
      <c r="A5127" s="923"/>
      <c r="B5127" s="917"/>
      <c r="C5127" s="917"/>
      <c r="D5127" s="917"/>
      <c r="E5127" s="917"/>
    </row>
    <row r="5128" spans="1:5">
      <c r="A5128" s="923"/>
      <c r="B5128" s="917"/>
      <c r="C5128" s="917"/>
      <c r="D5128" s="917"/>
      <c r="E5128" s="917"/>
    </row>
    <row r="5129" spans="1:5">
      <c r="A5129" s="923"/>
      <c r="B5129" s="917"/>
      <c r="C5129" s="917"/>
      <c r="D5129" s="917"/>
      <c r="E5129" s="917"/>
    </row>
    <row r="5130" spans="1:5">
      <c r="A5130" s="923"/>
      <c r="B5130" s="917"/>
      <c r="C5130" s="917"/>
      <c r="D5130" s="917"/>
      <c r="E5130" s="917"/>
    </row>
    <row r="5131" spans="1:5">
      <c r="A5131" s="923"/>
      <c r="B5131" s="917"/>
      <c r="C5131" s="917"/>
      <c r="D5131" s="917"/>
      <c r="E5131" s="917"/>
    </row>
    <row r="5132" spans="1:5">
      <c r="A5132" s="923"/>
      <c r="B5132" s="917"/>
      <c r="C5132" s="917"/>
      <c r="D5132" s="917"/>
      <c r="E5132" s="917"/>
    </row>
    <row r="5133" spans="1:5">
      <c r="A5133" s="923"/>
      <c r="B5133" s="917"/>
      <c r="C5133" s="917"/>
      <c r="D5133" s="917"/>
      <c r="E5133" s="917"/>
    </row>
    <row r="5134" spans="1:5">
      <c r="A5134" s="923"/>
      <c r="B5134" s="917"/>
      <c r="C5134" s="917"/>
      <c r="D5134" s="917"/>
      <c r="E5134" s="917"/>
    </row>
    <row r="5135" spans="1:5">
      <c r="A5135" s="923"/>
      <c r="B5135" s="917"/>
      <c r="C5135" s="917"/>
      <c r="D5135" s="917"/>
      <c r="E5135" s="917"/>
    </row>
    <row r="5136" spans="1:5">
      <c r="A5136" s="923"/>
      <c r="B5136" s="917"/>
      <c r="C5136" s="917"/>
      <c r="D5136" s="917"/>
      <c r="E5136" s="917"/>
    </row>
    <row r="5137" spans="1:5">
      <c r="A5137" s="923"/>
      <c r="B5137" s="917"/>
      <c r="C5137" s="917"/>
      <c r="D5137" s="917"/>
      <c r="E5137" s="917"/>
    </row>
    <row r="5138" spans="1:5">
      <c r="A5138" s="923"/>
      <c r="B5138" s="917"/>
      <c r="C5138" s="917"/>
      <c r="D5138" s="917"/>
      <c r="E5138" s="917"/>
    </row>
    <row r="5139" spans="1:5">
      <c r="A5139" s="923"/>
      <c r="B5139" s="917"/>
      <c r="C5139" s="917"/>
      <c r="D5139" s="917"/>
      <c r="E5139" s="917"/>
    </row>
    <row r="5140" spans="1:5">
      <c r="A5140" s="923"/>
      <c r="B5140" s="917"/>
      <c r="C5140" s="917"/>
      <c r="D5140" s="917"/>
      <c r="E5140" s="917"/>
    </row>
    <row r="5141" spans="1:5">
      <c r="A5141" s="923"/>
      <c r="B5141" s="917"/>
      <c r="C5141" s="917"/>
      <c r="D5141" s="917"/>
      <c r="E5141" s="917"/>
    </row>
    <row r="5142" spans="1:5">
      <c r="A5142" s="923"/>
      <c r="B5142" s="917"/>
      <c r="C5142" s="917"/>
      <c r="D5142" s="917"/>
      <c r="E5142" s="917"/>
    </row>
    <row r="5143" spans="1:5">
      <c r="A5143" s="923"/>
      <c r="B5143" s="917"/>
      <c r="C5143" s="917"/>
      <c r="D5143" s="917"/>
      <c r="E5143" s="917"/>
    </row>
    <row r="5144" spans="1:5">
      <c r="A5144" s="923"/>
      <c r="B5144" s="917"/>
      <c r="C5144" s="917"/>
      <c r="D5144" s="917"/>
      <c r="E5144" s="917"/>
    </row>
    <row r="5145" spans="1:5">
      <c r="A5145" s="923"/>
      <c r="B5145" s="917"/>
      <c r="C5145" s="917"/>
      <c r="D5145" s="917"/>
      <c r="E5145" s="917"/>
    </row>
    <row r="5146" spans="1:5">
      <c r="A5146" s="923"/>
      <c r="B5146" s="917"/>
      <c r="C5146" s="917"/>
      <c r="D5146" s="917"/>
      <c r="E5146" s="917"/>
    </row>
    <row r="5147" spans="1:5">
      <c r="A5147" s="923"/>
      <c r="B5147" s="917"/>
      <c r="C5147" s="917"/>
      <c r="D5147" s="917"/>
      <c r="E5147" s="917"/>
    </row>
    <row r="5148" spans="1:5">
      <c r="A5148" s="923"/>
      <c r="B5148" s="917"/>
      <c r="C5148" s="917"/>
      <c r="D5148" s="917"/>
      <c r="E5148" s="917"/>
    </row>
    <row r="5149" spans="1:5">
      <c r="A5149" s="923"/>
      <c r="B5149" s="917"/>
      <c r="C5149" s="917"/>
      <c r="D5149" s="917"/>
      <c r="E5149" s="917"/>
    </row>
    <row r="5150" spans="1:5">
      <c r="A5150" s="923"/>
      <c r="B5150" s="917"/>
      <c r="C5150" s="917"/>
      <c r="D5150" s="917"/>
      <c r="E5150" s="917"/>
    </row>
    <row r="5151" spans="1:5">
      <c r="A5151" s="923"/>
      <c r="B5151" s="917"/>
      <c r="C5151" s="917"/>
      <c r="D5151" s="917"/>
      <c r="E5151" s="917"/>
    </row>
    <row r="5152" spans="1:5">
      <c r="A5152" s="923"/>
      <c r="B5152" s="917"/>
      <c r="C5152" s="917"/>
      <c r="D5152" s="917"/>
      <c r="E5152" s="917"/>
    </row>
    <row r="5153" spans="1:5">
      <c r="A5153" s="923"/>
      <c r="B5153" s="917"/>
      <c r="C5153" s="917"/>
      <c r="D5153" s="917"/>
      <c r="E5153" s="917"/>
    </row>
    <row r="5154" spans="1:5">
      <c r="A5154" s="923"/>
      <c r="B5154" s="917"/>
      <c r="C5154" s="917"/>
      <c r="D5154" s="917"/>
      <c r="E5154" s="917"/>
    </row>
    <row r="5155" spans="1:5">
      <c r="A5155" s="923"/>
      <c r="B5155" s="917"/>
      <c r="C5155" s="917"/>
      <c r="D5155" s="917"/>
      <c r="E5155" s="917"/>
    </row>
    <row r="5156" spans="1:5">
      <c r="A5156" s="923"/>
      <c r="B5156" s="917"/>
      <c r="C5156" s="917"/>
      <c r="D5156" s="917"/>
      <c r="E5156" s="917"/>
    </row>
    <row r="5157" spans="1:5">
      <c r="A5157" s="923"/>
      <c r="B5157" s="917"/>
      <c r="C5157" s="917"/>
      <c r="D5157" s="917"/>
      <c r="E5157" s="917"/>
    </row>
    <row r="5158" spans="1:5">
      <c r="A5158" s="923"/>
      <c r="B5158" s="917"/>
      <c r="C5158" s="917"/>
      <c r="D5158" s="917"/>
      <c r="E5158" s="917"/>
    </row>
    <row r="5159" spans="1:5">
      <c r="A5159" s="923"/>
      <c r="B5159" s="917"/>
      <c r="C5159" s="917"/>
      <c r="D5159" s="917"/>
      <c r="E5159" s="917"/>
    </row>
    <row r="5160" spans="1:5">
      <c r="A5160" s="923"/>
      <c r="B5160" s="917"/>
      <c r="C5160" s="917"/>
      <c r="D5160" s="917"/>
      <c r="E5160" s="917"/>
    </row>
    <row r="5161" spans="1:5">
      <c r="A5161" s="923"/>
      <c r="B5161" s="917"/>
      <c r="C5161" s="917"/>
      <c r="D5161" s="917"/>
      <c r="E5161" s="917"/>
    </row>
    <row r="5162" spans="1:5">
      <c r="A5162" s="923"/>
      <c r="B5162" s="917"/>
      <c r="C5162" s="917"/>
      <c r="D5162" s="917"/>
      <c r="E5162" s="917"/>
    </row>
    <row r="5163" spans="1:5">
      <c r="A5163" s="923"/>
      <c r="B5163" s="917"/>
      <c r="C5163" s="917"/>
      <c r="D5163" s="917"/>
      <c r="E5163" s="917"/>
    </row>
    <row r="5164" spans="1:5">
      <c r="A5164" s="923"/>
      <c r="B5164" s="917"/>
      <c r="C5164" s="917"/>
      <c r="D5164" s="917"/>
      <c r="E5164" s="917"/>
    </row>
    <row r="5165" spans="1:5">
      <c r="A5165" s="923"/>
      <c r="B5165" s="917"/>
      <c r="C5165" s="917"/>
      <c r="D5165" s="917"/>
      <c r="E5165" s="917"/>
    </row>
    <row r="5166" spans="1:5">
      <c r="A5166" s="923"/>
      <c r="B5166" s="917"/>
      <c r="C5166" s="917"/>
      <c r="D5166" s="917"/>
      <c r="E5166" s="917"/>
    </row>
    <row r="5167" spans="1:5">
      <c r="A5167" s="923"/>
      <c r="B5167" s="917"/>
      <c r="C5167" s="917"/>
      <c r="D5167" s="917"/>
      <c r="E5167" s="917"/>
    </row>
    <row r="5168" spans="1:5">
      <c r="A5168" s="923"/>
      <c r="B5168" s="917"/>
      <c r="C5168" s="917"/>
      <c r="D5168" s="917"/>
      <c r="E5168" s="917"/>
    </row>
    <row r="5169" spans="1:5">
      <c r="A5169" s="923"/>
      <c r="B5169" s="917"/>
      <c r="C5169" s="917"/>
      <c r="D5169" s="917"/>
      <c r="E5169" s="917"/>
    </row>
    <row r="5170" spans="1:5">
      <c r="A5170" s="923"/>
      <c r="B5170" s="917"/>
      <c r="C5170" s="917"/>
      <c r="D5170" s="917"/>
      <c r="E5170" s="917"/>
    </row>
    <row r="5171" spans="1:5">
      <c r="A5171" s="923"/>
      <c r="B5171" s="917"/>
      <c r="C5171" s="917"/>
      <c r="D5171" s="917"/>
      <c r="E5171" s="917"/>
    </row>
    <row r="5172" spans="1:5">
      <c r="A5172" s="923"/>
      <c r="B5172" s="917"/>
      <c r="C5172" s="917"/>
      <c r="D5172" s="917"/>
      <c r="E5172" s="917"/>
    </row>
    <row r="5173" spans="1:5">
      <c r="A5173" s="923"/>
      <c r="B5173" s="917"/>
      <c r="C5173" s="917"/>
      <c r="D5173" s="917"/>
      <c r="E5173" s="917"/>
    </row>
    <row r="5174" spans="1:5">
      <c r="A5174" s="923"/>
      <c r="B5174" s="917"/>
      <c r="C5174" s="917"/>
      <c r="D5174" s="917"/>
      <c r="E5174" s="917"/>
    </row>
    <row r="5175" spans="1:5">
      <c r="A5175" s="923"/>
      <c r="B5175" s="917"/>
      <c r="C5175" s="917"/>
      <c r="D5175" s="917"/>
      <c r="E5175" s="917"/>
    </row>
    <row r="5176" spans="1:5">
      <c r="A5176" s="923"/>
      <c r="B5176" s="917"/>
      <c r="C5176" s="917"/>
      <c r="D5176" s="917"/>
      <c r="E5176" s="917"/>
    </row>
    <row r="5177" spans="1:5">
      <c r="A5177" s="923"/>
      <c r="B5177" s="917"/>
      <c r="C5177" s="917"/>
      <c r="D5177" s="917"/>
      <c r="E5177" s="917"/>
    </row>
    <row r="5178" spans="1:5">
      <c r="A5178" s="923"/>
      <c r="B5178" s="917"/>
      <c r="C5178" s="917"/>
      <c r="D5178" s="917"/>
      <c r="E5178" s="917"/>
    </row>
    <row r="5179" spans="1:5">
      <c r="A5179" s="923"/>
      <c r="B5179" s="917"/>
      <c r="C5179" s="917"/>
      <c r="D5179" s="917"/>
      <c r="E5179" s="917"/>
    </row>
    <row r="5180" spans="1:5">
      <c r="A5180" s="923"/>
      <c r="B5180" s="917"/>
      <c r="C5180" s="917"/>
      <c r="D5180" s="917"/>
      <c r="E5180" s="917"/>
    </row>
    <row r="5181" spans="1:5">
      <c r="A5181" s="923"/>
      <c r="B5181" s="917"/>
      <c r="C5181" s="917"/>
      <c r="D5181" s="917"/>
      <c r="E5181" s="917"/>
    </row>
    <row r="5182" spans="1:5">
      <c r="A5182" s="923"/>
      <c r="B5182" s="917"/>
      <c r="C5182" s="917"/>
      <c r="D5182" s="917"/>
      <c r="E5182" s="917"/>
    </row>
    <row r="5183" spans="1:5">
      <c r="A5183" s="923"/>
      <c r="B5183" s="917"/>
      <c r="C5183" s="917"/>
      <c r="D5183" s="917"/>
      <c r="E5183" s="917"/>
    </row>
    <row r="5184" spans="1:5">
      <c r="A5184" s="923"/>
      <c r="B5184" s="917"/>
      <c r="C5184" s="917"/>
      <c r="D5184" s="917"/>
      <c r="E5184" s="917"/>
    </row>
    <row r="5185" spans="1:5">
      <c r="A5185" s="923"/>
      <c r="B5185" s="917"/>
      <c r="C5185" s="917"/>
      <c r="D5185" s="917"/>
      <c r="E5185" s="917"/>
    </row>
    <row r="5186" spans="1:5">
      <c r="A5186" s="923"/>
      <c r="B5186" s="917"/>
      <c r="C5186" s="917"/>
      <c r="D5186" s="917"/>
      <c r="E5186" s="917"/>
    </row>
    <row r="5187" spans="1:5">
      <c r="A5187" s="923"/>
      <c r="B5187" s="917"/>
      <c r="C5187" s="917"/>
      <c r="D5187" s="917"/>
      <c r="E5187" s="917"/>
    </row>
    <row r="5188" spans="1:5">
      <c r="A5188" s="923"/>
      <c r="B5188" s="917"/>
      <c r="C5188" s="917"/>
      <c r="D5188" s="917"/>
      <c r="E5188" s="917"/>
    </row>
    <row r="5189" spans="1:5">
      <c r="A5189" s="923"/>
      <c r="B5189" s="917"/>
      <c r="C5189" s="917"/>
      <c r="D5189" s="917"/>
      <c r="E5189" s="917"/>
    </row>
    <row r="5190" spans="1:5">
      <c r="A5190" s="923"/>
      <c r="B5190" s="917"/>
      <c r="C5190" s="917"/>
      <c r="D5190" s="917"/>
      <c r="E5190" s="917"/>
    </row>
    <row r="5191" spans="1:5">
      <c r="A5191" s="923"/>
      <c r="B5191" s="917"/>
      <c r="C5191" s="917"/>
      <c r="D5191" s="917"/>
      <c r="E5191" s="917"/>
    </row>
    <row r="5192" spans="1:5">
      <c r="A5192" s="923"/>
      <c r="B5192" s="917"/>
      <c r="C5192" s="917"/>
      <c r="D5192" s="917"/>
      <c r="E5192" s="917"/>
    </row>
    <row r="5193" spans="1:5">
      <c r="A5193" s="923"/>
      <c r="B5193" s="917"/>
      <c r="C5193" s="917"/>
      <c r="D5193" s="917"/>
      <c r="E5193" s="917"/>
    </row>
    <row r="5194" spans="1:5">
      <c r="A5194" s="923"/>
      <c r="B5194" s="917"/>
      <c r="C5194" s="917"/>
      <c r="D5194" s="917"/>
      <c r="E5194" s="917"/>
    </row>
    <row r="5195" spans="1:5">
      <c r="A5195" s="923"/>
      <c r="B5195" s="917"/>
      <c r="C5195" s="917"/>
      <c r="D5195" s="917"/>
      <c r="E5195" s="917"/>
    </row>
    <row r="5196" spans="1:5">
      <c r="A5196" s="923"/>
      <c r="B5196" s="917"/>
      <c r="C5196" s="917"/>
      <c r="D5196" s="917"/>
      <c r="E5196" s="917"/>
    </row>
    <row r="5197" spans="1:5">
      <c r="A5197" s="923"/>
      <c r="B5197" s="917"/>
      <c r="C5197" s="917"/>
      <c r="D5197" s="917"/>
      <c r="E5197" s="917"/>
    </row>
    <row r="5198" spans="1:5">
      <c r="A5198" s="923"/>
      <c r="B5198" s="917"/>
      <c r="C5198" s="917"/>
      <c r="D5198" s="917"/>
      <c r="E5198" s="917"/>
    </row>
    <row r="5199" spans="1:5">
      <c r="A5199" s="923"/>
      <c r="B5199" s="917"/>
      <c r="C5199" s="917"/>
      <c r="D5199" s="917"/>
      <c r="E5199" s="917"/>
    </row>
    <row r="5200" spans="1:5">
      <c r="A5200" s="923"/>
      <c r="B5200" s="917"/>
      <c r="C5200" s="917"/>
      <c r="D5200" s="917"/>
      <c r="E5200" s="917"/>
    </row>
    <row r="5201" spans="1:5">
      <c r="A5201" s="923"/>
      <c r="B5201" s="917"/>
      <c r="C5201" s="917"/>
      <c r="D5201" s="917"/>
      <c r="E5201" s="917"/>
    </row>
    <row r="5202" spans="1:5">
      <c r="A5202" s="923"/>
      <c r="B5202" s="917"/>
      <c r="C5202" s="917"/>
      <c r="D5202" s="917"/>
      <c r="E5202" s="917"/>
    </row>
    <row r="5203" spans="1:5">
      <c r="A5203" s="923"/>
      <c r="B5203" s="917"/>
      <c r="C5203" s="917"/>
      <c r="D5203" s="917"/>
      <c r="E5203" s="917"/>
    </row>
    <row r="5204" spans="1:5">
      <c r="A5204" s="923"/>
      <c r="B5204" s="917"/>
      <c r="C5204" s="917"/>
      <c r="D5204" s="917"/>
      <c r="E5204" s="917"/>
    </row>
    <row r="5205" spans="1:5">
      <c r="A5205" s="923"/>
      <c r="B5205" s="917"/>
      <c r="C5205" s="917"/>
      <c r="D5205" s="917"/>
      <c r="E5205" s="917"/>
    </row>
    <row r="5206" spans="1:5">
      <c r="A5206" s="923"/>
      <c r="B5206" s="917"/>
      <c r="C5206" s="917"/>
      <c r="D5206" s="917"/>
      <c r="E5206" s="917"/>
    </row>
    <row r="5207" spans="1:5">
      <c r="A5207" s="923"/>
      <c r="B5207" s="917"/>
      <c r="C5207" s="917"/>
      <c r="D5207" s="917"/>
      <c r="E5207" s="917"/>
    </row>
    <row r="5208" spans="1:5">
      <c r="A5208" s="923"/>
      <c r="B5208" s="917"/>
      <c r="C5208" s="917"/>
      <c r="D5208" s="917"/>
      <c r="E5208" s="917"/>
    </row>
    <row r="5209" spans="1:5">
      <c r="A5209" s="923"/>
      <c r="B5209" s="917"/>
      <c r="C5209" s="917"/>
      <c r="D5209" s="917"/>
      <c r="E5209" s="917"/>
    </row>
    <row r="5210" spans="1:5">
      <c r="A5210" s="923"/>
      <c r="B5210" s="917"/>
      <c r="C5210" s="917"/>
      <c r="D5210" s="917"/>
      <c r="E5210" s="917"/>
    </row>
    <row r="5211" spans="1:5">
      <c r="A5211" s="923"/>
      <c r="B5211" s="917"/>
      <c r="C5211" s="917"/>
      <c r="D5211" s="917"/>
      <c r="E5211" s="917"/>
    </row>
    <row r="5212" spans="1:5">
      <c r="A5212" s="923"/>
      <c r="B5212" s="917"/>
      <c r="C5212" s="917"/>
      <c r="D5212" s="917"/>
      <c r="E5212" s="917"/>
    </row>
    <row r="5213" spans="1:5">
      <c r="A5213" s="923"/>
      <c r="B5213" s="917"/>
      <c r="C5213" s="917"/>
      <c r="D5213" s="917"/>
      <c r="E5213" s="917"/>
    </row>
    <row r="5214" spans="1:5">
      <c r="A5214" s="923"/>
      <c r="B5214" s="917"/>
      <c r="C5214" s="917"/>
      <c r="D5214" s="917"/>
      <c r="E5214" s="917"/>
    </row>
    <row r="5215" spans="1:5">
      <c r="A5215" s="923"/>
      <c r="B5215" s="917"/>
      <c r="C5215" s="917"/>
      <c r="D5215" s="917"/>
      <c r="E5215" s="917"/>
    </row>
    <row r="5216" spans="1:5">
      <c r="A5216" s="923"/>
      <c r="B5216" s="917"/>
      <c r="C5216" s="917"/>
      <c r="D5216" s="917"/>
      <c r="E5216" s="917"/>
    </row>
    <row r="5217" spans="1:5">
      <c r="A5217" s="923"/>
      <c r="B5217" s="917"/>
      <c r="C5217" s="917"/>
      <c r="D5217" s="917"/>
      <c r="E5217" s="917"/>
    </row>
    <row r="5218" spans="1:5">
      <c r="A5218" s="923"/>
      <c r="B5218" s="917"/>
      <c r="C5218" s="917"/>
      <c r="D5218" s="917"/>
      <c r="E5218" s="917"/>
    </row>
    <row r="5219" spans="1:5">
      <c r="A5219" s="923"/>
      <c r="B5219" s="917"/>
      <c r="C5219" s="917"/>
      <c r="D5219" s="917"/>
      <c r="E5219" s="917"/>
    </row>
    <row r="5220" spans="1:5">
      <c r="A5220" s="923"/>
      <c r="B5220" s="917"/>
      <c r="C5220" s="917"/>
      <c r="D5220" s="917"/>
      <c r="E5220" s="917"/>
    </row>
    <row r="5221" spans="1:5">
      <c r="A5221" s="923"/>
      <c r="B5221" s="917"/>
      <c r="C5221" s="917"/>
      <c r="D5221" s="917"/>
      <c r="E5221" s="917"/>
    </row>
    <row r="5222" spans="1:5">
      <c r="A5222" s="923"/>
      <c r="B5222" s="917"/>
      <c r="C5222" s="917"/>
      <c r="D5222" s="917"/>
      <c r="E5222" s="917"/>
    </row>
    <row r="5223" spans="1:5">
      <c r="A5223" s="923"/>
      <c r="B5223" s="917"/>
      <c r="C5223" s="917"/>
      <c r="D5223" s="917"/>
      <c r="E5223" s="917"/>
    </row>
    <row r="5224" spans="1:5">
      <c r="A5224" s="923"/>
      <c r="B5224" s="917"/>
      <c r="C5224" s="917"/>
      <c r="D5224" s="917"/>
      <c r="E5224" s="917"/>
    </row>
    <row r="5225" spans="1:5">
      <c r="A5225" s="923"/>
      <c r="B5225" s="917"/>
      <c r="C5225" s="917"/>
      <c r="D5225" s="917"/>
      <c r="E5225" s="917"/>
    </row>
    <row r="5226" spans="1:5">
      <c r="A5226" s="923"/>
      <c r="B5226" s="917"/>
      <c r="C5226" s="917"/>
      <c r="D5226" s="917"/>
      <c r="E5226" s="917"/>
    </row>
    <row r="5227" spans="1:5">
      <c r="A5227" s="923"/>
      <c r="B5227" s="917"/>
      <c r="C5227" s="917"/>
      <c r="D5227" s="917"/>
      <c r="E5227" s="917"/>
    </row>
    <row r="5228" spans="1:5">
      <c r="A5228" s="923"/>
      <c r="B5228" s="917"/>
      <c r="C5228" s="917"/>
      <c r="D5228" s="917"/>
      <c r="E5228" s="917"/>
    </row>
    <row r="5229" spans="1:5">
      <c r="A5229" s="923"/>
      <c r="B5229" s="917"/>
      <c r="C5229" s="917"/>
      <c r="D5229" s="917"/>
      <c r="E5229" s="917"/>
    </row>
    <row r="5230" spans="1:5">
      <c r="A5230" s="923"/>
      <c r="B5230" s="917"/>
      <c r="C5230" s="917"/>
      <c r="D5230" s="917"/>
      <c r="E5230" s="917"/>
    </row>
    <row r="5231" spans="1:5">
      <c r="A5231" s="923"/>
      <c r="B5231" s="917"/>
      <c r="C5231" s="917"/>
      <c r="D5231" s="917"/>
      <c r="E5231" s="917"/>
    </row>
    <row r="5232" spans="1:5">
      <c r="A5232" s="923"/>
      <c r="B5232" s="917"/>
      <c r="C5232" s="917"/>
      <c r="D5232" s="917"/>
      <c r="E5232" s="917"/>
    </row>
    <row r="5233" spans="1:5">
      <c r="A5233" s="923"/>
      <c r="B5233" s="917"/>
      <c r="C5233" s="917"/>
      <c r="D5233" s="917"/>
      <c r="E5233" s="917"/>
    </row>
    <row r="5234" spans="1:5">
      <c r="A5234" s="923"/>
      <c r="B5234" s="917"/>
      <c r="C5234" s="917"/>
      <c r="D5234" s="917"/>
      <c r="E5234" s="917"/>
    </row>
    <row r="5235" spans="1:5">
      <c r="A5235" s="923"/>
      <c r="B5235" s="917"/>
      <c r="C5235" s="917"/>
      <c r="D5235" s="917"/>
      <c r="E5235" s="917"/>
    </row>
    <row r="5236" spans="1:5">
      <c r="A5236" s="923"/>
      <c r="B5236" s="917"/>
      <c r="C5236" s="917"/>
      <c r="D5236" s="917"/>
      <c r="E5236" s="917"/>
    </row>
    <row r="5237" spans="1:5">
      <c r="A5237" s="923"/>
      <c r="B5237" s="917"/>
      <c r="C5237" s="917"/>
      <c r="D5237" s="917"/>
      <c r="E5237" s="917"/>
    </row>
    <row r="5238" spans="1:5">
      <c r="A5238" s="923"/>
      <c r="B5238" s="917"/>
      <c r="C5238" s="917"/>
      <c r="D5238" s="917"/>
      <c r="E5238" s="917"/>
    </row>
    <row r="5239" spans="1:5">
      <c r="A5239" s="923"/>
      <c r="B5239" s="917"/>
      <c r="C5239" s="917"/>
      <c r="D5239" s="917"/>
      <c r="E5239" s="917"/>
    </row>
    <row r="5240" spans="1:5">
      <c r="A5240" s="923"/>
      <c r="B5240" s="917"/>
      <c r="C5240" s="917"/>
      <c r="D5240" s="917"/>
      <c r="E5240" s="917"/>
    </row>
    <row r="5241" spans="1:5">
      <c r="A5241" s="923"/>
      <c r="B5241" s="917"/>
      <c r="C5241" s="917"/>
      <c r="D5241" s="917"/>
      <c r="E5241" s="917"/>
    </row>
    <row r="5242" spans="1:5">
      <c r="A5242" s="923"/>
      <c r="B5242" s="917"/>
      <c r="C5242" s="917"/>
      <c r="D5242" s="917"/>
      <c r="E5242" s="917"/>
    </row>
    <row r="5243" spans="1:5">
      <c r="A5243" s="923"/>
      <c r="B5243" s="917"/>
      <c r="C5243" s="917"/>
      <c r="D5243" s="917"/>
      <c r="E5243" s="917"/>
    </row>
    <row r="5244" spans="1:5">
      <c r="A5244" s="923"/>
      <c r="B5244" s="917"/>
      <c r="C5244" s="917"/>
      <c r="D5244" s="917"/>
      <c r="E5244" s="917"/>
    </row>
    <row r="5245" spans="1:5">
      <c r="A5245" s="923"/>
      <c r="B5245" s="917"/>
      <c r="C5245" s="917"/>
      <c r="D5245" s="917"/>
      <c r="E5245" s="917"/>
    </row>
    <row r="5246" spans="1:5">
      <c r="A5246" s="923"/>
      <c r="B5246" s="917"/>
      <c r="C5246" s="917"/>
      <c r="D5246" s="917"/>
      <c r="E5246" s="917"/>
    </row>
    <row r="5247" spans="1:5">
      <c r="A5247" s="923"/>
      <c r="B5247" s="917"/>
      <c r="C5247" s="917"/>
      <c r="D5247" s="917"/>
      <c r="E5247" s="917"/>
    </row>
    <row r="5248" spans="1:5">
      <c r="A5248" s="923"/>
      <c r="B5248" s="917"/>
      <c r="C5248" s="917"/>
      <c r="D5248" s="917"/>
      <c r="E5248" s="917"/>
    </row>
    <row r="5249" spans="1:5">
      <c r="A5249" s="923"/>
      <c r="B5249" s="917"/>
      <c r="C5249" s="917"/>
      <c r="D5249" s="917"/>
      <c r="E5249" s="917"/>
    </row>
    <row r="5250" spans="1:5">
      <c r="A5250" s="923"/>
      <c r="B5250" s="917"/>
      <c r="C5250" s="917"/>
      <c r="D5250" s="917"/>
      <c r="E5250" s="917"/>
    </row>
    <row r="5251" spans="1:5">
      <c r="A5251" s="923"/>
      <c r="B5251" s="917"/>
      <c r="C5251" s="917"/>
      <c r="D5251" s="917"/>
      <c r="E5251" s="917"/>
    </row>
    <row r="5252" spans="1:5">
      <c r="A5252" s="923"/>
      <c r="B5252" s="917"/>
      <c r="C5252" s="917"/>
      <c r="D5252" s="917"/>
      <c r="E5252" s="917"/>
    </row>
    <row r="5253" spans="1:5">
      <c r="A5253" s="923"/>
      <c r="B5253" s="917"/>
      <c r="C5253" s="917"/>
      <c r="D5253" s="917"/>
      <c r="E5253" s="917"/>
    </row>
    <row r="5254" spans="1:5">
      <c r="A5254" s="923"/>
      <c r="B5254" s="917"/>
      <c r="C5254" s="917"/>
      <c r="D5254" s="917"/>
      <c r="E5254" s="917"/>
    </row>
    <row r="5255" spans="1:5">
      <c r="A5255" s="923"/>
      <c r="B5255" s="917"/>
      <c r="C5255" s="917"/>
      <c r="D5255" s="917"/>
      <c r="E5255" s="917"/>
    </row>
    <row r="5256" spans="1:5">
      <c r="A5256" s="923"/>
      <c r="B5256" s="917"/>
      <c r="C5256" s="917"/>
      <c r="D5256" s="917"/>
      <c r="E5256" s="917"/>
    </row>
    <row r="5257" spans="1:5">
      <c r="A5257" s="923"/>
      <c r="B5257" s="917"/>
      <c r="C5257" s="917"/>
      <c r="D5257" s="917"/>
      <c r="E5257" s="917"/>
    </row>
    <row r="5258" spans="1:5">
      <c r="A5258" s="923"/>
      <c r="B5258" s="917"/>
      <c r="C5258" s="917"/>
      <c r="D5258" s="917"/>
      <c r="E5258" s="917"/>
    </row>
    <row r="5259" spans="1:5">
      <c r="A5259" s="923"/>
      <c r="B5259" s="917"/>
      <c r="C5259" s="917"/>
      <c r="D5259" s="917"/>
      <c r="E5259" s="917"/>
    </row>
    <row r="5260" spans="1:5">
      <c r="A5260" s="923"/>
      <c r="B5260" s="917"/>
      <c r="C5260" s="917"/>
      <c r="D5260" s="917"/>
      <c r="E5260" s="917"/>
    </row>
    <row r="5261" spans="1:5">
      <c r="A5261" s="923"/>
      <c r="B5261" s="917"/>
      <c r="C5261" s="917"/>
      <c r="D5261" s="917"/>
      <c r="E5261" s="917"/>
    </row>
    <row r="5262" spans="1:5">
      <c r="A5262" s="923"/>
      <c r="B5262" s="917"/>
      <c r="C5262" s="917"/>
      <c r="D5262" s="917"/>
      <c r="E5262" s="917"/>
    </row>
    <row r="5263" spans="1:5">
      <c r="A5263" s="923"/>
      <c r="B5263" s="917"/>
      <c r="C5263" s="917"/>
      <c r="D5263" s="917"/>
      <c r="E5263" s="917"/>
    </row>
    <row r="5264" spans="1:5">
      <c r="A5264" s="923"/>
      <c r="B5264" s="917"/>
      <c r="C5264" s="917"/>
      <c r="D5264" s="917"/>
      <c r="E5264" s="917"/>
    </row>
    <row r="5265" spans="1:5">
      <c r="A5265" s="923"/>
      <c r="B5265" s="917"/>
      <c r="C5265" s="917"/>
      <c r="D5265" s="917"/>
      <c r="E5265" s="917"/>
    </row>
    <row r="5266" spans="1:5">
      <c r="A5266" s="923"/>
      <c r="B5266" s="917"/>
      <c r="C5266" s="917"/>
      <c r="D5266" s="917"/>
      <c r="E5266" s="917"/>
    </row>
    <row r="5267" spans="1:5">
      <c r="A5267" s="923"/>
      <c r="B5267" s="917"/>
      <c r="C5267" s="917"/>
      <c r="D5267" s="917"/>
      <c r="E5267" s="917"/>
    </row>
    <row r="5268" spans="1:5">
      <c r="A5268" s="923"/>
      <c r="B5268" s="917"/>
      <c r="C5268" s="917"/>
      <c r="D5268" s="917"/>
      <c r="E5268" s="917"/>
    </row>
    <row r="5269" spans="1:5">
      <c r="A5269" s="923"/>
      <c r="B5269" s="917"/>
      <c r="C5269" s="917"/>
      <c r="D5269" s="917"/>
      <c r="E5269" s="917"/>
    </row>
    <row r="5270" spans="1:5">
      <c r="A5270" s="923"/>
      <c r="B5270" s="917"/>
      <c r="C5270" s="917"/>
      <c r="D5270" s="917"/>
      <c r="E5270" s="917"/>
    </row>
    <row r="5271" spans="1:5">
      <c r="A5271" s="923"/>
      <c r="B5271" s="917"/>
      <c r="C5271" s="917"/>
      <c r="D5271" s="917"/>
      <c r="E5271" s="917"/>
    </row>
    <row r="5272" spans="1:5">
      <c r="A5272" s="923"/>
      <c r="B5272" s="917"/>
      <c r="C5272" s="917"/>
      <c r="D5272" s="917"/>
      <c r="E5272" s="917"/>
    </row>
    <row r="5273" spans="1:5">
      <c r="A5273" s="923"/>
      <c r="B5273" s="917"/>
      <c r="C5273" s="917"/>
      <c r="D5273" s="917"/>
      <c r="E5273" s="917"/>
    </row>
    <row r="5274" spans="1:5">
      <c r="A5274" s="923"/>
      <c r="B5274" s="917"/>
      <c r="C5274" s="917"/>
      <c r="D5274" s="917"/>
      <c r="E5274" s="917"/>
    </row>
    <row r="5275" spans="1:5">
      <c r="A5275" s="923"/>
      <c r="B5275" s="917"/>
      <c r="C5275" s="917"/>
      <c r="D5275" s="917"/>
      <c r="E5275" s="917"/>
    </row>
    <row r="5276" spans="1:5">
      <c r="A5276" s="923"/>
      <c r="B5276" s="917"/>
      <c r="C5276" s="917"/>
      <c r="D5276" s="917"/>
      <c r="E5276" s="917"/>
    </row>
    <row r="5277" spans="1:5">
      <c r="A5277" s="923"/>
      <c r="B5277" s="917"/>
      <c r="C5277" s="917"/>
      <c r="D5277" s="917"/>
      <c r="E5277" s="917"/>
    </row>
    <row r="5278" spans="1:5">
      <c r="A5278" s="923"/>
      <c r="B5278" s="917"/>
      <c r="C5278" s="917"/>
      <c r="D5278" s="917"/>
      <c r="E5278" s="917"/>
    </row>
    <row r="5279" spans="1:5">
      <c r="A5279" s="923"/>
      <c r="B5279" s="917"/>
      <c r="C5279" s="917"/>
      <c r="D5279" s="917"/>
      <c r="E5279" s="917"/>
    </row>
    <row r="5280" spans="1:5">
      <c r="A5280" s="923"/>
      <c r="B5280" s="917"/>
      <c r="C5280" s="917"/>
      <c r="D5280" s="917"/>
      <c r="E5280" s="917"/>
    </row>
    <row r="5281" spans="1:5">
      <c r="A5281" s="923"/>
      <c r="B5281" s="917"/>
      <c r="C5281" s="917"/>
      <c r="D5281" s="917"/>
      <c r="E5281" s="917"/>
    </row>
    <row r="5282" spans="1:5">
      <c r="A5282" s="923"/>
      <c r="B5282" s="917"/>
      <c r="C5282" s="917"/>
      <c r="D5282" s="917"/>
      <c r="E5282" s="917"/>
    </row>
    <row r="5283" spans="1:5">
      <c r="A5283" s="923"/>
      <c r="B5283" s="917"/>
      <c r="C5283" s="917"/>
      <c r="D5283" s="917"/>
      <c r="E5283" s="917"/>
    </row>
    <row r="5284" spans="1:5">
      <c r="A5284" s="923"/>
      <c r="B5284" s="917"/>
      <c r="C5284" s="917"/>
      <c r="D5284" s="917"/>
      <c r="E5284" s="917"/>
    </row>
    <row r="5285" spans="1:5">
      <c r="A5285" s="923"/>
      <c r="B5285" s="917"/>
      <c r="C5285" s="917"/>
      <c r="D5285" s="917"/>
      <c r="E5285" s="917"/>
    </row>
    <row r="5286" spans="1:5">
      <c r="A5286" s="923"/>
      <c r="B5286" s="917"/>
      <c r="C5286" s="917"/>
      <c r="D5286" s="917"/>
      <c r="E5286" s="917"/>
    </row>
    <row r="5287" spans="1:5">
      <c r="A5287" s="923"/>
      <c r="B5287" s="917"/>
      <c r="C5287" s="917"/>
      <c r="D5287" s="917"/>
      <c r="E5287" s="917"/>
    </row>
    <row r="5288" spans="1:5">
      <c r="A5288" s="923"/>
      <c r="B5288" s="917"/>
      <c r="C5288" s="917"/>
      <c r="D5288" s="917"/>
      <c r="E5288" s="917"/>
    </row>
    <row r="5289" spans="1:5">
      <c r="A5289" s="923"/>
      <c r="B5289" s="917"/>
      <c r="C5289" s="917"/>
      <c r="D5289" s="917"/>
      <c r="E5289" s="917"/>
    </row>
    <row r="5290" spans="1:5">
      <c r="A5290" s="923"/>
      <c r="B5290" s="917"/>
      <c r="C5290" s="917"/>
      <c r="D5290" s="917"/>
      <c r="E5290" s="917"/>
    </row>
    <row r="5291" spans="1:5">
      <c r="A5291" s="923"/>
      <c r="B5291" s="917"/>
      <c r="C5291" s="917"/>
      <c r="D5291" s="917"/>
      <c r="E5291" s="917"/>
    </row>
    <row r="5292" spans="1:5">
      <c r="A5292" s="923"/>
      <c r="B5292" s="917"/>
      <c r="C5292" s="917"/>
      <c r="D5292" s="917"/>
      <c r="E5292" s="917"/>
    </row>
    <row r="5293" spans="1:5">
      <c r="A5293" s="923"/>
      <c r="B5293" s="917"/>
      <c r="C5293" s="917"/>
      <c r="D5293" s="917"/>
      <c r="E5293" s="917"/>
    </row>
    <row r="5294" spans="1:5">
      <c r="A5294" s="923"/>
      <c r="B5294" s="917"/>
      <c r="C5294" s="917"/>
      <c r="D5294" s="917"/>
      <c r="E5294" s="917"/>
    </row>
    <row r="5295" spans="1:5">
      <c r="A5295" s="923"/>
      <c r="B5295" s="917"/>
      <c r="C5295" s="917"/>
      <c r="D5295" s="917"/>
      <c r="E5295" s="917"/>
    </row>
    <row r="5296" spans="1:5">
      <c r="A5296" s="923"/>
      <c r="B5296" s="917"/>
      <c r="C5296" s="917"/>
      <c r="D5296" s="917"/>
      <c r="E5296" s="917"/>
    </row>
    <row r="5297" spans="1:5">
      <c r="A5297" s="923"/>
      <c r="B5297" s="917"/>
      <c r="C5297" s="917"/>
      <c r="D5297" s="917"/>
      <c r="E5297" s="917"/>
    </row>
    <row r="5298" spans="1:5">
      <c r="A5298" s="923"/>
      <c r="B5298" s="917"/>
      <c r="C5298" s="917"/>
      <c r="D5298" s="917"/>
      <c r="E5298" s="917"/>
    </row>
    <row r="5299" spans="1:5">
      <c r="A5299" s="923"/>
      <c r="B5299" s="917"/>
      <c r="C5299" s="917"/>
      <c r="D5299" s="917"/>
      <c r="E5299" s="917"/>
    </row>
    <row r="5300" spans="1:5">
      <c r="A5300" s="923"/>
      <c r="B5300" s="917"/>
      <c r="C5300" s="917"/>
      <c r="D5300" s="917"/>
      <c r="E5300" s="917"/>
    </row>
    <row r="5301" spans="1:5">
      <c r="A5301" s="923"/>
      <c r="B5301" s="917"/>
      <c r="C5301" s="917"/>
      <c r="D5301" s="917"/>
      <c r="E5301" s="917"/>
    </row>
    <row r="5302" spans="1:5">
      <c r="A5302" s="923"/>
      <c r="B5302" s="917"/>
      <c r="C5302" s="917"/>
      <c r="D5302" s="917"/>
      <c r="E5302" s="917"/>
    </row>
    <row r="5303" spans="1:5">
      <c r="A5303" s="923"/>
      <c r="B5303" s="917"/>
      <c r="C5303" s="917"/>
      <c r="D5303" s="917"/>
      <c r="E5303" s="917"/>
    </row>
    <row r="5304" spans="1:5">
      <c r="A5304" s="923"/>
      <c r="B5304" s="917"/>
      <c r="C5304" s="917"/>
      <c r="D5304" s="917"/>
      <c r="E5304" s="917"/>
    </row>
    <row r="5305" spans="1:5">
      <c r="A5305" s="923"/>
      <c r="B5305" s="917"/>
      <c r="C5305" s="917"/>
      <c r="D5305" s="917"/>
      <c r="E5305" s="917"/>
    </row>
    <row r="5306" spans="1:5">
      <c r="A5306" s="923"/>
      <c r="B5306" s="917"/>
      <c r="C5306" s="917"/>
      <c r="D5306" s="917"/>
      <c r="E5306" s="917"/>
    </row>
    <row r="5307" spans="1:5">
      <c r="A5307" s="923"/>
      <c r="B5307" s="917"/>
      <c r="C5307" s="917"/>
      <c r="D5307" s="917"/>
      <c r="E5307" s="917"/>
    </row>
    <row r="5308" spans="1:5">
      <c r="A5308" s="923"/>
      <c r="B5308" s="917"/>
      <c r="C5308" s="917"/>
      <c r="D5308" s="917"/>
      <c r="E5308" s="917"/>
    </row>
    <row r="5309" spans="1:5">
      <c r="A5309" s="923"/>
      <c r="B5309" s="917"/>
      <c r="C5309" s="917"/>
      <c r="D5309" s="917"/>
      <c r="E5309" s="917"/>
    </row>
    <row r="5310" spans="1:5">
      <c r="A5310" s="923"/>
      <c r="B5310" s="917"/>
      <c r="C5310" s="917"/>
      <c r="D5310" s="917"/>
      <c r="E5310" s="917"/>
    </row>
    <row r="5311" spans="1:5">
      <c r="A5311" s="923"/>
      <c r="B5311" s="917"/>
      <c r="C5311" s="917"/>
      <c r="D5311" s="917"/>
      <c r="E5311" s="917"/>
    </row>
    <row r="5312" spans="1:5">
      <c r="A5312" s="923"/>
      <c r="B5312" s="917"/>
      <c r="C5312" s="917"/>
      <c r="D5312" s="917"/>
      <c r="E5312" s="917"/>
    </row>
    <row r="5313" spans="1:5">
      <c r="A5313" s="923"/>
      <c r="B5313" s="917"/>
      <c r="C5313" s="917"/>
      <c r="D5313" s="917"/>
      <c r="E5313" s="917"/>
    </row>
    <row r="5314" spans="1:5">
      <c r="A5314" s="923"/>
      <c r="B5314" s="917"/>
      <c r="C5314" s="917"/>
      <c r="D5314" s="917"/>
      <c r="E5314" s="917"/>
    </row>
    <row r="5315" spans="1:5">
      <c r="A5315" s="923"/>
      <c r="B5315" s="917"/>
      <c r="C5315" s="917"/>
      <c r="D5315" s="917"/>
      <c r="E5315" s="917"/>
    </row>
    <row r="5316" spans="1:5">
      <c r="A5316" s="923"/>
      <c r="B5316" s="917"/>
      <c r="C5316" s="917"/>
      <c r="D5316" s="917"/>
      <c r="E5316" s="917"/>
    </row>
    <row r="5317" spans="1:5">
      <c r="A5317" s="923"/>
      <c r="B5317" s="917"/>
      <c r="C5317" s="917"/>
      <c r="D5317" s="917"/>
      <c r="E5317" s="917"/>
    </row>
    <row r="5318" spans="1:5">
      <c r="A5318" s="923"/>
      <c r="B5318" s="917"/>
      <c r="C5318" s="917"/>
      <c r="D5318" s="917"/>
      <c r="E5318" s="917"/>
    </row>
    <row r="5319" spans="1:5">
      <c r="A5319" s="923"/>
      <c r="B5319" s="917"/>
      <c r="C5319" s="917"/>
      <c r="D5319" s="917"/>
      <c r="E5319" s="917"/>
    </row>
    <row r="5320" spans="1:5">
      <c r="A5320" s="923"/>
      <c r="B5320" s="917"/>
      <c r="C5320" s="917"/>
      <c r="D5320" s="917"/>
      <c r="E5320" s="917"/>
    </row>
    <row r="5321" spans="1:5">
      <c r="A5321" s="923"/>
      <c r="B5321" s="917"/>
      <c r="C5321" s="917"/>
      <c r="D5321" s="917"/>
      <c r="E5321" s="917"/>
    </row>
    <row r="5322" spans="1:5">
      <c r="A5322" s="923"/>
      <c r="B5322" s="917"/>
      <c r="C5322" s="917"/>
      <c r="D5322" s="917"/>
      <c r="E5322" s="917"/>
    </row>
    <row r="5323" spans="1:5">
      <c r="A5323" s="923"/>
      <c r="B5323" s="917"/>
      <c r="C5323" s="917"/>
      <c r="D5323" s="917"/>
      <c r="E5323" s="917"/>
    </row>
    <row r="5324" spans="1:5">
      <c r="A5324" s="923"/>
      <c r="B5324" s="917"/>
      <c r="C5324" s="917"/>
      <c r="D5324" s="917"/>
      <c r="E5324" s="917"/>
    </row>
    <row r="5325" spans="1:5">
      <c r="A5325" s="923"/>
      <c r="B5325" s="917"/>
      <c r="C5325" s="917"/>
      <c r="D5325" s="917"/>
      <c r="E5325" s="917"/>
    </row>
    <row r="5326" spans="1:5">
      <c r="A5326" s="923"/>
      <c r="B5326" s="917"/>
      <c r="C5326" s="917"/>
      <c r="D5326" s="917"/>
      <c r="E5326" s="917"/>
    </row>
    <row r="5327" spans="1:5">
      <c r="A5327" s="923"/>
      <c r="B5327" s="917"/>
      <c r="C5327" s="917"/>
      <c r="D5327" s="917"/>
      <c r="E5327" s="917"/>
    </row>
    <row r="5328" spans="1:5">
      <c r="A5328" s="923"/>
      <c r="B5328" s="917"/>
      <c r="C5328" s="917"/>
      <c r="D5328" s="917"/>
      <c r="E5328" s="917"/>
    </row>
    <row r="5329" spans="1:5">
      <c r="A5329" s="923"/>
      <c r="B5329" s="917"/>
      <c r="C5329" s="917"/>
      <c r="D5329" s="917"/>
      <c r="E5329" s="917"/>
    </row>
    <row r="5330" spans="1:5">
      <c r="A5330" s="923"/>
      <c r="B5330" s="917"/>
      <c r="C5330" s="917"/>
      <c r="D5330" s="917"/>
      <c r="E5330" s="917"/>
    </row>
    <row r="5331" spans="1:5">
      <c r="A5331" s="923"/>
      <c r="B5331" s="917"/>
      <c r="C5331" s="917"/>
      <c r="D5331" s="917"/>
      <c r="E5331" s="917"/>
    </row>
    <row r="5332" spans="1:5">
      <c r="A5332" s="923"/>
      <c r="B5332" s="917"/>
      <c r="C5332" s="917"/>
      <c r="D5332" s="917"/>
      <c r="E5332" s="917"/>
    </row>
    <row r="5333" spans="1:5">
      <c r="A5333" s="923"/>
      <c r="B5333" s="917"/>
      <c r="C5333" s="917"/>
      <c r="D5333" s="917"/>
      <c r="E5333" s="917"/>
    </row>
    <row r="5334" spans="1:5">
      <c r="A5334" s="923"/>
      <c r="B5334" s="917"/>
      <c r="C5334" s="917"/>
      <c r="D5334" s="917"/>
      <c r="E5334" s="917"/>
    </row>
    <row r="5335" spans="1:5">
      <c r="A5335" s="923"/>
      <c r="B5335" s="917"/>
      <c r="C5335" s="917"/>
      <c r="D5335" s="917"/>
      <c r="E5335" s="917"/>
    </row>
    <row r="5336" spans="1:5">
      <c r="A5336" s="923"/>
      <c r="B5336" s="917"/>
      <c r="C5336" s="917"/>
      <c r="D5336" s="917"/>
      <c r="E5336" s="917"/>
    </row>
    <row r="5337" spans="1:5">
      <c r="A5337" s="923"/>
      <c r="B5337" s="917"/>
      <c r="C5337" s="917"/>
      <c r="D5337" s="917"/>
      <c r="E5337" s="917"/>
    </row>
    <row r="5338" spans="1:5">
      <c r="A5338" s="923"/>
      <c r="B5338" s="917"/>
      <c r="C5338" s="917"/>
      <c r="D5338" s="917"/>
      <c r="E5338" s="917"/>
    </row>
    <row r="5339" spans="1:5">
      <c r="A5339" s="923"/>
      <c r="B5339" s="917"/>
      <c r="C5339" s="917"/>
      <c r="D5339" s="917"/>
      <c r="E5339" s="917"/>
    </row>
    <row r="5340" spans="1:5">
      <c r="A5340" s="923"/>
      <c r="B5340" s="917"/>
      <c r="C5340" s="917"/>
      <c r="D5340" s="917"/>
      <c r="E5340" s="917"/>
    </row>
    <row r="5341" spans="1:5">
      <c r="A5341" s="923"/>
      <c r="B5341" s="917"/>
      <c r="C5341" s="917"/>
      <c r="D5341" s="917"/>
      <c r="E5341" s="917"/>
    </row>
    <row r="5342" spans="1:5">
      <c r="A5342" s="923"/>
      <c r="B5342" s="917"/>
      <c r="C5342" s="917"/>
      <c r="D5342" s="917"/>
      <c r="E5342" s="917"/>
    </row>
    <row r="5343" spans="1:5">
      <c r="A5343" s="923"/>
      <c r="B5343" s="917"/>
      <c r="C5343" s="917"/>
      <c r="D5343" s="917"/>
      <c r="E5343" s="917"/>
    </row>
    <row r="5344" spans="1:5">
      <c r="A5344" s="923"/>
      <c r="B5344" s="917"/>
      <c r="C5344" s="917"/>
      <c r="D5344" s="917"/>
      <c r="E5344" s="917"/>
    </row>
    <row r="5345" spans="1:5">
      <c r="A5345" s="923"/>
      <c r="B5345" s="917"/>
      <c r="C5345" s="917"/>
      <c r="D5345" s="917"/>
      <c r="E5345" s="917"/>
    </row>
    <row r="5346" spans="1:5">
      <c r="A5346" s="923"/>
      <c r="B5346" s="917"/>
      <c r="C5346" s="917"/>
      <c r="D5346" s="917"/>
      <c r="E5346" s="917"/>
    </row>
    <row r="5347" spans="1:5">
      <c r="A5347" s="923"/>
      <c r="B5347" s="917"/>
      <c r="C5347" s="917"/>
      <c r="D5347" s="917"/>
      <c r="E5347" s="917"/>
    </row>
    <row r="5348" spans="1:5">
      <c r="A5348" s="923"/>
      <c r="B5348" s="917"/>
      <c r="C5348" s="917"/>
      <c r="D5348" s="917"/>
      <c r="E5348" s="917"/>
    </row>
    <row r="5349" spans="1:5">
      <c r="A5349" s="923"/>
      <c r="B5349" s="917"/>
      <c r="C5349" s="917"/>
      <c r="D5349" s="917"/>
      <c r="E5349" s="917"/>
    </row>
    <row r="5350" spans="1:5">
      <c r="A5350" s="923"/>
      <c r="B5350" s="917"/>
      <c r="C5350" s="917"/>
      <c r="D5350" s="917"/>
      <c r="E5350" s="917"/>
    </row>
    <row r="5351" spans="1:5">
      <c r="A5351" s="923"/>
      <c r="B5351" s="917"/>
      <c r="C5351" s="917"/>
      <c r="D5351" s="917"/>
      <c r="E5351" s="917"/>
    </row>
    <row r="5352" spans="1:5">
      <c r="A5352" s="923"/>
      <c r="B5352" s="917"/>
      <c r="C5352" s="917"/>
      <c r="D5352" s="917"/>
      <c r="E5352" s="917"/>
    </row>
    <row r="5353" spans="1:5">
      <c r="A5353" s="923"/>
      <c r="B5353" s="917"/>
      <c r="C5353" s="917"/>
      <c r="D5353" s="917"/>
      <c r="E5353" s="917"/>
    </row>
    <row r="5354" spans="1:5">
      <c r="A5354" s="923"/>
      <c r="B5354" s="917"/>
      <c r="C5354" s="917"/>
      <c r="D5354" s="917"/>
      <c r="E5354" s="917"/>
    </row>
    <row r="5355" spans="1:5">
      <c r="A5355" s="923"/>
      <c r="B5355" s="917"/>
      <c r="C5355" s="917"/>
      <c r="D5355" s="917"/>
      <c r="E5355" s="917"/>
    </row>
    <row r="5356" spans="1:5">
      <c r="A5356" s="923"/>
      <c r="B5356" s="917"/>
      <c r="C5356" s="917"/>
      <c r="D5356" s="917"/>
      <c r="E5356" s="917"/>
    </row>
    <row r="5357" spans="1:5">
      <c r="A5357" s="923"/>
      <c r="B5357" s="917"/>
      <c r="C5357" s="917"/>
      <c r="D5357" s="917"/>
      <c r="E5357" s="917"/>
    </row>
    <row r="5358" spans="1:5">
      <c r="A5358" s="923"/>
      <c r="B5358" s="917"/>
      <c r="C5358" s="917"/>
      <c r="D5358" s="917"/>
      <c r="E5358" s="917"/>
    </row>
    <row r="5359" spans="1:5">
      <c r="A5359" s="923"/>
      <c r="B5359" s="917"/>
      <c r="C5359" s="917"/>
      <c r="D5359" s="917"/>
      <c r="E5359" s="917"/>
    </row>
    <row r="5360" spans="1:5">
      <c r="A5360" s="923"/>
      <c r="B5360" s="917"/>
      <c r="C5360" s="917"/>
      <c r="D5360" s="917"/>
      <c r="E5360" s="917"/>
    </row>
    <row r="5361" spans="1:5">
      <c r="A5361" s="923"/>
      <c r="B5361" s="917"/>
      <c r="C5361" s="917"/>
      <c r="D5361" s="917"/>
      <c r="E5361" s="917"/>
    </row>
    <row r="5362" spans="1:5">
      <c r="A5362" s="923"/>
      <c r="B5362" s="917"/>
      <c r="C5362" s="917"/>
      <c r="D5362" s="917"/>
      <c r="E5362" s="917"/>
    </row>
    <row r="5363" spans="1:5">
      <c r="A5363" s="923"/>
      <c r="B5363" s="917"/>
      <c r="C5363" s="917"/>
      <c r="D5363" s="917"/>
      <c r="E5363" s="917"/>
    </row>
    <row r="5364" spans="1:5">
      <c r="A5364" s="923"/>
      <c r="B5364" s="917"/>
      <c r="C5364" s="917"/>
      <c r="D5364" s="917"/>
      <c r="E5364" s="917"/>
    </row>
    <row r="5365" spans="1:5">
      <c r="A5365" s="923"/>
      <c r="B5365" s="917"/>
      <c r="C5365" s="917"/>
      <c r="D5365" s="917"/>
      <c r="E5365" s="917"/>
    </row>
    <row r="5366" spans="1:5">
      <c r="A5366" s="923"/>
      <c r="B5366" s="917"/>
      <c r="C5366" s="917"/>
      <c r="D5366" s="917"/>
      <c r="E5366" s="917"/>
    </row>
    <row r="5367" spans="1:5">
      <c r="A5367" s="923"/>
      <c r="B5367" s="917"/>
      <c r="C5367" s="917"/>
      <c r="D5367" s="917"/>
      <c r="E5367" s="917"/>
    </row>
    <row r="5368" spans="1:5">
      <c r="A5368" s="923"/>
      <c r="B5368" s="917"/>
      <c r="C5368" s="917"/>
      <c r="D5368" s="917"/>
      <c r="E5368" s="917"/>
    </row>
    <row r="5369" spans="1:5">
      <c r="A5369" s="923"/>
      <c r="B5369" s="917"/>
      <c r="C5369" s="917"/>
      <c r="D5369" s="917"/>
      <c r="E5369" s="917"/>
    </row>
    <row r="5370" spans="1:5">
      <c r="A5370" s="923"/>
      <c r="B5370" s="917"/>
      <c r="C5370" s="917"/>
      <c r="D5370" s="917"/>
      <c r="E5370" s="917"/>
    </row>
    <row r="5371" spans="1:5">
      <c r="A5371" s="923"/>
      <c r="B5371" s="917"/>
      <c r="C5371" s="917"/>
      <c r="D5371" s="917"/>
      <c r="E5371" s="917"/>
    </row>
    <row r="5372" spans="1:5">
      <c r="A5372" s="923"/>
      <c r="B5372" s="917"/>
      <c r="C5372" s="917"/>
      <c r="D5372" s="917"/>
      <c r="E5372" s="917"/>
    </row>
    <row r="5373" spans="1:5">
      <c r="A5373" s="923"/>
      <c r="B5373" s="917"/>
      <c r="C5373" s="917"/>
      <c r="D5373" s="917"/>
      <c r="E5373" s="917"/>
    </row>
    <row r="5374" spans="1:5">
      <c r="A5374" s="923"/>
      <c r="B5374" s="917"/>
      <c r="C5374" s="917"/>
      <c r="D5374" s="917"/>
      <c r="E5374" s="917"/>
    </row>
    <row r="5375" spans="1:5">
      <c r="A5375" s="923"/>
      <c r="B5375" s="917"/>
      <c r="C5375" s="917"/>
      <c r="D5375" s="917"/>
      <c r="E5375" s="917"/>
    </row>
    <row r="5376" spans="1:5">
      <c r="A5376" s="923"/>
      <c r="B5376" s="917"/>
      <c r="C5376" s="917"/>
      <c r="D5376" s="917"/>
      <c r="E5376" s="917"/>
    </row>
    <row r="5377" spans="1:5">
      <c r="A5377" s="923"/>
      <c r="B5377" s="917"/>
      <c r="C5377" s="917"/>
      <c r="D5377" s="917"/>
      <c r="E5377" s="917"/>
    </row>
    <row r="5378" spans="1:5">
      <c r="A5378" s="923"/>
      <c r="B5378" s="917"/>
      <c r="C5378" s="917"/>
      <c r="D5378" s="917"/>
      <c r="E5378" s="917"/>
    </row>
    <row r="5379" spans="1:5">
      <c r="A5379" s="923"/>
      <c r="B5379" s="917"/>
      <c r="C5379" s="917"/>
      <c r="D5379" s="917"/>
      <c r="E5379" s="917"/>
    </row>
    <row r="5380" spans="1:5">
      <c r="A5380" s="923"/>
      <c r="B5380" s="917"/>
      <c r="C5380" s="917"/>
      <c r="D5380" s="917"/>
      <c r="E5380" s="917"/>
    </row>
    <row r="5381" spans="1:5">
      <c r="A5381" s="923"/>
      <c r="B5381" s="917"/>
      <c r="C5381" s="917"/>
      <c r="D5381" s="917"/>
      <c r="E5381" s="917"/>
    </row>
    <row r="5382" spans="1:5">
      <c r="A5382" s="923"/>
      <c r="B5382" s="917"/>
      <c r="C5382" s="917"/>
      <c r="D5382" s="917"/>
      <c r="E5382" s="917"/>
    </row>
    <row r="5383" spans="1:5">
      <c r="A5383" s="923"/>
      <c r="B5383" s="917"/>
      <c r="C5383" s="917"/>
      <c r="D5383" s="917"/>
      <c r="E5383" s="917"/>
    </row>
    <row r="5384" spans="1:5">
      <c r="A5384" s="923"/>
      <c r="B5384" s="917"/>
      <c r="C5384" s="917"/>
      <c r="D5384" s="917"/>
      <c r="E5384" s="917"/>
    </row>
    <row r="5385" spans="1:5">
      <c r="A5385" s="923"/>
      <c r="B5385" s="917"/>
      <c r="C5385" s="917"/>
      <c r="D5385" s="917"/>
      <c r="E5385" s="917"/>
    </row>
    <row r="5386" spans="1:5">
      <c r="A5386" s="923"/>
      <c r="B5386" s="917"/>
      <c r="C5386" s="917"/>
      <c r="D5386" s="917"/>
      <c r="E5386" s="917"/>
    </row>
    <row r="5387" spans="1:5">
      <c r="A5387" s="923"/>
      <c r="B5387" s="917"/>
      <c r="C5387" s="917"/>
      <c r="D5387" s="917"/>
      <c r="E5387" s="917"/>
    </row>
    <row r="5388" spans="1:5">
      <c r="A5388" s="923"/>
      <c r="B5388" s="917"/>
      <c r="C5388" s="917"/>
      <c r="D5388" s="917"/>
      <c r="E5388" s="917"/>
    </row>
    <row r="5389" spans="1:5">
      <c r="A5389" s="923"/>
      <c r="B5389" s="917"/>
      <c r="C5389" s="917"/>
      <c r="D5389" s="917"/>
      <c r="E5389" s="917"/>
    </row>
    <row r="5390" spans="1:5">
      <c r="A5390" s="923"/>
      <c r="B5390" s="917"/>
      <c r="C5390" s="917"/>
      <c r="D5390" s="917"/>
      <c r="E5390" s="917"/>
    </row>
    <row r="5391" spans="1:5">
      <c r="A5391" s="923"/>
      <c r="B5391" s="917"/>
      <c r="C5391" s="917"/>
      <c r="D5391" s="917"/>
      <c r="E5391" s="917"/>
    </row>
    <row r="5392" spans="1:5">
      <c r="A5392" s="923"/>
      <c r="B5392" s="917"/>
      <c r="C5392" s="917"/>
      <c r="D5392" s="917"/>
      <c r="E5392" s="917"/>
    </row>
    <row r="5393" spans="1:5">
      <c r="A5393" s="923"/>
      <c r="B5393" s="917"/>
      <c r="C5393" s="917"/>
      <c r="D5393" s="917"/>
      <c r="E5393" s="917"/>
    </row>
    <row r="5394" spans="1:5">
      <c r="A5394" s="923"/>
      <c r="B5394" s="917"/>
      <c r="C5394" s="917"/>
      <c r="D5394" s="917"/>
      <c r="E5394" s="917"/>
    </row>
    <row r="5395" spans="1:5">
      <c r="A5395" s="923"/>
      <c r="B5395" s="917"/>
      <c r="C5395" s="917"/>
      <c r="D5395" s="917"/>
      <c r="E5395" s="917"/>
    </row>
    <row r="5396" spans="1:5">
      <c r="A5396" s="923"/>
      <c r="B5396" s="917"/>
      <c r="C5396" s="917"/>
      <c r="D5396" s="917"/>
      <c r="E5396" s="917"/>
    </row>
    <row r="5397" spans="1:5">
      <c r="A5397" s="923"/>
      <c r="B5397" s="917"/>
      <c r="C5397" s="917"/>
      <c r="D5397" s="917"/>
      <c r="E5397" s="917"/>
    </row>
    <row r="5398" spans="1:5">
      <c r="A5398" s="923"/>
      <c r="B5398" s="917"/>
      <c r="C5398" s="917"/>
      <c r="D5398" s="917"/>
      <c r="E5398" s="917"/>
    </row>
    <row r="5399" spans="1:5">
      <c r="A5399" s="923"/>
      <c r="B5399" s="917"/>
      <c r="C5399" s="917"/>
      <c r="D5399" s="917"/>
      <c r="E5399" s="917"/>
    </row>
    <row r="5400" spans="1:5">
      <c r="A5400" s="923"/>
      <c r="B5400" s="917"/>
      <c r="C5400" s="917"/>
      <c r="D5400" s="917"/>
      <c r="E5400" s="917"/>
    </row>
    <row r="5401" spans="1:5">
      <c r="A5401" s="923"/>
      <c r="B5401" s="917"/>
      <c r="C5401" s="917"/>
      <c r="D5401" s="917"/>
      <c r="E5401" s="917"/>
    </row>
    <row r="5402" spans="1:5">
      <c r="A5402" s="923"/>
      <c r="B5402" s="917"/>
      <c r="C5402" s="917"/>
      <c r="D5402" s="917"/>
      <c r="E5402" s="917"/>
    </row>
    <row r="5403" spans="1:5">
      <c r="A5403" s="923"/>
      <c r="B5403" s="917"/>
      <c r="C5403" s="917"/>
      <c r="D5403" s="917"/>
      <c r="E5403" s="917"/>
    </row>
    <row r="5404" spans="1:5">
      <c r="A5404" s="923"/>
      <c r="B5404" s="917"/>
      <c r="C5404" s="917"/>
      <c r="D5404" s="917"/>
      <c r="E5404" s="917"/>
    </row>
    <row r="5405" spans="1:5">
      <c r="A5405" s="923"/>
      <c r="B5405" s="917"/>
      <c r="C5405" s="917"/>
      <c r="D5405" s="917"/>
      <c r="E5405" s="917"/>
    </row>
    <row r="5406" spans="1:5">
      <c r="A5406" s="923"/>
      <c r="B5406" s="917"/>
      <c r="C5406" s="917"/>
      <c r="D5406" s="917"/>
      <c r="E5406" s="917"/>
    </row>
    <row r="5407" spans="1:5">
      <c r="A5407" s="923"/>
      <c r="B5407" s="917"/>
      <c r="C5407" s="917"/>
      <c r="D5407" s="917"/>
      <c r="E5407" s="917"/>
    </row>
    <row r="5408" spans="1:5">
      <c r="A5408" s="923"/>
      <c r="B5408" s="917"/>
      <c r="C5408" s="917"/>
      <c r="D5408" s="917"/>
      <c r="E5408" s="917"/>
    </row>
    <row r="5409" spans="1:5">
      <c r="A5409" s="923"/>
      <c r="B5409" s="917"/>
      <c r="C5409" s="917"/>
      <c r="D5409" s="917"/>
      <c r="E5409" s="917"/>
    </row>
    <row r="5410" spans="1:5">
      <c r="A5410" s="923"/>
      <c r="B5410" s="917"/>
      <c r="C5410" s="917"/>
      <c r="D5410" s="917"/>
      <c r="E5410" s="917"/>
    </row>
    <row r="5411" spans="1:5">
      <c r="A5411" s="923"/>
      <c r="B5411" s="917"/>
      <c r="C5411" s="917"/>
      <c r="D5411" s="917"/>
      <c r="E5411" s="917"/>
    </row>
    <row r="5412" spans="1:5">
      <c r="A5412" s="923"/>
      <c r="B5412" s="917"/>
      <c r="C5412" s="917"/>
      <c r="D5412" s="917"/>
      <c r="E5412" s="917"/>
    </row>
    <row r="5413" spans="1:5">
      <c r="A5413" s="923"/>
      <c r="B5413" s="917"/>
      <c r="C5413" s="917"/>
      <c r="D5413" s="917"/>
      <c r="E5413" s="917"/>
    </row>
    <row r="5414" spans="1:5">
      <c r="A5414" s="923"/>
      <c r="B5414" s="917"/>
      <c r="C5414" s="917"/>
      <c r="D5414" s="917"/>
      <c r="E5414" s="917"/>
    </row>
    <row r="5415" spans="1:5">
      <c r="A5415" s="923"/>
      <c r="B5415" s="917"/>
      <c r="C5415" s="917"/>
      <c r="D5415" s="917"/>
      <c r="E5415" s="917"/>
    </row>
    <row r="5416" spans="1:5">
      <c r="A5416" s="923"/>
      <c r="B5416" s="917"/>
      <c r="C5416" s="917"/>
      <c r="D5416" s="917"/>
      <c r="E5416" s="917"/>
    </row>
    <row r="5417" spans="1:5">
      <c r="A5417" s="923"/>
      <c r="B5417" s="917"/>
      <c r="C5417" s="917"/>
      <c r="D5417" s="917"/>
      <c r="E5417" s="917"/>
    </row>
    <row r="5418" spans="1:5">
      <c r="A5418" s="923"/>
      <c r="B5418" s="917"/>
      <c r="C5418" s="917"/>
      <c r="D5418" s="917"/>
      <c r="E5418" s="917"/>
    </row>
    <row r="5419" spans="1:5">
      <c r="A5419" s="923"/>
      <c r="B5419" s="917"/>
      <c r="C5419" s="917"/>
      <c r="D5419" s="917"/>
      <c r="E5419" s="917"/>
    </row>
    <row r="5420" spans="1:5">
      <c r="A5420" s="923"/>
      <c r="B5420" s="917"/>
      <c r="C5420" s="917"/>
      <c r="D5420" s="917"/>
      <c r="E5420" s="917"/>
    </row>
    <row r="5421" spans="1:5">
      <c r="A5421" s="923"/>
      <c r="B5421" s="917"/>
      <c r="C5421" s="917"/>
      <c r="D5421" s="917"/>
      <c r="E5421" s="917"/>
    </row>
    <row r="5422" spans="1:5">
      <c r="A5422" s="923"/>
      <c r="B5422" s="917"/>
      <c r="C5422" s="917"/>
      <c r="D5422" s="917"/>
      <c r="E5422" s="917"/>
    </row>
    <row r="5423" spans="1:5">
      <c r="A5423" s="923"/>
      <c r="B5423" s="917"/>
      <c r="C5423" s="917"/>
      <c r="D5423" s="917"/>
      <c r="E5423" s="917"/>
    </row>
    <row r="5424" spans="1:5">
      <c r="A5424" s="923"/>
      <c r="B5424" s="917"/>
      <c r="C5424" s="917"/>
      <c r="D5424" s="917"/>
      <c r="E5424" s="917"/>
    </row>
    <row r="5425" spans="1:5">
      <c r="A5425" s="923"/>
      <c r="B5425" s="917"/>
      <c r="C5425" s="917"/>
      <c r="D5425" s="917"/>
      <c r="E5425" s="917"/>
    </row>
    <row r="5426" spans="1:5">
      <c r="A5426" s="923"/>
      <c r="B5426" s="917"/>
      <c r="C5426" s="917"/>
      <c r="D5426" s="917"/>
      <c r="E5426" s="917"/>
    </row>
    <row r="5427" spans="1:5">
      <c r="A5427" s="923"/>
      <c r="B5427" s="917"/>
      <c r="C5427" s="917"/>
      <c r="D5427" s="917"/>
      <c r="E5427" s="917"/>
    </row>
    <row r="5428" spans="1:5">
      <c r="A5428" s="923"/>
      <c r="B5428" s="917"/>
      <c r="C5428" s="917"/>
      <c r="D5428" s="917"/>
      <c r="E5428" s="917"/>
    </row>
    <row r="5429" spans="1:5">
      <c r="A5429" s="923"/>
      <c r="B5429" s="917"/>
      <c r="C5429" s="917"/>
      <c r="D5429" s="917"/>
      <c r="E5429" s="917"/>
    </row>
    <row r="5430" spans="1:5">
      <c r="A5430" s="923"/>
      <c r="B5430" s="917"/>
      <c r="C5430" s="917"/>
      <c r="D5430" s="917"/>
      <c r="E5430" s="917"/>
    </row>
    <row r="5431" spans="1:5">
      <c r="A5431" s="923"/>
      <c r="B5431" s="917"/>
      <c r="C5431" s="917"/>
      <c r="D5431" s="917"/>
      <c r="E5431" s="917"/>
    </row>
    <row r="5432" spans="1:5">
      <c r="A5432" s="923"/>
      <c r="B5432" s="917"/>
      <c r="C5432" s="917"/>
      <c r="D5432" s="917"/>
      <c r="E5432" s="917"/>
    </row>
    <row r="5433" spans="1:5">
      <c r="A5433" s="923"/>
      <c r="B5433" s="917"/>
      <c r="C5433" s="917"/>
      <c r="D5433" s="917"/>
      <c r="E5433" s="917"/>
    </row>
    <row r="5434" spans="1:5">
      <c r="A5434" s="923"/>
      <c r="B5434" s="917"/>
      <c r="C5434" s="917"/>
      <c r="D5434" s="917"/>
      <c r="E5434" s="917"/>
    </row>
    <row r="5435" spans="1:5">
      <c r="A5435" s="923"/>
      <c r="B5435" s="917"/>
      <c r="C5435" s="917"/>
      <c r="D5435" s="917"/>
      <c r="E5435" s="917"/>
    </row>
    <row r="5436" spans="1:5">
      <c r="A5436" s="923"/>
      <c r="B5436" s="917"/>
      <c r="C5436" s="917"/>
      <c r="D5436" s="917"/>
      <c r="E5436" s="917"/>
    </row>
    <row r="5437" spans="1:5">
      <c r="A5437" s="923"/>
      <c r="B5437" s="917"/>
      <c r="C5437" s="917"/>
      <c r="D5437" s="917"/>
      <c r="E5437" s="917"/>
    </row>
    <row r="5438" spans="1:5">
      <c r="A5438" s="923"/>
      <c r="B5438" s="917"/>
      <c r="C5438" s="917"/>
      <c r="D5438" s="917"/>
      <c r="E5438" s="917"/>
    </row>
    <row r="5439" spans="1:5">
      <c r="A5439" s="923"/>
      <c r="B5439" s="917"/>
      <c r="C5439" s="917"/>
      <c r="D5439" s="917"/>
      <c r="E5439" s="917"/>
    </row>
    <row r="5440" spans="1:5">
      <c r="A5440" s="923"/>
      <c r="B5440" s="917"/>
      <c r="C5440" s="917"/>
      <c r="D5440" s="917"/>
      <c r="E5440" s="917"/>
    </row>
    <row r="5441" spans="1:5">
      <c r="A5441" s="923"/>
      <c r="B5441" s="917"/>
      <c r="C5441" s="917"/>
      <c r="D5441" s="917"/>
      <c r="E5441" s="917"/>
    </row>
    <row r="5442" spans="1:5">
      <c r="A5442" s="923"/>
      <c r="B5442" s="917"/>
      <c r="C5442" s="917"/>
      <c r="D5442" s="917"/>
      <c r="E5442" s="917"/>
    </row>
    <row r="5443" spans="1:5">
      <c r="A5443" s="923"/>
      <c r="B5443" s="917"/>
      <c r="C5443" s="917"/>
      <c r="D5443" s="917"/>
      <c r="E5443" s="917"/>
    </row>
    <row r="5444" spans="1:5">
      <c r="A5444" s="923"/>
      <c r="B5444" s="917"/>
      <c r="C5444" s="917"/>
      <c r="D5444" s="917"/>
      <c r="E5444" s="917"/>
    </row>
    <row r="5445" spans="1:5">
      <c r="A5445" s="923"/>
      <c r="B5445" s="917"/>
      <c r="C5445" s="917"/>
      <c r="D5445" s="917"/>
      <c r="E5445" s="917"/>
    </row>
    <row r="5446" spans="1:5">
      <c r="A5446" s="923"/>
      <c r="B5446" s="917"/>
      <c r="C5446" s="917"/>
      <c r="D5446" s="917"/>
      <c r="E5446" s="917"/>
    </row>
    <row r="5447" spans="1:5">
      <c r="A5447" s="923"/>
      <c r="B5447" s="917"/>
      <c r="C5447" s="917"/>
      <c r="D5447" s="917"/>
      <c r="E5447" s="917"/>
    </row>
    <row r="5448" spans="1:5">
      <c r="A5448" s="923"/>
      <c r="B5448" s="917"/>
      <c r="C5448" s="917"/>
      <c r="D5448" s="917"/>
      <c r="E5448" s="917"/>
    </row>
    <row r="5449" spans="1:5">
      <c r="A5449" s="923"/>
      <c r="B5449" s="917"/>
      <c r="C5449" s="917"/>
      <c r="D5449" s="917"/>
      <c r="E5449" s="917"/>
    </row>
    <row r="5450" spans="1:5">
      <c r="A5450" s="923"/>
      <c r="B5450" s="917"/>
      <c r="C5450" s="917"/>
      <c r="D5450" s="917"/>
      <c r="E5450" s="917"/>
    </row>
    <row r="5451" spans="1:5">
      <c r="A5451" s="923"/>
      <c r="B5451" s="917"/>
      <c r="C5451" s="917"/>
      <c r="D5451" s="917"/>
      <c r="E5451" s="917"/>
    </row>
    <row r="5452" spans="1:5">
      <c r="A5452" s="923"/>
      <c r="B5452" s="917"/>
      <c r="C5452" s="917"/>
      <c r="D5452" s="917"/>
      <c r="E5452" s="917"/>
    </row>
    <row r="5453" spans="1:5">
      <c r="A5453" s="923"/>
      <c r="B5453" s="917"/>
      <c r="C5453" s="917"/>
      <c r="D5453" s="917"/>
      <c r="E5453" s="917"/>
    </row>
    <row r="5454" spans="1:5">
      <c r="A5454" s="923"/>
      <c r="B5454" s="917"/>
      <c r="C5454" s="917"/>
      <c r="D5454" s="917"/>
      <c r="E5454" s="917"/>
    </row>
    <row r="5455" spans="1:5">
      <c r="A5455" s="923"/>
      <c r="B5455" s="917"/>
      <c r="C5455" s="917"/>
      <c r="D5455" s="917"/>
      <c r="E5455" s="917"/>
    </row>
    <row r="5456" spans="1:5">
      <c r="A5456" s="923"/>
      <c r="B5456" s="917"/>
      <c r="C5456" s="917"/>
      <c r="D5456" s="917"/>
      <c r="E5456" s="917"/>
    </row>
    <row r="5457" spans="1:5">
      <c r="A5457" s="923"/>
      <c r="B5457" s="917"/>
      <c r="C5457" s="917"/>
      <c r="D5457" s="917"/>
      <c r="E5457" s="917"/>
    </row>
    <row r="5458" spans="1:5">
      <c r="A5458" s="923"/>
      <c r="B5458" s="917"/>
      <c r="C5458" s="917"/>
      <c r="D5458" s="917"/>
      <c r="E5458" s="917"/>
    </row>
    <row r="5459" spans="1:5">
      <c r="A5459" s="923"/>
      <c r="B5459" s="917"/>
      <c r="C5459" s="917"/>
      <c r="D5459" s="917"/>
      <c r="E5459" s="917"/>
    </row>
    <row r="5460" spans="1:5">
      <c r="A5460" s="923"/>
      <c r="B5460" s="917"/>
      <c r="C5460" s="917"/>
      <c r="D5460" s="917"/>
      <c r="E5460" s="917"/>
    </row>
    <row r="5461" spans="1:5">
      <c r="A5461" s="923"/>
      <c r="B5461" s="917"/>
      <c r="C5461" s="917"/>
      <c r="D5461" s="917"/>
      <c r="E5461" s="917"/>
    </row>
    <row r="5462" spans="1:5">
      <c r="A5462" s="923"/>
      <c r="B5462" s="917"/>
      <c r="C5462" s="917"/>
      <c r="D5462" s="917"/>
      <c r="E5462" s="917"/>
    </row>
    <row r="5463" spans="1:5">
      <c r="A5463" s="923"/>
      <c r="B5463" s="917"/>
      <c r="C5463" s="917"/>
      <c r="D5463" s="917"/>
      <c r="E5463" s="917"/>
    </row>
    <row r="5464" spans="1:5">
      <c r="A5464" s="923"/>
      <c r="B5464" s="917"/>
      <c r="C5464" s="917"/>
      <c r="D5464" s="917"/>
      <c r="E5464" s="917"/>
    </row>
    <row r="5465" spans="1:5">
      <c r="A5465" s="923"/>
      <c r="B5465" s="917"/>
      <c r="C5465" s="917"/>
      <c r="D5465" s="917"/>
      <c r="E5465" s="917"/>
    </row>
    <row r="5466" spans="1:5">
      <c r="A5466" s="923"/>
      <c r="B5466" s="917"/>
      <c r="C5466" s="917"/>
      <c r="D5466" s="917"/>
      <c r="E5466" s="917"/>
    </row>
    <row r="5467" spans="1:5">
      <c r="A5467" s="923"/>
      <c r="B5467" s="917"/>
      <c r="C5467" s="917"/>
      <c r="D5467" s="917"/>
      <c r="E5467" s="917"/>
    </row>
    <row r="5468" spans="1:5">
      <c r="A5468" s="923"/>
      <c r="B5468" s="917"/>
      <c r="C5468" s="917"/>
      <c r="D5468" s="917"/>
      <c r="E5468" s="917"/>
    </row>
    <row r="5469" spans="1:5">
      <c r="A5469" s="923"/>
      <c r="B5469" s="917"/>
      <c r="C5469" s="917"/>
      <c r="D5469" s="917"/>
      <c r="E5469" s="917"/>
    </row>
    <row r="5470" spans="1:5">
      <c r="A5470" s="923"/>
      <c r="B5470" s="917"/>
      <c r="C5470" s="917"/>
      <c r="D5470" s="917"/>
      <c r="E5470" s="917"/>
    </row>
    <row r="5471" spans="1:5">
      <c r="A5471" s="923"/>
      <c r="B5471" s="917"/>
      <c r="C5471" s="917"/>
      <c r="D5471" s="917"/>
      <c r="E5471" s="917"/>
    </row>
    <row r="5472" spans="1:5">
      <c r="A5472" s="923"/>
      <c r="B5472" s="917"/>
      <c r="C5472" s="917"/>
      <c r="D5472" s="917"/>
      <c r="E5472" s="917"/>
    </row>
    <row r="5473" spans="1:5">
      <c r="A5473" s="923"/>
      <c r="B5473" s="917"/>
      <c r="C5473" s="917"/>
      <c r="D5473" s="917"/>
      <c r="E5473" s="917"/>
    </row>
    <row r="5474" spans="1:5">
      <c r="A5474" s="923"/>
      <c r="B5474" s="917"/>
      <c r="C5474" s="917"/>
      <c r="D5474" s="917"/>
      <c r="E5474" s="917"/>
    </row>
    <row r="5475" spans="1:5">
      <c r="A5475" s="923"/>
      <c r="B5475" s="917"/>
      <c r="C5475" s="917"/>
      <c r="D5475" s="917"/>
      <c r="E5475" s="917"/>
    </row>
    <row r="5476" spans="1:5">
      <c r="A5476" s="923"/>
      <c r="B5476" s="917"/>
      <c r="C5476" s="917"/>
      <c r="D5476" s="917"/>
      <c r="E5476" s="917"/>
    </row>
    <row r="5477" spans="1:5">
      <c r="A5477" s="923"/>
      <c r="B5477" s="917"/>
      <c r="C5477" s="917"/>
      <c r="D5477" s="917"/>
      <c r="E5477" s="917"/>
    </row>
    <row r="5478" spans="1:5">
      <c r="A5478" s="923"/>
      <c r="B5478" s="917"/>
      <c r="C5478" s="917"/>
      <c r="D5478" s="917"/>
      <c r="E5478" s="917"/>
    </row>
    <row r="5479" spans="1:5">
      <c r="A5479" s="923"/>
      <c r="B5479" s="917"/>
      <c r="C5479" s="917"/>
      <c r="D5479" s="917"/>
      <c r="E5479" s="917"/>
    </row>
    <row r="5480" spans="1:5">
      <c r="A5480" s="923"/>
      <c r="B5480" s="917"/>
      <c r="C5480" s="917"/>
      <c r="D5480" s="917"/>
      <c r="E5480" s="917"/>
    </row>
    <row r="5481" spans="1:5">
      <c r="A5481" s="923"/>
      <c r="B5481" s="917"/>
      <c r="C5481" s="917"/>
      <c r="D5481" s="917"/>
      <c r="E5481" s="917"/>
    </row>
    <row r="5482" spans="1:5">
      <c r="A5482" s="923"/>
      <c r="B5482" s="917"/>
      <c r="C5482" s="917"/>
      <c r="D5482" s="917"/>
      <c r="E5482" s="917"/>
    </row>
    <row r="5483" spans="1:5">
      <c r="A5483" s="923"/>
      <c r="B5483" s="917"/>
      <c r="C5483" s="917"/>
      <c r="D5483" s="917"/>
      <c r="E5483" s="917"/>
    </row>
    <row r="5484" spans="1:5">
      <c r="A5484" s="923"/>
      <c r="B5484" s="917"/>
      <c r="C5484" s="917"/>
      <c r="D5484" s="917"/>
      <c r="E5484" s="917"/>
    </row>
    <row r="5485" spans="1:5">
      <c r="A5485" s="923"/>
      <c r="B5485" s="917"/>
      <c r="C5485" s="917"/>
      <c r="D5485" s="917"/>
      <c r="E5485" s="917"/>
    </row>
    <row r="5486" spans="1:5">
      <c r="A5486" s="923"/>
      <c r="B5486" s="917"/>
      <c r="C5486" s="917"/>
      <c r="D5486" s="917"/>
      <c r="E5486" s="917"/>
    </row>
    <row r="5487" spans="1:5">
      <c r="A5487" s="923"/>
      <c r="B5487" s="917"/>
      <c r="C5487" s="917"/>
      <c r="D5487" s="917"/>
      <c r="E5487" s="917"/>
    </row>
    <row r="5488" spans="1:5">
      <c r="A5488" s="923"/>
      <c r="B5488" s="917"/>
      <c r="C5488" s="917"/>
      <c r="D5488" s="917"/>
      <c r="E5488" s="917"/>
    </row>
    <row r="5489" spans="1:5">
      <c r="A5489" s="923"/>
      <c r="B5489" s="917"/>
      <c r="C5489" s="917"/>
      <c r="D5489" s="917"/>
      <c r="E5489" s="917"/>
    </row>
    <row r="5490" spans="1:5">
      <c r="A5490" s="923"/>
      <c r="B5490" s="917"/>
      <c r="C5490" s="917"/>
      <c r="D5490" s="917"/>
      <c r="E5490" s="917"/>
    </row>
    <row r="5491" spans="1:5">
      <c r="A5491" s="923"/>
      <c r="B5491" s="917"/>
      <c r="C5491" s="917"/>
      <c r="D5491" s="917"/>
      <c r="E5491" s="917"/>
    </row>
    <row r="5492" spans="1:5">
      <c r="A5492" s="923"/>
      <c r="B5492" s="917"/>
      <c r="C5492" s="917"/>
      <c r="D5492" s="917"/>
      <c r="E5492" s="917"/>
    </row>
    <row r="5493" spans="1:5">
      <c r="A5493" s="923"/>
      <c r="B5493" s="917"/>
      <c r="C5493" s="917"/>
      <c r="D5493" s="917"/>
      <c r="E5493" s="917"/>
    </row>
    <row r="5494" spans="1:5">
      <c r="A5494" s="923"/>
      <c r="B5494" s="917"/>
      <c r="C5494" s="917"/>
      <c r="D5494" s="917"/>
      <c r="E5494" s="917"/>
    </row>
    <row r="5495" spans="1:5">
      <c r="A5495" s="923"/>
      <c r="B5495" s="917"/>
      <c r="C5495" s="917"/>
      <c r="D5495" s="917"/>
      <c r="E5495" s="917"/>
    </row>
    <row r="5496" spans="1:5">
      <c r="A5496" s="923"/>
      <c r="B5496" s="917"/>
      <c r="C5496" s="917"/>
      <c r="D5496" s="917"/>
      <c r="E5496" s="917"/>
    </row>
    <row r="5497" spans="1:5">
      <c r="A5497" s="923"/>
      <c r="B5497" s="917"/>
      <c r="C5497" s="917"/>
      <c r="D5497" s="917"/>
      <c r="E5497" s="917"/>
    </row>
    <row r="5498" spans="1:5">
      <c r="A5498" s="923"/>
      <c r="B5498" s="917"/>
      <c r="C5498" s="917"/>
      <c r="D5498" s="917"/>
      <c r="E5498" s="917"/>
    </row>
    <row r="5499" spans="1:5">
      <c r="A5499" s="923"/>
      <c r="B5499" s="917"/>
      <c r="C5499" s="917"/>
      <c r="D5499" s="917"/>
      <c r="E5499" s="917"/>
    </row>
    <row r="5500" spans="1:5">
      <c r="A5500" s="923"/>
      <c r="B5500" s="917"/>
      <c r="C5500" s="917"/>
      <c r="D5500" s="917"/>
      <c r="E5500" s="917"/>
    </row>
    <row r="5501" spans="1:5">
      <c r="A5501" s="923"/>
      <c r="B5501" s="917"/>
      <c r="C5501" s="917"/>
      <c r="D5501" s="917"/>
      <c r="E5501" s="917"/>
    </row>
    <row r="5502" spans="1:5">
      <c r="A5502" s="923"/>
      <c r="B5502" s="917"/>
      <c r="C5502" s="917"/>
      <c r="D5502" s="917"/>
      <c r="E5502" s="917"/>
    </row>
    <row r="5503" spans="1:5">
      <c r="A5503" s="923"/>
      <c r="B5503" s="917"/>
      <c r="C5503" s="917"/>
      <c r="D5503" s="917"/>
      <c r="E5503" s="917"/>
    </row>
    <row r="5504" spans="1:5">
      <c r="A5504" s="923"/>
      <c r="B5504" s="917"/>
      <c r="C5504" s="917"/>
      <c r="D5504" s="917"/>
      <c r="E5504" s="917"/>
    </row>
    <row r="5505" spans="1:5">
      <c r="A5505" s="923"/>
      <c r="B5505" s="917"/>
      <c r="C5505" s="917"/>
      <c r="D5505" s="917"/>
      <c r="E5505" s="917"/>
    </row>
    <row r="5506" spans="1:5">
      <c r="A5506" s="923"/>
      <c r="B5506" s="917"/>
      <c r="C5506" s="917"/>
      <c r="D5506" s="917"/>
      <c r="E5506" s="917"/>
    </row>
    <row r="5507" spans="1:5">
      <c r="A5507" s="923"/>
      <c r="B5507" s="917"/>
      <c r="C5507" s="917"/>
      <c r="D5507" s="917"/>
      <c r="E5507" s="917"/>
    </row>
    <row r="5508" spans="1:5">
      <c r="A5508" s="923"/>
      <c r="B5508" s="917"/>
      <c r="C5508" s="917"/>
      <c r="D5508" s="917"/>
      <c r="E5508" s="917"/>
    </row>
    <row r="5509" spans="1:5">
      <c r="A5509" s="923"/>
      <c r="B5509" s="917"/>
      <c r="C5509" s="917"/>
      <c r="D5509" s="917"/>
      <c r="E5509" s="917"/>
    </row>
    <row r="5510" spans="1:5">
      <c r="A5510" s="923"/>
      <c r="B5510" s="917"/>
      <c r="C5510" s="917"/>
      <c r="D5510" s="917"/>
      <c r="E5510" s="917"/>
    </row>
    <row r="5511" spans="1:5">
      <c r="A5511" s="923"/>
      <c r="B5511" s="917"/>
      <c r="C5511" s="917"/>
      <c r="D5511" s="917"/>
      <c r="E5511" s="917"/>
    </row>
    <row r="5512" spans="1:5">
      <c r="A5512" s="923"/>
      <c r="B5512" s="917"/>
      <c r="C5512" s="917"/>
      <c r="D5512" s="917"/>
      <c r="E5512" s="917"/>
    </row>
    <row r="5513" spans="1:5">
      <c r="A5513" s="923"/>
      <c r="B5513" s="917"/>
      <c r="C5513" s="917"/>
      <c r="D5513" s="917"/>
      <c r="E5513" s="917"/>
    </row>
    <row r="5514" spans="1:5">
      <c r="A5514" s="923"/>
      <c r="B5514" s="917"/>
      <c r="C5514" s="917"/>
      <c r="D5514" s="917"/>
      <c r="E5514" s="917"/>
    </row>
    <row r="5515" spans="1:5">
      <c r="A5515" s="923"/>
      <c r="B5515" s="917"/>
      <c r="C5515" s="917"/>
      <c r="D5515" s="917"/>
      <c r="E5515" s="917"/>
    </row>
    <row r="5516" spans="1:5">
      <c r="A5516" s="923"/>
      <c r="B5516" s="917"/>
      <c r="C5516" s="917"/>
      <c r="D5516" s="917"/>
      <c r="E5516" s="917"/>
    </row>
    <row r="5517" spans="1:5">
      <c r="A5517" s="923"/>
      <c r="B5517" s="917"/>
      <c r="C5517" s="917"/>
      <c r="D5517" s="917"/>
      <c r="E5517" s="917"/>
    </row>
    <row r="5518" spans="1:5">
      <c r="A5518" s="923"/>
      <c r="B5518" s="917"/>
      <c r="C5518" s="917"/>
      <c r="D5518" s="917"/>
      <c r="E5518" s="917"/>
    </row>
    <row r="5519" spans="1:5">
      <c r="A5519" s="923"/>
      <c r="B5519" s="917"/>
      <c r="C5519" s="917"/>
      <c r="D5519" s="917"/>
      <c r="E5519" s="917"/>
    </row>
    <row r="5520" spans="1:5">
      <c r="A5520" s="923"/>
      <c r="B5520" s="917"/>
      <c r="C5520" s="917"/>
      <c r="D5520" s="917"/>
      <c r="E5520" s="917"/>
    </row>
    <row r="5521" spans="1:5">
      <c r="A5521" s="923"/>
      <c r="B5521" s="917"/>
      <c r="C5521" s="917"/>
      <c r="D5521" s="917"/>
      <c r="E5521" s="917"/>
    </row>
    <row r="5522" spans="1:5">
      <c r="A5522" s="923"/>
      <c r="B5522" s="917"/>
      <c r="C5522" s="917"/>
      <c r="D5522" s="917"/>
      <c r="E5522" s="917"/>
    </row>
    <row r="5523" spans="1:5">
      <c r="A5523" s="923"/>
      <c r="B5523" s="917"/>
      <c r="C5523" s="917"/>
      <c r="D5523" s="917"/>
      <c r="E5523" s="917"/>
    </row>
    <row r="5524" spans="1:5">
      <c r="A5524" s="923"/>
      <c r="B5524" s="917"/>
      <c r="C5524" s="917"/>
      <c r="D5524" s="917"/>
      <c r="E5524" s="917"/>
    </row>
    <row r="5525" spans="1:5">
      <c r="A5525" s="923"/>
      <c r="B5525" s="917"/>
      <c r="C5525" s="917"/>
      <c r="D5525" s="917"/>
      <c r="E5525" s="917"/>
    </row>
    <row r="5526" spans="1:5">
      <c r="A5526" s="923"/>
      <c r="B5526" s="917"/>
      <c r="C5526" s="917"/>
      <c r="D5526" s="917"/>
      <c r="E5526" s="917"/>
    </row>
    <row r="5527" spans="1:5">
      <c r="A5527" s="923"/>
      <c r="B5527" s="917"/>
      <c r="C5527" s="917"/>
      <c r="D5527" s="917"/>
      <c r="E5527" s="917"/>
    </row>
    <row r="5528" spans="1:5">
      <c r="A5528" s="923"/>
      <c r="B5528" s="917"/>
      <c r="C5528" s="917"/>
      <c r="D5528" s="917"/>
      <c r="E5528" s="917"/>
    </row>
    <row r="5529" spans="1:5">
      <c r="A5529" s="923"/>
      <c r="B5529" s="917"/>
      <c r="C5529" s="917"/>
      <c r="D5529" s="917"/>
      <c r="E5529" s="917"/>
    </row>
    <row r="5530" spans="1:5">
      <c r="A5530" s="923"/>
      <c r="B5530" s="917"/>
      <c r="C5530" s="917"/>
      <c r="D5530" s="917"/>
      <c r="E5530" s="917"/>
    </row>
    <row r="5531" spans="1:5">
      <c r="A5531" s="923"/>
      <c r="B5531" s="917"/>
      <c r="C5531" s="917"/>
      <c r="D5531" s="917"/>
      <c r="E5531" s="917"/>
    </row>
    <row r="5532" spans="1:5">
      <c r="A5532" s="923"/>
      <c r="B5532" s="917"/>
      <c r="C5532" s="917"/>
      <c r="D5532" s="917"/>
      <c r="E5532" s="917"/>
    </row>
    <row r="5533" spans="1:5">
      <c r="A5533" s="923"/>
      <c r="B5533" s="917"/>
      <c r="C5533" s="917"/>
      <c r="D5533" s="917"/>
      <c r="E5533" s="917"/>
    </row>
    <row r="5534" spans="1:5">
      <c r="A5534" s="923"/>
      <c r="B5534" s="917"/>
      <c r="C5534" s="917"/>
      <c r="D5534" s="917"/>
      <c r="E5534" s="917"/>
    </row>
    <row r="5535" spans="1:5">
      <c r="A5535" s="923"/>
      <c r="B5535" s="917"/>
      <c r="C5535" s="917"/>
      <c r="D5535" s="917"/>
      <c r="E5535" s="917"/>
    </row>
    <row r="5536" spans="1:5">
      <c r="A5536" s="923"/>
      <c r="B5536" s="917"/>
      <c r="C5536" s="917"/>
      <c r="D5536" s="917"/>
      <c r="E5536" s="917"/>
    </row>
    <row r="5537" spans="1:5">
      <c r="A5537" s="923"/>
      <c r="B5537" s="917"/>
      <c r="C5537" s="917"/>
      <c r="D5537" s="917"/>
      <c r="E5537" s="917"/>
    </row>
    <row r="5538" spans="1:5">
      <c r="A5538" s="923"/>
      <c r="B5538" s="917"/>
      <c r="C5538" s="917"/>
      <c r="D5538" s="917"/>
      <c r="E5538" s="917"/>
    </row>
    <row r="5539" spans="1:5">
      <c r="A5539" s="923"/>
      <c r="B5539" s="917"/>
      <c r="C5539" s="917"/>
      <c r="D5539" s="917"/>
      <c r="E5539" s="917"/>
    </row>
    <row r="5540" spans="1:5">
      <c r="A5540" s="923"/>
      <c r="B5540" s="917"/>
      <c r="C5540" s="917"/>
      <c r="D5540" s="917"/>
      <c r="E5540" s="917"/>
    </row>
    <row r="5541" spans="1:5">
      <c r="A5541" s="923"/>
      <c r="B5541" s="917"/>
      <c r="C5541" s="917"/>
      <c r="D5541" s="917"/>
      <c r="E5541" s="917"/>
    </row>
    <row r="5542" spans="1:5">
      <c r="A5542" s="923"/>
      <c r="B5542" s="917"/>
      <c r="C5542" s="917"/>
      <c r="D5542" s="917"/>
      <c r="E5542" s="917"/>
    </row>
    <row r="5543" spans="1:5">
      <c r="A5543" s="923"/>
      <c r="B5543" s="917"/>
      <c r="C5543" s="917"/>
      <c r="D5543" s="917"/>
      <c r="E5543" s="917"/>
    </row>
    <row r="5544" spans="1:5">
      <c r="A5544" s="923"/>
      <c r="B5544" s="917"/>
      <c r="C5544" s="917"/>
      <c r="D5544" s="917"/>
      <c r="E5544" s="917"/>
    </row>
    <row r="5545" spans="1:5">
      <c r="A5545" s="923"/>
      <c r="B5545" s="917"/>
      <c r="C5545" s="917"/>
      <c r="D5545" s="917"/>
      <c r="E5545" s="917"/>
    </row>
    <row r="5546" spans="1:5">
      <c r="A5546" s="923"/>
      <c r="B5546" s="917"/>
      <c r="C5546" s="917"/>
      <c r="D5546" s="917"/>
      <c r="E5546" s="917"/>
    </row>
    <row r="5547" spans="1:5">
      <c r="A5547" s="923"/>
      <c r="B5547" s="917"/>
      <c r="C5547" s="917"/>
      <c r="D5547" s="917"/>
      <c r="E5547" s="917"/>
    </row>
    <row r="5548" spans="1:5">
      <c r="A5548" s="923"/>
      <c r="B5548" s="917"/>
      <c r="C5548" s="917"/>
      <c r="D5548" s="917"/>
      <c r="E5548" s="917"/>
    </row>
    <row r="5549" spans="1:5">
      <c r="A5549" s="923"/>
      <c r="B5549" s="917"/>
      <c r="C5549" s="917"/>
      <c r="D5549" s="917"/>
      <c r="E5549" s="917"/>
    </row>
    <row r="5550" spans="1:5">
      <c r="A5550" s="923"/>
      <c r="B5550" s="917"/>
      <c r="C5550" s="917"/>
      <c r="D5550" s="917"/>
      <c r="E5550" s="917"/>
    </row>
    <row r="5551" spans="1:5">
      <c r="A5551" s="923"/>
      <c r="B5551" s="917"/>
      <c r="C5551" s="917"/>
      <c r="D5551" s="917"/>
      <c r="E5551" s="917"/>
    </row>
    <row r="5552" spans="1:5">
      <c r="A5552" s="923"/>
      <c r="B5552" s="917"/>
      <c r="C5552" s="917"/>
      <c r="D5552" s="917"/>
      <c r="E5552" s="917"/>
    </row>
    <row r="5553" spans="1:5">
      <c r="A5553" s="923"/>
      <c r="B5553" s="917"/>
      <c r="C5553" s="917"/>
      <c r="D5553" s="917"/>
      <c r="E5553" s="917"/>
    </row>
    <row r="5554" spans="1:5">
      <c r="A5554" s="923"/>
      <c r="B5554" s="917"/>
      <c r="C5554" s="917"/>
      <c r="D5554" s="917"/>
      <c r="E5554" s="917"/>
    </row>
    <row r="5555" spans="1:5">
      <c r="A5555" s="923"/>
      <c r="B5555" s="917"/>
      <c r="C5555" s="917"/>
      <c r="D5555" s="917"/>
      <c r="E5555" s="917"/>
    </row>
    <row r="5556" spans="1:5">
      <c r="A5556" s="923"/>
      <c r="B5556" s="917"/>
      <c r="C5556" s="917"/>
      <c r="D5556" s="917"/>
      <c r="E5556" s="917"/>
    </row>
    <row r="5557" spans="1:5">
      <c r="A5557" s="923"/>
      <c r="B5557" s="917"/>
      <c r="C5557" s="917"/>
      <c r="D5557" s="917"/>
      <c r="E5557" s="917"/>
    </row>
    <row r="5558" spans="1:5">
      <c r="A5558" s="923"/>
      <c r="B5558" s="917"/>
      <c r="C5558" s="917"/>
      <c r="D5558" s="917"/>
      <c r="E5558" s="917"/>
    </row>
    <row r="5559" spans="1:5">
      <c r="A5559" s="923"/>
      <c r="B5559" s="917"/>
      <c r="C5559" s="917"/>
      <c r="D5559" s="917"/>
      <c r="E5559" s="917"/>
    </row>
    <row r="5560" spans="1:5">
      <c r="A5560" s="923"/>
      <c r="B5560" s="917"/>
      <c r="C5560" s="917"/>
      <c r="D5560" s="917"/>
      <c r="E5560" s="917"/>
    </row>
    <row r="5561" spans="1:5">
      <c r="A5561" s="923"/>
      <c r="B5561" s="917"/>
      <c r="C5561" s="917"/>
      <c r="D5561" s="917"/>
      <c r="E5561" s="917"/>
    </row>
    <row r="5562" spans="1:5">
      <c r="A5562" s="923"/>
      <c r="B5562" s="917"/>
      <c r="C5562" s="917"/>
      <c r="D5562" s="917"/>
      <c r="E5562" s="917"/>
    </row>
    <row r="5563" spans="1:5">
      <c r="A5563" s="923"/>
      <c r="B5563" s="917"/>
      <c r="C5563" s="917"/>
      <c r="D5563" s="917"/>
      <c r="E5563" s="917"/>
    </row>
    <row r="5564" spans="1:5">
      <c r="A5564" s="923"/>
      <c r="B5564" s="917"/>
      <c r="C5564" s="917"/>
      <c r="D5564" s="917"/>
      <c r="E5564" s="917"/>
    </row>
    <row r="5565" spans="1:5">
      <c r="A5565" s="923"/>
      <c r="B5565" s="917"/>
      <c r="C5565" s="917"/>
      <c r="D5565" s="917"/>
      <c r="E5565" s="917"/>
    </row>
    <row r="5566" spans="1:5">
      <c r="A5566" s="923"/>
      <c r="B5566" s="917"/>
      <c r="C5566" s="917"/>
      <c r="D5566" s="917"/>
      <c r="E5566" s="917"/>
    </row>
    <row r="5567" spans="1:5">
      <c r="A5567" s="923"/>
      <c r="B5567" s="917"/>
      <c r="C5567" s="917"/>
      <c r="D5567" s="917"/>
      <c r="E5567" s="917"/>
    </row>
    <row r="5568" spans="1:5">
      <c r="A5568" s="923"/>
      <c r="B5568" s="917"/>
      <c r="C5568" s="917"/>
      <c r="D5568" s="917"/>
      <c r="E5568" s="917"/>
    </row>
    <row r="5569" spans="1:5">
      <c r="A5569" s="923"/>
      <c r="B5569" s="917"/>
      <c r="C5569" s="917"/>
      <c r="D5569" s="917"/>
      <c r="E5569" s="917"/>
    </row>
    <row r="5570" spans="1:5">
      <c r="A5570" s="923"/>
      <c r="B5570" s="917"/>
      <c r="C5570" s="917"/>
      <c r="D5570" s="917"/>
      <c r="E5570" s="917"/>
    </row>
    <row r="5571" spans="1:5">
      <c r="A5571" s="923"/>
      <c r="B5571" s="917"/>
      <c r="C5571" s="917"/>
      <c r="D5571" s="917"/>
      <c r="E5571" s="917"/>
    </row>
    <row r="5572" spans="1:5">
      <c r="A5572" s="923"/>
      <c r="B5572" s="917"/>
      <c r="C5572" s="917"/>
      <c r="D5572" s="917"/>
      <c r="E5572" s="917"/>
    </row>
    <row r="5573" spans="1:5">
      <c r="A5573" s="923"/>
      <c r="B5573" s="917"/>
      <c r="C5573" s="917"/>
      <c r="D5573" s="917"/>
      <c r="E5573" s="917"/>
    </row>
    <row r="5574" spans="1:5">
      <c r="A5574" s="923"/>
      <c r="B5574" s="917"/>
      <c r="C5574" s="917"/>
      <c r="D5574" s="917"/>
      <c r="E5574" s="917"/>
    </row>
    <row r="5575" spans="1:5">
      <c r="A5575" s="923"/>
      <c r="B5575" s="917"/>
      <c r="C5575" s="917"/>
      <c r="D5575" s="917"/>
      <c r="E5575" s="917"/>
    </row>
    <row r="5576" spans="1:5">
      <c r="A5576" s="923"/>
      <c r="B5576" s="917"/>
      <c r="C5576" s="917"/>
      <c r="D5576" s="917"/>
      <c r="E5576" s="917"/>
    </row>
    <row r="5577" spans="1:5">
      <c r="A5577" s="923"/>
      <c r="B5577" s="917"/>
      <c r="C5577" s="917"/>
      <c r="D5577" s="917"/>
      <c r="E5577" s="917"/>
    </row>
    <row r="5578" spans="1:5">
      <c r="A5578" s="923"/>
      <c r="B5578" s="917"/>
      <c r="C5578" s="917"/>
      <c r="D5578" s="917"/>
      <c r="E5578" s="917"/>
    </row>
    <row r="5579" spans="1:5">
      <c r="A5579" s="923"/>
      <c r="B5579" s="917"/>
      <c r="C5579" s="917"/>
      <c r="D5579" s="917"/>
      <c r="E5579" s="917"/>
    </row>
    <row r="5580" spans="1:5">
      <c r="A5580" s="923"/>
      <c r="B5580" s="917"/>
      <c r="C5580" s="917"/>
      <c r="D5580" s="917"/>
      <c r="E5580" s="917"/>
    </row>
    <row r="5581" spans="1:5">
      <c r="A5581" s="923"/>
      <c r="B5581" s="917"/>
      <c r="C5581" s="917"/>
      <c r="D5581" s="917"/>
      <c r="E5581" s="917"/>
    </row>
    <row r="5582" spans="1:5">
      <c r="A5582" s="923"/>
      <c r="B5582" s="917"/>
      <c r="C5582" s="917"/>
      <c r="D5582" s="917"/>
      <c r="E5582" s="917"/>
    </row>
    <row r="5583" spans="1:5">
      <c r="A5583" s="923"/>
      <c r="B5583" s="917"/>
      <c r="C5583" s="917"/>
      <c r="D5583" s="917"/>
      <c r="E5583" s="917"/>
    </row>
    <row r="5584" spans="1:5">
      <c r="A5584" s="923"/>
      <c r="B5584" s="917"/>
      <c r="C5584" s="917"/>
      <c r="D5584" s="917"/>
      <c r="E5584" s="917"/>
    </row>
    <row r="5585" spans="1:5">
      <c r="A5585" s="923"/>
      <c r="B5585" s="917"/>
      <c r="C5585" s="917"/>
      <c r="D5585" s="917"/>
      <c r="E5585" s="917"/>
    </row>
    <row r="5586" spans="1:5">
      <c r="A5586" s="923"/>
      <c r="B5586" s="917"/>
      <c r="C5586" s="917"/>
      <c r="D5586" s="917"/>
      <c r="E5586" s="917"/>
    </row>
    <row r="5587" spans="1:5">
      <c r="A5587" s="923"/>
      <c r="B5587" s="917"/>
      <c r="C5587" s="917"/>
      <c r="D5587" s="917"/>
      <c r="E5587" s="917"/>
    </row>
    <row r="5588" spans="1:5">
      <c r="A5588" s="923"/>
      <c r="B5588" s="917"/>
      <c r="C5588" s="917"/>
      <c r="D5588" s="917"/>
      <c r="E5588" s="917"/>
    </row>
    <row r="5589" spans="1:5">
      <c r="A5589" s="923"/>
      <c r="B5589" s="917"/>
      <c r="C5589" s="917"/>
      <c r="D5589" s="917"/>
      <c r="E5589" s="917"/>
    </row>
    <row r="5590" spans="1:5">
      <c r="A5590" s="923"/>
      <c r="B5590" s="917"/>
      <c r="C5590" s="917"/>
      <c r="D5590" s="917"/>
      <c r="E5590" s="917"/>
    </row>
    <row r="5591" spans="1:5">
      <c r="A5591" s="923"/>
      <c r="B5591" s="917"/>
      <c r="C5591" s="917"/>
      <c r="D5591" s="917"/>
      <c r="E5591" s="917"/>
    </row>
    <row r="5592" spans="1:5">
      <c r="A5592" s="923"/>
      <c r="B5592" s="917"/>
      <c r="C5592" s="917"/>
      <c r="D5592" s="917"/>
      <c r="E5592" s="917"/>
    </row>
    <row r="5593" spans="1:5">
      <c r="A5593" s="923"/>
      <c r="B5593" s="917"/>
      <c r="C5593" s="917"/>
      <c r="D5593" s="917"/>
      <c r="E5593" s="917"/>
    </row>
    <row r="5594" spans="1:5">
      <c r="A5594" s="923"/>
      <c r="B5594" s="917"/>
      <c r="C5594" s="917"/>
      <c r="D5594" s="917"/>
      <c r="E5594" s="917"/>
    </row>
    <row r="5595" spans="1:5">
      <c r="A5595" s="923"/>
      <c r="B5595" s="917"/>
      <c r="C5595" s="917"/>
      <c r="D5595" s="917"/>
      <c r="E5595" s="917"/>
    </row>
    <row r="5596" spans="1:5">
      <c r="A5596" s="923"/>
      <c r="B5596" s="917"/>
      <c r="C5596" s="917"/>
      <c r="D5596" s="917"/>
      <c r="E5596" s="917"/>
    </row>
    <row r="5597" spans="1:5">
      <c r="A5597" s="923"/>
      <c r="B5597" s="917"/>
      <c r="C5597" s="917"/>
      <c r="D5597" s="917"/>
      <c r="E5597" s="917"/>
    </row>
    <row r="5598" spans="1:5">
      <c r="A5598" s="923"/>
      <c r="B5598" s="917"/>
      <c r="C5598" s="917"/>
      <c r="D5598" s="917"/>
      <c r="E5598" s="917"/>
    </row>
    <row r="5599" spans="1:5">
      <c r="A5599" s="923"/>
      <c r="B5599" s="917"/>
      <c r="C5599" s="917"/>
      <c r="D5599" s="917"/>
      <c r="E5599" s="917"/>
    </row>
    <row r="5600" spans="1:5">
      <c r="A5600" s="923"/>
      <c r="B5600" s="917"/>
      <c r="C5600" s="917"/>
      <c r="D5600" s="917"/>
      <c r="E5600" s="917"/>
    </row>
    <row r="5601" spans="1:5">
      <c r="A5601" s="923"/>
      <c r="B5601" s="917"/>
      <c r="C5601" s="917"/>
      <c r="D5601" s="917"/>
      <c r="E5601" s="917"/>
    </row>
    <row r="5602" spans="1:5">
      <c r="A5602" s="923"/>
      <c r="B5602" s="917"/>
      <c r="C5602" s="917"/>
      <c r="D5602" s="917"/>
      <c r="E5602" s="917"/>
    </row>
    <row r="5603" spans="1:5">
      <c r="A5603" s="923"/>
      <c r="B5603" s="917"/>
      <c r="C5603" s="917"/>
      <c r="D5603" s="917"/>
      <c r="E5603" s="917"/>
    </row>
    <row r="5604" spans="1:5">
      <c r="A5604" s="923"/>
      <c r="B5604" s="917"/>
      <c r="C5604" s="917"/>
      <c r="D5604" s="917"/>
      <c r="E5604" s="917"/>
    </row>
    <row r="5605" spans="1:5">
      <c r="A5605" s="923"/>
      <c r="B5605" s="917"/>
      <c r="C5605" s="917"/>
      <c r="D5605" s="917"/>
      <c r="E5605" s="917"/>
    </row>
    <row r="5606" spans="1:5">
      <c r="A5606" s="923"/>
      <c r="B5606" s="917"/>
      <c r="C5606" s="917"/>
      <c r="D5606" s="917"/>
      <c r="E5606" s="917"/>
    </row>
    <row r="5607" spans="1:5">
      <c r="A5607" s="923"/>
      <c r="B5607" s="917"/>
      <c r="C5607" s="917"/>
      <c r="D5607" s="917"/>
      <c r="E5607" s="917"/>
    </row>
    <row r="5608" spans="1:5">
      <c r="A5608" s="923"/>
      <c r="B5608" s="917"/>
      <c r="C5608" s="917"/>
      <c r="D5608" s="917"/>
      <c r="E5608" s="917"/>
    </row>
    <row r="5609" spans="1:5">
      <c r="A5609" s="923"/>
      <c r="B5609" s="917"/>
      <c r="C5609" s="917"/>
      <c r="D5609" s="917"/>
      <c r="E5609" s="917"/>
    </row>
    <row r="5610" spans="1:5">
      <c r="A5610" s="923"/>
      <c r="B5610" s="917"/>
      <c r="C5610" s="917"/>
      <c r="D5610" s="917"/>
      <c r="E5610" s="917"/>
    </row>
    <row r="5611" spans="1:5">
      <c r="A5611" s="923"/>
      <c r="B5611" s="917"/>
      <c r="C5611" s="917"/>
      <c r="D5611" s="917"/>
      <c r="E5611" s="917"/>
    </row>
    <row r="5612" spans="1:5">
      <c r="A5612" s="923"/>
      <c r="B5612" s="917"/>
      <c r="C5612" s="917"/>
      <c r="D5612" s="917"/>
      <c r="E5612" s="917"/>
    </row>
    <row r="5613" spans="1:5">
      <c r="A5613" s="923"/>
      <c r="B5613" s="917"/>
      <c r="C5613" s="917"/>
      <c r="D5613" s="917"/>
      <c r="E5613" s="917"/>
    </row>
    <row r="5614" spans="1:5">
      <c r="A5614" s="923"/>
      <c r="B5614" s="917"/>
      <c r="C5614" s="917"/>
      <c r="D5614" s="917"/>
      <c r="E5614" s="917"/>
    </row>
    <row r="5615" spans="1:5">
      <c r="A5615" s="923"/>
      <c r="B5615" s="917"/>
      <c r="C5615" s="917"/>
      <c r="D5615" s="917"/>
      <c r="E5615" s="917"/>
    </row>
    <row r="5616" spans="1:5">
      <c r="A5616" s="923"/>
      <c r="B5616" s="917"/>
      <c r="C5616" s="917"/>
      <c r="D5616" s="917"/>
      <c r="E5616" s="917"/>
    </row>
    <row r="5617" spans="1:5">
      <c r="A5617" s="923"/>
      <c r="B5617" s="917"/>
      <c r="C5617" s="917"/>
      <c r="D5617" s="917"/>
      <c r="E5617" s="917"/>
    </row>
    <row r="5618" spans="1:5">
      <c r="A5618" s="923"/>
      <c r="B5618" s="917"/>
      <c r="C5618" s="917"/>
      <c r="D5618" s="917"/>
      <c r="E5618" s="917"/>
    </row>
    <row r="5619" spans="1:5">
      <c r="A5619" s="923"/>
      <c r="B5619" s="917"/>
      <c r="C5619" s="917"/>
      <c r="D5619" s="917"/>
      <c r="E5619" s="917"/>
    </row>
    <row r="5620" spans="1:5">
      <c r="A5620" s="923"/>
      <c r="B5620" s="917"/>
      <c r="C5620" s="917"/>
      <c r="D5620" s="917"/>
      <c r="E5620" s="917"/>
    </row>
    <row r="5621" spans="1:5">
      <c r="A5621" s="923"/>
      <c r="B5621" s="917"/>
      <c r="C5621" s="917"/>
      <c r="D5621" s="917"/>
      <c r="E5621" s="917"/>
    </row>
    <row r="5622" spans="1:5">
      <c r="A5622" s="923"/>
      <c r="B5622" s="917"/>
      <c r="C5622" s="917"/>
      <c r="D5622" s="917"/>
      <c r="E5622" s="917"/>
    </row>
    <row r="5623" spans="1:5">
      <c r="A5623" s="923"/>
      <c r="B5623" s="917"/>
      <c r="C5623" s="917"/>
      <c r="D5623" s="917"/>
      <c r="E5623" s="917"/>
    </row>
    <row r="5624" spans="1:5">
      <c r="A5624" s="923"/>
      <c r="B5624" s="917"/>
      <c r="C5624" s="917"/>
      <c r="D5624" s="917"/>
      <c r="E5624" s="917"/>
    </row>
    <row r="5625" spans="1:5">
      <c r="A5625" s="923"/>
      <c r="B5625" s="917"/>
      <c r="C5625" s="917"/>
      <c r="D5625" s="917"/>
      <c r="E5625" s="917"/>
    </row>
    <row r="5626" spans="1:5">
      <c r="A5626" s="923"/>
      <c r="B5626" s="917"/>
      <c r="C5626" s="917"/>
      <c r="D5626" s="917"/>
      <c r="E5626" s="917"/>
    </row>
    <row r="5627" spans="1:5">
      <c r="A5627" s="923"/>
      <c r="B5627" s="917"/>
      <c r="C5627" s="917"/>
      <c r="D5627" s="917"/>
      <c r="E5627" s="917"/>
    </row>
    <row r="5628" spans="1:5">
      <c r="A5628" s="923"/>
      <c r="B5628" s="917"/>
      <c r="C5628" s="917"/>
      <c r="D5628" s="917"/>
      <c r="E5628" s="917"/>
    </row>
    <row r="5629" spans="1:5">
      <c r="A5629" s="923"/>
      <c r="B5629" s="917"/>
      <c r="C5629" s="917"/>
      <c r="D5629" s="917"/>
      <c r="E5629" s="917"/>
    </row>
    <row r="5630" spans="1:5">
      <c r="A5630" s="923"/>
      <c r="B5630" s="917"/>
      <c r="C5630" s="917"/>
      <c r="D5630" s="917"/>
      <c r="E5630" s="917"/>
    </row>
    <row r="5631" spans="1:5">
      <c r="A5631" s="923"/>
      <c r="B5631" s="917"/>
      <c r="C5631" s="917"/>
      <c r="D5631" s="917"/>
      <c r="E5631" s="917"/>
    </row>
    <row r="5632" spans="1:5">
      <c r="A5632" s="923"/>
      <c r="B5632" s="917"/>
      <c r="C5632" s="917"/>
      <c r="D5632" s="917"/>
      <c r="E5632" s="917"/>
    </row>
    <row r="5633" spans="1:5">
      <c r="A5633" s="923"/>
      <c r="B5633" s="917"/>
      <c r="C5633" s="917"/>
      <c r="D5633" s="917"/>
      <c r="E5633" s="917"/>
    </row>
    <row r="5634" spans="1:5">
      <c r="A5634" s="923"/>
      <c r="B5634" s="917"/>
      <c r="C5634" s="917"/>
      <c r="D5634" s="917"/>
      <c r="E5634" s="917"/>
    </row>
    <row r="5635" spans="1:5">
      <c r="A5635" s="923"/>
      <c r="B5635" s="917"/>
      <c r="C5635" s="917"/>
      <c r="D5635" s="917"/>
      <c r="E5635" s="917"/>
    </row>
    <row r="5636" spans="1:5">
      <c r="A5636" s="923"/>
      <c r="B5636" s="917"/>
      <c r="C5636" s="917"/>
      <c r="D5636" s="917"/>
      <c r="E5636" s="917"/>
    </row>
    <row r="5637" spans="1:5">
      <c r="A5637" s="923"/>
      <c r="B5637" s="917"/>
      <c r="C5637" s="917"/>
      <c r="D5637" s="917"/>
      <c r="E5637" s="917"/>
    </row>
    <row r="5638" spans="1:5">
      <c r="A5638" s="923"/>
      <c r="B5638" s="917"/>
      <c r="C5638" s="917"/>
      <c r="D5638" s="917"/>
      <c r="E5638" s="917"/>
    </row>
    <row r="5639" spans="1:5">
      <c r="A5639" s="923"/>
      <c r="B5639" s="917"/>
      <c r="C5639" s="917"/>
      <c r="D5639" s="917"/>
      <c r="E5639" s="917"/>
    </row>
    <row r="5640" spans="1:5">
      <c r="A5640" s="923"/>
      <c r="B5640" s="917"/>
      <c r="C5640" s="917"/>
      <c r="D5640" s="917"/>
      <c r="E5640" s="917"/>
    </row>
    <row r="5641" spans="1:5">
      <c r="A5641" s="923"/>
      <c r="B5641" s="917"/>
      <c r="C5641" s="917"/>
      <c r="D5641" s="917"/>
      <c r="E5641" s="917"/>
    </row>
    <row r="5642" spans="1:5">
      <c r="A5642" s="923"/>
      <c r="B5642" s="917"/>
      <c r="C5642" s="917"/>
      <c r="D5642" s="917"/>
      <c r="E5642" s="917"/>
    </row>
    <row r="5643" spans="1:5">
      <c r="A5643" s="923"/>
      <c r="B5643" s="917"/>
      <c r="C5643" s="917"/>
      <c r="D5643" s="917"/>
      <c r="E5643" s="917"/>
    </row>
    <row r="5644" spans="1:5">
      <c r="A5644" s="923"/>
      <c r="B5644" s="917"/>
      <c r="C5644" s="917"/>
      <c r="D5644" s="917"/>
      <c r="E5644" s="917"/>
    </row>
    <row r="5645" spans="1:5">
      <c r="A5645" s="923"/>
      <c r="B5645" s="917"/>
      <c r="C5645" s="917"/>
      <c r="D5645" s="917"/>
      <c r="E5645" s="917"/>
    </row>
    <row r="5646" spans="1:5">
      <c r="A5646" s="923"/>
      <c r="B5646" s="917"/>
      <c r="C5646" s="917"/>
      <c r="D5646" s="917"/>
      <c r="E5646" s="917"/>
    </row>
    <row r="5647" spans="1:5">
      <c r="A5647" s="923"/>
      <c r="B5647" s="917"/>
      <c r="C5647" s="917"/>
      <c r="D5647" s="917"/>
      <c r="E5647" s="917"/>
    </row>
    <row r="5648" spans="1:5">
      <c r="A5648" s="923"/>
      <c r="B5648" s="917"/>
      <c r="C5648" s="917"/>
      <c r="D5648" s="917"/>
      <c r="E5648" s="917"/>
    </row>
    <row r="5649" spans="1:5">
      <c r="A5649" s="923"/>
      <c r="B5649" s="917"/>
      <c r="C5649" s="917"/>
      <c r="D5649" s="917"/>
      <c r="E5649" s="917"/>
    </row>
    <row r="5650" spans="1:5">
      <c r="A5650" s="923"/>
      <c r="B5650" s="917"/>
      <c r="C5650" s="917"/>
      <c r="D5650" s="917"/>
      <c r="E5650" s="917"/>
    </row>
    <row r="5651" spans="1:5">
      <c r="A5651" s="923"/>
      <c r="B5651" s="917"/>
      <c r="C5651" s="917"/>
      <c r="D5651" s="917"/>
      <c r="E5651" s="917"/>
    </row>
    <row r="5652" spans="1:5">
      <c r="A5652" s="923"/>
      <c r="B5652" s="917"/>
      <c r="C5652" s="917"/>
      <c r="D5652" s="917"/>
      <c r="E5652" s="917"/>
    </row>
    <row r="5653" spans="1:5">
      <c r="A5653" s="923"/>
      <c r="B5653" s="917"/>
      <c r="C5653" s="917"/>
      <c r="D5653" s="917"/>
      <c r="E5653" s="917"/>
    </row>
    <row r="5654" spans="1:5">
      <c r="A5654" s="923"/>
      <c r="B5654" s="917"/>
      <c r="C5654" s="917"/>
      <c r="D5654" s="917"/>
      <c r="E5654" s="917"/>
    </row>
    <row r="5655" spans="1:5">
      <c r="A5655" s="923"/>
      <c r="B5655" s="917"/>
      <c r="C5655" s="917"/>
      <c r="D5655" s="917"/>
      <c r="E5655" s="917"/>
    </row>
    <row r="5656" spans="1:5">
      <c r="A5656" s="923"/>
      <c r="B5656" s="917"/>
      <c r="C5656" s="917"/>
      <c r="D5656" s="917"/>
      <c r="E5656" s="917"/>
    </row>
    <row r="5657" spans="1:5">
      <c r="A5657" s="923"/>
      <c r="B5657" s="917"/>
      <c r="C5657" s="917"/>
      <c r="D5657" s="917"/>
      <c r="E5657" s="917"/>
    </row>
    <row r="5658" spans="1:5">
      <c r="A5658" s="923"/>
      <c r="B5658" s="917"/>
      <c r="C5658" s="917"/>
      <c r="D5658" s="917"/>
      <c r="E5658" s="917"/>
    </row>
    <row r="5659" spans="1:5">
      <c r="A5659" s="923"/>
      <c r="B5659" s="917"/>
      <c r="C5659" s="917"/>
      <c r="D5659" s="917"/>
      <c r="E5659" s="917"/>
    </row>
    <row r="5660" spans="1:5">
      <c r="A5660" s="923"/>
      <c r="B5660" s="917"/>
      <c r="C5660" s="917"/>
      <c r="D5660" s="917"/>
      <c r="E5660" s="917"/>
    </row>
    <row r="5661" spans="1:5">
      <c r="A5661" s="923"/>
      <c r="B5661" s="917"/>
      <c r="C5661" s="917"/>
      <c r="D5661" s="917"/>
      <c r="E5661" s="917"/>
    </row>
    <row r="5662" spans="1:5">
      <c r="A5662" s="923"/>
      <c r="B5662" s="917"/>
      <c r="C5662" s="917"/>
      <c r="D5662" s="917"/>
      <c r="E5662" s="917"/>
    </row>
    <row r="5663" spans="1:5">
      <c r="A5663" s="923"/>
      <c r="B5663" s="917"/>
      <c r="C5663" s="917"/>
      <c r="D5663" s="917"/>
      <c r="E5663" s="917"/>
    </row>
    <row r="5664" spans="1:5">
      <c r="A5664" s="923"/>
      <c r="B5664" s="917"/>
      <c r="C5664" s="917"/>
      <c r="D5664" s="917"/>
      <c r="E5664" s="917"/>
    </row>
    <row r="5665" spans="1:5">
      <c r="A5665" s="923"/>
      <c r="B5665" s="917"/>
      <c r="C5665" s="917"/>
      <c r="D5665" s="917"/>
      <c r="E5665" s="917"/>
    </row>
    <row r="5666" spans="1:5">
      <c r="A5666" s="923"/>
      <c r="B5666" s="917"/>
      <c r="C5666" s="917"/>
      <c r="D5666" s="917"/>
      <c r="E5666" s="917"/>
    </row>
    <row r="5667" spans="1:5">
      <c r="A5667" s="923"/>
      <c r="B5667" s="917"/>
      <c r="C5667" s="917"/>
      <c r="D5667" s="917"/>
      <c r="E5667" s="917"/>
    </row>
    <row r="5668" spans="1:5">
      <c r="A5668" s="923"/>
      <c r="B5668" s="917"/>
      <c r="C5668" s="917"/>
      <c r="D5668" s="917"/>
      <c r="E5668" s="917"/>
    </row>
    <row r="5669" spans="1:5">
      <c r="A5669" s="923"/>
      <c r="B5669" s="917"/>
      <c r="C5669" s="917"/>
      <c r="D5669" s="917"/>
      <c r="E5669" s="917"/>
    </row>
    <row r="5670" spans="1:5">
      <c r="A5670" s="923"/>
      <c r="B5670" s="917"/>
      <c r="C5670" s="917"/>
      <c r="D5670" s="917"/>
      <c r="E5670" s="917"/>
    </row>
    <row r="5671" spans="1:5">
      <c r="A5671" s="923"/>
      <c r="B5671" s="917"/>
      <c r="C5671" s="917"/>
      <c r="D5671" s="917"/>
      <c r="E5671" s="917"/>
    </row>
    <row r="5672" spans="1:5">
      <c r="A5672" s="923"/>
      <c r="B5672" s="917"/>
      <c r="C5672" s="917"/>
      <c r="D5672" s="917"/>
      <c r="E5672" s="917"/>
    </row>
    <row r="5673" spans="1:5">
      <c r="A5673" s="923"/>
      <c r="B5673" s="917"/>
      <c r="C5673" s="917"/>
      <c r="D5673" s="917"/>
      <c r="E5673" s="917"/>
    </row>
    <row r="5674" spans="1:5">
      <c r="A5674" s="923"/>
      <c r="B5674" s="917"/>
      <c r="C5674" s="917"/>
      <c r="D5674" s="917"/>
      <c r="E5674" s="917"/>
    </row>
    <row r="5675" spans="1:5">
      <c r="A5675" s="923"/>
      <c r="B5675" s="917"/>
      <c r="C5675" s="917"/>
      <c r="D5675" s="917"/>
      <c r="E5675" s="917"/>
    </row>
    <row r="5676" spans="1:5">
      <c r="A5676" s="923"/>
      <c r="B5676" s="917"/>
      <c r="C5676" s="917"/>
      <c r="D5676" s="917"/>
      <c r="E5676" s="917"/>
    </row>
    <row r="5677" spans="1:5">
      <c r="A5677" s="923"/>
      <c r="B5677" s="917"/>
      <c r="C5677" s="917"/>
      <c r="D5677" s="917"/>
      <c r="E5677" s="917"/>
    </row>
    <row r="5678" spans="1:5">
      <c r="A5678" s="923"/>
      <c r="B5678" s="917"/>
      <c r="C5678" s="917"/>
      <c r="D5678" s="917"/>
      <c r="E5678" s="917"/>
    </row>
    <row r="5679" spans="1:5">
      <c r="A5679" s="923"/>
      <c r="B5679" s="917"/>
      <c r="C5679" s="917"/>
      <c r="D5679" s="917"/>
      <c r="E5679" s="917"/>
    </row>
    <row r="5680" spans="1:5">
      <c r="A5680" s="923"/>
      <c r="B5680" s="917"/>
      <c r="C5680" s="917"/>
      <c r="D5680" s="917"/>
      <c r="E5680" s="917"/>
    </row>
    <row r="5681" spans="1:5">
      <c r="A5681" s="923"/>
      <c r="B5681" s="917"/>
      <c r="C5681" s="917"/>
      <c r="D5681" s="917"/>
      <c r="E5681" s="917"/>
    </row>
    <row r="5682" spans="1:5">
      <c r="A5682" s="923"/>
      <c r="B5682" s="917"/>
      <c r="C5682" s="917"/>
      <c r="D5682" s="917"/>
      <c r="E5682" s="917"/>
    </row>
    <row r="5683" spans="1:5">
      <c r="A5683" s="923"/>
      <c r="B5683" s="917"/>
      <c r="C5683" s="917"/>
      <c r="D5683" s="917"/>
      <c r="E5683" s="917"/>
    </row>
    <row r="5684" spans="1:5">
      <c r="A5684" s="923"/>
      <c r="B5684" s="917"/>
      <c r="C5684" s="917"/>
      <c r="D5684" s="917"/>
      <c r="E5684" s="917"/>
    </row>
    <row r="5685" spans="1:5">
      <c r="A5685" s="923"/>
      <c r="B5685" s="917"/>
      <c r="C5685" s="917"/>
      <c r="D5685" s="917"/>
      <c r="E5685" s="917"/>
    </row>
    <row r="5686" spans="1:5">
      <c r="A5686" s="923"/>
      <c r="B5686" s="917"/>
      <c r="C5686" s="917"/>
      <c r="D5686" s="917"/>
      <c r="E5686" s="917"/>
    </row>
    <row r="5687" spans="1:5">
      <c r="A5687" s="923"/>
      <c r="B5687" s="917"/>
      <c r="C5687" s="917"/>
      <c r="D5687" s="917"/>
      <c r="E5687" s="917"/>
    </row>
    <row r="5688" spans="1:5">
      <c r="A5688" s="923"/>
      <c r="B5688" s="917"/>
      <c r="C5688" s="917"/>
      <c r="D5688" s="917"/>
      <c r="E5688" s="917"/>
    </row>
    <row r="5689" spans="1:5">
      <c r="A5689" s="923"/>
      <c r="B5689" s="917"/>
      <c r="C5689" s="917"/>
      <c r="D5689" s="917"/>
      <c r="E5689" s="917"/>
    </row>
    <row r="5690" spans="1:5">
      <c r="A5690" s="923"/>
      <c r="B5690" s="917"/>
      <c r="C5690" s="917"/>
      <c r="D5690" s="917"/>
      <c r="E5690" s="917"/>
    </row>
    <row r="5691" spans="1:5">
      <c r="A5691" s="923"/>
      <c r="B5691" s="917"/>
      <c r="C5691" s="917"/>
      <c r="D5691" s="917"/>
      <c r="E5691" s="917"/>
    </row>
    <row r="5692" spans="1:5">
      <c r="A5692" s="923"/>
      <c r="B5692" s="917"/>
      <c r="C5692" s="917"/>
      <c r="D5692" s="917"/>
      <c r="E5692" s="917"/>
    </row>
    <row r="5693" spans="1:5">
      <c r="A5693" s="923"/>
      <c r="B5693" s="917"/>
      <c r="C5693" s="917"/>
      <c r="D5693" s="917"/>
      <c r="E5693" s="917"/>
    </row>
    <row r="5694" spans="1:5">
      <c r="A5694" s="923"/>
      <c r="B5694" s="917"/>
      <c r="C5694" s="917"/>
      <c r="D5694" s="917"/>
      <c r="E5694" s="917"/>
    </row>
    <row r="5695" spans="1:5">
      <c r="A5695" s="923"/>
      <c r="B5695" s="917"/>
      <c r="C5695" s="917"/>
      <c r="D5695" s="917"/>
      <c r="E5695" s="917"/>
    </row>
    <row r="5696" spans="1:5">
      <c r="A5696" s="923"/>
      <c r="B5696" s="917"/>
      <c r="C5696" s="917"/>
      <c r="D5696" s="917"/>
      <c r="E5696" s="917"/>
    </row>
    <row r="5697" spans="1:5">
      <c r="A5697" s="923"/>
      <c r="B5697" s="917"/>
      <c r="C5697" s="917"/>
      <c r="D5697" s="917"/>
      <c r="E5697" s="917"/>
    </row>
    <row r="5698" spans="1:5">
      <c r="A5698" s="923"/>
      <c r="B5698" s="917"/>
      <c r="C5698" s="917"/>
      <c r="D5698" s="917"/>
      <c r="E5698" s="917"/>
    </row>
    <row r="5699" spans="1:5">
      <c r="A5699" s="923"/>
      <c r="B5699" s="917"/>
      <c r="C5699" s="917"/>
      <c r="D5699" s="917"/>
      <c r="E5699" s="917"/>
    </row>
    <row r="5700" spans="1:5">
      <c r="A5700" s="923"/>
      <c r="B5700" s="917"/>
      <c r="C5700" s="917"/>
      <c r="D5700" s="917"/>
      <c r="E5700" s="917"/>
    </row>
    <row r="5701" spans="1:5">
      <c r="A5701" s="923"/>
      <c r="B5701" s="917"/>
      <c r="C5701" s="917"/>
      <c r="D5701" s="917"/>
      <c r="E5701" s="917"/>
    </row>
    <row r="5702" spans="1:5">
      <c r="A5702" s="923"/>
      <c r="B5702" s="917"/>
      <c r="C5702" s="917"/>
      <c r="D5702" s="917"/>
      <c r="E5702" s="917"/>
    </row>
    <row r="5703" spans="1:5">
      <c r="A5703" s="923"/>
      <c r="B5703" s="917"/>
      <c r="C5703" s="917"/>
      <c r="D5703" s="917"/>
      <c r="E5703" s="917"/>
    </row>
    <row r="5704" spans="1:5">
      <c r="A5704" s="923"/>
      <c r="B5704" s="917"/>
      <c r="C5704" s="917"/>
      <c r="D5704" s="917"/>
      <c r="E5704" s="917"/>
    </row>
    <row r="5705" spans="1:5">
      <c r="A5705" s="923"/>
      <c r="B5705" s="917"/>
      <c r="C5705" s="917"/>
      <c r="D5705" s="917"/>
      <c r="E5705" s="917"/>
    </row>
    <row r="5706" spans="1:5">
      <c r="A5706" s="923"/>
      <c r="B5706" s="917"/>
      <c r="C5706" s="917"/>
      <c r="D5706" s="917"/>
      <c r="E5706" s="917"/>
    </row>
    <row r="5707" spans="1:5">
      <c r="A5707" s="923"/>
      <c r="B5707" s="917"/>
      <c r="C5707" s="917"/>
      <c r="D5707" s="917"/>
      <c r="E5707" s="917"/>
    </row>
    <row r="5708" spans="1:5">
      <c r="A5708" s="923"/>
      <c r="B5708" s="917"/>
      <c r="C5708" s="917"/>
      <c r="D5708" s="917"/>
      <c r="E5708" s="917"/>
    </row>
    <row r="5709" spans="1:5">
      <c r="A5709" s="923"/>
      <c r="B5709" s="917"/>
      <c r="C5709" s="917"/>
      <c r="D5709" s="917"/>
      <c r="E5709" s="917"/>
    </row>
    <row r="5710" spans="1:5">
      <c r="A5710" s="923"/>
      <c r="B5710" s="917"/>
      <c r="C5710" s="917"/>
      <c r="D5710" s="917"/>
      <c r="E5710" s="917"/>
    </row>
    <row r="5711" spans="1:5">
      <c r="A5711" s="923"/>
      <c r="B5711" s="917"/>
      <c r="C5711" s="917"/>
      <c r="D5711" s="917"/>
      <c r="E5711" s="917"/>
    </row>
    <row r="5712" spans="1:5">
      <c r="A5712" s="923"/>
      <c r="B5712" s="917"/>
      <c r="C5712" s="917"/>
      <c r="D5712" s="917"/>
      <c r="E5712" s="917"/>
    </row>
    <row r="5713" spans="1:5">
      <c r="A5713" s="923"/>
      <c r="B5713" s="917"/>
      <c r="C5713" s="917"/>
      <c r="D5713" s="917"/>
      <c r="E5713" s="917"/>
    </row>
    <row r="5714" spans="1:5">
      <c r="A5714" s="923"/>
      <c r="B5714" s="917"/>
      <c r="C5714" s="917"/>
      <c r="D5714" s="917"/>
      <c r="E5714" s="917"/>
    </row>
    <row r="5715" spans="1:5">
      <c r="A5715" s="923"/>
      <c r="B5715" s="917"/>
      <c r="C5715" s="917"/>
      <c r="D5715" s="917"/>
      <c r="E5715" s="917"/>
    </row>
    <row r="5716" spans="1:5">
      <c r="A5716" s="923"/>
      <c r="B5716" s="917"/>
      <c r="C5716" s="917"/>
      <c r="D5716" s="917"/>
      <c r="E5716" s="917"/>
    </row>
    <row r="5717" spans="1:5">
      <c r="A5717" s="923"/>
      <c r="B5717" s="917"/>
      <c r="C5717" s="917"/>
      <c r="D5717" s="917"/>
      <c r="E5717" s="917"/>
    </row>
    <row r="5718" spans="1:5">
      <c r="A5718" s="923"/>
      <c r="B5718" s="917"/>
      <c r="C5718" s="917"/>
      <c r="D5718" s="917"/>
      <c r="E5718" s="917"/>
    </row>
    <row r="5719" spans="1:5">
      <c r="A5719" s="923"/>
      <c r="B5719" s="917"/>
      <c r="C5719" s="917"/>
      <c r="D5719" s="917"/>
      <c r="E5719" s="917"/>
    </row>
    <row r="5720" spans="1:5">
      <c r="A5720" s="923"/>
      <c r="B5720" s="917"/>
      <c r="C5720" s="917"/>
      <c r="D5720" s="917"/>
      <c r="E5720" s="917"/>
    </row>
    <row r="5721" spans="1:5">
      <c r="A5721" s="923"/>
      <c r="B5721" s="917"/>
      <c r="C5721" s="917"/>
      <c r="D5721" s="917"/>
      <c r="E5721" s="917"/>
    </row>
    <row r="5722" spans="1:5">
      <c r="A5722" s="923"/>
      <c r="B5722" s="917"/>
      <c r="C5722" s="917"/>
      <c r="D5722" s="917"/>
      <c r="E5722" s="917"/>
    </row>
    <row r="5723" spans="1:5">
      <c r="A5723" s="923"/>
      <c r="B5723" s="917"/>
      <c r="C5723" s="917"/>
      <c r="D5723" s="917"/>
      <c r="E5723" s="917"/>
    </row>
    <row r="5724" spans="1:5">
      <c r="A5724" s="923"/>
      <c r="B5724" s="917"/>
      <c r="C5724" s="917"/>
      <c r="D5724" s="917"/>
      <c r="E5724" s="917"/>
    </row>
    <row r="5725" spans="1:5">
      <c r="A5725" s="923"/>
      <c r="B5725" s="917"/>
      <c r="C5725" s="917"/>
      <c r="D5725" s="917"/>
      <c r="E5725" s="917"/>
    </row>
    <row r="5726" spans="1:5">
      <c r="A5726" s="923"/>
      <c r="B5726" s="917"/>
      <c r="C5726" s="917"/>
      <c r="D5726" s="917"/>
      <c r="E5726" s="917"/>
    </row>
    <row r="5727" spans="1:5">
      <c r="A5727" s="923"/>
      <c r="B5727" s="917"/>
      <c r="C5727" s="917"/>
      <c r="D5727" s="917"/>
      <c r="E5727" s="917"/>
    </row>
    <row r="5728" spans="1:5">
      <c r="A5728" s="923"/>
      <c r="B5728" s="917"/>
      <c r="C5728" s="917"/>
      <c r="D5728" s="917"/>
      <c r="E5728" s="917"/>
    </row>
    <row r="5729" spans="1:5">
      <c r="A5729" s="923"/>
      <c r="B5729" s="917"/>
      <c r="C5729" s="917"/>
      <c r="D5729" s="917"/>
      <c r="E5729" s="917"/>
    </row>
    <row r="5730" spans="1:5">
      <c r="A5730" s="923"/>
      <c r="B5730" s="917"/>
      <c r="C5730" s="917"/>
      <c r="D5730" s="917"/>
      <c r="E5730" s="917"/>
    </row>
    <row r="5731" spans="1:5">
      <c r="A5731" s="923"/>
      <c r="B5731" s="917"/>
      <c r="C5731" s="917"/>
      <c r="D5731" s="917"/>
      <c r="E5731" s="917"/>
    </row>
    <row r="5732" spans="1:5">
      <c r="A5732" s="923"/>
      <c r="B5732" s="917"/>
      <c r="C5732" s="917"/>
      <c r="D5732" s="917"/>
      <c r="E5732" s="917"/>
    </row>
    <row r="5733" spans="1:5">
      <c r="A5733" s="923"/>
      <c r="B5733" s="917"/>
      <c r="C5733" s="917"/>
      <c r="D5733" s="917"/>
      <c r="E5733" s="917"/>
    </row>
    <row r="5734" spans="1:5">
      <c r="A5734" s="923"/>
      <c r="B5734" s="917"/>
      <c r="C5734" s="917"/>
      <c r="D5734" s="917"/>
      <c r="E5734" s="917"/>
    </row>
    <row r="5735" spans="1:5">
      <c r="A5735" s="923"/>
      <c r="B5735" s="917"/>
      <c r="C5735" s="917"/>
      <c r="D5735" s="917"/>
      <c r="E5735" s="917"/>
    </row>
    <row r="5736" spans="1:5">
      <c r="A5736" s="923"/>
      <c r="B5736" s="917"/>
      <c r="C5736" s="917"/>
      <c r="D5736" s="917"/>
      <c r="E5736" s="917"/>
    </row>
    <row r="5737" spans="1:5">
      <c r="A5737" s="923"/>
      <c r="B5737" s="917"/>
      <c r="C5737" s="917"/>
      <c r="D5737" s="917"/>
      <c r="E5737" s="917"/>
    </row>
    <row r="5738" spans="1:5">
      <c r="A5738" s="923"/>
      <c r="B5738" s="917"/>
      <c r="C5738" s="917"/>
      <c r="D5738" s="917"/>
      <c r="E5738" s="917"/>
    </row>
    <row r="5739" spans="1:5">
      <c r="A5739" s="923"/>
      <c r="B5739" s="917"/>
      <c r="C5739" s="917"/>
      <c r="D5739" s="917"/>
      <c r="E5739" s="917"/>
    </row>
    <row r="5740" spans="1:5">
      <c r="A5740" s="923"/>
      <c r="B5740" s="917"/>
      <c r="C5740" s="917"/>
      <c r="D5740" s="917"/>
      <c r="E5740" s="917"/>
    </row>
    <row r="5741" spans="1:5">
      <c r="A5741" s="923"/>
      <c r="B5741" s="917"/>
      <c r="C5741" s="917"/>
      <c r="D5741" s="917"/>
      <c r="E5741" s="917"/>
    </row>
    <row r="5742" spans="1:5">
      <c r="A5742" s="923"/>
      <c r="B5742" s="917"/>
      <c r="C5742" s="917"/>
      <c r="D5742" s="917"/>
      <c r="E5742" s="917"/>
    </row>
    <row r="5743" spans="1:5">
      <c r="A5743" s="923"/>
      <c r="B5743" s="917"/>
      <c r="C5743" s="917"/>
      <c r="D5743" s="917"/>
      <c r="E5743" s="917"/>
    </row>
    <row r="5744" spans="1:5">
      <c r="A5744" s="923"/>
      <c r="B5744" s="917"/>
      <c r="C5744" s="917"/>
      <c r="D5744" s="917"/>
      <c r="E5744" s="917"/>
    </row>
    <row r="5745" spans="1:5">
      <c r="A5745" s="923"/>
      <c r="B5745" s="917"/>
      <c r="C5745" s="917"/>
      <c r="D5745" s="917"/>
      <c r="E5745" s="917"/>
    </row>
    <row r="5746" spans="1:5">
      <c r="A5746" s="923"/>
      <c r="B5746" s="917"/>
      <c r="C5746" s="917"/>
      <c r="D5746" s="917"/>
      <c r="E5746" s="917"/>
    </row>
    <row r="5747" spans="1:5">
      <c r="A5747" s="923"/>
      <c r="B5747" s="917"/>
      <c r="C5747" s="917"/>
      <c r="D5747" s="917"/>
      <c r="E5747" s="917"/>
    </row>
    <row r="5748" spans="1:5">
      <c r="A5748" s="923"/>
      <c r="B5748" s="917"/>
      <c r="C5748" s="917"/>
      <c r="D5748" s="917"/>
      <c r="E5748" s="917"/>
    </row>
    <row r="5749" spans="1:5">
      <c r="A5749" s="923"/>
      <c r="B5749" s="917"/>
      <c r="C5749" s="917"/>
      <c r="D5749" s="917"/>
      <c r="E5749" s="917"/>
    </row>
    <row r="5750" spans="1:5">
      <c r="A5750" s="923"/>
      <c r="B5750" s="917"/>
      <c r="C5750" s="917"/>
      <c r="D5750" s="917"/>
      <c r="E5750" s="917"/>
    </row>
    <row r="5751" spans="1:5">
      <c r="A5751" s="923"/>
      <c r="B5751" s="917"/>
      <c r="C5751" s="917"/>
      <c r="D5751" s="917"/>
      <c r="E5751" s="917"/>
    </row>
    <row r="5752" spans="1:5">
      <c r="A5752" s="923"/>
      <c r="B5752" s="917"/>
      <c r="C5752" s="917"/>
      <c r="D5752" s="917"/>
      <c r="E5752" s="917"/>
    </row>
    <row r="5753" spans="1:5">
      <c r="A5753" s="923"/>
      <c r="B5753" s="917"/>
      <c r="C5753" s="917"/>
      <c r="D5753" s="917"/>
      <c r="E5753" s="917"/>
    </row>
    <row r="5754" spans="1:5">
      <c r="A5754" s="923"/>
      <c r="B5754" s="917"/>
      <c r="C5754" s="917"/>
      <c r="D5754" s="917"/>
      <c r="E5754" s="917"/>
    </row>
    <row r="5755" spans="1:5">
      <c r="A5755" s="923"/>
      <c r="B5755" s="917"/>
      <c r="C5755" s="917"/>
      <c r="D5755" s="917"/>
      <c r="E5755" s="917"/>
    </row>
    <row r="5756" spans="1:5">
      <c r="A5756" s="923"/>
      <c r="B5756" s="917"/>
      <c r="C5756" s="917"/>
      <c r="D5756" s="917"/>
      <c r="E5756" s="917"/>
    </row>
    <row r="5757" spans="1:5">
      <c r="A5757" s="923"/>
      <c r="B5757" s="917"/>
      <c r="C5757" s="917"/>
      <c r="D5757" s="917"/>
      <c r="E5757" s="917"/>
    </row>
    <row r="5758" spans="1:5">
      <c r="A5758" s="923"/>
      <c r="B5758" s="917"/>
      <c r="C5758" s="917"/>
      <c r="D5758" s="917"/>
      <c r="E5758" s="917"/>
    </row>
    <row r="5759" spans="1:5">
      <c r="A5759" s="923"/>
      <c r="B5759" s="917"/>
      <c r="C5759" s="917"/>
      <c r="D5759" s="917"/>
      <c r="E5759" s="917"/>
    </row>
    <row r="5760" spans="1:5">
      <c r="A5760" s="923"/>
      <c r="B5760" s="917"/>
      <c r="C5760" s="917"/>
      <c r="D5760" s="917"/>
      <c r="E5760" s="917"/>
    </row>
    <row r="5761" spans="1:5">
      <c r="A5761" s="923"/>
      <c r="B5761" s="917"/>
      <c r="C5761" s="917"/>
      <c r="D5761" s="917"/>
      <c r="E5761" s="917"/>
    </row>
    <row r="5762" spans="1:5">
      <c r="A5762" s="923"/>
      <c r="B5762" s="917"/>
      <c r="C5762" s="917"/>
      <c r="D5762" s="917"/>
      <c r="E5762" s="917"/>
    </row>
    <row r="5763" spans="1:5">
      <c r="A5763" s="923"/>
      <c r="B5763" s="917"/>
      <c r="C5763" s="917"/>
      <c r="D5763" s="917"/>
      <c r="E5763" s="917"/>
    </row>
    <row r="5764" spans="1:5">
      <c r="A5764" s="923"/>
      <c r="B5764" s="917"/>
      <c r="C5764" s="917"/>
      <c r="D5764" s="917"/>
      <c r="E5764" s="917"/>
    </row>
    <row r="5765" spans="1:5">
      <c r="A5765" s="923"/>
      <c r="B5765" s="917"/>
      <c r="C5765" s="917"/>
      <c r="D5765" s="917"/>
      <c r="E5765" s="917"/>
    </row>
    <row r="5766" spans="1:5">
      <c r="A5766" s="923"/>
      <c r="B5766" s="917"/>
      <c r="C5766" s="917"/>
      <c r="D5766" s="917"/>
      <c r="E5766" s="917"/>
    </row>
    <row r="5767" spans="1:5">
      <c r="A5767" s="923"/>
      <c r="B5767" s="917"/>
      <c r="C5767" s="917"/>
      <c r="D5767" s="917"/>
      <c r="E5767" s="917"/>
    </row>
    <row r="5768" spans="1:5">
      <c r="A5768" s="923"/>
      <c r="B5768" s="917"/>
      <c r="C5768" s="917"/>
      <c r="D5768" s="917"/>
      <c r="E5768" s="917"/>
    </row>
    <row r="5769" spans="1:5">
      <c r="A5769" s="923"/>
      <c r="B5769" s="917"/>
      <c r="C5769" s="917"/>
      <c r="D5769" s="917"/>
      <c r="E5769" s="917"/>
    </row>
    <row r="5770" spans="1:5">
      <c r="A5770" s="923"/>
      <c r="B5770" s="917"/>
      <c r="C5770" s="917"/>
      <c r="D5770" s="917"/>
      <c r="E5770" s="917"/>
    </row>
    <row r="5771" spans="1:5">
      <c r="A5771" s="923"/>
      <c r="B5771" s="917"/>
      <c r="C5771" s="917"/>
      <c r="D5771" s="917"/>
      <c r="E5771" s="917"/>
    </row>
    <row r="5772" spans="1:5">
      <c r="A5772" s="923"/>
      <c r="B5772" s="917"/>
      <c r="C5772" s="917"/>
      <c r="D5772" s="917"/>
      <c r="E5772" s="917"/>
    </row>
    <row r="5773" spans="1:5">
      <c r="A5773" s="923"/>
      <c r="B5773" s="917"/>
      <c r="C5773" s="917"/>
      <c r="D5773" s="917"/>
      <c r="E5773" s="917"/>
    </row>
    <row r="5774" spans="1:5">
      <c r="A5774" s="923"/>
      <c r="B5774" s="917"/>
      <c r="C5774" s="917"/>
      <c r="D5774" s="917"/>
      <c r="E5774" s="917"/>
    </row>
    <row r="5775" spans="1:5">
      <c r="A5775" s="923"/>
      <c r="B5775" s="917"/>
      <c r="C5775" s="917"/>
      <c r="D5775" s="917"/>
      <c r="E5775" s="917"/>
    </row>
    <row r="5776" spans="1:5">
      <c r="A5776" s="923"/>
      <c r="B5776" s="917"/>
      <c r="C5776" s="917"/>
      <c r="D5776" s="917"/>
      <c r="E5776" s="917"/>
    </row>
    <row r="5777" spans="1:5">
      <c r="A5777" s="923"/>
      <c r="B5777" s="917"/>
      <c r="C5777" s="917"/>
      <c r="D5777" s="917"/>
      <c r="E5777" s="917"/>
    </row>
    <row r="5778" spans="1:5">
      <c r="A5778" s="923"/>
      <c r="B5778" s="917"/>
      <c r="C5778" s="917"/>
      <c r="D5778" s="917"/>
      <c r="E5778" s="917"/>
    </row>
    <row r="5779" spans="1:5">
      <c r="A5779" s="923"/>
      <c r="B5779" s="917"/>
      <c r="C5779" s="917"/>
      <c r="D5779" s="917"/>
      <c r="E5779" s="917"/>
    </row>
    <row r="5780" spans="1:5">
      <c r="A5780" s="923"/>
      <c r="B5780" s="917"/>
      <c r="C5780" s="917"/>
      <c r="D5780" s="917"/>
      <c r="E5780" s="917"/>
    </row>
    <row r="5781" spans="1:5">
      <c r="A5781" s="923"/>
      <c r="B5781" s="917"/>
      <c r="C5781" s="917"/>
      <c r="D5781" s="917"/>
      <c r="E5781" s="917"/>
    </row>
    <row r="5782" spans="1:5">
      <c r="A5782" s="923"/>
      <c r="B5782" s="917"/>
      <c r="C5782" s="917"/>
      <c r="D5782" s="917"/>
      <c r="E5782" s="917"/>
    </row>
    <row r="5783" spans="1:5">
      <c r="A5783" s="923"/>
      <c r="B5783" s="917"/>
      <c r="C5783" s="917"/>
      <c r="D5783" s="917"/>
      <c r="E5783" s="917"/>
    </row>
    <row r="5784" spans="1:5">
      <c r="A5784" s="923"/>
      <c r="B5784" s="917"/>
      <c r="C5784" s="917"/>
      <c r="D5784" s="917"/>
      <c r="E5784" s="917"/>
    </row>
    <row r="5785" spans="1:5">
      <c r="A5785" s="923"/>
      <c r="B5785" s="917"/>
      <c r="C5785" s="917"/>
      <c r="D5785" s="917"/>
      <c r="E5785" s="917"/>
    </row>
    <row r="5786" spans="1:5">
      <c r="A5786" s="923"/>
      <c r="B5786" s="917"/>
      <c r="C5786" s="917"/>
      <c r="D5786" s="917"/>
      <c r="E5786" s="917"/>
    </row>
    <row r="5787" spans="1:5">
      <c r="A5787" s="923"/>
      <c r="B5787" s="917"/>
      <c r="C5787" s="917"/>
      <c r="D5787" s="917"/>
      <c r="E5787" s="917"/>
    </row>
    <row r="5788" spans="1:5">
      <c r="A5788" s="923"/>
      <c r="B5788" s="917"/>
      <c r="C5788" s="917"/>
      <c r="D5788" s="917"/>
      <c r="E5788" s="917"/>
    </row>
    <row r="5789" spans="1:5">
      <c r="A5789" s="923"/>
      <c r="B5789" s="917"/>
      <c r="C5789" s="917"/>
      <c r="D5789" s="917"/>
      <c r="E5789" s="917"/>
    </row>
    <row r="5790" spans="1:5">
      <c r="A5790" s="923"/>
      <c r="B5790" s="917"/>
      <c r="C5790" s="917"/>
      <c r="D5790" s="917"/>
      <c r="E5790" s="917"/>
    </row>
    <row r="5791" spans="1:5">
      <c r="A5791" s="923"/>
      <c r="B5791" s="917"/>
      <c r="C5791" s="917"/>
      <c r="D5791" s="917"/>
      <c r="E5791" s="917"/>
    </row>
    <row r="5792" spans="1:5">
      <c r="A5792" s="923"/>
      <c r="B5792" s="917"/>
      <c r="C5792" s="917"/>
      <c r="D5792" s="917"/>
      <c r="E5792" s="917"/>
    </row>
    <row r="5793" spans="1:5">
      <c r="A5793" s="923"/>
      <c r="B5793" s="917"/>
      <c r="C5793" s="917"/>
      <c r="D5793" s="917"/>
      <c r="E5793" s="917"/>
    </row>
    <row r="5794" spans="1:5">
      <c r="A5794" s="923"/>
      <c r="B5794" s="917"/>
      <c r="C5794" s="917"/>
      <c r="D5794" s="917"/>
      <c r="E5794" s="917"/>
    </row>
    <row r="5795" spans="1:5">
      <c r="A5795" s="923"/>
      <c r="B5795" s="917"/>
      <c r="C5795" s="917"/>
      <c r="D5795" s="917"/>
      <c r="E5795" s="917"/>
    </row>
    <row r="5796" spans="1:5">
      <c r="A5796" s="923"/>
      <c r="B5796" s="917"/>
      <c r="C5796" s="917"/>
      <c r="D5796" s="917"/>
      <c r="E5796" s="917"/>
    </row>
    <row r="5797" spans="1:5">
      <c r="A5797" s="923"/>
      <c r="B5797" s="917"/>
      <c r="C5797" s="917"/>
      <c r="D5797" s="917"/>
      <c r="E5797" s="917"/>
    </row>
    <row r="5798" spans="1:5">
      <c r="A5798" s="923"/>
      <c r="B5798" s="917"/>
      <c r="C5798" s="917"/>
      <c r="D5798" s="917"/>
      <c r="E5798" s="917"/>
    </row>
    <row r="5799" spans="1:5">
      <c r="A5799" s="923"/>
      <c r="B5799" s="917"/>
      <c r="C5799" s="917"/>
      <c r="D5799" s="917"/>
      <c r="E5799" s="917"/>
    </row>
    <row r="5800" spans="1:5">
      <c r="A5800" s="923"/>
      <c r="B5800" s="917"/>
      <c r="C5800" s="917"/>
      <c r="D5800" s="917"/>
      <c r="E5800" s="917"/>
    </row>
    <row r="5801" spans="1:5">
      <c r="A5801" s="923"/>
      <c r="B5801" s="917"/>
      <c r="C5801" s="917"/>
      <c r="D5801" s="917"/>
      <c r="E5801" s="917"/>
    </row>
    <row r="5802" spans="1:5">
      <c r="A5802" s="923"/>
      <c r="B5802" s="917"/>
      <c r="C5802" s="917"/>
      <c r="D5802" s="917"/>
      <c r="E5802" s="917"/>
    </row>
    <row r="5803" spans="1:5">
      <c r="A5803" s="923"/>
      <c r="B5803" s="917"/>
      <c r="C5803" s="917"/>
      <c r="D5803" s="917"/>
      <c r="E5803" s="917"/>
    </row>
    <row r="5804" spans="1:5">
      <c r="A5804" s="923"/>
      <c r="B5804" s="917"/>
      <c r="C5804" s="917"/>
      <c r="D5804" s="917"/>
      <c r="E5804" s="917"/>
    </row>
    <row r="5805" spans="1:5">
      <c r="A5805" s="923"/>
      <c r="B5805" s="917"/>
      <c r="C5805" s="917"/>
      <c r="D5805" s="917"/>
      <c r="E5805" s="917"/>
    </row>
    <row r="5806" spans="1:5">
      <c r="A5806" s="923"/>
      <c r="B5806" s="917"/>
      <c r="C5806" s="917"/>
      <c r="D5806" s="917"/>
      <c r="E5806" s="917"/>
    </row>
    <row r="5807" spans="1:5">
      <c r="A5807" s="923"/>
      <c r="B5807" s="917"/>
      <c r="C5807" s="917"/>
      <c r="D5807" s="917"/>
      <c r="E5807" s="917"/>
    </row>
    <row r="5808" spans="1:5">
      <c r="A5808" s="923"/>
      <c r="B5808" s="917"/>
      <c r="C5808" s="917"/>
      <c r="D5808" s="917"/>
      <c r="E5808" s="917"/>
    </row>
    <row r="5809" spans="1:5">
      <c r="A5809" s="923"/>
      <c r="B5809" s="917"/>
      <c r="C5809" s="917"/>
      <c r="D5809" s="917"/>
      <c r="E5809" s="917"/>
    </row>
    <row r="5810" spans="1:5">
      <c r="A5810" s="923"/>
      <c r="B5810" s="917"/>
      <c r="C5810" s="917"/>
      <c r="D5810" s="917"/>
      <c r="E5810" s="917"/>
    </row>
    <row r="5811" spans="1:5">
      <c r="A5811" s="923"/>
      <c r="B5811" s="917"/>
      <c r="C5811" s="917"/>
      <c r="D5811" s="917"/>
      <c r="E5811" s="917"/>
    </row>
    <row r="5812" spans="1:5">
      <c r="A5812" s="923"/>
      <c r="B5812" s="917"/>
      <c r="C5812" s="917"/>
      <c r="D5812" s="917"/>
      <c r="E5812" s="917"/>
    </row>
    <row r="5813" spans="1:5">
      <c r="A5813" s="923"/>
      <c r="B5813" s="917"/>
      <c r="C5813" s="917"/>
      <c r="D5813" s="917"/>
      <c r="E5813" s="917"/>
    </row>
    <row r="5814" spans="1:5">
      <c r="A5814" s="923"/>
      <c r="B5814" s="917"/>
      <c r="C5814" s="917"/>
      <c r="D5814" s="917"/>
      <c r="E5814" s="917"/>
    </row>
    <row r="5815" spans="1:5">
      <c r="A5815" s="923"/>
      <c r="B5815" s="917"/>
      <c r="C5815" s="917"/>
      <c r="D5815" s="917"/>
      <c r="E5815" s="917"/>
    </row>
    <row r="5816" spans="1:5">
      <c r="A5816" s="923"/>
      <c r="B5816" s="917"/>
      <c r="C5816" s="917"/>
      <c r="D5816" s="917"/>
      <c r="E5816" s="917"/>
    </row>
    <row r="5817" spans="1:5">
      <c r="A5817" s="923"/>
      <c r="B5817" s="917"/>
      <c r="C5817" s="917"/>
      <c r="D5817" s="917"/>
      <c r="E5817" s="917"/>
    </row>
    <row r="5818" spans="1:5">
      <c r="A5818" s="923"/>
      <c r="B5818" s="917"/>
      <c r="C5818" s="917"/>
      <c r="D5818" s="917"/>
      <c r="E5818" s="917"/>
    </row>
    <row r="5819" spans="1:5">
      <c r="A5819" s="923"/>
      <c r="B5819" s="917"/>
      <c r="C5819" s="917"/>
      <c r="D5819" s="917"/>
      <c r="E5819" s="917"/>
    </row>
    <row r="5820" spans="1:5">
      <c r="A5820" s="923"/>
      <c r="B5820" s="917"/>
      <c r="C5820" s="917"/>
      <c r="D5820" s="917"/>
      <c r="E5820" s="917"/>
    </row>
    <row r="5821" spans="1:5">
      <c r="A5821" s="923"/>
      <c r="B5821" s="917"/>
      <c r="C5821" s="917"/>
      <c r="D5821" s="917"/>
      <c r="E5821" s="917"/>
    </row>
    <row r="5822" spans="1:5">
      <c r="A5822" s="923"/>
      <c r="B5822" s="917"/>
      <c r="C5822" s="917"/>
      <c r="D5822" s="917"/>
      <c r="E5822" s="917"/>
    </row>
    <row r="5823" spans="1:5">
      <c r="A5823" s="923"/>
      <c r="B5823" s="917"/>
      <c r="C5823" s="917"/>
      <c r="D5823" s="917"/>
      <c r="E5823" s="917"/>
    </row>
    <row r="5824" spans="1:5">
      <c r="A5824" s="923"/>
      <c r="B5824" s="917"/>
      <c r="C5824" s="917"/>
      <c r="D5824" s="917"/>
      <c r="E5824" s="917"/>
    </row>
    <row r="5825" spans="1:5">
      <c r="A5825" s="923"/>
      <c r="B5825" s="917"/>
      <c r="C5825" s="917"/>
      <c r="D5825" s="917"/>
      <c r="E5825" s="917"/>
    </row>
    <row r="5826" spans="1:5">
      <c r="A5826" s="923"/>
      <c r="B5826" s="917"/>
      <c r="C5826" s="917"/>
      <c r="D5826" s="917"/>
      <c r="E5826" s="917"/>
    </row>
    <row r="5827" spans="1:5">
      <c r="A5827" s="923"/>
      <c r="B5827" s="917"/>
      <c r="C5827" s="917"/>
      <c r="D5827" s="917"/>
      <c r="E5827" s="917"/>
    </row>
    <row r="5828" spans="1:5">
      <c r="A5828" s="923"/>
      <c r="B5828" s="917"/>
      <c r="C5828" s="917"/>
      <c r="D5828" s="917"/>
      <c r="E5828" s="917"/>
    </row>
    <row r="5829" spans="1:5">
      <c r="A5829" s="923"/>
      <c r="B5829" s="917"/>
      <c r="C5829" s="917"/>
      <c r="D5829" s="917"/>
      <c r="E5829" s="917"/>
    </row>
    <row r="5830" spans="1:5">
      <c r="A5830" s="923"/>
      <c r="B5830" s="917"/>
      <c r="C5830" s="917"/>
      <c r="D5830" s="917"/>
      <c r="E5830" s="917"/>
    </row>
    <row r="5831" spans="1:5">
      <c r="A5831" s="923"/>
      <c r="B5831" s="917"/>
      <c r="C5831" s="917"/>
      <c r="D5831" s="917"/>
      <c r="E5831" s="917"/>
    </row>
    <row r="5832" spans="1:5">
      <c r="A5832" s="923"/>
      <c r="B5832" s="917"/>
      <c r="C5832" s="917"/>
      <c r="D5832" s="917"/>
      <c r="E5832" s="917"/>
    </row>
    <row r="5833" spans="1:5">
      <c r="A5833" s="923"/>
      <c r="B5833" s="917"/>
      <c r="C5833" s="917"/>
      <c r="D5833" s="917"/>
      <c r="E5833" s="917"/>
    </row>
    <row r="5834" spans="1:5">
      <c r="A5834" s="923"/>
      <c r="B5834" s="917"/>
      <c r="C5834" s="917"/>
      <c r="D5834" s="917"/>
      <c r="E5834" s="917"/>
    </row>
    <row r="5835" spans="1:5">
      <c r="A5835" s="923"/>
      <c r="B5835" s="917"/>
      <c r="C5835" s="917"/>
      <c r="D5835" s="917"/>
      <c r="E5835" s="917"/>
    </row>
    <row r="5836" spans="1:5">
      <c r="A5836" s="923"/>
      <c r="B5836" s="917"/>
      <c r="C5836" s="917"/>
      <c r="D5836" s="917"/>
      <c r="E5836" s="917"/>
    </row>
    <row r="5837" spans="1:5">
      <c r="A5837" s="923"/>
      <c r="B5837" s="917"/>
      <c r="C5837" s="917"/>
      <c r="D5837" s="917"/>
      <c r="E5837" s="917"/>
    </row>
    <row r="5838" spans="1:5">
      <c r="A5838" s="923"/>
      <c r="B5838" s="917"/>
      <c r="C5838" s="917"/>
      <c r="D5838" s="917"/>
      <c r="E5838" s="917"/>
    </row>
    <row r="5839" spans="1:5">
      <c r="A5839" s="923"/>
      <c r="B5839" s="917"/>
      <c r="C5839" s="917"/>
      <c r="D5839" s="917"/>
      <c r="E5839" s="917"/>
    </row>
    <row r="5840" spans="1:5">
      <c r="A5840" s="923"/>
      <c r="B5840" s="917"/>
      <c r="C5840" s="917"/>
      <c r="D5840" s="917"/>
      <c r="E5840" s="917"/>
    </row>
    <row r="5841" spans="1:5">
      <c r="A5841" s="923"/>
      <c r="B5841" s="917"/>
      <c r="C5841" s="917"/>
      <c r="D5841" s="917"/>
      <c r="E5841" s="917"/>
    </row>
    <row r="5842" spans="1:5">
      <c r="A5842" s="923"/>
      <c r="B5842" s="917"/>
      <c r="C5842" s="917"/>
      <c r="D5842" s="917"/>
      <c r="E5842" s="917"/>
    </row>
    <row r="5843" spans="1:5">
      <c r="A5843" s="923"/>
      <c r="B5843" s="917"/>
      <c r="C5843" s="917"/>
      <c r="D5843" s="917"/>
      <c r="E5843" s="917"/>
    </row>
    <row r="5844" spans="1:5">
      <c r="A5844" s="923"/>
      <c r="B5844" s="917"/>
      <c r="C5844" s="917"/>
      <c r="D5844" s="917"/>
      <c r="E5844" s="917"/>
    </row>
    <row r="5845" spans="1:5">
      <c r="A5845" s="923"/>
      <c r="B5845" s="917"/>
      <c r="C5845" s="917"/>
      <c r="D5845" s="917"/>
      <c r="E5845" s="917"/>
    </row>
    <row r="5846" spans="1:5">
      <c r="A5846" s="923"/>
      <c r="B5846" s="917"/>
      <c r="C5846" s="917"/>
      <c r="D5846" s="917"/>
      <c r="E5846" s="917"/>
    </row>
    <row r="5847" spans="1:5">
      <c r="A5847" s="923"/>
      <c r="B5847" s="917"/>
      <c r="C5847" s="917"/>
      <c r="D5847" s="917"/>
      <c r="E5847" s="917"/>
    </row>
    <row r="5848" spans="1:5">
      <c r="A5848" s="923"/>
      <c r="B5848" s="917"/>
      <c r="C5848" s="917"/>
      <c r="D5848" s="917"/>
      <c r="E5848" s="917"/>
    </row>
    <row r="5849" spans="1:5">
      <c r="A5849" s="923"/>
      <c r="B5849" s="917"/>
      <c r="C5849" s="917"/>
      <c r="D5849" s="917"/>
      <c r="E5849" s="917"/>
    </row>
    <row r="5850" spans="1:5">
      <c r="A5850" s="923"/>
      <c r="B5850" s="917"/>
      <c r="C5850" s="917"/>
      <c r="D5850" s="917"/>
      <c r="E5850" s="917"/>
    </row>
    <row r="5851" spans="1:5">
      <c r="A5851" s="923"/>
      <c r="B5851" s="917"/>
      <c r="C5851" s="917"/>
      <c r="D5851" s="917"/>
      <c r="E5851" s="917"/>
    </row>
    <row r="5852" spans="1:5">
      <c r="A5852" s="923"/>
      <c r="B5852" s="917"/>
      <c r="C5852" s="917"/>
      <c r="D5852" s="917"/>
      <c r="E5852" s="917"/>
    </row>
    <row r="5853" spans="1:5">
      <c r="A5853" s="923"/>
      <c r="B5853" s="917"/>
      <c r="C5853" s="917"/>
      <c r="D5853" s="917"/>
      <c r="E5853" s="917"/>
    </row>
    <row r="5854" spans="1:5">
      <c r="A5854" s="923"/>
      <c r="B5854" s="917"/>
      <c r="C5854" s="917"/>
      <c r="D5854" s="917"/>
      <c r="E5854" s="917"/>
    </row>
    <row r="5855" spans="1:5">
      <c r="A5855" s="923"/>
      <c r="B5855" s="917"/>
      <c r="C5855" s="917"/>
      <c r="D5855" s="917"/>
      <c r="E5855" s="917"/>
    </row>
    <row r="5856" spans="1:5">
      <c r="A5856" s="923"/>
      <c r="B5856" s="917"/>
      <c r="C5856" s="917"/>
      <c r="D5856" s="917"/>
      <c r="E5856" s="917"/>
    </row>
    <row r="5857" spans="1:5">
      <c r="A5857" s="923"/>
      <c r="B5857" s="917"/>
      <c r="C5857" s="917"/>
      <c r="D5857" s="917"/>
      <c r="E5857" s="917"/>
    </row>
    <row r="5858" spans="1:5">
      <c r="A5858" s="923"/>
      <c r="B5858" s="917"/>
      <c r="C5858" s="917"/>
      <c r="D5858" s="917"/>
      <c r="E5858" s="917"/>
    </row>
    <row r="5859" spans="1:5">
      <c r="A5859" s="923"/>
      <c r="B5859" s="917"/>
      <c r="C5859" s="917"/>
      <c r="D5859" s="917"/>
      <c r="E5859" s="917"/>
    </row>
    <row r="5860" spans="1:5">
      <c r="A5860" s="923"/>
      <c r="B5860" s="917"/>
      <c r="C5860" s="917"/>
      <c r="D5860" s="917"/>
      <c r="E5860" s="917"/>
    </row>
    <row r="5861" spans="1:5">
      <c r="A5861" s="923"/>
      <c r="B5861" s="917"/>
      <c r="C5861" s="917"/>
      <c r="D5861" s="917"/>
      <c r="E5861" s="917"/>
    </row>
    <row r="5862" spans="1:5">
      <c r="A5862" s="923"/>
      <c r="B5862" s="917"/>
      <c r="C5862" s="917"/>
      <c r="D5862" s="917"/>
      <c r="E5862" s="917"/>
    </row>
    <row r="5863" spans="1:5">
      <c r="A5863" s="923"/>
      <c r="B5863" s="917"/>
      <c r="C5863" s="917"/>
      <c r="D5863" s="917"/>
      <c r="E5863" s="917"/>
    </row>
    <row r="5864" spans="1:5">
      <c r="A5864" s="923"/>
      <c r="B5864" s="917"/>
      <c r="C5864" s="917"/>
      <c r="D5864" s="917"/>
      <c r="E5864" s="917"/>
    </row>
    <row r="5865" spans="1:5">
      <c r="A5865" s="923"/>
      <c r="B5865" s="917"/>
      <c r="C5865" s="917"/>
      <c r="D5865" s="917"/>
      <c r="E5865" s="917"/>
    </row>
    <row r="5866" spans="1:5">
      <c r="A5866" s="923"/>
      <c r="B5866" s="917"/>
      <c r="C5866" s="917"/>
      <c r="D5866" s="917"/>
      <c r="E5866" s="917"/>
    </row>
    <row r="5867" spans="1:5">
      <c r="A5867" s="923"/>
      <c r="B5867" s="917"/>
      <c r="C5867" s="917"/>
      <c r="D5867" s="917"/>
      <c r="E5867" s="917"/>
    </row>
    <row r="5868" spans="1:5">
      <c r="A5868" s="923"/>
      <c r="B5868" s="917"/>
      <c r="C5868" s="917"/>
      <c r="D5868" s="917"/>
      <c r="E5868" s="917"/>
    </row>
    <row r="5869" spans="1:5">
      <c r="A5869" s="923"/>
      <c r="B5869" s="917"/>
      <c r="C5869" s="917"/>
      <c r="D5869" s="917"/>
      <c r="E5869" s="917"/>
    </row>
    <row r="5870" spans="1:5">
      <c r="A5870" s="923"/>
      <c r="B5870" s="917"/>
      <c r="C5870" s="917"/>
      <c r="D5870" s="917"/>
      <c r="E5870" s="917"/>
    </row>
    <row r="5871" spans="1:5">
      <c r="A5871" s="923"/>
      <c r="B5871" s="917"/>
      <c r="C5871" s="917"/>
      <c r="D5871" s="917"/>
      <c r="E5871" s="917"/>
    </row>
    <row r="5872" spans="1:5">
      <c r="A5872" s="923"/>
      <c r="B5872" s="917"/>
      <c r="C5872" s="917"/>
      <c r="D5872" s="917"/>
      <c r="E5872" s="917"/>
    </row>
    <row r="5873" spans="1:5">
      <c r="A5873" s="923"/>
      <c r="B5873" s="917"/>
      <c r="C5873" s="917"/>
      <c r="D5873" s="917"/>
      <c r="E5873" s="917"/>
    </row>
    <row r="5874" spans="1:5">
      <c r="A5874" s="923"/>
      <c r="B5874" s="917"/>
      <c r="C5874" s="917"/>
      <c r="D5874" s="917"/>
      <c r="E5874" s="917"/>
    </row>
    <row r="5875" spans="1:5">
      <c r="A5875" s="923"/>
      <c r="B5875" s="917"/>
      <c r="C5875" s="917"/>
      <c r="D5875" s="917"/>
      <c r="E5875" s="917"/>
    </row>
    <row r="5876" spans="1:5">
      <c r="A5876" s="923"/>
      <c r="B5876" s="917"/>
      <c r="C5876" s="917"/>
      <c r="D5876" s="917"/>
      <c r="E5876" s="917"/>
    </row>
    <row r="5877" spans="1:5">
      <c r="A5877" s="923"/>
      <c r="B5877" s="917"/>
      <c r="C5877" s="917"/>
      <c r="D5877" s="917"/>
      <c r="E5877" s="917"/>
    </row>
    <row r="5878" spans="1:5">
      <c r="A5878" s="923"/>
      <c r="B5878" s="917"/>
      <c r="C5878" s="917"/>
      <c r="D5878" s="917"/>
      <c r="E5878" s="917"/>
    </row>
    <row r="5879" spans="1:5">
      <c r="A5879" s="923"/>
      <c r="B5879" s="917"/>
      <c r="C5879" s="917"/>
      <c r="D5879" s="917"/>
      <c r="E5879" s="917"/>
    </row>
    <row r="5880" spans="1:5">
      <c r="A5880" s="923"/>
      <c r="B5880" s="917"/>
      <c r="C5880" s="917"/>
      <c r="D5880" s="917"/>
      <c r="E5880" s="917"/>
    </row>
    <row r="5881" spans="1:5">
      <c r="A5881" s="923"/>
      <c r="B5881" s="917"/>
      <c r="C5881" s="917"/>
      <c r="D5881" s="917"/>
      <c r="E5881" s="917"/>
    </row>
    <row r="5882" spans="1:5">
      <c r="A5882" s="923"/>
      <c r="B5882" s="917"/>
      <c r="C5882" s="917"/>
      <c r="D5882" s="917"/>
      <c r="E5882" s="917"/>
    </row>
    <row r="5883" spans="1:5">
      <c r="A5883" s="923"/>
      <c r="B5883" s="917"/>
      <c r="C5883" s="917"/>
      <c r="D5883" s="917"/>
      <c r="E5883" s="917"/>
    </row>
    <row r="5884" spans="1:5">
      <c r="A5884" s="923"/>
      <c r="B5884" s="917"/>
      <c r="C5884" s="917"/>
      <c r="D5884" s="917"/>
      <c r="E5884" s="917"/>
    </row>
    <row r="5885" spans="1:5">
      <c r="A5885" s="923"/>
      <c r="B5885" s="917"/>
      <c r="C5885" s="917"/>
      <c r="D5885" s="917"/>
      <c r="E5885" s="917"/>
    </row>
    <row r="5886" spans="1:5">
      <c r="A5886" s="923"/>
      <c r="B5886" s="917"/>
      <c r="C5886" s="917"/>
      <c r="D5886" s="917"/>
      <c r="E5886" s="917"/>
    </row>
    <row r="5887" spans="1:5">
      <c r="A5887" s="923"/>
      <c r="B5887" s="917"/>
      <c r="C5887" s="917"/>
      <c r="D5887" s="917"/>
      <c r="E5887" s="917"/>
    </row>
    <row r="5888" spans="1:5">
      <c r="A5888" s="923"/>
      <c r="B5888" s="917"/>
      <c r="C5888" s="917"/>
      <c r="D5888" s="917"/>
      <c r="E5888" s="917"/>
    </row>
    <row r="5889" spans="1:5">
      <c r="A5889" s="923"/>
      <c r="B5889" s="917"/>
      <c r="C5889" s="917"/>
      <c r="D5889" s="917"/>
      <c r="E5889" s="917"/>
    </row>
    <row r="5890" spans="1:5">
      <c r="A5890" s="923"/>
      <c r="B5890" s="917"/>
      <c r="C5890" s="917"/>
      <c r="D5890" s="917"/>
      <c r="E5890" s="917"/>
    </row>
    <row r="5891" spans="1:5">
      <c r="A5891" s="923"/>
      <c r="B5891" s="917"/>
      <c r="C5891" s="917"/>
      <c r="D5891" s="917"/>
      <c r="E5891" s="917"/>
    </row>
    <row r="5892" spans="1:5">
      <c r="A5892" s="923"/>
      <c r="B5892" s="917"/>
      <c r="C5892" s="917"/>
      <c r="D5892" s="917"/>
      <c r="E5892" s="917"/>
    </row>
    <row r="5893" spans="1:5">
      <c r="A5893" s="923"/>
      <c r="B5893" s="917"/>
      <c r="C5893" s="917"/>
      <c r="D5893" s="917"/>
      <c r="E5893" s="917"/>
    </row>
    <row r="5894" spans="1:5">
      <c r="A5894" s="923"/>
      <c r="B5894" s="917"/>
      <c r="C5894" s="917"/>
      <c r="D5894" s="917"/>
      <c r="E5894" s="917"/>
    </row>
    <row r="5895" spans="1:5">
      <c r="A5895" s="923"/>
      <c r="B5895" s="917"/>
      <c r="C5895" s="917"/>
      <c r="D5895" s="917"/>
      <c r="E5895" s="917"/>
    </row>
    <row r="5896" spans="1:5">
      <c r="A5896" s="923"/>
      <c r="B5896" s="917"/>
      <c r="C5896" s="917"/>
      <c r="D5896" s="917"/>
      <c r="E5896" s="917"/>
    </row>
    <row r="5897" spans="1:5">
      <c r="A5897" s="923"/>
      <c r="B5897" s="917"/>
      <c r="C5897" s="917"/>
      <c r="D5897" s="917"/>
      <c r="E5897" s="917"/>
    </row>
    <row r="5898" spans="1:5">
      <c r="A5898" s="923"/>
      <c r="B5898" s="917"/>
      <c r="C5898" s="917"/>
      <c r="D5898" s="917"/>
      <c r="E5898" s="917"/>
    </row>
    <row r="5899" spans="1:5">
      <c r="A5899" s="923"/>
      <c r="B5899" s="917"/>
      <c r="C5899" s="917"/>
      <c r="D5899" s="917"/>
      <c r="E5899" s="917"/>
    </row>
    <row r="5900" spans="1:5">
      <c r="A5900" s="923"/>
      <c r="B5900" s="917"/>
      <c r="C5900" s="917"/>
      <c r="D5900" s="917"/>
      <c r="E5900" s="917"/>
    </row>
    <row r="5901" spans="1:5">
      <c r="A5901" s="923"/>
      <c r="B5901" s="917"/>
      <c r="C5901" s="917"/>
      <c r="D5901" s="917"/>
      <c r="E5901" s="917"/>
    </row>
    <row r="5902" spans="1:5">
      <c r="A5902" s="923"/>
      <c r="B5902" s="917"/>
      <c r="C5902" s="917"/>
      <c r="D5902" s="917"/>
      <c r="E5902" s="917"/>
    </row>
    <row r="5903" spans="1:5">
      <c r="A5903" s="923"/>
      <c r="B5903" s="917"/>
      <c r="C5903" s="917"/>
      <c r="D5903" s="917"/>
      <c r="E5903" s="917"/>
    </row>
    <row r="5904" spans="1:5">
      <c r="A5904" s="923"/>
      <c r="B5904" s="917"/>
      <c r="C5904" s="917"/>
      <c r="D5904" s="917"/>
      <c r="E5904" s="917"/>
    </row>
    <row r="5905" spans="1:5">
      <c r="A5905" s="923"/>
      <c r="B5905" s="917"/>
      <c r="C5905" s="917"/>
      <c r="D5905" s="917"/>
      <c r="E5905" s="917"/>
    </row>
    <row r="5906" spans="1:5">
      <c r="A5906" s="923"/>
      <c r="B5906" s="917"/>
      <c r="C5906" s="917"/>
      <c r="D5906" s="917"/>
      <c r="E5906" s="917"/>
    </row>
    <row r="5907" spans="1:5">
      <c r="A5907" s="923"/>
      <c r="B5907" s="917"/>
      <c r="C5907" s="917"/>
      <c r="D5907" s="917"/>
      <c r="E5907" s="917"/>
    </row>
    <row r="5908" spans="1:5">
      <c r="A5908" s="923"/>
      <c r="B5908" s="917"/>
      <c r="C5908" s="917"/>
      <c r="D5908" s="917"/>
      <c r="E5908" s="917"/>
    </row>
    <row r="5909" spans="1:5">
      <c r="A5909" s="923"/>
      <c r="B5909" s="917"/>
      <c r="C5909" s="917"/>
      <c r="D5909" s="917"/>
      <c r="E5909" s="917"/>
    </row>
    <row r="5910" spans="1:5">
      <c r="A5910" s="923"/>
      <c r="B5910" s="917"/>
      <c r="C5910" s="917"/>
      <c r="D5910" s="917"/>
      <c r="E5910" s="917"/>
    </row>
    <row r="5911" spans="1:5">
      <c r="A5911" s="923"/>
      <c r="B5911" s="917"/>
      <c r="C5911" s="917"/>
      <c r="D5911" s="917"/>
      <c r="E5911" s="917"/>
    </row>
    <row r="5912" spans="1:5">
      <c r="A5912" s="923"/>
      <c r="B5912" s="917"/>
      <c r="C5912" s="917"/>
      <c r="D5912" s="917"/>
      <c r="E5912" s="917"/>
    </row>
    <row r="5913" spans="1:5">
      <c r="A5913" s="923"/>
      <c r="B5913" s="917"/>
      <c r="C5913" s="917"/>
      <c r="D5913" s="917"/>
      <c r="E5913" s="917"/>
    </row>
    <row r="5914" spans="1:5">
      <c r="A5914" s="923"/>
      <c r="B5914" s="917"/>
      <c r="C5914" s="917"/>
      <c r="D5914" s="917"/>
      <c r="E5914" s="917"/>
    </row>
    <row r="5915" spans="1:5">
      <c r="A5915" s="923"/>
      <c r="B5915" s="917"/>
      <c r="C5915" s="917"/>
      <c r="D5915" s="917"/>
      <c r="E5915" s="917"/>
    </row>
    <row r="5916" spans="1:5">
      <c r="A5916" s="923"/>
      <c r="B5916" s="917"/>
      <c r="C5916" s="917"/>
      <c r="D5916" s="917"/>
      <c r="E5916" s="917"/>
    </row>
    <row r="5917" spans="1:5">
      <c r="A5917" s="923"/>
      <c r="B5917" s="917"/>
      <c r="C5917" s="917"/>
      <c r="D5917" s="917"/>
      <c r="E5917" s="917"/>
    </row>
    <row r="5918" spans="1:5">
      <c r="A5918" s="923"/>
      <c r="B5918" s="917"/>
      <c r="C5918" s="917"/>
      <c r="D5918" s="917"/>
      <c r="E5918" s="917"/>
    </row>
    <row r="5919" spans="1:5">
      <c r="A5919" s="923"/>
      <c r="B5919" s="917"/>
      <c r="C5919" s="917"/>
      <c r="D5919" s="917"/>
      <c r="E5919" s="917"/>
    </row>
    <row r="5920" spans="1:5">
      <c r="A5920" s="923"/>
      <c r="B5920" s="917"/>
      <c r="C5920" s="917"/>
      <c r="D5920" s="917"/>
      <c r="E5920" s="917"/>
    </row>
    <row r="5921" spans="1:5">
      <c r="A5921" s="923"/>
      <c r="B5921" s="917"/>
      <c r="C5921" s="917"/>
      <c r="D5921" s="917"/>
      <c r="E5921" s="917"/>
    </row>
    <row r="5922" spans="1:5">
      <c r="A5922" s="923"/>
      <c r="B5922" s="917"/>
      <c r="C5922" s="917"/>
      <c r="D5922" s="917"/>
      <c r="E5922" s="917"/>
    </row>
    <row r="5923" spans="1:5">
      <c r="A5923" s="923"/>
      <c r="B5923" s="917"/>
      <c r="C5923" s="917"/>
      <c r="D5923" s="917"/>
      <c r="E5923" s="917"/>
    </row>
    <row r="5924" spans="1:5">
      <c r="A5924" s="923"/>
      <c r="B5924" s="917"/>
      <c r="C5924" s="917"/>
      <c r="D5924" s="917"/>
      <c r="E5924" s="917"/>
    </row>
    <row r="5925" spans="1:5">
      <c r="A5925" s="923"/>
      <c r="B5925" s="917"/>
      <c r="C5925" s="917"/>
      <c r="D5925" s="917"/>
      <c r="E5925" s="917"/>
    </row>
    <row r="5926" spans="1:5">
      <c r="A5926" s="923"/>
      <c r="B5926" s="917"/>
      <c r="C5926" s="917"/>
      <c r="D5926" s="917"/>
      <c r="E5926" s="917"/>
    </row>
    <row r="5927" spans="1:5">
      <c r="A5927" s="923"/>
      <c r="B5927" s="917"/>
      <c r="C5927" s="917"/>
      <c r="D5927" s="917"/>
      <c r="E5927" s="917"/>
    </row>
    <row r="5928" spans="1:5">
      <c r="A5928" s="923"/>
      <c r="B5928" s="917"/>
      <c r="C5928" s="917"/>
      <c r="D5928" s="917"/>
      <c r="E5928" s="917"/>
    </row>
    <row r="5929" spans="1:5">
      <c r="A5929" s="923"/>
      <c r="B5929" s="917"/>
      <c r="C5929" s="917"/>
      <c r="D5929" s="917"/>
      <c r="E5929" s="917"/>
    </row>
    <row r="5930" spans="1:5">
      <c r="A5930" s="923"/>
      <c r="B5930" s="917"/>
      <c r="C5930" s="917"/>
      <c r="D5930" s="917"/>
      <c r="E5930" s="917"/>
    </row>
    <row r="5931" spans="1:5">
      <c r="A5931" s="923"/>
      <c r="B5931" s="917"/>
      <c r="C5931" s="917"/>
      <c r="D5931" s="917"/>
      <c r="E5931" s="917"/>
    </row>
    <row r="5932" spans="1:5">
      <c r="A5932" s="923"/>
      <c r="B5932" s="917"/>
      <c r="C5932" s="917"/>
      <c r="D5932" s="917"/>
      <c r="E5932" s="917"/>
    </row>
    <row r="5933" spans="1:5">
      <c r="A5933" s="923"/>
      <c r="B5933" s="917"/>
      <c r="C5933" s="917"/>
      <c r="D5933" s="917"/>
      <c r="E5933" s="917"/>
    </row>
    <row r="5934" spans="1:5">
      <c r="A5934" s="923"/>
      <c r="B5934" s="917"/>
      <c r="C5934" s="917"/>
      <c r="D5934" s="917"/>
      <c r="E5934" s="917"/>
    </row>
    <row r="5935" spans="1:5">
      <c r="A5935" s="923"/>
      <c r="B5935" s="917"/>
      <c r="C5935" s="917"/>
      <c r="D5935" s="917"/>
      <c r="E5935" s="917"/>
    </row>
    <row r="5936" spans="1:5">
      <c r="A5936" s="923"/>
      <c r="B5936" s="917"/>
      <c r="C5936" s="917"/>
      <c r="D5936" s="917"/>
      <c r="E5936" s="917"/>
    </row>
    <row r="5937" spans="1:5">
      <c r="A5937" s="923"/>
      <c r="B5937" s="917"/>
      <c r="C5937" s="917"/>
      <c r="D5937" s="917"/>
      <c r="E5937" s="917"/>
    </row>
    <row r="5938" spans="1:5">
      <c r="A5938" s="923"/>
      <c r="B5938" s="917"/>
      <c r="C5938" s="917"/>
      <c r="D5938" s="917"/>
      <c r="E5938" s="917"/>
    </row>
    <row r="5939" spans="1:5">
      <c r="A5939" s="923"/>
      <c r="B5939" s="917"/>
      <c r="C5939" s="917"/>
      <c r="D5939" s="917"/>
      <c r="E5939" s="917"/>
    </row>
    <row r="5940" spans="1:5">
      <c r="A5940" s="923"/>
      <c r="B5940" s="917"/>
      <c r="C5940" s="917"/>
      <c r="D5940" s="917"/>
      <c r="E5940" s="917"/>
    </row>
    <row r="5941" spans="1:5">
      <c r="A5941" s="923"/>
      <c r="B5941" s="917"/>
      <c r="C5941" s="917"/>
      <c r="D5941" s="917"/>
      <c r="E5941" s="917"/>
    </row>
    <row r="5942" spans="1:5">
      <c r="A5942" s="923"/>
      <c r="B5942" s="917"/>
      <c r="C5942" s="917"/>
      <c r="D5942" s="917"/>
      <c r="E5942" s="917"/>
    </row>
    <row r="5943" spans="1:5">
      <c r="A5943" s="923"/>
      <c r="B5943" s="917"/>
      <c r="C5943" s="917"/>
      <c r="D5943" s="917"/>
      <c r="E5943" s="917"/>
    </row>
    <row r="5944" spans="1:5">
      <c r="A5944" s="923"/>
      <c r="B5944" s="917"/>
      <c r="C5944" s="917"/>
      <c r="D5944" s="917"/>
      <c r="E5944" s="917"/>
    </row>
    <row r="5945" spans="1:5">
      <c r="A5945" s="923"/>
      <c r="B5945" s="917"/>
      <c r="C5945" s="917"/>
      <c r="D5945" s="917"/>
      <c r="E5945" s="917"/>
    </row>
    <row r="5946" spans="1:5">
      <c r="A5946" s="923"/>
      <c r="B5946" s="917"/>
      <c r="C5946" s="917"/>
      <c r="D5946" s="917"/>
      <c r="E5946" s="917"/>
    </row>
    <row r="5947" spans="1:5">
      <c r="A5947" s="923"/>
      <c r="B5947" s="917"/>
      <c r="C5947" s="917"/>
      <c r="D5947" s="917"/>
      <c r="E5947" s="917"/>
    </row>
    <row r="5948" spans="1:5">
      <c r="A5948" s="923"/>
      <c r="B5948" s="917"/>
      <c r="C5948" s="917"/>
      <c r="D5948" s="917"/>
      <c r="E5948" s="917"/>
    </row>
    <row r="5949" spans="1:5">
      <c r="A5949" s="923"/>
      <c r="B5949" s="917"/>
      <c r="C5949" s="917"/>
      <c r="D5949" s="917"/>
      <c r="E5949" s="917"/>
    </row>
    <row r="5950" spans="1:5">
      <c r="A5950" s="923"/>
      <c r="B5950" s="917"/>
      <c r="C5950" s="917"/>
      <c r="D5950" s="917"/>
      <c r="E5950" s="917"/>
    </row>
    <row r="5951" spans="1:5">
      <c r="A5951" s="923"/>
      <c r="B5951" s="917"/>
      <c r="C5951" s="917"/>
      <c r="D5951" s="917"/>
      <c r="E5951" s="917"/>
    </row>
    <row r="5952" spans="1:5">
      <c r="A5952" s="923"/>
      <c r="B5952" s="917"/>
      <c r="C5952" s="917"/>
      <c r="D5952" s="917"/>
      <c r="E5952" s="917"/>
    </row>
    <row r="5953" spans="1:5">
      <c r="A5953" s="923"/>
      <c r="B5953" s="917"/>
      <c r="C5953" s="917"/>
      <c r="D5953" s="917"/>
      <c r="E5953" s="917"/>
    </row>
    <row r="5954" spans="1:5">
      <c r="A5954" s="923"/>
      <c r="B5954" s="917"/>
      <c r="C5954" s="917"/>
      <c r="D5954" s="917"/>
      <c r="E5954" s="917"/>
    </row>
    <row r="5955" spans="1:5">
      <c r="A5955" s="923"/>
      <c r="B5955" s="917"/>
      <c r="C5955" s="917"/>
      <c r="D5955" s="917"/>
      <c r="E5955" s="917"/>
    </row>
    <row r="5956" spans="1:5">
      <c r="A5956" s="923"/>
      <c r="B5956" s="917"/>
      <c r="C5956" s="917"/>
      <c r="D5956" s="917"/>
      <c r="E5956" s="917"/>
    </row>
    <row r="5957" spans="1:5">
      <c r="A5957" s="923"/>
      <c r="B5957" s="917"/>
      <c r="C5957" s="917"/>
      <c r="D5957" s="917"/>
      <c r="E5957" s="917"/>
    </row>
    <row r="5958" spans="1:5">
      <c r="A5958" s="923"/>
      <c r="B5958" s="917"/>
      <c r="C5958" s="917"/>
      <c r="D5958" s="917"/>
      <c r="E5958" s="917"/>
    </row>
    <row r="5959" spans="1:5">
      <c r="A5959" s="923"/>
      <c r="B5959" s="917"/>
      <c r="C5959" s="917"/>
      <c r="D5959" s="917"/>
      <c r="E5959" s="917"/>
    </row>
    <row r="5960" spans="1:5">
      <c r="A5960" s="923"/>
      <c r="B5960" s="917"/>
      <c r="C5960" s="917"/>
      <c r="D5960" s="917"/>
      <c r="E5960" s="917"/>
    </row>
    <row r="5961" spans="1:5">
      <c r="A5961" s="923"/>
      <c r="B5961" s="917"/>
      <c r="C5961" s="917"/>
      <c r="D5961" s="917"/>
      <c r="E5961" s="917"/>
    </row>
    <row r="5962" spans="1:5">
      <c r="A5962" s="923"/>
      <c r="B5962" s="917"/>
      <c r="C5962" s="917"/>
      <c r="D5962" s="917"/>
      <c r="E5962" s="917"/>
    </row>
    <row r="5963" spans="1:5">
      <c r="A5963" s="923"/>
      <c r="B5963" s="917"/>
      <c r="C5963" s="917"/>
      <c r="D5963" s="917"/>
      <c r="E5963" s="917"/>
    </row>
    <row r="5964" spans="1:5">
      <c r="A5964" s="923"/>
      <c r="B5964" s="917"/>
      <c r="C5964" s="917"/>
      <c r="D5964" s="917"/>
      <c r="E5964" s="917"/>
    </row>
    <row r="5965" spans="1:5">
      <c r="A5965" s="923"/>
      <c r="B5965" s="917"/>
      <c r="C5965" s="917"/>
      <c r="D5965" s="917"/>
      <c r="E5965" s="917"/>
    </row>
    <row r="5966" spans="1:5">
      <c r="A5966" s="923"/>
      <c r="B5966" s="917"/>
      <c r="C5966" s="917"/>
      <c r="D5966" s="917"/>
      <c r="E5966" s="917"/>
    </row>
    <row r="5967" spans="1:5">
      <c r="A5967" s="923"/>
      <c r="B5967" s="917"/>
      <c r="C5967" s="917"/>
      <c r="D5967" s="917"/>
      <c r="E5967" s="917"/>
    </row>
    <row r="5968" spans="1:5">
      <c r="A5968" s="923"/>
      <c r="B5968" s="917"/>
      <c r="C5968" s="917"/>
      <c r="D5968" s="917"/>
      <c r="E5968" s="917"/>
    </row>
    <row r="5969" spans="1:5">
      <c r="A5969" s="923"/>
      <c r="B5969" s="917"/>
      <c r="C5969" s="917"/>
      <c r="D5969" s="917"/>
      <c r="E5969" s="917"/>
    </row>
    <row r="5970" spans="1:5">
      <c r="A5970" s="923"/>
      <c r="B5970" s="917"/>
      <c r="C5970" s="917"/>
      <c r="D5970" s="917"/>
      <c r="E5970" s="917"/>
    </row>
    <row r="5971" spans="1:5">
      <c r="A5971" s="923"/>
      <c r="B5971" s="917"/>
      <c r="C5971" s="917"/>
      <c r="D5971" s="917"/>
      <c r="E5971" s="917"/>
    </row>
    <row r="5972" spans="1:5">
      <c r="A5972" s="923"/>
      <c r="B5972" s="917"/>
      <c r="C5972" s="917"/>
      <c r="D5972" s="917"/>
      <c r="E5972" s="917"/>
    </row>
    <row r="5973" spans="1:5">
      <c r="A5973" s="923"/>
      <c r="B5973" s="917"/>
      <c r="C5973" s="917"/>
      <c r="D5973" s="917"/>
      <c r="E5973" s="917"/>
    </row>
    <row r="5974" spans="1:5">
      <c r="A5974" s="923"/>
      <c r="B5974" s="917"/>
      <c r="C5974" s="917"/>
      <c r="D5974" s="917"/>
      <c r="E5974" s="917"/>
    </row>
    <row r="5975" spans="1:5">
      <c r="A5975" s="923"/>
      <c r="B5975" s="917"/>
      <c r="C5975" s="917"/>
      <c r="D5975" s="917"/>
      <c r="E5975" s="917"/>
    </row>
    <row r="5976" spans="1:5">
      <c r="A5976" s="923"/>
      <c r="B5976" s="917"/>
      <c r="C5976" s="917"/>
      <c r="D5976" s="917"/>
      <c r="E5976" s="917"/>
    </row>
    <row r="5977" spans="1:5">
      <c r="A5977" s="923"/>
      <c r="B5977" s="917"/>
      <c r="C5977" s="917"/>
      <c r="D5977" s="917"/>
      <c r="E5977" s="917"/>
    </row>
    <row r="5978" spans="1:5">
      <c r="A5978" s="923"/>
      <c r="B5978" s="917"/>
      <c r="C5978" s="917"/>
      <c r="D5978" s="917"/>
      <c r="E5978" s="917"/>
    </row>
    <row r="5979" spans="1:5">
      <c r="A5979" s="923"/>
      <c r="B5979" s="917"/>
      <c r="C5979" s="917"/>
      <c r="D5979" s="917"/>
      <c r="E5979" s="917"/>
    </row>
    <row r="5980" spans="1:5">
      <c r="A5980" s="923"/>
      <c r="B5980" s="917"/>
      <c r="C5980" s="917"/>
      <c r="D5980" s="917"/>
      <c r="E5980" s="917"/>
    </row>
    <row r="5981" spans="1:5">
      <c r="A5981" s="923"/>
      <c r="B5981" s="917"/>
      <c r="C5981" s="917"/>
      <c r="D5981" s="917"/>
      <c r="E5981" s="917"/>
    </row>
    <row r="5982" spans="1:5">
      <c r="A5982" s="923"/>
      <c r="B5982" s="917"/>
      <c r="C5982" s="917"/>
      <c r="D5982" s="917"/>
      <c r="E5982" s="917"/>
    </row>
    <row r="5983" spans="1:5">
      <c r="A5983" s="923"/>
      <c r="B5983" s="917"/>
      <c r="C5983" s="917"/>
      <c r="D5983" s="917"/>
      <c r="E5983" s="917"/>
    </row>
    <row r="5984" spans="1:5">
      <c r="A5984" s="923"/>
      <c r="B5984" s="917"/>
      <c r="C5984" s="917"/>
      <c r="D5984" s="917"/>
      <c r="E5984" s="917"/>
    </row>
    <row r="5985" spans="1:5">
      <c r="A5985" s="923"/>
      <c r="B5985" s="917"/>
      <c r="C5985" s="917"/>
      <c r="D5985" s="917"/>
      <c r="E5985" s="917"/>
    </row>
    <row r="5986" spans="1:5">
      <c r="A5986" s="923"/>
      <c r="B5986" s="917"/>
      <c r="C5986" s="917"/>
      <c r="D5986" s="917"/>
      <c r="E5986" s="917"/>
    </row>
    <row r="5987" spans="1:5">
      <c r="A5987" s="923"/>
      <c r="B5987" s="917"/>
      <c r="C5987" s="917"/>
      <c r="D5987" s="917"/>
      <c r="E5987" s="917"/>
    </row>
    <row r="5988" spans="1:5">
      <c r="A5988" s="923"/>
      <c r="B5988" s="917"/>
      <c r="C5988" s="917"/>
      <c r="D5988" s="917"/>
      <c r="E5988" s="917"/>
    </row>
    <row r="5989" spans="1:5">
      <c r="A5989" s="923"/>
      <c r="B5989" s="917"/>
      <c r="C5989" s="917"/>
      <c r="D5989" s="917"/>
      <c r="E5989" s="917"/>
    </row>
    <row r="5990" spans="1:5">
      <c r="A5990" s="923"/>
      <c r="B5990" s="917"/>
      <c r="C5990" s="917"/>
      <c r="D5990" s="917"/>
      <c r="E5990" s="917"/>
    </row>
    <row r="5991" spans="1:5">
      <c r="A5991" s="923"/>
      <c r="B5991" s="917"/>
      <c r="C5991" s="917"/>
      <c r="D5991" s="917"/>
      <c r="E5991" s="917"/>
    </row>
    <row r="5992" spans="1:5">
      <c r="A5992" s="923"/>
      <c r="B5992" s="917"/>
      <c r="C5992" s="917"/>
      <c r="D5992" s="917"/>
      <c r="E5992" s="917"/>
    </row>
    <row r="5993" spans="1:5">
      <c r="A5993" s="923"/>
      <c r="B5993" s="917"/>
      <c r="C5993" s="917"/>
      <c r="D5993" s="917"/>
      <c r="E5993" s="917"/>
    </row>
    <row r="5994" spans="1:5">
      <c r="A5994" s="923"/>
      <c r="B5994" s="917"/>
      <c r="C5994" s="917"/>
      <c r="D5994" s="917"/>
      <c r="E5994" s="917"/>
    </row>
    <row r="5995" spans="1:5">
      <c r="A5995" s="923"/>
      <c r="B5995" s="917"/>
      <c r="C5995" s="917"/>
      <c r="D5995" s="917"/>
      <c r="E5995" s="917"/>
    </row>
    <row r="5996" spans="1:5">
      <c r="A5996" s="923"/>
      <c r="B5996" s="917"/>
      <c r="C5996" s="917"/>
      <c r="D5996" s="917"/>
      <c r="E5996" s="917"/>
    </row>
    <row r="5997" spans="1:5">
      <c r="A5997" s="923"/>
      <c r="B5997" s="917"/>
      <c r="C5997" s="917"/>
      <c r="D5997" s="917"/>
      <c r="E5997" s="917"/>
    </row>
    <row r="5998" spans="1:5">
      <c r="A5998" s="923"/>
      <c r="B5998" s="917"/>
      <c r="C5998" s="917"/>
      <c r="D5998" s="917"/>
      <c r="E5998" s="917"/>
    </row>
    <row r="5999" spans="1:5">
      <c r="A5999" s="923"/>
      <c r="B5999" s="917"/>
      <c r="C5999" s="917"/>
      <c r="D5999" s="917"/>
      <c r="E5999" s="917"/>
    </row>
    <row r="6000" spans="1:5">
      <c r="A6000" s="923"/>
      <c r="B6000" s="917"/>
      <c r="C6000" s="917"/>
      <c r="D6000" s="917"/>
      <c r="E6000" s="917"/>
    </row>
    <row r="6001" spans="1:5">
      <c r="A6001" s="923"/>
      <c r="B6001" s="917"/>
      <c r="C6001" s="917"/>
      <c r="D6001" s="917"/>
      <c r="E6001" s="917"/>
    </row>
    <row r="6002" spans="1:5">
      <c r="A6002" s="923"/>
      <c r="B6002" s="917"/>
      <c r="C6002" s="917"/>
      <c r="D6002" s="917"/>
      <c r="E6002" s="917"/>
    </row>
    <row r="6003" spans="1:5">
      <c r="A6003" s="923"/>
      <c r="B6003" s="917"/>
      <c r="C6003" s="917"/>
      <c r="D6003" s="917"/>
      <c r="E6003" s="917"/>
    </row>
    <row r="6004" spans="1:5">
      <c r="A6004" s="923"/>
      <c r="B6004" s="917"/>
      <c r="C6004" s="917"/>
      <c r="D6004" s="917"/>
      <c r="E6004" s="917"/>
    </row>
    <row r="6005" spans="1:5">
      <c r="A6005" s="923"/>
      <c r="B6005" s="917"/>
      <c r="C6005" s="917"/>
      <c r="D6005" s="917"/>
      <c r="E6005" s="917"/>
    </row>
    <row r="6006" spans="1:5">
      <c r="A6006" s="923"/>
      <c r="B6006" s="917"/>
      <c r="C6006" s="917"/>
      <c r="D6006" s="917"/>
      <c r="E6006" s="917"/>
    </row>
    <row r="6007" spans="1:5">
      <c r="A6007" s="923"/>
      <c r="B6007" s="917"/>
      <c r="C6007" s="917"/>
      <c r="D6007" s="917"/>
      <c r="E6007" s="917"/>
    </row>
    <row r="6008" spans="1:5">
      <c r="A6008" s="923"/>
      <c r="B6008" s="917"/>
      <c r="C6008" s="917"/>
      <c r="D6008" s="917"/>
      <c r="E6008" s="917"/>
    </row>
    <row r="6009" spans="1:5">
      <c r="A6009" s="923"/>
      <c r="B6009" s="917"/>
      <c r="C6009" s="917"/>
      <c r="D6009" s="917"/>
      <c r="E6009" s="917"/>
    </row>
    <row r="6010" spans="1:5">
      <c r="A6010" s="923"/>
      <c r="B6010" s="917"/>
      <c r="C6010" s="917"/>
      <c r="D6010" s="917"/>
      <c r="E6010" s="917"/>
    </row>
    <row r="6011" spans="1:5">
      <c r="A6011" s="923"/>
      <c r="B6011" s="917"/>
      <c r="C6011" s="917"/>
      <c r="D6011" s="917"/>
      <c r="E6011" s="917"/>
    </row>
    <row r="6012" spans="1:5">
      <c r="A6012" s="923"/>
      <c r="B6012" s="917"/>
      <c r="C6012" s="917"/>
      <c r="D6012" s="917"/>
      <c r="E6012" s="917"/>
    </row>
    <row r="6013" spans="1:5">
      <c r="A6013" s="923"/>
      <c r="B6013" s="917"/>
      <c r="C6013" s="917"/>
      <c r="D6013" s="917"/>
      <c r="E6013" s="917"/>
    </row>
    <row r="6014" spans="1:5">
      <c r="A6014" s="923"/>
      <c r="B6014" s="917"/>
      <c r="C6014" s="917"/>
      <c r="D6014" s="917"/>
      <c r="E6014" s="917"/>
    </row>
    <row r="6015" spans="1:5">
      <c r="A6015" s="923"/>
      <c r="B6015" s="917"/>
      <c r="C6015" s="917"/>
      <c r="D6015" s="917"/>
      <c r="E6015" s="917"/>
    </row>
    <row r="6016" spans="1:5">
      <c r="A6016" s="923"/>
      <c r="B6016" s="917"/>
      <c r="C6016" s="917"/>
      <c r="D6016" s="917"/>
      <c r="E6016" s="917"/>
    </row>
    <row r="6017" spans="1:5">
      <c r="A6017" s="923"/>
      <c r="B6017" s="917"/>
      <c r="C6017" s="917"/>
      <c r="D6017" s="917"/>
      <c r="E6017" s="917"/>
    </row>
    <row r="6018" spans="1:5">
      <c r="A6018" s="923"/>
      <c r="B6018" s="917"/>
      <c r="C6018" s="917"/>
      <c r="D6018" s="917"/>
      <c r="E6018" s="917"/>
    </row>
    <row r="6019" spans="1:5">
      <c r="A6019" s="923"/>
      <c r="B6019" s="917"/>
      <c r="C6019" s="917"/>
      <c r="D6019" s="917"/>
      <c r="E6019" s="917"/>
    </row>
    <row r="6020" spans="1:5">
      <c r="A6020" s="923"/>
      <c r="B6020" s="917"/>
      <c r="C6020" s="917"/>
      <c r="D6020" s="917"/>
      <c r="E6020" s="917"/>
    </row>
    <row r="6021" spans="1:5">
      <c r="A6021" s="923"/>
      <c r="B6021" s="917"/>
      <c r="C6021" s="917"/>
      <c r="D6021" s="917"/>
      <c r="E6021" s="917"/>
    </row>
    <row r="6022" spans="1:5">
      <c r="A6022" s="923"/>
      <c r="B6022" s="917"/>
      <c r="C6022" s="917"/>
      <c r="D6022" s="917"/>
      <c r="E6022" s="917"/>
    </row>
    <row r="6023" spans="1:5">
      <c r="A6023" s="923"/>
      <c r="B6023" s="917"/>
      <c r="C6023" s="917"/>
      <c r="D6023" s="917"/>
      <c r="E6023" s="917"/>
    </row>
    <row r="6024" spans="1:5">
      <c r="A6024" s="923"/>
      <c r="B6024" s="917"/>
      <c r="C6024" s="917"/>
      <c r="D6024" s="917"/>
      <c r="E6024" s="917"/>
    </row>
    <row r="6025" spans="1:5">
      <c r="A6025" s="923"/>
      <c r="B6025" s="917"/>
      <c r="C6025" s="917"/>
      <c r="D6025" s="917"/>
      <c r="E6025" s="917"/>
    </row>
    <row r="6026" spans="1:5">
      <c r="A6026" s="923"/>
      <c r="B6026" s="917"/>
      <c r="C6026" s="917"/>
      <c r="D6026" s="917"/>
      <c r="E6026" s="917"/>
    </row>
    <row r="6027" spans="1:5">
      <c r="A6027" s="923"/>
      <c r="B6027" s="917"/>
      <c r="C6027" s="917"/>
      <c r="D6027" s="917"/>
      <c r="E6027" s="917"/>
    </row>
    <row r="6028" spans="1:5">
      <c r="A6028" s="923"/>
      <c r="B6028" s="917"/>
      <c r="C6028" s="917"/>
      <c r="D6028" s="917"/>
      <c r="E6028" s="917"/>
    </row>
    <row r="6029" spans="1:5">
      <c r="A6029" s="923"/>
      <c r="B6029" s="917"/>
      <c r="C6029" s="917"/>
      <c r="D6029" s="917"/>
      <c r="E6029" s="917"/>
    </row>
    <row r="6030" spans="1:5">
      <c r="A6030" s="923"/>
      <c r="B6030" s="917"/>
      <c r="C6030" s="917"/>
      <c r="D6030" s="917"/>
      <c r="E6030" s="917"/>
    </row>
    <row r="6031" spans="1:5">
      <c r="A6031" s="923"/>
      <c r="B6031" s="917"/>
      <c r="C6031" s="917"/>
      <c r="D6031" s="917"/>
      <c r="E6031" s="917"/>
    </row>
    <row r="6032" spans="1:5">
      <c r="A6032" s="923"/>
      <c r="B6032" s="917"/>
      <c r="C6032" s="917"/>
      <c r="D6032" s="917"/>
      <c r="E6032" s="917"/>
    </row>
    <row r="6033" spans="1:5">
      <c r="A6033" s="923"/>
      <c r="B6033" s="917"/>
      <c r="C6033" s="917"/>
      <c r="D6033" s="917"/>
      <c r="E6033" s="917"/>
    </row>
    <row r="6034" spans="1:5">
      <c r="A6034" s="923"/>
      <c r="B6034" s="917"/>
      <c r="C6034" s="917"/>
      <c r="D6034" s="917"/>
      <c r="E6034" s="917"/>
    </row>
    <row r="6035" spans="1:5">
      <c r="A6035" s="923"/>
      <c r="B6035" s="917"/>
      <c r="C6035" s="917"/>
      <c r="D6035" s="917"/>
      <c r="E6035" s="917"/>
    </row>
    <row r="6036" spans="1:5">
      <c r="A6036" s="923"/>
      <c r="B6036" s="917"/>
      <c r="C6036" s="917"/>
      <c r="D6036" s="917"/>
      <c r="E6036" s="917"/>
    </row>
    <row r="6037" spans="1:5">
      <c r="A6037" s="923"/>
      <c r="B6037" s="917"/>
      <c r="C6037" s="917"/>
      <c r="D6037" s="917"/>
      <c r="E6037" s="917"/>
    </row>
    <row r="6038" spans="1:5">
      <c r="A6038" s="923"/>
      <c r="B6038" s="917"/>
      <c r="C6038" s="917"/>
      <c r="D6038" s="917"/>
      <c r="E6038" s="917"/>
    </row>
    <row r="6039" spans="1:5">
      <c r="A6039" s="923"/>
      <c r="B6039" s="917"/>
      <c r="C6039" s="917"/>
      <c r="D6039" s="917"/>
      <c r="E6039" s="917"/>
    </row>
    <row r="6040" spans="1:5">
      <c r="A6040" s="923"/>
      <c r="B6040" s="917"/>
      <c r="C6040" s="917"/>
      <c r="D6040" s="917"/>
      <c r="E6040" s="917"/>
    </row>
    <row r="6041" spans="1:5">
      <c r="A6041" s="923"/>
      <c r="B6041" s="917"/>
      <c r="C6041" s="917"/>
      <c r="D6041" s="917"/>
      <c r="E6041" s="917"/>
    </row>
    <row r="6042" spans="1:5">
      <c r="A6042" s="923"/>
      <c r="B6042" s="917"/>
      <c r="C6042" s="917"/>
      <c r="D6042" s="917"/>
      <c r="E6042" s="917"/>
    </row>
    <row r="6043" spans="1:5">
      <c r="A6043" s="923"/>
      <c r="B6043" s="917"/>
      <c r="C6043" s="917"/>
      <c r="D6043" s="917"/>
      <c r="E6043" s="917"/>
    </row>
    <row r="6044" spans="1:5">
      <c r="A6044" s="923"/>
      <c r="B6044" s="917"/>
      <c r="C6044" s="917"/>
      <c r="D6044" s="917"/>
      <c r="E6044" s="917"/>
    </row>
    <row r="6045" spans="1:5">
      <c r="A6045" s="923"/>
      <c r="B6045" s="917"/>
      <c r="C6045" s="917"/>
      <c r="D6045" s="917"/>
      <c r="E6045" s="917"/>
    </row>
    <row r="6046" spans="1:5">
      <c r="A6046" s="923"/>
      <c r="B6046" s="917"/>
      <c r="C6046" s="917"/>
      <c r="D6046" s="917"/>
      <c r="E6046" s="917"/>
    </row>
    <row r="6047" spans="1:5">
      <c r="A6047" s="923"/>
      <c r="B6047" s="917"/>
      <c r="C6047" s="917"/>
      <c r="D6047" s="917"/>
      <c r="E6047" s="917"/>
    </row>
    <row r="6048" spans="1:5">
      <c r="A6048" s="923"/>
      <c r="B6048" s="917"/>
      <c r="C6048" s="917"/>
      <c r="D6048" s="917"/>
      <c r="E6048" s="917"/>
    </row>
    <row r="6049" spans="1:5">
      <c r="A6049" s="923"/>
      <c r="B6049" s="917"/>
      <c r="C6049" s="917"/>
      <c r="D6049" s="917"/>
      <c r="E6049" s="917"/>
    </row>
    <row r="6050" spans="1:5">
      <c r="A6050" s="923"/>
      <c r="B6050" s="917"/>
      <c r="C6050" s="917"/>
      <c r="D6050" s="917"/>
      <c r="E6050" s="917"/>
    </row>
    <row r="6051" spans="1:5">
      <c r="A6051" s="923"/>
      <c r="B6051" s="917"/>
      <c r="C6051" s="917"/>
      <c r="D6051" s="917"/>
      <c r="E6051" s="917"/>
    </row>
    <row r="6052" spans="1:5">
      <c r="A6052" s="923"/>
      <c r="B6052" s="917"/>
      <c r="C6052" s="917"/>
      <c r="D6052" s="917"/>
      <c r="E6052" s="917"/>
    </row>
    <row r="6053" spans="1:5">
      <c r="A6053" s="923"/>
      <c r="B6053" s="917"/>
      <c r="C6053" s="917"/>
      <c r="D6053" s="917"/>
      <c r="E6053" s="917"/>
    </row>
    <row r="6054" spans="1:5">
      <c r="A6054" s="923"/>
      <c r="B6054" s="917"/>
      <c r="C6054" s="917"/>
      <c r="D6054" s="917"/>
      <c r="E6054" s="917"/>
    </row>
    <row r="6055" spans="1:5">
      <c r="A6055" s="923"/>
      <c r="B6055" s="917"/>
      <c r="C6055" s="917"/>
      <c r="D6055" s="917"/>
      <c r="E6055" s="917"/>
    </row>
    <row r="6056" spans="1:5">
      <c r="A6056" s="923"/>
      <c r="B6056" s="917"/>
      <c r="C6056" s="917"/>
      <c r="D6056" s="917"/>
      <c r="E6056" s="917"/>
    </row>
    <row r="6057" spans="1:5">
      <c r="A6057" s="923"/>
      <c r="B6057" s="917"/>
      <c r="C6057" s="917"/>
      <c r="D6057" s="917"/>
      <c r="E6057" s="917"/>
    </row>
    <row r="6058" spans="1:5">
      <c r="A6058" s="923"/>
      <c r="B6058" s="917"/>
      <c r="C6058" s="917"/>
      <c r="D6058" s="917"/>
      <c r="E6058" s="917"/>
    </row>
    <row r="6059" spans="1:5">
      <c r="A6059" s="923"/>
      <c r="B6059" s="917"/>
      <c r="C6059" s="917"/>
      <c r="D6059" s="917"/>
      <c r="E6059" s="917"/>
    </row>
    <row r="6060" spans="1:5">
      <c r="A6060" s="923"/>
      <c r="B6060" s="917"/>
      <c r="C6060" s="917"/>
      <c r="D6060" s="917"/>
      <c r="E6060" s="917"/>
    </row>
    <row r="6061" spans="1:5">
      <c r="A6061" s="923"/>
      <c r="B6061" s="917"/>
      <c r="C6061" s="917"/>
      <c r="D6061" s="917"/>
      <c r="E6061" s="917"/>
    </row>
    <row r="6062" spans="1:5">
      <c r="A6062" s="923"/>
      <c r="B6062" s="917"/>
      <c r="C6062" s="917"/>
      <c r="D6062" s="917"/>
      <c r="E6062" s="917"/>
    </row>
    <row r="6063" spans="1:5">
      <c r="A6063" s="923"/>
      <c r="B6063" s="917"/>
      <c r="C6063" s="917"/>
      <c r="D6063" s="917"/>
      <c r="E6063" s="917"/>
    </row>
    <row r="6064" spans="1:5">
      <c r="A6064" s="923"/>
      <c r="B6064" s="917"/>
      <c r="C6064" s="917"/>
      <c r="D6064" s="917"/>
      <c r="E6064" s="917"/>
    </row>
    <row r="6065" spans="1:5">
      <c r="A6065" s="923"/>
      <c r="B6065" s="917"/>
      <c r="C6065" s="917"/>
      <c r="D6065" s="917"/>
      <c r="E6065" s="917"/>
    </row>
    <row r="6066" spans="1:5">
      <c r="A6066" s="923"/>
      <c r="B6066" s="917"/>
      <c r="C6066" s="917"/>
      <c r="D6066" s="917"/>
      <c r="E6066" s="917"/>
    </row>
    <row r="6067" spans="1:5">
      <c r="A6067" s="923"/>
      <c r="B6067" s="917"/>
      <c r="C6067" s="917"/>
      <c r="D6067" s="917"/>
      <c r="E6067" s="917"/>
    </row>
    <row r="6068" spans="1:5">
      <c r="A6068" s="923"/>
      <c r="B6068" s="917"/>
      <c r="C6068" s="917"/>
      <c r="D6068" s="917"/>
      <c r="E6068" s="917"/>
    </row>
    <row r="6069" spans="1:5">
      <c r="A6069" s="923"/>
      <c r="B6069" s="917"/>
      <c r="C6069" s="917"/>
      <c r="D6069" s="917"/>
      <c r="E6069" s="917"/>
    </row>
    <row r="6070" spans="1:5">
      <c r="A6070" s="923"/>
      <c r="B6070" s="917"/>
      <c r="C6070" s="917"/>
      <c r="D6070" s="917"/>
      <c r="E6070" s="917"/>
    </row>
    <row r="6071" spans="1:5">
      <c r="A6071" s="923"/>
      <c r="B6071" s="917"/>
      <c r="C6071" s="917"/>
      <c r="D6071" s="917"/>
      <c r="E6071" s="917"/>
    </row>
    <row r="6072" spans="1:5">
      <c r="A6072" s="923"/>
      <c r="B6072" s="917"/>
      <c r="C6072" s="917"/>
      <c r="D6072" s="917"/>
      <c r="E6072" s="917"/>
    </row>
    <row r="6073" spans="1:5">
      <c r="A6073" s="923"/>
      <c r="B6073" s="917"/>
      <c r="C6073" s="917"/>
      <c r="D6073" s="917"/>
      <c r="E6073" s="917"/>
    </row>
    <row r="6074" spans="1:5">
      <c r="A6074" s="923"/>
      <c r="B6074" s="917"/>
      <c r="C6074" s="917"/>
      <c r="D6074" s="917"/>
      <c r="E6074" s="917"/>
    </row>
    <row r="6075" spans="1:5">
      <c r="A6075" s="923"/>
      <c r="B6075" s="917"/>
      <c r="C6075" s="917"/>
      <c r="D6075" s="917"/>
      <c r="E6075" s="917"/>
    </row>
    <row r="6076" spans="1:5">
      <c r="A6076" s="923"/>
      <c r="B6076" s="917"/>
      <c r="C6076" s="917"/>
      <c r="D6076" s="917"/>
      <c r="E6076" s="917"/>
    </row>
    <row r="6077" spans="1:5">
      <c r="A6077" s="923"/>
      <c r="B6077" s="917"/>
      <c r="C6077" s="917"/>
      <c r="D6077" s="917"/>
      <c r="E6077" s="917"/>
    </row>
    <row r="6078" spans="1:5">
      <c r="A6078" s="923"/>
      <c r="B6078" s="917"/>
      <c r="C6078" s="917"/>
      <c r="D6078" s="917"/>
      <c r="E6078" s="917"/>
    </row>
    <row r="6079" spans="1:5">
      <c r="A6079" s="923"/>
      <c r="B6079" s="917"/>
      <c r="C6079" s="917"/>
      <c r="D6079" s="917"/>
      <c r="E6079" s="917"/>
    </row>
    <row r="6080" spans="1:5">
      <c r="A6080" s="923"/>
      <c r="B6080" s="917"/>
      <c r="C6080" s="917"/>
      <c r="D6080" s="917"/>
      <c r="E6080" s="917"/>
    </row>
    <row r="6081" spans="1:5">
      <c r="A6081" s="923"/>
      <c r="B6081" s="917"/>
      <c r="C6081" s="917"/>
      <c r="D6081" s="917"/>
      <c r="E6081" s="917"/>
    </row>
    <row r="6082" spans="1:5">
      <c r="A6082" s="923"/>
      <c r="B6082" s="917"/>
      <c r="C6082" s="917"/>
      <c r="D6082" s="917"/>
      <c r="E6082" s="917"/>
    </row>
    <row r="6083" spans="1:5">
      <c r="A6083" s="923"/>
      <c r="B6083" s="917"/>
      <c r="C6083" s="917"/>
      <c r="D6083" s="917"/>
      <c r="E6083" s="917"/>
    </row>
    <row r="6084" spans="1:5">
      <c r="A6084" s="923"/>
      <c r="B6084" s="917"/>
      <c r="C6084" s="917"/>
      <c r="D6084" s="917"/>
      <c r="E6084" s="917"/>
    </row>
    <row r="6085" spans="1:5">
      <c r="A6085" s="923"/>
      <c r="B6085" s="917"/>
      <c r="C6085" s="917"/>
      <c r="D6085" s="917"/>
      <c r="E6085" s="917"/>
    </row>
    <row r="6086" spans="1:5">
      <c r="A6086" s="923"/>
      <c r="B6086" s="917"/>
      <c r="C6086" s="917"/>
      <c r="D6086" s="917"/>
      <c r="E6086" s="917"/>
    </row>
    <row r="6087" spans="1:5">
      <c r="A6087" s="923"/>
      <c r="B6087" s="917"/>
      <c r="C6087" s="917"/>
      <c r="D6087" s="917"/>
      <c r="E6087" s="917"/>
    </row>
    <row r="6088" spans="1:5">
      <c r="A6088" s="923"/>
      <c r="B6088" s="917"/>
      <c r="C6088" s="917"/>
      <c r="D6088" s="917"/>
      <c r="E6088" s="917"/>
    </row>
    <row r="6089" spans="1:5">
      <c r="A6089" s="923"/>
      <c r="B6089" s="917"/>
      <c r="C6089" s="917"/>
      <c r="D6089" s="917"/>
      <c r="E6089" s="917"/>
    </row>
    <row r="6090" spans="1:5">
      <c r="A6090" s="923"/>
      <c r="B6090" s="917"/>
      <c r="C6090" s="917"/>
      <c r="D6090" s="917"/>
      <c r="E6090" s="917"/>
    </row>
    <row r="6091" spans="1:5">
      <c r="A6091" s="923"/>
      <c r="B6091" s="917"/>
      <c r="C6091" s="917"/>
      <c r="D6091" s="917"/>
      <c r="E6091" s="917"/>
    </row>
    <row r="6092" spans="1:5">
      <c r="A6092" s="923"/>
      <c r="B6092" s="917"/>
      <c r="C6092" s="917"/>
      <c r="D6092" s="917"/>
      <c r="E6092" s="917"/>
    </row>
    <row r="6093" spans="1:5">
      <c r="A6093" s="923"/>
      <c r="B6093" s="917"/>
      <c r="C6093" s="917"/>
      <c r="D6093" s="917"/>
      <c r="E6093" s="917"/>
    </row>
    <row r="6094" spans="1:5">
      <c r="A6094" s="923"/>
      <c r="B6094" s="917"/>
      <c r="C6094" s="917"/>
      <c r="D6094" s="917"/>
      <c r="E6094" s="917"/>
    </row>
    <row r="6095" spans="1:5">
      <c r="A6095" s="923"/>
      <c r="B6095" s="917"/>
      <c r="C6095" s="917"/>
      <c r="D6095" s="917"/>
      <c r="E6095" s="917"/>
    </row>
    <row r="6096" spans="1:5">
      <c r="A6096" s="923"/>
      <c r="B6096" s="917"/>
      <c r="C6096" s="917"/>
      <c r="D6096" s="917"/>
      <c r="E6096" s="917"/>
    </row>
    <row r="6097" spans="1:5">
      <c r="A6097" s="923"/>
      <c r="B6097" s="917"/>
      <c r="C6097" s="917"/>
      <c r="D6097" s="917"/>
      <c r="E6097" s="917"/>
    </row>
    <row r="6098" spans="1:5">
      <c r="A6098" s="923"/>
      <c r="B6098" s="917"/>
      <c r="C6098" s="917"/>
      <c r="D6098" s="917"/>
      <c r="E6098" s="917"/>
    </row>
    <row r="6099" spans="1:5">
      <c r="A6099" s="923"/>
      <c r="B6099" s="917"/>
      <c r="C6099" s="917"/>
      <c r="D6099" s="917"/>
      <c r="E6099" s="917"/>
    </row>
    <row r="6100" spans="1:5">
      <c r="A6100" s="923"/>
      <c r="B6100" s="917"/>
      <c r="C6100" s="917"/>
      <c r="D6100" s="917"/>
      <c r="E6100" s="917"/>
    </row>
    <row r="6101" spans="1:5">
      <c r="A6101" s="923"/>
      <c r="B6101" s="917"/>
      <c r="C6101" s="917"/>
      <c r="D6101" s="917"/>
      <c r="E6101" s="917"/>
    </row>
    <row r="6102" spans="1:5">
      <c r="A6102" s="923"/>
      <c r="B6102" s="917"/>
      <c r="C6102" s="917"/>
      <c r="D6102" s="917"/>
      <c r="E6102" s="917"/>
    </row>
    <row r="6103" spans="1:5">
      <c r="A6103" s="923"/>
      <c r="B6103" s="917"/>
      <c r="C6103" s="917"/>
      <c r="D6103" s="917"/>
      <c r="E6103" s="917"/>
    </row>
    <row r="6104" spans="1:5">
      <c r="A6104" s="923"/>
      <c r="B6104" s="917"/>
      <c r="C6104" s="917"/>
      <c r="D6104" s="917"/>
      <c r="E6104" s="917"/>
    </row>
    <row r="6105" spans="1:5">
      <c r="A6105" s="923"/>
      <c r="B6105" s="917"/>
      <c r="C6105" s="917"/>
      <c r="D6105" s="917"/>
      <c r="E6105" s="917"/>
    </row>
    <row r="6106" spans="1:5">
      <c r="A6106" s="923"/>
      <c r="B6106" s="917"/>
      <c r="C6106" s="917"/>
      <c r="D6106" s="917"/>
      <c r="E6106" s="917"/>
    </row>
    <row r="6107" spans="1:5">
      <c r="A6107" s="923"/>
      <c r="B6107" s="917"/>
      <c r="C6107" s="917"/>
      <c r="D6107" s="917"/>
      <c r="E6107" s="917"/>
    </row>
    <row r="6108" spans="1:5">
      <c r="A6108" s="923"/>
      <c r="B6108" s="917"/>
      <c r="C6108" s="917"/>
      <c r="D6108" s="917"/>
      <c r="E6108" s="917"/>
    </row>
    <row r="6109" spans="1:5">
      <c r="A6109" s="923"/>
      <c r="B6109" s="917"/>
      <c r="C6109" s="917"/>
      <c r="D6109" s="917"/>
      <c r="E6109" s="917"/>
    </row>
    <row r="6110" spans="1:5">
      <c r="A6110" s="923"/>
      <c r="B6110" s="917"/>
      <c r="C6110" s="917"/>
      <c r="D6110" s="917"/>
      <c r="E6110" s="917"/>
    </row>
    <row r="6111" spans="1:5">
      <c r="A6111" s="923"/>
      <c r="B6111" s="917"/>
      <c r="C6111" s="917"/>
      <c r="D6111" s="917"/>
      <c r="E6111" s="917"/>
    </row>
    <row r="6112" spans="1:5">
      <c r="A6112" s="923"/>
      <c r="B6112" s="917"/>
      <c r="C6112" s="917"/>
      <c r="D6112" s="917"/>
      <c r="E6112" s="917"/>
    </row>
    <row r="6113" spans="1:5">
      <c r="A6113" s="923"/>
      <c r="B6113" s="917"/>
      <c r="C6113" s="917"/>
      <c r="D6113" s="917"/>
      <c r="E6113" s="917"/>
    </row>
    <row r="6114" spans="1:5">
      <c r="A6114" s="923"/>
      <c r="B6114" s="917"/>
      <c r="C6114" s="917"/>
      <c r="D6114" s="917"/>
      <c r="E6114" s="917"/>
    </row>
    <row r="6115" spans="1:5">
      <c r="A6115" s="923"/>
      <c r="B6115" s="917"/>
      <c r="C6115" s="917"/>
      <c r="D6115" s="917"/>
      <c r="E6115" s="917"/>
    </row>
    <row r="6116" spans="1:5">
      <c r="A6116" s="923"/>
      <c r="B6116" s="917"/>
      <c r="C6116" s="917"/>
      <c r="D6116" s="917"/>
      <c r="E6116" s="917"/>
    </row>
    <row r="6117" spans="1:5">
      <c r="A6117" s="923"/>
      <c r="B6117" s="917"/>
      <c r="C6117" s="917"/>
      <c r="D6117" s="917"/>
      <c r="E6117" s="917"/>
    </row>
    <row r="6118" spans="1:5">
      <c r="A6118" s="923"/>
      <c r="B6118" s="917"/>
      <c r="C6118" s="917"/>
      <c r="D6118" s="917"/>
      <c r="E6118" s="917"/>
    </row>
    <row r="6119" spans="1:5">
      <c r="A6119" s="923"/>
      <c r="B6119" s="917"/>
      <c r="C6119" s="917"/>
      <c r="D6119" s="917"/>
      <c r="E6119" s="917"/>
    </row>
    <row r="6120" spans="1:5">
      <c r="A6120" s="923"/>
      <c r="B6120" s="917"/>
      <c r="C6120" s="917"/>
      <c r="D6120" s="917"/>
      <c r="E6120" s="917"/>
    </row>
    <row r="6121" spans="1:5">
      <c r="A6121" s="923"/>
      <c r="B6121" s="917"/>
      <c r="C6121" s="917"/>
      <c r="D6121" s="917"/>
      <c r="E6121" s="917"/>
    </row>
    <row r="6122" spans="1:5">
      <c r="A6122" s="923"/>
      <c r="B6122" s="917"/>
      <c r="C6122" s="917"/>
      <c r="D6122" s="917"/>
      <c r="E6122" s="917"/>
    </row>
    <row r="6123" spans="1:5">
      <c r="A6123" s="923"/>
      <c r="B6123" s="917"/>
      <c r="C6123" s="917"/>
      <c r="D6123" s="917"/>
      <c r="E6123" s="917"/>
    </row>
    <row r="6124" spans="1:5">
      <c r="A6124" s="923"/>
      <c r="B6124" s="917"/>
      <c r="C6124" s="917"/>
      <c r="D6124" s="917"/>
      <c r="E6124" s="917"/>
    </row>
    <row r="6125" spans="1:5">
      <c r="A6125" s="923"/>
      <c r="B6125" s="917"/>
      <c r="C6125" s="917"/>
      <c r="D6125" s="917"/>
      <c r="E6125" s="917"/>
    </row>
    <row r="6126" spans="1:5">
      <c r="A6126" s="923"/>
      <c r="B6126" s="917"/>
      <c r="C6126" s="917"/>
      <c r="D6126" s="917"/>
      <c r="E6126" s="917"/>
    </row>
    <row r="6127" spans="1:5">
      <c r="A6127" s="923"/>
      <c r="B6127" s="917"/>
      <c r="C6127" s="917"/>
      <c r="D6127" s="917"/>
      <c r="E6127" s="917"/>
    </row>
    <row r="6128" spans="1:5">
      <c r="A6128" s="923"/>
      <c r="B6128" s="917"/>
      <c r="C6128" s="917"/>
      <c r="D6128" s="917"/>
      <c r="E6128" s="917"/>
    </row>
    <row r="6129" spans="1:5">
      <c r="A6129" s="923"/>
      <c r="B6129" s="917"/>
      <c r="C6129" s="917"/>
      <c r="D6129" s="917"/>
      <c r="E6129" s="917"/>
    </row>
    <row r="6130" spans="1:5">
      <c r="A6130" s="923"/>
      <c r="B6130" s="917"/>
      <c r="C6130" s="917"/>
      <c r="D6130" s="917"/>
      <c r="E6130" s="917"/>
    </row>
    <row r="6131" spans="1:5">
      <c r="A6131" s="923"/>
      <c r="B6131" s="917"/>
      <c r="C6131" s="917"/>
      <c r="D6131" s="917"/>
      <c r="E6131" s="917"/>
    </row>
    <row r="6132" spans="1:5">
      <c r="A6132" s="923"/>
      <c r="B6132" s="917"/>
      <c r="C6132" s="917"/>
      <c r="D6132" s="917"/>
      <c r="E6132" s="917"/>
    </row>
    <row r="6133" spans="1:5">
      <c r="A6133" s="923"/>
      <c r="B6133" s="917"/>
      <c r="C6133" s="917"/>
      <c r="D6133" s="917"/>
      <c r="E6133" s="917"/>
    </row>
    <row r="6134" spans="1:5">
      <c r="A6134" s="923"/>
      <c r="B6134" s="917"/>
      <c r="C6134" s="917"/>
      <c r="D6134" s="917"/>
      <c r="E6134" s="917"/>
    </row>
    <row r="6135" spans="1:5">
      <c r="A6135" s="923"/>
      <c r="B6135" s="917"/>
      <c r="C6135" s="917"/>
      <c r="D6135" s="917"/>
      <c r="E6135" s="917"/>
    </row>
    <row r="6136" spans="1:5">
      <c r="A6136" s="923"/>
      <c r="B6136" s="917"/>
      <c r="C6136" s="917"/>
      <c r="D6136" s="917"/>
      <c r="E6136" s="917"/>
    </row>
    <row r="6137" spans="1:5">
      <c r="A6137" s="923"/>
      <c r="B6137" s="917"/>
      <c r="C6137" s="917"/>
      <c r="D6137" s="917"/>
      <c r="E6137" s="917"/>
    </row>
    <row r="6138" spans="1:5">
      <c r="A6138" s="923"/>
      <c r="B6138" s="917"/>
      <c r="C6138" s="917"/>
      <c r="D6138" s="917"/>
      <c r="E6138" s="917"/>
    </row>
    <row r="6139" spans="1:5">
      <c r="A6139" s="923"/>
      <c r="B6139" s="917"/>
      <c r="C6139" s="917"/>
      <c r="D6139" s="917"/>
      <c r="E6139" s="917"/>
    </row>
    <row r="6140" spans="1:5">
      <c r="A6140" s="923"/>
      <c r="B6140" s="917"/>
      <c r="C6140" s="917"/>
      <c r="D6140" s="917"/>
      <c r="E6140" s="917"/>
    </row>
    <row r="6141" spans="1:5">
      <c r="A6141" s="923"/>
      <c r="B6141" s="917"/>
      <c r="C6141" s="917"/>
      <c r="D6141" s="917"/>
      <c r="E6141" s="917"/>
    </row>
    <row r="6142" spans="1:5">
      <c r="A6142" s="923"/>
      <c r="B6142" s="917"/>
      <c r="C6142" s="917"/>
      <c r="D6142" s="917"/>
      <c r="E6142" s="917"/>
    </row>
    <row r="6143" spans="1:5">
      <c r="A6143" s="923"/>
      <c r="B6143" s="917"/>
      <c r="C6143" s="917"/>
      <c r="D6143" s="917"/>
      <c r="E6143" s="917"/>
    </row>
    <row r="6144" spans="1:5">
      <c r="A6144" s="923"/>
      <c r="B6144" s="917"/>
      <c r="C6144" s="917"/>
      <c r="D6144" s="917"/>
      <c r="E6144" s="917"/>
    </row>
    <row r="6145" spans="1:5">
      <c r="A6145" s="923"/>
      <c r="B6145" s="917"/>
      <c r="C6145" s="917"/>
      <c r="D6145" s="917"/>
      <c r="E6145" s="917"/>
    </row>
    <row r="6146" spans="1:5">
      <c r="A6146" s="923"/>
      <c r="B6146" s="917"/>
      <c r="C6146" s="917"/>
      <c r="D6146" s="917"/>
      <c r="E6146" s="917"/>
    </row>
    <row r="6147" spans="1:5">
      <c r="A6147" s="923"/>
      <c r="B6147" s="917"/>
      <c r="C6147" s="917"/>
      <c r="D6147" s="917"/>
      <c r="E6147" s="917"/>
    </row>
    <row r="6148" spans="1:5">
      <c r="A6148" s="923"/>
      <c r="B6148" s="917"/>
      <c r="C6148" s="917"/>
      <c r="D6148" s="917"/>
      <c r="E6148" s="917"/>
    </row>
    <row r="6149" spans="1:5">
      <c r="A6149" s="923"/>
      <c r="B6149" s="917"/>
      <c r="C6149" s="917"/>
      <c r="D6149" s="917"/>
      <c r="E6149" s="917"/>
    </row>
    <row r="6150" spans="1:5">
      <c r="A6150" s="923"/>
      <c r="B6150" s="917"/>
      <c r="C6150" s="917"/>
      <c r="D6150" s="917"/>
      <c r="E6150" s="917"/>
    </row>
    <row r="6151" spans="1:5">
      <c r="A6151" s="923"/>
      <c r="B6151" s="917"/>
      <c r="C6151" s="917"/>
      <c r="D6151" s="917"/>
      <c r="E6151" s="917"/>
    </row>
    <row r="6152" spans="1:5">
      <c r="A6152" s="923"/>
      <c r="B6152" s="917"/>
      <c r="C6152" s="917"/>
      <c r="D6152" s="917"/>
      <c r="E6152" s="917"/>
    </row>
    <row r="6153" spans="1:5">
      <c r="A6153" s="923"/>
      <c r="B6153" s="917"/>
      <c r="C6153" s="917"/>
      <c r="D6153" s="917"/>
      <c r="E6153" s="917"/>
    </row>
    <row r="6154" spans="1:5">
      <c r="A6154" s="923"/>
      <c r="B6154" s="917"/>
      <c r="C6154" s="917"/>
      <c r="D6154" s="917"/>
      <c r="E6154" s="917"/>
    </row>
    <row r="6155" spans="1:5">
      <c r="A6155" s="923"/>
      <c r="B6155" s="917"/>
      <c r="C6155" s="917"/>
      <c r="D6155" s="917"/>
      <c r="E6155" s="917"/>
    </row>
    <row r="6156" spans="1:5">
      <c r="A6156" s="923"/>
      <c r="B6156" s="917"/>
      <c r="C6156" s="917"/>
      <c r="D6156" s="917"/>
      <c r="E6156" s="917"/>
    </row>
    <row r="6157" spans="1:5">
      <c r="A6157" s="923"/>
      <c r="B6157" s="917"/>
      <c r="C6157" s="917"/>
      <c r="D6157" s="917"/>
      <c r="E6157" s="917"/>
    </row>
    <row r="6158" spans="1:5">
      <c r="A6158" s="923"/>
      <c r="B6158" s="917"/>
      <c r="C6158" s="917"/>
      <c r="D6158" s="917"/>
      <c r="E6158" s="917"/>
    </row>
    <row r="6159" spans="1:5">
      <c r="A6159" s="923"/>
      <c r="B6159" s="917"/>
      <c r="C6159" s="917"/>
      <c r="D6159" s="917"/>
      <c r="E6159" s="917"/>
    </row>
    <row r="6160" spans="1:5">
      <c r="A6160" s="923"/>
      <c r="B6160" s="917"/>
      <c r="C6160" s="917"/>
      <c r="D6160" s="917"/>
      <c r="E6160" s="917"/>
    </row>
    <row r="6161" spans="1:5">
      <c r="A6161" s="923"/>
      <c r="B6161" s="917"/>
      <c r="C6161" s="917"/>
      <c r="D6161" s="917"/>
      <c r="E6161" s="917"/>
    </row>
    <row r="6162" spans="1:5">
      <c r="A6162" s="923"/>
      <c r="B6162" s="917"/>
      <c r="C6162" s="917"/>
      <c r="D6162" s="917"/>
      <c r="E6162" s="917"/>
    </row>
    <row r="6163" spans="1:5">
      <c r="A6163" s="923"/>
      <c r="B6163" s="917"/>
      <c r="C6163" s="917"/>
      <c r="D6163" s="917"/>
      <c r="E6163" s="917"/>
    </row>
    <row r="6164" spans="1:5">
      <c r="A6164" s="923"/>
      <c r="B6164" s="917"/>
      <c r="C6164" s="917"/>
      <c r="D6164" s="917"/>
      <c r="E6164" s="917"/>
    </row>
    <row r="6165" spans="1:5">
      <c r="A6165" s="923"/>
      <c r="B6165" s="917"/>
      <c r="C6165" s="917"/>
      <c r="D6165" s="917"/>
      <c r="E6165" s="917"/>
    </row>
    <row r="6166" spans="1:5">
      <c r="A6166" s="923"/>
      <c r="B6166" s="917"/>
      <c r="C6166" s="917"/>
      <c r="D6166" s="917"/>
      <c r="E6166" s="917"/>
    </row>
    <row r="6167" spans="1:5">
      <c r="A6167" s="923"/>
      <c r="B6167" s="917"/>
      <c r="C6167" s="917"/>
      <c r="D6167" s="917"/>
      <c r="E6167" s="917"/>
    </row>
    <row r="6168" spans="1:5">
      <c r="A6168" s="923"/>
      <c r="B6168" s="917"/>
      <c r="C6168" s="917"/>
      <c r="D6168" s="917"/>
      <c r="E6168" s="917"/>
    </row>
    <row r="6169" spans="1:5">
      <c r="A6169" s="923"/>
      <c r="B6169" s="917"/>
      <c r="C6169" s="917"/>
      <c r="D6169" s="917"/>
      <c r="E6169" s="917"/>
    </row>
    <row r="6170" spans="1:5">
      <c r="A6170" s="923"/>
      <c r="B6170" s="917"/>
      <c r="C6170" s="917"/>
      <c r="D6170" s="917"/>
      <c r="E6170" s="917"/>
    </row>
    <row r="6171" spans="1:5">
      <c r="A6171" s="923"/>
      <c r="B6171" s="917"/>
      <c r="C6171" s="917"/>
      <c r="D6171" s="917"/>
      <c r="E6171" s="917"/>
    </row>
    <row r="6172" spans="1:5">
      <c r="A6172" s="923"/>
      <c r="B6172" s="917"/>
      <c r="C6172" s="917"/>
      <c r="D6172" s="917"/>
      <c r="E6172" s="917"/>
    </row>
    <row r="6173" spans="1:5">
      <c r="A6173" s="923"/>
      <c r="B6173" s="917"/>
      <c r="C6173" s="917"/>
      <c r="D6173" s="917"/>
      <c r="E6173" s="917"/>
    </row>
    <row r="6174" spans="1:5">
      <c r="A6174" s="923"/>
      <c r="B6174" s="917"/>
      <c r="C6174" s="917"/>
      <c r="D6174" s="917"/>
      <c r="E6174" s="917"/>
    </row>
    <row r="6175" spans="1:5">
      <c r="A6175" s="923"/>
      <c r="B6175" s="917"/>
      <c r="C6175" s="917"/>
      <c r="D6175" s="917"/>
      <c r="E6175" s="917"/>
    </row>
    <row r="6176" spans="1:5">
      <c r="A6176" s="923"/>
      <c r="B6176" s="917"/>
      <c r="C6176" s="917"/>
      <c r="D6176" s="917"/>
      <c r="E6176" s="917"/>
    </row>
    <row r="6177" spans="1:5">
      <c r="A6177" s="923"/>
      <c r="B6177" s="917"/>
      <c r="C6177" s="917"/>
      <c r="D6177" s="917"/>
      <c r="E6177" s="917"/>
    </row>
    <row r="6178" spans="1:5">
      <c r="A6178" s="923"/>
      <c r="B6178" s="917"/>
      <c r="C6178" s="917"/>
      <c r="D6178" s="917"/>
      <c r="E6178" s="917"/>
    </row>
    <row r="6179" spans="1:5">
      <c r="A6179" s="923"/>
      <c r="B6179" s="917"/>
      <c r="C6179" s="917"/>
      <c r="D6179" s="917"/>
      <c r="E6179" s="917"/>
    </row>
    <row r="6180" spans="1:5">
      <c r="A6180" s="923"/>
      <c r="B6180" s="917"/>
      <c r="C6180" s="917"/>
      <c r="D6180" s="917"/>
      <c r="E6180" s="917"/>
    </row>
    <row r="6181" spans="1:5">
      <c r="A6181" s="923"/>
      <c r="B6181" s="917"/>
      <c r="C6181" s="917"/>
      <c r="D6181" s="917"/>
      <c r="E6181" s="917"/>
    </row>
    <row r="6182" spans="1:5">
      <c r="A6182" s="923"/>
      <c r="B6182" s="917"/>
      <c r="C6182" s="917"/>
      <c r="D6182" s="917"/>
      <c r="E6182" s="917"/>
    </row>
    <row r="6183" spans="1:5">
      <c r="A6183" s="923"/>
      <c r="B6183" s="917"/>
      <c r="C6183" s="917"/>
      <c r="D6183" s="917"/>
      <c r="E6183" s="917"/>
    </row>
    <row r="6184" spans="1:5">
      <c r="A6184" s="923"/>
      <c r="B6184" s="917"/>
      <c r="C6184" s="917"/>
      <c r="D6184" s="917"/>
      <c r="E6184" s="917"/>
    </row>
    <row r="6185" spans="1:5">
      <c r="A6185" s="923"/>
      <c r="B6185" s="917"/>
      <c r="C6185" s="917"/>
      <c r="D6185" s="917"/>
      <c r="E6185" s="917"/>
    </row>
    <row r="6186" spans="1:5">
      <c r="A6186" s="923"/>
      <c r="B6186" s="917"/>
      <c r="C6186" s="917"/>
      <c r="D6186" s="917"/>
      <c r="E6186" s="917"/>
    </row>
    <row r="6187" spans="1:5">
      <c r="A6187" s="923"/>
      <c r="B6187" s="917"/>
      <c r="C6187" s="917"/>
      <c r="D6187" s="917"/>
      <c r="E6187" s="917"/>
    </row>
    <row r="6188" spans="1:5">
      <c r="A6188" s="923"/>
      <c r="B6188" s="917"/>
      <c r="C6188" s="917"/>
      <c r="D6188" s="917"/>
      <c r="E6188" s="917"/>
    </row>
    <row r="6189" spans="1:5">
      <c r="A6189" s="923"/>
      <c r="B6189" s="917"/>
      <c r="C6189" s="917"/>
      <c r="D6189" s="917"/>
      <c r="E6189" s="917"/>
    </row>
    <row r="6190" spans="1:5">
      <c r="A6190" s="923"/>
      <c r="B6190" s="917"/>
      <c r="C6190" s="917"/>
      <c r="D6190" s="917"/>
      <c r="E6190" s="917"/>
    </row>
    <row r="6191" spans="1:5">
      <c r="A6191" s="923"/>
      <c r="B6191" s="917"/>
      <c r="C6191" s="917"/>
      <c r="D6191" s="917"/>
      <c r="E6191" s="917"/>
    </row>
    <row r="6192" spans="1:5">
      <c r="A6192" s="923"/>
      <c r="B6192" s="917"/>
      <c r="C6192" s="917"/>
      <c r="D6192" s="917"/>
      <c r="E6192" s="917"/>
    </row>
    <row r="6193" spans="1:5">
      <c r="A6193" s="923"/>
      <c r="B6193" s="917"/>
      <c r="C6193" s="917"/>
      <c r="D6193" s="917"/>
      <c r="E6193" s="917"/>
    </row>
    <row r="6194" spans="1:5">
      <c r="A6194" s="923"/>
      <c r="B6194" s="917"/>
      <c r="C6194" s="917"/>
      <c r="D6194" s="917"/>
      <c r="E6194" s="917"/>
    </row>
    <row r="6195" spans="1:5">
      <c r="A6195" s="923"/>
      <c r="B6195" s="917"/>
      <c r="C6195" s="917"/>
      <c r="D6195" s="917"/>
      <c r="E6195" s="917"/>
    </row>
    <row r="6196" spans="1:5">
      <c r="A6196" s="923"/>
      <c r="B6196" s="917"/>
      <c r="C6196" s="917"/>
      <c r="D6196" s="917"/>
      <c r="E6196" s="917"/>
    </row>
    <row r="6197" spans="1:5">
      <c r="A6197" s="923"/>
      <c r="B6197" s="917"/>
      <c r="C6197" s="917"/>
      <c r="D6197" s="917"/>
      <c r="E6197" s="917"/>
    </row>
    <row r="6198" spans="1:5">
      <c r="A6198" s="923"/>
      <c r="B6198" s="917"/>
      <c r="C6198" s="917"/>
      <c r="D6198" s="917"/>
      <c r="E6198" s="917"/>
    </row>
    <row r="6199" spans="1:5">
      <c r="A6199" s="923"/>
      <c r="B6199" s="917"/>
      <c r="C6199" s="917"/>
      <c r="D6199" s="917"/>
      <c r="E6199" s="917"/>
    </row>
    <row r="6200" spans="1:5">
      <c r="A6200" s="923"/>
      <c r="B6200" s="917"/>
      <c r="C6200" s="917"/>
      <c r="D6200" s="917"/>
      <c r="E6200" s="917"/>
    </row>
    <row r="6201" spans="1:5">
      <c r="A6201" s="923"/>
      <c r="B6201" s="917"/>
      <c r="C6201" s="917"/>
      <c r="D6201" s="917"/>
      <c r="E6201" s="917"/>
    </row>
    <row r="6202" spans="1:5">
      <c r="A6202" s="923"/>
      <c r="B6202" s="917"/>
      <c r="C6202" s="917"/>
      <c r="D6202" s="917"/>
      <c r="E6202" s="917"/>
    </row>
    <row r="6203" spans="1:5">
      <c r="A6203" s="923"/>
      <c r="B6203" s="917"/>
      <c r="C6203" s="917"/>
      <c r="D6203" s="917"/>
      <c r="E6203" s="917"/>
    </row>
    <row r="6204" spans="1:5">
      <c r="A6204" s="923"/>
      <c r="B6204" s="917"/>
      <c r="C6204" s="917"/>
      <c r="D6204" s="917"/>
      <c r="E6204" s="917"/>
    </row>
    <row r="6205" spans="1:5">
      <c r="A6205" s="923"/>
      <c r="B6205" s="917"/>
      <c r="C6205" s="917"/>
      <c r="D6205" s="917"/>
      <c r="E6205" s="917"/>
    </row>
    <row r="6206" spans="1:5">
      <c r="A6206" s="923"/>
      <c r="B6206" s="917"/>
      <c r="C6206" s="917"/>
      <c r="D6206" s="917"/>
      <c r="E6206" s="917"/>
    </row>
    <row r="6207" spans="1:5">
      <c r="A6207" s="923"/>
      <c r="B6207" s="917"/>
      <c r="C6207" s="917"/>
      <c r="D6207" s="917"/>
      <c r="E6207" s="917"/>
    </row>
    <row r="6208" spans="1:5">
      <c r="A6208" s="923"/>
      <c r="B6208" s="917"/>
      <c r="C6208" s="917"/>
      <c r="D6208" s="917"/>
      <c r="E6208" s="917"/>
    </row>
    <row r="6209" spans="1:5">
      <c r="A6209" s="923"/>
      <c r="B6209" s="917"/>
      <c r="C6209" s="917"/>
      <c r="D6209" s="917"/>
      <c r="E6209" s="917"/>
    </row>
    <row r="6210" spans="1:5">
      <c r="A6210" s="923"/>
      <c r="B6210" s="917"/>
      <c r="C6210" s="917"/>
      <c r="D6210" s="917"/>
      <c r="E6210" s="917"/>
    </row>
    <row r="6211" spans="1:5">
      <c r="A6211" s="923"/>
      <c r="B6211" s="917"/>
      <c r="C6211" s="917"/>
      <c r="D6211" s="917"/>
      <c r="E6211" s="917"/>
    </row>
    <row r="6212" spans="1:5">
      <c r="A6212" s="923"/>
      <c r="B6212" s="917"/>
      <c r="C6212" s="917"/>
      <c r="D6212" s="917"/>
      <c r="E6212" s="917"/>
    </row>
    <row r="6213" spans="1:5">
      <c r="A6213" s="923"/>
      <c r="B6213" s="917"/>
      <c r="C6213" s="917"/>
      <c r="D6213" s="917"/>
      <c r="E6213" s="917"/>
    </row>
    <row r="6214" spans="1:5">
      <c r="A6214" s="923"/>
      <c r="B6214" s="917"/>
      <c r="C6214" s="917"/>
      <c r="D6214" s="917"/>
      <c r="E6214" s="917"/>
    </row>
    <row r="6215" spans="1:5">
      <c r="A6215" s="923"/>
      <c r="B6215" s="917"/>
      <c r="C6215" s="917"/>
      <c r="D6215" s="917"/>
      <c r="E6215" s="917"/>
    </row>
    <row r="6216" spans="1:5">
      <c r="A6216" s="923"/>
      <c r="B6216" s="917"/>
      <c r="C6216" s="917"/>
      <c r="D6216" s="917"/>
      <c r="E6216" s="917"/>
    </row>
    <row r="6217" spans="1:5">
      <c r="A6217" s="923"/>
      <c r="B6217" s="917"/>
      <c r="C6217" s="917"/>
      <c r="D6217" s="917"/>
      <c r="E6217" s="917"/>
    </row>
    <row r="6218" spans="1:5">
      <c r="A6218" s="923"/>
      <c r="B6218" s="917"/>
      <c r="C6218" s="917"/>
      <c r="D6218" s="917"/>
      <c r="E6218" s="917"/>
    </row>
    <row r="6219" spans="1:5">
      <c r="A6219" s="923"/>
      <c r="B6219" s="917"/>
      <c r="C6219" s="917"/>
      <c r="D6219" s="917"/>
      <c r="E6219" s="917"/>
    </row>
    <row r="6220" spans="1:5">
      <c r="A6220" s="923"/>
      <c r="B6220" s="917"/>
      <c r="C6220" s="917"/>
      <c r="D6220" s="917"/>
      <c r="E6220" s="917"/>
    </row>
    <row r="6221" spans="1:5">
      <c r="A6221" s="923"/>
      <c r="B6221" s="917"/>
      <c r="C6221" s="917"/>
      <c r="D6221" s="917"/>
      <c r="E6221" s="917"/>
    </row>
    <row r="6222" spans="1:5">
      <c r="A6222" s="923"/>
      <c r="B6222" s="917"/>
      <c r="C6222" s="917"/>
      <c r="D6222" s="917"/>
      <c r="E6222" s="917"/>
    </row>
    <row r="6223" spans="1:5">
      <c r="A6223" s="923"/>
      <c r="B6223" s="917"/>
      <c r="C6223" s="917"/>
      <c r="D6223" s="917"/>
      <c r="E6223" s="917"/>
    </row>
    <row r="6224" spans="1:5">
      <c r="A6224" s="923"/>
      <c r="B6224" s="917"/>
      <c r="C6224" s="917"/>
      <c r="D6224" s="917"/>
      <c r="E6224" s="917"/>
    </row>
    <row r="6225" spans="1:5">
      <c r="A6225" s="923"/>
      <c r="B6225" s="917"/>
      <c r="C6225" s="917"/>
      <c r="D6225" s="917"/>
      <c r="E6225" s="917"/>
    </row>
    <row r="6226" spans="1:5">
      <c r="A6226" s="923"/>
      <c r="B6226" s="917"/>
      <c r="C6226" s="917"/>
      <c r="D6226" s="917"/>
      <c r="E6226" s="917"/>
    </row>
    <row r="6227" spans="1:5">
      <c r="A6227" s="923"/>
      <c r="B6227" s="917"/>
      <c r="C6227" s="917"/>
      <c r="D6227" s="917"/>
      <c r="E6227" s="917"/>
    </row>
    <row r="6228" spans="1:5">
      <c r="A6228" s="923"/>
      <c r="B6228" s="917"/>
      <c r="C6228" s="917"/>
      <c r="D6228" s="917"/>
      <c r="E6228" s="917"/>
    </row>
    <row r="6229" spans="1:5">
      <c r="A6229" s="923"/>
      <c r="B6229" s="917"/>
      <c r="C6229" s="917"/>
      <c r="D6229" s="917"/>
      <c r="E6229" s="917"/>
    </row>
    <row r="6230" spans="1:5">
      <c r="A6230" s="923"/>
      <c r="B6230" s="917"/>
      <c r="C6230" s="917"/>
      <c r="D6230" s="917"/>
      <c r="E6230" s="917"/>
    </row>
    <row r="6231" spans="1:5">
      <c r="A6231" s="923"/>
      <c r="B6231" s="917"/>
      <c r="C6231" s="917"/>
      <c r="D6231" s="917"/>
      <c r="E6231" s="917"/>
    </row>
    <row r="6232" spans="1:5">
      <c r="A6232" s="923"/>
      <c r="B6232" s="917"/>
      <c r="C6232" s="917"/>
      <c r="D6232" s="917"/>
      <c r="E6232" s="917"/>
    </row>
    <row r="6233" spans="1:5">
      <c r="A6233" s="923"/>
      <c r="B6233" s="917"/>
      <c r="C6233" s="917"/>
      <c r="D6233" s="917"/>
      <c r="E6233" s="917"/>
    </row>
    <row r="6234" spans="1:5">
      <c r="A6234" s="923"/>
      <c r="B6234" s="917"/>
      <c r="C6234" s="917"/>
      <c r="D6234" s="917"/>
      <c r="E6234" s="917"/>
    </row>
    <row r="6235" spans="1:5">
      <c r="A6235" s="923"/>
      <c r="B6235" s="917"/>
      <c r="C6235" s="917"/>
      <c r="D6235" s="917"/>
      <c r="E6235" s="917"/>
    </row>
    <row r="6236" spans="1:5">
      <c r="A6236" s="923"/>
      <c r="B6236" s="917"/>
      <c r="C6236" s="917"/>
      <c r="D6236" s="917"/>
      <c r="E6236" s="917"/>
    </row>
    <row r="6237" spans="1:5">
      <c r="A6237" s="923"/>
      <c r="B6237" s="917"/>
      <c r="C6237" s="917"/>
      <c r="D6237" s="917"/>
      <c r="E6237" s="917"/>
    </row>
    <row r="6238" spans="1:5">
      <c r="A6238" s="923"/>
      <c r="B6238" s="917"/>
      <c r="C6238" s="917"/>
      <c r="D6238" s="917"/>
      <c r="E6238" s="917"/>
    </row>
    <row r="6239" spans="1:5">
      <c r="A6239" s="923"/>
      <c r="B6239" s="917"/>
      <c r="C6239" s="917"/>
      <c r="D6239" s="917"/>
      <c r="E6239" s="917"/>
    </row>
    <row r="6240" spans="1:5">
      <c r="A6240" s="923"/>
      <c r="B6240" s="917"/>
      <c r="C6240" s="917"/>
      <c r="D6240" s="917"/>
      <c r="E6240" s="917"/>
    </row>
    <row r="6241" spans="1:5">
      <c r="A6241" s="923"/>
      <c r="B6241" s="917"/>
      <c r="C6241" s="917"/>
      <c r="D6241" s="917"/>
      <c r="E6241" s="917"/>
    </row>
    <row r="6242" spans="1:5">
      <c r="A6242" s="923"/>
      <c r="B6242" s="917"/>
      <c r="C6242" s="917"/>
      <c r="D6242" s="917"/>
      <c r="E6242" s="917"/>
    </row>
    <row r="6243" spans="1:5">
      <c r="A6243" s="923"/>
      <c r="B6243" s="917"/>
      <c r="C6243" s="917"/>
      <c r="D6243" s="917"/>
      <c r="E6243" s="917"/>
    </row>
    <row r="6244" spans="1:5">
      <c r="A6244" s="923"/>
      <c r="B6244" s="917"/>
      <c r="C6244" s="917"/>
      <c r="D6244" s="917"/>
      <c r="E6244" s="917"/>
    </row>
    <row r="6245" spans="1:5">
      <c r="A6245" s="923"/>
      <c r="B6245" s="917"/>
      <c r="C6245" s="917"/>
      <c r="D6245" s="917"/>
      <c r="E6245" s="917"/>
    </row>
    <row r="6246" spans="1:5">
      <c r="A6246" s="923"/>
      <c r="B6246" s="917"/>
      <c r="C6246" s="917"/>
      <c r="D6246" s="917"/>
      <c r="E6246" s="917"/>
    </row>
    <row r="6247" spans="1:5">
      <c r="A6247" s="923"/>
      <c r="B6247" s="917"/>
      <c r="C6247" s="917"/>
      <c r="D6247" s="917"/>
      <c r="E6247" s="917"/>
    </row>
    <row r="6248" spans="1:5">
      <c r="A6248" s="923"/>
      <c r="B6248" s="917"/>
      <c r="C6248" s="917"/>
      <c r="D6248" s="917"/>
      <c r="E6248" s="917"/>
    </row>
    <row r="6249" spans="1:5">
      <c r="A6249" s="923"/>
      <c r="B6249" s="917"/>
      <c r="C6249" s="917"/>
      <c r="D6249" s="917"/>
      <c r="E6249" s="917"/>
    </row>
    <row r="6250" spans="1:5">
      <c r="A6250" s="923"/>
      <c r="B6250" s="917"/>
      <c r="C6250" s="917"/>
      <c r="D6250" s="917"/>
      <c r="E6250" s="917"/>
    </row>
    <row r="6251" spans="1:5">
      <c r="A6251" s="923"/>
      <c r="B6251" s="917"/>
      <c r="C6251" s="917"/>
      <c r="D6251" s="917"/>
      <c r="E6251" s="917"/>
    </row>
    <row r="6252" spans="1:5">
      <c r="A6252" s="923"/>
      <c r="B6252" s="917"/>
      <c r="C6252" s="917"/>
      <c r="D6252" s="917"/>
      <c r="E6252" s="917"/>
    </row>
    <row r="6253" spans="1:5">
      <c r="A6253" s="923"/>
      <c r="B6253" s="917"/>
      <c r="C6253" s="917"/>
      <c r="D6253" s="917"/>
      <c r="E6253" s="917"/>
    </row>
    <row r="6254" spans="1:5">
      <c r="A6254" s="923"/>
      <c r="B6254" s="917"/>
      <c r="C6254" s="917"/>
      <c r="D6254" s="917"/>
      <c r="E6254" s="917"/>
    </row>
    <row r="6255" spans="1:5">
      <c r="A6255" s="923"/>
      <c r="B6255" s="917"/>
      <c r="C6255" s="917"/>
      <c r="D6255" s="917"/>
      <c r="E6255" s="917"/>
    </row>
    <row r="6256" spans="1:5">
      <c r="A6256" s="923"/>
      <c r="B6256" s="917"/>
      <c r="C6256" s="917"/>
      <c r="D6256" s="917"/>
      <c r="E6256" s="917"/>
    </row>
    <row r="6257" spans="1:5">
      <c r="A6257" s="923"/>
      <c r="B6257" s="917"/>
      <c r="C6257" s="917"/>
      <c r="D6257" s="917"/>
      <c r="E6257" s="917"/>
    </row>
    <row r="6258" spans="1:5">
      <c r="A6258" s="923"/>
      <c r="B6258" s="917"/>
      <c r="C6258" s="917"/>
      <c r="D6258" s="917"/>
      <c r="E6258" s="917"/>
    </row>
    <row r="6259" spans="1:5">
      <c r="A6259" s="923"/>
      <c r="B6259" s="917"/>
      <c r="C6259" s="917"/>
      <c r="D6259" s="917"/>
      <c r="E6259" s="917"/>
    </row>
    <row r="6260" spans="1:5">
      <c r="A6260" s="923"/>
      <c r="B6260" s="917"/>
      <c r="C6260" s="917"/>
      <c r="D6260" s="917"/>
      <c r="E6260" s="917"/>
    </row>
    <row r="6261" spans="1:5">
      <c r="A6261" s="923"/>
      <c r="B6261" s="917"/>
      <c r="C6261" s="917"/>
      <c r="D6261" s="917"/>
      <c r="E6261" s="917"/>
    </row>
    <row r="6262" spans="1:5">
      <c r="A6262" s="923"/>
      <c r="B6262" s="917"/>
      <c r="C6262" s="917"/>
      <c r="D6262" s="917"/>
      <c r="E6262" s="917"/>
    </row>
    <row r="6263" spans="1:5">
      <c r="A6263" s="923"/>
      <c r="B6263" s="917"/>
      <c r="C6263" s="917"/>
      <c r="D6263" s="917"/>
      <c r="E6263" s="917"/>
    </row>
    <row r="6264" spans="1:5">
      <c r="A6264" s="923"/>
      <c r="B6264" s="917"/>
      <c r="C6264" s="917"/>
      <c r="D6264" s="917"/>
      <c r="E6264" s="917"/>
    </row>
    <row r="6265" spans="1:5">
      <c r="A6265" s="923"/>
      <c r="B6265" s="917"/>
      <c r="C6265" s="917"/>
      <c r="D6265" s="917"/>
      <c r="E6265" s="917"/>
    </row>
    <row r="6266" spans="1:5">
      <c r="A6266" s="923"/>
      <c r="B6266" s="917"/>
      <c r="C6266" s="917"/>
      <c r="D6266" s="917"/>
      <c r="E6266" s="917"/>
    </row>
    <row r="6267" spans="1:5">
      <c r="A6267" s="923"/>
      <c r="B6267" s="917"/>
      <c r="C6267" s="917"/>
      <c r="D6267" s="917"/>
      <c r="E6267" s="917"/>
    </row>
    <row r="6268" spans="1:5">
      <c r="A6268" s="923"/>
      <c r="B6268" s="917"/>
      <c r="C6268" s="917"/>
      <c r="D6268" s="917"/>
      <c r="E6268" s="917"/>
    </row>
    <row r="6269" spans="1:5">
      <c r="A6269" s="923"/>
      <c r="B6269" s="917"/>
      <c r="C6269" s="917"/>
      <c r="D6269" s="917"/>
      <c r="E6269" s="917"/>
    </row>
    <row r="6270" spans="1:5">
      <c r="A6270" s="923"/>
      <c r="B6270" s="917"/>
      <c r="C6270" s="917"/>
      <c r="D6270" s="917"/>
      <c r="E6270" s="917"/>
    </row>
    <row r="6271" spans="1:5">
      <c r="A6271" s="923"/>
      <c r="B6271" s="917"/>
      <c r="C6271" s="917"/>
      <c r="D6271" s="917"/>
      <c r="E6271" s="917"/>
    </row>
    <row r="6272" spans="1:5">
      <c r="A6272" s="923"/>
      <c r="B6272" s="917"/>
      <c r="C6272" s="917"/>
      <c r="D6272" s="917"/>
      <c r="E6272" s="917"/>
    </row>
    <row r="6273" spans="1:5">
      <c r="A6273" s="923"/>
      <c r="B6273" s="917"/>
      <c r="C6273" s="917"/>
      <c r="D6273" s="917"/>
      <c r="E6273" s="917"/>
    </row>
    <row r="6274" spans="1:5">
      <c r="A6274" s="923"/>
      <c r="B6274" s="917"/>
      <c r="C6274" s="917"/>
      <c r="D6274" s="917"/>
      <c r="E6274" s="917"/>
    </row>
    <row r="6275" spans="1:5">
      <c r="A6275" s="923"/>
      <c r="B6275" s="917"/>
      <c r="C6275" s="917"/>
      <c r="D6275" s="917"/>
      <c r="E6275" s="917"/>
    </row>
    <row r="6276" spans="1:5">
      <c r="A6276" s="923"/>
      <c r="B6276" s="917"/>
      <c r="C6276" s="917"/>
      <c r="D6276" s="917"/>
      <c r="E6276" s="917"/>
    </row>
    <row r="6277" spans="1:5">
      <c r="A6277" s="923"/>
      <c r="B6277" s="917"/>
      <c r="C6277" s="917"/>
      <c r="D6277" s="917"/>
      <c r="E6277" s="917"/>
    </row>
    <row r="6278" spans="1:5">
      <c r="A6278" s="923"/>
      <c r="B6278" s="917"/>
      <c r="C6278" s="917"/>
      <c r="D6278" s="917"/>
      <c r="E6278" s="917"/>
    </row>
    <row r="6279" spans="1:5">
      <c r="A6279" s="923"/>
      <c r="B6279" s="917"/>
      <c r="C6279" s="917"/>
      <c r="D6279" s="917"/>
      <c r="E6279" s="917"/>
    </row>
    <row r="6280" spans="1:5">
      <c r="A6280" s="923"/>
      <c r="B6280" s="917"/>
      <c r="C6280" s="917"/>
      <c r="D6280" s="917"/>
      <c r="E6280" s="917"/>
    </row>
    <row r="6281" spans="1:5">
      <c r="A6281" s="923"/>
      <c r="B6281" s="917"/>
      <c r="C6281" s="917"/>
      <c r="D6281" s="917"/>
      <c r="E6281" s="917"/>
    </row>
    <row r="6282" spans="1:5">
      <c r="A6282" s="923"/>
      <c r="B6282" s="917"/>
      <c r="C6282" s="917"/>
      <c r="D6282" s="917"/>
      <c r="E6282" s="917"/>
    </row>
    <row r="6283" spans="1:5">
      <c r="A6283" s="923"/>
      <c r="B6283" s="917"/>
      <c r="C6283" s="917"/>
      <c r="D6283" s="917"/>
      <c r="E6283" s="917"/>
    </row>
    <row r="6284" spans="1:5">
      <c r="A6284" s="923"/>
      <c r="B6284" s="917"/>
      <c r="C6284" s="917"/>
      <c r="D6284" s="917"/>
      <c r="E6284" s="917"/>
    </row>
    <row r="6285" spans="1:5">
      <c r="A6285" s="923"/>
      <c r="B6285" s="917"/>
      <c r="C6285" s="917"/>
      <c r="D6285" s="917"/>
      <c r="E6285" s="917"/>
    </row>
    <row r="6286" spans="1:5">
      <c r="A6286" s="923"/>
      <c r="B6286" s="917"/>
      <c r="C6286" s="917"/>
      <c r="D6286" s="917"/>
      <c r="E6286" s="917"/>
    </row>
    <row r="6287" spans="1:5">
      <c r="A6287" s="923"/>
      <c r="B6287" s="917"/>
      <c r="C6287" s="917"/>
      <c r="D6287" s="917"/>
      <c r="E6287" s="917"/>
    </row>
    <row r="6288" spans="1:5">
      <c r="A6288" s="923"/>
      <c r="B6288" s="917"/>
      <c r="C6288" s="917"/>
      <c r="D6288" s="917"/>
      <c r="E6288" s="917"/>
    </row>
    <row r="6289" spans="1:5">
      <c r="A6289" s="923"/>
      <c r="B6289" s="917"/>
      <c r="C6289" s="917"/>
      <c r="D6289" s="917"/>
      <c r="E6289" s="917"/>
    </row>
    <row r="6290" spans="1:5">
      <c r="A6290" s="923"/>
      <c r="B6290" s="917"/>
      <c r="C6290" s="917"/>
      <c r="D6290" s="917"/>
      <c r="E6290" s="917"/>
    </row>
    <row r="6291" spans="1:5">
      <c r="A6291" s="923"/>
      <c r="B6291" s="917"/>
      <c r="C6291" s="917"/>
      <c r="D6291" s="917"/>
      <c r="E6291" s="917"/>
    </row>
    <row r="6292" spans="1:5">
      <c r="A6292" s="923"/>
      <c r="B6292" s="917"/>
      <c r="C6292" s="917"/>
      <c r="D6292" s="917"/>
      <c r="E6292" s="917"/>
    </row>
    <row r="6293" spans="1:5">
      <c r="A6293" s="923"/>
      <c r="B6293" s="917"/>
      <c r="C6293" s="917"/>
      <c r="D6293" s="917"/>
      <c r="E6293" s="917"/>
    </row>
    <row r="6294" spans="1:5">
      <c r="A6294" s="923"/>
      <c r="B6294" s="917"/>
      <c r="C6294" s="917"/>
      <c r="D6294" s="917"/>
      <c r="E6294" s="917"/>
    </row>
    <row r="6295" spans="1:5">
      <c r="A6295" s="923"/>
      <c r="B6295" s="917"/>
      <c r="C6295" s="917"/>
      <c r="D6295" s="917"/>
      <c r="E6295" s="917"/>
    </row>
    <row r="6296" spans="1:5">
      <c r="A6296" s="923"/>
      <c r="B6296" s="917"/>
      <c r="C6296" s="917"/>
      <c r="D6296" s="917"/>
      <c r="E6296" s="917"/>
    </row>
    <row r="6297" spans="1:5">
      <c r="A6297" s="923"/>
      <c r="B6297" s="917"/>
      <c r="C6297" s="917"/>
      <c r="D6297" s="917"/>
      <c r="E6297" s="917"/>
    </row>
    <row r="6298" spans="1:5">
      <c r="A6298" s="923"/>
      <c r="B6298" s="917"/>
      <c r="C6298" s="917"/>
      <c r="D6298" s="917"/>
      <c r="E6298" s="917"/>
    </row>
    <row r="6299" spans="1:5">
      <c r="A6299" s="923"/>
      <c r="B6299" s="917"/>
      <c r="C6299" s="917"/>
      <c r="D6299" s="917"/>
      <c r="E6299" s="917"/>
    </row>
    <row r="6300" spans="1:5">
      <c r="A6300" s="923"/>
      <c r="B6300" s="917"/>
      <c r="C6300" s="917"/>
      <c r="D6300" s="917"/>
      <c r="E6300" s="917"/>
    </row>
    <row r="6301" spans="1:5">
      <c r="A6301" s="923"/>
      <c r="B6301" s="917"/>
      <c r="C6301" s="917"/>
      <c r="D6301" s="917"/>
      <c r="E6301" s="917"/>
    </row>
    <row r="6302" spans="1:5">
      <c r="A6302" s="923"/>
      <c r="B6302" s="917"/>
      <c r="C6302" s="917"/>
      <c r="D6302" s="917"/>
      <c r="E6302" s="917"/>
    </row>
    <row r="6303" spans="1:5">
      <c r="A6303" s="923"/>
      <c r="B6303" s="917"/>
      <c r="C6303" s="917"/>
      <c r="D6303" s="917"/>
      <c r="E6303" s="917"/>
    </row>
    <row r="6304" spans="1:5">
      <c r="A6304" s="923"/>
      <c r="B6304" s="917"/>
      <c r="C6304" s="917"/>
      <c r="D6304" s="917"/>
      <c r="E6304" s="917"/>
    </row>
    <row r="6305" spans="1:5">
      <c r="A6305" s="923"/>
      <c r="B6305" s="917"/>
      <c r="C6305" s="917"/>
      <c r="D6305" s="917"/>
      <c r="E6305" s="917"/>
    </row>
    <row r="6306" spans="1:5">
      <c r="A6306" s="923"/>
      <c r="B6306" s="917"/>
      <c r="C6306" s="917"/>
      <c r="D6306" s="917"/>
      <c r="E6306" s="917"/>
    </row>
    <row r="6307" spans="1:5">
      <c r="A6307" s="923"/>
      <c r="B6307" s="917"/>
      <c r="C6307" s="917"/>
      <c r="D6307" s="917"/>
      <c r="E6307" s="917"/>
    </row>
    <row r="6308" spans="1:5">
      <c r="A6308" s="923"/>
      <c r="B6308" s="917"/>
      <c r="C6308" s="917"/>
      <c r="D6308" s="917"/>
      <c r="E6308" s="917"/>
    </row>
    <row r="6309" spans="1:5">
      <c r="A6309" s="923"/>
      <c r="B6309" s="917"/>
      <c r="C6309" s="917"/>
      <c r="D6309" s="917"/>
      <c r="E6309" s="917"/>
    </row>
    <row r="6310" spans="1:5">
      <c r="A6310" s="923"/>
      <c r="B6310" s="917"/>
      <c r="C6310" s="917"/>
      <c r="D6310" s="917"/>
      <c r="E6310" s="917"/>
    </row>
    <row r="6311" spans="1:5">
      <c r="A6311" s="923"/>
      <c r="B6311" s="917"/>
      <c r="C6311" s="917"/>
      <c r="D6311" s="917"/>
      <c r="E6311" s="917"/>
    </row>
    <row r="6312" spans="1:5">
      <c r="A6312" s="923"/>
      <c r="B6312" s="917"/>
      <c r="C6312" s="917"/>
      <c r="D6312" s="917"/>
      <c r="E6312" s="917"/>
    </row>
    <row r="6313" spans="1:5">
      <c r="A6313" s="923"/>
      <c r="B6313" s="917"/>
      <c r="C6313" s="917"/>
      <c r="D6313" s="917"/>
      <c r="E6313" s="917"/>
    </row>
    <row r="6314" spans="1:5">
      <c r="A6314" s="923"/>
      <c r="B6314" s="917"/>
      <c r="C6314" s="917"/>
      <c r="D6314" s="917"/>
      <c r="E6314" s="917"/>
    </row>
    <row r="6315" spans="1:5">
      <c r="A6315" s="923"/>
      <c r="B6315" s="917"/>
      <c r="C6315" s="917"/>
      <c r="D6315" s="917"/>
      <c r="E6315" s="917"/>
    </row>
    <row r="6316" spans="1:5">
      <c r="A6316" s="923"/>
      <c r="B6316" s="917"/>
      <c r="C6316" s="917"/>
      <c r="D6316" s="917"/>
      <c r="E6316" s="917"/>
    </row>
    <row r="6317" spans="1:5">
      <c r="A6317" s="923"/>
      <c r="B6317" s="917"/>
      <c r="C6317" s="917"/>
      <c r="D6317" s="917"/>
      <c r="E6317" s="917"/>
    </row>
    <row r="6318" spans="1:5">
      <c r="A6318" s="923"/>
      <c r="B6318" s="917"/>
      <c r="C6318" s="917"/>
      <c r="D6318" s="917"/>
      <c r="E6318" s="917"/>
    </row>
    <row r="6319" spans="1:5">
      <c r="A6319" s="923"/>
      <c r="B6319" s="917"/>
      <c r="C6319" s="917"/>
      <c r="D6319" s="917"/>
      <c r="E6319" s="917"/>
    </row>
    <row r="6320" spans="1:5">
      <c r="A6320" s="923"/>
      <c r="B6320" s="917"/>
      <c r="C6320" s="917"/>
      <c r="D6320" s="917"/>
      <c r="E6320" s="917"/>
    </row>
    <row r="6321" spans="1:5">
      <c r="A6321" s="923"/>
      <c r="B6321" s="917"/>
      <c r="C6321" s="917"/>
      <c r="D6321" s="917"/>
      <c r="E6321" s="917"/>
    </row>
    <row r="6322" spans="1:5">
      <c r="A6322" s="923"/>
      <c r="B6322" s="917"/>
      <c r="C6322" s="917"/>
      <c r="D6322" s="917"/>
      <c r="E6322" s="917"/>
    </row>
    <row r="6323" spans="1:5">
      <c r="A6323" s="923"/>
      <c r="B6323" s="917"/>
      <c r="C6323" s="917"/>
      <c r="D6323" s="917"/>
      <c r="E6323" s="917"/>
    </row>
    <row r="6324" spans="1:5">
      <c r="A6324" s="923"/>
      <c r="B6324" s="917"/>
      <c r="C6324" s="917"/>
      <c r="D6324" s="917"/>
      <c r="E6324" s="917"/>
    </row>
    <row r="6325" spans="1:5">
      <c r="A6325" s="923"/>
      <c r="B6325" s="917"/>
      <c r="C6325" s="917"/>
      <c r="D6325" s="917"/>
      <c r="E6325" s="917"/>
    </row>
    <row r="6326" spans="1:5">
      <c r="A6326" s="923"/>
      <c r="B6326" s="917"/>
      <c r="C6326" s="917"/>
      <c r="D6326" s="917"/>
      <c r="E6326" s="917"/>
    </row>
    <row r="6327" spans="1:5">
      <c r="A6327" s="923"/>
      <c r="B6327" s="917"/>
      <c r="C6327" s="917"/>
      <c r="D6327" s="917"/>
      <c r="E6327" s="917"/>
    </row>
    <row r="6328" spans="1:5">
      <c r="A6328" s="923"/>
      <c r="B6328" s="917"/>
      <c r="C6328" s="917"/>
      <c r="D6328" s="917"/>
      <c r="E6328" s="917"/>
    </row>
    <row r="6329" spans="1:5">
      <c r="A6329" s="923"/>
      <c r="B6329" s="917"/>
      <c r="C6329" s="917"/>
      <c r="D6329" s="917"/>
      <c r="E6329" s="917"/>
    </row>
    <row r="6330" spans="1:5">
      <c r="A6330" s="923"/>
      <c r="B6330" s="917"/>
      <c r="C6330" s="917"/>
      <c r="D6330" s="917"/>
      <c r="E6330" s="917"/>
    </row>
    <row r="6331" spans="1:5">
      <c r="A6331" s="923"/>
      <c r="B6331" s="917"/>
      <c r="C6331" s="917"/>
      <c r="D6331" s="917"/>
      <c r="E6331" s="917"/>
    </row>
    <row r="6332" spans="1:5">
      <c r="A6332" s="923"/>
      <c r="B6332" s="917"/>
      <c r="C6332" s="917"/>
      <c r="D6332" s="917"/>
      <c r="E6332" s="917"/>
    </row>
    <row r="6333" spans="1:5">
      <c r="A6333" s="923"/>
      <c r="B6333" s="917"/>
      <c r="C6333" s="917"/>
      <c r="D6333" s="917"/>
      <c r="E6333" s="917"/>
    </row>
    <row r="6334" spans="1:5">
      <c r="A6334" s="923"/>
      <c r="B6334" s="917"/>
      <c r="C6334" s="917"/>
      <c r="D6334" s="917"/>
      <c r="E6334" s="917"/>
    </row>
    <row r="6335" spans="1:5">
      <c r="A6335" s="923"/>
      <c r="B6335" s="917"/>
      <c r="C6335" s="917"/>
      <c r="D6335" s="917"/>
      <c r="E6335" s="917"/>
    </row>
    <row r="6336" spans="1:5">
      <c r="A6336" s="923"/>
      <c r="B6336" s="917"/>
      <c r="C6336" s="917"/>
      <c r="D6336" s="917"/>
      <c r="E6336" s="917"/>
    </row>
    <row r="6337" spans="1:5">
      <c r="A6337" s="923"/>
      <c r="B6337" s="917"/>
      <c r="C6337" s="917"/>
      <c r="D6337" s="917"/>
      <c r="E6337" s="917"/>
    </row>
    <row r="6338" spans="1:5">
      <c r="A6338" s="923"/>
      <c r="B6338" s="917"/>
      <c r="C6338" s="917"/>
      <c r="D6338" s="917"/>
      <c r="E6338" s="917"/>
    </row>
    <row r="6339" spans="1:5">
      <c r="A6339" s="923"/>
      <c r="B6339" s="917"/>
      <c r="C6339" s="917"/>
      <c r="D6339" s="917"/>
      <c r="E6339" s="917"/>
    </row>
    <row r="6340" spans="1:5">
      <c r="A6340" s="923"/>
      <c r="B6340" s="917"/>
      <c r="C6340" s="917"/>
      <c r="D6340" s="917"/>
      <c r="E6340" s="917"/>
    </row>
    <row r="6341" spans="1:5">
      <c r="A6341" s="923"/>
      <c r="B6341" s="917"/>
      <c r="C6341" s="917"/>
      <c r="D6341" s="917"/>
      <c r="E6341" s="917"/>
    </row>
    <row r="6342" spans="1:5">
      <c r="A6342" s="923"/>
      <c r="B6342" s="917"/>
      <c r="C6342" s="917"/>
      <c r="D6342" s="917"/>
      <c r="E6342" s="917"/>
    </row>
    <row r="6343" spans="1:5">
      <c r="A6343" s="923"/>
      <c r="B6343" s="917"/>
      <c r="C6343" s="917"/>
      <c r="D6343" s="917"/>
      <c r="E6343" s="917"/>
    </row>
    <row r="6344" spans="1:5">
      <c r="A6344" s="923"/>
      <c r="B6344" s="917"/>
      <c r="C6344" s="917"/>
      <c r="D6344" s="917"/>
      <c r="E6344" s="917"/>
    </row>
    <row r="6345" spans="1:5">
      <c r="A6345" s="923"/>
      <c r="B6345" s="917"/>
      <c r="C6345" s="917"/>
      <c r="D6345" s="917"/>
      <c r="E6345" s="917"/>
    </row>
    <row r="6346" spans="1:5">
      <c r="A6346" s="923"/>
      <c r="B6346" s="917"/>
      <c r="C6346" s="917"/>
      <c r="D6346" s="917"/>
      <c r="E6346" s="917"/>
    </row>
    <row r="6347" spans="1:5">
      <c r="A6347" s="923"/>
      <c r="B6347" s="917"/>
      <c r="C6347" s="917"/>
      <c r="D6347" s="917"/>
      <c r="E6347" s="917"/>
    </row>
    <row r="6348" spans="1:5">
      <c r="A6348" s="923"/>
      <c r="B6348" s="917"/>
      <c r="C6348" s="917"/>
      <c r="D6348" s="917"/>
      <c r="E6348" s="917"/>
    </row>
    <row r="6349" spans="1:5">
      <c r="A6349" s="923"/>
      <c r="B6349" s="917"/>
      <c r="C6349" s="917"/>
      <c r="D6349" s="917"/>
      <c r="E6349" s="917"/>
    </row>
    <row r="6350" spans="1:5">
      <c r="A6350" s="923"/>
      <c r="B6350" s="917"/>
      <c r="C6350" s="917"/>
      <c r="D6350" s="917"/>
      <c r="E6350" s="917"/>
    </row>
    <row r="6351" spans="1:5">
      <c r="A6351" s="923"/>
      <c r="B6351" s="917"/>
      <c r="C6351" s="917"/>
      <c r="D6351" s="917"/>
      <c r="E6351" s="917"/>
    </row>
    <row r="6352" spans="1:5">
      <c r="A6352" s="923"/>
      <c r="B6352" s="917"/>
      <c r="C6352" s="917"/>
      <c r="D6352" s="917"/>
      <c r="E6352" s="917"/>
    </row>
    <row r="6353" spans="1:5">
      <c r="A6353" s="923"/>
      <c r="B6353" s="917"/>
      <c r="C6353" s="917"/>
      <c r="D6353" s="917"/>
      <c r="E6353" s="917"/>
    </row>
    <row r="6354" spans="1:5">
      <c r="A6354" s="923"/>
      <c r="B6354" s="917"/>
      <c r="C6354" s="917"/>
      <c r="D6354" s="917"/>
      <c r="E6354" s="917"/>
    </row>
    <row r="6355" spans="1:5">
      <c r="A6355" s="923"/>
      <c r="B6355" s="917"/>
      <c r="C6355" s="917"/>
      <c r="D6355" s="917"/>
      <c r="E6355" s="917"/>
    </row>
    <row r="6356" spans="1:5">
      <c r="A6356" s="923"/>
      <c r="B6356" s="917"/>
      <c r="C6356" s="917"/>
      <c r="D6356" s="917"/>
      <c r="E6356" s="917"/>
    </row>
    <row r="6357" spans="1:5">
      <c r="A6357" s="923"/>
      <c r="B6357" s="917"/>
      <c r="C6357" s="917"/>
      <c r="D6357" s="917"/>
      <c r="E6357" s="917"/>
    </row>
    <row r="6358" spans="1:5">
      <c r="A6358" s="923"/>
      <c r="B6358" s="917"/>
      <c r="C6358" s="917"/>
      <c r="D6358" s="917"/>
      <c r="E6358" s="917"/>
    </row>
    <row r="6359" spans="1:5">
      <c r="A6359" s="923"/>
      <c r="B6359" s="917"/>
      <c r="C6359" s="917"/>
      <c r="D6359" s="917"/>
      <c r="E6359" s="917"/>
    </row>
    <row r="6360" spans="1:5">
      <c r="A6360" s="923"/>
      <c r="B6360" s="917"/>
      <c r="C6360" s="917"/>
      <c r="D6360" s="917"/>
      <c r="E6360" s="917"/>
    </row>
    <row r="6361" spans="1:5">
      <c r="A6361" s="923"/>
      <c r="B6361" s="917"/>
      <c r="C6361" s="917"/>
      <c r="D6361" s="917"/>
      <c r="E6361" s="917"/>
    </row>
    <row r="6362" spans="1:5">
      <c r="A6362" s="923"/>
      <c r="B6362" s="917"/>
      <c r="C6362" s="917"/>
      <c r="D6362" s="917"/>
      <c r="E6362" s="917"/>
    </row>
    <row r="6363" spans="1:5">
      <c r="A6363" s="923"/>
      <c r="B6363" s="917"/>
      <c r="C6363" s="917"/>
      <c r="D6363" s="917"/>
      <c r="E6363" s="917"/>
    </row>
    <row r="6364" spans="1:5">
      <c r="A6364" s="923"/>
      <c r="B6364" s="917"/>
      <c r="C6364" s="917"/>
      <c r="D6364" s="917"/>
      <c r="E6364" s="917"/>
    </row>
    <row r="6365" spans="1:5">
      <c r="A6365" s="923"/>
      <c r="B6365" s="917"/>
      <c r="C6365" s="917"/>
      <c r="D6365" s="917"/>
      <c r="E6365" s="917"/>
    </row>
    <row r="6366" spans="1:5">
      <c r="A6366" s="923"/>
      <c r="B6366" s="917"/>
      <c r="C6366" s="917"/>
      <c r="D6366" s="917"/>
      <c r="E6366" s="917"/>
    </row>
    <row r="6367" spans="1:5">
      <c r="A6367" s="923"/>
      <c r="B6367" s="917"/>
      <c r="C6367" s="917"/>
      <c r="D6367" s="917"/>
      <c r="E6367" s="917"/>
    </row>
    <row r="6368" spans="1:5">
      <c r="A6368" s="923"/>
      <c r="B6368" s="917"/>
      <c r="C6368" s="917"/>
      <c r="D6368" s="917"/>
      <c r="E6368" s="917"/>
    </row>
    <row r="6369" spans="1:5">
      <c r="A6369" s="923"/>
      <c r="B6369" s="917"/>
      <c r="C6369" s="917"/>
      <c r="D6369" s="917"/>
      <c r="E6369" s="917"/>
    </row>
    <row r="6370" spans="1:5">
      <c r="A6370" s="923"/>
      <c r="B6370" s="917"/>
      <c r="C6370" s="917"/>
      <c r="D6370" s="917"/>
      <c r="E6370" s="917"/>
    </row>
    <row r="6371" spans="1:5">
      <c r="A6371" s="923"/>
      <c r="B6371" s="917"/>
      <c r="C6371" s="917"/>
      <c r="D6371" s="917"/>
      <c r="E6371" s="917"/>
    </row>
    <row r="6372" spans="1:5">
      <c r="A6372" s="923"/>
      <c r="B6372" s="917"/>
      <c r="C6372" s="917"/>
      <c r="D6372" s="917"/>
      <c r="E6372" s="917"/>
    </row>
    <row r="6373" spans="1:5">
      <c r="A6373" s="923"/>
      <c r="B6373" s="917"/>
      <c r="C6373" s="917"/>
      <c r="D6373" s="917"/>
      <c r="E6373" s="917"/>
    </row>
    <row r="6374" spans="1:5">
      <c r="A6374" s="923"/>
      <c r="B6374" s="917"/>
      <c r="C6374" s="917"/>
      <c r="D6374" s="917"/>
      <c r="E6374" s="917"/>
    </row>
    <row r="6375" spans="1:5">
      <c r="A6375" s="923"/>
      <c r="B6375" s="917"/>
      <c r="C6375" s="917"/>
      <c r="D6375" s="917"/>
      <c r="E6375" s="917"/>
    </row>
    <row r="6376" spans="1:5">
      <c r="A6376" s="923"/>
      <c r="B6376" s="917"/>
      <c r="C6376" s="917"/>
      <c r="D6376" s="917"/>
      <c r="E6376" s="917"/>
    </row>
    <row r="6377" spans="1:5">
      <c r="A6377" s="923"/>
      <c r="B6377" s="917"/>
      <c r="C6377" s="917"/>
      <c r="D6377" s="917"/>
      <c r="E6377" s="917"/>
    </row>
    <row r="6378" spans="1:5">
      <c r="A6378" s="923"/>
      <c r="B6378" s="917"/>
      <c r="C6378" s="917"/>
      <c r="D6378" s="917"/>
      <c r="E6378" s="917"/>
    </row>
    <row r="6379" spans="1:5">
      <c r="A6379" s="923"/>
      <c r="B6379" s="917"/>
      <c r="C6379" s="917"/>
      <c r="D6379" s="917"/>
      <c r="E6379" s="917"/>
    </row>
    <row r="6380" spans="1:5">
      <c r="A6380" s="923"/>
      <c r="B6380" s="917"/>
      <c r="C6380" s="917"/>
      <c r="D6380" s="917"/>
      <c r="E6380" s="917"/>
    </row>
    <row r="6381" spans="1:5">
      <c r="A6381" s="923"/>
      <c r="B6381" s="917"/>
      <c r="C6381" s="917"/>
      <c r="D6381" s="917"/>
      <c r="E6381" s="917"/>
    </row>
    <row r="6382" spans="1:5">
      <c r="A6382" s="923"/>
      <c r="B6382" s="917"/>
      <c r="C6382" s="917"/>
      <c r="D6382" s="917"/>
      <c r="E6382" s="917"/>
    </row>
    <row r="6383" spans="1:5">
      <c r="A6383" s="923"/>
      <c r="B6383" s="917"/>
      <c r="C6383" s="917"/>
      <c r="D6383" s="917"/>
      <c r="E6383" s="917"/>
    </row>
    <row r="6384" spans="1:5">
      <c r="A6384" s="923"/>
      <c r="B6384" s="917"/>
      <c r="C6384" s="917"/>
      <c r="D6384" s="917"/>
      <c r="E6384" s="917"/>
    </row>
    <row r="6385" spans="1:5">
      <c r="A6385" s="923"/>
      <c r="B6385" s="917"/>
      <c r="C6385" s="917"/>
      <c r="D6385" s="917"/>
      <c r="E6385" s="917"/>
    </row>
    <row r="6386" spans="1:5">
      <c r="A6386" s="923"/>
      <c r="B6386" s="917"/>
      <c r="C6386" s="917"/>
      <c r="D6386" s="917"/>
      <c r="E6386" s="917"/>
    </row>
    <row r="6387" spans="1:5">
      <c r="A6387" s="923"/>
      <c r="B6387" s="917"/>
      <c r="C6387" s="917"/>
      <c r="D6387" s="917"/>
      <c r="E6387" s="917"/>
    </row>
    <row r="6388" spans="1:5">
      <c r="A6388" s="923"/>
      <c r="B6388" s="917"/>
      <c r="C6388" s="917"/>
      <c r="D6388" s="917"/>
      <c r="E6388" s="917"/>
    </row>
    <row r="6389" spans="1:5">
      <c r="A6389" s="923"/>
      <c r="B6389" s="917"/>
      <c r="C6389" s="917"/>
      <c r="D6389" s="917"/>
      <c r="E6389" s="917"/>
    </row>
    <row r="6390" spans="1:5">
      <c r="A6390" s="923"/>
      <c r="B6390" s="917"/>
      <c r="C6390" s="917"/>
      <c r="D6390" s="917"/>
      <c r="E6390" s="917"/>
    </row>
    <row r="6391" spans="1:5">
      <c r="A6391" s="923"/>
      <c r="B6391" s="917"/>
      <c r="C6391" s="917"/>
      <c r="D6391" s="917"/>
      <c r="E6391" s="917"/>
    </row>
    <row r="6392" spans="1:5">
      <c r="A6392" s="923"/>
      <c r="B6392" s="917"/>
      <c r="C6392" s="917"/>
      <c r="D6392" s="917"/>
      <c r="E6392" s="917"/>
    </row>
    <row r="6393" spans="1:5">
      <c r="A6393" s="923"/>
      <c r="B6393" s="917"/>
      <c r="C6393" s="917"/>
      <c r="D6393" s="917"/>
      <c r="E6393" s="917"/>
    </row>
    <row r="6394" spans="1:5">
      <c r="A6394" s="923"/>
      <c r="B6394" s="917"/>
      <c r="C6394" s="917"/>
      <c r="D6394" s="917"/>
      <c r="E6394" s="917"/>
    </row>
    <row r="6395" spans="1:5">
      <c r="A6395" s="923"/>
      <c r="B6395" s="917"/>
      <c r="C6395" s="917"/>
      <c r="D6395" s="917"/>
      <c r="E6395" s="917"/>
    </row>
    <row r="6396" spans="1:5">
      <c r="A6396" s="923"/>
      <c r="B6396" s="917"/>
      <c r="C6396" s="917"/>
      <c r="D6396" s="917"/>
      <c r="E6396" s="917"/>
    </row>
    <row r="6397" spans="1:5">
      <c r="A6397" s="923"/>
      <c r="B6397" s="917"/>
      <c r="C6397" s="917"/>
      <c r="D6397" s="917"/>
      <c r="E6397" s="917"/>
    </row>
    <row r="6398" spans="1:5">
      <c r="A6398" s="923"/>
      <c r="B6398" s="917"/>
      <c r="C6398" s="917"/>
      <c r="D6398" s="917"/>
      <c r="E6398" s="917"/>
    </row>
    <row r="6399" spans="1:5">
      <c r="A6399" s="923"/>
      <c r="B6399" s="917"/>
      <c r="C6399" s="917"/>
      <c r="D6399" s="917"/>
      <c r="E6399" s="917"/>
    </row>
    <row r="6400" spans="1:5">
      <c r="A6400" s="923"/>
      <c r="B6400" s="917"/>
      <c r="C6400" s="917"/>
      <c r="D6400" s="917"/>
      <c r="E6400" s="917"/>
    </row>
    <row r="6401" spans="1:5">
      <c r="A6401" s="923"/>
      <c r="B6401" s="917"/>
      <c r="C6401" s="917"/>
      <c r="D6401" s="917"/>
      <c r="E6401" s="917"/>
    </row>
    <row r="6402" spans="1:5">
      <c r="A6402" s="923"/>
      <c r="B6402" s="917"/>
      <c r="C6402" s="917"/>
      <c r="D6402" s="917"/>
      <c r="E6402" s="917"/>
    </row>
    <row r="6403" spans="1:5">
      <c r="A6403" s="923"/>
      <c r="B6403" s="917"/>
      <c r="C6403" s="917"/>
      <c r="D6403" s="917"/>
      <c r="E6403" s="917"/>
    </row>
    <row r="6404" spans="1:5">
      <c r="A6404" s="923"/>
      <c r="B6404" s="917"/>
      <c r="C6404" s="917"/>
      <c r="D6404" s="917"/>
      <c r="E6404" s="917"/>
    </row>
    <row r="6405" spans="1:5">
      <c r="A6405" s="923"/>
      <c r="B6405" s="917"/>
      <c r="C6405" s="917"/>
      <c r="D6405" s="917"/>
      <c r="E6405" s="917"/>
    </row>
    <row r="6406" spans="1:5">
      <c r="A6406" s="923"/>
      <c r="B6406" s="917"/>
      <c r="C6406" s="917"/>
      <c r="D6406" s="917"/>
      <c r="E6406" s="917"/>
    </row>
    <row r="6407" spans="1:5">
      <c r="A6407" s="923"/>
      <c r="B6407" s="917"/>
      <c r="C6407" s="917"/>
      <c r="D6407" s="917"/>
      <c r="E6407" s="917"/>
    </row>
    <row r="6408" spans="1:5">
      <c r="A6408" s="923"/>
      <c r="B6408" s="917"/>
      <c r="C6408" s="917"/>
      <c r="D6408" s="917"/>
      <c r="E6408" s="917"/>
    </row>
    <row r="6409" spans="1:5">
      <c r="A6409" s="923"/>
      <c r="B6409" s="917"/>
      <c r="C6409" s="917"/>
      <c r="D6409" s="917"/>
      <c r="E6409" s="917"/>
    </row>
    <row r="6410" spans="1:5">
      <c r="A6410" s="923"/>
      <c r="B6410" s="917"/>
      <c r="C6410" s="917"/>
      <c r="D6410" s="917"/>
      <c r="E6410" s="917"/>
    </row>
    <row r="6411" spans="1:5">
      <c r="A6411" s="923"/>
      <c r="B6411" s="917"/>
      <c r="C6411" s="917"/>
      <c r="D6411" s="917"/>
      <c r="E6411" s="917"/>
    </row>
    <row r="6412" spans="1:5">
      <c r="A6412" s="923"/>
      <c r="B6412" s="917"/>
      <c r="C6412" s="917"/>
      <c r="D6412" s="917"/>
      <c r="E6412" s="917"/>
    </row>
    <row r="6413" spans="1:5">
      <c r="A6413" s="923"/>
      <c r="B6413" s="917"/>
      <c r="C6413" s="917"/>
      <c r="D6413" s="917"/>
      <c r="E6413" s="917"/>
    </row>
    <row r="6414" spans="1:5">
      <c r="A6414" s="923"/>
      <c r="B6414" s="917"/>
      <c r="C6414" s="917"/>
      <c r="D6414" s="917"/>
      <c r="E6414" s="917"/>
    </row>
    <row r="6415" spans="1:5">
      <c r="A6415" s="923"/>
      <c r="B6415" s="917"/>
      <c r="C6415" s="917"/>
      <c r="D6415" s="917"/>
      <c r="E6415" s="917"/>
    </row>
    <row r="6416" spans="1:5">
      <c r="A6416" s="923"/>
      <c r="B6416" s="917"/>
      <c r="C6416" s="917"/>
      <c r="D6416" s="917"/>
      <c r="E6416" s="917"/>
    </row>
    <row r="6417" spans="1:5">
      <c r="A6417" s="923"/>
      <c r="B6417" s="917"/>
      <c r="C6417" s="917"/>
      <c r="D6417" s="917"/>
      <c r="E6417" s="917"/>
    </row>
    <row r="6418" spans="1:5">
      <c r="A6418" s="923"/>
      <c r="B6418" s="917"/>
      <c r="C6418" s="917"/>
      <c r="D6418" s="917"/>
      <c r="E6418" s="917"/>
    </row>
    <row r="6419" spans="1:5">
      <c r="A6419" s="923"/>
      <c r="B6419" s="917"/>
      <c r="C6419" s="917"/>
      <c r="D6419" s="917"/>
      <c r="E6419" s="917"/>
    </row>
    <row r="6420" spans="1:5">
      <c r="A6420" s="923"/>
      <c r="B6420" s="917"/>
      <c r="C6420" s="917"/>
      <c r="D6420" s="917"/>
      <c r="E6420" s="917"/>
    </row>
    <row r="6421" spans="1:5">
      <c r="A6421" s="923"/>
      <c r="B6421" s="917"/>
      <c r="C6421" s="917"/>
      <c r="D6421" s="917"/>
      <c r="E6421" s="917"/>
    </row>
    <row r="6422" spans="1:5">
      <c r="A6422" s="923"/>
      <c r="B6422" s="917"/>
      <c r="C6422" s="917"/>
      <c r="D6422" s="917"/>
      <c r="E6422" s="917"/>
    </row>
    <row r="6423" spans="1:5">
      <c r="A6423" s="923"/>
      <c r="B6423" s="917"/>
      <c r="C6423" s="917"/>
      <c r="D6423" s="917"/>
      <c r="E6423" s="917"/>
    </row>
    <row r="6424" spans="1:5">
      <c r="A6424" s="923"/>
      <c r="B6424" s="917"/>
      <c r="C6424" s="917"/>
      <c r="D6424" s="917"/>
      <c r="E6424" s="917"/>
    </row>
    <row r="6425" spans="1:5">
      <c r="A6425" s="923"/>
      <c r="B6425" s="917"/>
      <c r="C6425" s="917"/>
      <c r="D6425" s="917"/>
      <c r="E6425" s="917"/>
    </row>
    <row r="6426" spans="1:5">
      <c r="A6426" s="923"/>
      <c r="B6426" s="917"/>
      <c r="C6426" s="917"/>
      <c r="D6426" s="917"/>
      <c r="E6426" s="917"/>
    </row>
    <row r="6427" spans="1:5">
      <c r="A6427" s="923"/>
      <c r="B6427" s="917"/>
      <c r="C6427" s="917"/>
      <c r="D6427" s="917"/>
      <c r="E6427" s="917"/>
    </row>
    <row r="6428" spans="1:5">
      <c r="A6428" s="923"/>
      <c r="B6428" s="917"/>
      <c r="C6428" s="917"/>
      <c r="D6428" s="917"/>
      <c r="E6428" s="917"/>
    </row>
    <row r="6429" spans="1:5">
      <c r="A6429" s="923"/>
      <c r="B6429" s="917"/>
      <c r="C6429" s="917"/>
      <c r="D6429" s="917"/>
      <c r="E6429" s="917"/>
    </row>
    <row r="6430" spans="1:5">
      <c r="A6430" s="923"/>
      <c r="B6430" s="917"/>
      <c r="C6430" s="917"/>
      <c r="D6430" s="917"/>
      <c r="E6430" s="917"/>
    </row>
    <row r="6431" spans="1:5">
      <c r="A6431" s="923"/>
      <c r="B6431" s="917"/>
      <c r="C6431" s="917"/>
      <c r="D6431" s="917"/>
      <c r="E6431" s="917"/>
    </row>
    <row r="6432" spans="1:5">
      <c r="A6432" s="923"/>
      <c r="B6432" s="917"/>
      <c r="C6432" s="917"/>
      <c r="D6432" s="917"/>
      <c r="E6432" s="917"/>
    </row>
    <row r="6433" spans="1:5">
      <c r="A6433" s="923"/>
      <c r="B6433" s="917"/>
      <c r="C6433" s="917"/>
      <c r="D6433" s="917"/>
      <c r="E6433" s="917"/>
    </row>
    <row r="6434" spans="1:5">
      <c r="A6434" s="923"/>
      <c r="B6434" s="917"/>
      <c r="C6434" s="917"/>
      <c r="D6434" s="917"/>
      <c r="E6434" s="917"/>
    </row>
    <row r="6435" spans="1:5">
      <c r="A6435" s="923"/>
      <c r="B6435" s="917"/>
      <c r="C6435" s="917"/>
      <c r="D6435" s="917"/>
      <c r="E6435" s="917"/>
    </row>
    <row r="6436" spans="1:5">
      <c r="A6436" s="923"/>
      <c r="B6436" s="917"/>
      <c r="C6436" s="917"/>
      <c r="D6436" s="917"/>
      <c r="E6436" s="917"/>
    </row>
    <row r="6437" spans="1:5">
      <c r="A6437" s="923"/>
      <c r="B6437" s="917"/>
      <c r="C6437" s="917"/>
      <c r="D6437" s="917"/>
      <c r="E6437" s="917"/>
    </row>
    <row r="6438" spans="1:5">
      <c r="A6438" s="923"/>
      <c r="B6438" s="917"/>
      <c r="C6438" s="917"/>
      <c r="D6438" s="917"/>
      <c r="E6438" s="917"/>
    </row>
    <row r="6439" spans="1:5">
      <c r="A6439" s="923"/>
      <c r="B6439" s="917"/>
      <c r="C6439" s="917"/>
      <c r="D6439" s="917"/>
      <c r="E6439" s="917"/>
    </row>
    <row r="6440" spans="1:5">
      <c r="A6440" s="923"/>
      <c r="B6440" s="917"/>
      <c r="C6440" s="917"/>
      <c r="D6440" s="917"/>
      <c r="E6440" s="917"/>
    </row>
    <row r="6441" spans="1:5">
      <c r="A6441" s="923"/>
      <c r="B6441" s="917"/>
      <c r="C6441" s="917"/>
      <c r="D6441" s="917"/>
      <c r="E6441" s="917"/>
    </row>
    <row r="6442" spans="1:5">
      <c r="A6442" s="923"/>
      <c r="B6442" s="917"/>
      <c r="C6442" s="917"/>
      <c r="D6442" s="917"/>
      <c r="E6442" s="917"/>
    </row>
    <row r="6443" spans="1:5">
      <c r="A6443" s="923"/>
      <c r="B6443" s="917"/>
      <c r="C6443" s="917"/>
      <c r="D6443" s="917"/>
      <c r="E6443" s="917"/>
    </row>
    <row r="6444" spans="1:5">
      <c r="A6444" s="923"/>
      <c r="B6444" s="917"/>
      <c r="C6444" s="917"/>
      <c r="D6444" s="917"/>
      <c r="E6444" s="917"/>
    </row>
    <row r="6445" spans="1:5">
      <c r="A6445" s="923"/>
      <c r="B6445" s="917"/>
      <c r="C6445" s="917"/>
      <c r="D6445" s="917"/>
      <c r="E6445" s="917"/>
    </row>
    <row r="6446" spans="1:5">
      <c r="A6446" s="923"/>
      <c r="B6446" s="917"/>
      <c r="C6446" s="917"/>
      <c r="D6446" s="917"/>
      <c r="E6446" s="917"/>
    </row>
    <row r="6447" spans="1:5">
      <c r="A6447" s="923"/>
      <c r="B6447" s="917"/>
      <c r="C6447" s="917"/>
      <c r="D6447" s="917"/>
      <c r="E6447" s="917"/>
    </row>
    <row r="6448" spans="1:5">
      <c r="A6448" s="923"/>
      <c r="B6448" s="917"/>
      <c r="C6448" s="917"/>
      <c r="D6448" s="917"/>
      <c r="E6448" s="917"/>
    </row>
    <row r="6449" spans="1:5">
      <c r="A6449" s="923"/>
      <c r="B6449" s="917"/>
      <c r="C6449" s="917"/>
      <c r="D6449" s="917"/>
      <c r="E6449" s="917"/>
    </row>
    <row r="6450" spans="1:5">
      <c r="A6450" s="923"/>
      <c r="B6450" s="917"/>
      <c r="C6450" s="917"/>
      <c r="D6450" s="917"/>
      <c r="E6450" s="917"/>
    </row>
    <row r="6451" spans="1:5">
      <c r="A6451" s="923"/>
      <c r="B6451" s="917"/>
      <c r="C6451" s="917"/>
      <c r="D6451" s="917"/>
      <c r="E6451" s="917"/>
    </row>
    <row r="6452" spans="1:5">
      <c r="A6452" s="923"/>
      <c r="B6452" s="917"/>
      <c r="C6452" s="917"/>
      <c r="D6452" s="917"/>
      <c r="E6452" s="917"/>
    </row>
    <row r="6453" spans="1:5">
      <c r="A6453" s="923"/>
      <c r="B6453" s="917"/>
      <c r="C6453" s="917"/>
      <c r="D6453" s="917"/>
      <c r="E6453" s="917"/>
    </row>
    <row r="6454" spans="1:5">
      <c r="A6454" s="923"/>
      <c r="B6454" s="917"/>
      <c r="C6454" s="917"/>
      <c r="D6454" s="917"/>
      <c r="E6454" s="917"/>
    </row>
    <row r="6455" spans="1:5">
      <c r="A6455" s="923"/>
      <c r="B6455" s="917"/>
      <c r="C6455" s="917"/>
      <c r="D6455" s="917"/>
      <c r="E6455" s="917"/>
    </row>
    <row r="6456" spans="1:5">
      <c r="A6456" s="923"/>
      <c r="B6456" s="917"/>
      <c r="C6456" s="917"/>
      <c r="D6456" s="917"/>
      <c r="E6456" s="917"/>
    </row>
    <row r="6457" spans="1:5">
      <c r="A6457" s="923"/>
      <c r="B6457" s="917"/>
      <c r="C6457" s="917"/>
      <c r="D6457" s="917"/>
      <c r="E6457" s="917"/>
    </row>
    <row r="6458" spans="1:5">
      <c r="A6458" s="923"/>
      <c r="B6458" s="917"/>
      <c r="C6458" s="917"/>
      <c r="D6458" s="917"/>
      <c r="E6458" s="917"/>
    </row>
    <row r="6459" spans="1:5">
      <c r="A6459" s="923"/>
      <c r="B6459" s="917"/>
      <c r="C6459" s="917"/>
      <c r="D6459" s="917"/>
      <c r="E6459" s="917"/>
    </row>
    <row r="6460" spans="1:5">
      <c r="A6460" s="923"/>
      <c r="B6460" s="917"/>
      <c r="C6460" s="917"/>
      <c r="D6460" s="917"/>
      <c r="E6460" s="917"/>
    </row>
    <row r="6461" spans="1:5">
      <c r="A6461" s="923"/>
      <c r="B6461" s="917"/>
      <c r="C6461" s="917"/>
      <c r="D6461" s="917"/>
      <c r="E6461" s="917"/>
    </row>
    <row r="6462" spans="1:5">
      <c r="A6462" s="923"/>
      <c r="B6462" s="917"/>
      <c r="C6462" s="917"/>
      <c r="D6462" s="917"/>
      <c r="E6462" s="917"/>
    </row>
    <row r="6463" spans="1:5">
      <c r="A6463" s="923"/>
      <c r="B6463" s="917"/>
      <c r="C6463" s="917"/>
      <c r="D6463" s="917"/>
      <c r="E6463" s="917"/>
    </row>
    <row r="6464" spans="1:5">
      <c r="A6464" s="923"/>
      <c r="B6464" s="917"/>
      <c r="C6464" s="917"/>
      <c r="D6464" s="917"/>
      <c r="E6464" s="917"/>
    </row>
    <row r="6465" spans="1:5">
      <c r="A6465" s="923"/>
      <c r="B6465" s="917"/>
      <c r="C6465" s="917"/>
      <c r="D6465" s="917"/>
      <c r="E6465" s="917"/>
    </row>
    <row r="6466" spans="1:5">
      <c r="A6466" s="923"/>
      <c r="B6466" s="917"/>
      <c r="C6466" s="917"/>
      <c r="D6466" s="917"/>
      <c r="E6466" s="917"/>
    </row>
    <row r="6467" spans="1:5">
      <c r="A6467" s="923"/>
      <c r="B6467" s="917"/>
      <c r="C6467" s="917"/>
      <c r="D6467" s="917"/>
      <c r="E6467" s="917"/>
    </row>
    <row r="6468" spans="1:5">
      <c r="A6468" s="923"/>
      <c r="B6468" s="917"/>
      <c r="C6468" s="917"/>
      <c r="D6468" s="917"/>
      <c r="E6468" s="917"/>
    </row>
    <row r="6469" spans="1:5">
      <c r="A6469" s="923"/>
      <c r="B6469" s="917"/>
      <c r="C6469" s="917"/>
      <c r="D6469" s="917"/>
      <c r="E6469" s="917"/>
    </row>
    <row r="6470" spans="1:5">
      <c r="A6470" s="923"/>
      <c r="B6470" s="917"/>
      <c r="C6470" s="917"/>
      <c r="D6470" s="917"/>
      <c r="E6470" s="917"/>
    </row>
    <row r="6471" spans="1:5">
      <c r="A6471" s="923"/>
      <c r="B6471" s="917"/>
      <c r="C6471" s="917"/>
      <c r="D6471" s="917"/>
      <c r="E6471" s="917"/>
    </row>
    <row r="6472" spans="1:5">
      <c r="A6472" s="923"/>
      <c r="B6472" s="917"/>
      <c r="C6472" s="917"/>
      <c r="D6472" s="917"/>
      <c r="E6472" s="917"/>
    </row>
    <row r="6473" spans="1:5">
      <c r="A6473" s="923"/>
      <c r="B6473" s="917"/>
      <c r="C6473" s="917"/>
      <c r="D6473" s="917"/>
      <c r="E6473" s="917"/>
    </row>
    <row r="6474" spans="1:5">
      <c r="A6474" s="923"/>
      <c r="B6474" s="917"/>
      <c r="C6474" s="917"/>
      <c r="D6474" s="917"/>
      <c r="E6474" s="917"/>
    </row>
    <row r="6475" spans="1:5">
      <c r="A6475" s="923"/>
      <c r="B6475" s="917"/>
      <c r="C6475" s="917"/>
      <c r="D6475" s="917"/>
      <c r="E6475" s="917"/>
    </row>
    <row r="6476" spans="1:5">
      <c r="A6476" s="923"/>
      <c r="B6476" s="917"/>
      <c r="C6476" s="917"/>
      <c r="D6476" s="917"/>
      <c r="E6476" s="917"/>
    </row>
    <row r="6477" spans="1:5">
      <c r="A6477" s="923"/>
      <c r="B6477" s="917"/>
      <c r="C6477" s="917"/>
      <c r="D6477" s="917"/>
      <c r="E6477" s="917"/>
    </row>
    <row r="6478" spans="1:5">
      <c r="A6478" s="923"/>
      <c r="B6478" s="917"/>
      <c r="C6478" s="917"/>
      <c r="D6478" s="917"/>
      <c r="E6478" s="917"/>
    </row>
    <row r="6479" spans="1:5">
      <c r="A6479" s="923"/>
      <c r="B6479" s="917"/>
      <c r="C6479" s="917"/>
      <c r="D6479" s="917"/>
      <c r="E6479" s="917"/>
    </row>
    <row r="6480" spans="1:5">
      <c r="A6480" s="923"/>
      <c r="B6480" s="917"/>
      <c r="C6480" s="917"/>
      <c r="D6480" s="917"/>
      <c r="E6480" s="917"/>
    </row>
    <row r="6481" spans="1:5">
      <c r="A6481" s="923"/>
      <c r="B6481" s="917"/>
      <c r="C6481" s="917"/>
      <c r="D6481" s="917"/>
      <c r="E6481" s="917"/>
    </row>
    <row r="6482" spans="1:5">
      <c r="A6482" s="923"/>
      <c r="B6482" s="917"/>
      <c r="C6482" s="917"/>
      <c r="D6482" s="917"/>
      <c r="E6482" s="917"/>
    </row>
    <row r="6483" spans="1:5">
      <c r="A6483" s="923"/>
      <c r="B6483" s="917"/>
      <c r="C6483" s="917"/>
      <c r="D6483" s="917"/>
      <c r="E6483" s="917"/>
    </row>
    <row r="6484" spans="1:5">
      <c r="A6484" s="923"/>
      <c r="B6484" s="917"/>
      <c r="C6484" s="917"/>
      <c r="D6484" s="917"/>
      <c r="E6484" s="917"/>
    </row>
    <row r="6485" spans="1:5">
      <c r="A6485" s="923"/>
      <c r="B6485" s="917"/>
      <c r="C6485" s="917"/>
      <c r="D6485" s="917"/>
      <c r="E6485" s="917"/>
    </row>
    <row r="6486" spans="1:5">
      <c r="A6486" s="923"/>
      <c r="B6486" s="917"/>
      <c r="C6486" s="917"/>
      <c r="D6486" s="917"/>
      <c r="E6486" s="917"/>
    </row>
    <row r="6487" spans="1:5">
      <c r="A6487" s="923"/>
      <c r="B6487" s="917"/>
      <c r="C6487" s="917"/>
      <c r="D6487" s="917"/>
      <c r="E6487" s="917"/>
    </row>
    <row r="6488" spans="1:5">
      <c r="A6488" s="923"/>
      <c r="B6488" s="917"/>
      <c r="C6488" s="917"/>
      <c r="D6488" s="917"/>
      <c r="E6488" s="917"/>
    </row>
    <row r="6489" spans="1:5">
      <c r="A6489" s="923"/>
      <c r="B6489" s="917"/>
      <c r="C6489" s="917"/>
      <c r="D6489" s="917"/>
      <c r="E6489" s="917"/>
    </row>
    <row r="6490" spans="1:5">
      <c r="A6490" s="923"/>
      <c r="B6490" s="917"/>
      <c r="C6490" s="917"/>
      <c r="D6490" s="917"/>
      <c r="E6490" s="917"/>
    </row>
    <row r="6491" spans="1:5">
      <c r="A6491" s="923"/>
      <c r="B6491" s="917"/>
      <c r="C6491" s="917"/>
      <c r="D6491" s="917"/>
      <c r="E6491" s="917"/>
    </row>
    <row r="6492" spans="1:5">
      <c r="A6492" s="923"/>
      <c r="B6492" s="917"/>
      <c r="C6492" s="917"/>
      <c r="D6492" s="917"/>
      <c r="E6492" s="917"/>
    </row>
    <row r="6493" spans="1:5">
      <c r="A6493" s="923"/>
      <c r="B6493" s="917"/>
      <c r="C6493" s="917"/>
      <c r="D6493" s="917"/>
      <c r="E6493" s="917"/>
    </row>
    <row r="6494" spans="1:5">
      <c r="A6494" s="923"/>
      <c r="B6494" s="917"/>
      <c r="C6494" s="917"/>
      <c r="D6494" s="917"/>
      <c r="E6494" s="917"/>
    </row>
    <row r="6495" spans="1:5">
      <c r="A6495" s="923"/>
      <c r="B6495" s="917"/>
      <c r="C6495" s="917"/>
      <c r="D6495" s="917"/>
      <c r="E6495" s="917"/>
    </row>
    <row r="6496" spans="1:5">
      <c r="A6496" s="923"/>
      <c r="B6496" s="917"/>
      <c r="C6496" s="917"/>
      <c r="D6496" s="917"/>
      <c r="E6496" s="917"/>
    </row>
    <row r="6497" spans="1:5">
      <c r="A6497" s="923"/>
      <c r="B6497" s="917"/>
      <c r="C6497" s="917"/>
      <c r="D6497" s="917"/>
      <c r="E6497" s="917"/>
    </row>
    <row r="6498" spans="1:5">
      <c r="A6498" s="923"/>
      <c r="B6498" s="917"/>
      <c r="C6498" s="917"/>
      <c r="D6498" s="917"/>
      <c r="E6498" s="917"/>
    </row>
    <row r="6499" spans="1:5">
      <c r="A6499" s="923"/>
      <c r="B6499" s="917"/>
      <c r="C6499" s="917"/>
      <c r="D6499" s="917"/>
      <c r="E6499" s="917"/>
    </row>
    <row r="6500" spans="1:5">
      <c r="A6500" s="923"/>
      <c r="B6500" s="917"/>
      <c r="C6500" s="917"/>
      <c r="D6500" s="917"/>
      <c r="E6500" s="917"/>
    </row>
    <row r="6501" spans="1:5">
      <c r="A6501" s="923"/>
      <c r="B6501" s="917"/>
      <c r="C6501" s="917"/>
      <c r="D6501" s="917"/>
      <c r="E6501" s="917"/>
    </row>
    <row r="6502" spans="1:5">
      <c r="A6502" s="923"/>
      <c r="B6502" s="917"/>
      <c r="C6502" s="917"/>
      <c r="D6502" s="917"/>
      <c r="E6502" s="917"/>
    </row>
    <row r="6503" spans="1:5">
      <c r="A6503" s="923"/>
      <c r="B6503" s="917"/>
      <c r="C6503" s="917"/>
      <c r="D6503" s="917"/>
      <c r="E6503" s="917"/>
    </row>
    <row r="6504" spans="1:5">
      <c r="A6504" s="923"/>
      <c r="B6504" s="917"/>
      <c r="C6504" s="917"/>
      <c r="D6504" s="917"/>
      <c r="E6504" s="917"/>
    </row>
    <row r="6505" spans="1:5">
      <c r="A6505" s="923"/>
      <c r="B6505" s="917"/>
      <c r="C6505" s="917"/>
      <c r="D6505" s="917"/>
      <c r="E6505" s="917"/>
    </row>
    <row r="6506" spans="1:5">
      <c r="A6506" s="923"/>
      <c r="B6506" s="917"/>
      <c r="C6506" s="917"/>
      <c r="D6506" s="917"/>
      <c r="E6506" s="917"/>
    </row>
    <row r="6507" spans="1:5">
      <c r="A6507" s="923"/>
      <c r="B6507" s="917"/>
      <c r="C6507" s="917"/>
      <c r="D6507" s="917"/>
      <c r="E6507" s="917"/>
    </row>
    <row r="6508" spans="1:5">
      <c r="A6508" s="923"/>
      <c r="B6508" s="917"/>
      <c r="C6508" s="917"/>
      <c r="D6508" s="917"/>
      <c r="E6508" s="917"/>
    </row>
    <row r="6509" spans="1:5">
      <c r="A6509" s="923"/>
      <c r="B6509" s="917"/>
      <c r="C6509" s="917"/>
      <c r="D6509" s="917"/>
      <c r="E6509" s="917"/>
    </row>
    <row r="6510" spans="1:5">
      <c r="A6510" s="923"/>
      <c r="B6510" s="917"/>
      <c r="C6510" s="917"/>
      <c r="D6510" s="917"/>
      <c r="E6510" s="917"/>
    </row>
    <row r="6511" spans="1:5">
      <c r="A6511" s="923"/>
      <c r="B6511" s="917"/>
      <c r="C6511" s="917"/>
      <c r="D6511" s="917"/>
      <c r="E6511" s="917"/>
    </row>
    <row r="6512" spans="1:5">
      <c r="A6512" s="923"/>
      <c r="B6512" s="917"/>
      <c r="C6512" s="917"/>
      <c r="D6512" s="917"/>
      <c r="E6512" s="917"/>
    </row>
    <row r="6513" spans="1:5">
      <c r="A6513" s="923"/>
      <c r="B6513" s="917"/>
      <c r="C6513" s="917"/>
      <c r="D6513" s="917"/>
      <c r="E6513" s="917"/>
    </row>
    <row r="6514" spans="1:5">
      <c r="A6514" s="923"/>
      <c r="B6514" s="917"/>
      <c r="C6514" s="917"/>
      <c r="D6514" s="917"/>
      <c r="E6514" s="917"/>
    </row>
    <row r="6515" spans="1:5">
      <c r="A6515" s="923"/>
      <c r="B6515" s="917"/>
      <c r="C6515" s="917"/>
      <c r="D6515" s="917"/>
      <c r="E6515" s="917"/>
    </row>
    <row r="6516" spans="1:5">
      <c r="A6516" s="923"/>
      <c r="B6516" s="917"/>
      <c r="C6516" s="917"/>
      <c r="D6516" s="917"/>
      <c r="E6516" s="917"/>
    </row>
    <row r="6517" spans="1:5">
      <c r="A6517" s="923"/>
      <c r="B6517" s="917"/>
      <c r="C6517" s="917"/>
      <c r="D6517" s="917"/>
      <c r="E6517" s="917"/>
    </row>
    <row r="6518" spans="1:5">
      <c r="A6518" s="923"/>
      <c r="B6518" s="917"/>
      <c r="C6518" s="917"/>
      <c r="D6518" s="917"/>
      <c r="E6518" s="917"/>
    </row>
    <row r="6519" spans="1:5">
      <c r="A6519" s="923"/>
      <c r="B6519" s="917"/>
      <c r="C6519" s="917"/>
      <c r="D6519" s="917"/>
      <c r="E6519" s="917"/>
    </row>
    <row r="6520" spans="1:5">
      <c r="A6520" s="923"/>
      <c r="B6520" s="917"/>
      <c r="C6520" s="917"/>
      <c r="D6520" s="917"/>
      <c r="E6520" s="917"/>
    </row>
    <row r="6521" spans="1:5">
      <c r="A6521" s="923"/>
      <c r="B6521" s="917"/>
      <c r="C6521" s="917"/>
      <c r="D6521" s="917"/>
      <c r="E6521" s="917"/>
    </row>
    <row r="6522" spans="1:5">
      <c r="A6522" s="923"/>
      <c r="B6522" s="917"/>
      <c r="C6522" s="917"/>
      <c r="D6522" s="917"/>
      <c r="E6522" s="917"/>
    </row>
    <row r="6523" spans="1:5">
      <c r="A6523" s="923"/>
      <c r="B6523" s="917"/>
      <c r="C6523" s="917"/>
      <c r="D6523" s="917"/>
      <c r="E6523" s="917"/>
    </row>
    <row r="6524" spans="1:5">
      <c r="A6524" s="923"/>
      <c r="B6524" s="917"/>
      <c r="C6524" s="917"/>
      <c r="D6524" s="917"/>
      <c r="E6524" s="917"/>
    </row>
    <row r="6525" spans="1:5">
      <c r="A6525" s="923"/>
      <c r="B6525" s="917"/>
      <c r="C6525" s="917"/>
      <c r="D6525" s="917"/>
      <c r="E6525" s="917"/>
    </row>
    <row r="6526" spans="1:5">
      <c r="A6526" s="923"/>
      <c r="B6526" s="917"/>
      <c r="C6526" s="917"/>
      <c r="D6526" s="917"/>
      <c r="E6526" s="917"/>
    </row>
    <row r="6527" spans="1:5">
      <c r="A6527" s="923"/>
      <c r="B6527" s="917"/>
      <c r="C6527" s="917"/>
      <c r="D6527" s="917"/>
      <c r="E6527" s="917"/>
    </row>
    <row r="6528" spans="1:5">
      <c r="A6528" s="923"/>
      <c r="B6528" s="917"/>
      <c r="C6528" s="917"/>
      <c r="D6528" s="917"/>
      <c r="E6528" s="917"/>
    </row>
    <row r="6529" spans="1:5">
      <c r="A6529" s="923"/>
      <c r="B6529" s="917"/>
      <c r="C6529" s="917"/>
      <c r="D6529" s="917"/>
      <c r="E6529" s="917"/>
    </row>
    <row r="6530" spans="1:5">
      <c r="A6530" s="923"/>
      <c r="B6530" s="917"/>
      <c r="C6530" s="917"/>
      <c r="D6530" s="917"/>
      <c r="E6530" s="917"/>
    </row>
    <row r="6531" spans="1:5">
      <c r="A6531" s="923"/>
      <c r="B6531" s="917"/>
      <c r="C6531" s="917"/>
      <c r="D6531" s="917"/>
      <c r="E6531" s="917"/>
    </row>
    <row r="6532" spans="1:5">
      <c r="A6532" s="923"/>
      <c r="B6532" s="917"/>
      <c r="C6532" s="917"/>
      <c r="D6532" s="917"/>
      <c r="E6532" s="917"/>
    </row>
    <row r="6533" spans="1:5">
      <c r="A6533" s="923"/>
      <c r="B6533" s="917"/>
      <c r="C6533" s="917"/>
      <c r="D6533" s="917"/>
      <c r="E6533" s="917"/>
    </row>
    <row r="6534" spans="1:5">
      <c r="A6534" s="923"/>
      <c r="B6534" s="917"/>
      <c r="C6534" s="917"/>
      <c r="D6534" s="917"/>
      <c r="E6534" s="917"/>
    </row>
    <row r="6535" spans="1:5">
      <c r="A6535" s="923"/>
      <c r="B6535" s="917"/>
      <c r="C6535" s="917"/>
      <c r="D6535" s="917"/>
      <c r="E6535" s="917"/>
    </row>
    <row r="6536" spans="1:5">
      <c r="A6536" s="923"/>
      <c r="B6536" s="917"/>
      <c r="C6536" s="917"/>
      <c r="D6536" s="917"/>
      <c r="E6536" s="917"/>
    </row>
    <row r="6537" spans="1:5">
      <c r="A6537" s="923"/>
      <c r="B6537" s="917"/>
      <c r="C6537" s="917"/>
      <c r="D6537" s="917"/>
      <c r="E6537" s="917"/>
    </row>
    <row r="6538" spans="1:5">
      <c r="A6538" s="923"/>
      <c r="B6538" s="917"/>
      <c r="C6538" s="917"/>
      <c r="D6538" s="917"/>
      <c r="E6538" s="917"/>
    </row>
    <row r="6539" spans="1:5">
      <c r="A6539" s="923"/>
      <c r="B6539" s="917"/>
      <c r="C6539" s="917"/>
      <c r="D6539" s="917"/>
      <c r="E6539" s="917"/>
    </row>
    <row r="6540" spans="1:5">
      <c r="A6540" s="923"/>
      <c r="B6540" s="917"/>
      <c r="C6540" s="917"/>
      <c r="D6540" s="917"/>
      <c r="E6540" s="917"/>
    </row>
    <row r="6541" spans="1:5">
      <c r="A6541" s="923"/>
      <c r="B6541" s="917"/>
      <c r="C6541" s="917"/>
      <c r="D6541" s="917"/>
      <c r="E6541" s="917"/>
    </row>
    <row r="6542" spans="1:5">
      <c r="A6542" s="923"/>
      <c r="B6542" s="917"/>
      <c r="C6542" s="917"/>
      <c r="D6542" s="917"/>
      <c r="E6542" s="917"/>
    </row>
    <row r="6543" spans="1:5">
      <c r="A6543" s="923"/>
      <c r="B6543" s="917"/>
      <c r="C6543" s="917"/>
      <c r="D6543" s="917"/>
      <c r="E6543" s="917"/>
    </row>
    <row r="6544" spans="1:5">
      <c r="A6544" s="923"/>
      <c r="B6544" s="917"/>
      <c r="C6544" s="917"/>
      <c r="D6544" s="917"/>
      <c r="E6544" s="917"/>
    </row>
    <row r="6545" spans="1:5">
      <c r="A6545" s="923"/>
      <c r="B6545" s="917"/>
      <c r="C6545" s="917"/>
      <c r="D6545" s="917"/>
      <c r="E6545" s="917"/>
    </row>
    <row r="6546" spans="1:5">
      <c r="A6546" s="923"/>
      <c r="B6546" s="917"/>
      <c r="C6546" s="917"/>
      <c r="D6546" s="917"/>
      <c r="E6546" s="917"/>
    </row>
    <row r="6547" spans="1:5">
      <c r="A6547" s="923"/>
      <c r="B6547" s="917"/>
      <c r="C6547" s="917"/>
      <c r="D6547" s="917"/>
      <c r="E6547" s="917"/>
    </row>
    <row r="6548" spans="1:5">
      <c r="A6548" s="923"/>
      <c r="B6548" s="917"/>
      <c r="C6548" s="917"/>
      <c r="D6548" s="917"/>
      <c r="E6548" s="917"/>
    </row>
    <row r="6549" spans="1:5">
      <c r="A6549" s="923"/>
      <c r="B6549" s="917"/>
      <c r="C6549" s="917"/>
      <c r="D6549" s="917"/>
      <c r="E6549" s="917"/>
    </row>
    <row r="6550" spans="1:5">
      <c r="A6550" s="923"/>
      <c r="B6550" s="917"/>
      <c r="C6550" s="917"/>
      <c r="D6550" s="917"/>
      <c r="E6550" s="917"/>
    </row>
    <row r="6551" spans="1:5">
      <c r="A6551" s="923"/>
      <c r="B6551" s="917"/>
      <c r="C6551" s="917"/>
      <c r="D6551" s="917"/>
      <c r="E6551" s="917"/>
    </row>
    <row r="6552" spans="1:5">
      <c r="A6552" s="923"/>
      <c r="B6552" s="917"/>
      <c r="C6552" s="917"/>
      <c r="D6552" s="917"/>
      <c r="E6552" s="917"/>
    </row>
    <row r="6553" spans="1:5">
      <c r="A6553" s="923"/>
      <c r="B6553" s="917"/>
      <c r="C6553" s="917"/>
      <c r="D6553" s="917"/>
      <c r="E6553" s="917"/>
    </row>
    <row r="6554" spans="1:5">
      <c r="A6554" s="923"/>
      <c r="B6554" s="917"/>
      <c r="C6554" s="917"/>
      <c r="D6554" s="917"/>
      <c r="E6554" s="917"/>
    </row>
    <row r="6555" spans="1:5">
      <c r="A6555" s="923"/>
      <c r="B6555" s="917"/>
      <c r="C6555" s="917"/>
      <c r="D6555" s="917"/>
      <c r="E6555" s="917"/>
    </row>
    <row r="6556" spans="1:5">
      <c r="A6556" s="923"/>
      <c r="B6556" s="917"/>
      <c r="C6556" s="917"/>
      <c r="D6556" s="917"/>
      <c r="E6556" s="917"/>
    </row>
    <row r="6557" spans="1:5">
      <c r="A6557" s="923"/>
      <c r="B6557" s="917"/>
      <c r="C6557" s="917"/>
      <c r="D6557" s="917"/>
      <c r="E6557" s="917"/>
    </row>
    <row r="6558" spans="1:5">
      <c r="A6558" s="923"/>
      <c r="B6558" s="917"/>
      <c r="C6558" s="917"/>
      <c r="D6558" s="917"/>
      <c r="E6558" s="917"/>
    </row>
    <row r="6559" spans="1:5">
      <c r="A6559" s="923"/>
      <c r="B6559" s="917"/>
      <c r="C6559" s="917"/>
      <c r="D6559" s="917"/>
      <c r="E6559" s="917"/>
    </row>
    <row r="6560" spans="1:5">
      <c r="A6560" s="923"/>
      <c r="B6560" s="917"/>
      <c r="C6560" s="917"/>
      <c r="D6560" s="917"/>
      <c r="E6560" s="917"/>
    </row>
    <row r="6561" spans="1:5">
      <c r="A6561" s="923"/>
      <c r="B6561" s="917"/>
      <c r="C6561" s="917"/>
      <c r="D6561" s="917"/>
      <c r="E6561" s="917"/>
    </row>
    <row r="6562" spans="1:5">
      <c r="A6562" s="923"/>
      <c r="B6562" s="917"/>
      <c r="C6562" s="917"/>
      <c r="D6562" s="917"/>
      <c r="E6562" s="917"/>
    </row>
    <row r="6563" spans="1:5">
      <c r="A6563" s="923"/>
      <c r="B6563" s="917"/>
      <c r="C6563" s="917"/>
      <c r="D6563" s="917"/>
      <c r="E6563" s="917"/>
    </row>
    <row r="6564" spans="1:5">
      <c r="A6564" s="923"/>
      <c r="B6564" s="917"/>
      <c r="C6564" s="917"/>
      <c r="D6564" s="917"/>
      <c r="E6564" s="917"/>
    </row>
    <row r="6565" spans="1:5">
      <c r="A6565" s="923"/>
      <c r="B6565" s="917"/>
      <c r="C6565" s="917"/>
      <c r="D6565" s="917"/>
      <c r="E6565" s="917"/>
    </row>
    <row r="6566" spans="1:5">
      <c r="A6566" s="923"/>
      <c r="B6566" s="917"/>
      <c r="C6566" s="917"/>
      <c r="D6566" s="917"/>
      <c r="E6566" s="917"/>
    </row>
    <row r="6567" spans="1:5">
      <c r="A6567" s="923"/>
      <c r="B6567" s="917"/>
      <c r="C6567" s="917"/>
      <c r="D6567" s="917"/>
      <c r="E6567" s="917"/>
    </row>
    <row r="6568" spans="1:5">
      <c r="A6568" s="923"/>
      <c r="B6568" s="917"/>
      <c r="C6568" s="917"/>
      <c r="D6568" s="917"/>
      <c r="E6568" s="917"/>
    </row>
    <row r="6569" spans="1:5">
      <c r="A6569" s="923"/>
      <c r="B6569" s="917"/>
      <c r="C6569" s="917"/>
      <c r="D6569" s="917"/>
      <c r="E6569" s="917"/>
    </row>
    <row r="6570" spans="1:5">
      <c r="A6570" s="923"/>
      <c r="B6570" s="917"/>
      <c r="C6570" s="917"/>
      <c r="D6570" s="917"/>
      <c r="E6570" s="917"/>
    </row>
    <row r="6571" spans="1:5">
      <c r="A6571" s="923"/>
      <c r="B6571" s="917"/>
      <c r="C6571" s="917"/>
      <c r="D6571" s="917"/>
      <c r="E6571" s="917"/>
    </row>
    <row r="6572" spans="1:5">
      <c r="A6572" s="923"/>
      <c r="B6572" s="917"/>
      <c r="C6572" s="917"/>
      <c r="D6572" s="917"/>
      <c r="E6572" s="917"/>
    </row>
    <row r="6573" spans="1:5">
      <c r="A6573" s="923"/>
      <c r="B6573" s="917"/>
      <c r="C6573" s="917"/>
      <c r="D6573" s="917"/>
      <c r="E6573" s="917"/>
    </row>
    <row r="6574" spans="1:5">
      <c r="A6574" s="923"/>
      <c r="B6574" s="917"/>
      <c r="C6574" s="917"/>
      <c r="D6574" s="917"/>
      <c r="E6574" s="917"/>
    </row>
    <row r="6575" spans="1:5">
      <c r="A6575" s="923"/>
      <c r="B6575" s="917"/>
      <c r="C6575" s="917"/>
      <c r="D6575" s="917"/>
      <c r="E6575" s="917"/>
    </row>
    <row r="6576" spans="1:5">
      <c r="A6576" s="923"/>
      <c r="B6576" s="917"/>
      <c r="C6576" s="917"/>
      <c r="D6576" s="917"/>
      <c r="E6576" s="917"/>
    </row>
    <row r="6577" spans="1:5">
      <c r="A6577" s="923"/>
      <c r="B6577" s="917"/>
      <c r="C6577" s="917"/>
      <c r="D6577" s="917"/>
      <c r="E6577" s="917"/>
    </row>
    <row r="6578" spans="1:5">
      <c r="A6578" s="923"/>
      <c r="B6578" s="917"/>
      <c r="C6578" s="917"/>
      <c r="D6578" s="917"/>
      <c r="E6578" s="917"/>
    </row>
    <row r="6579" spans="1:5">
      <c r="A6579" s="923"/>
      <c r="B6579" s="917"/>
      <c r="C6579" s="917"/>
      <c r="D6579" s="917"/>
      <c r="E6579" s="917"/>
    </row>
    <row r="6580" spans="1:5">
      <c r="A6580" s="923"/>
      <c r="B6580" s="917"/>
      <c r="C6580" s="917"/>
      <c r="D6580" s="917"/>
      <c r="E6580" s="917"/>
    </row>
    <row r="6581" spans="1:5">
      <c r="A6581" s="923"/>
      <c r="B6581" s="917"/>
      <c r="C6581" s="917"/>
      <c r="D6581" s="917"/>
      <c r="E6581" s="917"/>
    </row>
    <row r="6582" spans="1:5">
      <c r="A6582" s="923"/>
      <c r="B6582" s="917"/>
      <c r="C6582" s="917"/>
      <c r="D6582" s="917"/>
      <c r="E6582" s="917"/>
    </row>
    <row r="6583" spans="1:5">
      <c r="A6583" s="923"/>
      <c r="B6583" s="917"/>
      <c r="C6583" s="917"/>
      <c r="D6583" s="917"/>
      <c r="E6583" s="917"/>
    </row>
    <row r="6584" spans="1:5">
      <c r="A6584" s="923"/>
      <c r="B6584" s="917"/>
      <c r="C6584" s="917"/>
      <c r="D6584" s="917"/>
      <c r="E6584" s="917"/>
    </row>
    <row r="6585" spans="1:5">
      <c r="A6585" s="923"/>
      <c r="B6585" s="917"/>
      <c r="C6585" s="917"/>
      <c r="D6585" s="917"/>
      <c r="E6585" s="917"/>
    </row>
    <row r="6586" spans="1:5">
      <c r="A6586" s="923"/>
      <c r="B6586" s="917"/>
      <c r="C6586" s="917"/>
      <c r="D6586" s="917"/>
      <c r="E6586" s="917"/>
    </row>
    <row r="6587" spans="1:5">
      <c r="A6587" s="923"/>
      <c r="B6587" s="917"/>
      <c r="C6587" s="917"/>
      <c r="D6587" s="917"/>
      <c r="E6587" s="917"/>
    </row>
    <row r="6588" spans="1:5">
      <c r="A6588" s="923"/>
      <c r="B6588" s="917"/>
      <c r="C6588" s="917"/>
      <c r="D6588" s="917"/>
      <c r="E6588" s="917"/>
    </row>
    <row r="6589" spans="1:5">
      <c r="A6589" s="923"/>
      <c r="B6589" s="917"/>
      <c r="C6589" s="917"/>
      <c r="D6589" s="917"/>
      <c r="E6589" s="917"/>
    </row>
    <row r="6590" spans="1:5">
      <c r="A6590" s="923"/>
      <c r="B6590" s="917"/>
      <c r="C6590" s="917"/>
      <c r="D6590" s="917"/>
      <c r="E6590" s="917"/>
    </row>
    <row r="6591" spans="1:5">
      <c r="A6591" s="923"/>
      <c r="B6591" s="917"/>
      <c r="C6591" s="917"/>
      <c r="D6591" s="917"/>
      <c r="E6591" s="917"/>
    </row>
    <row r="6592" spans="1:5">
      <c r="A6592" s="923"/>
      <c r="B6592" s="917"/>
      <c r="C6592" s="917"/>
      <c r="D6592" s="917"/>
      <c r="E6592" s="917"/>
    </row>
    <row r="6593" spans="1:5">
      <c r="A6593" s="923"/>
      <c r="B6593" s="917"/>
      <c r="C6593" s="917"/>
      <c r="D6593" s="917"/>
      <c r="E6593" s="917"/>
    </row>
    <row r="6594" spans="1:5">
      <c r="A6594" s="923"/>
      <c r="B6594" s="917"/>
      <c r="C6594" s="917"/>
      <c r="D6594" s="917"/>
      <c r="E6594" s="917"/>
    </row>
    <row r="6595" spans="1:5">
      <c r="A6595" s="923"/>
      <c r="B6595" s="917"/>
      <c r="C6595" s="917"/>
      <c r="D6595" s="917"/>
      <c r="E6595" s="917"/>
    </row>
    <row r="6596" spans="1:5">
      <c r="A6596" s="923"/>
      <c r="B6596" s="917"/>
      <c r="C6596" s="917"/>
      <c r="D6596" s="917"/>
      <c r="E6596" s="917"/>
    </row>
    <row r="6597" spans="1:5">
      <c r="A6597" s="923"/>
      <c r="B6597" s="917"/>
      <c r="C6597" s="917"/>
      <c r="D6597" s="917"/>
      <c r="E6597" s="917"/>
    </row>
    <row r="6598" spans="1:5">
      <c r="A6598" s="923"/>
      <c r="B6598" s="917"/>
      <c r="C6598" s="917"/>
      <c r="D6598" s="917"/>
      <c r="E6598" s="917"/>
    </row>
    <row r="6599" spans="1:5">
      <c r="A6599" s="923"/>
      <c r="B6599" s="917"/>
      <c r="C6599" s="917"/>
      <c r="D6599" s="917"/>
      <c r="E6599" s="917"/>
    </row>
    <row r="6600" spans="1:5">
      <c r="A6600" s="923"/>
      <c r="B6600" s="917"/>
      <c r="C6600" s="917"/>
      <c r="D6600" s="917"/>
      <c r="E6600" s="917"/>
    </row>
    <row r="6601" spans="1:5">
      <c r="A6601" s="923"/>
      <c r="B6601" s="917"/>
      <c r="C6601" s="917"/>
      <c r="D6601" s="917"/>
      <c r="E6601" s="917"/>
    </row>
    <row r="6602" spans="1:5">
      <c r="A6602" s="923"/>
      <c r="B6602" s="917"/>
      <c r="C6602" s="917"/>
      <c r="D6602" s="917"/>
      <c r="E6602" s="917"/>
    </row>
    <row r="6603" spans="1:5">
      <c r="A6603" s="923"/>
      <c r="B6603" s="917"/>
      <c r="C6603" s="917"/>
      <c r="D6603" s="917"/>
      <c r="E6603" s="917"/>
    </row>
    <row r="6604" spans="1:5">
      <c r="A6604" s="923"/>
      <c r="B6604" s="917"/>
      <c r="C6604" s="917"/>
      <c r="D6604" s="917"/>
      <c r="E6604" s="917"/>
    </row>
    <row r="6605" spans="1:5">
      <c r="A6605" s="923"/>
      <c r="B6605" s="917"/>
      <c r="C6605" s="917"/>
      <c r="D6605" s="917"/>
      <c r="E6605" s="917"/>
    </row>
    <row r="6606" spans="1:5">
      <c r="A6606" s="923"/>
      <c r="B6606" s="917"/>
      <c r="C6606" s="917"/>
      <c r="D6606" s="917"/>
      <c r="E6606" s="917"/>
    </row>
    <row r="6607" spans="1:5">
      <c r="A6607" s="923"/>
      <c r="B6607" s="917"/>
      <c r="C6607" s="917"/>
      <c r="D6607" s="917"/>
      <c r="E6607" s="917"/>
    </row>
    <row r="6608" spans="1:5">
      <c r="A6608" s="923"/>
      <c r="B6608" s="917"/>
      <c r="C6608" s="917"/>
      <c r="D6608" s="917"/>
      <c r="E6608" s="917"/>
    </row>
    <row r="6609" spans="1:5">
      <c r="A6609" s="923"/>
      <c r="B6609" s="917"/>
      <c r="C6609" s="917"/>
      <c r="D6609" s="917"/>
      <c r="E6609" s="917"/>
    </row>
    <row r="6610" spans="1:5">
      <c r="A6610" s="923"/>
      <c r="B6610" s="917"/>
      <c r="C6610" s="917"/>
      <c r="D6610" s="917"/>
      <c r="E6610" s="917"/>
    </row>
    <row r="6611" spans="1:5">
      <c r="A6611" s="923"/>
      <c r="B6611" s="917"/>
      <c r="C6611" s="917"/>
      <c r="D6611" s="917"/>
      <c r="E6611" s="917"/>
    </row>
    <row r="6612" spans="1:5">
      <c r="A6612" s="923"/>
      <c r="B6612" s="917"/>
      <c r="C6612" s="917"/>
      <c r="D6612" s="917"/>
      <c r="E6612" s="917"/>
    </row>
    <row r="6613" spans="1:5">
      <c r="A6613" s="923"/>
      <c r="B6613" s="917"/>
      <c r="C6613" s="917"/>
      <c r="D6613" s="917"/>
      <c r="E6613" s="917"/>
    </row>
    <row r="6614" spans="1:5">
      <c r="A6614" s="923"/>
      <c r="B6614" s="917"/>
      <c r="C6614" s="917"/>
      <c r="D6614" s="917"/>
      <c r="E6614" s="917"/>
    </row>
    <row r="6615" spans="1:5">
      <c r="A6615" s="923"/>
      <c r="B6615" s="917"/>
      <c r="C6615" s="917"/>
      <c r="D6615" s="917"/>
      <c r="E6615" s="917"/>
    </row>
    <row r="6616" spans="1:5">
      <c r="A6616" s="923"/>
      <c r="B6616" s="917"/>
      <c r="C6616" s="917"/>
      <c r="D6616" s="917"/>
      <c r="E6616" s="917"/>
    </row>
    <row r="6617" spans="1:5">
      <c r="A6617" s="923"/>
      <c r="B6617" s="917"/>
      <c r="C6617" s="917"/>
      <c r="D6617" s="917"/>
      <c r="E6617" s="917"/>
    </row>
    <row r="6618" spans="1:5">
      <c r="A6618" s="923"/>
      <c r="B6618" s="917"/>
      <c r="C6618" s="917"/>
      <c r="D6618" s="917"/>
      <c r="E6618" s="917"/>
    </row>
    <row r="6619" spans="1:5">
      <c r="A6619" s="923"/>
      <c r="B6619" s="917"/>
      <c r="C6619" s="917"/>
      <c r="D6619" s="917"/>
      <c r="E6619" s="917"/>
    </row>
    <row r="6620" spans="1:5">
      <c r="A6620" s="923"/>
      <c r="B6620" s="917"/>
      <c r="C6620" s="917"/>
      <c r="D6620" s="917"/>
      <c r="E6620" s="917"/>
    </row>
    <row r="6621" spans="1:5">
      <c r="A6621" s="923"/>
      <c r="B6621" s="917"/>
      <c r="C6621" s="917"/>
      <c r="D6621" s="917"/>
      <c r="E6621" s="917"/>
    </row>
    <row r="6622" spans="1:5">
      <c r="A6622" s="923"/>
      <c r="B6622" s="917"/>
      <c r="C6622" s="917"/>
      <c r="D6622" s="917"/>
      <c r="E6622" s="917"/>
    </row>
    <row r="6623" spans="1:5">
      <c r="A6623" s="923"/>
      <c r="B6623" s="917"/>
      <c r="C6623" s="917"/>
      <c r="D6623" s="917"/>
      <c r="E6623" s="917"/>
    </row>
    <row r="6624" spans="1:5">
      <c r="A6624" s="923"/>
      <c r="B6624" s="917"/>
      <c r="C6624" s="917"/>
      <c r="D6624" s="917"/>
      <c r="E6624" s="917"/>
    </row>
    <row r="6625" spans="1:5">
      <c r="A6625" s="923"/>
      <c r="B6625" s="917"/>
      <c r="C6625" s="917"/>
      <c r="D6625" s="917"/>
      <c r="E6625" s="917"/>
    </row>
    <row r="6626" spans="1:5">
      <c r="A6626" s="923"/>
      <c r="B6626" s="917"/>
      <c r="C6626" s="917"/>
      <c r="D6626" s="917"/>
      <c r="E6626" s="917"/>
    </row>
    <row r="6627" spans="1:5">
      <c r="A6627" s="923"/>
      <c r="B6627" s="917"/>
      <c r="C6627" s="917"/>
      <c r="D6627" s="917"/>
      <c r="E6627" s="917"/>
    </row>
    <row r="6628" spans="1:5">
      <c r="A6628" s="923"/>
      <c r="B6628" s="917"/>
      <c r="C6628" s="917"/>
      <c r="D6628" s="917"/>
      <c r="E6628" s="917"/>
    </row>
    <row r="6629" spans="1:5">
      <c r="A6629" s="923"/>
      <c r="B6629" s="917"/>
      <c r="C6629" s="917"/>
      <c r="D6629" s="917"/>
      <c r="E6629" s="917"/>
    </row>
    <row r="6630" spans="1:5">
      <c r="A6630" s="923"/>
      <c r="B6630" s="917"/>
      <c r="C6630" s="917"/>
      <c r="D6630" s="917"/>
      <c r="E6630" s="917"/>
    </row>
    <row r="6631" spans="1:5">
      <c r="A6631" s="923"/>
      <c r="B6631" s="917"/>
      <c r="C6631" s="917"/>
      <c r="D6631" s="917"/>
      <c r="E6631" s="917"/>
    </row>
    <row r="6632" spans="1:5">
      <c r="A6632" s="923"/>
      <c r="B6632" s="917"/>
      <c r="C6632" s="917"/>
      <c r="D6632" s="917"/>
      <c r="E6632" s="917"/>
    </row>
    <row r="6633" spans="1:5">
      <c r="A6633" s="923"/>
      <c r="B6633" s="917"/>
      <c r="C6633" s="917"/>
      <c r="D6633" s="917"/>
      <c r="E6633" s="917"/>
    </row>
    <row r="6634" spans="1:5">
      <c r="A6634" s="923"/>
      <c r="B6634" s="917"/>
      <c r="C6634" s="917"/>
      <c r="D6634" s="917"/>
      <c r="E6634" s="917"/>
    </row>
    <row r="6635" spans="1:5">
      <c r="A6635" s="923"/>
      <c r="B6635" s="917"/>
      <c r="C6635" s="917"/>
      <c r="D6635" s="917"/>
      <c r="E6635" s="917"/>
    </row>
    <row r="6636" spans="1:5">
      <c r="A6636" s="923"/>
      <c r="B6636" s="917"/>
      <c r="C6636" s="917"/>
      <c r="D6636" s="917"/>
      <c r="E6636" s="917"/>
    </row>
    <row r="6637" spans="1:5">
      <c r="A6637" s="923"/>
      <c r="B6637" s="917"/>
      <c r="C6637" s="917"/>
      <c r="D6637" s="917"/>
      <c r="E6637" s="917"/>
    </row>
    <row r="6638" spans="1:5">
      <c r="A6638" s="923"/>
      <c r="B6638" s="917"/>
      <c r="C6638" s="917"/>
      <c r="D6638" s="917"/>
      <c r="E6638" s="917"/>
    </row>
    <row r="6639" spans="1:5">
      <c r="A6639" s="923"/>
      <c r="B6639" s="917"/>
      <c r="C6639" s="917"/>
      <c r="D6639" s="917"/>
      <c r="E6639" s="917"/>
    </row>
    <row r="6640" spans="1:5">
      <c r="A6640" s="923"/>
      <c r="B6640" s="917"/>
      <c r="C6640" s="917"/>
      <c r="D6640" s="917"/>
      <c r="E6640" s="917"/>
    </row>
    <row r="6641" spans="1:5">
      <c r="A6641" s="923"/>
      <c r="B6641" s="917"/>
      <c r="C6641" s="917"/>
      <c r="D6641" s="917"/>
      <c r="E6641" s="917"/>
    </row>
    <row r="6642" spans="1:5">
      <c r="A6642" s="923"/>
      <c r="B6642" s="917"/>
      <c r="C6642" s="917"/>
      <c r="D6642" s="917"/>
      <c r="E6642" s="917"/>
    </row>
    <row r="6643" spans="1:5">
      <c r="A6643" s="923"/>
      <c r="B6643" s="917"/>
      <c r="C6643" s="917"/>
      <c r="D6643" s="917"/>
      <c r="E6643" s="917"/>
    </row>
    <row r="6644" spans="1:5">
      <c r="A6644" s="923"/>
      <c r="B6644" s="917"/>
      <c r="C6644" s="917"/>
      <c r="D6644" s="917"/>
      <c r="E6644" s="917"/>
    </row>
    <row r="6645" spans="1:5">
      <c r="A6645" s="923"/>
      <c r="B6645" s="917"/>
      <c r="C6645" s="917"/>
      <c r="D6645" s="917"/>
      <c r="E6645" s="917"/>
    </row>
    <row r="6646" spans="1:5">
      <c r="A6646" s="923"/>
      <c r="B6646" s="917"/>
      <c r="C6646" s="917"/>
      <c r="D6646" s="917"/>
      <c r="E6646" s="917"/>
    </row>
    <row r="6647" spans="1:5">
      <c r="A6647" s="923"/>
      <c r="B6647" s="917"/>
      <c r="C6647" s="917"/>
      <c r="D6647" s="917"/>
      <c r="E6647" s="917"/>
    </row>
    <row r="6648" spans="1:5">
      <c r="A6648" s="923"/>
      <c r="B6648" s="917"/>
      <c r="C6648" s="917"/>
      <c r="D6648" s="917"/>
      <c r="E6648" s="917"/>
    </row>
    <row r="6649" spans="1:5">
      <c r="A6649" s="923"/>
      <c r="B6649" s="917"/>
      <c r="C6649" s="917"/>
      <c r="D6649" s="917"/>
      <c r="E6649" s="917"/>
    </row>
    <row r="6650" spans="1:5">
      <c r="A6650" s="923"/>
      <c r="B6650" s="917"/>
      <c r="C6650" s="917"/>
      <c r="D6650" s="917"/>
      <c r="E6650" s="917"/>
    </row>
    <row r="6651" spans="1:5">
      <c r="A6651" s="923"/>
      <c r="B6651" s="917"/>
      <c r="C6651" s="917"/>
      <c r="D6651" s="917"/>
      <c r="E6651" s="917"/>
    </row>
    <row r="6652" spans="1:5">
      <c r="A6652" s="923"/>
      <c r="B6652" s="917"/>
      <c r="C6652" s="917"/>
      <c r="D6652" s="917"/>
      <c r="E6652" s="917"/>
    </row>
    <row r="6653" spans="1:5">
      <c r="A6653" s="923"/>
      <c r="B6653" s="917"/>
      <c r="C6653" s="917"/>
      <c r="D6653" s="917"/>
      <c r="E6653" s="917"/>
    </row>
    <row r="6654" spans="1:5">
      <c r="A6654" s="923"/>
      <c r="B6654" s="917"/>
      <c r="C6654" s="917"/>
      <c r="D6654" s="917"/>
      <c r="E6654" s="917"/>
    </row>
    <row r="6655" spans="1:5">
      <c r="A6655" s="923"/>
      <c r="B6655" s="917"/>
      <c r="C6655" s="917"/>
      <c r="D6655" s="917"/>
      <c r="E6655" s="917"/>
    </row>
    <row r="6656" spans="1:5">
      <c r="A6656" s="923"/>
      <c r="B6656" s="917"/>
      <c r="C6656" s="917"/>
      <c r="D6656" s="917"/>
      <c r="E6656" s="917"/>
    </row>
    <row r="6657" spans="1:5">
      <c r="A6657" s="923"/>
      <c r="B6657" s="917"/>
      <c r="C6657" s="917"/>
      <c r="D6657" s="917"/>
      <c r="E6657" s="917"/>
    </row>
    <row r="6658" spans="1:5">
      <c r="A6658" s="923"/>
      <c r="B6658" s="917"/>
      <c r="C6658" s="917"/>
      <c r="D6658" s="917"/>
      <c r="E6658" s="917"/>
    </row>
    <row r="6659" spans="1:5">
      <c r="A6659" s="923"/>
      <c r="B6659" s="917"/>
      <c r="C6659" s="917"/>
      <c r="D6659" s="917"/>
      <c r="E6659" s="917"/>
    </row>
    <row r="6660" spans="1:5">
      <c r="A6660" s="923"/>
      <c r="B6660" s="917"/>
      <c r="C6660" s="917"/>
      <c r="D6660" s="917"/>
      <c r="E6660" s="917"/>
    </row>
    <row r="6661" spans="1:5">
      <c r="A6661" s="923"/>
      <c r="B6661" s="917"/>
      <c r="C6661" s="917"/>
      <c r="D6661" s="917"/>
      <c r="E6661" s="917"/>
    </row>
    <row r="6662" spans="1:5">
      <c r="A6662" s="923"/>
      <c r="B6662" s="917"/>
      <c r="C6662" s="917"/>
      <c r="D6662" s="917"/>
      <c r="E6662" s="917"/>
    </row>
    <row r="6663" spans="1:5">
      <c r="A6663" s="923"/>
      <c r="B6663" s="917"/>
      <c r="C6663" s="917"/>
      <c r="D6663" s="917"/>
      <c r="E6663" s="917"/>
    </row>
    <row r="6664" spans="1:5">
      <c r="A6664" s="923"/>
      <c r="B6664" s="917"/>
      <c r="C6664" s="917"/>
      <c r="D6664" s="917"/>
      <c r="E6664" s="917"/>
    </row>
    <row r="6665" spans="1:5">
      <c r="A6665" s="923"/>
      <c r="B6665" s="917"/>
      <c r="C6665" s="917"/>
      <c r="D6665" s="917"/>
      <c r="E6665" s="917"/>
    </row>
    <row r="6666" spans="1:5">
      <c r="A6666" s="923"/>
      <c r="B6666" s="917"/>
      <c r="C6666" s="917"/>
      <c r="D6666" s="917"/>
      <c r="E6666" s="917"/>
    </row>
    <row r="6667" spans="1:5">
      <c r="A6667" s="923"/>
      <c r="B6667" s="917"/>
      <c r="C6667" s="917"/>
      <c r="D6667" s="917"/>
      <c r="E6667" s="917"/>
    </row>
    <row r="6668" spans="1:5">
      <c r="A6668" s="923"/>
      <c r="B6668" s="917"/>
      <c r="C6668" s="917"/>
      <c r="D6668" s="917"/>
      <c r="E6668" s="917"/>
    </row>
    <row r="6669" spans="1:5">
      <c r="A6669" s="923"/>
      <c r="B6669" s="917"/>
      <c r="C6669" s="917"/>
      <c r="D6669" s="917"/>
      <c r="E6669" s="917"/>
    </row>
    <row r="6670" spans="1:5">
      <c r="A6670" s="923"/>
      <c r="B6670" s="917"/>
      <c r="C6670" s="917"/>
      <c r="D6670" s="917"/>
      <c r="E6670" s="917"/>
    </row>
    <row r="6671" spans="1:5">
      <c r="A6671" s="923"/>
      <c r="B6671" s="917"/>
      <c r="C6671" s="917"/>
      <c r="D6671" s="917"/>
      <c r="E6671" s="917"/>
    </row>
    <row r="6672" spans="1:5">
      <c r="A6672" s="923"/>
      <c r="B6672" s="917"/>
      <c r="C6672" s="917"/>
      <c r="D6672" s="917"/>
      <c r="E6672" s="917"/>
    </row>
    <row r="6673" spans="1:5">
      <c r="A6673" s="923"/>
      <c r="B6673" s="917"/>
      <c r="C6673" s="917"/>
      <c r="D6673" s="917"/>
      <c r="E6673" s="917"/>
    </row>
    <row r="6674" spans="1:5">
      <c r="A6674" s="923"/>
      <c r="B6674" s="917"/>
      <c r="C6674" s="917"/>
      <c r="D6674" s="917"/>
      <c r="E6674" s="917"/>
    </row>
    <row r="6675" spans="1:5">
      <c r="A6675" s="923"/>
      <c r="B6675" s="917"/>
      <c r="C6675" s="917"/>
      <c r="D6675" s="917"/>
      <c r="E6675" s="917"/>
    </row>
    <row r="6676" spans="1:5">
      <c r="A6676" s="923"/>
      <c r="B6676" s="917"/>
      <c r="C6676" s="917"/>
      <c r="D6676" s="917"/>
      <c r="E6676" s="917"/>
    </row>
    <row r="6677" spans="1:5">
      <c r="A6677" s="923"/>
      <c r="B6677" s="917"/>
      <c r="C6677" s="917"/>
      <c r="D6677" s="917"/>
      <c r="E6677" s="917"/>
    </row>
    <row r="6678" spans="1:5">
      <c r="A6678" s="923"/>
      <c r="B6678" s="917"/>
      <c r="C6678" s="917"/>
      <c r="D6678" s="917"/>
      <c r="E6678" s="917"/>
    </row>
    <row r="6679" spans="1:5">
      <c r="A6679" s="923"/>
      <c r="B6679" s="917"/>
      <c r="C6679" s="917"/>
      <c r="D6679" s="917"/>
      <c r="E6679" s="917"/>
    </row>
    <row r="6680" spans="1:5">
      <c r="A6680" s="923"/>
      <c r="B6680" s="917"/>
      <c r="C6680" s="917"/>
      <c r="D6680" s="917"/>
      <c r="E6680" s="917"/>
    </row>
    <row r="6681" spans="1:5">
      <c r="A6681" s="923"/>
      <c r="B6681" s="917"/>
      <c r="C6681" s="917"/>
      <c r="D6681" s="917"/>
      <c r="E6681" s="917"/>
    </row>
    <row r="6682" spans="1:5">
      <c r="A6682" s="923"/>
      <c r="B6682" s="917"/>
      <c r="C6682" s="917"/>
      <c r="D6682" s="917"/>
      <c r="E6682" s="917"/>
    </row>
    <row r="6683" spans="1:5">
      <c r="A6683" s="923"/>
      <c r="B6683" s="917"/>
      <c r="C6683" s="917"/>
      <c r="D6683" s="917"/>
      <c r="E6683" s="917"/>
    </row>
    <row r="6684" spans="1:5">
      <c r="A6684" s="923"/>
      <c r="B6684" s="917"/>
      <c r="C6684" s="917"/>
      <c r="D6684" s="917"/>
      <c r="E6684" s="917"/>
    </row>
    <row r="6685" spans="1:5">
      <c r="A6685" s="923"/>
      <c r="B6685" s="917"/>
      <c r="C6685" s="917"/>
      <c r="D6685" s="917"/>
      <c r="E6685" s="917"/>
    </row>
    <row r="6686" spans="1:5">
      <c r="A6686" s="923"/>
      <c r="B6686" s="917"/>
      <c r="C6686" s="917"/>
      <c r="D6686" s="917"/>
      <c r="E6686" s="917"/>
    </row>
    <row r="6687" spans="1:5">
      <c r="A6687" s="923"/>
      <c r="B6687" s="917"/>
      <c r="C6687" s="917"/>
      <c r="D6687" s="917"/>
      <c r="E6687" s="917"/>
    </row>
    <row r="6688" spans="1:5">
      <c r="A6688" s="923"/>
      <c r="B6688" s="917"/>
      <c r="C6688" s="917"/>
      <c r="D6688" s="917"/>
      <c r="E6688" s="917"/>
    </row>
    <row r="6689" spans="1:5">
      <c r="A6689" s="923"/>
      <c r="B6689" s="917"/>
      <c r="C6689" s="917"/>
      <c r="D6689" s="917"/>
      <c r="E6689" s="917"/>
    </row>
    <row r="6690" spans="1:5">
      <c r="A6690" s="923"/>
      <c r="B6690" s="917"/>
      <c r="C6690" s="917"/>
      <c r="D6690" s="917"/>
      <c r="E6690" s="917"/>
    </row>
    <row r="6691" spans="1:5">
      <c r="A6691" s="923"/>
      <c r="B6691" s="917"/>
      <c r="C6691" s="917"/>
      <c r="D6691" s="917"/>
      <c r="E6691" s="917"/>
    </row>
    <row r="6692" spans="1:5">
      <c r="A6692" s="923"/>
      <c r="B6692" s="917"/>
      <c r="C6692" s="917"/>
      <c r="D6692" s="917"/>
      <c r="E6692" s="917"/>
    </row>
    <row r="6693" spans="1:5">
      <c r="A6693" s="923"/>
      <c r="B6693" s="917"/>
      <c r="C6693" s="917"/>
      <c r="D6693" s="917"/>
      <c r="E6693" s="917"/>
    </row>
    <row r="6694" spans="1:5">
      <c r="A6694" s="923"/>
      <c r="B6694" s="917"/>
      <c r="C6694" s="917"/>
      <c r="D6694" s="917"/>
      <c r="E6694" s="917"/>
    </row>
    <row r="6695" spans="1:5">
      <c r="A6695" s="923"/>
      <c r="B6695" s="917"/>
      <c r="C6695" s="917"/>
      <c r="D6695" s="917"/>
      <c r="E6695" s="917"/>
    </row>
    <row r="6696" spans="1:5">
      <c r="A6696" s="923"/>
      <c r="B6696" s="917"/>
      <c r="C6696" s="917"/>
      <c r="D6696" s="917"/>
      <c r="E6696" s="917"/>
    </row>
    <row r="6697" spans="1:5">
      <c r="A6697" s="923"/>
      <c r="B6697" s="917"/>
      <c r="C6697" s="917"/>
      <c r="D6697" s="917"/>
      <c r="E6697" s="917"/>
    </row>
    <row r="6698" spans="1:5">
      <c r="A6698" s="923"/>
      <c r="B6698" s="917"/>
      <c r="C6698" s="917"/>
      <c r="D6698" s="917"/>
      <c r="E6698" s="917"/>
    </row>
    <row r="6699" spans="1:5">
      <c r="A6699" s="923"/>
      <c r="B6699" s="917"/>
      <c r="C6699" s="917"/>
      <c r="D6699" s="917"/>
      <c r="E6699" s="917"/>
    </row>
    <row r="6700" spans="1:5">
      <c r="A6700" s="923"/>
      <c r="B6700" s="917"/>
      <c r="C6700" s="917"/>
      <c r="D6700" s="917"/>
      <c r="E6700" s="917"/>
    </row>
    <row r="6701" spans="1:5">
      <c r="A6701" s="923"/>
      <c r="B6701" s="917"/>
      <c r="C6701" s="917"/>
      <c r="D6701" s="917"/>
      <c r="E6701" s="917"/>
    </row>
    <row r="6702" spans="1:5">
      <c r="A6702" s="923"/>
      <c r="B6702" s="917"/>
      <c r="C6702" s="917"/>
      <c r="D6702" s="917"/>
      <c r="E6702" s="917"/>
    </row>
    <row r="6703" spans="1:5">
      <c r="A6703" s="923"/>
      <c r="B6703" s="917"/>
      <c r="C6703" s="917"/>
      <c r="D6703" s="917"/>
      <c r="E6703" s="917"/>
    </row>
    <row r="6704" spans="1:5">
      <c r="A6704" s="923"/>
      <c r="B6704" s="917"/>
      <c r="C6704" s="917"/>
      <c r="D6704" s="917"/>
      <c r="E6704" s="917"/>
    </row>
    <row r="6705" spans="1:5">
      <c r="A6705" s="923"/>
      <c r="B6705" s="917"/>
      <c r="C6705" s="917"/>
      <c r="D6705" s="917"/>
      <c r="E6705" s="917"/>
    </row>
    <row r="6706" spans="1:5">
      <c r="A6706" s="923"/>
      <c r="B6706" s="917"/>
      <c r="C6706" s="917"/>
      <c r="D6706" s="917"/>
      <c r="E6706" s="917"/>
    </row>
    <row r="6707" spans="1:5">
      <c r="A6707" s="923"/>
      <c r="B6707" s="917"/>
      <c r="C6707" s="917"/>
      <c r="D6707" s="917"/>
      <c r="E6707" s="917"/>
    </row>
    <row r="6708" spans="1:5">
      <c r="A6708" s="923"/>
      <c r="B6708" s="917"/>
      <c r="C6708" s="917"/>
      <c r="D6708" s="917"/>
      <c r="E6708" s="917"/>
    </row>
    <row r="6709" spans="1:5">
      <c r="A6709" s="923"/>
      <c r="B6709" s="917"/>
      <c r="C6709" s="917"/>
      <c r="D6709" s="917"/>
      <c r="E6709" s="917"/>
    </row>
    <row r="6710" spans="1:5">
      <c r="A6710" s="923"/>
      <c r="B6710" s="917"/>
      <c r="C6710" s="917"/>
      <c r="D6710" s="917"/>
      <c r="E6710" s="917"/>
    </row>
    <row r="6711" spans="1:5">
      <c r="A6711" s="923"/>
      <c r="B6711" s="917"/>
      <c r="C6711" s="917"/>
      <c r="D6711" s="917"/>
      <c r="E6711" s="917"/>
    </row>
    <row r="6712" spans="1:5">
      <c r="A6712" s="923"/>
      <c r="B6712" s="917"/>
      <c r="C6712" s="917"/>
      <c r="D6712" s="917"/>
      <c r="E6712" s="917"/>
    </row>
    <row r="6713" spans="1:5">
      <c r="A6713" s="923"/>
      <c r="B6713" s="917"/>
      <c r="C6713" s="917"/>
      <c r="D6713" s="917"/>
      <c r="E6713" s="917"/>
    </row>
    <row r="6714" spans="1:5">
      <c r="A6714" s="923"/>
      <c r="B6714" s="917"/>
      <c r="C6714" s="917"/>
      <c r="D6714" s="917"/>
      <c r="E6714" s="917"/>
    </row>
    <row r="6715" spans="1:5">
      <c r="A6715" s="923"/>
      <c r="B6715" s="917"/>
      <c r="C6715" s="917"/>
      <c r="D6715" s="917"/>
      <c r="E6715" s="917"/>
    </row>
    <row r="6716" spans="1:5">
      <c r="A6716" s="923"/>
      <c r="B6716" s="917"/>
      <c r="C6716" s="917"/>
      <c r="D6716" s="917"/>
      <c r="E6716" s="917"/>
    </row>
    <row r="6717" spans="1:5">
      <c r="A6717" s="923"/>
      <c r="B6717" s="917"/>
      <c r="C6717" s="917"/>
      <c r="D6717" s="917"/>
      <c r="E6717" s="917"/>
    </row>
    <row r="6718" spans="1:5">
      <c r="A6718" s="923"/>
      <c r="B6718" s="917"/>
      <c r="C6718" s="917"/>
      <c r="D6718" s="917"/>
      <c r="E6718" s="917"/>
    </row>
    <row r="6719" spans="1:5">
      <c r="A6719" s="923"/>
      <c r="B6719" s="917"/>
      <c r="C6719" s="917"/>
      <c r="D6719" s="917"/>
      <c r="E6719" s="917"/>
    </row>
    <row r="6720" spans="1:5">
      <c r="A6720" s="923"/>
      <c r="B6720" s="917"/>
      <c r="C6720" s="917"/>
      <c r="D6720" s="917"/>
      <c r="E6720" s="917"/>
    </row>
    <row r="6721" spans="1:5">
      <c r="A6721" s="923"/>
      <c r="B6721" s="917"/>
      <c r="C6721" s="917"/>
      <c r="D6721" s="917"/>
      <c r="E6721" s="917"/>
    </row>
    <row r="6722" spans="1:5">
      <c r="A6722" s="923"/>
      <c r="B6722" s="917"/>
      <c r="C6722" s="917"/>
      <c r="D6722" s="917"/>
      <c r="E6722" s="917"/>
    </row>
    <row r="6723" spans="1:5">
      <c r="A6723" s="923"/>
      <c r="B6723" s="917"/>
      <c r="C6723" s="917"/>
      <c r="D6723" s="917"/>
      <c r="E6723" s="917"/>
    </row>
    <row r="6724" spans="1:5">
      <c r="A6724" s="923"/>
      <c r="B6724" s="917"/>
      <c r="C6724" s="917"/>
      <c r="D6724" s="917"/>
      <c r="E6724" s="917"/>
    </row>
    <row r="6725" spans="1:5">
      <c r="A6725" s="923"/>
      <c r="B6725" s="917"/>
      <c r="C6725" s="917"/>
      <c r="D6725" s="917"/>
      <c r="E6725" s="917"/>
    </row>
    <row r="6726" spans="1:5">
      <c r="A6726" s="923"/>
      <c r="B6726" s="917"/>
      <c r="C6726" s="917"/>
      <c r="D6726" s="917"/>
      <c r="E6726" s="917"/>
    </row>
    <row r="6727" spans="1:5">
      <c r="A6727" s="923"/>
      <c r="B6727" s="917"/>
      <c r="C6727" s="917"/>
      <c r="D6727" s="917"/>
      <c r="E6727" s="917"/>
    </row>
    <row r="6728" spans="1:5">
      <c r="A6728" s="923"/>
      <c r="B6728" s="917"/>
      <c r="C6728" s="917"/>
      <c r="D6728" s="917"/>
      <c r="E6728" s="917"/>
    </row>
    <row r="6729" spans="1:5">
      <c r="A6729" s="923"/>
      <c r="B6729" s="917"/>
      <c r="C6729" s="917"/>
      <c r="D6729" s="917"/>
      <c r="E6729" s="917"/>
    </row>
    <row r="6730" spans="1:5">
      <c r="A6730" s="923"/>
      <c r="B6730" s="917"/>
      <c r="C6730" s="917"/>
      <c r="D6730" s="917"/>
      <c r="E6730" s="917"/>
    </row>
    <row r="6731" spans="1:5">
      <c r="A6731" s="923"/>
      <c r="B6731" s="917"/>
      <c r="C6731" s="917"/>
      <c r="D6731" s="917"/>
      <c r="E6731" s="917"/>
    </row>
    <row r="6732" spans="1:5">
      <c r="A6732" s="923"/>
      <c r="B6732" s="917"/>
      <c r="C6732" s="917"/>
      <c r="D6732" s="917"/>
      <c r="E6732" s="917"/>
    </row>
    <row r="6733" spans="1:5">
      <c r="A6733" s="923"/>
      <c r="B6733" s="917"/>
      <c r="C6733" s="917"/>
      <c r="D6733" s="917"/>
      <c r="E6733" s="917"/>
    </row>
    <row r="6734" spans="1:5">
      <c r="A6734" s="923"/>
      <c r="B6734" s="917"/>
      <c r="C6734" s="917"/>
      <c r="D6734" s="917"/>
      <c r="E6734" s="917"/>
    </row>
    <row r="6735" spans="1:5">
      <c r="A6735" s="923"/>
      <c r="B6735" s="917"/>
      <c r="C6735" s="917"/>
      <c r="D6735" s="917"/>
      <c r="E6735" s="917"/>
    </row>
    <row r="6736" spans="1:5">
      <c r="A6736" s="923"/>
      <c r="B6736" s="917"/>
      <c r="C6736" s="917"/>
      <c r="D6736" s="917"/>
      <c r="E6736" s="917"/>
    </row>
    <row r="6737" spans="1:5">
      <c r="A6737" s="923"/>
      <c r="B6737" s="917"/>
      <c r="C6737" s="917"/>
      <c r="D6737" s="917"/>
      <c r="E6737" s="917"/>
    </row>
    <row r="6738" spans="1:5">
      <c r="A6738" s="923"/>
      <c r="B6738" s="917"/>
      <c r="C6738" s="917"/>
      <c r="D6738" s="917"/>
      <c r="E6738" s="917"/>
    </row>
    <row r="6739" spans="1:5">
      <c r="A6739" s="923"/>
      <c r="B6739" s="917"/>
      <c r="C6739" s="917"/>
      <c r="D6739" s="917"/>
      <c r="E6739" s="917"/>
    </row>
    <row r="6740" spans="1:5">
      <c r="A6740" s="923"/>
      <c r="B6740" s="917"/>
      <c r="C6740" s="917"/>
      <c r="D6740" s="917"/>
      <c r="E6740" s="917"/>
    </row>
    <row r="6741" spans="1:5">
      <c r="A6741" s="923"/>
      <c r="B6741" s="917"/>
      <c r="C6741" s="917"/>
      <c r="D6741" s="917"/>
      <c r="E6741" s="917"/>
    </row>
    <row r="6742" spans="1:5">
      <c r="A6742" s="923"/>
      <c r="B6742" s="917"/>
      <c r="C6742" s="917"/>
      <c r="D6742" s="917"/>
      <c r="E6742" s="917"/>
    </row>
    <row r="6743" spans="1:5">
      <c r="A6743" s="923"/>
      <c r="B6743" s="917"/>
      <c r="C6743" s="917"/>
      <c r="D6743" s="917"/>
      <c r="E6743" s="917"/>
    </row>
    <row r="6744" spans="1:5">
      <c r="A6744" s="923"/>
      <c r="B6744" s="917"/>
      <c r="C6744" s="917"/>
      <c r="D6744" s="917"/>
      <c r="E6744" s="917"/>
    </row>
    <row r="6745" spans="1:5">
      <c r="A6745" s="923"/>
      <c r="B6745" s="917"/>
      <c r="C6745" s="917"/>
      <c r="D6745" s="917"/>
      <c r="E6745" s="917"/>
    </row>
    <row r="6746" spans="1:5">
      <c r="A6746" s="923"/>
      <c r="B6746" s="917"/>
      <c r="C6746" s="917"/>
      <c r="D6746" s="917"/>
      <c r="E6746" s="917"/>
    </row>
    <row r="6747" spans="1:5">
      <c r="A6747" s="923"/>
      <c r="B6747" s="917"/>
      <c r="C6747" s="917"/>
      <c r="D6747" s="917"/>
      <c r="E6747" s="917"/>
    </row>
    <row r="6748" spans="1:5">
      <c r="A6748" s="923"/>
      <c r="B6748" s="917"/>
      <c r="C6748" s="917"/>
      <c r="D6748" s="917"/>
      <c r="E6748" s="917"/>
    </row>
    <row r="6749" spans="1:5">
      <c r="A6749" s="923"/>
      <c r="B6749" s="917"/>
      <c r="C6749" s="917"/>
      <c r="D6749" s="917"/>
      <c r="E6749" s="917"/>
    </row>
    <row r="6750" spans="1:5">
      <c r="A6750" s="923"/>
      <c r="B6750" s="917"/>
      <c r="C6750" s="917"/>
      <c r="D6750" s="917"/>
      <c r="E6750" s="917"/>
    </row>
    <row r="6751" spans="1:5">
      <c r="A6751" s="923"/>
      <c r="B6751" s="917"/>
      <c r="C6751" s="917"/>
      <c r="D6751" s="917"/>
      <c r="E6751" s="917"/>
    </row>
    <row r="6752" spans="1:5">
      <c r="A6752" s="923"/>
      <c r="B6752" s="917"/>
      <c r="C6752" s="917"/>
      <c r="D6752" s="917"/>
      <c r="E6752" s="917"/>
    </row>
    <row r="6753" spans="1:5">
      <c r="A6753" s="923"/>
      <c r="B6753" s="917"/>
      <c r="C6753" s="917"/>
      <c r="D6753" s="917"/>
      <c r="E6753" s="917"/>
    </row>
    <row r="6754" spans="1:5">
      <c r="A6754" s="923"/>
      <c r="B6754" s="917"/>
      <c r="C6754" s="917"/>
      <c r="D6754" s="917"/>
      <c r="E6754" s="917"/>
    </row>
    <row r="6755" spans="1:5">
      <c r="A6755" s="923"/>
      <c r="B6755" s="917"/>
      <c r="C6755" s="917"/>
      <c r="D6755" s="917"/>
      <c r="E6755" s="917"/>
    </row>
    <row r="6756" spans="1:5">
      <c r="A6756" s="923"/>
      <c r="B6756" s="917"/>
      <c r="C6756" s="917"/>
      <c r="D6756" s="917"/>
      <c r="E6756" s="917"/>
    </row>
    <row r="6757" spans="1:5">
      <c r="A6757" s="923"/>
      <c r="B6757" s="917"/>
      <c r="C6757" s="917"/>
      <c r="D6757" s="917"/>
      <c r="E6757" s="917"/>
    </row>
    <row r="6758" spans="1:5">
      <c r="A6758" s="923"/>
      <c r="B6758" s="917"/>
      <c r="C6758" s="917"/>
      <c r="D6758" s="917"/>
      <c r="E6758" s="917"/>
    </row>
    <row r="6759" spans="1:5">
      <c r="A6759" s="923"/>
      <c r="B6759" s="917"/>
      <c r="C6759" s="917"/>
      <c r="D6759" s="917"/>
      <c r="E6759" s="917"/>
    </row>
    <row r="6760" spans="1:5">
      <c r="A6760" s="923"/>
      <c r="B6760" s="917"/>
      <c r="C6760" s="917"/>
      <c r="D6760" s="917"/>
      <c r="E6760" s="917"/>
    </row>
    <row r="6761" spans="1:5">
      <c r="A6761" s="923"/>
      <c r="B6761" s="917"/>
      <c r="C6761" s="917"/>
      <c r="D6761" s="917"/>
      <c r="E6761" s="917"/>
    </row>
    <row r="6762" spans="1:5">
      <c r="A6762" s="923"/>
      <c r="B6762" s="917"/>
      <c r="C6762" s="917"/>
      <c r="D6762" s="917"/>
      <c r="E6762" s="917"/>
    </row>
    <row r="6763" spans="1:5">
      <c r="A6763" s="923"/>
      <c r="B6763" s="917"/>
      <c r="C6763" s="917"/>
      <c r="D6763" s="917"/>
      <c r="E6763" s="917"/>
    </row>
    <row r="6764" spans="1:5">
      <c r="A6764" s="923"/>
      <c r="B6764" s="917"/>
      <c r="C6764" s="917"/>
      <c r="D6764" s="917"/>
      <c r="E6764" s="917"/>
    </row>
    <row r="6765" spans="1:5">
      <c r="A6765" s="923"/>
      <c r="B6765" s="917"/>
      <c r="C6765" s="917"/>
      <c r="D6765" s="917"/>
      <c r="E6765" s="917"/>
    </row>
    <row r="6766" spans="1:5">
      <c r="A6766" s="923"/>
      <c r="B6766" s="917"/>
      <c r="C6766" s="917"/>
      <c r="D6766" s="917"/>
      <c r="E6766" s="917"/>
    </row>
    <row r="6767" spans="1:5">
      <c r="A6767" s="923"/>
      <c r="B6767" s="917"/>
      <c r="C6767" s="917"/>
      <c r="D6767" s="917"/>
      <c r="E6767" s="917"/>
    </row>
    <row r="6768" spans="1:5">
      <c r="A6768" s="923"/>
      <c r="B6768" s="917"/>
      <c r="C6768" s="917"/>
      <c r="D6768" s="917"/>
      <c r="E6768" s="917"/>
    </row>
    <row r="6769" spans="1:5">
      <c r="A6769" s="923"/>
      <c r="B6769" s="917"/>
      <c r="C6769" s="917"/>
      <c r="D6769" s="917"/>
      <c r="E6769" s="917"/>
    </row>
    <row r="6770" spans="1:5">
      <c r="A6770" s="923"/>
      <c r="B6770" s="917"/>
      <c r="C6770" s="917"/>
      <c r="D6770" s="917"/>
      <c r="E6770" s="917"/>
    </row>
    <row r="6771" spans="1:5">
      <c r="A6771" s="923"/>
      <c r="B6771" s="917"/>
      <c r="C6771" s="917"/>
      <c r="D6771" s="917"/>
      <c r="E6771" s="917"/>
    </row>
    <row r="6772" spans="1:5">
      <c r="A6772" s="923"/>
      <c r="B6772" s="917"/>
      <c r="C6772" s="917"/>
      <c r="D6772" s="917"/>
      <c r="E6772" s="917"/>
    </row>
    <row r="6773" spans="1:5">
      <c r="A6773" s="923"/>
      <c r="B6773" s="917"/>
      <c r="C6773" s="917"/>
      <c r="D6773" s="917"/>
      <c r="E6773" s="917"/>
    </row>
    <row r="6774" spans="1:5">
      <c r="A6774" s="923"/>
      <c r="B6774" s="917"/>
      <c r="C6774" s="917"/>
      <c r="D6774" s="917"/>
      <c r="E6774" s="917"/>
    </row>
    <row r="6775" spans="1:5">
      <c r="A6775" s="923"/>
      <c r="B6775" s="917"/>
      <c r="C6775" s="917"/>
      <c r="D6775" s="917"/>
      <c r="E6775" s="917"/>
    </row>
    <row r="6776" spans="1:5">
      <c r="A6776" s="923"/>
      <c r="B6776" s="917"/>
      <c r="C6776" s="917"/>
      <c r="D6776" s="917"/>
      <c r="E6776" s="917"/>
    </row>
    <row r="6777" spans="1:5">
      <c r="A6777" s="923"/>
      <c r="B6777" s="917"/>
      <c r="C6777" s="917"/>
      <c r="D6777" s="917"/>
      <c r="E6777" s="917"/>
    </row>
    <row r="6778" spans="1:5">
      <c r="A6778" s="923"/>
      <c r="B6778" s="917"/>
      <c r="C6778" s="917"/>
      <c r="D6778" s="917"/>
      <c r="E6778" s="917"/>
    </row>
    <row r="6779" spans="1:5">
      <c r="A6779" s="923"/>
      <c r="B6779" s="917"/>
      <c r="C6779" s="917"/>
      <c r="D6779" s="917"/>
      <c r="E6779" s="917"/>
    </row>
    <row r="6780" spans="1:5">
      <c r="A6780" s="923"/>
      <c r="B6780" s="917"/>
      <c r="C6780" s="917"/>
      <c r="D6780" s="917"/>
      <c r="E6780" s="917"/>
    </row>
    <row r="6781" spans="1:5">
      <c r="A6781" s="923"/>
      <c r="B6781" s="917"/>
      <c r="C6781" s="917"/>
      <c r="D6781" s="917"/>
      <c r="E6781" s="917"/>
    </row>
    <row r="6782" spans="1:5">
      <c r="A6782" s="923"/>
      <c r="B6782" s="917"/>
      <c r="C6782" s="917"/>
      <c r="D6782" s="917"/>
      <c r="E6782" s="917"/>
    </row>
    <row r="6783" spans="1:5">
      <c r="A6783" s="923"/>
      <c r="B6783" s="917"/>
      <c r="C6783" s="917"/>
      <c r="D6783" s="917"/>
      <c r="E6783" s="917"/>
    </row>
    <row r="6784" spans="1:5">
      <c r="A6784" s="923"/>
      <c r="B6784" s="917"/>
      <c r="C6784" s="917"/>
      <c r="D6784" s="917"/>
      <c r="E6784" s="917"/>
    </row>
    <row r="6785" spans="1:5">
      <c r="A6785" s="923"/>
      <c r="B6785" s="917"/>
      <c r="C6785" s="917"/>
      <c r="D6785" s="917"/>
      <c r="E6785" s="917"/>
    </row>
    <row r="6786" spans="1:5">
      <c r="A6786" s="923"/>
      <c r="B6786" s="917"/>
      <c r="C6786" s="917"/>
      <c r="D6786" s="917"/>
      <c r="E6786" s="917"/>
    </row>
    <row r="6787" spans="1:5">
      <c r="A6787" s="923"/>
      <c r="B6787" s="917"/>
      <c r="C6787" s="917"/>
      <c r="D6787" s="917"/>
      <c r="E6787" s="917"/>
    </row>
    <row r="6788" spans="1:5">
      <c r="A6788" s="923"/>
      <c r="B6788" s="917"/>
      <c r="C6788" s="917"/>
      <c r="D6788" s="917"/>
      <c r="E6788" s="917"/>
    </row>
    <row r="6789" spans="1:5">
      <c r="A6789" s="923"/>
      <c r="B6789" s="917"/>
      <c r="C6789" s="917"/>
      <c r="D6789" s="917"/>
      <c r="E6789" s="917"/>
    </row>
    <row r="6790" spans="1:5">
      <c r="A6790" s="923"/>
      <c r="B6790" s="917"/>
      <c r="C6790" s="917"/>
      <c r="D6790" s="917"/>
      <c r="E6790" s="917"/>
    </row>
    <row r="6791" spans="1:5">
      <c r="A6791" s="923"/>
      <c r="B6791" s="917"/>
      <c r="C6791" s="917"/>
      <c r="D6791" s="917"/>
      <c r="E6791" s="917"/>
    </row>
    <row r="6792" spans="1:5">
      <c r="A6792" s="923"/>
      <c r="B6792" s="917"/>
      <c r="C6792" s="917"/>
      <c r="D6792" s="917"/>
      <c r="E6792" s="917"/>
    </row>
    <row r="6793" spans="1:5">
      <c r="A6793" s="923"/>
      <c r="B6793" s="917"/>
      <c r="C6793" s="917"/>
      <c r="D6793" s="917"/>
      <c r="E6793" s="917"/>
    </row>
    <row r="6794" spans="1:5">
      <c r="A6794" s="923"/>
      <c r="B6794" s="917"/>
      <c r="C6794" s="917"/>
      <c r="D6794" s="917"/>
      <c r="E6794" s="917"/>
    </row>
    <row r="6795" spans="1:5">
      <c r="A6795" s="923"/>
      <c r="B6795" s="917"/>
      <c r="C6795" s="917"/>
      <c r="D6795" s="917"/>
      <c r="E6795" s="917"/>
    </row>
    <row r="6796" spans="1:5">
      <c r="A6796" s="923"/>
      <c r="B6796" s="917"/>
      <c r="C6796" s="917"/>
      <c r="D6796" s="917"/>
      <c r="E6796" s="917"/>
    </row>
    <row r="6797" spans="1:5">
      <c r="A6797" s="923"/>
      <c r="B6797" s="917"/>
      <c r="C6797" s="917"/>
      <c r="D6797" s="917"/>
      <c r="E6797" s="917"/>
    </row>
    <row r="6798" spans="1:5">
      <c r="A6798" s="923"/>
      <c r="B6798" s="917"/>
      <c r="C6798" s="917"/>
      <c r="D6798" s="917"/>
      <c r="E6798" s="917"/>
    </row>
    <row r="6799" spans="1:5">
      <c r="A6799" s="923"/>
      <c r="B6799" s="917"/>
      <c r="C6799" s="917"/>
      <c r="D6799" s="917"/>
      <c r="E6799" s="917"/>
    </row>
    <row r="6800" spans="1:5">
      <c r="A6800" s="923"/>
      <c r="B6800" s="917"/>
      <c r="C6800" s="917"/>
      <c r="D6800" s="917"/>
      <c r="E6800" s="917"/>
    </row>
    <row r="6801" spans="1:5">
      <c r="A6801" s="923"/>
      <c r="B6801" s="917"/>
      <c r="C6801" s="917"/>
      <c r="D6801" s="917"/>
      <c r="E6801" s="917"/>
    </row>
    <row r="6802" spans="1:5">
      <c r="A6802" s="923"/>
      <c r="B6802" s="917"/>
      <c r="C6802" s="917"/>
      <c r="D6802" s="917"/>
      <c r="E6802" s="917"/>
    </row>
    <row r="6803" spans="1:5">
      <c r="A6803" s="923"/>
      <c r="B6803" s="917"/>
      <c r="C6803" s="917"/>
      <c r="D6803" s="917"/>
      <c r="E6803" s="917"/>
    </row>
    <row r="6804" spans="1:5">
      <c r="A6804" s="923"/>
      <c r="B6804" s="917"/>
      <c r="C6804" s="917"/>
      <c r="D6804" s="917"/>
      <c r="E6804" s="917"/>
    </row>
    <row r="6805" spans="1:5">
      <c r="A6805" s="923"/>
      <c r="B6805" s="917"/>
      <c r="C6805" s="917"/>
      <c r="D6805" s="917"/>
      <c r="E6805" s="917"/>
    </row>
    <row r="6806" spans="1:5">
      <c r="A6806" s="923"/>
      <c r="B6806" s="917"/>
      <c r="C6806" s="917"/>
      <c r="D6806" s="917"/>
      <c r="E6806" s="917"/>
    </row>
    <row r="6807" spans="1:5">
      <c r="A6807" s="923"/>
      <c r="B6807" s="917"/>
      <c r="C6807" s="917"/>
      <c r="D6807" s="917"/>
      <c r="E6807" s="917"/>
    </row>
    <row r="6808" spans="1:5">
      <c r="A6808" s="923"/>
      <c r="B6808" s="917"/>
      <c r="C6808" s="917"/>
      <c r="D6808" s="917"/>
      <c r="E6808" s="917"/>
    </row>
    <row r="6809" spans="1:5">
      <c r="A6809" s="923"/>
      <c r="B6809" s="917"/>
      <c r="C6809" s="917"/>
      <c r="D6809" s="917"/>
      <c r="E6809" s="917"/>
    </row>
    <row r="6810" spans="1:5">
      <c r="A6810" s="923"/>
      <c r="B6810" s="917"/>
      <c r="C6810" s="917"/>
      <c r="D6810" s="917"/>
      <c r="E6810" s="917"/>
    </row>
    <row r="6811" spans="1:5">
      <c r="A6811" s="923"/>
      <c r="B6811" s="917"/>
      <c r="C6811" s="917"/>
      <c r="D6811" s="917"/>
      <c r="E6811" s="917"/>
    </row>
    <row r="6812" spans="1:5">
      <c r="A6812" s="923"/>
      <c r="B6812" s="917"/>
      <c r="C6812" s="917"/>
      <c r="D6812" s="917"/>
      <c r="E6812" s="917"/>
    </row>
    <row r="6813" spans="1:5">
      <c r="A6813" s="923"/>
      <c r="B6813" s="917"/>
      <c r="C6813" s="917"/>
      <c r="D6813" s="917"/>
      <c r="E6813" s="917"/>
    </row>
    <row r="6814" spans="1:5">
      <c r="A6814" s="923"/>
      <c r="B6814" s="917"/>
      <c r="C6814" s="917"/>
      <c r="D6814" s="917"/>
      <c r="E6814" s="917"/>
    </row>
    <row r="6815" spans="1:5">
      <c r="A6815" s="923"/>
      <c r="B6815" s="917"/>
      <c r="C6815" s="917"/>
      <c r="D6815" s="917"/>
      <c r="E6815" s="917"/>
    </row>
    <row r="6816" spans="1:5">
      <c r="A6816" s="923"/>
      <c r="B6816" s="917"/>
      <c r="C6816" s="917"/>
      <c r="D6816" s="917"/>
      <c r="E6816" s="917"/>
    </row>
    <row r="6817" spans="1:5">
      <c r="A6817" s="923"/>
      <c r="B6817" s="917"/>
      <c r="C6817" s="917"/>
      <c r="D6817" s="917"/>
      <c r="E6817" s="917"/>
    </row>
    <row r="6818" spans="1:5">
      <c r="A6818" s="923"/>
      <c r="B6818" s="917"/>
      <c r="C6818" s="917"/>
      <c r="D6818" s="917"/>
      <c r="E6818" s="917"/>
    </row>
    <row r="6819" spans="1:5">
      <c r="A6819" s="923"/>
      <c r="B6819" s="917"/>
      <c r="C6819" s="917"/>
      <c r="D6819" s="917"/>
      <c r="E6819" s="917"/>
    </row>
    <row r="6820" spans="1:5">
      <c r="A6820" s="923"/>
      <c r="B6820" s="917"/>
      <c r="C6820" s="917"/>
      <c r="D6820" s="917"/>
      <c r="E6820" s="917"/>
    </row>
    <row r="6821" spans="1:5">
      <c r="A6821" s="923"/>
      <c r="B6821" s="917"/>
      <c r="C6821" s="917"/>
      <c r="D6821" s="917"/>
      <c r="E6821" s="917"/>
    </row>
    <row r="6822" spans="1:5">
      <c r="A6822" s="923"/>
      <c r="B6822" s="917"/>
      <c r="C6822" s="917"/>
      <c r="D6822" s="917"/>
      <c r="E6822" s="917"/>
    </row>
    <row r="6823" spans="1:5">
      <c r="A6823" s="923"/>
      <c r="B6823" s="917"/>
      <c r="C6823" s="917"/>
      <c r="D6823" s="917"/>
      <c r="E6823" s="917"/>
    </row>
    <row r="6824" spans="1:5">
      <c r="A6824" s="923"/>
      <c r="B6824" s="917"/>
      <c r="C6824" s="917"/>
      <c r="D6824" s="917"/>
      <c r="E6824" s="917"/>
    </row>
    <row r="6825" spans="1:5">
      <c r="A6825" s="923"/>
      <c r="B6825" s="917"/>
      <c r="C6825" s="917"/>
      <c r="D6825" s="917"/>
      <c r="E6825" s="917"/>
    </row>
    <row r="6826" spans="1:5">
      <c r="A6826" s="923"/>
      <c r="B6826" s="917"/>
      <c r="C6826" s="917"/>
      <c r="D6826" s="917"/>
      <c r="E6826" s="917"/>
    </row>
    <row r="6827" spans="1:5">
      <c r="A6827" s="923"/>
      <c r="B6827" s="917"/>
      <c r="C6827" s="917"/>
      <c r="D6827" s="917"/>
      <c r="E6827" s="917"/>
    </row>
    <row r="6828" spans="1:5">
      <c r="A6828" s="923"/>
      <c r="B6828" s="917"/>
      <c r="C6828" s="917"/>
      <c r="D6828" s="917"/>
      <c r="E6828" s="917"/>
    </row>
    <row r="6829" spans="1:5">
      <c r="A6829" s="923"/>
      <c r="B6829" s="917"/>
      <c r="C6829" s="917"/>
      <c r="D6829" s="917"/>
      <c r="E6829" s="917"/>
    </row>
    <row r="6830" spans="1:5">
      <c r="A6830" s="923"/>
      <c r="B6830" s="917"/>
      <c r="C6830" s="917"/>
      <c r="D6830" s="917"/>
      <c r="E6830" s="917"/>
    </row>
    <row r="6831" spans="1:5">
      <c r="A6831" s="923"/>
      <c r="B6831" s="917"/>
      <c r="C6831" s="917"/>
      <c r="D6831" s="917"/>
      <c r="E6831" s="917"/>
    </row>
    <row r="6832" spans="1:5">
      <c r="A6832" s="923"/>
      <c r="B6832" s="917"/>
      <c r="C6832" s="917"/>
      <c r="D6832" s="917"/>
      <c r="E6832" s="917"/>
    </row>
    <row r="6833" spans="1:5">
      <c r="A6833" s="923"/>
      <c r="B6833" s="917"/>
      <c r="C6833" s="917"/>
      <c r="D6833" s="917"/>
      <c r="E6833" s="917"/>
    </row>
    <row r="6834" spans="1:5">
      <c r="A6834" s="923"/>
      <c r="B6834" s="917"/>
      <c r="C6834" s="917"/>
      <c r="D6834" s="917"/>
      <c r="E6834" s="917"/>
    </row>
    <row r="6835" spans="1:5">
      <c r="A6835" s="923"/>
      <c r="B6835" s="917"/>
      <c r="C6835" s="917"/>
      <c r="D6835" s="917"/>
      <c r="E6835" s="917"/>
    </row>
    <row r="6836" spans="1:5">
      <c r="A6836" s="923"/>
      <c r="B6836" s="917"/>
      <c r="C6836" s="917"/>
      <c r="D6836" s="917"/>
      <c r="E6836" s="917"/>
    </row>
    <row r="6837" spans="1:5">
      <c r="A6837" s="923"/>
      <c r="B6837" s="917"/>
      <c r="C6837" s="917"/>
      <c r="D6837" s="917"/>
      <c r="E6837" s="917"/>
    </row>
    <row r="6838" spans="1:5">
      <c r="A6838" s="923"/>
      <c r="B6838" s="917"/>
      <c r="C6838" s="917"/>
      <c r="D6838" s="917"/>
      <c r="E6838" s="917"/>
    </row>
    <row r="6839" spans="1:5">
      <c r="A6839" s="923"/>
      <c r="B6839" s="917"/>
      <c r="C6839" s="917"/>
      <c r="D6839" s="917"/>
      <c r="E6839" s="917"/>
    </row>
    <row r="6840" spans="1:5">
      <c r="A6840" s="923"/>
      <c r="B6840" s="917"/>
      <c r="C6840" s="917"/>
      <c r="D6840" s="917"/>
      <c r="E6840" s="917"/>
    </row>
    <row r="6841" spans="1:5">
      <c r="A6841" s="923"/>
      <c r="B6841" s="917"/>
      <c r="C6841" s="917"/>
      <c r="D6841" s="917"/>
      <c r="E6841" s="917"/>
    </row>
    <row r="6842" spans="1:5">
      <c r="A6842" s="923"/>
      <c r="B6842" s="917"/>
      <c r="C6842" s="917"/>
      <c r="D6842" s="917"/>
      <c r="E6842" s="917"/>
    </row>
    <row r="6843" spans="1:5">
      <c r="A6843" s="923"/>
      <c r="B6843" s="917"/>
      <c r="C6843" s="917"/>
      <c r="D6843" s="917"/>
      <c r="E6843" s="917"/>
    </row>
    <row r="6844" spans="1:5">
      <c r="A6844" s="923"/>
      <c r="B6844" s="917"/>
      <c r="C6844" s="917"/>
      <c r="D6844" s="917"/>
      <c r="E6844" s="917"/>
    </row>
    <row r="6845" spans="1:5">
      <c r="A6845" s="923"/>
      <c r="B6845" s="917"/>
      <c r="C6845" s="917"/>
      <c r="D6845" s="917"/>
      <c r="E6845" s="917"/>
    </row>
    <row r="6846" spans="1:5">
      <c r="A6846" s="923"/>
      <c r="B6846" s="917"/>
      <c r="C6846" s="917"/>
      <c r="D6846" s="917"/>
      <c r="E6846" s="917"/>
    </row>
    <row r="6847" spans="1:5">
      <c r="A6847" s="923"/>
      <c r="B6847" s="917"/>
      <c r="C6847" s="917"/>
      <c r="D6847" s="917"/>
      <c r="E6847" s="917"/>
    </row>
    <row r="6848" spans="1:5">
      <c r="A6848" s="923"/>
      <c r="B6848" s="917"/>
      <c r="C6848" s="917"/>
      <c r="D6848" s="917"/>
      <c r="E6848" s="917"/>
    </row>
    <row r="6849" spans="1:5">
      <c r="A6849" s="923"/>
      <c r="B6849" s="917"/>
      <c r="C6849" s="917"/>
      <c r="D6849" s="917"/>
      <c r="E6849" s="917"/>
    </row>
    <row r="6850" spans="1:5">
      <c r="A6850" s="923"/>
      <c r="B6850" s="917"/>
      <c r="C6850" s="917"/>
      <c r="D6850" s="917"/>
      <c r="E6850" s="917"/>
    </row>
    <row r="6851" spans="1:5">
      <c r="A6851" s="923"/>
      <c r="B6851" s="917"/>
      <c r="C6851" s="917"/>
      <c r="D6851" s="917"/>
      <c r="E6851" s="917"/>
    </row>
    <row r="6852" spans="1:5">
      <c r="A6852" s="923"/>
      <c r="B6852" s="917"/>
      <c r="C6852" s="917"/>
      <c r="D6852" s="917"/>
      <c r="E6852" s="917"/>
    </row>
    <row r="6853" spans="1:5">
      <c r="A6853" s="923"/>
      <c r="B6853" s="917"/>
      <c r="C6853" s="917"/>
      <c r="D6853" s="917"/>
      <c r="E6853" s="917"/>
    </row>
    <row r="6854" spans="1:5">
      <c r="A6854" s="923"/>
      <c r="B6854" s="917"/>
      <c r="C6854" s="917"/>
      <c r="D6854" s="917"/>
      <c r="E6854" s="917"/>
    </row>
    <row r="6855" spans="1:5">
      <c r="A6855" s="923"/>
      <c r="B6855" s="917"/>
      <c r="C6855" s="917"/>
      <c r="D6855" s="917"/>
      <c r="E6855" s="917"/>
    </row>
    <row r="6856" spans="1:5">
      <c r="A6856" s="923"/>
      <c r="B6856" s="917"/>
      <c r="C6856" s="917"/>
      <c r="D6856" s="917"/>
      <c r="E6856" s="917"/>
    </row>
    <row r="6857" spans="1:5">
      <c r="A6857" s="923"/>
      <c r="B6857" s="917"/>
      <c r="C6857" s="917"/>
      <c r="D6857" s="917"/>
      <c r="E6857" s="917"/>
    </row>
    <row r="6858" spans="1:5">
      <c r="A6858" s="923"/>
      <c r="B6858" s="917"/>
      <c r="C6858" s="917"/>
      <c r="D6858" s="917"/>
      <c r="E6858" s="917"/>
    </row>
    <row r="6859" spans="1:5">
      <c r="A6859" s="923"/>
      <c r="B6859" s="917"/>
      <c r="C6859" s="917"/>
      <c r="D6859" s="917"/>
      <c r="E6859" s="917"/>
    </row>
    <row r="6860" spans="1:5">
      <c r="A6860" s="923"/>
      <c r="B6860" s="917"/>
      <c r="C6860" s="917"/>
      <c r="D6860" s="917"/>
      <c r="E6860" s="917"/>
    </row>
    <row r="6861" spans="1:5">
      <c r="A6861" s="923"/>
      <c r="B6861" s="917"/>
      <c r="C6861" s="917"/>
      <c r="D6861" s="917"/>
      <c r="E6861" s="917"/>
    </row>
    <row r="6862" spans="1:5">
      <c r="A6862" s="923"/>
      <c r="B6862" s="917"/>
      <c r="C6862" s="917"/>
      <c r="D6862" s="917"/>
      <c r="E6862" s="917"/>
    </row>
    <row r="6863" spans="1:5">
      <c r="A6863" s="923"/>
      <c r="B6863" s="917"/>
      <c r="C6863" s="917"/>
      <c r="D6863" s="917"/>
      <c r="E6863" s="917"/>
    </row>
    <row r="6864" spans="1:5">
      <c r="A6864" s="923"/>
      <c r="B6864" s="917"/>
      <c r="C6864" s="917"/>
      <c r="D6864" s="917"/>
      <c r="E6864" s="917"/>
    </row>
    <row r="6865" spans="1:5">
      <c r="A6865" s="923"/>
      <c r="B6865" s="917"/>
      <c r="C6865" s="917"/>
      <c r="D6865" s="917"/>
      <c r="E6865" s="917"/>
    </row>
    <row r="6866" spans="1:5">
      <c r="A6866" s="923"/>
      <c r="B6866" s="917"/>
      <c r="C6866" s="917"/>
      <c r="D6866" s="917"/>
      <c r="E6866" s="917"/>
    </row>
    <row r="6867" spans="1:5">
      <c r="A6867" s="923"/>
      <c r="B6867" s="917"/>
      <c r="C6867" s="917"/>
      <c r="D6867" s="917"/>
      <c r="E6867" s="917"/>
    </row>
    <row r="6868" spans="1:5">
      <c r="A6868" s="923"/>
      <c r="B6868" s="917"/>
      <c r="C6868" s="917"/>
      <c r="D6868" s="917"/>
      <c r="E6868" s="917"/>
    </row>
    <row r="6869" spans="1:5">
      <c r="A6869" s="923"/>
      <c r="B6869" s="917"/>
      <c r="C6869" s="917"/>
      <c r="D6869" s="917"/>
      <c r="E6869" s="917"/>
    </row>
    <row r="6870" spans="1:5">
      <c r="A6870" s="923"/>
      <c r="B6870" s="917"/>
      <c r="C6870" s="917"/>
      <c r="D6870" s="917"/>
      <c r="E6870" s="917"/>
    </row>
    <row r="6871" spans="1:5">
      <c r="A6871" s="923"/>
      <c r="B6871" s="917"/>
      <c r="C6871" s="917"/>
      <c r="D6871" s="917"/>
      <c r="E6871" s="917"/>
    </row>
    <row r="6872" spans="1:5">
      <c r="A6872" s="923"/>
      <c r="B6872" s="917"/>
      <c r="C6872" s="917"/>
      <c r="D6872" s="917"/>
      <c r="E6872" s="917"/>
    </row>
    <row r="6873" spans="1:5">
      <c r="A6873" s="923"/>
      <c r="B6873" s="917"/>
      <c r="C6873" s="917"/>
      <c r="D6873" s="917"/>
      <c r="E6873" s="917"/>
    </row>
    <row r="6874" spans="1:5">
      <c r="A6874" s="923"/>
      <c r="B6874" s="917"/>
      <c r="C6874" s="917"/>
      <c r="D6874" s="917"/>
      <c r="E6874" s="917"/>
    </row>
    <row r="6875" spans="1:5">
      <c r="A6875" s="923"/>
      <c r="B6875" s="917"/>
      <c r="C6875" s="917"/>
      <c r="D6875" s="917"/>
      <c r="E6875" s="917"/>
    </row>
    <row r="6876" spans="1:5">
      <c r="A6876" s="923"/>
      <c r="B6876" s="917"/>
      <c r="C6876" s="917"/>
      <c r="D6876" s="917"/>
      <c r="E6876" s="917"/>
    </row>
    <row r="6877" spans="1:5">
      <c r="A6877" s="923"/>
      <c r="B6877" s="917"/>
      <c r="C6877" s="917"/>
      <c r="D6877" s="917"/>
      <c r="E6877" s="917"/>
    </row>
    <row r="6878" spans="1:5">
      <c r="A6878" s="923"/>
      <c r="B6878" s="917"/>
      <c r="C6878" s="917"/>
      <c r="D6878" s="917"/>
      <c r="E6878" s="917"/>
    </row>
    <row r="6879" spans="1:5">
      <c r="A6879" s="923"/>
      <c r="B6879" s="917"/>
      <c r="C6879" s="917"/>
      <c r="D6879" s="917"/>
      <c r="E6879" s="917"/>
    </row>
    <row r="6880" spans="1:5">
      <c r="A6880" s="923"/>
      <c r="B6880" s="917"/>
      <c r="C6880" s="917"/>
      <c r="D6880" s="917"/>
      <c r="E6880" s="917"/>
    </row>
    <row r="6881" spans="1:5">
      <c r="A6881" s="923"/>
      <c r="B6881" s="917"/>
      <c r="C6881" s="917"/>
      <c r="D6881" s="917"/>
      <c r="E6881" s="917"/>
    </row>
    <row r="6882" spans="1:5">
      <c r="A6882" s="923"/>
      <c r="B6882" s="917"/>
      <c r="C6882" s="917"/>
      <c r="D6882" s="917"/>
      <c r="E6882" s="917"/>
    </row>
    <row r="6883" spans="1:5">
      <c r="A6883" s="923"/>
      <c r="B6883" s="917"/>
      <c r="C6883" s="917"/>
      <c r="D6883" s="917"/>
      <c r="E6883" s="917"/>
    </row>
    <row r="6884" spans="1:5">
      <c r="A6884" s="923"/>
      <c r="B6884" s="917"/>
      <c r="C6884" s="917"/>
      <c r="D6884" s="917"/>
      <c r="E6884" s="917"/>
    </row>
    <row r="6885" spans="1:5">
      <c r="A6885" s="923"/>
      <c r="B6885" s="917"/>
      <c r="C6885" s="917"/>
      <c r="D6885" s="917"/>
      <c r="E6885" s="917"/>
    </row>
    <row r="6886" spans="1:5">
      <c r="A6886" s="923"/>
      <c r="B6886" s="917"/>
      <c r="C6886" s="917"/>
      <c r="D6886" s="917"/>
      <c r="E6886" s="917"/>
    </row>
    <row r="6887" spans="1:5">
      <c r="A6887" s="923"/>
      <c r="B6887" s="917"/>
      <c r="C6887" s="917"/>
      <c r="D6887" s="917"/>
      <c r="E6887" s="917"/>
    </row>
    <row r="6888" spans="1:5">
      <c r="A6888" s="923"/>
      <c r="B6888" s="917"/>
      <c r="C6888" s="917"/>
      <c r="D6888" s="917"/>
      <c r="E6888" s="917"/>
    </row>
    <row r="6889" spans="1:5">
      <c r="A6889" s="923"/>
      <c r="B6889" s="917"/>
      <c r="C6889" s="917"/>
      <c r="D6889" s="917"/>
      <c r="E6889" s="917"/>
    </row>
    <row r="6890" spans="1:5">
      <c r="A6890" s="923"/>
      <c r="B6890" s="917"/>
      <c r="C6890" s="917"/>
      <c r="D6890" s="917"/>
      <c r="E6890" s="917"/>
    </row>
    <row r="6891" spans="1:5">
      <c r="A6891" s="923"/>
      <c r="B6891" s="917"/>
      <c r="C6891" s="917"/>
      <c r="D6891" s="917"/>
      <c r="E6891" s="917"/>
    </row>
    <row r="6892" spans="1:5">
      <c r="A6892" s="923"/>
      <c r="B6892" s="917"/>
      <c r="C6892" s="917"/>
      <c r="D6892" s="917"/>
      <c r="E6892" s="917"/>
    </row>
    <row r="6893" spans="1:5">
      <c r="A6893" s="923"/>
      <c r="B6893" s="917"/>
      <c r="C6893" s="917"/>
      <c r="D6893" s="917"/>
      <c r="E6893" s="917"/>
    </row>
    <row r="6894" spans="1:5">
      <c r="A6894" s="923"/>
      <c r="B6894" s="917"/>
      <c r="C6894" s="917"/>
      <c r="D6894" s="917"/>
      <c r="E6894" s="917"/>
    </row>
    <row r="6895" spans="1:5">
      <c r="A6895" s="923"/>
      <c r="B6895" s="917"/>
      <c r="C6895" s="917"/>
      <c r="D6895" s="917"/>
      <c r="E6895" s="917"/>
    </row>
    <row r="6896" spans="1:5">
      <c r="A6896" s="923"/>
      <c r="B6896" s="917"/>
      <c r="C6896" s="917"/>
      <c r="D6896" s="917"/>
      <c r="E6896" s="917"/>
    </row>
    <row r="6897" spans="1:5">
      <c r="A6897" s="923"/>
      <c r="B6897" s="917"/>
      <c r="C6897" s="917"/>
      <c r="D6897" s="917"/>
      <c r="E6897" s="917"/>
    </row>
    <row r="6898" spans="1:5">
      <c r="A6898" s="923"/>
      <c r="B6898" s="917"/>
      <c r="C6898" s="917"/>
      <c r="D6898" s="917"/>
      <c r="E6898" s="917"/>
    </row>
    <row r="6899" spans="1:5">
      <c r="A6899" s="923"/>
      <c r="B6899" s="917"/>
      <c r="C6899" s="917"/>
      <c r="D6899" s="917"/>
      <c r="E6899" s="917"/>
    </row>
    <row r="6900" spans="1:5">
      <c r="A6900" s="923"/>
      <c r="B6900" s="917"/>
      <c r="C6900" s="917"/>
      <c r="D6900" s="917"/>
      <c r="E6900" s="917"/>
    </row>
    <row r="6901" spans="1:5">
      <c r="A6901" s="923"/>
      <c r="B6901" s="917"/>
      <c r="C6901" s="917"/>
      <c r="D6901" s="917"/>
      <c r="E6901" s="917"/>
    </row>
    <row r="6902" spans="1:5">
      <c r="A6902" s="923"/>
      <c r="B6902" s="917"/>
      <c r="C6902" s="917"/>
      <c r="D6902" s="917"/>
      <c r="E6902" s="917"/>
    </row>
    <row r="6903" spans="1:5">
      <c r="A6903" s="923"/>
      <c r="B6903" s="917"/>
      <c r="C6903" s="917"/>
      <c r="D6903" s="917"/>
      <c r="E6903" s="917"/>
    </row>
    <row r="6904" spans="1:5">
      <c r="A6904" s="923"/>
      <c r="B6904" s="917"/>
      <c r="C6904" s="917"/>
      <c r="D6904" s="917"/>
      <c r="E6904" s="917"/>
    </row>
    <row r="6905" spans="1:5">
      <c r="A6905" s="923"/>
      <c r="B6905" s="917"/>
      <c r="C6905" s="917"/>
      <c r="D6905" s="917"/>
      <c r="E6905" s="917"/>
    </row>
    <row r="6906" spans="1:5">
      <c r="A6906" s="923"/>
      <c r="B6906" s="917"/>
      <c r="C6906" s="917"/>
      <c r="D6906" s="917"/>
      <c r="E6906" s="917"/>
    </row>
    <row r="6907" spans="1:5">
      <c r="A6907" s="923"/>
      <c r="B6907" s="917"/>
      <c r="C6907" s="917"/>
      <c r="D6907" s="917"/>
      <c r="E6907" s="917"/>
    </row>
    <row r="6908" spans="1:5">
      <c r="A6908" s="923"/>
      <c r="B6908" s="917"/>
      <c r="C6908" s="917"/>
      <c r="D6908" s="917"/>
      <c r="E6908" s="917"/>
    </row>
    <row r="6909" spans="1:5">
      <c r="A6909" s="923"/>
      <c r="B6909" s="917"/>
      <c r="C6909" s="917"/>
      <c r="D6909" s="917"/>
      <c r="E6909" s="917"/>
    </row>
    <row r="6910" spans="1:5">
      <c r="A6910" s="923"/>
      <c r="B6910" s="917"/>
      <c r="C6910" s="917"/>
      <c r="D6910" s="917"/>
      <c r="E6910" s="917"/>
    </row>
    <row r="6911" spans="1:5">
      <c r="A6911" s="923"/>
      <c r="B6911" s="917"/>
      <c r="C6911" s="917"/>
      <c r="D6911" s="917"/>
      <c r="E6911" s="917"/>
    </row>
    <row r="6912" spans="1:5">
      <c r="A6912" s="923"/>
      <c r="B6912" s="917"/>
      <c r="C6912" s="917"/>
      <c r="D6912" s="917"/>
      <c r="E6912" s="917"/>
    </row>
    <row r="6913" spans="1:5">
      <c r="A6913" s="923"/>
      <c r="B6913" s="917"/>
      <c r="C6913" s="917"/>
      <c r="D6913" s="917"/>
      <c r="E6913" s="917"/>
    </row>
    <row r="6914" spans="1:5">
      <c r="A6914" s="923"/>
      <c r="B6914" s="917"/>
      <c r="C6914" s="917"/>
      <c r="D6914" s="917"/>
      <c r="E6914" s="917"/>
    </row>
    <row r="6915" spans="1:5">
      <c r="A6915" s="923"/>
      <c r="B6915" s="917"/>
      <c r="C6915" s="917"/>
      <c r="D6915" s="917"/>
      <c r="E6915" s="917"/>
    </row>
    <row r="6916" spans="1:5">
      <c r="A6916" s="923"/>
      <c r="B6916" s="917"/>
      <c r="C6916" s="917"/>
      <c r="D6916" s="917"/>
      <c r="E6916" s="917"/>
    </row>
    <row r="6917" spans="1:5">
      <c r="A6917" s="923"/>
      <c r="B6917" s="917"/>
      <c r="C6917" s="917"/>
      <c r="D6917" s="917"/>
      <c r="E6917" s="917"/>
    </row>
    <row r="6918" spans="1:5">
      <c r="A6918" s="923"/>
      <c r="B6918" s="917"/>
      <c r="C6918" s="917"/>
      <c r="D6918" s="917"/>
      <c r="E6918" s="917"/>
    </row>
    <row r="6919" spans="1:5">
      <c r="A6919" s="923"/>
      <c r="B6919" s="917"/>
      <c r="C6919" s="917"/>
      <c r="D6919" s="917"/>
      <c r="E6919" s="917"/>
    </row>
    <row r="6920" spans="1:5">
      <c r="A6920" s="923"/>
      <c r="B6920" s="917"/>
      <c r="C6920" s="917"/>
      <c r="D6920" s="917"/>
      <c r="E6920" s="917"/>
    </row>
    <row r="6921" spans="1:5">
      <c r="A6921" s="923"/>
      <c r="B6921" s="917"/>
      <c r="C6921" s="917"/>
      <c r="D6921" s="917"/>
      <c r="E6921" s="917"/>
    </row>
    <row r="6922" spans="1:5">
      <c r="A6922" s="923"/>
      <c r="B6922" s="917"/>
      <c r="C6922" s="917"/>
      <c r="D6922" s="917"/>
      <c r="E6922" s="917"/>
    </row>
    <row r="6923" spans="1:5">
      <c r="A6923" s="923"/>
      <c r="B6923" s="917"/>
      <c r="C6923" s="917"/>
      <c r="D6923" s="917"/>
      <c r="E6923" s="917"/>
    </row>
    <row r="6924" spans="1:5">
      <c r="A6924" s="923"/>
      <c r="B6924" s="917"/>
      <c r="C6924" s="917"/>
      <c r="D6924" s="917"/>
      <c r="E6924" s="917"/>
    </row>
    <row r="6925" spans="1:5">
      <c r="A6925" s="923"/>
      <c r="B6925" s="917"/>
      <c r="C6925" s="917"/>
      <c r="D6925" s="917"/>
      <c r="E6925" s="917"/>
    </row>
    <row r="6926" spans="1:5">
      <c r="A6926" s="923"/>
      <c r="B6926" s="917"/>
      <c r="C6926" s="917"/>
      <c r="D6926" s="917"/>
      <c r="E6926" s="917"/>
    </row>
    <row r="6927" spans="1:5">
      <c r="A6927" s="923"/>
      <c r="B6927" s="917"/>
      <c r="C6927" s="917"/>
      <c r="D6927" s="917"/>
      <c r="E6927" s="917"/>
    </row>
    <row r="6928" spans="1:5">
      <c r="A6928" s="923"/>
      <c r="B6928" s="917"/>
      <c r="C6928" s="917"/>
      <c r="D6928" s="917"/>
      <c r="E6928" s="917"/>
    </row>
    <row r="6929" spans="1:5">
      <c r="A6929" s="923"/>
      <c r="B6929" s="917"/>
      <c r="C6929" s="917"/>
      <c r="D6929" s="917"/>
      <c r="E6929" s="917"/>
    </row>
    <row r="6930" spans="1:5">
      <c r="A6930" s="923"/>
      <c r="B6930" s="917"/>
      <c r="C6930" s="917"/>
      <c r="D6930" s="917"/>
      <c r="E6930" s="917"/>
    </row>
    <row r="6931" spans="1:5">
      <c r="A6931" s="923"/>
      <c r="B6931" s="917"/>
      <c r="C6931" s="917"/>
      <c r="D6931" s="917"/>
      <c r="E6931" s="917"/>
    </row>
    <row r="6932" spans="1:5">
      <c r="A6932" s="923"/>
      <c r="B6932" s="917"/>
      <c r="C6932" s="917"/>
      <c r="D6932" s="917"/>
      <c r="E6932" s="917"/>
    </row>
    <row r="6933" spans="1:5">
      <c r="A6933" s="923"/>
      <c r="B6933" s="917"/>
      <c r="C6933" s="917"/>
      <c r="D6933" s="917"/>
      <c r="E6933" s="917"/>
    </row>
    <row r="6934" spans="1:5">
      <c r="A6934" s="923"/>
      <c r="B6934" s="917"/>
      <c r="C6934" s="917"/>
      <c r="D6934" s="917"/>
      <c r="E6934" s="917"/>
    </row>
    <row r="6935" spans="1:5">
      <c r="A6935" s="923"/>
      <c r="B6935" s="917"/>
      <c r="C6935" s="917"/>
      <c r="D6935" s="917"/>
      <c r="E6935" s="917"/>
    </row>
    <row r="6936" spans="1:5">
      <c r="A6936" s="923"/>
      <c r="B6936" s="917"/>
      <c r="C6936" s="917"/>
      <c r="D6936" s="917"/>
      <c r="E6936" s="917"/>
    </row>
    <row r="6937" spans="1:5">
      <c r="A6937" s="923"/>
      <c r="B6937" s="917"/>
      <c r="C6937" s="917"/>
      <c r="D6937" s="917"/>
      <c r="E6937" s="917"/>
    </row>
    <row r="6938" spans="1:5">
      <c r="A6938" s="923"/>
      <c r="B6938" s="917"/>
      <c r="C6938" s="917"/>
      <c r="D6938" s="917"/>
      <c r="E6938" s="917"/>
    </row>
    <row r="6939" spans="1:5">
      <c r="A6939" s="923"/>
      <c r="B6939" s="917"/>
      <c r="C6939" s="917"/>
      <c r="D6939" s="917"/>
      <c r="E6939" s="917"/>
    </row>
    <row r="6940" spans="1:5">
      <c r="A6940" s="923"/>
      <c r="B6940" s="917"/>
      <c r="C6940" s="917"/>
      <c r="D6940" s="917"/>
      <c r="E6940" s="917"/>
    </row>
    <row r="6941" spans="1:5">
      <c r="A6941" s="923"/>
      <c r="B6941" s="917"/>
      <c r="C6941" s="917"/>
      <c r="D6941" s="917"/>
      <c r="E6941" s="917"/>
    </row>
    <row r="6942" spans="1:5">
      <c r="A6942" s="923"/>
      <c r="B6942" s="917"/>
      <c r="C6942" s="917"/>
      <c r="D6942" s="917"/>
      <c r="E6942" s="917"/>
    </row>
    <row r="6943" spans="1:5">
      <c r="A6943" s="923"/>
      <c r="B6943" s="917"/>
      <c r="C6943" s="917"/>
      <c r="D6943" s="917"/>
      <c r="E6943" s="917"/>
    </row>
    <row r="6944" spans="1:5">
      <c r="A6944" s="923"/>
      <c r="B6944" s="917"/>
      <c r="C6944" s="917"/>
      <c r="D6944" s="917"/>
      <c r="E6944" s="917"/>
    </row>
    <row r="6945" spans="1:5">
      <c r="A6945" s="923"/>
      <c r="B6945" s="917"/>
      <c r="C6945" s="917"/>
      <c r="D6945" s="917"/>
      <c r="E6945" s="917"/>
    </row>
    <row r="6946" spans="1:5">
      <c r="A6946" s="923"/>
      <c r="B6946" s="917"/>
      <c r="C6946" s="917"/>
      <c r="D6946" s="917"/>
      <c r="E6946" s="917"/>
    </row>
    <row r="6947" spans="1:5">
      <c r="A6947" s="923"/>
      <c r="B6947" s="917"/>
      <c r="C6947" s="917"/>
      <c r="D6947" s="917"/>
      <c r="E6947" s="917"/>
    </row>
    <row r="6948" spans="1:5">
      <c r="A6948" s="923"/>
      <c r="B6948" s="917"/>
      <c r="C6948" s="917"/>
      <c r="D6948" s="917"/>
      <c r="E6948" s="917"/>
    </row>
    <row r="6949" spans="1:5">
      <c r="A6949" s="923"/>
      <c r="B6949" s="917"/>
      <c r="C6949" s="917"/>
      <c r="D6949" s="917"/>
      <c r="E6949" s="917"/>
    </row>
    <row r="6950" spans="1:5">
      <c r="A6950" s="923"/>
      <c r="B6950" s="917"/>
      <c r="C6950" s="917"/>
      <c r="D6950" s="917"/>
      <c r="E6950" s="917"/>
    </row>
    <row r="6951" spans="1:5">
      <c r="A6951" s="923"/>
      <c r="B6951" s="917"/>
      <c r="C6951" s="917"/>
      <c r="D6951" s="917"/>
      <c r="E6951" s="917"/>
    </row>
    <row r="6952" spans="1:5">
      <c r="A6952" s="923"/>
      <c r="B6952" s="917"/>
      <c r="C6952" s="917"/>
      <c r="D6952" s="917"/>
      <c r="E6952" s="917"/>
    </row>
    <row r="6953" spans="1:5">
      <c r="A6953" s="923"/>
      <c r="B6953" s="917"/>
      <c r="C6953" s="917"/>
      <c r="D6953" s="917"/>
      <c r="E6953" s="917"/>
    </row>
    <row r="6954" spans="1:5">
      <c r="A6954" s="923"/>
      <c r="B6954" s="917"/>
      <c r="C6954" s="917"/>
      <c r="D6954" s="917"/>
      <c r="E6954" s="917"/>
    </row>
    <row r="6955" spans="1:5">
      <c r="A6955" s="923"/>
      <c r="B6955" s="917"/>
      <c r="C6955" s="917"/>
      <c r="D6955" s="917"/>
      <c r="E6955" s="917"/>
    </row>
    <row r="6956" spans="1:5">
      <c r="A6956" s="923"/>
      <c r="B6956" s="917"/>
      <c r="C6956" s="917"/>
      <c r="D6956" s="917"/>
      <c r="E6956" s="917"/>
    </row>
    <row r="6957" spans="1:5">
      <c r="A6957" s="923"/>
      <c r="B6957" s="917"/>
      <c r="C6957" s="917"/>
      <c r="D6957" s="917"/>
      <c r="E6957" s="917"/>
    </row>
    <row r="6958" spans="1:5">
      <c r="A6958" s="923"/>
      <c r="B6958" s="917"/>
      <c r="C6958" s="917"/>
      <c r="D6958" s="917"/>
      <c r="E6958" s="917"/>
    </row>
    <row r="6959" spans="1:5">
      <c r="A6959" s="923"/>
      <c r="B6959" s="917"/>
      <c r="C6959" s="917"/>
      <c r="D6959" s="917"/>
      <c r="E6959" s="917"/>
    </row>
    <row r="6960" spans="1:5">
      <c r="A6960" s="923"/>
      <c r="B6960" s="917"/>
      <c r="C6960" s="917"/>
      <c r="D6960" s="917"/>
      <c r="E6960" s="917"/>
    </row>
    <row r="6961" spans="1:5">
      <c r="A6961" s="923"/>
      <c r="B6961" s="917"/>
      <c r="C6961" s="917"/>
      <c r="D6961" s="917"/>
      <c r="E6961" s="917"/>
    </row>
    <row r="6962" spans="1:5">
      <c r="A6962" s="923"/>
      <c r="B6962" s="917"/>
      <c r="C6962" s="917"/>
      <c r="D6962" s="917"/>
      <c r="E6962" s="917"/>
    </row>
    <row r="6963" spans="1:5">
      <c r="A6963" s="923"/>
      <c r="B6963" s="917"/>
      <c r="C6963" s="917"/>
      <c r="D6963" s="917"/>
      <c r="E6963" s="917"/>
    </row>
    <row r="6964" spans="1:5">
      <c r="A6964" s="923"/>
      <c r="B6964" s="917"/>
      <c r="C6964" s="917"/>
      <c r="D6964" s="917"/>
      <c r="E6964" s="917"/>
    </row>
    <row r="6965" spans="1:5">
      <c r="A6965" s="923"/>
      <c r="B6965" s="917"/>
      <c r="C6965" s="917"/>
      <c r="D6965" s="917"/>
      <c r="E6965" s="917"/>
    </row>
    <row r="6966" spans="1:5">
      <c r="A6966" s="923"/>
      <c r="B6966" s="917"/>
      <c r="C6966" s="917"/>
      <c r="D6966" s="917"/>
      <c r="E6966" s="917"/>
    </row>
    <row r="6967" spans="1:5">
      <c r="A6967" s="923"/>
      <c r="B6967" s="917"/>
      <c r="C6967" s="917"/>
      <c r="D6967" s="917"/>
      <c r="E6967" s="917"/>
    </row>
    <row r="6968" spans="1:5">
      <c r="A6968" s="923"/>
      <c r="B6968" s="917"/>
      <c r="C6968" s="917"/>
      <c r="D6968" s="917"/>
      <c r="E6968" s="917"/>
    </row>
    <row r="6969" spans="1:5">
      <c r="A6969" s="923"/>
      <c r="B6969" s="917"/>
      <c r="C6969" s="917"/>
      <c r="D6969" s="917"/>
      <c r="E6969" s="917"/>
    </row>
    <row r="6970" spans="1:5">
      <c r="A6970" s="923"/>
      <c r="B6970" s="917"/>
      <c r="C6970" s="917"/>
      <c r="D6970" s="917"/>
      <c r="E6970" s="917"/>
    </row>
    <row r="6971" spans="1:5">
      <c r="A6971" s="923"/>
      <c r="B6971" s="917"/>
      <c r="C6971" s="917"/>
      <c r="D6971" s="917"/>
      <c r="E6971" s="917"/>
    </row>
    <row r="6972" spans="1:5">
      <c r="A6972" s="923"/>
      <c r="B6972" s="917"/>
      <c r="C6972" s="917"/>
      <c r="D6972" s="917"/>
      <c r="E6972" s="917"/>
    </row>
    <row r="6973" spans="1:5">
      <c r="A6973" s="923"/>
      <c r="B6973" s="917"/>
      <c r="C6973" s="917"/>
      <c r="D6973" s="917"/>
      <c r="E6973" s="917"/>
    </row>
    <row r="6974" spans="1:5">
      <c r="A6974" s="923"/>
      <c r="B6974" s="917"/>
      <c r="C6974" s="917"/>
      <c r="D6974" s="917"/>
      <c r="E6974" s="917"/>
    </row>
    <row r="6975" spans="1:5">
      <c r="A6975" s="923"/>
      <c r="B6975" s="917"/>
      <c r="C6975" s="917"/>
      <c r="D6975" s="917"/>
      <c r="E6975" s="917"/>
    </row>
    <row r="6976" spans="1:5">
      <c r="A6976" s="923"/>
      <c r="B6976" s="917"/>
      <c r="C6976" s="917"/>
      <c r="D6976" s="917"/>
      <c r="E6976" s="917"/>
    </row>
    <row r="6977" spans="1:5">
      <c r="A6977" s="923"/>
      <c r="B6977" s="917"/>
      <c r="C6977" s="917"/>
      <c r="D6977" s="917"/>
      <c r="E6977" s="917"/>
    </row>
    <row r="6978" spans="1:5">
      <c r="A6978" s="923"/>
      <c r="B6978" s="917"/>
      <c r="C6978" s="917"/>
      <c r="D6978" s="917"/>
      <c r="E6978" s="917"/>
    </row>
    <row r="6979" spans="1:5">
      <c r="A6979" s="923"/>
      <c r="B6979" s="917"/>
      <c r="C6979" s="917"/>
      <c r="D6979" s="917"/>
      <c r="E6979" s="917"/>
    </row>
    <row r="6980" spans="1:5">
      <c r="A6980" s="923"/>
      <c r="B6980" s="917"/>
      <c r="C6980" s="917"/>
      <c r="D6980" s="917"/>
      <c r="E6980" s="917"/>
    </row>
    <row r="6981" spans="1:5">
      <c r="A6981" s="923"/>
      <c r="B6981" s="917"/>
      <c r="C6981" s="917"/>
      <c r="D6981" s="917"/>
      <c r="E6981" s="917"/>
    </row>
    <row r="6982" spans="1:5">
      <c r="A6982" s="923"/>
      <c r="B6982" s="917"/>
      <c r="C6982" s="917"/>
      <c r="D6982" s="917"/>
      <c r="E6982" s="917"/>
    </row>
    <row r="6983" spans="1:5">
      <c r="A6983" s="923"/>
      <c r="B6983" s="917"/>
      <c r="C6983" s="917"/>
      <c r="D6983" s="917"/>
      <c r="E6983" s="917"/>
    </row>
    <row r="6984" spans="1:5">
      <c r="A6984" s="923"/>
      <c r="B6984" s="917"/>
      <c r="C6984" s="917"/>
      <c r="D6984" s="917"/>
      <c r="E6984" s="917"/>
    </row>
    <row r="6985" spans="1:5">
      <c r="A6985" s="923"/>
      <c r="B6985" s="917"/>
      <c r="C6985" s="917"/>
      <c r="D6985" s="917"/>
      <c r="E6985" s="917"/>
    </row>
    <row r="6986" spans="1:5">
      <c r="A6986" s="923"/>
      <c r="B6986" s="917"/>
      <c r="C6986" s="917"/>
      <c r="D6986" s="917"/>
      <c r="E6986" s="917"/>
    </row>
    <row r="6987" spans="1:5">
      <c r="A6987" s="923"/>
      <c r="B6987" s="917"/>
      <c r="C6987" s="917"/>
      <c r="D6987" s="917"/>
      <c r="E6987" s="917"/>
    </row>
    <row r="6988" spans="1:5">
      <c r="A6988" s="923"/>
      <c r="B6988" s="917"/>
      <c r="C6988" s="917"/>
      <c r="D6988" s="917"/>
      <c r="E6988" s="917"/>
    </row>
    <row r="6989" spans="1:5">
      <c r="A6989" s="923"/>
      <c r="B6989" s="917"/>
      <c r="C6989" s="917"/>
      <c r="D6989" s="917"/>
      <c r="E6989" s="917"/>
    </row>
    <row r="6990" spans="1:5">
      <c r="A6990" s="923"/>
      <c r="B6990" s="917"/>
      <c r="C6990" s="917"/>
      <c r="D6990" s="917"/>
      <c r="E6990" s="917"/>
    </row>
    <row r="6991" spans="1:5">
      <c r="A6991" s="923"/>
      <c r="B6991" s="917"/>
      <c r="C6991" s="917"/>
      <c r="D6991" s="917"/>
      <c r="E6991" s="917"/>
    </row>
    <row r="6992" spans="1:5">
      <c r="A6992" s="923"/>
      <c r="B6992" s="917"/>
      <c r="C6992" s="917"/>
      <c r="D6992" s="917"/>
      <c r="E6992" s="917"/>
    </row>
    <row r="6993" spans="1:5">
      <c r="A6993" s="923"/>
      <c r="B6993" s="917"/>
      <c r="C6993" s="917"/>
      <c r="D6993" s="917"/>
      <c r="E6993" s="917"/>
    </row>
    <row r="6994" spans="1:5">
      <c r="A6994" s="923"/>
      <c r="B6994" s="917"/>
      <c r="C6994" s="917"/>
      <c r="D6994" s="917"/>
      <c r="E6994" s="917"/>
    </row>
    <row r="6995" spans="1:5">
      <c r="A6995" s="923"/>
      <c r="B6995" s="917"/>
      <c r="C6995" s="917"/>
      <c r="D6995" s="917"/>
      <c r="E6995" s="917"/>
    </row>
    <row r="6996" spans="1:5">
      <c r="A6996" s="923"/>
      <c r="B6996" s="917"/>
      <c r="C6996" s="917"/>
      <c r="D6996" s="917"/>
      <c r="E6996" s="917"/>
    </row>
    <row r="6997" spans="1:5">
      <c r="A6997" s="923"/>
      <c r="B6997" s="917"/>
      <c r="C6997" s="917"/>
      <c r="D6997" s="917"/>
      <c r="E6997" s="917"/>
    </row>
    <row r="6998" spans="1:5">
      <c r="A6998" s="923"/>
      <c r="B6998" s="917"/>
      <c r="C6998" s="917"/>
      <c r="D6998" s="917"/>
      <c r="E6998" s="917"/>
    </row>
    <row r="6999" spans="1:5">
      <c r="A6999" s="923"/>
      <c r="B6999" s="917"/>
      <c r="C6999" s="917"/>
      <c r="D6999" s="917"/>
      <c r="E6999" s="917"/>
    </row>
    <row r="7000" spans="1:5">
      <c r="A7000" s="923"/>
      <c r="B7000" s="917"/>
      <c r="C7000" s="917"/>
      <c r="D7000" s="917"/>
      <c r="E7000" s="917"/>
    </row>
    <row r="7001" spans="1:5">
      <c r="A7001" s="923"/>
      <c r="B7001" s="917"/>
      <c r="C7001" s="917"/>
      <c r="D7001" s="917"/>
      <c r="E7001" s="917"/>
    </row>
    <row r="7002" spans="1:5">
      <c r="A7002" s="923"/>
      <c r="B7002" s="917"/>
      <c r="C7002" s="917"/>
      <c r="D7002" s="917"/>
      <c r="E7002" s="917"/>
    </row>
    <row r="7003" spans="1:5">
      <c r="A7003" s="923"/>
      <c r="B7003" s="917"/>
      <c r="C7003" s="917"/>
      <c r="D7003" s="917"/>
      <c r="E7003" s="917"/>
    </row>
    <row r="7004" spans="1:5">
      <c r="A7004" s="923"/>
      <c r="B7004" s="917"/>
      <c r="C7004" s="917"/>
      <c r="D7004" s="917"/>
      <c r="E7004" s="917"/>
    </row>
    <row r="7005" spans="1:5">
      <c r="A7005" s="923"/>
      <c r="B7005" s="917"/>
      <c r="C7005" s="917"/>
      <c r="D7005" s="917"/>
      <c r="E7005" s="917"/>
    </row>
    <row r="7006" spans="1:5">
      <c r="A7006" s="923"/>
      <c r="B7006" s="917"/>
      <c r="C7006" s="917"/>
      <c r="D7006" s="917"/>
      <c r="E7006" s="917"/>
    </row>
    <row r="7007" spans="1:5">
      <c r="A7007" s="923"/>
      <c r="B7007" s="917"/>
      <c r="C7007" s="917"/>
      <c r="D7007" s="917"/>
      <c r="E7007" s="917"/>
    </row>
    <row r="7008" spans="1:5">
      <c r="A7008" s="923"/>
      <c r="B7008" s="917"/>
      <c r="C7008" s="917"/>
      <c r="D7008" s="917"/>
      <c r="E7008" s="917"/>
    </row>
    <row r="7009" spans="1:5">
      <c r="A7009" s="923"/>
      <c r="B7009" s="917"/>
      <c r="C7009" s="917"/>
      <c r="D7009" s="917"/>
      <c r="E7009" s="917"/>
    </row>
    <row r="7010" spans="1:5">
      <c r="A7010" s="923"/>
      <c r="B7010" s="917"/>
      <c r="C7010" s="917"/>
      <c r="D7010" s="917"/>
      <c r="E7010" s="917"/>
    </row>
    <row r="7011" spans="1:5">
      <c r="A7011" s="923"/>
      <c r="B7011" s="917"/>
      <c r="C7011" s="917"/>
      <c r="D7011" s="917"/>
      <c r="E7011" s="917"/>
    </row>
    <row r="7012" spans="1:5">
      <c r="A7012" s="923"/>
      <c r="B7012" s="917"/>
      <c r="C7012" s="917"/>
      <c r="D7012" s="917"/>
      <c r="E7012" s="917"/>
    </row>
    <row r="7013" spans="1:5">
      <c r="A7013" s="923"/>
      <c r="B7013" s="917"/>
      <c r="C7013" s="917"/>
      <c r="D7013" s="917"/>
      <c r="E7013" s="917"/>
    </row>
    <row r="7014" spans="1:5">
      <c r="A7014" s="923"/>
      <c r="B7014" s="917"/>
      <c r="C7014" s="917"/>
      <c r="D7014" s="917"/>
      <c r="E7014" s="917"/>
    </row>
    <row r="7015" spans="1:5">
      <c r="A7015" s="923"/>
      <c r="B7015" s="917"/>
      <c r="C7015" s="917"/>
      <c r="D7015" s="917"/>
      <c r="E7015" s="917"/>
    </row>
    <row r="7016" spans="1:5">
      <c r="A7016" s="923"/>
      <c r="B7016" s="917"/>
      <c r="C7016" s="917"/>
      <c r="D7016" s="917"/>
      <c r="E7016" s="917"/>
    </row>
    <row r="7017" spans="1:5">
      <c r="A7017" s="923"/>
      <c r="B7017" s="917"/>
      <c r="C7017" s="917"/>
      <c r="D7017" s="917"/>
      <c r="E7017" s="917"/>
    </row>
    <row r="7018" spans="1:5">
      <c r="A7018" s="923"/>
      <c r="B7018" s="917"/>
      <c r="C7018" s="917"/>
      <c r="D7018" s="917"/>
      <c r="E7018" s="917"/>
    </row>
    <row r="7019" spans="1:5">
      <c r="A7019" s="923"/>
      <c r="B7019" s="917"/>
      <c r="C7019" s="917"/>
      <c r="D7019" s="917"/>
      <c r="E7019" s="917"/>
    </row>
    <row r="7020" spans="1:5">
      <c r="A7020" s="923"/>
      <c r="B7020" s="917"/>
      <c r="C7020" s="917"/>
      <c r="D7020" s="917"/>
      <c r="E7020" s="917"/>
    </row>
    <row r="7021" spans="1:5">
      <c r="A7021" s="923"/>
      <c r="B7021" s="917"/>
      <c r="C7021" s="917"/>
      <c r="D7021" s="917"/>
      <c r="E7021" s="917"/>
    </row>
    <row r="7022" spans="1:5">
      <c r="A7022" s="923"/>
      <c r="B7022" s="917"/>
      <c r="C7022" s="917"/>
      <c r="D7022" s="917"/>
      <c r="E7022" s="917"/>
    </row>
    <row r="7023" spans="1:5">
      <c r="A7023" s="923"/>
      <c r="B7023" s="917"/>
      <c r="C7023" s="917"/>
      <c r="D7023" s="917"/>
      <c r="E7023" s="917"/>
    </row>
    <row r="7024" spans="1:5">
      <c r="A7024" s="923"/>
      <c r="B7024" s="917"/>
      <c r="C7024" s="917"/>
      <c r="D7024" s="917"/>
      <c r="E7024" s="917"/>
    </row>
    <row r="7025" spans="1:5">
      <c r="A7025" s="923"/>
      <c r="B7025" s="917"/>
      <c r="C7025" s="917"/>
      <c r="D7025" s="917"/>
      <c r="E7025" s="917"/>
    </row>
    <row r="7026" spans="1:5">
      <c r="A7026" s="923"/>
      <c r="B7026" s="917"/>
      <c r="C7026" s="917"/>
      <c r="D7026" s="917"/>
      <c r="E7026" s="917"/>
    </row>
    <row r="7027" spans="1:5">
      <c r="A7027" s="923"/>
      <c r="B7027" s="917"/>
      <c r="C7027" s="917"/>
      <c r="D7027" s="917"/>
      <c r="E7027" s="917"/>
    </row>
    <row r="7028" spans="1:5">
      <c r="A7028" s="923"/>
      <c r="B7028" s="917"/>
      <c r="C7028" s="917"/>
      <c r="D7028" s="917"/>
      <c r="E7028" s="917"/>
    </row>
    <row r="7029" spans="1:5">
      <c r="A7029" s="923"/>
      <c r="B7029" s="917"/>
      <c r="C7029" s="917"/>
      <c r="D7029" s="917"/>
      <c r="E7029" s="917"/>
    </row>
    <row r="7030" spans="1:5">
      <c r="A7030" s="923"/>
      <c r="B7030" s="917"/>
      <c r="C7030" s="917"/>
      <c r="D7030" s="917"/>
      <c r="E7030" s="917"/>
    </row>
    <row r="7031" spans="1:5">
      <c r="A7031" s="923"/>
      <c r="B7031" s="917"/>
      <c r="C7031" s="917"/>
      <c r="D7031" s="917"/>
      <c r="E7031" s="917"/>
    </row>
    <row r="7032" spans="1:5">
      <c r="A7032" s="923"/>
      <c r="B7032" s="917"/>
      <c r="C7032" s="917"/>
      <c r="D7032" s="917"/>
      <c r="E7032" s="917"/>
    </row>
    <row r="7033" spans="1:5">
      <c r="A7033" s="923"/>
      <c r="B7033" s="917"/>
      <c r="C7033" s="917"/>
      <c r="D7033" s="917"/>
      <c r="E7033" s="917"/>
    </row>
    <row r="7034" spans="1:5">
      <c r="A7034" s="923"/>
      <c r="B7034" s="917"/>
      <c r="C7034" s="917"/>
      <c r="D7034" s="917"/>
      <c r="E7034" s="917"/>
    </row>
    <row r="7035" spans="1:5">
      <c r="A7035" s="923"/>
      <c r="B7035" s="917"/>
      <c r="C7035" s="917"/>
      <c r="D7035" s="917"/>
      <c r="E7035" s="917"/>
    </row>
    <row r="7036" spans="1:5">
      <c r="A7036" s="923"/>
      <c r="B7036" s="917"/>
      <c r="C7036" s="917"/>
      <c r="D7036" s="917"/>
      <c r="E7036" s="917"/>
    </row>
    <row r="7037" spans="1:5">
      <c r="A7037" s="923"/>
      <c r="B7037" s="917"/>
      <c r="C7037" s="917"/>
      <c r="D7037" s="917"/>
      <c r="E7037" s="917"/>
    </row>
    <row r="7038" spans="1:5">
      <c r="A7038" s="923"/>
      <c r="B7038" s="917"/>
      <c r="C7038" s="917"/>
      <c r="D7038" s="917"/>
      <c r="E7038" s="917"/>
    </row>
    <row r="7039" spans="1:5">
      <c r="A7039" s="923"/>
      <c r="B7039" s="917"/>
      <c r="C7039" s="917"/>
      <c r="D7039" s="917"/>
      <c r="E7039" s="917"/>
    </row>
    <row r="7040" spans="1:5">
      <c r="A7040" s="923"/>
      <c r="B7040" s="917"/>
      <c r="C7040" s="917"/>
      <c r="D7040" s="917"/>
      <c r="E7040" s="917"/>
    </row>
    <row r="7041" spans="1:5">
      <c r="A7041" s="923"/>
      <c r="B7041" s="917"/>
      <c r="C7041" s="917"/>
      <c r="D7041" s="917"/>
      <c r="E7041" s="917"/>
    </row>
    <row r="7042" spans="1:5">
      <c r="A7042" s="923"/>
      <c r="B7042" s="917"/>
      <c r="C7042" s="917"/>
      <c r="D7042" s="917"/>
      <c r="E7042" s="917"/>
    </row>
    <row r="7043" spans="1:5">
      <c r="A7043" s="923"/>
      <c r="B7043" s="917"/>
      <c r="C7043" s="917"/>
      <c r="D7043" s="917"/>
      <c r="E7043" s="917"/>
    </row>
    <row r="7044" spans="1:5">
      <c r="A7044" s="923"/>
      <c r="B7044" s="917"/>
      <c r="C7044" s="917"/>
      <c r="D7044" s="917"/>
      <c r="E7044" s="917"/>
    </row>
    <row r="7045" spans="1:5">
      <c r="A7045" s="923"/>
      <c r="B7045" s="917"/>
      <c r="C7045" s="917"/>
      <c r="D7045" s="917"/>
      <c r="E7045" s="917"/>
    </row>
    <row r="7046" spans="1:5">
      <c r="A7046" s="923"/>
      <c r="B7046" s="917"/>
      <c r="C7046" s="917"/>
      <c r="D7046" s="917"/>
      <c r="E7046" s="917"/>
    </row>
    <row r="7047" spans="1:5">
      <c r="A7047" s="923"/>
      <c r="B7047" s="917"/>
      <c r="C7047" s="917"/>
      <c r="D7047" s="917"/>
      <c r="E7047" s="917"/>
    </row>
    <row r="7048" spans="1:5">
      <c r="A7048" s="923"/>
      <c r="B7048" s="917"/>
      <c r="C7048" s="917"/>
      <c r="D7048" s="917"/>
      <c r="E7048" s="917"/>
    </row>
    <row r="7049" spans="1:5">
      <c r="A7049" s="923"/>
      <c r="B7049" s="917"/>
      <c r="C7049" s="917"/>
      <c r="D7049" s="917"/>
      <c r="E7049" s="917"/>
    </row>
    <row r="7050" spans="1:5">
      <c r="A7050" s="923"/>
      <c r="B7050" s="917"/>
      <c r="C7050" s="917"/>
      <c r="D7050" s="917"/>
      <c r="E7050" s="917"/>
    </row>
    <row r="7051" spans="1:5">
      <c r="A7051" s="923"/>
      <c r="B7051" s="917"/>
      <c r="C7051" s="917"/>
      <c r="D7051" s="917"/>
      <c r="E7051" s="917"/>
    </row>
    <row r="7052" spans="1:5">
      <c r="A7052" s="923"/>
      <c r="B7052" s="917"/>
      <c r="C7052" s="917"/>
      <c r="D7052" s="917"/>
      <c r="E7052" s="917"/>
    </row>
    <row r="7053" spans="1:5">
      <c r="A7053" s="923"/>
      <c r="B7053" s="917"/>
      <c r="C7053" s="917"/>
      <c r="D7053" s="917"/>
      <c r="E7053" s="917"/>
    </row>
    <row r="7054" spans="1:5">
      <c r="A7054" s="923"/>
      <c r="B7054" s="917"/>
      <c r="C7054" s="917"/>
      <c r="D7054" s="917"/>
      <c r="E7054" s="917"/>
    </row>
    <row r="7055" spans="1:5">
      <c r="A7055" s="923"/>
      <c r="B7055" s="917"/>
      <c r="C7055" s="917"/>
      <c r="D7055" s="917"/>
      <c r="E7055" s="917"/>
    </row>
    <row r="7056" spans="1:5">
      <c r="A7056" s="923"/>
      <c r="B7056" s="917"/>
      <c r="C7056" s="917"/>
      <c r="D7056" s="917"/>
      <c r="E7056" s="917"/>
    </row>
    <row r="7057" spans="1:5">
      <c r="A7057" s="923"/>
      <c r="B7057" s="917"/>
      <c r="C7057" s="917"/>
      <c r="D7057" s="917"/>
      <c r="E7057" s="917"/>
    </row>
    <row r="7058" spans="1:5">
      <c r="A7058" s="923"/>
      <c r="B7058" s="917"/>
      <c r="C7058" s="917"/>
      <c r="D7058" s="917"/>
      <c r="E7058" s="917"/>
    </row>
    <row r="7059" spans="1:5">
      <c r="A7059" s="923"/>
      <c r="B7059" s="917"/>
      <c r="C7059" s="917"/>
      <c r="D7059" s="917"/>
      <c r="E7059" s="917"/>
    </row>
    <row r="7060" spans="1:5">
      <c r="A7060" s="923"/>
      <c r="B7060" s="917"/>
      <c r="C7060" s="917"/>
      <c r="D7060" s="917"/>
      <c r="E7060" s="917"/>
    </row>
    <row r="7061" spans="1:5">
      <c r="A7061" s="923"/>
      <c r="B7061" s="917"/>
      <c r="C7061" s="917"/>
      <c r="D7061" s="917"/>
      <c r="E7061" s="917"/>
    </row>
    <row r="7062" spans="1:5">
      <c r="A7062" s="923"/>
      <c r="B7062" s="917"/>
      <c r="C7062" s="917"/>
      <c r="D7062" s="917"/>
      <c r="E7062" s="917"/>
    </row>
    <row r="7063" spans="1:5">
      <c r="A7063" s="923"/>
      <c r="B7063" s="917"/>
      <c r="C7063" s="917"/>
      <c r="D7063" s="917"/>
      <c r="E7063" s="917"/>
    </row>
    <row r="7064" spans="1:5">
      <c r="A7064" s="923"/>
      <c r="B7064" s="917"/>
      <c r="C7064" s="917"/>
      <c r="D7064" s="917"/>
      <c r="E7064" s="917"/>
    </row>
    <row r="7065" spans="1:5">
      <c r="A7065" s="923"/>
      <c r="B7065" s="917"/>
      <c r="C7065" s="917"/>
      <c r="D7065" s="917"/>
      <c r="E7065" s="917"/>
    </row>
    <row r="7066" spans="1:5">
      <c r="A7066" s="923"/>
      <c r="B7066" s="917"/>
      <c r="C7066" s="917"/>
      <c r="D7066" s="917"/>
      <c r="E7066" s="917"/>
    </row>
    <row r="7067" spans="1:5">
      <c r="A7067" s="923"/>
      <c r="B7067" s="917"/>
      <c r="C7067" s="917"/>
      <c r="D7067" s="917"/>
      <c r="E7067" s="917"/>
    </row>
    <row r="7068" spans="1:5">
      <c r="A7068" s="923"/>
      <c r="B7068" s="917"/>
      <c r="C7068" s="917"/>
      <c r="D7068" s="917"/>
      <c r="E7068" s="917"/>
    </row>
    <row r="7069" spans="1:5">
      <c r="A7069" s="923"/>
      <c r="B7069" s="917"/>
      <c r="C7069" s="917"/>
      <c r="D7069" s="917"/>
      <c r="E7069" s="917"/>
    </row>
    <row r="7070" spans="1:5">
      <c r="A7070" s="923"/>
      <c r="B7070" s="917"/>
      <c r="C7070" s="917"/>
      <c r="D7070" s="917"/>
      <c r="E7070" s="917"/>
    </row>
    <row r="7071" spans="1:5">
      <c r="A7071" s="923"/>
      <c r="B7071" s="917"/>
      <c r="C7071" s="917"/>
      <c r="D7071" s="917"/>
      <c r="E7071" s="917"/>
    </row>
    <row r="7072" spans="1:5">
      <c r="A7072" s="923"/>
      <c r="B7072" s="917"/>
      <c r="C7072" s="917"/>
      <c r="D7072" s="917"/>
      <c r="E7072" s="917"/>
    </row>
    <row r="7073" spans="1:5">
      <c r="A7073" s="923"/>
      <c r="B7073" s="917"/>
      <c r="C7073" s="917"/>
      <c r="D7073" s="917"/>
      <c r="E7073" s="917"/>
    </row>
    <row r="7074" spans="1:5">
      <c r="A7074" s="923"/>
      <c r="B7074" s="917"/>
      <c r="C7074" s="917"/>
      <c r="D7074" s="917"/>
      <c r="E7074" s="917"/>
    </row>
    <row r="7075" spans="1:5">
      <c r="A7075" s="923"/>
      <c r="B7075" s="917"/>
      <c r="C7075" s="917"/>
      <c r="D7075" s="917"/>
      <c r="E7075" s="917"/>
    </row>
    <row r="7076" spans="1:5">
      <c r="A7076" s="923"/>
      <c r="B7076" s="917"/>
      <c r="C7076" s="917"/>
      <c r="D7076" s="917"/>
      <c r="E7076" s="917"/>
    </row>
    <row r="7077" spans="1:5">
      <c r="A7077" s="923"/>
      <c r="B7077" s="917"/>
      <c r="C7077" s="917"/>
      <c r="D7077" s="917"/>
      <c r="E7077" s="917"/>
    </row>
    <row r="7078" spans="1:5">
      <c r="A7078" s="923"/>
      <c r="B7078" s="917"/>
      <c r="C7078" s="917"/>
      <c r="D7078" s="917"/>
      <c r="E7078" s="917"/>
    </row>
    <row r="7079" spans="1:5">
      <c r="A7079" s="923"/>
      <c r="B7079" s="917"/>
      <c r="C7079" s="917"/>
      <c r="D7079" s="917"/>
      <c r="E7079" s="917"/>
    </row>
    <row r="7080" spans="1:5">
      <c r="A7080" s="923"/>
      <c r="B7080" s="917"/>
      <c r="C7080" s="917"/>
      <c r="D7080" s="917"/>
      <c r="E7080" s="917"/>
    </row>
    <row r="7081" spans="1:5">
      <c r="A7081" s="923"/>
      <c r="B7081" s="917"/>
      <c r="C7081" s="917"/>
      <c r="D7081" s="917"/>
      <c r="E7081" s="917"/>
    </row>
    <row r="7082" spans="1:5">
      <c r="A7082" s="923"/>
      <c r="B7082" s="917"/>
      <c r="C7082" s="917"/>
      <c r="D7082" s="917"/>
      <c r="E7082" s="917"/>
    </row>
    <row r="7083" spans="1:5">
      <c r="A7083" s="923"/>
      <c r="B7083" s="917"/>
      <c r="C7083" s="917"/>
      <c r="D7083" s="917"/>
      <c r="E7083" s="917"/>
    </row>
    <row r="7084" spans="1:5">
      <c r="A7084" s="923"/>
      <c r="B7084" s="917"/>
      <c r="C7084" s="917"/>
      <c r="D7084" s="917"/>
      <c r="E7084" s="917"/>
    </row>
    <row r="7085" spans="1:5">
      <c r="A7085" s="923"/>
      <c r="B7085" s="917"/>
      <c r="C7085" s="917"/>
      <c r="D7085" s="917"/>
      <c r="E7085" s="917"/>
    </row>
    <row r="7086" spans="1:5">
      <c r="A7086" s="923"/>
      <c r="B7086" s="917"/>
      <c r="C7086" s="917"/>
      <c r="D7086" s="917"/>
      <c r="E7086" s="917"/>
    </row>
    <row r="7087" spans="1:5">
      <c r="A7087" s="923"/>
      <c r="B7087" s="917"/>
      <c r="C7087" s="917"/>
      <c r="D7087" s="917"/>
      <c r="E7087" s="917"/>
    </row>
    <row r="7088" spans="1:5">
      <c r="A7088" s="923"/>
      <c r="B7088" s="917"/>
      <c r="C7088" s="917"/>
      <c r="D7088" s="917"/>
      <c r="E7088" s="917"/>
    </row>
    <row r="7089" spans="1:5">
      <c r="A7089" s="923"/>
      <c r="B7089" s="917"/>
      <c r="C7089" s="917"/>
      <c r="D7089" s="917"/>
      <c r="E7089" s="917"/>
    </row>
    <row r="7090" spans="1:5">
      <c r="A7090" s="923"/>
      <c r="B7090" s="917"/>
      <c r="C7090" s="917"/>
      <c r="D7090" s="917"/>
      <c r="E7090" s="917"/>
    </row>
    <row r="7091" spans="1:5">
      <c r="A7091" s="923"/>
      <c r="B7091" s="917"/>
      <c r="C7091" s="917"/>
      <c r="D7091" s="917"/>
      <c r="E7091" s="917"/>
    </row>
    <row r="7092" spans="1:5">
      <c r="A7092" s="923"/>
      <c r="B7092" s="917"/>
      <c r="C7092" s="917"/>
      <c r="D7092" s="917"/>
      <c r="E7092" s="917"/>
    </row>
    <row r="7093" spans="1:5">
      <c r="A7093" s="923"/>
      <c r="B7093" s="917"/>
      <c r="C7093" s="917"/>
      <c r="D7093" s="917"/>
      <c r="E7093" s="917"/>
    </row>
    <row r="7094" spans="1:5">
      <c r="A7094" s="923"/>
      <c r="B7094" s="917"/>
      <c r="C7094" s="917"/>
      <c r="D7094" s="917"/>
      <c r="E7094" s="917"/>
    </row>
    <row r="7095" spans="1:5">
      <c r="A7095" s="923"/>
      <c r="B7095" s="917"/>
      <c r="C7095" s="917"/>
      <c r="D7095" s="917"/>
      <c r="E7095" s="917"/>
    </row>
    <row r="7096" spans="1:5">
      <c r="A7096" s="923"/>
      <c r="B7096" s="917"/>
      <c r="C7096" s="917"/>
      <c r="D7096" s="917"/>
      <c r="E7096" s="917"/>
    </row>
    <row r="7097" spans="1:5">
      <c r="A7097" s="923"/>
      <c r="B7097" s="917"/>
      <c r="C7097" s="917"/>
      <c r="D7097" s="917"/>
      <c r="E7097" s="917"/>
    </row>
    <row r="7098" spans="1:5">
      <c r="A7098" s="923"/>
      <c r="B7098" s="917"/>
      <c r="C7098" s="917"/>
      <c r="D7098" s="917"/>
      <c r="E7098" s="917"/>
    </row>
    <row r="7099" spans="1:5">
      <c r="A7099" s="923"/>
      <c r="B7099" s="917"/>
      <c r="C7099" s="917"/>
      <c r="D7099" s="917"/>
      <c r="E7099" s="917"/>
    </row>
    <row r="7100" spans="1:5">
      <c r="A7100" s="923"/>
      <c r="B7100" s="917"/>
      <c r="C7100" s="917"/>
      <c r="D7100" s="917"/>
      <c r="E7100" s="917"/>
    </row>
    <row r="7101" spans="1:5">
      <c r="A7101" s="923"/>
      <c r="B7101" s="917"/>
      <c r="C7101" s="917"/>
      <c r="D7101" s="917"/>
      <c r="E7101" s="917"/>
    </row>
    <row r="7102" spans="1:5">
      <c r="A7102" s="923"/>
      <c r="B7102" s="917"/>
      <c r="C7102" s="917"/>
      <c r="D7102" s="917"/>
      <c r="E7102" s="917"/>
    </row>
    <row r="7103" spans="1:5">
      <c r="A7103" s="923"/>
      <c r="B7103" s="917"/>
      <c r="C7103" s="917"/>
      <c r="D7103" s="917"/>
      <c r="E7103" s="917"/>
    </row>
    <row r="7104" spans="1:5">
      <c r="A7104" s="923"/>
      <c r="B7104" s="917"/>
      <c r="C7104" s="917"/>
      <c r="D7104" s="917"/>
      <c r="E7104" s="917"/>
    </row>
    <row r="7105" spans="1:5">
      <c r="A7105" s="923"/>
      <c r="B7105" s="917"/>
      <c r="C7105" s="917"/>
      <c r="D7105" s="917"/>
      <c r="E7105" s="917"/>
    </row>
    <row r="7106" spans="1:5">
      <c r="A7106" s="923"/>
      <c r="B7106" s="917"/>
      <c r="C7106" s="917"/>
      <c r="D7106" s="917"/>
      <c r="E7106" s="917"/>
    </row>
    <row r="7107" spans="1:5">
      <c r="A7107" s="923"/>
      <c r="B7107" s="917"/>
      <c r="C7107" s="917"/>
      <c r="D7107" s="917"/>
      <c r="E7107" s="917"/>
    </row>
    <row r="7108" spans="1:5">
      <c r="A7108" s="923"/>
      <c r="B7108" s="917"/>
      <c r="C7108" s="917"/>
      <c r="D7108" s="917"/>
      <c r="E7108" s="917"/>
    </row>
    <row r="7109" spans="1:5">
      <c r="A7109" s="923"/>
      <c r="B7109" s="917"/>
      <c r="C7109" s="917"/>
      <c r="D7109" s="917"/>
      <c r="E7109" s="917"/>
    </row>
    <row r="7110" spans="1:5">
      <c r="A7110" s="923"/>
      <c r="B7110" s="917"/>
      <c r="C7110" s="917"/>
      <c r="D7110" s="917"/>
      <c r="E7110" s="917"/>
    </row>
    <row r="7111" spans="1:5">
      <c r="A7111" s="923"/>
      <c r="B7111" s="917"/>
      <c r="C7111" s="917"/>
      <c r="D7111" s="917"/>
      <c r="E7111" s="917"/>
    </row>
    <row r="7112" spans="1:5">
      <c r="A7112" s="923"/>
      <c r="B7112" s="917"/>
      <c r="C7112" s="917"/>
      <c r="D7112" s="917"/>
      <c r="E7112" s="917"/>
    </row>
    <row r="7113" spans="1:5">
      <c r="A7113" s="923"/>
      <c r="B7113" s="917"/>
      <c r="C7113" s="917"/>
      <c r="D7113" s="917"/>
      <c r="E7113" s="917"/>
    </row>
    <row r="7114" spans="1:5">
      <c r="A7114" s="923"/>
      <c r="B7114" s="917"/>
      <c r="C7114" s="917"/>
      <c r="D7114" s="917"/>
      <c r="E7114" s="917"/>
    </row>
    <row r="7115" spans="1:5">
      <c r="A7115" s="923"/>
      <c r="B7115" s="917"/>
      <c r="C7115" s="917"/>
      <c r="D7115" s="917"/>
      <c r="E7115" s="917"/>
    </row>
    <row r="7116" spans="1:5">
      <c r="A7116" s="923"/>
      <c r="B7116" s="917"/>
      <c r="C7116" s="917"/>
      <c r="D7116" s="917"/>
      <c r="E7116" s="917"/>
    </row>
    <row r="7117" spans="1:5">
      <c r="A7117" s="923"/>
      <c r="B7117" s="917"/>
      <c r="C7117" s="917"/>
      <c r="D7117" s="917"/>
      <c r="E7117" s="917"/>
    </row>
    <row r="7118" spans="1:5">
      <c r="A7118" s="923"/>
      <c r="B7118" s="917"/>
      <c r="C7118" s="917"/>
      <c r="D7118" s="917"/>
      <c r="E7118" s="917"/>
    </row>
    <row r="7119" spans="1:5">
      <c r="A7119" s="923"/>
      <c r="B7119" s="917"/>
      <c r="C7119" s="917"/>
      <c r="D7119" s="917"/>
      <c r="E7119" s="917"/>
    </row>
    <row r="7120" spans="1:5">
      <c r="A7120" s="923"/>
      <c r="B7120" s="917"/>
      <c r="C7120" s="917"/>
      <c r="D7120" s="917"/>
      <c r="E7120" s="917"/>
    </row>
    <row r="7121" spans="1:5">
      <c r="A7121" s="923"/>
      <c r="B7121" s="917"/>
      <c r="C7121" s="917"/>
      <c r="D7121" s="917"/>
      <c r="E7121" s="917"/>
    </row>
    <row r="7122" spans="1:5">
      <c r="A7122" s="923"/>
      <c r="B7122" s="917"/>
      <c r="C7122" s="917"/>
      <c r="D7122" s="917"/>
      <c r="E7122" s="917"/>
    </row>
    <row r="7123" spans="1:5">
      <c r="A7123" s="923"/>
      <c r="B7123" s="917"/>
      <c r="C7123" s="917"/>
      <c r="D7123" s="917"/>
      <c r="E7123" s="917"/>
    </row>
    <row r="7124" spans="1:5">
      <c r="A7124" s="923"/>
      <c r="B7124" s="917"/>
      <c r="C7124" s="917"/>
      <c r="D7124" s="917"/>
      <c r="E7124" s="917"/>
    </row>
    <row r="7125" spans="1:5">
      <c r="A7125" s="923"/>
      <c r="B7125" s="917"/>
      <c r="C7125" s="917"/>
      <c r="D7125" s="917"/>
      <c r="E7125" s="917"/>
    </row>
    <row r="7126" spans="1:5">
      <c r="A7126" s="923"/>
      <c r="B7126" s="917"/>
      <c r="C7126" s="917"/>
      <c r="D7126" s="917"/>
      <c r="E7126" s="917"/>
    </row>
    <row r="7127" spans="1:5">
      <c r="A7127" s="923"/>
      <c r="B7127" s="917"/>
      <c r="C7127" s="917"/>
      <c r="D7127" s="917"/>
      <c r="E7127" s="917"/>
    </row>
    <row r="7128" spans="1:5">
      <c r="A7128" s="923"/>
      <c r="B7128" s="917"/>
      <c r="C7128" s="917"/>
      <c r="D7128" s="917"/>
      <c r="E7128" s="917"/>
    </row>
    <row r="7129" spans="1:5">
      <c r="A7129" s="923"/>
      <c r="B7129" s="917"/>
      <c r="C7129" s="917"/>
      <c r="D7129" s="917"/>
      <c r="E7129" s="917"/>
    </row>
    <row r="7130" spans="1:5">
      <c r="A7130" s="923"/>
      <c r="B7130" s="917"/>
      <c r="C7130" s="917"/>
      <c r="D7130" s="917"/>
      <c r="E7130" s="917"/>
    </row>
    <row r="7131" spans="1:5">
      <c r="A7131" s="923"/>
      <c r="B7131" s="917"/>
      <c r="C7131" s="917"/>
      <c r="D7131" s="917"/>
      <c r="E7131" s="917"/>
    </row>
    <row r="7132" spans="1:5">
      <c r="A7132" s="923"/>
      <c r="B7132" s="917"/>
      <c r="C7132" s="917"/>
      <c r="D7132" s="917"/>
      <c r="E7132" s="917"/>
    </row>
    <row r="7133" spans="1:5">
      <c r="A7133" s="923"/>
      <c r="B7133" s="917"/>
      <c r="C7133" s="917"/>
      <c r="D7133" s="917"/>
      <c r="E7133" s="917"/>
    </row>
    <row r="7134" spans="1:5">
      <c r="A7134" s="923"/>
      <c r="B7134" s="917"/>
      <c r="C7134" s="917"/>
      <c r="D7134" s="917"/>
      <c r="E7134" s="917"/>
    </row>
    <row r="7135" spans="1:5">
      <c r="A7135" s="923"/>
      <c r="B7135" s="917"/>
      <c r="C7135" s="917"/>
      <c r="D7135" s="917"/>
      <c r="E7135" s="917"/>
    </row>
    <row r="7136" spans="1:5">
      <c r="A7136" s="923"/>
      <c r="B7136" s="917"/>
      <c r="C7136" s="917"/>
      <c r="D7136" s="917"/>
      <c r="E7136" s="917"/>
    </row>
    <row r="7137" spans="1:5">
      <c r="A7137" s="923"/>
      <c r="B7137" s="917"/>
      <c r="C7137" s="917"/>
      <c r="D7137" s="917"/>
      <c r="E7137" s="917"/>
    </row>
    <row r="7138" spans="1:5">
      <c r="A7138" s="923"/>
      <c r="B7138" s="917"/>
      <c r="C7138" s="917"/>
      <c r="D7138" s="917"/>
      <c r="E7138" s="917"/>
    </row>
    <row r="7139" spans="1:5">
      <c r="A7139" s="923"/>
      <c r="B7139" s="917"/>
      <c r="C7139" s="917"/>
      <c r="D7139" s="917"/>
      <c r="E7139" s="917"/>
    </row>
    <row r="7140" spans="1:5">
      <c r="A7140" s="923"/>
      <c r="B7140" s="917"/>
      <c r="C7140" s="917"/>
      <c r="D7140" s="917"/>
      <c r="E7140" s="917"/>
    </row>
    <row r="7141" spans="1:5">
      <c r="A7141" s="923"/>
      <c r="B7141" s="917"/>
      <c r="C7141" s="917"/>
      <c r="D7141" s="917"/>
      <c r="E7141" s="917"/>
    </row>
    <row r="7142" spans="1:5">
      <c r="A7142" s="923"/>
      <c r="B7142" s="917"/>
      <c r="C7142" s="917"/>
      <c r="D7142" s="917"/>
      <c r="E7142" s="917"/>
    </row>
    <row r="7143" spans="1:5">
      <c r="A7143" s="923"/>
      <c r="B7143" s="917"/>
      <c r="C7143" s="917"/>
      <c r="D7143" s="917"/>
      <c r="E7143" s="917"/>
    </row>
    <row r="7144" spans="1:5">
      <c r="A7144" s="923"/>
      <c r="B7144" s="917"/>
      <c r="C7144" s="917"/>
      <c r="D7144" s="917"/>
      <c r="E7144" s="917"/>
    </row>
    <row r="7145" spans="1:5">
      <c r="A7145" s="923"/>
      <c r="B7145" s="917"/>
      <c r="C7145" s="917"/>
      <c r="D7145" s="917"/>
      <c r="E7145" s="917"/>
    </row>
    <row r="7146" spans="1:5">
      <c r="A7146" s="923"/>
      <c r="B7146" s="917"/>
      <c r="C7146" s="917"/>
      <c r="D7146" s="917"/>
      <c r="E7146" s="917"/>
    </row>
    <row r="7147" spans="1:5">
      <c r="A7147" s="923"/>
      <c r="B7147" s="917"/>
      <c r="C7147" s="917"/>
      <c r="D7147" s="917"/>
      <c r="E7147" s="917"/>
    </row>
    <row r="7148" spans="1:5">
      <c r="A7148" s="923"/>
      <c r="B7148" s="917"/>
      <c r="C7148" s="917"/>
      <c r="D7148" s="917"/>
      <c r="E7148" s="917"/>
    </row>
    <row r="7149" spans="1:5">
      <c r="A7149" s="923"/>
      <c r="B7149" s="917"/>
      <c r="C7149" s="917"/>
      <c r="D7149" s="917"/>
      <c r="E7149" s="917"/>
    </row>
    <row r="7150" spans="1:5">
      <c r="A7150" s="923"/>
      <c r="B7150" s="917"/>
      <c r="C7150" s="917"/>
      <c r="D7150" s="917"/>
      <c r="E7150" s="917"/>
    </row>
    <row r="7151" spans="1:5">
      <c r="A7151" s="923"/>
      <c r="B7151" s="917"/>
      <c r="C7151" s="917"/>
      <c r="D7151" s="917"/>
      <c r="E7151" s="917"/>
    </row>
    <row r="7152" spans="1:5">
      <c r="A7152" s="923"/>
      <c r="B7152" s="917"/>
      <c r="C7152" s="917"/>
      <c r="D7152" s="917"/>
      <c r="E7152" s="917"/>
    </row>
    <row r="7153" spans="1:5">
      <c r="A7153" s="923"/>
      <c r="B7153" s="917"/>
      <c r="C7153" s="917"/>
      <c r="D7153" s="917"/>
      <c r="E7153" s="917"/>
    </row>
    <row r="7154" spans="1:5">
      <c r="A7154" s="923"/>
      <c r="B7154" s="917"/>
      <c r="C7154" s="917"/>
      <c r="D7154" s="917"/>
      <c r="E7154" s="917"/>
    </row>
    <row r="7155" spans="1:5">
      <c r="A7155" s="923"/>
      <c r="B7155" s="917"/>
      <c r="C7155" s="917"/>
      <c r="D7155" s="917"/>
      <c r="E7155" s="917"/>
    </row>
    <row r="7156" spans="1:5">
      <c r="A7156" s="923"/>
      <c r="B7156" s="917"/>
      <c r="C7156" s="917"/>
      <c r="D7156" s="917"/>
      <c r="E7156" s="917"/>
    </row>
    <row r="7157" spans="1:5">
      <c r="A7157" s="923"/>
      <c r="B7157" s="917"/>
      <c r="C7157" s="917"/>
      <c r="D7157" s="917"/>
      <c r="E7157" s="917"/>
    </row>
    <row r="7158" spans="1:5">
      <c r="A7158" s="923"/>
      <c r="B7158" s="917"/>
      <c r="C7158" s="917"/>
      <c r="D7158" s="917"/>
      <c r="E7158" s="917"/>
    </row>
    <row r="7159" spans="1:5">
      <c r="A7159" s="923"/>
      <c r="B7159" s="917"/>
      <c r="C7159" s="917"/>
      <c r="D7159" s="917"/>
      <c r="E7159" s="917"/>
    </row>
    <row r="7160" spans="1:5">
      <c r="A7160" s="923"/>
      <c r="B7160" s="917"/>
      <c r="C7160" s="917"/>
      <c r="D7160" s="917"/>
      <c r="E7160" s="917"/>
    </row>
    <row r="7161" spans="1:5">
      <c r="A7161" s="923"/>
      <c r="B7161" s="917"/>
      <c r="C7161" s="917"/>
      <c r="D7161" s="917"/>
      <c r="E7161" s="917"/>
    </row>
    <row r="7162" spans="1:5">
      <c r="A7162" s="923"/>
      <c r="B7162" s="917"/>
      <c r="C7162" s="917"/>
      <c r="D7162" s="917"/>
      <c r="E7162" s="917"/>
    </row>
    <row r="7163" spans="1:5">
      <c r="A7163" s="923"/>
      <c r="B7163" s="917"/>
      <c r="C7163" s="917"/>
      <c r="D7163" s="917"/>
      <c r="E7163" s="917"/>
    </row>
    <row r="7164" spans="1:5">
      <c r="A7164" s="923"/>
      <c r="B7164" s="917"/>
      <c r="C7164" s="917"/>
      <c r="D7164" s="917"/>
      <c r="E7164" s="917"/>
    </row>
    <row r="7165" spans="1:5">
      <c r="A7165" s="923"/>
      <c r="B7165" s="917"/>
      <c r="C7165" s="917"/>
      <c r="D7165" s="917"/>
      <c r="E7165" s="917"/>
    </row>
    <row r="7166" spans="1:5">
      <c r="A7166" s="923"/>
      <c r="B7166" s="917"/>
      <c r="C7166" s="917"/>
      <c r="D7166" s="917"/>
      <c r="E7166" s="917"/>
    </row>
    <row r="7167" spans="1:5">
      <c r="A7167" s="923"/>
      <c r="B7167" s="917"/>
      <c r="C7167" s="917"/>
      <c r="D7167" s="917"/>
      <c r="E7167" s="917"/>
    </row>
    <row r="7168" spans="1:5">
      <c r="A7168" s="923"/>
      <c r="B7168" s="917"/>
      <c r="C7168" s="917"/>
      <c r="D7168" s="917"/>
      <c r="E7168" s="917"/>
    </row>
    <row r="7169" spans="1:5">
      <c r="A7169" s="923"/>
      <c r="B7169" s="917"/>
      <c r="C7169" s="917"/>
      <c r="D7169" s="917"/>
      <c r="E7169" s="917"/>
    </row>
    <row r="7170" spans="1:5">
      <c r="A7170" s="923"/>
      <c r="B7170" s="917"/>
      <c r="C7170" s="917"/>
      <c r="D7170" s="917"/>
      <c r="E7170" s="917"/>
    </row>
    <row r="7171" spans="1:5">
      <c r="A7171" s="923"/>
      <c r="B7171" s="917"/>
      <c r="C7171" s="917"/>
      <c r="D7171" s="917"/>
      <c r="E7171" s="917"/>
    </row>
    <row r="7172" spans="1:5">
      <c r="A7172" s="923"/>
      <c r="B7172" s="917"/>
      <c r="C7172" s="917"/>
      <c r="D7172" s="917"/>
      <c r="E7172" s="917"/>
    </row>
    <row r="7173" spans="1:5">
      <c r="A7173" s="923"/>
      <c r="B7173" s="917"/>
      <c r="C7173" s="917"/>
      <c r="D7173" s="917"/>
      <c r="E7173" s="917"/>
    </row>
    <row r="7174" spans="1:5">
      <c r="A7174" s="923"/>
      <c r="B7174" s="917"/>
      <c r="C7174" s="917"/>
      <c r="D7174" s="917"/>
      <c r="E7174" s="917"/>
    </row>
    <row r="7175" spans="1:5">
      <c r="A7175" s="923"/>
      <c r="B7175" s="917"/>
      <c r="C7175" s="917"/>
      <c r="D7175" s="917"/>
      <c r="E7175" s="917"/>
    </row>
    <row r="7176" spans="1:5">
      <c r="A7176" s="923"/>
      <c r="B7176" s="917"/>
      <c r="C7176" s="917"/>
      <c r="D7176" s="917"/>
      <c r="E7176" s="917"/>
    </row>
    <row r="7177" spans="1:5">
      <c r="A7177" s="923"/>
      <c r="B7177" s="917"/>
      <c r="C7177" s="917"/>
      <c r="D7177" s="917"/>
      <c r="E7177" s="917"/>
    </row>
    <row r="7178" spans="1:5">
      <c r="A7178" s="923"/>
      <c r="B7178" s="917"/>
      <c r="C7178" s="917"/>
      <c r="D7178" s="917"/>
      <c r="E7178" s="917"/>
    </row>
    <row r="7179" spans="1:5">
      <c r="A7179" s="923"/>
      <c r="B7179" s="917"/>
      <c r="C7179" s="917"/>
      <c r="D7179" s="917"/>
      <c r="E7179" s="917"/>
    </row>
    <row r="7180" spans="1:5">
      <c r="A7180" s="923"/>
      <c r="B7180" s="917"/>
      <c r="C7180" s="917"/>
      <c r="D7180" s="917"/>
      <c r="E7180" s="917"/>
    </row>
    <row r="7181" spans="1:5">
      <c r="A7181" s="923"/>
      <c r="B7181" s="917"/>
      <c r="C7181" s="917"/>
      <c r="D7181" s="917"/>
      <c r="E7181" s="917"/>
    </row>
    <row r="7182" spans="1:5">
      <c r="A7182" s="923"/>
      <c r="B7182" s="917"/>
      <c r="C7182" s="917"/>
      <c r="D7182" s="917"/>
      <c r="E7182" s="917"/>
    </row>
    <row r="7183" spans="1:5">
      <c r="A7183" s="923"/>
      <c r="B7183" s="917"/>
      <c r="C7183" s="917"/>
      <c r="D7183" s="917"/>
      <c r="E7183" s="917"/>
    </row>
    <row r="7184" spans="1:5">
      <c r="A7184" s="923"/>
      <c r="B7184" s="917"/>
      <c r="C7184" s="917"/>
      <c r="D7184" s="917"/>
      <c r="E7184" s="917"/>
    </row>
    <row r="7185" spans="1:5">
      <c r="A7185" s="923"/>
      <c r="B7185" s="917"/>
      <c r="C7185" s="917"/>
      <c r="D7185" s="917"/>
      <c r="E7185" s="917"/>
    </row>
    <row r="7186" spans="1:5">
      <c r="A7186" s="923"/>
      <c r="B7186" s="917"/>
      <c r="C7186" s="917"/>
      <c r="D7186" s="917"/>
      <c r="E7186" s="917"/>
    </row>
    <row r="7187" spans="1:5">
      <c r="A7187" s="923"/>
      <c r="B7187" s="917"/>
      <c r="C7187" s="917"/>
      <c r="D7187" s="917"/>
      <c r="E7187" s="917"/>
    </row>
    <row r="7188" spans="1:5">
      <c r="A7188" s="923"/>
      <c r="B7188" s="917"/>
      <c r="C7188" s="917"/>
      <c r="D7188" s="917"/>
      <c r="E7188" s="917"/>
    </row>
    <row r="7189" spans="1:5">
      <c r="A7189" s="923"/>
      <c r="B7189" s="917"/>
      <c r="C7189" s="917"/>
      <c r="D7189" s="917"/>
      <c r="E7189" s="917"/>
    </row>
    <row r="7190" spans="1:5">
      <c r="A7190" s="923"/>
      <c r="B7190" s="917"/>
      <c r="C7190" s="917"/>
      <c r="D7190" s="917"/>
      <c r="E7190" s="917"/>
    </row>
    <row r="7191" spans="1:5">
      <c r="A7191" s="923"/>
      <c r="B7191" s="917"/>
      <c r="C7191" s="917"/>
      <c r="D7191" s="917"/>
      <c r="E7191" s="917"/>
    </row>
    <row r="7192" spans="1:5">
      <c r="A7192" s="923"/>
      <c r="B7192" s="917"/>
      <c r="C7192" s="917"/>
      <c r="D7192" s="917"/>
      <c r="E7192" s="917"/>
    </row>
    <row r="7193" spans="1:5">
      <c r="A7193" s="923"/>
      <c r="B7193" s="917"/>
      <c r="C7193" s="917"/>
      <c r="D7193" s="917"/>
      <c r="E7193" s="917"/>
    </row>
    <row r="7194" spans="1:5">
      <c r="A7194" s="923"/>
      <c r="B7194" s="917"/>
      <c r="C7194" s="917"/>
      <c r="D7194" s="917"/>
      <c r="E7194" s="917"/>
    </row>
    <row r="7195" spans="1:5">
      <c r="A7195" s="923"/>
      <c r="B7195" s="917"/>
      <c r="C7195" s="917"/>
      <c r="D7195" s="917"/>
      <c r="E7195" s="917"/>
    </row>
    <row r="7196" spans="1:5">
      <c r="A7196" s="923"/>
      <c r="B7196" s="917"/>
      <c r="C7196" s="917"/>
      <c r="D7196" s="917"/>
      <c r="E7196" s="917"/>
    </row>
    <row r="7197" spans="1:5">
      <c r="A7197" s="923"/>
      <c r="B7197" s="917"/>
      <c r="C7197" s="917"/>
      <c r="D7197" s="917"/>
      <c r="E7197" s="917"/>
    </row>
    <row r="7198" spans="1:5">
      <c r="A7198" s="923"/>
      <c r="B7198" s="917"/>
      <c r="C7198" s="917"/>
      <c r="D7198" s="917"/>
      <c r="E7198" s="917"/>
    </row>
    <row r="7199" spans="1:5">
      <c r="A7199" s="923"/>
      <c r="B7199" s="917"/>
      <c r="C7199" s="917"/>
      <c r="D7199" s="917"/>
      <c r="E7199" s="917"/>
    </row>
    <row r="7200" spans="1:5">
      <c r="A7200" s="923"/>
      <c r="B7200" s="917"/>
      <c r="C7200" s="917"/>
      <c r="D7200" s="917"/>
      <c r="E7200" s="917"/>
    </row>
    <row r="7201" spans="1:5">
      <c r="A7201" s="923"/>
      <c r="B7201" s="917"/>
      <c r="C7201" s="917"/>
      <c r="D7201" s="917"/>
      <c r="E7201" s="917"/>
    </row>
    <row r="7202" spans="1:5">
      <c r="A7202" s="923"/>
      <c r="B7202" s="917"/>
      <c r="C7202" s="917"/>
      <c r="D7202" s="917"/>
      <c r="E7202" s="917"/>
    </row>
    <row r="7203" spans="1:5">
      <c r="A7203" s="923"/>
      <c r="B7203" s="917"/>
      <c r="C7203" s="917"/>
      <c r="D7203" s="917"/>
      <c r="E7203" s="917"/>
    </row>
    <row r="7204" spans="1:5">
      <c r="A7204" s="923"/>
      <c r="B7204" s="917"/>
      <c r="C7204" s="917"/>
      <c r="D7204" s="917"/>
      <c r="E7204" s="917"/>
    </row>
    <row r="7205" spans="1:5">
      <c r="A7205" s="923"/>
      <c r="B7205" s="917"/>
      <c r="C7205" s="917"/>
      <c r="D7205" s="917"/>
      <c r="E7205" s="917"/>
    </row>
    <row r="7206" spans="1:5">
      <c r="A7206" s="923"/>
      <c r="B7206" s="917"/>
      <c r="C7206" s="917"/>
      <c r="D7206" s="917"/>
      <c r="E7206" s="917"/>
    </row>
    <row r="7207" spans="1:5">
      <c r="A7207" s="923"/>
      <c r="B7207" s="917"/>
      <c r="C7207" s="917"/>
      <c r="D7207" s="917"/>
      <c r="E7207" s="917"/>
    </row>
    <row r="7208" spans="1:5">
      <c r="A7208" s="923"/>
      <c r="B7208" s="917"/>
      <c r="C7208" s="917"/>
      <c r="D7208" s="917"/>
      <c r="E7208" s="917"/>
    </row>
    <row r="7209" spans="1:5">
      <c r="A7209" s="923"/>
      <c r="B7209" s="917"/>
      <c r="C7209" s="917"/>
      <c r="D7209" s="917"/>
      <c r="E7209" s="917"/>
    </row>
    <row r="7210" spans="1:5">
      <c r="A7210" s="923"/>
      <c r="B7210" s="917"/>
      <c r="C7210" s="917"/>
      <c r="D7210" s="917"/>
      <c r="E7210" s="917"/>
    </row>
    <row r="7211" spans="1:5">
      <c r="A7211" s="923"/>
      <c r="B7211" s="917"/>
      <c r="C7211" s="917"/>
      <c r="D7211" s="917"/>
      <c r="E7211" s="917"/>
    </row>
    <row r="7212" spans="1:5">
      <c r="A7212" s="923"/>
      <c r="B7212" s="917"/>
      <c r="C7212" s="917"/>
      <c r="D7212" s="917"/>
      <c r="E7212" s="917"/>
    </row>
    <row r="7213" spans="1:5">
      <c r="A7213" s="923"/>
      <c r="B7213" s="917"/>
      <c r="C7213" s="917"/>
      <c r="D7213" s="917"/>
      <c r="E7213" s="917"/>
    </row>
    <row r="7214" spans="1:5">
      <c r="A7214" s="923"/>
      <c r="B7214" s="917"/>
      <c r="C7214" s="917"/>
      <c r="D7214" s="917"/>
      <c r="E7214" s="917"/>
    </row>
    <row r="7215" spans="1:5">
      <c r="A7215" s="923"/>
      <c r="B7215" s="917"/>
      <c r="C7215" s="917"/>
      <c r="D7215" s="917"/>
      <c r="E7215" s="917"/>
    </row>
    <row r="7216" spans="1:5">
      <c r="A7216" s="923"/>
      <c r="B7216" s="917"/>
      <c r="C7216" s="917"/>
      <c r="D7216" s="917"/>
      <c r="E7216" s="917"/>
    </row>
    <row r="7217" spans="1:5">
      <c r="A7217" s="923"/>
      <c r="B7217" s="917"/>
      <c r="C7217" s="917"/>
      <c r="D7217" s="917"/>
      <c r="E7217" s="917"/>
    </row>
    <row r="7218" spans="1:5">
      <c r="A7218" s="923"/>
      <c r="B7218" s="917"/>
      <c r="C7218" s="917"/>
      <c r="D7218" s="917"/>
      <c r="E7218" s="917"/>
    </row>
    <row r="7219" spans="1:5">
      <c r="A7219" s="923"/>
      <c r="B7219" s="917"/>
      <c r="C7219" s="917"/>
      <c r="D7219" s="917"/>
      <c r="E7219" s="917"/>
    </row>
    <row r="7220" spans="1:5">
      <c r="A7220" s="923"/>
      <c r="B7220" s="917"/>
      <c r="C7220" s="917"/>
      <c r="D7220" s="917"/>
      <c r="E7220" s="917"/>
    </row>
    <row r="7221" spans="1:5">
      <c r="A7221" s="923"/>
      <c r="B7221" s="917"/>
      <c r="C7221" s="917"/>
      <c r="D7221" s="917"/>
      <c r="E7221" s="917"/>
    </row>
    <row r="7222" spans="1:5">
      <c r="A7222" s="923"/>
      <c r="B7222" s="917"/>
      <c r="C7222" s="917"/>
      <c r="D7222" s="917"/>
      <c r="E7222" s="917"/>
    </row>
    <row r="7223" spans="1:5">
      <c r="A7223" s="923"/>
      <c r="B7223" s="917"/>
      <c r="C7223" s="917"/>
      <c r="D7223" s="917"/>
      <c r="E7223" s="917"/>
    </row>
    <row r="7224" spans="1:5">
      <c r="A7224" s="923"/>
      <c r="B7224" s="917"/>
      <c r="C7224" s="917"/>
      <c r="D7224" s="917"/>
      <c r="E7224" s="917"/>
    </row>
    <row r="7225" spans="1:5">
      <c r="A7225" s="923"/>
      <c r="B7225" s="917"/>
      <c r="C7225" s="917"/>
      <c r="D7225" s="917"/>
      <c r="E7225" s="917"/>
    </row>
    <row r="7226" spans="1:5">
      <c r="A7226" s="923"/>
      <c r="B7226" s="917"/>
      <c r="C7226" s="917"/>
      <c r="D7226" s="917"/>
      <c r="E7226" s="917"/>
    </row>
    <row r="7227" spans="1:5">
      <c r="A7227" s="923"/>
      <c r="B7227" s="917"/>
      <c r="C7227" s="917"/>
      <c r="D7227" s="917"/>
      <c r="E7227" s="917"/>
    </row>
    <row r="7228" spans="1:5">
      <c r="A7228" s="923"/>
      <c r="B7228" s="917"/>
      <c r="C7228" s="917"/>
      <c r="D7228" s="917"/>
      <c r="E7228" s="917"/>
    </row>
    <row r="7229" spans="1:5">
      <c r="A7229" s="923"/>
      <c r="B7229" s="917"/>
      <c r="C7229" s="917"/>
      <c r="D7229" s="917"/>
      <c r="E7229" s="917"/>
    </row>
    <row r="7230" spans="1:5">
      <c r="A7230" s="923"/>
      <c r="B7230" s="917"/>
      <c r="C7230" s="917"/>
      <c r="D7230" s="917"/>
      <c r="E7230" s="917"/>
    </row>
    <row r="7231" spans="1:5">
      <c r="A7231" s="923"/>
      <c r="B7231" s="917"/>
      <c r="C7231" s="917"/>
      <c r="D7231" s="917"/>
      <c r="E7231" s="917"/>
    </row>
    <row r="7232" spans="1:5">
      <c r="A7232" s="923"/>
      <c r="B7232" s="917"/>
      <c r="C7232" s="917"/>
      <c r="D7232" s="917"/>
      <c r="E7232" s="917"/>
    </row>
    <row r="7233" spans="1:5">
      <c r="A7233" s="923"/>
      <c r="B7233" s="917"/>
      <c r="C7233" s="917"/>
      <c r="D7233" s="917"/>
      <c r="E7233" s="917"/>
    </row>
    <row r="7234" spans="1:5">
      <c r="A7234" s="923"/>
      <c r="B7234" s="917"/>
      <c r="C7234" s="917"/>
      <c r="D7234" s="917"/>
      <c r="E7234" s="917"/>
    </row>
    <row r="7235" spans="1:5">
      <c r="A7235" s="923"/>
      <c r="B7235" s="917"/>
      <c r="C7235" s="917"/>
      <c r="D7235" s="917"/>
      <c r="E7235" s="917"/>
    </row>
    <row r="7236" spans="1:5">
      <c r="A7236" s="923"/>
      <c r="B7236" s="917"/>
      <c r="C7236" s="917"/>
      <c r="D7236" s="917"/>
      <c r="E7236" s="917"/>
    </row>
    <row r="7237" spans="1:5">
      <c r="A7237" s="923"/>
      <c r="B7237" s="917"/>
      <c r="C7237" s="917"/>
      <c r="D7237" s="917"/>
      <c r="E7237" s="917"/>
    </row>
    <row r="7238" spans="1:5">
      <c r="A7238" s="923"/>
      <c r="B7238" s="917"/>
      <c r="C7238" s="917"/>
      <c r="D7238" s="917"/>
      <c r="E7238" s="917"/>
    </row>
    <row r="7239" spans="1:5">
      <c r="A7239" s="923"/>
      <c r="B7239" s="917"/>
      <c r="C7239" s="917"/>
      <c r="D7239" s="917"/>
      <c r="E7239" s="917"/>
    </row>
    <row r="7240" spans="1:5">
      <c r="A7240" s="923"/>
      <c r="B7240" s="917"/>
      <c r="C7240" s="917"/>
      <c r="D7240" s="917"/>
      <c r="E7240" s="917"/>
    </row>
    <row r="7241" spans="1:5">
      <c r="A7241" s="923"/>
      <c r="B7241" s="917"/>
      <c r="C7241" s="917"/>
      <c r="D7241" s="917"/>
      <c r="E7241" s="917"/>
    </row>
    <row r="7242" spans="1:5">
      <c r="A7242" s="923"/>
      <c r="B7242" s="917"/>
      <c r="C7242" s="917"/>
      <c r="D7242" s="917"/>
      <c r="E7242" s="917"/>
    </row>
    <row r="7243" spans="1:5">
      <c r="A7243" s="923"/>
      <c r="B7243" s="917"/>
      <c r="C7243" s="917"/>
      <c r="D7243" s="917"/>
      <c r="E7243" s="917"/>
    </row>
    <row r="7244" spans="1:5">
      <c r="A7244" s="923"/>
      <c r="B7244" s="917"/>
      <c r="C7244" s="917"/>
      <c r="D7244" s="917"/>
      <c r="E7244" s="917"/>
    </row>
    <row r="7245" spans="1:5">
      <c r="A7245" s="923"/>
      <c r="B7245" s="917"/>
      <c r="C7245" s="917"/>
      <c r="D7245" s="917"/>
      <c r="E7245" s="917"/>
    </row>
    <row r="7246" spans="1:5">
      <c r="A7246" s="923"/>
      <c r="B7246" s="917"/>
      <c r="C7246" s="917"/>
      <c r="D7246" s="917"/>
      <c r="E7246" s="917"/>
    </row>
    <row r="7247" spans="1:5">
      <c r="A7247" s="923"/>
      <c r="B7247" s="917"/>
      <c r="C7247" s="917"/>
      <c r="D7247" s="917"/>
      <c r="E7247" s="917"/>
    </row>
    <row r="7248" spans="1:5">
      <c r="A7248" s="923"/>
      <c r="B7248" s="917"/>
      <c r="C7248" s="917"/>
      <c r="D7248" s="917"/>
      <c r="E7248" s="917"/>
    </row>
    <row r="7249" spans="1:5">
      <c r="A7249" s="923"/>
      <c r="B7249" s="917"/>
      <c r="C7249" s="917"/>
      <c r="D7249" s="917"/>
      <c r="E7249" s="917"/>
    </row>
    <row r="7250" spans="1:5">
      <c r="A7250" s="923"/>
      <c r="B7250" s="917"/>
      <c r="C7250" s="917"/>
      <c r="D7250" s="917"/>
      <c r="E7250" s="917"/>
    </row>
    <row r="7251" spans="1:5">
      <c r="A7251" s="923"/>
      <c r="B7251" s="917"/>
      <c r="C7251" s="917"/>
      <c r="D7251" s="917"/>
      <c r="E7251" s="917"/>
    </row>
    <row r="7252" spans="1:5">
      <c r="A7252" s="923"/>
      <c r="B7252" s="917"/>
      <c r="C7252" s="917"/>
      <c r="D7252" s="917"/>
      <c r="E7252" s="917"/>
    </row>
    <row r="7253" spans="1:5">
      <c r="A7253" s="923"/>
      <c r="B7253" s="917"/>
      <c r="C7253" s="917"/>
      <c r="D7253" s="917"/>
      <c r="E7253" s="917"/>
    </row>
    <row r="7254" spans="1:5">
      <c r="A7254" s="923"/>
      <c r="B7254" s="917"/>
      <c r="C7254" s="917"/>
      <c r="D7254" s="917"/>
      <c r="E7254" s="917"/>
    </row>
    <row r="7255" spans="1:5">
      <c r="A7255" s="923"/>
      <c r="B7255" s="917"/>
      <c r="C7255" s="917"/>
      <c r="D7255" s="917"/>
      <c r="E7255" s="917"/>
    </row>
    <row r="7256" spans="1:5">
      <c r="A7256" s="923"/>
      <c r="B7256" s="917"/>
      <c r="C7256" s="917"/>
      <c r="D7256" s="917"/>
      <c r="E7256" s="917"/>
    </row>
    <row r="7257" spans="1:5">
      <c r="A7257" s="923"/>
      <c r="B7257" s="917"/>
      <c r="C7257" s="917"/>
      <c r="D7257" s="917"/>
      <c r="E7257" s="917"/>
    </row>
    <row r="7258" spans="1:5">
      <c r="A7258" s="923"/>
      <c r="B7258" s="917"/>
      <c r="C7258" s="917"/>
      <c r="D7258" s="917"/>
      <c r="E7258" s="917"/>
    </row>
    <row r="7259" spans="1:5">
      <c r="A7259" s="923"/>
      <c r="B7259" s="917"/>
      <c r="C7259" s="917"/>
      <c r="D7259" s="917"/>
      <c r="E7259" s="917"/>
    </row>
    <row r="7260" spans="1:5">
      <c r="A7260" s="923"/>
      <c r="B7260" s="917"/>
      <c r="C7260" s="917"/>
      <c r="D7260" s="917"/>
      <c r="E7260" s="917"/>
    </row>
    <row r="7261" spans="1:5">
      <c r="A7261" s="923"/>
      <c r="B7261" s="917"/>
      <c r="C7261" s="917"/>
      <c r="D7261" s="917"/>
      <c r="E7261" s="917"/>
    </row>
    <row r="7262" spans="1:5">
      <c r="A7262" s="923"/>
      <c r="B7262" s="917"/>
      <c r="C7262" s="917"/>
      <c r="D7262" s="917"/>
      <c r="E7262" s="917"/>
    </row>
    <row r="7263" spans="1:5">
      <c r="A7263" s="923"/>
      <c r="B7263" s="917"/>
      <c r="C7263" s="917"/>
      <c r="D7263" s="917"/>
      <c r="E7263" s="917"/>
    </row>
    <row r="7264" spans="1:5">
      <c r="A7264" s="923"/>
      <c r="B7264" s="917"/>
      <c r="C7264" s="917"/>
      <c r="D7264" s="917"/>
      <c r="E7264" s="917"/>
    </row>
    <row r="7265" spans="1:5">
      <c r="A7265" s="923"/>
      <c r="B7265" s="917"/>
      <c r="C7265" s="917"/>
      <c r="D7265" s="917"/>
      <c r="E7265" s="917"/>
    </row>
    <row r="7266" spans="1:5">
      <c r="A7266" s="923"/>
      <c r="B7266" s="917"/>
      <c r="C7266" s="917"/>
      <c r="D7266" s="917"/>
      <c r="E7266" s="917"/>
    </row>
    <row r="7267" spans="1:5">
      <c r="A7267" s="923"/>
      <c r="B7267" s="917"/>
      <c r="C7267" s="917"/>
      <c r="D7267" s="917"/>
      <c r="E7267" s="917"/>
    </row>
    <row r="7268" spans="1:5">
      <c r="A7268" s="923"/>
      <c r="B7268" s="917"/>
      <c r="C7268" s="917"/>
      <c r="D7268" s="917"/>
      <c r="E7268" s="917"/>
    </row>
    <row r="7269" spans="1:5">
      <c r="A7269" s="923"/>
      <c r="B7269" s="917"/>
      <c r="C7269" s="917"/>
      <c r="D7269" s="917"/>
      <c r="E7269" s="917"/>
    </row>
    <row r="7270" spans="1:5">
      <c r="A7270" s="923"/>
      <c r="B7270" s="917"/>
      <c r="C7270" s="917"/>
      <c r="D7270" s="917"/>
      <c r="E7270" s="917"/>
    </row>
    <row r="7271" spans="1:5">
      <c r="A7271" s="923"/>
      <c r="B7271" s="917"/>
      <c r="C7271" s="917"/>
      <c r="D7271" s="917"/>
      <c r="E7271" s="917"/>
    </row>
    <row r="7272" spans="1:5">
      <c r="A7272" s="923"/>
      <c r="B7272" s="917"/>
      <c r="C7272" s="917"/>
      <c r="D7272" s="917"/>
      <c r="E7272" s="917"/>
    </row>
    <row r="7273" spans="1:5">
      <c r="A7273" s="923"/>
      <c r="B7273" s="917"/>
      <c r="C7273" s="917"/>
      <c r="D7273" s="917"/>
      <c r="E7273" s="917"/>
    </row>
    <row r="7274" spans="1:5">
      <c r="A7274" s="923"/>
      <c r="B7274" s="917"/>
      <c r="C7274" s="917"/>
      <c r="D7274" s="917"/>
      <c r="E7274" s="917"/>
    </row>
    <row r="7275" spans="1:5">
      <c r="A7275" s="923"/>
      <c r="B7275" s="917"/>
      <c r="C7275" s="917"/>
      <c r="D7275" s="917"/>
      <c r="E7275" s="917"/>
    </row>
    <row r="7276" spans="1:5">
      <c r="A7276" s="923"/>
      <c r="B7276" s="917"/>
      <c r="C7276" s="917"/>
      <c r="D7276" s="917"/>
      <c r="E7276" s="917"/>
    </row>
    <row r="7277" spans="1:5">
      <c r="A7277" s="923"/>
      <c r="B7277" s="917"/>
      <c r="C7277" s="917"/>
      <c r="D7277" s="917"/>
      <c r="E7277" s="917"/>
    </row>
    <row r="7278" spans="1:5">
      <c r="A7278" s="923"/>
      <c r="B7278" s="917"/>
      <c r="C7278" s="917"/>
      <c r="D7278" s="917"/>
      <c r="E7278" s="917"/>
    </row>
    <row r="7279" spans="1:5">
      <c r="A7279" s="923"/>
      <c r="B7279" s="917"/>
      <c r="C7279" s="917"/>
      <c r="D7279" s="917"/>
      <c r="E7279" s="917"/>
    </row>
    <row r="7280" spans="1:5">
      <c r="A7280" s="923"/>
      <c r="B7280" s="917"/>
      <c r="C7280" s="917"/>
      <c r="D7280" s="917"/>
      <c r="E7280" s="917"/>
    </row>
    <row r="7281" spans="1:5">
      <c r="A7281" s="923"/>
      <c r="B7281" s="917"/>
      <c r="C7281" s="917"/>
      <c r="D7281" s="917"/>
      <c r="E7281" s="917"/>
    </row>
    <row r="7282" spans="1:5">
      <c r="A7282" s="923"/>
      <c r="B7282" s="917"/>
      <c r="C7282" s="917"/>
      <c r="D7282" s="917"/>
      <c r="E7282" s="917"/>
    </row>
    <row r="7283" spans="1:5">
      <c r="A7283" s="923"/>
      <c r="B7283" s="917"/>
      <c r="C7283" s="917"/>
      <c r="D7283" s="917"/>
      <c r="E7283" s="917"/>
    </row>
    <row r="7284" spans="1:5">
      <c r="A7284" s="923"/>
      <c r="B7284" s="917"/>
      <c r="C7284" s="917"/>
      <c r="D7284" s="917"/>
      <c r="E7284" s="917"/>
    </row>
    <row r="7285" spans="1:5">
      <c r="A7285" s="923"/>
      <c r="B7285" s="917"/>
      <c r="C7285" s="917"/>
      <c r="D7285" s="917"/>
      <c r="E7285" s="917"/>
    </row>
    <row r="7286" spans="1:5">
      <c r="A7286" s="923"/>
      <c r="B7286" s="917"/>
      <c r="C7286" s="917"/>
      <c r="D7286" s="917"/>
      <c r="E7286" s="917"/>
    </row>
    <row r="7287" spans="1:5">
      <c r="A7287" s="923"/>
      <c r="B7287" s="917"/>
      <c r="C7287" s="917"/>
      <c r="D7287" s="917"/>
      <c r="E7287" s="917"/>
    </row>
    <row r="7288" spans="1:5">
      <c r="A7288" s="923"/>
      <c r="B7288" s="917"/>
      <c r="C7288" s="917"/>
      <c r="D7288" s="917"/>
      <c r="E7288" s="917"/>
    </row>
    <row r="7289" spans="1:5">
      <c r="A7289" s="923"/>
      <c r="B7289" s="917"/>
      <c r="C7289" s="917"/>
      <c r="D7289" s="917"/>
      <c r="E7289" s="917"/>
    </row>
    <row r="7290" spans="1:5">
      <c r="A7290" s="923"/>
      <c r="B7290" s="917"/>
      <c r="C7290" s="917"/>
      <c r="D7290" s="917"/>
      <c r="E7290" s="917"/>
    </row>
    <row r="7291" spans="1:5">
      <c r="A7291" s="923"/>
      <c r="B7291" s="917"/>
      <c r="C7291" s="917"/>
      <c r="D7291" s="917"/>
      <c r="E7291" s="917"/>
    </row>
    <row r="7292" spans="1:5">
      <c r="A7292" s="923"/>
      <c r="B7292" s="917"/>
      <c r="C7292" s="917"/>
      <c r="D7292" s="917"/>
      <c r="E7292" s="917"/>
    </row>
    <row r="7293" spans="1:5">
      <c r="A7293" s="923"/>
      <c r="B7293" s="917"/>
      <c r="C7293" s="917"/>
      <c r="D7293" s="917"/>
      <c r="E7293" s="917"/>
    </row>
    <row r="7294" spans="1:5">
      <c r="A7294" s="923"/>
      <c r="B7294" s="917"/>
      <c r="C7294" s="917"/>
      <c r="D7294" s="917"/>
      <c r="E7294" s="917"/>
    </row>
    <row r="7295" spans="1:5">
      <c r="A7295" s="923"/>
      <c r="B7295" s="917"/>
      <c r="C7295" s="917"/>
      <c r="D7295" s="917"/>
      <c r="E7295" s="917"/>
    </row>
    <row r="7296" spans="1:5">
      <c r="A7296" s="923"/>
      <c r="B7296" s="917"/>
      <c r="C7296" s="917"/>
      <c r="D7296" s="917"/>
      <c r="E7296" s="917"/>
    </row>
    <row r="7297" spans="1:5">
      <c r="A7297" s="923"/>
      <c r="B7297" s="917"/>
      <c r="C7297" s="917"/>
      <c r="D7297" s="917"/>
      <c r="E7297" s="917"/>
    </row>
    <row r="7298" spans="1:5">
      <c r="A7298" s="923"/>
      <c r="B7298" s="917"/>
      <c r="C7298" s="917"/>
      <c r="D7298" s="917"/>
      <c r="E7298" s="917"/>
    </row>
    <row r="7299" spans="1:5">
      <c r="A7299" s="923"/>
      <c r="B7299" s="917"/>
      <c r="C7299" s="917"/>
      <c r="D7299" s="917"/>
      <c r="E7299" s="917"/>
    </row>
    <row r="7300" spans="1:5">
      <c r="A7300" s="923"/>
      <c r="B7300" s="917"/>
      <c r="C7300" s="917"/>
      <c r="D7300" s="917"/>
      <c r="E7300" s="917"/>
    </row>
    <row r="7301" spans="1:5">
      <c r="A7301" s="923"/>
      <c r="B7301" s="917"/>
      <c r="C7301" s="917"/>
      <c r="D7301" s="917"/>
      <c r="E7301" s="917"/>
    </row>
    <row r="7302" spans="1:5">
      <c r="A7302" s="923"/>
      <c r="B7302" s="917"/>
      <c r="C7302" s="917"/>
      <c r="D7302" s="917"/>
      <c r="E7302" s="917"/>
    </row>
    <row r="7303" spans="1:5">
      <c r="A7303" s="923"/>
      <c r="B7303" s="917"/>
      <c r="C7303" s="917"/>
      <c r="D7303" s="917"/>
      <c r="E7303" s="917"/>
    </row>
    <row r="7304" spans="1:5">
      <c r="A7304" s="923"/>
      <c r="B7304" s="917"/>
      <c r="C7304" s="917"/>
      <c r="D7304" s="917"/>
      <c r="E7304" s="917"/>
    </row>
    <row r="7305" spans="1:5">
      <c r="A7305" s="923"/>
      <c r="B7305" s="917"/>
      <c r="C7305" s="917"/>
      <c r="D7305" s="917"/>
      <c r="E7305" s="917"/>
    </row>
    <row r="7306" spans="1:5">
      <c r="A7306" s="923"/>
      <c r="B7306" s="917"/>
      <c r="C7306" s="917"/>
      <c r="D7306" s="917"/>
      <c r="E7306" s="917"/>
    </row>
    <row r="7307" spans="1:5">
      <c r="A7307" s="923"/>
      <c r="B7307" s="917"/>
      <c r="C7307" s="917"/>
      <c r="D7307" s="917"/>
      <c r="E7307" s="917"/>
    </row>
    <row r="7308" spans="1:5">
      <c r="A7308" s="923"/>
      <c r="B7308" s="917"/>
      <c r="C7308" s="917"/>
      <c r="D7308" s="917"/>
      <c r="E7308" s="917"/>
    </row>
    <row r="7309" spans="1:5">
      <c r="A7309" s="923"/>
      <c r="B7309" s="917"/>
      <c r="C7309" s="917"/>
      <c r="D7309" s="917"/>
      <c r="E7309" s="917"/>
    </row>
    <row r="7310" spans="1:5">
      <c r="A7310" s="923"/>
      <c r="B7310" s="917"/>
      <c r="C7310" s="917"/>
      <c r="D7310" s="917"/>
      <c r="E7310" s="917"/>
    </row>
    <row r="7311" spans="1:5">
      <c r="A7311" s="923"/>
      <c r="B7311" s="917"/>
      <c r="C7311" s="917"/>
      <c r="D7311" s="917"/>
      <c r="E7311" s="917"/>
    </row>
    <row r="7312" spans="1:5">
      <c r="A7312" s="923"/>
      <c r="B7312" s="917"/>
      <c r="C7312" s="917"/>
      <c r="D7312" s="917"/>
      <c r="E7312" s="917"/>
    </row>
    <row r="7313" spans="1:5">
      <c r="A7313" s="923"/>
      <c r="B7313" s="917"/>
      <c r="C7313" s="917"/>
      <c r="D7313" s="917"/>
      <c r="E7313" s="917"/>
    </row>
    <row r="7314" spans="1:5">
      <c r="A7314" s="923"/>
      <c r="B7314" s="917"/>
      <c r="C7314" s="917"/>
      <c r="D7314" s="917"/>
      <c r="E7314" s="917"/>
    </row>
    <row r="7315" spans="1:5">
      <c r="A7315" s="923"/>
      <c r="B7315" s="917"/>
      <c r="C7315" s="917"/>
      <c r="D7315" s="917"/>
      <c r="E7315" s="917"/>
    </row>
    <row r="7316" spans="1:5">
      <c r="A7316" s="923"/>
      <c r="B7316" s="917"/>
      <c r="C7316" s="917"/>
      <c r="D7316" s="917"/>
      <c r="E7316" s="917"/>
    </row>
    <row r="7317" spans="1:5">
      <c r="A7317" s="923"/>
      <c r="B7317" s="917"/>
      <c r="C7317" s="917"/>
      <c r="D7317" s="917"/>
      <c r="E7317" s="917"/>
    </row>
    <row r="7318" spans="1:5">
      <c r="A7318" s="923"/>
      <c r="B7318" s="917"/>
      <c r="C7318" s="917"/>
      <c r="D7318" s="917"/>
      <c r="E7318" s="917"/>
    </row>
    <row r="7319" spans="1:5">
      <c r="A7319" s="923"/>
      <c r="B7319" s="917"/>
      <c r="C7319" s="917"/>
      <c r="D7319" s="917"/>
      <c r="E7319" s="917"/>
    </row>
    <row r="7320" spans="1:5">
      <c r="A7320" s="923"/>
      <c r="B7320" s="917"/>
      <c r="C7320" s="917"/>
      <c r="D7320" s="917"/>
      <c r="E7320" s="917"/>
    </row>
    <row r="7321" spans="1:5">
      <c r="A7321" s="923"/>
      <c r="B7321" s="917"/>
      <c r="C7321" s="917"/>
      <c r="D7321" s="917"/>
      <c r="E7321" s="917"/>
    </row>
    <row r="7322" spans="1:5">
      <c r="A7322" s="923"/>
      <c r="B7322" s="917"/>
      <c r="C7322" s="917"/>
      <c r="D7322" s="917"/>
      <c r="E7322" s="917"/>
    </row>
    <row r="7323" spans="1:5">
      <c r="A7323" s="923"/>
      <c r="B7323" s="917"/>
      <c r="C7323" s="917"/>
      <c r="D7323" s="917"/>
      <c r="E7323" s="917"/>
    </row>
    <row r="7324" spans="1:5">
      <c r="A7324" s="923"/>
      <c r="B7324" s="917"/>
      <c r="C7324" s="917"/>
      <c r="D7324" s="917"/>
      <c r="E7324" s="917"/>
    </row>
    <row r="7325" spans="1:5">
      <c r="A7325" s="923"/>
      <c r="B7325" s="917"/>
      <c r="C7325" s="917"/>
      <c r="D7325" s="917"/>
      <c r="E7325" s="917"/>
    </row>
    <row r="7326" spans="1:5">
      <c r="A7326" s="923"/>
      <c r="B7326" s="917"/>
      <c r="C7326" s="917"/>
      <c r="D7326" s="917"/>
      <c r="E7326" s="917"/>
    </row>
    <row r="7327" spans="1:5">
      <c r="A7327" s="923"/>
      <c r="B7327" s="917"/>
      <c r="C7327" s="917"/>
      <c r="D7327" s="917"/>
      <c r="E7327" s="917"/>
    </row>
    <row r="7328" spans="1:5">
      <c r="A7328" s="923"/>
      <c r="B7328" s="917"/>
      <c r="C7328" s="917"/>
      <c r="D7328" s="917"/>
      <c r="E7328" s="917"/>
    </row>
    <row r="7329" spans="1:5">
      <c r="A7329" s="923"/>
      <c r="B7329" s="917"/>
      <c r="C7329" s="917"/>
      <c r="D7329" s="917"/>
      <c r="E7329" s="917"/>
    </row>
    <row r="7330" spans="1:5">
      <c r="A7330" s="923"/>
      <c r="B7330" s="917"/>
      <c r="C7330" s="917"/>
      <c r="D7330" s="917"/>
      <c r="E7330" s="917"/>
    </row>
    <row r="7331" spans="1:5">
      <c r="A7331" s="923"/>
      <c r="B7331" s="917"/>
      <c r="C7331" s="917"/>
      <c r="D7331" s="917"/>
      <c r="E7331" s="917"/>
    </row>
    <row r="7332" spans="1:5">
      <c r="A7332" s="923"/>
      <c r="B7332" s="917"/>
      <c r="C7332" s="917"/>
      <c r="D7332" s="917"/>
      <c r="E7332" s="917"/>
    </row>
    <row r="7333" spans="1:5">
      <c r="A7333" s="923"/>
      <c r="B7333" s="917"/>
      <c r="C7333" s="917"/>
      <c r="D7333" s="917"/>
      <c r="E7333" s="917"/>
    </row>
    <row r="7334" spans="1:5">
      <c r="A7334" s="923"/>
      <c r="B7334" s="917"/>
      <c r="C7334" s="917"/>
      <c r="D7334" s="917"/>
      <c r="E7334" s="917"/>
    </row>
    <row r="7335" spans="1:5">
      <c r="A7335" s="923"/>
      <c r="B7335" s="917"/>
      <c r="C7335" s="917"/>
      <c r="D7335" s="917"/>
      <c r="E7335" s="917"/>
    </row>
    <row r="7336" spans="1:5">
      <c r="A7336" s="923"/>
      <c r="B7336" s="917"/>
      <c r="C7336" s="917"/>
      <c r="D7336" s="917"/>
      <c r="E7336" s="917"/>
    </row>
    <row r="7337" spans="1:5">
      <c r="A7337" s="923"/>
      <c r="B7337" s="917"/>
      <c r="C7337" s="917"/>
      <c r="D7337" s="917"/>
      <c r="E7337" s="917"/>
    </row>
    <row r="7338" spans="1:5">
      <c r="A7338" s="923"/>
      <c r="B7338" s="917"/>
      <c r="C7338" s="917"/>
      <c r="D7338" s="917"/>
      <c r="E7338" s="917"/>
    </row>
    <row r="7339" spans="1:5">
      <c r="A7339" s="923"/>
      <c r="B7339" s="917"/>
      <c r="C7339" s="917"/>
      <c r="D7339" s="917"/>
      <c r="E7339" s="917"/>
    </row>
    <row r="7340" spans="1:5">
      <c r="A7340" s="923"/>
      <c r="B7340" s="917"/>
      <c r="C7340" s="917"/>
      <c r="D7340" s="917"/>
      <c r="E7340" s="917"/>
    </row>
    <row r="7341" spans="1:5">
      <c r="A7341" s="923"/>
      <c r="B7341" s="917"/>
      <c r="C7341" s="917"/>
      <c r="D7341" s="917"/>
      <c r="E7341" s="917"/>
    </row>
    <row r="7342" spans="1:5">
      <c r="A7342" s="923"/>
      <c r="B7342" s="917"/>
      <c r="C7342" s="917"/>
      <c r="D7342" s="917"/>
      <c r="E7342" s="917"/>
    </row>
    <row r="7343" spans="1:5">
      <c r="A7343" s="923"/>
      <c r="B7343" s="917"/>
      <c r="C7343" s="917"/>
      <c r="D7343" s="917"/>
      <c r="E7343" s="917"/>
    </row>
    <row r="7344" spans="1:5">
      <c r="A7344" s="923"/>
      <c r="B7344" s="917"/>
      <c r="C7344" s="917"/>
      <c r="D7344" s="917"/>
      <c r="E7344" s="917"/>
    </row>
    <row r="7345" spans="1:5">
      <c r="A7345" s="923"/>
      <c r="B7345" s="917"/>
      <c r="C7345" s="917"/>
      <c r="D7345" s="917"/>
      <c r="E7345" s="917"/>
    </row>
    <row r="7346" spans="1:5">
      <c r="A7346" s="923"/>
      <c r="B7346" s="917"/>
      <c r="C7346" s="917"/>
      <c r="D7346" s="917"/>
      <c r="E7346" s="917"/>
    </row>
    <row r="7347" spans="1:5">
      <c r="A7347" s="923"/>
      <c r="B7347" s="917"/>
      <c r="C7347" s="917"/>
      <c r="D7347" s="917"/>
      <c r="E7347" s="917"/>
    </row>
    <row r="7348" spans="1:5">
      <c r="A7348" s="923"/>
      <c r="B7348" s="917"/>
      <c r="C7348" s="917"/>
      <c r="D7348" s="917"/>
      <c r="E7348" s="917"/>
    </row>
    <row r="7349" spans="1:5">
      <c r="A7349" s="923"/>
      <c r="B7349" s="917"/>
      <c r="C7349" s="917"/>
      <c r="D7349" s="917"/>
      <c r="E7349" s="917"/>
    </row>
    <row r="7350" spans="1:5">
      <c r="A7350" s="923"/>
      <c r="B7350" s="917"/>
      <c r="C7350" s="917"/>
      <c r="D7350" s="917"/>
      <c r="E7350" s="917"/>
    </row>
    <row r="7351" spans="1:5">
      <c r="A7351" s="923"/>
      <c r="B7351" s="917"/>
      <c r="C7351" s="917"/>
      <c r="D7351" s="917"/>
      <c r="E7351" s="917"/>
    </row>
    <row r="7352" spans="1:5">
      <c r="A7352" s="923"/>
      <c r="B7352" s="917"/>
      <c r="C7352" s="917"/>
      <c r="D7352" s="917"/>
      <c r="E7352" s="917"/>
    </row>
    <row r="7353" spans="1:5">
      <c r="A7353" s="923"/>
      <c r="B7353" s="917"/>
      <c r="C7353" s="917"/>
      <c r="D7353" s="917"/>
      <c r="E7353" s="917"/>
    </row>
    <row r="7354" spans="1:5">
      <c r="A7354" s="923"/>
      <c r="B7354" s="917"/>
      <c r="C7354" s="917"/>
      <c r="D7354" s="917"/>
      <c r="E7354" s="917"/>
    </row>
    <row r="7355" spans="1:5">
      <c r="A7355" s="923"/>
      <c r="B7355" s="917"/>
      <c r="C7355" s="917"/>
      <c r="D7355" s="917"/>
      <c r="E7355" s="917"/>
    </row>
    <row r="7356" spans="1:5">
      <c r="A7356" s="923"/>
      <c r="B7356" s="917"/>
      <c r="C7356" s="917"/>
      <c r="D7356" s="917"/>
      <c r="E7356" s="917"/>
    </row>
    <row r="7357" spans="1:5">
      <c r="A7357" s="923"/>
      <c r="B7357" s="917"/>
      <c r="C7357" s="917"/>
      <c r="D7357" s="917"/>
      <c r="E7357" s="917"/>
    </row>
    <row r="7358" spans="1:5">
      <c r="A7358" s="923"/>
      <c r="B7358" s="917"/>
      <c r="C7358" s="917"/>
      <c r="D7358" s="917"/>
      <c r="E7358" s="917"/>
    </row>
    <row r="7359" spans="1:5">
      <c r="A7359" s="923"/>
      <c r="B7359" s="917"/>
      <c r="C7359" s="917"/>
      <c r="D7359" s="917"/>
      <c r="E7359" s="917"/>
    </row>
    <row r="7360" spans="1:5">
      <c r="A7360" s="923"/>
      <c r="B7360" s="917"/>
      <c r="C7360" s="917"/>
      <c r="D7360" s="917"/>
      <c r="E7360" s="917"/>
    </row>
    <row r="7361" spans="1:5">
      <c r="A7361" s="923"/>
      <c r="B7361" s="917"/>
      <c r="C7361" s="917"/>
      <c r="D7361" s="917"/>
      <c r="E7361" s="917"/>
    </row>
    <row r="7362" spans="1:5">
      <c r="A7362" s="923"/>
      <c r="B7362" s="917"/>
      <c r="C7362" s="917"/>
      <c r="D7362" s="917"/>
      <c r="E7362" s="917"/>
    </row>
    <row r="7363" spans="1:5">
      <c r="A7363" s="923"/>
      <c r="B7363" s="917"/>
      <c r="C7363" s="917"/>
      <c r="D7363" s="917"/>
      <c r="E7363" s="917"/>
    </row>
    <row r="7364" spans="1:5">
      <c r="A7364" s="923"/>
      <c r="B7364" s="917"/>
      <c r="C7364" s="917"/>
      <c r="D7364" s="917"/>
      <c r="E7364" s="917"/>
    </row>
    <row r="7365" spans="1:5">
      <c r="A7365" s="923"/>
      <c r="B7365" s="917"/>
      <c r="C7365" s="917"/>
      <c r="D7365" s="917"/>
      <c r="E7365" s="917"/>
    </row>
    <row r="7366" spans="1:5">
      <c r="A7366" s="923"/>
      <c r="B7366" s="917"/>
      <c r="C7366" s="917"/>
      <c r="D7366" s="917"/>
      <c r="E7366" s="917"/>
    </row>
    <row r="7367" spans="1:5">
      <c r="A7367" s="923"/>
      <c r="B7367" s="917"/>
      <c r="C7367" s="917"/>
      <c r="D7367" s="917"/>
      <c r="E7367" s="917"/>
    </row>
    <row r="7368" spans="1:5">
      <c r="A7368" s="923"/>
      <c r="B7368" s="917"/>
      <c r="C7368" s="917"/>
      <c r="D7368" s="917"/>
      <c r="E7368" s="917"/>
    </row>
    <row r="7369" spans="1:5">
      <c r="A7369" s="923"/>
      <c r="B7369" s="917"/>
      <c r="C7369" s="917"/>
      <c r="D7369" s="917"/>
      <c r="E7369" s="917"/>
    </row>
    <row r="7370" spans="1:5">
      <c r="A7370" s="923"/>
      <c r="B7370" s="917"/>
      <c r="C7370" s="917"/>
      <c r="D7370" s="917"/>
      <c r="E7370" s="917"/>
    </row>
    <row r="7371" spans="1:5">
      <c r="A7371" s="923"/>
      <c r="B7371" s="917"/>
      <c r="C7371" s="917"/>
      <c r="D7371" s="917"/>
      <c r="E7371" s="917"/>
    </row>
    <row r="7372" spans="1:5">
      <c r="A7372" s="923"/>
      <c r="B7372" s="917"/>
      <c r="C7372" s="917"/>
      <c r="D7372" s="917"/>
      <c r="E7372" s="917"/>
    </row>
    <row r="7373" spans="1:5">
      <c r="A7373" s="923"/>
      <c r="B7373" s="917"/>
      <c r="C7373" s="917"/>
      <c r="D7373" s="917"/>
      <c r="E7373" s="917"/>
    </row>
    <row r="7374" spans="1:5">
      <c r="A7374" s="923"/>
      <c r="B7374" s="917"/>
      <c r="C7374" s="917"/>
      <c r="D7374" s="917"/>
      <c r="E7374" s="917"/>
    </row>
    <row r="7375" spans="1:5">
      <c r="A7375" s="923"/>
      <c r="B7375" s="917"/>
      <c r="C7375" s="917"/>
      <c r="D7375" s="917"/>
      <c r="E7375" s="917"/>
    </row>
    <row r="7376" spans="1:5">
      <c r="A7376" s="923"/>
      <c r="B7376" s="917"/>
      <c r="C7376" s="917"/>
      <c r="D7376" s="917"/>
      <c r="E7376" s="917"/>
    </row>
    <row r="7377" spans="1:5">
      <c r="A7377" s="923"/>
      <c r="B7377" s="917"/>
      <c r="C7377" s="917"/>
      <c r="D7377" s="917"/>
      <c r="E7377" s="917"/>
    </row>
    <row r="7378" spans="1:5">
      <c r="A7378" s="923"/>
      <c r="B7378" s="917"/>
      <c r="C7378" s="917"/>
      <c r="D7378" s="917"/>
      <c r="E7378" s="917"/>
    </row>
    <row r="7379" spans="1:5">
      <c r="A7379" s="923"/>
      <c r="B7379" s="917"/>
      <c r="C7379" s="917"/>
      <c r="D7379" s="917"/>
      <c r="E7379" s="917"/>
    </row>
    <row r="7380" spans="1:5">
      <c r="A7380" s="923"/>
      <c r="B7380" s="917"/>
      <c r="C7380" s="917"/>
      <c r="D7380" s="917"/>
      <c r="E7380" s="917"/>
    </row>
    <row r="7381" spans="1:5">
      <c r="A7381" s="923"/>
      <c r="B7381" s="917"/>
      <c r="C7381" s="917"/>
      <c r="D7381" s="917"/>
      <c r="E7381" s="917"/>
    </row>
    <row r="7382" spans="1:5">
      <c r="A7382" s="923"/>
      <c r="B7382" s="917"/>
      <c r="C7382" s="917"/>
      <c r="D7382" s="917"/>
      <c r="E7382" s="917"/>
    </row>
    <row r="7383" spans="1:5">
      <c r="A7383" s="923"/>
      <c r="B7383" s="917"/>
      <c r="C7383" s="917"/>
      <c r="D7383" s="917"/>
      <c r="E7383" s="917"/>
    </row>
    <row r="7384" spans="1:5">
      <c r="A7384" s="923"/>
      <c r="B7384" s="917"/>
      <c r="C7384" s="917"/>
      <c r="D7384" s="917"/>
      <c r="E7384" s="917"/>
    </row>
    <row r="7385" spans="1:5">
      <c r="A7385" s="923"/>
      <c r="B7385" s="917"/>
      <c r="C7385" s="917"/>
      <c r="D7385" s="917"/>
      <c r="E7385" s="917"/>
    </row>
    <row r="7386" spans="1:5">
      <c r="A7386" s="923"/>
      <c r="B7386" s="917"/>
      <c r="C7386" s="917"/>
      <c r="D7386" s="917"/>
      <c r="E7386" s="917"/>
    </row>
    <row r="7387" spans="1:5">
      <c r="A7387" s="923"/>
      <c r="B7387" s="917"/>
      <c r="C7387" s="917"/>
      <c r="D7387" s="917"/>
      <c r="E7387" s="917"/>
    </row>
    <row r="7388" spans="1:5">
      <c r="A7388" s="923"/>
      <c r="B7388" s="917"/>
      <c r="C7388" s="917"/>
      <c r="D7388" s="917"/>
      <c r="E7388" s="917"/>
    </row>
    <row r="7389" spans="1:5">
      <c r="A7389" s="923"/>
      <c r="B7389" s="917"/>
      <c r="C7389" s="917"/>
      <c r="D7389" s="917"/>
      <c r="E7389" s="917"/>
    </row>
    <row r="7390" spans="1:5">
      <c r="A7390" s="923"/>
      <c r="B7390" s="917"/>
      <c r="C7390" s="917"/>
      <c r="D7390" s="917"/>
      <c r="E7390" s="917"/>
    </row>
    <row r="7391" spans="1:5">
      <c r="A7391" s="923"/>
      <c r="B7391" s="917"/>
      <c r="C7391" s="917"/>
      <c r="D7391" s="917"/>
      <c r="E7391" s="917"/>
    </row>
    <row r="7392" spans="1:5">
      <c r="A7392" s="923"/>
      <c r="B7392" s="917"/>
      <c r="C7392" s="917"/>
      <c r="D7392" s="917"/>
      <c r="E7392" s="917"/>
    </row>
    <row r="7393" spans="1:5">
      <c r="A7393" s="923"/>
      <c r="B7393" s="917"/>
      <c r="C7393" s="917"/>
      <c r="D7393" s="917"/>
      <c r="E7393" s="917"/>
    </row>
    <row r="7394" spans="1:5">
      <c r="A7394" s="923"/>
      <c r="B7394" s="917"/>
      <c r="C7394" s="917"/>
      <c r="D7394" s="917"/>
      <c r="E7394" s="917"/>
    </row>
    <row r="7395" spans="1:5">
      <c r="A7395" s="923"/>
      <c r="B7395" s="917"/>
      <c r="C7395" s="917"/>
      <c r="D7395" s="917"/>
      <c r="E7395" s="917"/>
    </row>
    <row r="7396" spans="1:5">
      <c r="A7396" s="923"/>
      <c r="B7396" s="917"/>
      <c r="C7396" s="917"/>
      <c r="D7396" s="917"/>
      <c r="E7396" s="917"/>
    </row>
    <row r="7397" spans="1:5">
      <c r="A7397" s="923"/>
      <c r="B7397" s="917"/>
      <c r="C7397" s="917"/>
      <c r="D7397" s="917"/>
      <c r="E7397" s="917"/>
    </row>
    <row r="7398" spans="1:5">
      <c r="A7398" s="923"/>
      <c r="B7398" s="917"/>
      <c r="C7398" s="917"/>
      <c r="D7398" s="917"/>
      <c r="E7398" s="917"/>
    </row>
    <row r="7399" spans="1:5">
      <c r="A7399" s="923"/>
      <c r="B7399" s="917"/>
      <c r="C7399" s="917"/>
      <c r="D7399" s="917"/>
      <c r="E7399" s="917"/>
    </row>
    <row r="7400" spans="1:5">
      <c r="A7400" s="923"/>
      <c r="B7400" s="917"/>
      <c r="C7400" s="917"/>
      <c r="D7400" s="917"/>
      <c r="E7400" s="917"/>
    </row>
    <row r="7401" spans="1:5">
      <c r="A7401" s="923"/>
      <c r="B7401" s="917"/>
      <c r="C7401" s="917"/>
      <c r="D7401" s="917"/>
      <c r="E7401" s="917"/>
    </row>
    <row r="7402" spans="1:5">
      <c r="A7402" s="923"/>
      <c r="B7402" s="917"/>
      <c r="C7402" s="917"/>
      <c r="D7402" s="917"/>
      <c r="E7402" s="917"/>
    </row>
    <row r="7403" spans="1:5">
      <c r="A7403" s="923"/>
      <c r="B7403" s="917"/>
      <c r="C7403" s="917"/>
      <c r="D7403" s="917"/>
      <c r="E7403" s="917"/>
    </row>
    <row r="7404" spans="1:5">
      <c r="A7404" s="923"/>
      <c r="B7404" s="917"/>
      <c r="C7404" s="917"/>
      <c r="D7404" s="917"/>
      <c r="E7404" s="917"/>
    </row>
    <row r="7405" spans="1:5">
      <c r="A7405" s="923"/>
      <c r="B7405" s="917"/>
      <c r="C7405" s="917"/>
      <c r="D7405" s="917"/>
      <c r="E7405" s="917"/>
    </row>
    <row r="7406" spans="1:5">
      <c r="A7406" s="923"/>
      <c r="B7406" s="917"/>
      <c r="C7406" s="917"/>
      <c r="D7406" s="917"/>
      <c r="E7406" s="917"/>
    </row>
    <row r="7407" spans="1:5">
      <c r="A7407" s="923"/>
      <c r="B7407" s="917"/>
      <c r="C7407" s="917"/>
      <c r="D7407" s="917"/>
      <c r="E7407" s="917"/>
    </row>
    <row r="7408" spans="1:5">
      <c r="A7408" s="923"/>
      <c r="B7408" s="917"/>
      <c r="C7408" s="917"/>
      <c r="D7408" s="917"/>
      <c r="E7408" s="917"/>
    </row>
    <row r="7409" spans="1:5">
      <c r="A7409" s="923"/>
      <c r="B7409" s="917"/>
      <c r="C7409" s="917"/>
      <c r="D7409" s="917"/>
      <c r="E7409" s="917"/>
    </row>
    <row r="7410" spans="1:5">
      <c r="A7410" s="923"/>
      <c r="B7410" s="917"/>
      <c r="C7410" s="917"/>
      <c r="D7410" s="917"/>
      <c r="E7410" s="917"/>
    </row>
    <row r="7411" spans="1:5">
      <c r="A7411" s="923"/>
      <c r="B7411" s="917"/>
      <c r="C7411" s="917"/>
      <c r="D7411" s="917"/>
      <c r="E7411" s="917"/>
    </row>
    <row r="7412" spans="1:5">
      <c r="A7412" s="923"/>
      <c r="B7412" s="917"/>
      <c r="C7412" s="917"/>
      <c r="D7412" s="917"/>
      <c r="E7412" s="917"/>
    </row>
    <row r="7413" spans="1:5">
      <c r="A7413" s="923"/>
      <c r="B7413" s="917"/>
      <c r="C7413" s="917"/>
      <c r="D7413" s="917"/>
      <c r="E7413" s="917"/>
    </row>
    <row r="7414" spans="1:5">
      <c r="A7414" s="923"/>
      <c r="B7414" s="917"/>
      <c r="C7414" s="917"/>
      <c r="D7414" s="917"/>
      <c r="E7414" s="917"/>
    </row>
    <row r="7415" spans="1:5">
      <c r="A7415" s="923"/>
      <c r="B7415" s="917"/>
      <c r="C7415" s="917"/>
      <c r="D7415" s="917"/>
      <c r="E7415" s="917"/>
    </row>
    <row r="7416" spans="1:5">
      <c r="A7416" s="923"/>
      <c r="B7416" s="917"/>
      <c r="C7416" s="917"/>
      <c r="D7416" s="917"/>
      <c r="E7416" s="917"/>
    </row>
    <row r="7417" spans="1:5">
      <c r="A7417" s="923"/>
      <c r="B7417" s="917"/>
      <c r="C7417" s="917"/>
      <c r="D7417" s="917"/>
      <c r="E7417" s="917"/>
    </row>
    <row r="7418" spans="1:5">
      <c r="A7418" s="923"/>
      <c r="B7418" s="917"/>
      <c r="C7418" s="917"/>
      <c r="D7418" s="917"/>
      <c r="E7418" s="917"/>
    </row>
    <row r="7419" spans="1:5">
      <c r="A7419" s="923"/>
      <c r="B7419" s="917"/>
      <c r="C7419" s="917"/>
      <c r="D7419" s="917"/>
      <c r="E7419" s="917"/>
    </row>
    <row r="7420" spans="1:5">
      <c r="A7420" s="923"/>
      <c r="B7420" s="917"/>
      <c r="C7420" s="917"/>
      <c r="D7420" s="917"/>
      <c r="E7420" s="917"/>
    </row>
    <row r="7421" spans="1:5">
      <c r="A7421" s="923"/>
      <c r="B7421" s="917"/>
      <c r="C7421" s="917"/>
      <c r="D7421" s="917"/>
      <c r="E7421" s="917"/>
    </row>
    <row r="7422" spans="1:5">
      <c r="A7422" s="923"/>
      <c r="B7422" s="917"/>
      <c r="C7422" s="917"/>
      <c r="D7422" s="917"/>
      <c r="E7422" s="917"/>
    </row>
    <row r="7423" spans="1:5">
      <c r="A7423" s="923"/>
      <c r="B7423" s="917"/>
      <c r="C7423" s="917"/>
      <c r="D7423" s="917"/>
      <c r="E7423" s="917"/>
    </row>
    <row r="7424" spans="1:5">
      <c r="A7424" s="923"/>
      <c r="B7424" s="917"/>
      <c r="C7424" s="917"/>
      <c r="D7424" s="917"/>
      <c r="E7424" s="917"/>
    </row>
    <row r="7425" spans="1:5">
      <c r="A7425" s="923"/>
      <c r="B7425" s="917"/>
      <c r="C7425" s="917"/>
      <c r="D7425" s="917"/>
      <c r="E7425" s="917"/>
    </row>
    <row r="7426" spans="1:5">
      <c r="A7426" s="923"/>
      <c r="B7426" s="917"/>
      <c r="C7426" s="917"/>
      <c r="D7426" s="917"/>
      <c r="E7426" s="917"/>
    </row>
    <row r="7427" spans="1:5">
      <c r="A7427" s="923"/>
      <c r="B7427" s="917"/>
      <c r="C7427" s="917"/>
      <c r="D7427" s="917"/>
      <c r="E7427" s="917"/>
    </row>
    <row r="7428" spans="1:5">
      <c r="A7428" s="923"/>
      <c r="B7428" s="917"/>
      <c r="C7428" s="917"/>
      <c r="D7428" s="917"/>
      <c r="E7428" s="917"/>
    </row>
    <row r="7429" spans="1:5">
      <c r="A7429" s="923"/>
      <c r="B7429" s="917"/>
      <c r="C7429" s="917"/>
      <c r="D7429" s="917"/>
      <c r="E7429" s="917"/>
    </row>
    <row r="7430" spans="1:5">
      <c r="A7430" s="923"/>
      <c r="B7430" s="917"/>
      <c r="C7430" s="917"/>
      <c r="D7430" s="917"/>
      <c r="E7430" s="917"/>
    </row>
    <row r="7431" spans="1:5">
      <c r="A7431" s="923"/>
      <c r="B7431" s="917"/>
      <c r="C7431" s="917"/>
      <c r="D7431" s="917"/>
      <c r="E7431" s="917"/>
    </row>
    <row r="7432" spans="1:5">
      <c r="A7432" s="923"/>
      <c r="B7432" s="917"/>
      <c r="C7432" s="917"/>
      <c r="D7432" s="917"/>
      <c r="E7432" s="917"/>
    </row>
    <row r="7433" spans="1:5">
      <c r="A7433" s="923"/>
      <c r="B7433" s="917"/>
      <c r="C7433" s="917"/>
      <c r="D7433" s="917"/>
      <c r="E7433" s="917"/>
    </row>
    <row r="7434" spans="1:5">
      <c r="A7434" s="923"/>
      <c r="B7434" s="917"/>
      <c r="C7434" s="917"/>
      <c r="D7434" s="917"/>
      <c r="E7434" s="917"/>
    </row>
    <row r="7435" spans="1:5">
      <c r="A7435" s="923"/>
      <c r="B7435" s="917"/>
      <c r="C7435" s="917"/>
      <c r="D7435" s="917"/>
      <c r="E7435" s="917"/>
    </row>
    <row r="7436" spans="1:5">
      <c r="A7436" s="923"/>
      <c r="B7436" s="917"/>
      <c r="C7436" s="917"/>
      <c r="D7436" s="917"/>
      <c r="E7436" s="917"/>
    </row>
    <row r="7437" spans="1:5">
      <c r="A7437" s="923"/>
      <c r="B7437" s="917"/>
      <c r="C7437" s="917"/>
      <c r="D7437" s="917"/>
      <c r="E7437" s="917"/>
    </row>
    <row r="7438" spans="1:5">
      <c r="A7438" s="923"/>
      <c r="B7438" s="917"/>
      <c r="C7438" s="917"/>
      <c r="D7438" s="917"/>
      <c r="E7438" s="917"/>
    </row>
    <row r="7439" spans="1:5">
      <c r="A7439" s="923"/>
      <c r="B7439" s="917"/>
      <c r="C7439" s="917"/>
      <c r="D7439" s="917"/>
      <c r="E7439" s="917"/>
    </row>
    <row r="7440" spans="1:5">
      <c r="A7440" s="923"/>
      <c r="B7440" s="917"/>
      <c r="C7440" s="917"/>
      <c r="D7440" s="917"/>
      <c r="E7440" s="917"/>
    </row>
    <row r="7441" spans="1:5">
      <c r="A7441" s="923"/>
      <c r="B7441" s="917"/>
      <c r="C7441" s="917"/>
      <c r="D7441" s="917"/>
      <c r="E7441" s="917"/>
    </row>
    <row r="7442" spans="1:5">
      <c r="A7442" s="923"/>
      <c r="B7442" s="917"/>
      <c r="C7442" s="917"/>
      <c r="D7442" s="917"/>
      <c r="E7442" s="917"/>
    </row>
    <row r="7443" spans="1:5">
      <c r="A7443" s="923"/>
      <c r="B7443" s="917"/>
      <c r="C7443" s="917"/>
      <c r="D7443" s="917"/>
      <c r="E7443" s="917"/>
    </row>
    <row r="7444" spans="1:5">
      <c r="A7444" s="923"/>
      <c r="B7444" s="917"/>
      <c r="C7444" s="917"/>
      <c r="D7444" s="917"/>
      <c r="E7444" s="917"/>
    </row>
    <row r="7445" spans="1:5">
      <c r="A7445" s="923"/>
      <c r="B7445" s="917"/>
      <c r="C7445" s="917"/>
      <c r="D7445" s="917"/>
      <c r="E7445" s="917"/>
    </row>
    <row r="7446" spans="1:5">
      <c r="A7446" s="923"/>
      <c r="B7446" s="917"/>
      <c r="C7446" s="917"/>
      <c r="D7446" s="917"/>
      <c r="E7446" s="917"/>
    </row>
    <row r="7447" spans="1:5">
      <c r="A7447" s="923"/>
      <c r="B7447" s="917"/>
      <c r="C7447" s="917"/>
      <c r="D7447" s="917"/>
      <c r="E7447" s="917"/>
    </row>
    <row r="7448" spans="1:5">
      <c r="A7448" s="923"/>
      <c r="B7448" s="917"/>
      <c r="C7448" s="917"/>
      <c r="D7448" s="917"/>
      <c r="E7448" s="917"/>
    </row>
    <row r="7449" spans="1:5">
      <c r="A7449" s="923"/>
      <c r="B7449" s="917"/>
      <c r="C7449" s="917"/>
      <c r="D7449" s="917"/>
      <c r="E7449" s="917"/>
    </row>
    <row r="7450" spans="1:5">
      <c r="A7450" s="923"/>
      <c r="B7450" s="917"/>
      <c r="C7450" s="917"/>
      <c r="D7450" s="917"/>
      <c r="E7450" s="917"/>
    </row>
    <row r="7451" spans="1:5">
      <c r="A7451" s="923"/>
      <c r="B7451" s="917"/>
      <c r="C7451" s="917"/>
      <c r="D7451" s="917"/>
      <c r="E7451" s="917"/>
    </row>
    <row r="7452" spans="1:5">
      <c r="A7452" s="923"/>
      <c r="B7452" s="917"/>
      <c r="C7452" s="917"/>
      <c r="D7452" s="917"/>
      <c r="E7452" s="917"/>
    </row>
    <row r="7453" spans="1:5">
      <c r="A7453" s="923"/>
      <c r="B7453" s="917"/>
      <c r="C7453" s="917"/>
      <c r="D7453" s="917"/>
      <c r="E7453" s="917"/>
    </row>
    <row r="7454" spans="1:5">
      <c r="A7454" s="923"/>
      <c r="B7454" s="917"/>
      <c r="C7454" s="917"/>
      <c r="D7454" s="917"/>
      <c r="E7454" s="917"/>
    </row>
    <row r="7455" spans="1:5">
      <c r="A7455" s="923"/>
      <c r="B7455" s="917"/>
      <c r="C7455" s="917"/>
      <c r="D7455" s="917"/>
      <c r="E7455" s="917"/>
    </row>
    <row r="7456" spans="1:5">
      <c r="A7456" s="923"/>
      <c r="B7456" s="917"/>
      <c r="C7456" s="917"/>
      <c r="D7456" s="917"/>
      <c r="E7456" s="917"/>
    </row>
    <row r="7457" spans="1:5">
      <c r="A7457" s="923"/>
      <c r="B7457" s="917"/>
      <c r="C7457" s="917"/>
      <c r="D7457" s="917"/>
      <c r="E7457" s="917"/>
    </row>
    <row r="7458" spans="1:5">
      <c r="A7458" s="923"/>
      <c r="B7458" s="917"/>
      <c r="C7458" s="917"/>
      <c r="D7458" s="917"/>
      <c r="E7458" s="917"/>
    </row>
    <row r="7459" spans="1:5">
      <c r="A7459" s="923"/>
      <c r="B7459" s="917"/>
      <c r="C7459" s="917"/>
      <c r="D7459" s="917"/>
      <c r="E7459" s="917"/>
    </row>
    <row r="7460" spans="1:5">
      <c r="A7460" s="923"/>
      <c r="B7460" s="917"/>
      <c r="C7460" s="917"/>
      <c r="D7460" s="917"/>
      <c r="E7460" s="917"/>
    </row>
    <row r="7461" spans="1:5">
      <c r="A7461" s="923"/>
      <c r="B7461" s="917"/>
      <c r="C7461" s="917"/>
      <c r="D7461" s="917"/>
      <c r="E7461" s="917"/>
    </row>
    <row r="7462" spans="1:5">
      <c r="A7462" s="923"/>
      <c r="B7462" s="917"/>
      <c r="C7462" s="917"/>
      <c r="D7462" s="917"/>
      <c r="E7462" s="917"/>
    </row>
    <row r="7463" spans="1:5">
      <c r="A7463" s="923"/>
      <c r="B7463" s="917"/>
      <c r="C7463" s="917"/>
      <c r="D7463" s="917"/>
      <c r="E7463" s="917"/>
    </row>
    <row r="7464" spans="1:5">
      <c r="A7464" s="923"/>
      <c r="B7464" s="917"/>
      <c r="C7464" s="917"/>
      <c r="D7464" s="917"/>
      <c r="E7464" s="917"/>
    </row>
    <row r="7465" spans="1:5">
      <c r="A7465" s="923"/>
      <c r="B7465" s="917"/>
      <c r="C7465" s="917"/>
      <c r="D7465" s="917"/>
      <c r="E7465" s="917"/>
    </row>
    <row r="7466" spans="1:5">
      <c r="A7466" s="923"/>
      <c r="B7466" s="917"/>
      <c r="C7466" s="917"/>
      <c r="D7466" s="917"/>
      <c r="E7466" s="917"/>
    </row>
    <row r="7467" spans="1:5">
      <c r="A7467" s="923"/>
      <c r="B7467" s="917"/>
      <c r="C7467" s="917"/>
      <c r="D7467" s="917"/>
      <c r="E7467" s="917"/>
    </row>
    <row r="7468" spans="1:5">
      <c r="A7468" s="923"/>
      <c r="B7468" s="917"/>
      <c r="C7468" s="917"/>
      <c r="D7468" s="917"/>
      <c r="E7468" s="917"/>
    </row>
    <row r="7469" spans="1:5">
      <c r="A7469" s="923"/>
      <c r="B7469" s="917"/>
      <c r="C7469" s="917"/>
      <c r="D7469" s="917"/>
      <c r="E7469" s="917"/>
    </row>
    <row r="7470" spans="1:5">
      <c r="A7470" s="923"/>
      <c r="B7470" s="917"/>
      <c r="C7470" s="917"/>
      <c r="D7470" s="917"/>
      <c r="E7470" s="917"/>
    </row>
    <row r="7471" spans="1:5">
      <c r="A7471" s="923"/>
      <c r="B7471" s="917"/>
      <c r="C7471" s="917"/>
      <c r="D7471" s="917"/>
      <c r="E7471" s="917"/>
    </row>
    <row r="7472" spans="1:5">
      <c r="A7472" s="923"/>
      <c r="B7472" s="917"/>
      <c r="C7472" s="917"/>
      <c r="D7472" s="917"/>
      <c r="E7472" s="917"/>
    </row>
    <row r="7473" spans="1:5">
      <c r="A7473" s="923"/>
      <c r="B7473" s="917"/>
      <c r="C7473" s="917"/>
      <c r="D7473" s="917"/>
      <c r="E7473" s="917"/>
    </row>
    <row r="7474" spans="1:5">
      <c r="A7474" s="923"/>
      <c r="B7474" s="917"/>
      <c r="C7474" s="917"/>
      <c r="D7474" s="917"/>
      <c r="E7474" s="917"/>
    </row>
    <row r="7475" spans="1:5">
      <c r="A7475" s="923"/>
      <c r="B7475" s="917"/>
      <c r="C7475" s="917"/>
      <c r="D7475" s="917"/>
      <c r="E7475" s="917"/>
    </row>
    <row r="7476" spans="1:5">
      <c r="A7476" s="923"/>
      <c r="B7476" s="917"/>
      <c r="C7476" s="917"/>
      <c r="D7476" s="917"/>
      <c r="E7476" s="917"/>
    </row>
    <row r="7477" spans="1:5">
      <c r="A7477" s="923"/>
      <c r="B7477" s="917"/>
      <c r="C7477" s="917"/>
      <c r="D7477" s="917"/>
      <c r="E7477" s="917"/>
    </row>
    <row r="7478" spans="1:5">
      <c r="A7478" s="923"/>
      <c r="B7478" s="917"/>
      <c r="C7478" s="917"/>
      <c r="D7478" s="917"/>
      <c r="E7478" s="917"/>
    </row>
    <row r="7479" spans="1:5">
      <c r="A7479" s="923"/>
      <c r="B7479" s="917"/>
      <c r="C7479" s="917"/>
      <c r="D7479" s="917"/>
      <c r="E7479" s="917"/>
    </row>
    <row r="7480" spans="1:5">
      <c r="A7480" s="923"/>
      <c r="B7480" s="917"/>
      <c r="C7480" s="917"/>
      <c r="D7480" s="917"/>
      <c r="E7480" s="917"/>
    </row>
    <row r="7481" spans="1:5">
      <c r="A7481" s="923"/>
      <c r="B7481" s="917"/>
      <c r="C7481" s="917"/>
      <c r="D7481" s="917"/>
      <c r="E7481" s="917"/>
    </row>
    <row r="7482" spans="1:5">
      <c r="A7482" s="923"/>
      <c r="B7482" s="917"/>
      <c r="C7482" s="917"/>
      <c r="D7482" s="917"/>
      <c r="E7482" s="917"/>
    </row>
    <row r="7483" spans="1:5">
      <c r="A7483" s="923"/>
      <c r="B7483" s="917"/>
      <c r="C7483" s="917"/>
      <c r="D7483" s="917"/>
      <c r="E7483" s="917"/>
    </row>
    <row r="7484" spans="1:5">
      <c r="A7484" s="923"/>
      <c r="B7484" s="917"/>
      <c r="C7484" s="917"/>
      <c r="D7484" s="917"/>
      <c r="E7484" s="917"/>
    </row>
    <row r="7485" spans="1:5">
      <c r="A7485" s="923"/>
      <c r="B7485" s="917"/>
      <c r="C7485" s="917"/>
      <c r="D7485" s="917"/>
      <c r="E7485" s="917"/>
    </row>
    <row r="7486" spans="1:5">
      <c r="A7486" s="923"/>
      <c r="B7486" s="917"/>
      <c r="C7486" s="917"/>
      <c r="D7486" s="917"/>
      <c r="E7486" s="917"/>
    </row>
    <row r="7487" spans="1:5">
      <c r="A7487" s="923"/>
      <c r="B7487" s="917"/>
      <c r="C7487" s="917"/>
      <c r="D7487" s="917"/>
      <c r="E7487" s="917"/>
    </row>
    <row r="7488" spans="1:5">
      <c r="A7488" s="923"/>
      <c r="B7488" s="917"/>
      <c r="C7488" s="917"/>
      <c r="D7488" s="917"/>
      <c r="E7488" s="917"/>
    </row>
    <row r="7489" spans="1:5">
      <c r="A7489" s="923"/>
      <c r="B7489" s="917"/>
      <c r="C7489" s="917"/>
      <c r="D7489" s="917"/>
      <c r="E7489" s="917"/>
    </row>
    <row r="7490" spans="1:5">
      <c r="A7490" s="923"/>
      <c r="B7490" s="917"/>
      <c r="C7490" s="917"/>
      <c r="D7490" s="917"/>
      <c r="E7490" s="917"/>
    </row>
    <row r="7491" spans="1:5">
      <c r="A7491" s="923"/>
      <c r="B7491" s="917"/>
      <c r="C7491" s="917"/>
      <c r="D7491" s="917"/>
      <c r="E7491" s="917"/>
    </row>
    <row r="7492" spans="1:5">
      <c r="A7492" s="923"/>
      <c r="B7492" s="917"/>
      <c r="C7492" s="917"/>
      <c r="D7492" s="917"/>
      <c r="E7492" s="917"/>
    </row>
    <row r="7493" spans="1:5">
      <c r="A7493" s="923"/>
      <c r="B7493" s="917"/>
      <c r="C7493" s="917"/>
      <c r="D7493" s="917"/>
      <c r="E7493" s="917"/>
    </row>
    <row r="7494" spans="1:5">
      <c r="A7494" s="923"/>
      <c r="B7494" s="917"/>
      <c r="C7494" s="917"/>
      <c r="D7494" s="917"/>
      <c r="E7494" s="917"/>
    </row>
    <row r="7495" spans="1:5">
      <c r="A7495" s="923"/>
      <c r="B7495" s="917"/>
      <c r="C7495" s="917"/>
      <c r="D7495" s="917"/>
      <c r="E7495" s="917"/>
    </row>
    <row r="7496" spans="1:5">
      <c r="A7496" s="923"/>
      <c r="B7496" s="917"/>
      <c r="C7496" s="917"/>
      <c r="D7496" s="917"/>
      <c r="E7496" s="917"/>
    </row>
    <row r="7497" spans="1:5">
      <c r="A7497" s="923"/>
      <c r="B7497" s="917"/>
      <c r="C7497" s="917"/>
      <c r="D7497" s="917"/>
      <c r="E7497" s="917"/>
    </row>
    <row r="7498" spans="1:5">
      <c r="A7498" s="923"/>
      <c r="B7498" s="917"/>
      <c r="C7498" s="917"/>
      <c r="D7498" s="917"/>
      <c r="E7498" s="917"/>
    </row>
    <row r="7499" spans="1:5">
      <c r="A7499" s="923"/>
      <c r="B7499" s="917"/>
      <c r="C7499" s="917"/>
      <c r="D7499" s="917"/>
      <c r="E7499" s="917"/>
    </row>
    <row r="7500" spans="1:5">
      <c r="A7500" s="923"/>
      <c r="B7500" s="917"/>
      <c r="C7500" s="917"/>
      <c r="D7500" s="917"/>
      <c r="E7500" s="917"/>
    </row>
    <row r="7501" spans="1:5">
      <c r="A7501" s="923"/>
      <c r="B7501" s="917"/>
      <c r="C7501" s="917"/>
      <c r="D7501" s="917"/>
      <c r="E7501" s="917"/>
    </row>
    <row r="7502" spans="1:5">
      <c r="A7502" s="923"/>
      <c r="B7502" s="917"/>
      <c r="C7502" s="917"/>
      <c r="D7502" s="917"/>
      <c r="E7502" s="917"/>
    </row>
    <row r="7503" spans="1:5">
      <c r="A7503" s="923"/>
      <c r="B7503" s="917"/>
      <c r="C7503" s="917"/>
      <c r="D7503" s="917"/>
      <c r="E7503" s="917"/>
    </row>
    <row r="7504" spans="1:5">
      <c r="A7504" s="923"/>
      <c r="B7504" s="917"/>
      <c r="C7504" s="917"/>
      <c r="D7504" s="917"/>
      <c r="E7504" s="917"/>
    </row>
    <row r="7505" spans="1:5">
      <c r="A7505" s="923"/>
      <c r="B7505" s="917"/>
      <c r="C7505" s="917"/>
      <c r="D7505" s="917"/>
      <c r="E7505" s="917"/>
    </row>
    <row r="7506" spans="1:5">
      <c r="A7506" s="923"/>
      <c r="B7506" s="917"/>
      <c r="C7506" s="917"/>
      <c r="D7506" s="917"/>
      <c r="E7506" s="917"/>
    </row>
    <row r="7507" spans="1:5">
      <c r="A7507" s="923"/>
      <c r="B7507" s="917"/>
      <c r="C7507" s="917"/>
      <c r="D7507" s="917"/>
      <c r="E7507" s="917"/>
    </row>
    <row r="7508" spans="1:5">
      <c r="A7508" s="923"/>
      <c r="B7508" s="917"/>
      <c r="C7508" s="917"/>
      <c r="D7508" s="917"/>
      <c r="E7508" s="917"/>
    </row>
    <row r="7509" spans="1:5">
      <c r="A7509" s="923"/>
      <c r="B7509" s="917"/>
      <c r="C7509" s="917"/>
      <c r="D7509" s="917"/>
      <c r="E7509" s="917"/>
    </row>
    <row r="7510" spans="1:5">
      <c r="A7510" s="923"/>
      <c r="B7510" s="917"/>
      <c r="C7510" s="917"/>
      <c r="D7510" s="917"/>
      <c r="E7510" s="917"/>
    </row>
    <row r="7511" spans="1:5">
      <c r="A7511" s="923"/>
      <c r="B7511" s="917"/>
      <c r="C7511" s="917"/>
      <c r="D7511" s="917"/>
      <c r="E7511" s="917"/>
    </row>
    <row r="7512" spans="1:5">
      <c r="A7512" s="923"/>
      <c r="B7512" s="917"/>
      <c r="C7512" s="917"/>
      <c r="D7512" s="917"/>
      <c r="E7512" s="917"/>
    </row>
    <row r="7513" spans="1:5">
      <c r="A7513" s="923"/>
      <c r="B7513" s="917"/>
      <c r="C7513" s="917"/>
      <c r="D7513" s="917"/>
      <c r="E7513" s="917"/>
    </row>
    <row r="7514" spans="1:5">
      <c r="A7514" s="923"/>
      <c r="B7514" s="917"/>
      <c r="C7514" s="917"/>
      <c r="D7514" s="917"/>
      <c r="E7514" s="917"/>
    </row>
    <row r="7515" spans="1:5">
      <c r="A7515" s="923"/>
      <c r="B7515" s="917"/>
      <c r="C7515" s="917"/>
      <c r="D7515" s="917"/>
      <c r="E7515" s="917"/>
    </row>
    <row r="7516" spans="1:5">
      <c r="A7516" s="923"/>
      <c r="B7516" s="917"/>
      <c r="C7516" s="917"/>
      <c r="D7516" s="917"/>
      <c r="E7516" s="917"/>
    </row>
    <row r="7517" spans="1:5">
      <c r="A7517" s="923"/>
      <c r="B7517" s="917"/>
      <c r="C7517" s="917"/>
      <c r="D7517" s="917"/>
      <c r="E7517" s="917"/>
    </row>
    <row r="7518" spans="1:5">
      <c r="A7518" s="923"/>
      <c r="B7518" s="917"/>
      <c r="C7518" s="917"/>
      <c r="D7518" s="917"/>
      <c r="E7518" s="917"/>
    </row>
    <row r="7519" spans="1:5">
      <c r="A7519" s="923"/>
      <c r="B7519" s="917"/>
      <c r="C7519" s="917"/>
      <c r="D7519" s="917"/>
      <c r="E7519" s="917"/>
    </row>
    <row r="7520" spans="1:5">
      <c r="A7520" s="923"/>
      <c r="B7520" s="917"/>
      <c r="C7520" s="917"/>
      <c r="D7520" s="917"/>
      <c r="E7520" s="917"/>
    </row>
    <row r="7521" spans="1:5">
      <c r="A7521" s="923"/>
      <c r="B7521" s="917"/>
      <c r="C7521" s="917"/>
      <c r="D7521" s="917"/>
      <c r="E7521" s="917"/>
    </row>
    <row r="7522" spans="1:5">
      <c r="A7522" s="923"/>
      <c r="B7522" s="917"/>
      <c r="C7522" s="917"/>
      <c r="D7522" s="917"/>
      <c r="E7522" s="917"/>
    </row>
    <row r="7523" spans="1:5">
      <c r="A7523" s="923"/>
      <c r="B7523" s="917"/>
      <c r="C7523" s="917"/>
      <c r="D7523" s="917"/>
      <c r="E7523" s="917"/>
    </row>
    <row r="7524" spans="1:5">
      <c r="A7524" s="923"/>
      <c r="B7524" s="917"/>
      <c r="C7524" s="917"/>
      <c r="D7524" s="917"/>
      <c r="E7524" s="917"/>
    </row>
    <row r="7525" spans="1:5">
      <c r="A7525" s="923"/>
      <c r="B7525" s="917"/>
      <c r="C7525" s="917"/>
      <c r="D7525" s="917"/>
      <c r="E7525" s="917"/>
    </row>
    <row r="7526" spans="1:5">
      <c r="A7526" s="923"/>
      <c r="B7526" s="917"/>
      <c r="C7526" s="917"/>
      <c r="D7526" s="917"/>
      <c r="E7526" s="917"/>
    </row>
    <row r="7527" spans="1:5">
      <c r="A7527" s="923"/>
      <c r="B7527" s="917"/>
      <c r="C7527" s="917"/>
      <c r="D7527" s="917"/>
      <c r="E7527" s="917"/>
    </row>
    <row r="7528" spans="1:5">
      <c r="A7528" s="923"/>
      <c r="B7528" s="917"/>
      <c r="C7528" s="917"/>
      <c r="D7528" s="917"/>
      <c r="E7528" s="917"/>
    </row>
    <row r="7529" spans="1:5">
      <c r="A7529" s="923"/>
      <c r="B7529" s="917"/>
      <c r="C7529" s="917"/>
      <c r="D7529" s="917"/>
      <c r="E7529" s="917"/>
    </row>
    <row r="7530" spans="1:5">
      <c r="A7530" s="923"/>
      <c r="B7530" s="917"/>
      <c r="C7530" s="917"/>
      <c r="D7530" s="917"/>
      <c r="E7530" s="917"/>
    </row>
    <row r="7531" spans="1:5">
      <c r="A7531" s="923"/>
      <c r="B7531" s="917"/>
      <c r="C7531" s="917"/>
      <c r="D7531" s="917"/>
      <c r="E7531" s="917"/>
    </row>
    <row r="7532" spans="1:5">
      <c r="A7532" s="923"/>
      <c r="B7532" s="917"/>
      <c r="C7532" s="917"/>
      <c r="D7532" s="917"/>
      <c r="E7532" s="917"/>
    </row>
    <row r="7533" spans="1:5">
      <c r="A7533" s="923"/>
      <c r="B7533" s="917"/>
      <c r="C7533" s="917"/>
      <c r="D7533" s="917"/>
      <c r="E7533" s="917"/>
    </row>
    <row r="7534" spans="1:5">
      <c r="A7534" s="923"/>
      <c r="B7534" s="917"/>
      <c r="C7534" s="917"/>
      <c r="D7534" s="917"/>
      <c r="E7534" s="917"/>
    </row>
    <row r="7535" spans="1:5">
      <c r="A7535" s="923"/>
      <c r="B7535" s="917"/>
      <c r="C7535" s="917"/>
      <c r="D7535" s="917"/>
      <c r="E7535" s="917"/>
    </row>
    <row r="7536" spans="1:5">
      <c r="A7536" s="923"/>
      <c r="B7536" s="917"/>
      <c r="C7536" s="917"/>
      <c r="D7536" s="917"/>
      <c r="E7536" s="917"/>
    </row>
    <row r="7537" spans="1:5">
      <c r="A7537" s="923"/>
      <c r="B7537" s="917"/>
      <c r="C7537" s="917"/>
      <c r="D7537" s="917"/>
      <c r="E7537" s="917"/>
    </row>
    <row r="7538" spans="1:5">
      <c r="A7538" s="923"/>
      <c r="B7538" s="917"/>
      <c r="C7538" s="917"/>
      <c r="D7538" s="917"/>
      <c r="E7538" s="917"/>
    </row>
    <row r="7539" spans="1:5">
      <c r="A7539" s="923"/>
      <c r="B7539" s="917"/>
      <c r="C7539" s="917"/>
      <c r="D7539" s="917"/>
      <c r="E7539" s="917"/>
    </row>
    <row r="7540" spans="1:5">
      <c r="A7540" s="923"/>
      <c r="B7540" s="917"/>
      <c r="C7540" s="917"/>
      <c r="D7540" s="917"/>
      <c r="E7540" s="917"/>
    </row>
    <row r="7541" spans="1:5">
      <c r="A7541" s="923"/>
      <c r="B7541" s="917"/>
      <c r="C7541" s="917"/>
      <c r="D7541" s="917"/>
      <c r="E7541" s="917"/>
    </row>
    <row r="7542" spans="1:5">
      <c r="A7542" s="923"/>
      <c r="B7542" s="917"/>
      <c r="C7542" s="917"/>
      <c r="D7542" s="917"/>
      <c r="E7542" s="917"/>
    </row>
    <row r="7543" spans="1:5">
      <c r="A7543" s="923"/>
      <c r="B7543" s="917"/>
      <c r="C7543" s="917"/>
      <c r="D7543" s="917"/>
      <c r="E7543" s="917"/>
    </row>
    <row r="7544" spans="1:5">
      <c r="A7544" s="923"/>
      <c r="B7544" s="917"/>
      <c r="C7544" s="917"/>
      <c r="D7544" s="917"/>
      <c r="E7544" s="917"/>
    </row>
    <row r="7545" spans="1:5">
      <c r="A7545" s="923"/>
      <c r="B7545" s="917"/>
      <c r="C7545" s="917"/>
      <c r="D7545" s="917"/>
      <c r="E7545" s="917"/>
    </row>
    <row r="7546" spans="1:5">
      <c r="A7546" s="923"/>
      <c r="B7546" s="917"/>
      <c r="C7546" s="917"/>
      <c r="D7546" s="917"/>
      <c r="E7546" s="917"/>
    </row>
    <row r="7547" spans="1:5">
      <c r="A7547" s="923"/>
      <c r="B7547" s="917"/>
      <c r="C7547" s="917"/>
      <c r="D7547" s="917"/>
      <c r="E7547" s="917"/>
    </row>
    <row r="7548" spans="1:5">
      <c r="A7548" s="923"/>
      <c r="B7548" s="917"/>
      <c r="C7548" s="917"/>
      <c r="D7548" s="917"/>
      <c r="E7548" s="917"/>
    </row>
    <row r="7549" spans="1:5">
      <c r="A7549" s="923"/>
      <c r="B7549" s="917"/>
      <c r="C7549" s="917"/>
      <c r="D7549" s="917"/>
      <c r="E7549" s="917"/>
    </row>
    <row r="7550" spans="1:5">
      <c r="A7550" s="923"/>
      <c r="B7550" s="917"/>
      <c r="C7550" s="917"/>
      <c r="D7550" s="917"/>
      <c r="E7550" s="917"/>
    </row>
    <row r="7551" spans="1:5">
      <c r="A7551" s="923"/>
      <c r="B7551" s="917"/>
      <c r="C7551" s="917"/>
      <c r="D7551" s="917"/>
      <c r="E7551" s="917"/>
    </row>
    <row r="7552" spans="1:5">
      <c r="A7552" s="923"/>
      <c r="B7552" s="917"/>
      <c r="C7552" s="917"/>
      <c r="D7552" s="917"/>
      <c r="E7552" s="917"/>
    </row>
    <row r="7553" spans="1:5">
      <c r="A7553" s="923"/>
      <c r="B7553" s="917"/>
      <c r="C7553" s="917"/>
      <c r="D7553" s="917"/>
      <c r="E7553" s="917"/>
    </row>
    <row r="7554" spans="1:5">
      <c r="A7554" s="923"/>
      <c r="B7554" s="917"/>
      <c r="C7554" s="917"/>
      <c r="D7554" s="917"/>
      <c r="E7554" s="917"/>
    </row>
    <row r="7555" spans="1:5">
      <c r="A7555" s="923"/>
      <c r="B7555" s="917"/>
      <c r="C7555" s="917"/>
      <c r="D7555" s="917"/>
      <c r="E7555" s="917"/>
    </row>
    <row r="7556" spans="1:5">
      <c r="A7556" s="923"/>
      <c r="B7556" s="917"/>
      <c r="C7556" s="917"/>
      <c r="D7556" s="917"/>
      <c r="E7556" s="917"/>
    </row>
    <row r="7557" spans="1:5">
      <c r="A7557" s="923"/>
      <c r="B7557" s="917"/>
      <c r="C7557" s="917"/>
      <c r="D7557" s="917"/>
      <c r="E7557" s="917"/>
    </row>
    <row r="7558" spans="1:5">
      <c r="A7558" s="923"/>
      <c r="B7558" s="917"/>
      <c r="C7558" s="917"/>
      <c r="D7558" s="917"/>
      <c r="E7558" s="917"/>
    </row>
    <row r="7559" spans="1:5">
      <c r="A7559" s="923"/>
      <c r="B7559" s="917"/>
      <c r="C7559" s="917"/>
      <c r="D7559" s="917"/>
      <c r="E7559" s="917"/>
    </row>
    <row r="7560" spans="1:5">
      <c r="A7560" s="923"/>
      <c r="B7560" s="917"/>
      <c r="C7560" s="917"/>
      <c r="D7560" s="917"/>
      <c r="E7560" s="917"/>
    </row>
    <row r="7561" spans="1:5">
      <c r="A7561" s="923"/>
      <c r="B7561" s="917"/>
      <c r="C7561" s="917"/>
      <c r="D7561" s="917"/>
      <c r="E7561" s="917"/>
    </row>
    <row r="7562" spans="1:5">
      <c r="A7562" s="923"/>
      <c r="B7562" s="917"/>
      <c r="C7562" s="917"/>
      <c r="D7562" s="917"/>
      <c r="E7562" s="917"/>
    </row>
    <row r="7563" spans="1:5">
      <c r="A7563" s="923"/>
      <c r="B7563" s="917"/>
      <c r="C7563" s="917"/>
      <c r="D7563" s="917"/>
      <c r="E7563" s="917"/>
    </row>
    <row r="7564" spans="1:5">
      <c r="A7564" s="923"/>
      <c r="B7564" s="917"/>
      <c r="C7564" s="917"/>
      <c r="D7564" s="917"/>
      <c r="E7564" s="917"/>
    </row>
    <row r="7565" spans="1:5">
      <c r="A7565" s="923"/>
      <c r="B7565" s="917"/>
      <c r="C7565" s="917"/>
      <c r="D7565" s="917"/>
      <c r="E7565" s="917"/>
    </row>
    <row r="7566" spans="1:5">
      <c r="A7566" s="923"/>
      <c r="B7566" s="917"/>
      <c r="C7566" s="917"/>
      <c r="D7566" s="917"/>
      <c r="E7566" s="917"/>
    </row>
    <row r="7567" spans="1:5">
      <c r="A7567" s="923"/>
      <c r="B7567" s="917"/>
      <c r="C7567" s="917"/>
      <c r="D7567" s="917"/>
      <c r="E7567" s="917"/>
    </row>
    <row r="7568" spans="1:5">
      <c r="A7568" s="923"/>
      <c r="B7568" s="917"/>
      <c r="C7568" s="917"/>
      <c r="D7568" s="917"/>
      <c r="E7568" s="917"/>
    </row>
    <row r="7569" spans="1:5">
      <c r="A7569" s="923"/>
      <c r="B7569" s="917"/>
      <c r="C7569" s="917"/>
      <c r="D7569" s="917"/>
      <c r="E7569" s="917"/>
    </row>
    <row r="7570" spans="1:5">
      <c r="A7570" s="923"/>
      <c r="B7570" s="917"/>
      <c r="C7570" s="917"/>
      <c r="D7570" s="917"/>
      <c r="E7570" s="917"/>
    </row>
    <row r="7571" spans="1:5">
      <c r="A7571" s="923"/>
      <c r="B7571" s="917"/>
      <c r="C7571" s="917"/>
      <c r="D7571" s="917"/>
      <c r="E7571" s="917"/>
    </row>
    <row r="7572" spans="1:5">
      <c r="A7572" s="923"/>
      <c r="B7572" s="917"/>
      <c r="C7572" s="917"/>
      <c r="D7572" s="917"/>
      <c r="E7572" s="917"/>
    </row>
    <row r="7573" spans="1:5">
      <c r="A7573" s="923"/>
      <c r="B7573" s="917"/>
      <c r="C7573" s="917"/>
      <c r="D7573" s="917"/>
      <c r="E7573" s="917"/>
    </row>
    <row r="7574" spans="1:5">
      <c r="A7574" s="923"/>
      <c r="B7574" s="917"/>
      <c r="C7574" s="917"/>
      <c r="D7574" s="917"/>
      <c r="E7574" s="917"/>
    </row>
    <row r="7575" spans="1:5">
      <c r="A7575" s="923"/>
      <c r="B7575" s="917"/>
      <c r="C7575" s="917"/>
      <c r="D7575" s="917"/>
      <c r="E7575" s="917"/>
    </row>
    <row r="7576" spans="1:5">
      <c r="A7576" s="923"/>
      <c r="B7576" s="917"/>
      <c r="C7576" s="917"/>
      <c r="D7576" s="917"/>
      <c r="E7576" s="917"/>
    </row>
    <row r="7577" spans="1:5">
      <c r="A7577" s="923"/>
      <c r="B7577" s="917"/>
      <c r="C7577" s="917"/>
      <c r="D7577" s="917"/>
      <c r="E7577" s="917"/>
    </row>
    <row r="7578" spans="1:5">
      <c r="A7578" s="923"/>
      <c r="B7578" s="917"/>
      <c r="C7578" s="917"/>
      <c r="D7578" s="917"/>
      <c r="E7578" s="917"/>
    </row>
    <row r="7579" spans="1:5">
      <c r="A7579" s="923"/>
      <c r="B7579" s="917"/>
      <c r="C7579" s="917"/>
      <c r="D7579" s="917"/>
      <c r="E7579" s="917"/>
    </row>
    <row r="7580" spans="1:5">
      <c r="A7580" s="923"/>
      <c r="B7580" s="917"/>
      <c r="C7580" s="917"/>
      <c r="D7580" s="917"/>
      <c r="E7580" s="917"/>
    </row>
    <row r="7581" spans="1:5">
      <c r="A7581" s="923"/>
      <c r="B7581" s="917"/>
      <c r="C7581" s="917"/>
      <c r="D7581" s="917"/>
      <c r="E7581" s="917"/>
    </row>
    <row r="7582" spans="1:5">
      <c r="A7582" s="923"/>
      <c r="B7582" s="917"/>
      <c r="C7582" s="917"/>
      <c r="D7582" s="917"/>
      <c r="E7582" s="917"/>
    </row>
    <row r="7583" spans="1:5">
      <c r="A7583" s="923"/>
      <c r="B7583" s="917"/>
      <c r="C7583" s="917"/>
      <c r="D7583" s="917"/>
      <c r="E7583" s="917"/>
    </row>
    <row r="7584" spans="1:5">
      <c r="A7584" s="923"/>
      <c r="B7584" s="917"/>
      <c r="C7584" s="917"/>
      <c r="D7584" s="917"/>
      <c r="E7584" s="917"/>
    </row>
    <row r="7585" spans="1:5">
      <c r="A7585" s="923"/>
      <c r="B7585" s="917"/>
      <c r="C7585" s="917"/>
      <c r="D7585" s="917"/>
      <c r="E7585" s="917"/>
    </row>
    <row r="7586" spans="1:5">
      <c r="A7586" s="923"/>
      <c r="B7586" s="917"/>
      <c r="C7586" s="917"/>
      <c r="D7586" s="917"/>
      <c r="E7586" s="917"/>
    </row>
    <row r="7587" spans="1:5">
      <c r="A7587" s="923"/>
      <c r="B7587" s="917"/>
      <c r="C7587" s="917"/>
      <c r="D7587" s="917"/>
      <c r="E7587" s="917"/>
    </row>
    <row r="7588" spans="1:5">
      <c r="A7588" s="923"/>
      <c r="B7588" s="917"/>
      <c r="C7588" s="917"/>
      <c r="D7588" s="917"/>
      <c r="E7588" s="917"/>
    </row>
    <row r="7589" spans="1:5">
      <c r="A7589" s="923"/>
      <c r="B7589" s="917"/>
      <c r="C7589" s="917"/>
      <c r="D7589" s="917"/>
      <c r="E7589" s="917"/>
    </row>
    <row r="7590" spans="1:5">
      <c r="A7590" s="923"/>
      <c r="B7590" s="917"/>
      <c r="C7590" s="917"/>
      <c r="D7590" s="917"/>
      <c r="E7590" s="917"/>
    </row>
    <row r="7591" spans="1:5">
      <c r="A7591" s="923"/>
      <c r="B7591" s="917"/>
      <c r="C7591" s="917"/>
      <c r="D7591" s="917"/>
      <c r="E7591" s="917"/>
    </row>
    <row r="7592" spans="1:5">
      <c r="A7592" s="923"/>
      <c r="B7592" s="917"/>
      <c r="C7592" s="917"/>
      <c r="D7592" s="917"/>
      <c r="E7592" s="917"/>
    </row>
    <row r="7593" spans="1:5">
      <c r="A7593" s="923"/>
      <c r="B7593" s="917"/>
      <c r="C7593" s="917"/>
      <c r="D7593" s="917"/>
      <c r="E7593" s="917"/>
    </row>
    <row r="7594" spans="1:5">
      <c r="A7594" s="923"/>
      <c r="B7594" s="917"/>
      <c r="C7594" s="917"/>
      <c r="D7594" s="917"/>
      <c r="E7594" s="917"/>
    </row>
    <row r="7595" spans="1:5">
      <c r="A7595" s="923"/>
      <c r="B7595" s="917"/>
      <c r="C7595" s="917"/>
      <c r="D7595" s="917"/>
      <c r="E7595" s="917"/>
    </row>
    <row r="7596" spans="1:5">
      <c r="A7596" s="923"/>
      <c r="B7596" s="917"/>
      <c r="C7596" s="917"/>
      <c r="D7596" s="917"/>
      <c r="E7596" s="917"/>
    </row>
    <row r="7597" spans="1:5">
      <c r="A7597" s="923"/>
      <c r="B7597" s="917"/>
      <c r="C7597" s="917"/>
      <c r="D7597" s="917"/>
      <c r="E7597" s="917"/>
    </row>
    <row r="7598" spans="1:5">
      <c r="A7598" s="923"/>
      <c r="B7598" s="917"/>
      <c r="C7598" s="917"/>
      <c r="D7598" s="917"/>
      <c r="E7598" s="917"/>
    </row>
    <row r="7599" spans="1:5">
      <c r="A7599" s="923"/>
      <c r="B7599" s="917"/>
      <c r="C7599" s="917"/>
      <c r="D7599" s="917"/>
      <c r="E7599" s="917"/>
    </row>
    <row r="7600" spans="1:5">
      <c r="A7600" s="923"/>
      <c r="B7600" s="917"/>
      <c r="C7600" s="917"/>
      <c r="D7600" s="917"/>
      <c r="E7600" s="917"/>
    </row>
    <row r="7601" spans="1:5">
      <c r="A7601" s="923"/>
      <c r="B7601" s="917"/>
      <c r="C7601" s="917"/>
      <c r="D7601" s="917"/>
      <c r="E7601" s="917"/>
    </row>
    <row r="7602" spans="1:5">
      <c r="A7602" s="923"/>
      <c r="B7602" s="917"/>
      <c r="C7602" s="917"/>
      <c r="D7602" s="917"/>
      <c r="E7602" s="917"/>
    </row>
    <row r="7603" spans="1:5">
      <c r="A7603" s="923"/>
      <c r="B7603" s="917"/>
      <c r="C7603" s="917"/>
      <c r="D7603" s="917"/>
      <c r="E7603" s="917"/>
    </row>
    <row r="7604" spans="1:5">
      <c r="A7604" s="923"/>
      <c r="B7604" s="917"/>
      <c r="C7604" s="917"/>
      <c r="D7604" s="917"/>
      <c r="E7604" s="917"/>
    </row>
    <row r="7605" spans="1:5">
      <c r="A7605" s="923"/>
      <c r="B7605" s="917"/>
      <c r="C7605" s="917"/>
      <c r="D7605" s="917"/>
      <c r="E7605" s="917"/>
    </row>
    <row r="7606" spans="1:5">
      <c r="A7606" s="923"/>
      <c r="B7606" s="917"/>
      <c r="C7606" s="917"/>
      <c r="D7606" s="917"/>
      <c r="E7606" s="917"/>
    </row>
    <row r="7607" spans="1:5">
      <c r="A7607" s="923"/>
      <c r="B7607" s="917"/>
      <c r="C7607" s="917"/>
      <c r="D7607" s="917"/>
      <c r="E7607" s="917"/>
    </row>
    <row r="7608" spans="1:5">
      <c r="A7608" s="923"/>
      <c r="B7608" s="917"/>
      <c r="C7608" s="917"/>
      <c r="D7608" s="917"/>
      <c r="E7608" s="917"/>
    </row>
    <row r="7609" spans="1:5">
      <c r="A7609" s="923"/>
      <c r="B7609" s="917"/>
      <c r="C7609" s="917"/>
      <c r="D7609" s="917"/>
      <c r="E7609" s="917"/>
    </row>
    <row r="7610" spans="1:5">
      <c r="A7610" s="923"/>
      <c r="B7610" s="917"/>
      <c r="C7610" s="917"/>
      <c r="D7610" s="917"/>
      <c r="E7610" s="917"/>
    </row>
    <row r="7611" spans="1:5">
      <c r="A7611" s="923"/>
      <c r="B7611" s="917"/>
      <c r="C7611" s="917"/>
      <c r="D7611" s="917"/>
      <c r="E7611" s="917"/>
    </row>
    <row r="7612" spans="1:5">
      <c r="A7612" s="923"/>
      <c r="B7612" s="917"/>
      <c r="C7612" s="917"/>
      <c r="D7612" s="917"/>
      <c r="E7612" s="917"/>
    </row>
    <row r="7613" spans="1:5">
      <c r="A7613" s="923"/>
      <c r="B7613" s="917"/>
      <c r="C7613" s="917"/>
      <c r="D7613" s="917"/>
      <c r="E7613" s="917"/>
    </row>
    <row r="7614" spans="1:5">
      <c r="A7614" s="923"/>
      <c r="B7614" s="917"/>
      <c r="C7614" s="917"/>
      <c r="D7614" s="917"/>
      <c r="E7614" s="917"/>
    </row>
    <row r="7615" spans="1:5">
      <c r="A7615" s="923"/>
      <c r="B7615" s="917"/>
      <c r="C7615" s="917"/>
      <c r="D7615" s="917"/>
      <c r="E7615" s="917"/>
    </row>
    <row r="7616" spans="1:5">
      <c r="A7616" s="923"/>
      <c r="B7616" s="917"/>
      <c r="C7616" s="917"/>
      <c r="D7616" s="917"/>
      <c r="E7616" s="917"/>
    </row>
    <row r="7617" spans="1:5">
      <c r="A7617" s="923"/>
      <c r="B7617" s="917"/>
      <c r="C7617" s="917"/>
      <c r="D7617" s="917"/>
      <c r="E7617" s="917"/>
    </row>
    <row r="7618" spans="1:5">
      <c r="A7618" s="923"/>
      <c r="B7618" s="917"/>
      <c r="C7618" s="917"/>
      <c r="D7618" s="917"/>
      <c r="E7618" s="917"/>
    </row>
    <row r="7619" spans="1:5">
      <c r="A7619" s="923"/>
      <c r="B7619" s="917"/>
      <c r="C7619" s="917"/>
      <c r="D7619" s="917"/>
      <c r="E7619" s="917"/>
    </row>
    <row r="7620" spans="1:5">
      <c r="A7620" s="923"/>
      <c r="B7620" s="917"/>
      <c r="C7620" s="917"/>
      <c r="D7620" s="917"/>
      <c r="E7620" s="917"/>
    </row>
    <row r="7621" spans="1:5">
      <c r="A7621" s="923"/>
      <c r="B7621" s="917"/>
      <c r="C7621" s="917"/>
      <c r="D7621" s="917"/>
      <c r="E7621" s="917"/>
    </row>
    <row r="7622" spans="1:5">
      <c r="A7622" s="923"/>
      <c r="B7622" s="917"/>
      <c r="C7622" s="917"/>
      <c r="D7622" s="917"/>
      <c r="E7622" s="917"/>
    </row>
    <row r="7623" spans="1:5">
      <c r="A7623" s="923"/>
      <c r="B7623" s="917"/>
      <c r="C7623" s="917"/>
      <c r="D7623" s="917"/>
      <c r="E7623" s="917"/>
    </row>
    <row r="7624" spans="1:5">
      <c r="A7624" s="923"/>
      <c r="B7624" s="917"/>
      <c r="C7624" s="917"/>
      <c r="D7624" s="917"/>
      <c r="E7624" s="917"/>
    </row>
    <row r="7625" spans="1:5">
      <c r="A7625" s="923"/>
      <c r="B7625" s="917"/>
      <c r="C7625" s="917"/>
      <c r="D7625" s="917"/>
      <c r="E7625" s="917"/>
    </row>
    <row r="7626" spans="1:5">
      <c r="A7626" s="923"/>
      <c r="B7626" s="917"/>
      <c r="C7626" s="917"/>
      <c r="D7626" s="917"/>
      <c r="E7626" s="917"/>
    </row>
    <row r="7627" spans="1:5">
      <c r="A7627" s="923"/>
      <c r="B7627" s="917"/>
      <c r="C7627" s="917"/>
      <c r="D7627" s="917"/>
      <c r="E7627" s="917"/>
    </row>
    <row r="7628" spans="1:5">
      <c r="A7628" s="923"/>
      <c r="B7628" s="917"/>
      <c r="C7628" s="917"/>
      <c r="D7628" s="917"/>
      <c r="E7628" s="917"/>
    </row>
    <row r="7629" spans="1:5">
      <c r="A7629" s="923"/>
      <c r="B7629" s="917"/>
      <c r="C7629" s="917"/>
      <c r="D7629" s="917"/>
      <c r="E7629" s="917"/>
    </row>
    <row r="7630" spans="1:5">
      <c r="A7630" s="923"/>
      <c r="B7630" s="917"/>
      <c r="C7630" s="917"/>
      <c r="D7630" s="917"/>
      <c r="E7630" s="917"/>
    </row>
    <row r="7631" spans="1:5">
      <c r="A7631" s="923"/>
      <c r="B7631" s="917"/>
      <c r="C7631" s="917"/>
      <c r="D7631" s="917"/>
      <c r="E7631" s="917"/>
    </row>
    <row r="7632" spans="1:5">
      <c r="A7632" s="923"/>
      <c r="B7632" s="917"/>
      <c r="C7632" s="917"/>
      <c r="D7632" s="917"/>
      <c r="E7632" s="917"/>
    </row>
    <row r="7633" spans="1:5">
      <c r="A7633" s="923"/>
      <c r="B7633" s="917"/>
      <c r="C7633" s="917"/>
      <c r="D7633" s="917"/>
      <c r="E7633" s="917"/>
    </row>
    <row r="7634" spans="1:5">
      <c r="A7634" s="923"/>
      <c r="B7634" s="917"/>
      <c r="C7634" s="917"/>
      <c r="D7634" s="917"/>
      <c r="E7634" s="917"/>
    </row>
    <row r="7635" spans="1:5">
      <c r="A7635" s="923"/>
      <c r="B7635" s="917"/>
      <c r="C7635" s="917"/>
      <c r="D7635" s="917"/>
      <c r="E7635" s="917"/>
    </row>
    <row r="7636" spans="1:5">
      <c r="A7636" s="923"/>
      <c r="B7636" s="917"/>
      <c r="C7636" s="917"/>
      <c r="D7636" s="917"/>
      <c r="E7636" s="917"/>
    </row>
    <row r="7637" spans="1:5">
      <c r="A7637" s="923"/>
      <c r="B7637" s="917"/>
      <c r="C7637" s="917"/>
      <c r="D7637" s="917"/>
      <c r="E7637" s="917"/>
    </row>
    <row r="7638" spans="1:5">
      <c r="A7638" s="923"/>
      <c r="B7638" s="917"/>
      <c r="C7638" s="917"/>
      <c r="D7638" s="917"/>
      <c r="E7638" s="917"/>
    </row>
    <row r="7639" spans="1:5">
      <c r="A7639" s="923"/>
      <c r="B7639" s="917"/>
      <c r="C7639" s="917"/>
      <c r="D7639" s="917"/>
      <c r="E7639" s="917"/>
    </row>
    <row r="7640" spans="1:5">
      <c r="A7640" s="923"/>
      <c r="B7640" s="917"/>
      <c r="C7640" s="917"/>
      <c r="D7640" s="917"/>
      <c r="E7640" s="917"/>
    </row>
    <row r="7641" spans="1:5">
      <c r="A7641" s="923"/>
      <c r="B7641" s="917"/>
      <c r="C7641" s="917"/>
      <c r="D7641" s="917"/>
      <c r="E7641" s="917"/>
    </row>
    <row r="7642" spans="1:5">
      <c r="A7642" s="923"/>
      <c r="B7642" s="917"/>
      <c r="C7642" s="917"/>
      <c r="D7642" s="917"/>
      <c r="E7642" s="917"/>
    </row>
    <row r="7643" spans="1:5">
      <c r="A7643" s="923"/>
      <c r="B7643" s="917"/>
      <c r="C7643" s="917"/>
      <c r="D7643" s="917"/>
      <c r="E7643" s="917"/>
    </row>
    <row r="7644" spans="1:5">
      <c r="A7644" s="923"/>
      <c r="B7644" s="917"/>
      <c r="C7644" s="917"/>
      <c r="D7644" s="917"/>
      <c r="E7644" s="917"/>
    </row>
    <row r="7645" spans="1:5">
      <c r="A7645" s="923"/>
      <c r="B7645" s="917"/>
      <c r="C7645" s="917"/>
      <c r="D7645" s="917"/>
      <c r="E7645" s="917"/>
    </row>
    <row r="7646" spans="1:5">
      <c r="A7646" s="923"/>
      <c r="B7646" s="917"/>
      <c r="C7646" s="917"/>
      <c r="D7646" s="917"/>
      <c r="E7646" s="917"/>
    </row>
    <row r="7647" spans="1:5">
      <c r="A7647" s="923"/>
      <c r="B7647" s="917"/>
      <c r="C7647" s="917"/>
      <c r="D7647" s="917"/>
      <c r="E7647" s="917"/>
    </row>
    <row r="7648" spans="1:5">
      <c r="A7648" s="923"/>
      <c r="B7648" s="917"/>
      <c r="C7648" s="917"/>
      <c r="D7648" s="917"/>
      <c r="E7648" s="917"/>
    </row>
    <row r="7649" spans="1:5">
      <c r="A7649" s="923"/>
      <c r="B7649" s="917"/>
      <c r="C7649" s="917"/>
      <c r="D7649" s="917"/>
      <c r="E7649" s="917"/>
    </row>
    <row r="7650" spans="1:5">
      <c r="A7650" s="923"/>
      <c r="B7650" s="917"/>
      <c r="C7650" s="917"/>
      <c r="D7650" s="917"/>
      <c r="E7650" s="917"/>
    </row>
    <row r="7651" spans="1:5">
      <c r="A7651" s="923"/>
      <c r="B7651" s="917"/>
      <c r="C7651" s="917"/>
      <c r="D7651" s="917"/>
      <c r="E7651" s="917"/>
    </row>
    <row r="7652" spans="1:5">
      <c r="A7652" s="923"/>
      <c r="B7652" s="917"/>
      <c r="C7652" s="917"/>
      <c r="D7652" s="917"/>
      <c r="E7652" s="917"/>
    </row>
    <row r="7653" spans="1:5">
      <c r="A7653" s="923"/>
      <c r="B7653" s="917"/>
      <c r="C7653" s="917"/>
      <c r="D7653" s="917"/>
      <c r="E7653" s="917"/>
    </row>
    <row r="7654" spans="1:5">
      <c r="A7654" s="923"/>
      <c r="B7654" s="917"/>
      <c r="C7654" s="917"/>
      <c r="D7654" s="917"/>
      <c r="E7654" s="917"/>
    </row>
    <row r="7655" spans="1:5">
      <c r="A7655" s="923"/>
      <c r="B7655" s="917"/>
      <c r="C7655" s="917"/>
      <c r="D7655" s="917"/>
      <c r="E7655" s="917"/>
    </row>
    <row r="7656" spans="1:5">
      <c r="A7656" s="923"/>
      <c r="B7656" s="917"/>
      <c r="C7656" s="917"/>
      <c r="D7656" s="917"/>
      <c r="E7656" s="917"/>
    </row>
    <row r="7657" spans="1:5">
      <c r="A7657" s="923"/>
      <c r="B7657" s="917"/>
      <c r="C7657" s="917"/>
      <c r="D7657" s="917"/>
      <c r="E7657" s="917"/>
    </row>
    <row r="7658" spans="1:5">
      <c r="A7658" s="923"/>
      <c r="B7658" s="917"/>
      <c r="C7658" s="917"/>
      <c r="D7658" s="917"/>
      <c r="E7658" s="917"/>
    </row>
    <row r="7659" spans="1:5">
      <c r="A7659" s="923"/>
      <c r="B7659" s="917"/>
      <c r="C7659" s="917"/>
      <c r="D7659" s="917"/>
      <c r="E7659" s="917"/>
    </row>
    <row r="7660" spans="1:5">
      <c r="A7660" s="923"/>
      <c r="B7660" s="917"/>
      <c r="C7660" s="917"/>
      <c r="D7660" s="917"/>
      <c r="E7660" s="917"/>
    </row>
    <row r="7661" spans="1:5">
      <c r="A7661" s="923"/>
      <c r="B7661" s="917"/>
      <c r="C7661" s="917"/>
      <c r="D7661" s="917"/>
      <c r="E7661" s="917"/>
    </row>
    <row r="7662" spans="1:5">
      <c r="A7662" s="923"/>
      <c r="B7662" s="917"/>
      <c r="C7662" s="917"/>
      <c r="D7662" s="917"/>
      <c r="E7662" s="917"/>
    </row>
    <row r="7663" spans="1:5">
      <c r="A7663" s="923"/>
      <c r="B7663" s="917"/>
      <c r="C7663" s="917"/>
      <c r="D7663" s="917"/>
      <c r="E7663" s="917"/>
    </row>
    <row r="7664" spans="1:5">
      <c r="A7664" s="923"/>
      <c r="B7664" s="917"/>
      <c r="C7664" s="917"/>
      <c r="D7664" s="917"/>
      <c r="E7664" s="917"/>
    </row>
    <row r="7665" spans="1:5">
      <c r="A7665" s="923"/>
      <c r="B7665" s="917"/>
      <c r="C7665" s="917"/>
      <c r="D7665" s="917"/>
      <c r="E7665" s="917"/>
    </row>
    <row r="7666" spans="1:5">
      <c r="A7666" s="923"/>
      <c r="B7666" s="917"/>
      <c r="C7666" s="917"/>
      <c r="D7666" s="917"/>
      <c r="E7666" s="917"/>
    </row>
    <row r="7667" spans="1:5">
      <c r="A7667" s="923"/>
      <c r="B7667" s="917"/>
      <c r="C7667" s="917"/>
      <c r="D7667" s="917"/>
      <c r="E7667" s="917"/>
    </row>
    <row r="7668" spans="1:5">
      <c r="A7668" s="923"/>
      <c r="B7668" s="917"/>
      <c r="C7668" s="917"/>
      <c r="D7668" s="917"/>
      <c r="E7668" s="917"/>
    </row>
    <row r="7669" spans="1:5">
      <c r="A7669" s="923"/>
      <c r="B7669" s="917"/>
      <c r="C7669" s="917"/>
      <c r="D7669" s="917"/>
      <c r="E7669" s="917"/>
    </row>
    <row r="7670" spans="1:5">
      <c r="A7670" s="923"/>
      <c r="B7670" s="917"/>
      <c r="C7670" s="917"/>
      <c r="D7670" s="917"/>
      <c r="E7670" s="917"/>
    </row>
    <row r="7671" spans="1:5">
      <c r="A7671" s="923"/>
      <c r="B7671" s="917"/>
      <c r="C7671" s="917"/>
      <c r="D7671" s="917"/>
      <c r="E7671" s="917"/>
    </row>
    <row r="7672" spans="1:5">
      <c r="A7672" s="923"/>
      <c r="B7672" s="917"/>
      <c r="C7672" s="917"/>
      <c r="D7672" s="917"/>
      <c r="E7672" s="917"/>
    </row>
    <row r="7673" spans="1:5">
      <c r="A7673" s="923"/>
      <c r="B7673" s="917"/>
      <c r="C7673" s="917"/>
      <c r="D7673" s="917"/>
      <c r="E7673" s="917"/>
    </row>
    <row r="7674" spans="1:5">
      <c r="A7674" s="923"/>
      <c r="B7674" s="917"/>
      <c r="C7674" s="917"/>
      <c r="D7674" s="917"/>
      <c r="E7674" s="917"/>
    </row>
    <row r="7675" spans="1:5">
      <c r="A7675" s="923"/>
      <c r="B7675" s="917"/>
      <c r="C7675" s="917"/>
      <c r="D7675" s="917"/>
      <c r="E7675" s="917"/>
    </row>
    <row r="7676" spans="1:5">
      <c r="A7676" s="923"/>
      <c r="B7676" s="917"/>
      <c r="C7676" s="917"/>
      <c r="D7676" s="917"/>
      <c r="E7676" s="917"/>
    </row>
    <row r="7677" spans="1:5">
      <c r="A7677" s="923"/>
      <c r="B7677" s="917"/>
      <c r="C7677" s="917"/>
      <c r="D7677" s="917"/>
      <c r="E7677" s="917"/>
    </row>
    <row r="7678" spans="1:5">
      <c r="A7678" s="923"/>
      <c r="B7678" s="917"/>
      <c r="C7678" s="917"/>
      <c r="D7678" s="917"/>
      <c r="E7678" s="917"/>
    </row>
    <row r="7679" spans="1:5">
      <c r="A7679" s="923"/>
      <c r="B7679" s="917"/>
      <c r="C7679" s="917"/>
      <c r="D7679" s="917"/>
      <c r="E7679" s="917"/>
    </row>
    <row r="7680" spans="1:5">
      <c r="A7680" s="923"/>
      <c r="B7680" s="917"/>
      <c r="C7680" s="917"/>
      <c r="D7680" s="917"/>
      <c r="E7680" s="917"/>
    </row>
    <row r="7681" spans="1:5">
      <c r="A7681" s="923"/>
      <c r="B7681" s="917"/>
      <c r="C7681" s="917"/>
      <c r="D7681" s="917"/>
      <c r="E7681" s="917"/>
    </row>
    <row r="7682" spans="1:5">
      <c r="A7682" s="923"/>
      <c r="B7682" s="917"/>
      <c r="C7682" s="917"/>
      <c r="D7682" s="917"/>
      <c r="E7682" s="917"/>
    </row>
    <row r="7683" spans="1:5">
      <c r="A7683" s="923"/>
      <c r="B7683" s="917"/>
      <c r="C7683" s="917"/>
      <c r="D7683" s="917"/>
      <c r="E7683" s="917"/>
    </row>
    <row r="7684" spans="1:5">
      <c r="A7684" s="923"/>
      <c r="B7684" s="917"/>
      <c r="C7684" s="917"/>
      <c r="D7684" s="917"/>
      <c r="E7684" s="917"/>
    </row>
    <row r="7685" spans="1:5">
      <c r="A7685" s="923"/>
      <c r="B7685" s="917"/>
      <c r="C7685" s="917"/>
      <c r="D7685" s="917"/>
      <c r="E7685" s="917"/>
    </row>
    <row r="7686" spans="1:5">
      <c r="A7686" s="923"/>
      <c r="B7686" s="917"/>
      <c r="C7686" s="917"/>
      <c r="D7686" s="917"/>
      <c r="E7686" s="917"/>
    </row>
    <row r="7687" spans="1:5">
      <c r="A7687" s="923"/>
      <c r="B7687" s="917"/>
      <c r="C7687" s="917"/>
      <c r="D7687" s="917"/>
      <c r="E7687" s="917"/>
    </row>
    <row r="7688" spans="1:5">
      <c r="A7688" s="923"/>
      <c r="B7688" s="917"/>
      <c r="C7688" s="917"/>
      <c r="D7688" s="917"/>
      <c r="E7688" s="917"/>
    </row>
    <row r="7689" spans="1:5">
      <c r="A7689" s="923"/>
      <c r="B7689" s="917"/>
      <c r="C7689" s="917"/>
      <c r="D7689" s="917"/>
      <c r="E7689" s="917"/>
    </row>
    <row r="7690" spans="1:5">
      <c r="A7690" s="923"/>
      <c r="B7690" s="917"/>
      <c r="C7690" s="917"/>
      <c r="D7690" s="917"/>
      <c r="E7690" s="917"/>
    </row>
    <row r="7691" spans="1:5">
      <c r="A7691" s="923"/>
      <c r="B7691" s="917"/>
      <c r="C7691" s="917"/>
      <c r="D7691" s="917"/>
      <c r="E7691" s="917"/>
    </row>
    <row r="7692" spans="1:5">
      <c r="A7692" s="923"/>
      <c r="B7692" s="917"/>
      <c r="C7692" s="917"/>
      <c r="D7692" s="917"/>
      <c r="E7692" s="917"/>
    </row>
    <row r="7693" spans="1:5">
      <c r="A7693" s="923"/>
      <c r="B7693" s="917"/>
      <c r="C7693" s="917"/>
      <c r="D7693" s="917"/>
      <c r="E7693" s="917"/>
    </row>
    <row r="7694" spans="1:5">
      <c r="A7694" s="923"/>
      <c r="B7694" s="917"/>
      <c r="C7694" s="917"/>
      <c r="D7694" s="917"/>
      <c r="E7694" s="917"/>
    </row>
    <row r="7695" spans="1:5">
      <c r="A7695" s="923"/>
      <c r="B7695" s="917"/>
      <c r="C7695" s="917"/>
      <c r="D7695" s="917"/>
      <c r="E7695" s="917"/>
    </row>
    <row r="7696" spans="1:5">
      <c r="A7696" s="923"/>
      <c r="B7696" s="917"/>
      <c r="C7696" s="917"/>
      <c r="D7696" s="917"/>
      <c r="E7696" s="917"/>
    </row>
    <row r="7697" spans="1:5">
      <c r="A7697" s="923"/>
      <c r="B7697" s="917"/>
      <c r="C7697" s="917"/>
      <c r="D7697" s="917"/>
      <c r="E7697" s="917"/>
    </row>
    <row r="7698" spans="1:5">
      <c r="A7698" s="923"/>
      <c r="B7698" s="917"/>
      <c r="C7698" s="917"/>
      <c r="D7698" s="917"/>
      <c r="E7698" s="917"/>
    </row>
    <row r="7699" spans="1:5">
      <c r="A7699" s="923"/>
      <c r="B7699" s="917"/>
      <c r="C7699" s="917"/>
      <c r="D7699" s="917"/>
      <c r="E7699" s="917"/>
    </row>
    <row r="7700" spans="1:5">
      <c r="A7700" s="923"/>
      <c r="B7700" s="917"/>
      <c r="C7700" s="917"/>
      <c r="D7700" s="917"/>
      <c r="E7700" s="917"/>
    </row>
    <row r="7701" spans="1:5">
      <c r="A7701" s="923"/>
      <c r="B7701" s="917"/>
      <c r="C7701" s="917"/>
      <c r="D7701" s="917"/>
      <c r="E7701" s="917"/>
    </row>
    <row r="7702" spans="1:5">
      <c r="A7702" s="923"/>
      <c r="B7702" s="917"/>
      <c r="C7702" s="917"/>
      <c r="D7702" s="917"/>
      <c r="E7702" s="917"/>
    </row>
    <row r="7703" spans="1:5">
      <c r="A7703" s="923"/>
      <c r="B7703" s="917"/>
      <c r="C7703" s="917"/>
      <c r="D7703" s="917"/>
      <c r="E7703" s="917"/>
    </row>
    <row r="7704" spans="1:5">
      <c r="A7704" s="923"/>
      <c r="B7704" s="917"/>
      <c r="C7704" s="917"/>
      <c r="D7704" s="917"/>
      <c r="E7704" s="917"/>
    </row>
    <row r="7705" spans="1:5">
      <c r="A7705" s="923"/>
      <c r="B7705" s="917"/>
      <c r="C7705" s="917"/>
      <c r="D7705" s="917"/>
      <c r="E7705" s="917"/>
    </row>
    <row r="7706" spans="1:5">
      <c r="A7706" s="923"/>
      <c r="B7706" s="917"/>
      <c r="C7706" s="917"/>
      <c r="D7706" s="917"/>
      <c r="E7706" s="917"/>
    </row>
    <row r="7707" spans="1:5">
      <c r="A7707" s="923"/>
      <c r="B7707" s="917"/>
      <c r="C7707" s="917"/>
      <c r="D7707" s="917"/>
      <c r="E7707" s="917"/>
    </row>
    <row r="7708" spans="1:5">
      <c r="A7708" s="923"/>
      <c r="B7708" s="917"/>
      <c r="C7708" s="917"/>
      <c r="D7708" s="917"/>
      <c r="E7708" s="917"/>
    </row>
    <row r="7709" spans="1:5">
      <c r="A7709" s="923"/>
      <c r="B7709" s="917"/>
      <c r="C7709" s="917"/>
      <c r="D7709" s="917"/>
      <c r="E7709" s="917"/>
    </row>
    <row r="7710" spans="1:5">
      <c r="A7710" s="923"/>
      <c r="B7710" s="917"/>
      <c r="C7710" s="917"/>
      <c r="D7710" s="917"/>
      <c r="E7710" s="917"/>
    </row>
    <row r="7711" spans="1:5">
      <c r="A7711" s="923"/>
      <c r="B7711" s="917"/>
      <c r="C7711" s="917"/>
      <c r="D7711" s="917"/>
      <c r="E7711" s="917"/>
    </row>
    <row r="7712" spans="1:5">
      <c r="A7712" s="923"/>
      <c r="B7712" s="917"/>
      <c r="C7712" s="917"/>
      <c r="D7712" s="917"/>
      <c r="E7712" s="917"/>
    </row>
    <row r="7713" spans="1:5">
      <c r="A7713" s="923"/>
      <c r="B7713" s="917"/>
      <c r="C7713" s="917"/>
      <c r="D7713" s="917"/>
      <c r="E7713" s="917"/>
    </row>
    <row r="7714" spans="1:5">
      <c r="A7714" s="923"/>
      <c r="B7714" s="917"/>
      <c r="C7714" s="917"/>
      <c r="D7714" s="917"/>
      <c r="E7714" s="917"/>
    </row>
    <row r="7715" spans="1:5">
      <c r="A7715" s="923"/>
      <c r="B7715" s="917"/>
      <c r="C7715" s="917"/>
      <c r="D7715" s="917"/>
      <c r="E7715" s="917"/>
    </row>
    <row r="7716" spans="1:5">
      <c r="A7716" s="923"/>
      <c r="B7716" s="917"/>
      <c r="C7716" s="917"/>
      <c r="D7716" s="917"/>
      <c r="E7716" s="917"/>
    </row>
    <row r="7717" spans="1:5">
      <c r="A7717" s="923"/>
      <c r="B7717" s="917"/>
      <c r="C7717" s="917"/>
      <c r="D7717" s="917"/>
      <c r="E7717" s="917"/>
    </row>
    <row r="7718" spans="1:5">
      <c r="A7718" s="923"/>
      <c r="B7718" s="917"/>
      <c r="C7718" s="917"/>
      <c r="D7718" s="917"/>
      <c r="E7718" s="917"/>
    </row>
    <row r="7719" spans="1:5">
      <c r="A7719" s="923"/>
      <c r="B7719" s="917"/>
      <c r="C7719" s="917"/>
      <c r="D7719" s="917"/>
      <c r="E7719" s="917"/>
    </row>
    <row r="7720" spans="1:5">
      <c r="A7720" s="923"/>
      <c r="B7720" s="917"/>
      <c r="C7720" s="917"/>
      <c r="D7720" s="917"/>
      <c r="E7720" s="917"/>
    </row>
    <row r="7721" spans="1:5">
      <c r="A7721" s="923"/>
      <c r="B7721" s="917"/>
      <c r="C7721" s="917"/>
      <c r="D7721" s="917"/>
      <c r="E7721" s="917"/>
    </row>
    <row r="7722" spans="1:5">
      <c r="A7722" s="923"/>
      <c r="B7722" s="917"/>
      <c r="C7722" s="917"/>
      <c r="D7722" s="917"/>
      <c r="E7722" s="917"/>
    </row>
    <row r="7723" spans="1:5">
      <c r="A7723" s="923"/>
      <c r="B7723" s="917"/>
      <c r="C7723" s="917"/>
      <c r="D7723" s="917"/>
      <c r="E7723" s="917"/>
    </row>
    <row r="7724" spans="1:5">
      <c r="A7724" s="923"/>
      <c r="B7724" s="917"/>
      <c r="C7724" s="917"/>
      <c r="D7724" s="917"/>
      <c r="E7724" s="917"/>
    </row>
    <row r="7725" spans="1:5">
      <c r="A7725" s="923"/>
      <c r="B7725" s="917"/>
      <c r="C7725" s="917"/>
      <c r="D7725" s="917"/>
      <c r="E7725" s="917"/>
    </row>
    <row r="7726" spans="1:5">
      <c r="A7726" s="923"/>
      <c r="B7726" s="917"/>
      <c r="C7726" s="917"/>
      <c r="D7726" s="917"/>
      <c r="E7726" s="917"/>
    </row>
    <row r="7727" spans="1:5">
      <c r="A7727" s="923"/>
      <c r="B7727" s="917"/>
      <c r="C7727" s="917"/>
      <c r="D7727" s="917"/>
      <c r="E7727" s="917"/>
    </row>
    <row r="7728" spans="1:5">
      <c r="A7728" s="923"/>
      <c r="B7728" s="917"/>
      <c r="C7728" s="917"/>
      <c r="D7728" s="917"/>
      <c r="E7728" s="917"/>
    </row>
    <row r="7729" spans="1:5">
      <c r="A7729" s="923"/>
      <c r="B7729" s="917"/>
      <c r="C7729" s="917"/>
      <c r="D7729" s="917"/>
      <c r="E7729" s="917"/>
    </row>
    <row r="7730" spans="1:5">
      <c r="A7730" s="923"/>
      <c r="B7730" s="917"/>
      <c r="C7730" s="917"/>
      <c r="D7730" s="917"/>
      <c r="E7730" s="917"/>
    </row>
    <row r="7731" spans="1:5">
      <c r="A7731" s="923"/>
      <c r="B7731" s="917"/>
      <c r="C7731" s="917"/>
      <c r="D7731" s="917"/>
      <c r="E7731" s="917"/>
    </row>
    <row r="7732" spans="1:5">
      <c r="A7732" s="923"/>
      <c r="B7732" s="917"/>
      <c r="C7732" s="917"/>
      <c r="D7732" s="917"/>
      <c r="E7732" s="917"/>
    </row>
    <row r="7733" spans="1:5">
      <c r="A7733" s="923"/>
      <c r="B7733" s="917"/>
      <c r="C7733" s="917"/>
      <c r="D7733" s="917"/>
      <c r="E7733" s="917"/>
    </row>
    <row r="7734" spans="1:5">
      <c r="A7734" s="923"/>
      <c r="B7734" s="917"/>
      <c r="C7734" s="917"/>
      <c r="D7734" s="917"/>
      <c r="E7734" s="917"/>
    </row>
    <row r="7735" spans="1:5">
      <c r="A7735" s="923"/>
      <c r="B7735" s="917"/>
      <c r="C7735" s="917"/>
      <c r="D7735" s="917"/>
      <c r="E7735" s="917"/>
    </row>
    <row r="7736" spans="1:5">
      <c r="A7736" s="923"/>
      <c r="B7736" s="917"/>
      <c r="C7736" s="917"/>
      <c r="D7736" s="917"/>
      <c r="E7736" s="917"/>
    </row>
    <row r="7737" spans="1:5">
      <c r="A7737" s="923"/>
      <c r="B7737" s="917"/>
      <c r="C7737" s="917"/>
      <c r="D7737" s="917"/>
      <c r="E7737" s="917"/>
    </row>
    <row r="7738" spans="1:5">
      <c r="A7738" s="923"/>
      <c r="B7738" s="917"/>
      <c r="C7738" s="917"/>
      <c r="D7738" s="917"/>
      <c r="E7738" s="917"/>
    </row>
    <row r="7739" spans="1:5">
      <c r="A7739" s="923"/>
      <c r="B7739" s="917"/>
      <c r="C7739" s="917"/>
      <c r="D7739" s="917"/>
      <c r="E7739" s="917"/>
    </row>
    <row r="7740" spans="1:5">
      <c r="A7740" s="923"/>
      <c r="B7740" s="917"/>
      <c r="C7740" s="917"/>
      <c r="D7740" s="917"/>
      <c r="E7740" s="917"/>
    </row>
    <row r="7741" spans="1:5">
      <c r="A7741" s="923"/>
      <c r="B7741" s="917"/>
      <c r="C7741" s="917"/>
      <c r="D7741" s="917"/>
      <c r="E7741" s="917"/>
    </row>
    <row r="7742" spans="1:5">
      <c r="A7742" s="923"/>
      <c r="B7742" s="917"/>
      <c r="C7742" s="917"/>
      <c r="D7742" s="917"/>
      <c r="E7742" s="917"/>
    </row>
    <row r="7743" spans="1:5">
      <c r="A7743" s="923"/>
      <c r="B7743" s="917"/>
      <c r="C7743" s="917"/>
      <c r="D7743" s="917"/>
      <c r="E7743" s="917"/>
    </row>
    <row r="7744" spans="1:5">
      <c r="A7744" s="923"/>
      <c r="B7744" s="917"/>
      <c r="C7744" s="917"/>
      <c r="D7744" s="917"/>
      <c r="E7744" s="917"/>
    </row>
    <row r="7745" spans="1:5">
      <c r="A7745" s="923"/>
      <c r="B7745" s="917"/>
      <c r="C7745" s="917"/>
      <c r="D7745" s="917"/>
      <c r="E7745" s="917"/>
    </row>
    <row r="7746" spans="1:5">
      <c r="A7746" s="923"/>
      <c r="B7746" s="917"/>
      <c r="C7746" s="917"/>
      <c r="D7746" s="917"/>
      <c r="E7746" s="917"/>
    </row>
    <row r="7747" spans="1:5">
      <c r="A7747" s="923"/>
      <c r="B7747" s="917"/>
      <c r="C7747" s="917"/>
      <c r="D7747" s="917"/>
      <c r="E7747" s="917"/>
    </row>
    <row r="7748" spans="1:5">
      <c r="A7748" s="923"/>
      <c r="B7748" s="917"/>
      <c r="C7748" s="917"/>
      <c r="D7748" s="917"/>
      <c r="E7748" s="917"/>
    </row>
    <row r="7749" spans="1:5">
      <c r="A7749" s="923"/>
      <c r="B7749" s="917"/>
      <c r="C7749" s="917"/>
      <c r="D7749" s="917"/>
      <c r="E7749" s="917"/>
    </row>
    <row r="7750" spans="1:5">
      <c r="A7750" s="923"/>
      <c r="B7750" s="917"/>
      <c r="C7750" s="917"/>
      <c r="D7750" s="917"/>
      <c r="E7750" s="917"/>
    </row>
    <row r="7751" spans="1:5">
      <c r="A7751" s="923"/>
      <c r="B7751" s="917"/>
      <c r="C7751" s="917"/>
      <c r="D7751" s="917"/>
      <c r="E7751" s="917"/>
    </row>
    <row r="7752" spans="1:5">
      <c r="A7752" s="923"/>
      <c r="B7752" s="917"/>
      <c r="C7752" s="917"/>
      <c r="D7752" s="917"/>
      <c r="E7752" s="917"/>
    </row>
    <row r="7753" spans="1:5">
      <c r="A7753" s="923"/>
      <c r="B7753" s="917"/>
      <c r="C7753" s="917"/>
      <c r="D7753" s="917"/>
      <c r="E7753" s="917"/>
    </row>
    <row r="7754" spans="1:5">
      <c r="A7754" s="923"/>
      <c r="B7754" s="917"/>
      <c r="C7754" s="917"/>
      <c r="D7754" s="917"/>
      <c r="E7754" s="917"/>
    </row>
    <row r="7755" spans="1:5">
      <c r="A7755" s="923"/>
      <c r="B7755" s="917"/>
      <c r="C7755" s="917"/>
      <c r="D7755" s="917"/>
      <c r="E7755" s="917"/>
    </row>
    <row r="7756" spans="1:5">
      <c r="A7756" s="923"/>
      <c r="B7756" s="917"/>
      <c r="C7756" s="917"/>
      <c r="D7756" s="917"/>
      <c r="E7756" s="917"/>
    </row>
    <row r="7757" spans="1:5">
      <c r="A7757" s="923"/>
      <c r="B7757" s="917"/>
      <c r="C7757" s="917"/>
      <c r="D7757" s="917"/>
      <c r="E7757" s="917"/>
    </row>
    <row r="7758" spans="1:5">
      <c r="A7758" s="923"/>
      <c r="B7758" s="917"/>
      <c r="C7758" s="917"/>
      <c r="D7758" s="917"/>
      <c r="E7758" s="917"/>
    </row>
    <row r="7759" spans="1:5">
      <c r="A7759" s="923"/>
      <c r="B7759" s="917"/>
      <c r="C7759" s="917"/>
      <c r="D7759" s="917"/>
      <c r="E7759" s="917"/>
    </row>
    <row r="7760" spans="1:5">
      <c r="A7760" s="923"/>
      <c r="B7760" s="917"/>
      <c r="C7760" s="917"/>
      <c r="D7760" s="917"/>
      <c r="E7760" s="917"/>
    </row>
    <row r="7761" spans="1:5">
      <c r="A7761" s="923"/>
      <c r="B7761" s="917"/>
      <c r="C7761" s="917"/>
      <c r="D7761" s="917"/>
      <c r="E7761" s="917"/>
    </row>
    <row r="7762" spans="1:5">
      <c r="A7762" s="923"/>
      <c r="B7762" s="917"/>
      <c r="C7762" s="917"/>
      <c r="D7762" s="917"/>
      <c r="E7762" s="917"/>
    </row>
    <row r="7763" spans="1:5">
      <c r="A7763" s="923"/>
      <c r="B7763" s="917"/>
      <c r="C7763" s="917"/>
      <c r="D7763" s="917"/>
      <c r="E7763" s="917"/>
    </row>
    <row r="7764" spans="1:5">
      <c r="A7764" s="923"/>
      <c r="B7764" s="917"/>
      <c r="C7764" s="917"/>
      <c r="D7764" s="917"/>
      <c r="E7764" s="917"/>
    </row>
    <row r="7765" spans="1:5">
      <c r="A7765" s="923"/>
      <c r="B7765" s="917"/>
      <c r="C7765" s="917"/>
      <c r="D7765" s="917"/>
      <c r="E7765" s="917"/>
    </row>
    <row r="7766" spans="1:5">
      <c r="A7766" s="923"/>
      <c r="B7766" s="917"/>
      <c r="C7766" s="917"/>
      <c r="D7766" s="917"/>
      <c r="E7766" s="917"/>
    </row>
    <row r="7767" spans="1:5">
      <c r="A7767" s="923"/>
      <c r="B7767" s="917"/>
      <c r="C7767" s="917"/>
      <c r="D7767" s="917"/>
      <c r="E7767" s="917"/>
    </row>
    <row r="7768" spans="1:5">
      <c r="A7768" s="923"/>
      <c r="B7768" s="917"/>
      <c r="C7768" s="917"/>
      <c r="D7768" s="917"/>
      <c r="E7768" s="917"/>
    </row>
    <row r="7769" spans="1:5">
      <c r="A7769" s="923"/>
      <c r="B7769" s="917"/>
      <c r="C7769" s="917"/>
      <c r="D7769" s="917"/>
      <c r="E7769" s="917"/>
    </row>
    <row r="7770" spans="1:5">
      <c r="A7770" s="923"/>
      <c r="B7770" s="917"/>
      <c r="C7770" s="917"/>
      <c r="D7770" s="917"/>
      <c r="E7770" s="917"/>
    </row>
    <row r="7771" spans="1:5">
      <c r="A7771" s="923"/>
      <c r="B7771" s="917"/>
      <c r="C7771" s="917"/>
      <c r="D7771" s="917"/>
      <c r="E7771" s="917"/>
    </row>
    <row r="7772" spans="1:5">
      <c r="A7772" s="923"/>
      <c r="B7772" s="917"/>
      <c r="C7772" s="917"/>
      <c r="D7772" s="917"/>
      <c r="E7772" s="917"/>
    </row>
    <row r="7773" spans="1:5">
      <c r="A7773" s="923"/>
      <c r="B7773" s="917"/>
      <c r="C7773" s="917"/>
      <c r="D7773" s="917"/>
      <c r="E7773" s="917"/>
    </row>
    <row r="7774" spans="1:5">
      <c r="A7774" s="923"/>
      <c r="B7774" s="917"/>
      <c r="C7774" s="917"/>
      <c r="D7774" s="917"/>
      <c r="E7774" s="917"/>
    </row>
    <row r="7775" spans="1:5">
      <c r="A7775" s="923"/>
      <c r="B7775" s="917"/>
      <c r="C7775" s="917"/>
      <c r="D7775" s="917"/>
      <c r="E7775" s="917"/>
    </row>
    <row r="7776" spans="1:5">
      <c r="A7776" s="923"/>
      <c r="B7776" s="917"/>
      <c r="C7776" s="917"/>
      <c r="D7776" s="917"/>
      <c r="E7776" s="917"/>
    </row>
    <row r="7777" spans="1:5">
      <c r="A7777" s="923"/>
      <c r="B7777" s="917"/>
      <c r="C7777" s="917"/>
      <c r="D7777" s="917"/>
      <c r="E7777" s="917"/>
    </row>
    <row r="7778" spans="1:5">
      <c r="A7778" s="923"/>
      <c r="B7778" s="917"/>
      <c r="C7778" s="917"/>
      <c r="D7778" s="917"/>
      <c r="E7778" s="917"/>
    </row>
    <row r="7779" spans="1:5">
      <c r="A7779" s="923"/>
      <c r="B7779" s="917"/>
      <c r="C7779" s="917"/>
      <c r="D7779" s="917"/>
      <c r="E7779" s="917"/>
    </row>
    <row r="7780" spans="1:5">
      <c r="A7780" s="923"/>
      <c r="B7780" s="917"/>
      <c r="C7780" s="917"/>
      <c r="D7780" s="917"/>
      <c r="E7780" s="917"/>
    </row>
    <row r="7781" spans="1:5">
      <c r="A7781" s="923"/>
      <c r="B7781" s="917"/>
      <c r="C7781" s="917"/>
      <c r="D7781" s="917"/>
      <c r="E7781" s="917"/>
    </row>
    <row r="7782" spans="1:5">
      <c r="A7782" s="923"/>
      <c r="B7782" s="917"/>
      <c r="C7782" s="917"/>
      <c r="D7782" s="917"/>
      <c r="E7782" s="917"/>
    </row>
    <row r="7783" spans="1:5">
      <c r="A7783" s="923"/>
      <c r="B7783" s="917"/>
      <c r="C7783" s="917"/>
      <c r="D7783" s="917"/>
      <c r="E7783" s="917"/>
    </row>
    <row r="7784" spans="1:5">
      <c r="A7784" s="923"/>
      <c r="B7784" s="917"/>
      <c r="C7784" s="917"/>
      <c r="D7784" s="917"/>
      <c r="E7784" s="917"/>
    </row>
    <row r="7785" spans="1:5">
      <c r="A7785" s="923"/>
      <c r="B7785" s="917"/>
      <c r="C7785" s="917"/>
      <c r="D7785" s="917"/>
      <c r="E7785" s="917"/>
    </row>
    <row r="7786" spans="1:5">
      <c r="A7786" s="923"/>
      <c r="B7786" s="917"/>
      <c r="C7786" s="917"/>
      <c r="D7786" s="917"/>
      <c r="E7786" s="917"/>
    </row>
    <row r="7787" spans="1:5">
      <c r="A7787" s="923"/>
      <c r="B7787" s="917"/>
      <c r="C7787" s="917"/>
      <c r="D7787" s="917"/>
      <c r="E7787" s="917"/>
    </row>
    <row r="7788" spans="1:5">
      <c r="A7788" s="923"/>
      <c r="B7788" s="917"/>
      <c r="C7788" s="917"/>
      <c r="D7788" s="917"/>
      <c r="E7788" s="917"/>
    </row>
    <row r="7789" spans="1:5">
      <c r="A7789" s="923"/>
      <c r="B7789" s="917"/>
      <c r="C7789" s="917"/>
      <c r="D7789" s="917"/>
      <c r="E7789" s="917"/>
    </row>
    <row r="7790" spans="1:5">
      <c r="A7790" s="923"/>
      <c r="B7790" s="917"/>
      <c r="C7790" s="917"/>
      <c r="D7790" s="917"/>
      <c r="E7790" s="917"/>
    </row>
    <row r="7791" spans="1:5">
      <c r="A7791" s="923"/>
      <c r="B7791" s="917"/>
      <c r="C7791" s="917"/>
      <c r="D7791" s="917"/>
      <c r="E7791" s="917"/>
    </row>
    <row r="7792" spans="1:5">
      <c r="A7792" s="923"/>
      <c r="B7792" s="917"/>
      <c r="C7792" s="917"/>
      <c r="D7792" s="917"/>
      <c r="E7792" s="917"/>
    </row>
    <row r="7793" spans="1:5">
      <c r="A7793" s="923"/>
      <c r="B7793" s="917"/>
      <c r="C7793" s="917"/>
      <c r="D7793" s="917"/>
      <c r="E7793" s="917"/>
    </row>
    <row r="7794" spans="1:5">
      <c r="A7794" s="923"/>
      <c r="B7794" s="917"/>
      <c r="C7794" s="917"/>
      <c r="D7794" s="917"/>
      <c r="E7794" s="917"/>
    </row>
    <row r="7795" spans="1:5">
      <c r="A7795" s="923"/>
      <c r="B7795" s="917"/>
      <c r="C7795" s="917"/>
      <c r="D7795" s="917"/>
      <c r="E7795" s="917"/>
    </row>
    <row r="7796" spans="1:5">
      <c r="A7796" s="923"/>
      <c r="B7796" s="917"/>
      <c r="C7796" s="917"/>
      <c r="D7796" s="917"/>
      <c r="E7796" s="917"/>
    </row>
    <row r="7797" spans="1:5">
      <c r="A7797" s="923"/>
      <c r="B7797" s="917"/>
      <c r="C7797" s="917"/>
      <c r="D7797" s="917"/>
      <c r="E7797" s="917"/>
    </row>
    <row r="7798" spans="1:5">
      <c r="A7798" s="923"/>
      <c r="B7798" s="917"/>
      <c r="C7798" s="917"/>
      <c r="D7798" s="917"/>
      <c r="E7798" s="917"/>
    </row>
    <row r="7799" spans="1:5">
      <c r="A7799" s="923"/>
      <c r="B7799" s="917"/>
      <c r="C7799" s="917"/>
      <c r="D7799" s="917"/>
      <c r="E7799" s="917"/>
    </row>
    <row r="7800" spans="1:5">
      <c r="A7800" s="923"/>
      <c r="B7800" s="917"/>
      <c r="C7800" s="917"/>
      <c r="D7800" s="917"/>
      <c r="E7800" s="917"/>
    </row>
    <row r="7801" spans="1:5">
      <c r="A7801" s="923"/>
      <c r="B7801" s="917"/>
      <c r="C7801" s="917"/>
      <c r="D7801" s="917"/>
      <c r="E7801" s="917"/>
    </row>
    <row r="7802" spans="1:5">
      <c r="A7802" s="923"/>
      <c r="B7802" s="917"/>
      <c r="C7802" s="917"/>
      <c r="D7802" s="917"/>
      <c r="E7802" s="917"/>
    </row>
    <row r="7803" spans="1:5">
      <c r="A7803" s="923"/>
      <c r="B7803" s="917"/>
      <c r="C7803" s="917"/>
      <c r="D7803" s="917"/>
      <c r="E7803" s="917"/>
    </row>
    <row r="7804" spans="1:5">
      <c r="A7804" s="923"/>
      <c r="B7804" s="917"/>
      <c r="C7804" s="917"/>
      <c r="D7804" s="917"/>
      <c r="E7804" s="917"/>
    </row>
    <row r="7805" spans="1:5">
      <c r="A7805" s="923"/>
      <c r="B7805" s="917"/>
      <c r="C7805" s="917"/>
      <c r="D7805" s="917"/>
      <c r="E7805" s="917"/>
    </row>
    <row r="7806" spans="1:5">
      <c r="A7806" s="923"/>
      <c r="B7806" s="917"/>
      <c r="C7806" s="917"/>
      <c r="D7806" s="917"/>
      <c r="E7806" s="917"/>
    </row>
    <row r="7807" spans="1:5">
      <c r="A7807" s="923"/>
      <c r="B7807" s="917"/>
      <c r="C7807" s="917"/>
      <c r="D7807" s="917"/>
      <c r="E7807" s="917"/>
    </row>
    <row r="7808" spans="1:5">
      <c r="A7808" s="923"/>
      <c r="B7808" s="917"/>
      <c r="C7808" s="917"/>
      <c r="D7808" s="917"/>
      <c r="E7808" s="917"/>
    </row>
    <row r="7809" spans="1:5">
      <c r="A7809" s="923"/>
      <c r="B7809" s="917"/>
      <c r="C7809" s="917"/>
      <c r="D7809" s="917"/>
      <c r="E7809" s="917"/>
    </row>
    <row r="7810" spans="1:5">
      <c r="A7810" s="923"/>
      <c r="B7810" s="917"/>
      <c r="C7810" s="917"/>
      <c r="D7810" s="917"/>
      <c r="E7810" s="917"/>
    </row>
    <row r="7811" spans="1:5">
      <c r="A7811" s="923"/>
      <c r="B7811" s="917"/>
      <c r="C7811" s="917"/>
      <c r="D7811" s="917"/>
      <c r="E7811" s="917"/>
    </row>
    <row r="7812" spans="1:5">
      <c r="A7812" s="923"/>
      <c r="B7812" s="917"/>
      <c r="C7812" s="917"/>
      <c r="D7812" s="917"/>
      <c r="E7812" s="917"/>
    </row>
    <row r="7813" spans="1:5">
      <c r="A7813" s="923"/>
      <c r="B7813" s="917"/>
      <c r="C7813" s="917"/>
      <c r="D7813" s="917"/>
      <c r="E7813" s="917"/>
    </row>
    <row r="7814" spans="1:5">
      <c r="A7814" s="923"/>
      <c r="B7814" s="917"/>
      <c r="C7814" s="917"/>
      <c r="D7814" s="917"/>
      <c r="E7814" s="917"/>
    </row>
    <row r="7815" spans="1:5">
      <c r="A7815" s="923"/>
      <c r="B7815" s="917"/>
      <c r="C7815" s="917"/>
      <c r="D7815" s="917"/>
      <c r="E7815" s="917"/>
    </row>
    <row r="7816" spans="1:5">
      <c r="A7816" s="923"/>
      <c r="B7816" s="917"/>
      <c r="C7816" s="917"/>
      <c r="D7816" s="917"/>
      <c r="E7816" s="917"/>
    </row>
    <row r="7817" spans="1:5">
      <c r="A7817" s="923"/>
      <c r="B7817" s="917"/>
      <c r="C7817" s="917"/>
      <c r="D7817" s="917"/>
      <c r="E7817" s="917"/>
    </row>
    <row r="7818" spans="1:5">
      <c r="A7818" s="923"/>
      <c r="B7818" s="917"/>
      <c r="C7818" s="917"/>
      <c r="D7818" s="917"/>
      <c r="E7818" s="917"/>
    </row>
    <row r="7819" spans="1:5">
      <c r="A7819" s="923"/>
      <c r="B7819" s="917"/>
      <c r="C7819" s="917"/>
      <c r="D7819" s="917"/>
      <c r="E7819" s="917"/>
    </row>
    <row r="7820" spans="1:5">
      <c r="A7820" s="923"/>
      <c r="B7820" s="917"/>
      <c r="C7820" s="917"/>
      <c r="D7820" s="917"/>
      <c r="E7820" s="917"/>
    </row>
    <row r="7821" spans="1:5">
      <c r="A7821" s="923"/>
      <c r="B7821" s="917"/>
      <c r="C7821" s="917"/>
      <c r="D7821" s="917"/>
      <c r="E7821" s="917"/>
    </row>
    <row r="7822" spans="1:5">
      <c r="A7822" s="923"/>
      <c r="B7822" s="917"/>
      <c r="C7822" s="917"/>
      <c r="D7822" s="917"/>
      <c r="E7822" s="917"/>
    </row>
    <row r="7823" spans="1:5">
      <c r="A7823" s="923"/>
      <c r="B7823" s="917"/>
      <c r="C7823" s="917"/>
      <c r="D7823" s="917"/>
      <c r="E7823" s="917"/>
    </row>
    <row r="7824" spans="1:5">
      <c r="A7824" s="923"/>
      <c r="B7824" s="917"/>
      <c r="C7824" s="917"/>
      <c r="D7824" s="917"/>
      <c r="E7824" s="917"/>
    </row>
    <row r="7825" spans="1:5">
      <c r="A7825" s="923"/>
      <c r="B7825" s="917"/>
      <c r="C7825" s="917"/>
      <c r="D7825" s="917"/>
      <c r="E7825" s="917"/>
    </row>
    <row r="7826" spans="1:5">
      <c r="A7826" s="923"/>
      <c r="B7826" s="917"/>
      <c r="C7826" s="917"/>
      <c r="D7826" s="917"/>
      <c r="E7826" s="917"/>
    </row>
    <row r="7827" spans="1:5">
      <c r="A7827" s="923"/>
      <c r="B7827" s="917"/>
      <c r="C7827" s="917"/>
      <c r="D7827" s="917"/>
      <c r="E7827" s="917"/>
    </row>
    <row r="7828" spans="1:5">
      <c r="A7828" s="923"/>
      <c r="B7828" s="917"/>
      <c r="C7828" s="917"/>
      <c r="D7828" s="917"/>
      <c r="E7828" s="917"/>
    </row>
    <row r="7829" spans="1:5">
      <c r="A7829" s="923"/>
      <c r="B7829" s="917"/>
      <c r="C7829" s="917"/>
      <c r="D7829" s="917"/>
      <c r="E7829" s="917"/>
    </row>
    <row r="7830" spans="1:5">
      <c r="A7830" s="923"/>
      <c r="B7830" s="917"/>
      <c r="C7830" s="917"/>
      <c r="D7830" s="917"/>
      <c r="E7830" s="917"/>
    </row>
    <row r="7831" spans="1:5">
      <c r="A7831" s="923"/>
      <c r="B7831" s="917"/>
      <c r="C7831" s="917"/>
      <c r="D7831" s="917"/>
      <c r="E7831" s="917"/>
    </row>
    <row r="7832" spans="1:5">
      <c r="A7832" s="923"/>
      <c r="B7832" s="917"/>
      <c r="C7832" s="917"/>
      <c r="D7832" s="917"/>
      <c r="E7832" s="917"/>
    </row>
    <row r="7833" spans="1:5">
      <c r="A7833" s="923"/>
      <c r="B7833" s="917"/>
      <c r="C7833" s="917"/>
      <c r="D7833" s="917"/>
      <c r="E7833" s="917"/>
    </row>
    <row r="7834" spans="1:5">
      <c r="A7834" s="923"/>
      <c r="B7834" s="917"/>
      <c r="C7834" s="917"/>
      <c r="D7834" s="917"/>
      <c r="E7834" s="917"/>
    </row>
    <row r="7835" spans="1:5">
      <c r="A7835" s="923"/>
      <c r="B7835" s="917"/>
      <c r="C7835" s="917"/>
      <c r="D7835" s="917"/>
      <c r="E7835" s="917"/>
    </row>
    <row r="7836" spans="1:5">
      <c r="A7836" s="923"/>
      <c r="B7836" s="917"/>
      <c r="C7836" s="917"/>
      <c r="D7836" s="917"/>
      <c r="E7836" s="917"/>
    </row>
    <row r="7837" spans="1:5">
      <c r="A7837" s="923"/>
      <c r="B7837" s="917"/>
      <c r="C7837" s="917"/>
      <c r="D7837" s="917"/>
      <c r="E7837" s="917"/>
    </row>
    <row r="7838" spans="1:5">
      <c r="A7838" s="923"/>
      <c r="B7838" s="917"/>
      <c r="C7838" s="917"/>
      <c r="D7838" s="917"/>
      <c r="E7838" s="917"/>
    </row>
    <row r="7839" spans="1:5">
      <c r="A7839" s="923"/>
      <c r="B7839" s="917"/>
      <c r="C7839" s="917"/>
      <c r="D7839" s="917"/>
      <c r="E7839" s="917"/>
    </row>
    <row r="7840" spans="1:5">
      <c r="A7840" s="923"/>
      <c r="B7840" s="917"/>
      <c r="C7840" s="917"/>
      <c r="D7840" s="917"/>
      <c r="E7840" s="917"/>
    </row>
    <row r="7841" spans="1:5">
      <c r="A7841" s="923"/>
      <c r="B7841" s="917"/>
      <c r="C7841" s="917"/>
      <c r="D7841" s="917"/>
      <c r="E7841" s="917"/>
    </row>
    <row r="7842" spans="1:5">
      <c r="A7842" s="923"/>
      <c r="B7842" s="917"/>
      <c r="C7842" s="917"/>
      <c r="D7842" s="917"/>
      <c r="E7842" s="917"/>
    </row>
    <row r="7843" spans="1:5">
      <c r="A7843" s="923"/>
      <c r="B7843" s="917"/>
      <c r="C7843" s="917"/>
      <c r="D7843" s="917"/>
      <c r="E7843" s="917"/>
    </row>
    <row r="7844" spans="1:5">
      <c r="A7844" s="923"/>
      <c r="B7844" s="917"/>
      <c r="C7844" s="917"/>
      <c r="D7844" s="917"/>
      <c r="E7844" s="917"/>
    </row>
    <row r="7845" spans="1:5">
      <c r="A7845" s="923"/>
      <c r="B7845" s="917"/>
      <c r="C7845" s="917"/>
      <c r="D7845" s="917"/>
      <c r="E7845" s="917"/>
    </row>
    <row r="7846" spans="1:5">
      <c r="A7846" s="923"/>
      <c r="B7846" s="917"/>
      <c r="C7846" s="917"/>
      <c r="D7846" s="917"/>
      <c r="E7846" s="917"/>
    </row>
    <row r="7847" spans="1:5">
      <c r="A7847" s="923"/>
      <c r="B7847" s="917"/>
      <c r="C7847" s="917"/>
      <c r="D7847" s="917"/>
      <c r="E7847" s="917"/>
    </row>
    <row r="7848" spans="1:5">
      <c r="A7848" s="923"/>
      <c r="B7848" s="917"/>
      <c r="C7848" s="917"/>
      <c r="D7848" s="917"/>
      <c r="E7848" s="917"/>
    </row>
    <row r="7849" spans="1:5">
      <c r="A7849" s="923"/>
      <c r="B7849" s="917"/>
      <c r="C7849" s="917"/>
      <c r="D7849" s="917"/>
      <c r="E7849" s="917"/>
    </row>
    <row r="7850" spans="1:5">
      <c r="A7850" s="923"/>
      <c r="B7850" s="917"/>
      <c r="C7850" s="917"/>
      <c r="D7850" s="917"/>
      <c r="E7850" s="917"/>
    </row>
    <row r="7851" spans="1:5">
      <c r="A7851" s="923"/>
      <c r="B7851" s="917"/>
      <c r="C7851" s="917"/>
      <c r="D7851" s="917"/>
      <c r="E7851" s="917"/>
    </row>
    <row r="7852" spans="1:5">
      <c r="A7852" s="923"/>
      <c r="B7852" s="917"/>
      <c r="C7852" s="917"/>
      <c r="D7852" s="917"/>
      <c r="E7852" s="917"/>
    </row>
    <row r="7853" spans="1:5">
      <c r="A7853" s="923"/>
      <c r="B7853" s="917"/>
      <c r="C7853" s="917"/>
      <c r="D7853" s="917"/>
      <c r="E7853" s="917"/>
    </row>
    <row r="7854" spans="1:5">
      <c r="A7854" s="923"/>
      <c r="B7854" s="917"/>
      <c r="C7854" s="917"/>
      <c r="D7854" s="917"/>
      <c r="E7854" s="917"/>
    </row>
    <row r="7855" spans="1:5">
      <c r="A7855" s="923"/>
      <c r="B7855" s="917"/>
      <c r="C7855" s="917"/>
      <c r="D7855" s="917"/>
      <c r="E7855" s="917"/>
    </row>
    <row r="7856" spans="1:5">
      <c r="A7856" s="923"/>
      <c r="B7856" s="917"/>
      <c r="C7856" s="917"/>
      <c r="D7856" s="917"/>
      <c r="E7856" s="917"/>
    </row>
    <row r="7857" spans="1:5">
      <c r="A7857" s="923"/>
      <c r="B7857" s="917"/>
      <c r="C7857" s="917"/>
      <c r="D7857" s="917"/>
      <c r="E7857" s="917"/>
    </row>
    <row r="7858" spans="1:5">
      <c r="A7858" s="923"/>
      <c r="B7858" s="917"/>
      <c r="C7858" s="917"/>
      <c r="D7858" s="917"/>
      <c r="E7858" s="917"/>
    </row>
    <row r="7859" spans="1:5">
      <c r="A7859" s="923"/>
      <c r="B7859" s="917"/>
      <c r="C7859" s="917"/>
      <c r="D7859" s="917"/>
      <c r="E7859" s="917"/>
    </row>
    <row r="7860" spans="1:5">
      <c r="A7860" s="923"/>
      <c r="B7860" s="917"/>
      <c r="C7860" s="917"/>
      <c r="D7860" s="917"/>
      <c r="E7860" s="917"/>
    </row>
    <row r="7861" spans="1:5">
      <c r="A7861" s="923"/>
      <c r="B7861" s="917"/>
      <c r="C7861" s="917"/>
      <c r="D7861" s="917"/>
      <c r="E7861" s="917"/>
    </row>
    <row r="7862" spans="1:5">
      <c r="A7862" s="923"/>
      <c r="B7862" s="917"/>
      <c r="C7862" s="917"/>
      <c r="D7862" s="917"/>
      <c r="E7862" s="917"/>
    </row>
    <row r="7863" spans="1:5">
      <c r="A7863" s="923"/>
      <c r="B7863" s="917"/>
      <c r="C7863" s="917"/>
      <c r="D7863" s="917"/>
      <c r="E7863" s="917"/>
    </row>
    <row r="7864" spans="1:5">
      <c r="A7864" s="923"/>
      <c r="B7864" s="917"/>
      <c r="C7864" s="917"/>
      <c r="D7864" s="917"/>
      <c r="E7864" s="917"/>
    </row>
    <row r="7865" spans="1:5">
      <c r="A7865" s="923"/>
      <c r="B7865" s="917"/>
      <c r="C7865" s="917"/>
      <c r="D7865" s="917"/>
      <c r="E7865" s="917"/>
    </row>
    <row r="7866" spans="1:5">
      <c r="A7866" s="923"/>
      <c r="B7866" s="917"/>
      <c r="C7866" s="917"/>
      <c r="D7866" s="917"/>
      <c r="E7866" s="917"/>
    </row>
    <row r="7867" spans="1:5">
      <c r="A7867" s="923"/>
      <c r="B7867" s="917"/>
      <c r="C7867" s="917"/>
      <c r="D7867" s="917"/>
      <c r="E7867" s="917"/>
    </row>
    <row r="7868" spans="1:5">
      <c r="A7868" s="923"/>
      <c r="B7868" s="917"/>
      <c r="C7868" s="917"/>
      <c r="D7868" s="917"/>
      <c r="E7868" s="917"/>
    </row>
    <row r="7869" spans="1:5">
      <c r="A7869" s="923"/>
      <c r="B7869" s="917"/>
      <c r="C7869" s="917"/>
      <c r="D7869" s="917"/>
      <c r="E7869" s="917"/>
    </row>
    <row r="7870" spans="1:5">
      <c r="A7870" s="923"/>
      <c r="B7870" s="917"/>
      <c r="C7870" s="917"/>
      <c r="D7870" s="917"/>
      <c r="E7870" s="917"/>
    </row>
    <row r="7871" spans="1:5">
      <c r="A7871" s="923"/>
      <c r="B7871" s="917"/>
      <c r="C7871" s="917"/>
      <c r="D7871" s="917"/>
      <c r="E7871" s="917"/>
    </row>
    <row r="7872" spans="1:5">
      <c r="A7872" s="923"/>
      <c r="B7872" s="917"/>
      <c r="C7872" s="917"/>
      <c r="D7872" s="917"/>
      <c r="E7872" s="917"/>
    </row>
    <row r="7873" spans="1:5">
      <c r="A7873" s="923"/>
      <c r="B7873" s="917"/>
      <c r="C7873" s="917"/>
      <c r="D7873" s="917"/>
      <c r="E7873" s="917"/>
    </row>
    <row r="7874" spans="1:5">
      <c r="A7874" s="923"/>
      <c r="B7874" s="917"/>
      <c r="C7874" s="917"/>
      <c r="D7874" s="917"/>
      <c r="E7874" s="917"/>
    </row>
    <row r="7875" spans="1:5">
      <c r="A7875" s="923"/>
      <c r="B7875" s="917"/>
      <c r="C7875" s="917"/>
      <c r="D7875" s="917"/>
      <c r="E7875" s="917"/>
    </row>
    <row r="7876" spans="1:5">
      <c r="A7876" s="923"/>
      <c r="B7876" s="917"/>
      <c r="C7876" s="917"/>
      <c r="D7876" s="917"/>
      <c r="E7876" s="917"/>
    </row>
    <row r="7877" spans="1:5">
      <c r="A7877" s="923"/>
      <c r="B7877" s="917"/>
      <c r="C7877" s="917"/>
      <c r="D7877" s="917"/>
      <c r="E7877" s="917"/>
    </row>
    <row r="7878" spans="1:5">
      <c r="A7878" s="923"/>
      <c r="B7878" s="917"/>
      <c r="C7878" s="917"/>
      <c r="D7878" s="917"/>
      <c r="E7878" s="917"/>
    </row>
    <row r="7879" spans="1:5">
      <c r="A7879" s="923"/>
      <c r="B7879" s="917"/>
      <c r="C7879" s="917"/>
      <c r="D7879" s="917"/>
      <c r="E7879" s="917"/>
    </row>
    <row r="7880" spans="1:5">
      <c r="A7880" s="923"/>
      <c r="B7880" s="917"/>
      <c r="C7880" s="917"/>
      <c r="D7880" s="917"/>
      <c r="E7880" s="917"/>
    </row>
    <row r="7881" spans="1:5">
      <c r="A7881" s="923"/>
      <c r="B7881" s="917"/>
      <c r="C7881" s="917"/>
      <c r="D7881" s="917"/>
      <c r="E7881" s="917"/>
    </row>
    <row r="7882" spans="1:5">
      <c r="A7882" s="923"/>
      <c r="B7882" s="917"/>
      <c r="C7882" s="917"/>
      <c r="D7882" s="917"/>
      <c r="E7882" s="917"/>
    </row>
    <row r="7883" spans="1:5">
      <c r="A7883" s="923"/>
      <c r="B7883" s="917"/>
      <c r="C7883" s="917"/>
      <c r="D7883" s="917"/>
      <c r="E7883" s="917"/>
    </row>
    <row r="7884" spans="1:5">
      <c r="A7884" s="923"/>
      <c r="B7884" s="917"/>
      <c r="C7884" s="917"/>
      <c r="D7884" s="917"/>
      <c r="E7884" s="917"/>
    </row>
    <row r="7885" spans="1:5">
      <c r="A7885" s="923"/>
      <c r="B7885" s="917"/>
      <c r="C7885" s="917"/>
      <c r="D7885" s="917"/>
      <c r="E7885" s="917"/>
    </row>
    <row r="7886" spans="1:5">
      <c r="A7886" s="923"/>
      <c r="B7886" s="917"/>
      <c r="C7886" s="917"/>
      <c r="D7886" s="917"/>
      <c r="E7886" s="917"/>
    </row>
    <row r="7887" spans="1:5">
      <c r="A7887" s="923"/>
      <c r="B7887" s="917"/>
      <c r="C7887" s="917"/>
      <c r="D7887" s="917"/>
      <c r="E7887" s="917"/>
    </row>
    <row r="7888" spans="1:5">
      <c r="A7888" s="923"/>
      <c r="B7888" s="917"/>
      <c r="C7888" s="917"/>
      <c r="D7888" s="917"/>
      <c r="E7888" s="917"/>
    </row>
    <row r="7889" spans="1:5">
      <c r="A7889" s="923"/>
      <c r="B7889" s="917"/>
      <c r="C7889" s="917"/>
      <c r="D7889" s="917"/>
      <c r="E7889" s="917"/>
    </row>
    <row r="7890" spans="1:5">
      <c r="A7890" s="923"/>
      <c r="B7890" s="917"/>
      <c r="C7890" s="917"/>
      <c r="D7890" s="917"/>
      <c r="E7890" s="917"/>
    </row>
    <row r="7891" spans="1:5">
      <c r="A7891" s="923"/>
      <c r="B7891" s="917"/>
      <c r="C7891" s="917"/>
      <c r="D7891" s="917"/>
      <c r="E7891" s="917"/>
    </row>
    <row r="7892" spans="1:5">
      <c r="A7892" s="923"/>
      <c r="B7892" s="917"/>
      <c r="C7892" s="917"/>
      <c r="D7892" s="917"/>
      <c r="E7892" s="917"/>
    </row>
    <row r="7893" spans="1:5">
      <c r="A7893" s="923"/>
      <c r="B7893" s="917"/>
      <c r="C7893" s="917"/>
      <c r="D7893" s="917"/>
      <c r="E7893" s="917"/>
    </row>
    <row r="7894" spans="1:5">
      <c r="A7894" s="923"/>
      <c r="B7894" s="917"/>
      <c r="C7894" s="917"/>
      <c r="D7894" s="917"/>
      <c r="E7894" s="917"/>
    </row>
    <row r="7895" spans="1:5">
      <c r="A7895" s="923"/>
      <c r="B7895" s="917"/>
      <c r="C7895" s="917"/>
      <c r="D7895" s="917"/>
      <c r="E7895" s="917"/>
    </row>
    <row r="7896" spans="1:5">
      <c r="A7896" s="923"/>
      <c r="B7896" s="917"/>
      <c r="C7896" s="917"/>
      <c r="D7896" s="917"/>
      <c r="E7896" s="917"/>
    </row>
    <row r="7897" spans="1:5">
      <c r="A7897" s="923"/>
      <c r="B7897" s="917"/>
      <c r="C7897" s="917"/>
      <c r="D7897" s="917"/>
      <c r="E7897" s="917"/>
    </row>
    <row r="7898" spans="1:5">
      <c r="A7898" s="923"/>
      <c r="B7898" s="917"/>
      <c r="C7898" s="917"/>
      <c r="D7898" s="917"/>
      <c r="E7898" s="917"/>
    </row>
    <row r="7899" spans="1:5">
      <c r="A7899" s="923"/>
      <c r="B7899" s="917"/>
      <c r="C7899" s="917"/>
      <c r="D7899" s="917"/>
      <c r="E7899" s="917"/>
    </row>
    <row r="7900" spans="1:5">
      <c r="A7900" s="923"/>
      <c r="B7900" s="917"/>
      <c r="C7900" s="917"/>
      <c r="D7900" s="917"/>
      <c r="E7900" s="917"/>
    </row>
    <row r="7901" spans="1:5">
      <c r="A7901" s="923"/>
      <c r="B7901" s="917"/>
      <c r="C7901" s="917"/>
      <c r="D7901" s="917"/>
      <c r="E7901" s="917"/>
    </row>
    <row r="7902" spans="1:5">
      <c r="A7902" s="923"/>
      <c r="B7902" s="917"/>
      <c r="C7902" s="917"/>
      <c r="D7902" s="917"/>
      <c r="E7902" s="917"/>
    </row>
    <row r="7903" spans="1:5">
      <c r="A7903" s="923"/>
      <c r="B7903" s="917"/>
      <c r="C7903" s="917"/>
      <c r="D7903" s="917"/>
      <c r="E7903" s="917"/>
    </row>
    <row r="7904" spans="1:5">
      <c r="A7904" s="923"/>
      <c r="B7904" s="917"/>
      <c r="C7904" s="917"/>
      <c r="D7904" s="917"/>
      <c r="E7904" s="917"/>
    </row>
    <row r="7905" spans="1:5">
      <c r="A7905" s="923"/>
      <c r="B7905" s="917"/>
      <c r="C7905" s="917"/>
      <c r="D7905" s="917"/>
      <c r="E7905" s="917"/>
    </row>
    <row r="7906" spans="1:5">
      <c r="A7906" s="923"/>
      <c r="B7906" s="917"/>
      <c r="C7906" s="917"/>
      <c r="D7906" s="917"/>
      <c r="E7906" s="917"/>
    </row>
    <row r="7907" spans="1:5">
      <c r="A7907" s="923"/>
      <c r="B7907" s="917"/>
      <c r="C7907" s="917"/>
      <c r="D7907" s="917"/>
      <c r="E7907" s="917"/>
    </row>
    <row r="7908" spans="1:5">
      <c r="A7908" s="923"/>
      <c r="B7908" s="917"/>
      <c r="C7908" s="917"/>
      <c r="D7908" s="917"/>
      <c r="E7908" s="917"/>
    </row>
    <row r="7909" spans="1:5">
      <c r="A7909" s="923"/>
      <c r="B7909" s="917"/>
      <c r="C7909" s="917"/>
      <c r="D7909" s="917"/>
      <c r="E7909" s="917"/>
    </row>
    <row r="7910" spans="1:5">
      <c r="A7910" s="923"/>
      <c r="B7910" s="917"/>
      <c r="C7910" s="917"/>
      <c r="D7910" s="917"/>
      <c r="E7910" s="917"/>
    </row>
    <row r="7911" spans="1:5">
      <c r="A7911" s="923"/>
      <c r="B7911" s="917"/>
      <c r="C7911" s="917"/>
      <c r="D7911" s="917"/>
      <c r="E7911" s="917"/>
    </row>
    <row r="7912" spans="1:5">
      <c r="A7912" s="923"/>
      <c r="B7912" s="917"/>
      <c r="C7912" s="917"/>
      <c r="D7912" s="917"/>
      <c r="E7912" s="917"/>
    </row>
    <row r="7913" spans="1:5">
      <c r="A7913" s="923"/>
      <c r="B7913" s="917"/>
      <c r="C7913" s="917"/>
      <c r="D7913" s="917"/>
      <c r="E7913" s="917"/>
    </row>
    <row r="7914" spans="1:5">
      <c r="A7914" s="923"/>
      <c r="B7914" s="917"/>
      <c r="C7914" s="917"/>
      <c r="D7914" s="917"/>
      <c r="E7914" s="917"/>
    </row>
    <row r="7915" spans="1:5">
      <c r="A7915" s="923"/>
      <c r="B7915" s="917"/>
      <c r="C7915" s="917"/>
      <c r="D7915" s="917"/>
      <c r="E7915" s="917"/>
    </row>
    <row r="7916" spans="1:5">
      <c r="A7916" s="923"/>
      <c r="B7916" s="917"/>
      <c r="C7916" s="917"/>
      <c r="D7916" s="917"/>
      <c r="E7916" s="917"/>
    </row>
    <row r="7917" spans="1:5">
      <c r="A7917" s="923"/>
      <c r="B7917" s="917"/>
      <c r="C7917" s="917"/>
      <c r="D7917" s="917"/>
      <c r="E7917" s="917"/>
    </row>
    <row r="7918" spans="1:5">
      <c r="A7918" s="923"/>
      <c r="B7918" s="917"/>
      <c r="C7918" s="917"/>
      <c r="D7918" s="917"/>
      <c r="E7918" s="917"/>
    </row>
    <row r="7919" spans="1:5">
      <c r="A7919" s="923"/>
      <c r="B7919" s="917"/>
      <c r="C7919" s="917"/>
      <c r="D7919" s="917"/>
      <c r="E7919" s="917"/>
    </row>
    <row r="7920" spans="1:5">
      <c r="A7920" s="923"/>
      <c r="B7920" s="917"/>
      <c r="C7920" s="917"/>
      <c r="D7920" s="917"/>
      <c r="E7920" s="917"/>
    </row>
    <row r="7921" spans="1:5">
      <c r="A7921" s="923"/>
      <c r="B7921" s="917"/>
      <c r="C7921" s="917"/>
      <c r="D7921" s="917"/>
      <c r="E7921" s="917"/>
    </row>
    <row r="7922" spans="1:5">
      <c r="A7922" s="923"/>
      <c r="B7922" s="917"/>
      <c r="C7922" s="917"/>
      <c r="D7922" s="917"/>
      <c r="E7922" s="917"/>
    </row>
    <row r="7923" spans="1:5">
      <c r="A7923" s="923"/>
      <c r="B7923" s="917"/>
      <c r="C7923" s="917"/>
      <c r="D7923" s="917"/>
      <c r="E7923" s="917"/>
    </row>
    <row r="7924" spans="1:5">
      <c r="A7924" s="923"/>
      <c r="B7924" s="917"/>
      <c r="C7924" s="917"/>
      <c r="D7924" s="917"/>
      <c r="E7924" s="917"/>
    </row>
    <row r="7925" spans="1:5">
      <c r="A7925" s="923"/>
      <c r="B7925" s="917"/>
      <c r="C7925" s="917"/>
      <c r="D7925" s="917"/>
      <c r="E7925" s="917"/>
    </row>
    <row r="7926" spans="1:5">
      <c r="A7926" s="923"/>
      <c r="B7926" s="917"/>
      <c r="C7926" s="917"/>
      <c r="D7926" s="917"/>
      <c r="E7926" s="917"/>
    </row>
    <row r="7927" spans="1:5">
      <c r="A7927" s="923"/>
      <c r="B7927" s="917"/>
      <c r="C7927" s="917"/>
      <c r="D7927" s="917"/>
      <c r="E7927" s="917"/>
    </row>
    <row r="7928" spans="1:5">
      <c r="A7928" s="923"/>
      <c r="B7928" s="917"/>
      <c r="C7928" s="917"/>
      <c r="D7928" s="917"/>
      <c r="E7928" s="917"/>
    </row>
    <row r="7929" spans="1:5">
      <c r="A7929" s="923"/>
      <c r="B7929" s="917"/>
      <c r="C7929" s="917"/>
      <c r="D7929" s="917"/>
      <c r="E7929" s="917"/>
    </row>
    <row r="7930" spans="1:5">
      <c r="A7930" s="923"/>
      <c r="B7930" s="917"/>
      <c r="C7930" s="917"/>
      <c r="D7930" s="917"/>
      <c r="E7930" s="917"/>
    </row>
    <row r="7931" spans="1:5">
      <c r="A7931" s="923"/>
      <c r="B7931" s="917"/>
      <c r="C7931" s="917"/>
      <c r="D7931" s="917"/>
      <c r="E7931" s="917"/>
    </row>
    <row r="7932" spans="1:5">
      <c r="A7932" s="923"/>
      <c r="B7932" s="917"/>
      <c r="C7932" s="917"/>
      <c r="D7932" s="917"/>
      <c r="E7932" s="917"/>
    </row>
    <row r="7933" spans="1:5">
      <c r="A7933" s="923"/>
      <c r="B7933" s="917"/>
      <c r="C7933" s="917"/>
      <c r="D7933" s="917"/>
      <c r="E7933" s="917"/>
    </row>
    <row r="7934" spans="1:5">
      <c r="A7934" s="923"/>
      <c r="B7934" s="917"/>
      <c r="C7934" s="917"/>
      <c r="D7934" s="917"/>
      <c r="E7934" s="917"/>
    </row>
    <row r="7935" spans="1:5">
      <c r="A7935" s="923"/>
      <c r="B7935" s="917"/>
      <c r="C7935" s="917"/>
      <c r="D7935" s="917"/>
      <c r="E7935" s="917"/>
    </row>
    <row r="7936" spans="1:5">
      <c r="A7936" s="923"/>
      <c r="B7936" s="917"/>
      <c r="C7936" s="917"/>
      <c r="D7936" s="917"/>
      <c r="E7936" s="917"/>
    </row>
    <row r="7937" spans="1:5">
      <c r="A7937" s="923"/>
      <c r="B7937" s="917"/>
      <c r="C7937" s="917"/>
      <c r="D7937" s="917"/>
      <c r="E7937" s="917"/>
    </row>
    <row r="7938" spans="1:5">
      <c r="A7938" s="923"/>
      <c r="B7938" s="917"/>
      <c r="C7938" s="917"/>
      <c r="D7938" s="917"/>
      <c r="E7938" s="917"/>
    </row>
    <row r="7939" spans="1:5">
      <c r="A7939" s="923"/>
      <c r="B7939" s="917"/>
      <c r="C7939" s="917"/>
      <c r="D7939" s="917"/>
      <c r="E7939" s="917"/>
    </row>
    <row r="7940" spans="1:5">
      <c r="A7940" s="923"/>
      <c r="B7940" s="917"/>
      <c r="C7940" s="917"/>
      <c r="D7940" s="917"/>
      <c r="E7940" s="917"/>
    </row>
    <row r="7941" spans="1:5">
      <c r="A7941" s="923"/>
      <c r="B7941" s="917"/>
      <c r="C7941" s="917"/>
      <c r="D7941" s="917"/>
      <c r="E7941" s="917"/>
    </row>
    <row r="7942" spans="1:5">
      <c r="A7942" s="923"/>
      <c r="B7942" s="917"/>
      <c r="C7942" s="917"/>
      <c r="D7942" s="917"/>
      <c r="E7942" s="917"/>
    </row>
    <row r="7943" spans="1:5">
      <c r="A7943" s="923"/>
      <c r="B7943" s="917"/>
      <c r="C7943" s="917"/>
      <c r="D7943" s="917"/>
      <c r="E7943" s="917"/>
    </row>
    <row r="7944" spans="1:5">
      <c r="A7944" s="923"/>
      <c r="B7944" s="917"/>
      <c r="C7944" s="917"/>
      <c r="D7944" s="917"/>
      <c r="E7944" s="917"/>
    </row>
    <row r="7945" spans="1:5">
      <c r="A7945" s="923"/>
      <c r="B7945" s="917"/>
      <c r="C7945" s="917"/>
      <c r="D7945" s="917"/>
      <c r="E7945" s="917"/>
    </row>
    <row r="7946" spans="1:5">
      <c r="A7946" s="923"/>
      <c r="B7946" s="917"/>
      <c r="C7946" s="917"/>
      <c r="D7946" s="917"/>
      <c r="E7946" s="917"/>
    </row>
    <row r="7947" spans="1:5">
      <c r="A7947" s="923"/>
      <c r="B7947" s="917"/>
      <c r="C7947" s="917"/>
      <c r="D7947" s="917"/>
      <c r="E7947" s="917"/>
    </row>
    <row r="7948" spans="1:5">
      <c r="A7948" s="923"/>
      <c r="B7948" s="917"/>
      <c r="C7948" s="917"/>
      <c r="D7948" s="917"/>
      <c r="E7948" s="917"/>
    </row>
    <row r="7949" spans="1:5">
      <c r="A7949" s="923"/>
      <c r="B7949" s="917"/>
      <c r="C7949" s="917"/>
      <c r="D7949" s="917"/>
      <c r="E7949" s="917"/>
    </row>
    <row r="7950" spans="1:5">
      <c r="A7950" s="923"/>
      <c r="B7950" s="917"/>
      <c r="C7950" s="917"/>
      <c r="D7950" s="917"/>
      <c r="E7950" s="917"/>
    </row>
    <row r="7951" spans="1:5">
      <c r="A7951" s="923"/>
      <c r="B7951" s="917"/>
      <c r="C7951" s="917"/>
      <c r="D7951" s="917"/>
      <c r="E7951" s="917"/>
    </row>
    <row r="7952" spans="1:5">
      <c r="A7952" s="923"/>
      <c r="B7952" s="917"/>
      <c r="C7952" s="917"/>
      <c r="D7952" s="917"/>
      <c r="E7952" s="917"/>
    </row>
    <row r="7953" spans="1:5">
      <c r="A7953" s="923"/>
      <c r="B7953" s="917"/>
      <c r="C7953" s="917"/>
      <c r="D7953" s="917"/>
      <c r="E7953" s="917"/>
    </row>
    <row r="7954" spans="1:5">
      <c r="A7954" s="923"/>
      <c r="B7954" s="917"/>
      <c r="C7954" s="917"/>
      <c r="D7954" s="917"/>
      <c r="E7954" s="917"/>
    </row>
    <row r="7955" spans="1:5">
      <c r="A7955" s="923"/>
      <c r="B7955" s="917"/>
      <c r="C7955" s="917"/>
      <c r="D7955" s="917"/>
      <c r="E7955" s="917"/>
    </row>
    <row r="7956" spans="1:5">
      <c r="A7956" s="923"/>
      <c r="B7956" s="917"/>
      <c r="C7956" s="917"/>
      <c r="D7956" s="917"/>
      <c r="E7956" s="917"/>
    </row>
    <row r="7957" spans="1:5">
      <c r="A7957" s="923"/>
      <c r="B7957" s="917"/>
      <c r="C7957" s="917"/>
      <c r="D7957" s="917"/>
      <c r="E7957" s="917"/>
    </row>
    <row r="7958" spans="1:5">
      <c r="A7958" s="923"/>
      <c r="B7958" s="917"/>
      <c r="C7958" s="917"/>
      <c r="D7958" s="917"/>
      <c r="E7958" s="917"/>
    </row>
    <row r="7959" spans="1:5">
      <c r="A7959" s="923"/>
      <c r="B7959" s="917"/>
      <c r="C7959" s="917"/>
      <c r="D7959" s="917"/>
      <c r="E7959" s="917"/>
    </row>
    <row r="7960" spans="1:5">
      <c r="A7960" s="923"/>
      <c r="B7960" s="917"/>
      <c r="C7960" s="917"/>
      <c r="D7960" s="917"/>
      <c r="E7960" s="917"/>
    </row>
    <row r="7961" spans="1:5">
      <c r="A7961" s="923"/>
      <c r="B7961" s="917"/>
      <c r="C7961" s="917"/>
      <c r="D7961" s="917"/>
      <c r="E7961" s="917"/>
    </row>
    <row r="7962" spans="1:5">
      <c r="A7962" s="923"/>
      <c r="B7962" s="917"/>
      <c r="C7962" s="917"/>
      <c r="D7962" s="917"/>
      <c r="E7962" s="917"/>
    </row>
    <row r="7963" spans="1:5">
      <c r="A7963" s="923"/>
      <c r="B7963" s="917"/>
      <c r="C7963" s="917"/>
      <c r="D7963" s="917"/>
      <c r="E7963" s="917"/>
    </row>
    <row r="7964" spans="1:5">
      <c r="A7964" s="923"/>
      <c r="B7964" s="917"/>
      <c r="C7964" s="917"/>
      <c r="D7964" s="917"/>
      <c r="E7964" s="917"/>
    </row>
    <row r="7965" spans="1:5">
      <c r="A7965" s="923"/>
      <c r="B7965" s="917"/>
      <c r="C7965" s="917"/>
      <c r="D7965" s="917"/>
      <c r="E7965" s="917"/>
    </row>
    <row r="7966" spans="1:5">
      <c r="A7966" s="923"/>
      <c r="B7966" s="917"/>
      <c r="C7966" s="917"/>
      <c r="D7966" s="917"/>
      <c r="E7966" s="917"/>
    </row>
    <row r="7967" spans="1:5">
      <c r="A7967" s="923"/>
      <c r="B7967" s="917"/>
      <c r="C7967" s="917"/>
      <c r="D7967" s="917"/>
      <c r="E7967" s="917"/>
    </row>
    <row r="7968" spans="1:5">
      <c r="A7968" s="923"/>
      <c r="B7968" s="917"/>
      <c r="C7968" s="917"/>
      <c r="D7968" s="917"/>
      <c r="E7968" s="917"/>
    </row>
    <row r="7969" spans="1:5">
      <c r="A7969" s="923"/>
      <c r="B7969" s="917"/>
      <c r="C7969" s="917"/>
      <c r="D7969" s="917"/>
      <c r="E7969" s="917"/>
    </row>
    <row r="7970" spans="1:5">
      <c r="A7970" s="923"/>
      <c r="B7970" s="917"/>
      <c r="C7970" s="917"/>
      <c r="D7970" s="917"/>
      <c r="E7970" s="917"/>
    </row>
    <row r="7971" spans="1:5">
      <c r="A7971" s="923"/>
      <c r="B7971" s="917"/>
      <c r="C7971" s="917"/>
      <c r="D7971" s="917"/>
      <c r="E7971" s="917"/>
    </row>
    <row r="7972" spans="1:5">
      <c r="A7972" s="923"/>
      <c r="B7972" s="917"/>
      <c r="C7972" s="917"/>
      <c r="D7972" s="917"/>
      <c r="E7972" s="917"/>
    </row>
    <row r="7973" spans="1:5">
      <c r="A7973" s="923"/>
      <c r="B7973" s="917"/>
      <c r="C7973" s="917"/>
      <c r="D7973" s="917"/>
      <c r="E7973" s="917"/>
    </row>
    <row r="7974" spans="1:5">
      <c r="A7974" s="923"/>
      <c r="B7974" s="917"/>
      <c r="C7974" s="917"/>
      <c r="D7974" s="917"/>
      <c r="E7974" s="917"/>
    </row>
    <row r="7975" spans="1:5">
      <c r="A7975" s="923"/>
      <c r="B7975" s="917"/>
      <c r="C7975" s="917"/>
      <c r="D7975" s="917"/>
      <c r="E7975" s="917"/>
    </row>
    <row r="7976" spans="1:5">
      <c r="A7976" s="923"/>
      <c r="B7976" s="917"/>
      <c r="C7976" s="917"/>
      <c r="D7976" s="917"/>
      <c r="E7976" s="917"/>
    </row>
    <row r="7977" spans="1:5">
      <c r="A7977" s="923"/>
      <c r="B7977" s="917"/>
      <c r="C7977" s="917"/>
      <c r="D7977" s="917"/>
      <c r="E7977" s="917"/>
    </row>
    <row r="7978" spans="1:5">
      <c r="A7978" s="923"/>
      <c r="B7978" s="917"/>
      <c r="C7978" s="917"/>
      <c r="D7978" s="917"/>
      <c r="E7978" s="917"/>
    </row>
    <row r="7979" spans="1:5">
      <c r="A7979" s="923"/>
      <c r="B7979" s="917"/>
      <c r="C7979" s="917"/>
      <c r="D7979" s="917"/>
      <c r="E7979" s="917"/>
    </row>
    <row r="7980" spans="1:5">
      <c r="A7980" s="923"/>
      <c r="B7980" s="917"/>
      <c r="C7980" s="917"/>
      <c r="D7980" s="917"/>
      <c r="E7980" s="917"/>
    </row>
    <row r="7981" spans="1:5">
      <c r="A7981" s="923"/>
      <c r="B7981" s="917"/>
      <c r="C7981" s="917"/>
      <c r="D7981" s="917"/>
      <c r="E7981" s="917"/>
    </row>
    <row r="7982" spans="1:5">
      <c r="A7982" s="923"/>
      <c r="B7982" s="917"/>
      <c r="C7982" s="917"/>
      <c r="D7982" s="917"/>
      <c r="E7982" s="917"/>
    </row>
    <row r="7983" spans="1:5">
      <c r="A7983" s="923"/>
      <c r="B7983" s="917"/>
      <c r="C7983" s="917"/>
      <c r="D7983" s="917"/>
      <c r="E7983" s="917"/>
    </row>
    <row r="7984" spans="1:5">
      <c r="A7984" s="923"/>
      <c r="B7984" s="917"/>
      <c r="C7984" s="917"/>
      <c r="D7984" s="917"/>
      <c r="E7984" s="917"/>
    </row>
    <row r="7985" spans="1:5">
      <c r="A7985" s="923"/>
      <c r="B7985" s="917"/>
      <c r="C7985" s="917"/>
      <c r="D7985" s="917"/>
      <c r="E7985" s="917"/>
    </row>
    <row r="7986" spans="1:5">
      <c r="A7986" s="923"/>
      <c r="B7986" s="917"/>
      <c r="C7986" s="917"/>
      <c r="D7986" s="917"/>
      <c r="E7986" s="917"/>
    </row>
    <row r="7987" spans="1:5">
      <c r="A7987" s="923"/>
      <c r="B7987" s="917"/>
      <c r="C7987" s="917"/>
      <c r="D7987" s="917"/>
      <c r="E7987" s="917"/>
    </row>
    <row r="7988" spans="1:5">
      <c r="A7988" s="923"/>
      <c r="B7988" s="917"/>
      <c r="C7988" s="917"/>
      <c r="D7988" s="917"/>
      <c r="E7988" s="917"/>
    </row>
    <row r="7989" spans="1:5">
      <c r="A7989" s="923"/>
      <c r="B7989" s="917"/>
      <c r="C7989" s="917"/>
      <c r="D7989" s="917"/>
      <c r="E7989" s="917"/>
    </row>
    <row r="7990" spans="1:5">
      <c r="A7990" s="923"/>
      <c r="B7990" s="917"/>
      <c r="C7990" s="917"/>
      <c r="D7990" s="917"/>
      <c r="E7990" s="917"/>
    </row>
    <row r="7991" spans="1:5">
      <c r="A7991" s="923"/>
      <c r="B7991" s="917"/>
      <c r="C7991" s="917"/>
      <c r="D7991" s="917"/>
      <c r="E7991" s="917"/>
    </row>
    <row r="7992" spans="1:5">
      <c r="A7992" s="923"/>
      <c r="B7992" s="917"/>
      <c r="C7992" s="917"/>
      <c r="D7992" s="917"/>
      <c r="E7992" s="917"/>
    </row>
    <row r="7993" spans="1:5">
      <c r="A7993" s="923"/>
      <c r="B7993" s="917"/>
      <c r="C7993" s="917"/>
      <c r="D7993" s="917"/>
      <c r="E7993" s="917"/>
    </row>
    <row r="7994" spans="1:5">
      <c r="A7994" s="923"/>
      <c r="B7994" s="917"/>
      <c r="C7994" s="917"/>
      <c r="D7994" s="917"/>
      <c r="E7994" s="917"/>
    </row>
    <row r="7995" spans="1:5">
      <c r="A7995" s="923"/>
      <c r="B7995" s="917"/>
      <c r="C7995" s="917"/>
      <c r="D7995" s="917"/>
      <c r="E7995" s="917"/>
    </row>
    <row r="7996" spans="1:5">
      <c r="A7996" s="923"/>
      <c r="B7996" s="917"/>
      <c r="C7996" s="917"/>
      <c r="D7996" s="917"/>
      <c r="E7996" s="917"/>
    </row>
    <row r="7997" spans="1:5">
      <c r="A7997" s="923"/>
      <c r="B7997" s="917"/>
      <c r="C7997" s="917"/>
      <c r="D7997" s="917"/>
      <c r="E7997" s="917"/>
    </row>
    <row r="7998" spans="1:5">
      <c r="A7998" s="923"/>
      <c r="B7998" s="917"/>
      <c r="C7998" s="917"/>
      <c r="D7998" s="917"/>
      <c r="E7998" s="917"/>
    </row>
    <row r="7999" spans="1:5">
      <c r="A7999" s="923"/>
      <c r="B7999" s="917"/>
      <c r="C7999" s="917"/>
      <c r="D7999" s="917"/>
      <c r="E7999" s="917"/>
    </row>
    <row r="8000" spans="1:5">
      <c r="A8000" s="923"/>
      <c r="B8000" s="917"/>
      <c r="C8000" s="917"/>
      <c r="D8000" s="917"/>
      <c r="E8000" s="917"/>
    </row>
    <row r="8001" spans="1:5">
      <c r="A8001" s="923"/>
      <c r="B8001" s="917"/>
      <c r="C8001" s="917"/>
      <c r="D8001" s="917"/>
      <c r="E8001" s="917"/>
    </row>
    <row r="8002" spans="1:5">
      <c r="A8002" s="923"/>
      <c r="B8002" s="917"/>
      <c r="C8002" s="917"/>
      <c r="D8002" s="917"/>
      <c r="E8002" s="917"/>
    </row>
    <row r="8003" spans="1:5">
      <c r="A8003" s="923"/>
      <c r="B8003" s="917"/>
      <c r="C8003" s="917"/>
      <c r="D8003" s="917"/>
      <c r="E8003" s="917"/>
    </row>
    <row r="8004" spans="1:5">
      <c r="A8004" s="923"/>
      <c r="B8004" s="917"/>
      <c r="C8004" s="917"/>
      <c r="D8004" s="917"/>
      <c r="E8004" s="917"/>
    </row>
    <row r="8005" spans="1:5">
      <c r="A8005" s="923"/>
      <c r="B8005" s="917"/>
      <c r="C8005" s="917"/>
      <c r="D8005" s="917"/>
      <c r="E8005" s="917"/>
    </row>
    <row r="8006" spans="1:5">
      <c r="A8006" s="923"/>
      <c r="B8006" s="917"/>
      <c r="C8006" s="917"/>
      <c r="D8006" s="917"/>
      <c r="E8006" s="917"/>
    </row>
    <row r="8007" spans="1:5">
      <c r="A8007" s="923"/>
      <c r="B8007" s="917"/>
      <c r="C8007" s="917"/>
      <c r="D8007" s="917"/>
      <c r="E8007" s="917"/>
    </row>
    <row r="8008" spans="1:5">
      <c r="A8008" s="923"/>
      <c r="B8008" s="917"/>
      <c r="C8008" s="917"/>
      <c r="D8008" s="917"/>
      <c r="E8008" s="917"/>
    </row>
    <row r="8009" spans="1:5">
      <c r="A8009" s="923"/>
      <c r="B8009" s="917"/>
      <c r="C8009" s="917"/>
      <c r="D8009" s="917"/>
      <c r="E8009" s="917"/>
    </row>
    <row r="8010" spans="1:5">
      <c r="A8010" s="923"/>
      <c r="B8010" s="917"/>
      <c r="C8010" s="917"/>
      <c r="D8010" s="917"/>
      <c r="E8010" s="917"/>
    </row>
    <row r="8011" spans="1:5">
      <c r="A8011" s="923"/>
      <c r="B8011" s="917"/>
      <c r="C8011" s="917"/>
      <c r="D8011" s="917"/>
      <c r="E8011" s="917"/>
    </row>
    <row r="8012" spans="1:5">
      <c r="A8012" s="923"/>
      <c r="B8012" s="917"/>
      <c r="C8012" s="917"/>
      <c r="D8012" s="917"/>
      <c r="E8012" s="917"/>
    </row>
    <row r="8013" spans="1:5">
      <c r="A8013" s="923"/>
      <c r="B8013" s="917"/>
      <c r="C8013" s="917"/>
      <c r="D8013" s="917"/>
      <c r="E8013" s="917"/>
    </row>
    <row r="8014" spans="1:5">
      <c r="A8014" s="923"/>
      <c r="B8014" s="917"/>
      <c r="C8014" s="917"/>
      <c r="D8014" s="917"/>
      <c r="E8014" s="917"/>
    </row>
    <row r="8015" spans="1:5">
      <c r="A8015" s="923"/>
      <c r="B8015" s="917"/>
      <c r="C8015" s="917"/>
      <c r="D8015" s="917"/>
      <c r="E8015" s="917"/>
    </row>
    <row r="8016" spans="1:5">
      <c r="A8016" s="923"/>
      <c r="B8016" s="917"/>
      <c r="C8016" s="917"/>
      <c r="D8016" s="917"/>
      <c r="E8016" s="917"/>
    </row>
    <row r="8017" spans="1:5">
      <c r="A8017" s="923"/>
      <c r="B8017" s="917"/>
      <c r="C8017" s="917"/>
      <c r="D8017" s="917"/>
      <c r="E8017" s="917"/>
    </row>
    <row r="8018" spans="1:5">
      <c r="A8018" s="923"/>
      <c r="B8018" s="917"/>
      <c r="C8018" s="917"/>
      <c r="D8018" s="917"/>
      <c r="E8018" s="917"/>
    </row>
    <row r="8019" spans="1:5">
      <c r="A8019" s="923"/>
      <c r="B8019" s="917"/>
      <c r="C8019" s="917"/>
      <c r="D8019" s="917"/>
      <c r="E8019" s="917"/>
    </row>
    <row r="8020" spans="1:5">
      <c r="A8020" s="923"/>
      <c r="B8020" s="917"/>
      <c r="C8020" s="917"/>
      <c r="D8020" s="917"/>
      <c r="E8020" s="917"/>
    </row>
    <row r="8021" spans="1:5">
      <c r="A8021" s="923"/>
      <c r="B8021" s="917"/>
      <c r="C8021" s="917"/>
      <c r="D8021" s="917"/>
      <c r="E8021" s="917"/>
    </row>
    <row r="8022" spans="1:5">
      <c r="A8022" s="923"/>
      <c r="B8022" s="917"/>
      <c r="C8022" s="917"/>
      <c r="D8022" s="917"/>
      <c r="E8022" s="917"/>
    </row>
    <row r="8023" spans="1:5">
      <c r="A8023" s="923"/>
      <c r="B8023" s="917"/>
      <c r="C8023" s="917"/>
      <c r="D8023" s="917"/>
      <c r="E8023" s="917"/>
    </row>
    <row r="8024" spans="1:5">
      <c r="A8024" s="923"/>
      <c r="B8024" s="917"/>
      <c r="C8024" s="917"/>
      <c r="D8024" s="917"/>
      <c r="E8024" s="917"/>
    </row>
    <row r="8025" spans="1:5">
      <c r="A8025" s="923"/>
      <c r="B8025" s="917"/>
      <c r="C8025" s="917"/>
      <c r="D8025" s="917"/>
      <c r="E8025" s="917"/>
    </row>
    <row r="8026" spans="1:5">
      <c r="A8026" s="923"/>
      <c r="B8026" s="917"/>
      <c r="C8026" s="917"/>
      <c r="D8026" s="917"/>
      <c r="E8026" s="917"/>
    </row>
    <row r="8027" spans="1:5">
      <c r="A8027" s="923"/>
      <c r="B8027" s="917"/>
      <c r="C8027" s="917"/>
      <c r="D8027" s="917"/>
      <c r="E8027" s="917"/>
    </row>
    <row r="8028" spans="1:5">
      <c r="A8028" s="923"/>
      <c r="B8028" s="917"/>
      <c r="C8028" s="917"/>
      <c r="D8028" s="917"/>
      <c r="E8028" s="917"/>
    </row>
    <row r="8029" spans="1:5">
      <c r="A8029" s="923"/>
      <c r="B8029" s="917"/>
      <c r="C8029" s="917"/>
      <c r="D8029" s="917"/>
      <c r="E8029" s="917"/>
    </row>
    <row r="8030" spans="1:5">
      <c r="A8030" s="923"/>
      <c r="B8030" s="917"/>
      <c r="C8030" s="917"/>
      <c r="D8030" s="917"/>
      <c r="E8030" s="917"/>
    </row>
    <row r="8031" spans="1:5">
      <c r="A8031" s="923"/>
      <c r="B8031" s="917"/>
      <c r="C8031" s="917"/>
      <c r="D8031" s="917"/>
      <c r="E8031" s="917"/>
    </row>
    <row r="8032" spans="1:5">
      <c r="A8032" s="923"/>
      <c r="B8032" s="917"/>
      <c r="C8032" s="917"/>
      <c r="D8032" s="917"/>
      <c r="E8032" s="917"/>
    </row>
    <row r="8033" spans="1:5">
      <c r="A8033" s="923"/>
      <c r="B8033" s="917"/>
      <c r="C8033" s="917"/>
      <c r="D8033" s="917"/>
      <c r="E8033" s="917"/>
    </row>
    <row r="8034" spans="1:5">
      <c r="A8034" s="923"/>
      <c r="B8034" s="917"/>
      <c r="C8034" s="917"/>
      <c r="D8034" s="917"/>
      <c r="E8034" s="917"/>
    </row>
    <row r="8035" spans="1:5">
      <c r="A8035" s="923"/>
      <c r="B8035" s="917"/>
      <c r="C8035" s="917"/>
      <c r="D8035" s="917"/>
      <c r="E8035" s="917"/>
    </row>
    <row r="8036" spans="1:5">
      <c r="A8036" s="923"/>
      <c r="B8036" s="917"/>
      <c r="C8036" s="917"/>
      <c r="D8036" s="917"/>
      <c r="E8036" s="917"/>
    </row>
    <row r="8037" spans="1:5">
      <c r="A8037" s="923"/>
      <c r="B8037" s="917"/>
      <c r="C8037" s="917"/>
      <c r="D8037" s="917"/>
      <c r="E8037" s="917"/>
    </row>
    <row r="8038" spans="1:5">
      <c r="A8038" s="923"/>
      <c r="B8038" s="917"/>
      <c r="C8038" s="917"/>
      <c r="D8038" s="917"/>
      <c r="E8038" s="917"/>
    </row>
    <row r="8039" spans="1:5">
      <c r="A8039" s="923"/>
      <c r="B8039" s="917"/>
      <c r="C8039" s="917"/>
      <c r="D8039" s="917"/>
      <c r="E8039" s="917"/>
    </row>
    <row r="8040" spans="1:5">
      <c r="A8040" s="923"/>
      <c r="B8040" s="917"/>
      <c r="C8040" s="917"/>
      <c r="D8040" s="917"/>
      <c r="E8040" s="917"/>
    </row>
    <row r="8041" spans="1:5">
      <c r="A8041" s="923"/>
      <c r="B8041" s="917"/>
      <c r="C8041" s="917"/>
      <c r="D8041" s="917"/>
      <c r="E8041" s="917"/>
    </row>
    <row r="8042" spans="1:5">
      <c r="A8042" s="923"/>
      <c r="B8042" s="917"/>
      <c r="C8042" s="917"/>
      <c r="D8042" s="917"/>
      <c r="E8042" s="917"/>
    </row>
    <row r="8043" spans="1:5">
      <c r="A8043" s="923"/>
      <c r="B8043" s="917"/>
      <c r="C8043" s="917"/>
      <c r="D8043" s="917"/>
      <c r="E8043" s="917"/>
    </row>
    <row r="8044" spans="1:5">
      <c r="A8044" s="923"/>
      <c r="B8044" s="917"/>
      <c r="C8044" s="917"/>
      <c r="D8044" s="917"/>
      <c r="E8044" s="917"/>
    </row>
    <row r="8045" spans="1:5">
      <c r="A8045" s="923"/>
      <c r="B8045" s="917"/>
      <c r="C8045" s="917"/>
      <c r="D8045" s="917"/>
      <c r="E8045" s="917"/>
    </row>
    <row r="8046" spans="1:5">
      <c r="A8046" s="923"/>
      <c r="B8046" s="917"/>
      <c r="C8046" s="917"/>
      <c r="D8046" s="917"/>
      <c r="E8046" s="917"/>
    </row>
    <row r="8047" spans="1:5">
      <c r="A8047" s="923"/>
      <c r="B8047" s="917"/>
      <c r="C8047" s="917"/>
      <c r="D8047" s="917"/>
      <c r="E8047" s="917"/>
    </row>
    <row r="8048" spans="1:5">
      <c r="A8048" s="923"/>
      <c r="B8048" s="917"/>
      <c r="C8048" s="917"/>
      <c r="D8048" s="917"/>
      <c r="E8048" s="917"/>
    </row>
    <row r="8049" spans="1:5">
      <c r="A8049" s="923"/>
      <c r="B8049" s="917"/>
      <c r="C8049" s="917"/>
      <c r="D8049" s="917"/>
      <c r="E8049" s="917"/>
    </row>
    <row r="8050" spans="1:5">
      <c r="A8050" s="923"/>
      <c r="B8050" s="917"/>
      <c r="C8050" s="917"/>
      <c r="D8050" s="917"/>
      <c r="E8050" s="917"/>
    </row>
    <row r="8051" spans="1:5">
      <c r="A8051" s="923"/>
      <c r="B8051" s="917"/>
      <c r="C8051" s="917"/>
      <c r="D8051" s="917"/>
      <c r="E8051" s="917"/>
    </row>
    <row r="8052" spans="1:5">
      <c r="A8052" s="923"/>
      <c r="B8052" s="917"/>
      <c r="C8052" s="917"/>
      <c r="D8052" s="917"/>
      <c r="E8052" s="917"/>
    </row>
    <row r="8053" spans="1:5">
      <c r="A8053" s="923"/>
      <c r="B8053" s="917"/>
      <c r="C8053" s="917"/>
      <c r="D8053" s="917"/>
      <c r="E8053" s="917"/>
    </row>
    <row r="8054" spans="1:5">
      <c r="A8054" s="923"/>
      <c r="B8054" s="917"/>
      <c r="C8054" s="917"/>
      <c r="D8054" s="917"/>
      <c r="E8054" s="917"/>
    </row>
    <row r="8055" spans="1:5">
      <c r="A8055" s="923"/>
      <c r="B8055" s="917"/>
      <c r="C8055" s="917"/>
      <c r="D8055" s="917"/>
      <c r="E8055" s="917"/>
    </row>
    <row r="8056" spans="1:5">
      <c r="A8056" s="923"/>
      <c r="B8056" s="917"/>
      <c r="C8056" s="917"/>
      <c r="D8056" s="917"/>
      <c r="E8056" s="917"/>
    </row>
    <row r="8057" spans="1:5">
      <c r="A8057" s="923"/>
      <c r="B8057" s="917"/>
      <c r="C8057" s="917"/>
      <c r="D8057" s="917"/>
      <c r="E8057" s="917"/>
    </row>
    <row r="8058" spans="1:5">
      <c r="A8058" s="923"/>
      <c r="B8058" s="917"/>
      <c r="C8058" s="917"/>
      <c r="D8058" s="917"/>
      <c r="E8058" s="917"/>
    </row>
    <row r="8059" spans="1:5">
      <c r="A8059" s="923"/>
      <c r="B8059" s="917"/>
      <c r="C8059" s="917"/>
      <c r="D8059" s="917"/>
      <c r="E8059" s="917"/>
    </row>
    <row r="8060" spans="1:5">
      <c r="A8060" s="923"/>
      <c r="B8060" s="917"/>
      <c r="C8060" s="917"/>
      <c r="D8060" s="917"/>
      <c r="E8060" s="917"/>
    </row>
    <row r="8061" spans="1:5">
      <c r="A8061" s="923"/>
      <c r="B8061" s="917"/>
      <c r="C8061" s="917"/>
      <c r="D8061" s="917"/>
      <c r="E8061" s="917"/>
    </row>
    <row r="8062" spans="1:5">
      <c r="A8062" s="923"/>
      <c r="B8062" s="917"/>
      <c r="C8062" s="917"/>
      <c r="D8062" s="917"/>
      <c r="E8062" s="917"/>
    </row>
    <row r="8063" spans="1:5">
      <c r="A8063" s="923"/>
      <c r="B8063" s="917"/>
      <c r="C8063" s="917"/>
      <c r="D8063" s="917"/>
      <c r="E8063" s="917"/>
    </row>
    <row r="8064" spans="1:5">
      <c r="A8064" s="923"/>
      <c r="B8064" s="917"/>
      <c r="C8064" s="917"/>
      <c r="D8064" s="917"/>
      <c r="E8064" s="917"/>
    </row>
    <row r="8065" spans="1:5">
      <c r="A8065" s="923"/>
      <c r="B8065" s="917"/>
      <c r="C8065" s="917"/>
      <c r="D8065" s="917"/>
      <c r="E8065" s="917"/>
    </row>
    <row r="8066" spans="1:5">
      <c r="A8066" s="923"/>
      <c r="B8066" s="917"/>
      <c r="C8066" s="917"/>
      <c r="D8066" s="917"/>
      <c r="E8066" s="917"/>
    </row>
    <row r="8067" spans="1:5">
      <c r="A8067" s="923"/>
      <c r="B8067" s="917"/>
      <c r="C8067" s="917"/>
      <c r="D8067" s="917"/>
      <c r="E8067" s="917"/>
    </row>
    <row r="8068" spans="1:5">
      <c r="A8068" s="923"/>
      <c r="B8068" s="917"/>
      <c r="C8068" s="917"/>
      <c r="D8068" s="917"/>
      <c r="E8068" s="917"/>
    </row>
    <row r="8069" spans="1:5">
      <c r="A8069" s="923"/>
      <c r="B8069" s="917"/>
      <c r="C8069" s="917"/>
      <c r="D8069" s="917"/>
      <c r="E8069" s="917"/>
    </row>
    <row r="8070" spans="1:5">
      <c r="A8070" s="923"/>
      <c r="B8070" s="917"/>
      <c r="C8070" s="917"/>
      <c r="D8070" s="917"/>
      <c r="E8070" s="917"/>
    </row>
    <row r="8071" spans="1:5">
      <c r="A8071" s="923"/>
      <c r="B8071" s="917"/>
      <c r="C8071" s="917"/>
      <c r="D8071" s="917"/>
      <c r="E8071" s="917"/>
    </row>
    <row r="8072" spans="1:5">
      <c r="A8072" s="923"/>
      <c r="B8072" s="917"/>
      <c r="C8072" s="917"/>
      <c r="D8072" s="917"/>
      <c r="E8072" s="917"/>
    </row>
    <row r="8073" spans="1:5">
      <c r="A8073" s="923"/>
      <c r="B8073" s="917"/>
      <c r="C8073" s="917"/>
      <c r="D8073" s="917"/>
      <c r="E8073" s="917"/>
    </row>
    <row r="8074" spans="1:5">
      <c r="A8074" s="923"/>
      <c r="B8074" s="917"/>
      <c r="C8074" s="917"/>
      <c r="D8074" s="917"/>
      <c r="E8074" s="917"/>
    </row>
    <row r="8075" spans="1:5">
      <c r="A8075" s="923"/>
      <c r="B8075" s="917"/>
      <c r="C8075" s="917"/>
      <c r="D8075" s="917"/>
      <c r="E8075" s="917"/>
    </row>
    <row r="8076" spans="1:5">
      <c r="A8076" s="923"/>
      <c r="B8076" s="917"/>
      <c r="C8076" s="917"/>
      <c r="D8076" s="917"/>
      <c r="E8076" s="917"/>
    </row>
    <row r="8077" spans="1:5">
      <c r="A8077" s="923"/>
      <c r="B8077" s="917"/>
      <c r="C8077" s="917"/>
      <c r="D8077" s="917"/>
      <c r="E8077" s="917"/>
    </row>
    <row r="8078" spans="1:5">
      <c r="A8078" s="923"/>
      <c r="B8078" s="917"/>
      <c r="C8078" s="917"/>
      <c r="D8078" s="917"/>
      <c r="E8078" s="917"/>
    </row>
    <row r="8079" spans="1:5">
      <c r="A8079" s="923"/>
      <c r="B8079" s="917"/>
      <c r="C8079" s="917"/>
      <c r="D8079" s="917"/>
      <c r="E8079" s="917"/>
    </row>
    <row r="8080" spans="1:5">
      <c r="A8080" s="923"/>
      <c r="B8080" s="917"/>
      <c r="C8080" s="917"/>
      <c r="D8080" s="917"/>
      <c r="E8080" s="917"/>
    </row>
    <row r="8081" spans="1:5">
      <c r="A8081" s="923"/>
      <c r="B8081" s="917"/>
      <c r="C8081" s="917"/>
      <c r="D8081" s="917"/>
      <c r="E8081" s="917"/>
    </row>
    <row r="8082" spans="1:5">
      <c r="A8082" s="923"/>
      <c r="B8082" s="917"/>
      <c r="C8082" s="917"/>
      <c r="D8082" s="917"/>
      <c r="E8082" s="917"/>
    </row>
    <row r="8083" spans="1:5">
      <c r="A8083" s="923"/>
      <c r="B8083" s="917"/>
      <c r="C8083" s="917"/>
      <c r="D8083" s="917"/>
      <c r="E8083" s="917"/>
    </row>
    <row r="8084" spans="1:5">
      <c r="A8084" s="923"/>
      <c r="B8084" s="917"/>
      <c r="C8084" s="917"/>
      <c r="D8084" s="917"/>
      <c r="E8084" s="917"/>
    </row>
    <row r="8085" spans="1:5">
      <c r="A8085" s="923"/>
      <c r="B8085" s="917"/>
      <c r="C8085" s="917"/>
      <c r="D8085" s="917"/>
      <c r="E8085" s="917"/>
    </row>
    <row r="8086" spans="1:5">
      <c r="A8086" s="923"/>
      <c r="B8086" s="917"/>
      <c r="C8086" s="917"/>
      <c r="D8086" s="917"/>
      <c r="E8086" s="917"/>
    </row>
    <row r="8087" spans="1:5">
      <c r="A8087" s="923"/>
      <c r="B8087" s="917"/>
      <c r="C8087" s="917"/>
      <c r="D8087" s="917"/>
      <c r="E8087" s="917"/>
    </row>
    <row r="8088" spans="1:5">
      <c r="A8088" s="923"/>
      <c r="B8088" s="917"/>
      <c r="C8088" s="917"/>
      <c r="D8088" s="917"/>
      <c r="E8088" s="917"/>
    </row>
    <row r="8089" spans="1:5">
      <c r="A8089" s="923"/>
      <c r="B8089" s="917"/>
      <c r="C8089" s="917"/>
      <c r="D8089" s="917"/>
      <c r="E8089" s="917"/>
    </row>
    <row r="8090" spans="1:5">
      <c r="A8090" s="923"/>
      <c r="B8090" s="917"/>
      <c r="C8090" s="917"/>
      <c r="D8090" s="917"/>
      <c r="E8090" s="917"/>
    </row>
    <row r="8091" spans="1:5">
      <c r="A8091" s="923"/>
      <c r="B8091" s="917"/>
      <c r="C8091" s="917"/>
      <c r="D8091" s="917"/>
      <c r="E8091" s="917"/>
    </row>
    <row r="8092" spans="1:5">
      <c r="A8092" s="923"/>
      <c r="B8092" s="917"/>
      <c r="C8092" s="917"/>
      <c r="D8092" s="917"/>
      <c r="E8092" s="917"/>
    </row>
    <row r="8093" spans="1:5">
      <c r="A8093" s="923"/>
      <c r="B8093" s="917"/>
      <c r="C8093" s="917"/>
      <c r="D8093" s="917"/>
      <c r="E8093" s="917"/>
    </row>
    <row r="8094" spans="1:5">
      <c r="A8094" s="923"/>
      <c r="B8094" s="917"/>
      <c r="C8094" s="917"/>
      <c r="D8094" s="917"/>
      <c r="E8094" s="917"/>
    </row>
    <row r="8095" spans="1:5">
      <c r="A8095" s="923"/>
      <c r="B8095" s="917"/>
      <c r="C8095" s="917"/>
      <c r="D8095" s="917"/>
      <c r="E8095" s="917"/>
    </row>
    <row r="8096" spans="1:5">
      <c r="A8096" s="923"/>
      <c r="B8096" s="917"/>
      <c r="C8096" s="917"/>
      <c r="D8096" s="917"/>
      <c r="E8096" s="917"/>
    </row>
    <row r="8097" spans="1:5">
      <c r="A8097" s="923"/>
      <c r="B8097" s="917"/>
      <c r="C8097" s="917"/>
      <c r="D8097" s="917"/>
      <c r="E8097" s="917"/>
    </row>
    <row r="8098" spans="1:5">
      <c r="A8098" s="923"/>
      <c r="B8098" s="917"/>
      <c r="C8098" s="917"/>
      <c r="D8098" s="917"/>
      <c r="E8098" s="917"/>
    </row>
    <row r="8099" spans="1:5">
      <c r="A8099" s="923"/>
      <c r="B8099" s="917"/>
      <c r="C8099" s="917"/>
      <c r="D8099" s="917"/>
      <c r="E8099" s="917"/>
    </row>
    <row r="8100" spans="1:5">
      <c r="A8100" s="923"/>
      <c r="B8100" s="917"/>
      <c r="C8100" s="917"/>
      <c r="D8100" s="917"/>
      <c r="E8100" s="917"/>
    </row>
    <row r="8101" spans="1:5">
      <c r="A8101" s="923"/>
      <c r="B8101" s="917"/>
      <c r="C8101" s="917"/>
      <c r="D8101" s="917"/>
      <c r="E8101" s="917"/>
    </row>
    <row r="8102" spans="1:5">
      <c r="A8102" s="923"/>
      <c r="B8102" s="917"/>
      <c r="C8102" s="917"/>
      <c r="D8102" s="917"/>
      <c r="E8102" s="917"/>
    </row>
    <row r="8103" spans="1:5">
      <c r="A8103" s="923"/>
      <c r="B8103" s="917"/>
      <c r="C8103" s="917"/>
      <c r="D8103" s="917"/>
      <c r="E8103" s="917"/>
    </row>
    <row r="8104" spans="1:5">
      <c r="A8104" s="923"/>
      <c r="B8104" s="917"/>
      <c r="C8104" s="917"/>
      <c r="D8104" s="917"/>
      <c r="E8104" s="917"/>
    </row>
    <row r="8105" spans="1:5">
      <c r="A8105" s="923"/>
      <c r="B8105" s="917"/>
      <c r="C8105" s="917"/>
      <c r="D8105" s="917"/>
      <c r="E8105" s="917"/>
    </row>
    <row r="8106" spans="1:5">
      <c r="A8106" s="923"/>
      <c r="B8106" s="917"/>
      <c r="C8106" s="917"/>
      <c r="D8106" s="917"/>
      <c r="E8106" s="917"/>
    </row>
    <row r="8107" spans="1:5">
      <c r="A8107" s="923"/>
      <c r="B8107" s="917"/>
      <c r="C8107" s="917"/>
      <c r="D8107" s="917"/>
      <c r="E8107" s="917"/>
    </row>
    <row r="8108" spans="1:5">
      <c r="A8108" s="923"/>
      <c r="B8108" s="917"/>
      <c r="C8108" s="917"/>
      <c r="D8108" s="917"/>
      <c r="E8108" s="917"/>
    </row>
    <row r="8109" spans="1:5">
      <c r="A8109" s="923"/>
      <c r="B8109" s="917"/>
      <c r="C8109" s="917"/>
      <c r="D8109" s="917"/>
      <c r="E8109" s="917"/>
    </row>
    <row r="8110" spans="1:5">
      <c r="A8110" s="923"/>
      <c r="B8110" s="917"/>
      <c r="C8110" s="917"/>
      <c r="D8110" s="917"/>
      <c r="E8110" s="917"/>
    </row>
    <row r="8111" spans="1:5">
      <c r="A8111" s="923"/>
      <c r="B8111" s="917"/>
      <c r="C8111" s="917"/>
      <c r="D8111" s="917"/>
      <c r="E8111" s="917"/>
    </row>
    <row r="8112" spans="1:5">
      <c r="A8112" s="923"/>
      <c r="B8112" s="917"/>
      <c r="C8112" s="917"/>
      <c r="D8112" s="917"/>
      <c r="E8112" s="917"/>
    </row>
    <row r="8113" spans="1:5">
      <c r="A8113" s="923"/>
      <c r="B8113" s="917"/>
      <c r="C8113" s="917"/>
      <c r="D8113" s="917"/>
      <c r="E8113" s="917"/>
    </row>
    <row r="8114" spans="1:5">
      <c r="A8114" s="923"/>
      <c r="B8114" s="917"/>
      <c r="C8114" s="917"/>
      <c r="D8114" s="917"/>
      <c r="E8114" s="917"/>
    </row>
    <row r="8115" spans="1:5">
      <c r="A8115" s="923"/>
      <c r="B8115" s="917"/>
      <c r="C8115" s="917"/>
      <c r="D8115" s="917"/>
      <c r="E8115" s="917"/>
    </row>
    <row r="8116" spans="1:5">
      <c r="A8116" s="923"/>
      <c r="B8116" s="917"/>
      <c r="C8116" s="917"/>
      <c r="D8116" s="917"/>
      <c r="E8116" s="917"/>
    </row>
    <row r="8117" spans="1:5">
      <c r="A8117" s="923"/>
      <c r="B8117" s="917"/>
      <c r="C8117" s="917"/>
      <c r="D8117" s="917"/>
      <c r="E8117" s="917"/>
    </row>
    <row r="8118" spans="1:5">
      <c r="A8118" s="923"/>
      <c r="B8118" s="917"/>
      <c r="C8118" s="917"/>
      <c r="D8118" s="917"/>
      <c r="E8118" s="917"/>
    </row>
    <row r="8119" spans="1:5">
      <c r="A8119" s="923"/>
      <c r="B8119" s="917"/>
      <c r="C8119" s="917"/>
      <c r="D8119" s="917"/>
      <c r="E8119" s="917"/>
    </row>
    <row r="8120" spans="1:5">
      <c r="A8120" s="923"/>
      <c r="B8120" s="917"/>
      <c r="C8120" s="917"/>
      <c r="D8120" s="917"/>
      <c r="E8120" s="917"/>
    </row>
    <row r="8121" spans="1:5">
      <c r="A8121" s="923"/>
      <c r="B8121" s="917"/>
      <c r="C8121" s="917"/>
      <c r="D8121" s="917"/>
      <c r="E8121" s="917"/>
    </row>
    <row r="8122" spans="1:5">
      <c r="A8122" s="923"/>
      <c r="B8122" s="917"/>
      <c r="C8122" s="917"/>
      <c r="D8122" s="917"/>
      <c r="E8122" s="917"/>
    </row>
    <row r="8123" spans="1:5">
      <c r="A8123" s="923"/>
      <c r="B8123" s="917"/>
      <c r="C8123" s="917"/>
      <c r="D8123" s="917"/>
      <c r="E8123" s="917"/>
    </row>
    <row r="8124" spans="1:5">
      <c r="A8124" s="923"/>
      <c r="B8124" s="917"/>
      <c r="C8124" s="917"/>
      <c r="D8124" s="917"/>
      <c r="E8124" s="917"/>
    </row>
    <row r="8125" spans="1:5">
      <c r="A8125" s="923"/>
      <c r="B8125" s="917"/>
      <c r="C8125" s="917"/>
      <c r="D8125" s="917"/>
      <c r="E8125" s="917"/>
    </row>
    <row r="8126" spans="1:5">
      <c r="A8126" s="923"/>
      <c r="B8126" s="917"/>
      <c r="C8126" s="917"/>
      <c r="D8126" s="917"/>
      <c r="E8126" s="917"/>
    </row>
    <row r="8127" spans="1:5">
      <c r="A8127" s="923"/>
      <c r="B8127" s="917"/>
      <c r="C8127" s="917"/>
      <c r="D8127" s="917"/>
      <c r="E8127" s="917"/>
    </row>
    <row r="8128" spans="1:5">
      <c r="A8128" s="923"/>
      <c r="B8128" s="917"/>
      <c r="C8128" s="917"/>
      <c r="D8128" s="917"/>
      <c r="E8128" s="917"/>
    </row>
    <row r="8129" spans="1:5">
      <c r="A8129" s="923"/>
      <c r="B8129" s="917"/>
      <c r="C8129" s="917"/>
      <c r="D8129" s="917"/>
      <c r="E8129" s="917"/>
    </row>
    <row r="8130" spans="1:5">
      <c r="A8130" s="923"/>
      <c r="B8130" s="917"/>
      <c r="C8130" s="917"/>
      <c r="D8130" s="917"/>
      <c r="E8130" s="917"/>
    </row>
    <row r="8131" spans="1:5">
      <c r="A8131" s="923"/>
      <c r="B8131" s="917"/>
      <c r="C8131" s="917"/>
      <c r="D8131" s="917"/>
      <c r="E8131" s="917"/>
    </row>
    <row r="8132" spans="1:5">
      <c r="A8132" s="923"/>
      <c r="B8132" s="917"/>
      <c r="C8132" s="917"/>
      <c r="D8132" s="917"/>
      <c r="E8132" s="917"/>
    </row>
    <row r="8133" spans="1:5">
      <c r="A8133" s="923"/>
      <c r="B8133" s="917"/>
      <c r="C8133" s="917"/>
      <c r="D8133" s="917"/>
      <c r="E8133" s="917"/>
    </row>
    <row r="8134" spans="1:5">
      <c r="A8134" s="923"/>
      <c r="B8134" s="917"/>
      <c r="C8134" s="917"/>
      <c r="D8134" s="917"/>
      <c r="E8134" s="917"/>
    </row>
    <row r="8135" spans="1:5">
      <c r="A8135" s="923"/>
      <c r="B8135" s="917"/>
      <c r="C8135" s="917"/>
      <c r="D8135" s="917"/>
      <c r="E8135" s="917"/>
    </row>
    <row r="8136" spans="1:5">
      <c r="A8136" s="923"/>
      <c r="B8136" s="917"/>
      <c r="C8136" s="917"/>
      <c r="D8136" s="917"/>
      <c r="E8136" s="917"/>
    </row>
    <row r="8137" spans="1:5">
      <c r="A8137" s="923"/>
      <c r="B8137" s="917"/>
      <c r="C8137" s="917"/>
      <c r="D8137" s="917"/>
      <c r="E8137" s="917"/>
    </row>
    <row r="8138" spans="1:5">
      <c r="A8138" s="923"/>
      <c r="B8138" s="917"/>
      <c r="C8138" s="917"/>
      <c r="D8138" s="917"/>
      <c r="E8138" s="917"/>
    </row>
    <row r="8139" spans="1:5">
      <c r="A8139" s="923"/>
      <c r="B8139" s="917"/>
      <c r="C8139" s="917"/>
      <c r="D8139" s="917"/>
      <c r="E8139" s="917"/>
    </row>
    <row r="8140" spans="1:5">
      <c r="A8140" s="923"/>
      <c r="B8140" s="917"/>
      <c r="C8140" s="917"/>
      <c r="D8140" s="917"/>
      <c r="E8140" s="917"/>
    </row>
    <row r="8141" spans="1:5">
      <c r="A8141" s="923"/>
      <c r="B8141" s="917"/>
      <c r="C8141" s="917"/>
      <c r="D8141" s="917"/>
      <c r="E8141" s="917"/>
    </row>
    <row r="8142" spans="1:5">
      <c r="A8142" s="923"/>
      <c r="B8142" s="917"/>
      <c r="C8142" s="917"/>
      <c r="D8142" s="917"/>
      <c r="E8142" s="917"/>
    </row>
    <row r="8143" spans="1:5">
      <c r="A8143" s="923"/>
      <c r="B8143" s="917"/>
      <c r="C8143" s="917"/>
      <c r="D8143" s="917"/>
      <c r="E8143" s="917"/>
    </row>
    <row r="8144" spans="1:5">
      <c r="A8144" s="923"/>
      <c r="B8144" s="917"/>
      <c r="C8144" s="917"/>
      <c r="D8144" s="917"/>
      <c r="E8144" s="917"/>
    </row>
    <row r="8145" spans="1:5">
      <c r="A8145" s="923"/>
      <c r="B8145" s="917"/>
      <c r="C8145" s="917"/>
      <c r="D8145" s="917"/>
      <c r="E8145" s="917"/>
    </row>
    <row r="8146" spans="1:5">
      <c r="A8146" s="923"/>
      <c r="B8146" s="917"/>
      <c r="C8146" s="917"/>
      <c r="D8146" s="917"/>
      <c r="E8146" s="917"/>
    </row>
    <row r="8147" spans="1:5">
      <c r="A8147" s="923"/>
      <c r="B8147" s="917"/>
      <c r="C8147" s="917"/>
      <c r="D8147" s="917"/>
      <c r="E8147" s="917"/>
    </row>
    <row r="8148" spans="1:5">
      <c r="A8148" s="923"/>
      <c r="B8148" s="917"/>
      <c r="C8148" s="917"/>
      <c r="D8148" s="917"/>
      <c r="E8148" s="917"/>
    </row>
    <row r="8149" spans="1:5">
      <c r="A8149" s="923"/>
      <c r="B8149" s="917"/>
      <c r="C8149" s="917"/>
      <c r="D8149" s="917"/>
      <c r="E8149" s="917"/>
    </row>
    <row r="8150" spans="1:5">
      <c r="A8150" s="923"/>
      <c r="B8150" s="917"/>
      <c r="C8150" s="917"/>
      <c r="D8150" s="917"/>
      <c r="E8150" s="917"/>
    </row>
    <row r="8151" spans="1:5">
      <c r="A8151" s="923"/>
      <c r="B8151" s="917"/>
      <c r="C8151" s="917"/>
      <c r="D8151" s="917"/>
      <c r="E8151" s="917"/>
    </row>
    <row r="8152" spans="1:5">
      <c r="A8152" s="923"/>
      <c r="B8152" s="917"/>
      <c r="C8152" s="917"/>
      <c r="D8152" s="917"/>
      <c r="E8152" s="917"/>
    </row>
    <row r="8153" spans="1:5">
      <c r="A8153" s="923"/>
      <c r="B8153" s="917"/>
      <c r="C8153" s="917"/>
      <c r="D8153" s="917"/>
      <c r="E8153" s="917"/>
    </row>
    <row r="8154" spans="1:5">
      <c r="A8154" s="923"/>
      <c r="B8154" s="917"/>
      <c r="C8154" s="917"/>
      <c r="D8154" s="917"/>
      <c r="E8154" s="917"/>
    </row>
    <row r="8155" spans="1:5">
      <c r="A8155" s="923"/>
      <c r="B8155" s="917"/>
      <c r="C8155" s="917"/>
      <c r="D8155" s="917"/>
      <c r="E8155" s="917"/>
    </row>
    <row r="8156" spans="1:5">
      <c r="A8156" s="923"/>
      <c r="B8156" s="917"/>
      <c r="C8156" s="917"/>
      <c r="D8156" s="917"/>
      <c r="E8156" s="917"/>
    </row>
    <row r="8157" spans="1:5">
      <c r="A8157" s="923"/>
      <c r="B8157" s="917"/>
      <c r="C8157" s="917"/>
      <c r="D8157" s="917"/>
      <c r="E8157" s="917"/>
    </row>
    <row r="8158" spans="1:5">
      <c r="A8158" s="923"/>
      <c r="B8158" s="917"/>
      <c r="C8158" s="917"/>
      <c r="D8158" s="917"/>
      <c r="E8158" s="917"/>
    </row>
    <row r="8159" spans="1:5">
      <c r="A8159" s="923"/>
      <c r="B8159" s="917"/>
      <c r="C8159" s="917"/>
      <c r="D8159" s="917"/>
      <c r="E8159" s="917"/>
    </row>
    <row r="8160" spans="1:5">
      <c r="A8160" s="923"/>
      <c r="B8160" s="917"/>
      <c r="C8160" s="917"/>
      <c r="D8160" s="917"/>
      <c r="E8160" s="917"/>
    </row>
    <row r="8161" spans="1:5">
      <c r="A8161" s="923"/>
      <c r="B8161" s="917"/>
      <c r="C8161" s="917"/>
      <c r="D8161" s="917"/>
      <c r="E8161" s="917"/>
    </row>
    <row r="8162" spans="1:5">
      <c r="A8162" s="923"/>
      <c r="B8162" s="917"/>
      <c r="C8162" s="917"/>
      <c r="D8162" s="917"/>
      <c r="E8162" s="917"/>
    </row>
    <row r="8163" spans="1:5">
      <c r="A8163" s="923"/>
      <c r="B8163" s="917"/>
      <c r="C8163" s="917"/>
      <c r="D8163" s="917"/>
      <c r="E8163" s="917"/>
    </row>
    <row r="8164" spans="1:5">
      <c r="A8164" s="923"/>
      <c r="B8164" s="917"/>
      <c r="C8164" s="917"/>
      <c r="D8164" s="917"/>
      <c r="E8164" s="917"/>
    </row>
    <row r="8165" spans="1:5">
      <c r="A8165" s="923"/>
      <c r="B8165" s="917"/>
      <c r="C8165" s="917"/>
      <c r="D8165" s="917"/>
      <c r="E8165" s="917"/>
    </row>
    <row r="8166" spans="1:5">
      <c r="A8166" s="923"/>
      <c r="B8166" s="917"/>
      <c r="C8166" s="917"/>
      <c r="D8166" s="917"/>
      <c r="E8166" s="917"/>
    </row>
    <row r="8167" spans="1:5">
      <c r="A8167" s="923"/>
      <c r="B8167" s="917"/>
      <c r="C8167" s="917"/>
      <c r="D8167" s="917"/>
      <c r="E8167" s="917"/>
    </row>
    <row r="8168" spans="1:5">
      <c r="A8168" s="923"/>
      <c r="B8168" s="917"/>
      <c r="C8168" s="917"/>
      <c r="D8168" s="917"/>
      <c r="E8168" s="917"/>
    </row>
    <row r="8169" spans="1:5">
      <c r="A8169" s="923"/>
      <c r="B8169" s="917"/>
      <c r="C8169" s="917"/>
      <c r="D8169" s="917"/>
      <c r="E8169" s="917"/>
    </row>
    <row r="8170" spans="1:5">
      <c r="A8170" s="923"/>
      <c r="B8170" s="917"/>
      <c r="C8170" s="917"/>
      <c r="D8170" s="917"/>
      <c r="E8170" s="917"/>
    </row>
    <row r="8171" spans="1:5">
      <c r="A8171" s="923"/>
      <c r="B8171" s="917"/>
      <c r="C8171" s="917"/>
      <c r="D8171" s="917"/>
      <c r="E8171" s="917"/>
    </row>
    <row r="8172" spans="1:5">
      <c r="A8172" s="923"/>
      <c r="B8172" s="917"/>
      <c r="C8172" s="917"/>
      <c r="D8172" s="917"/>
      <c r="E8172" s="917"/>
    </row>
    <row r="8173" spans="1:5">
      <c r="A8173" s="923"/>
      <c r="B8173" s="917"/>
      <c r="C8173" s="917"/>
      <c r="D8173" s="917"/>
      <c r="E8173" s="917"/>
    </row>
    <row r="8174" spans="1:5">
      <c r="A8174" s="923"/>
      <c r="B8174" s="917"/>
      <c r="C8174" s="917"/>
      <c r="D8174" s="917"/>
      <c r="E8174" s="917"/>
    </row>
    <row r="8175" spans="1:5">
      <c r="A8175" s="923"/>
      <c r="B8175" s="917"/>
      <c r="C8175" s="917"/>
      <c r="D8175" s="917"/>
      <c r="E8175" s="917"/>
    </row>
    <row r="8176" spans="1:5">
      <c r="A8176" s="923"/>
      <c r="B8176" s="917"/>
      <c r="C8176" s="917"/>
      <c r="D8176" s="917"/>
      <c r="E8176" s="917"/>
    </row>
    <row r="8177" spans="1:5">
      <c r="A8177" s="923"/>
      <c r="B8177" s="917"/>
      <c r="C8177" s="917"/>
      <c r="D8177" s="917"/>
      <c r="E8177" s="917"/>
    </row>
    <row r="8178" spans="1:5">
      <c r="A8178" s="923"/>
      <c r="B8178" s="917"/>
      <c r="C8178" s="917"/>
      <c r="D8178" s="917"/>
      <c r="E8178" s="917"/>
    </row>
    <row r="8179" spans="1:5">
      <c r="A8179" s="923"/>
      <c r="B8179" s="917"/>
      <c r="C8179" s="917"/>
      <c r="D8179" s="917"/>
      <c r="E8179" s="917"/>
    </row>
    <row r="8180" spans="1:5">
      <c r="A8180" s="923"/>
      <c r="B8180" s="917"/>
      <c r="C8180" s="917"/>
      <c r="D8180" s="917"/>
      <c r="E8180" s="917"/>
    </row>
    <row r="8181" spans="1:5">
      <c r="A8181" s="923"/>
      <c r="B8181" s="917"/>
      <c r="C8181" s="917"/>
      <c r="D8181" s="917"/>
      <c r="E8181" s="917"/>
    </row>
    <row r="8182" spans="1:5">
      <c r="A8182" s="923"/>
      <c r="B8182" s="917"/>
      <c r="C8182" s="917"/>
      <c r="D8182" s="917"/>
      <c r="E8182" s="917"/>
    </row>
    <row r="8183" spans="1:5">
      <c r="A8183" s="923"/>
      <c r="B8183" s="917"/>
      <c r="C8183" s="917"/>
      <c r="D8183" s="917"/>
      <c r="E8183" s="917"/>
    </row>
    <row r="8184" spans="1:5">
      <c r="A8184" s="923"/>
      <c r="B8184" s="917"/>
      <c r="C8184" s="917"/>
      <c r="D8184" s="917"/>
      <c r="E8184" s="917"/>
    </row>
    <row r="8185" spans="1:5">
      <c r="A8185" s="923"/>
      <c r="B8185" s="917"/>
      <c r="C8185" s="917"/>
      <c r="D8185" s="917"/>
      <c r="E8185" s="917"/>
    </row>
    <row r="8186" spans="1:5">
      <c r="A8186" s="923"/>
      <c r="B8186" s="917"/>
      <c r="C8186" s="917"/>
      <c r="D8186" s="917"/>
      <c r="E8186" s="917"/>
    </row>
    <row r="8187" spans="1:5">
      <c r="A8187" s="923"/>
      <c r="B8187" s="917"/>
      <c r="C8187" s="917"/>
      <c r="D8187" s="917"/>
      <c r="E8187" s="917"/>
    </row>
    <row r="8188" spans="1:5">
      <c r="A8188" s="923"/>
      <c r="B8188" s="917"/>
      <c r="C8188" s="917"/>
      <c r="D8188" s="917"/>
      <c r="E8188" s="917"/>
    </row>
    <row r="8189" spans="1:5">
      <c r="A8189" s="923"/>
      <c r="B8189" s="917"/>
      <c r="C8189" s="917"/>
      <c r="D8189" s="917"/>
      <c r="E8189" s="917"/>
    </row>
    <row r="8190" spans="1:5">
      <c r="A8190" s="923"/>
      <c r="B8190" s="917"/>
      <c r="C8190" s="917"/>
      <c r="D8190" s="917"/>
      <c r="E8190" s="917"/>
    </row>
    <row r="8191" spans="1:5">
      <c r="A8191" s="923"/>
      <c r="B8191" s="917"/>
      <c r="C8191" s="917"/>
      <c r="D8191" s="917"/>
      <c r="E8191" s="917"/>
    </row>
    <row r="8192" spans="1:5">
      <c r="A8192" s="923"/>
      <c r="B8192" s="917"/>
      <c r="C8192" s="917"/>
      <c r="D8192" s="917"/>
      <c r="E8192" s="917"/>
    </row>
    <row r="8193" spans="1:5">
      <c r="A8193" s="923"/>
      <c r="B8193" s="917"/>
      <c r="C8193" s="917"/>
      <c r="D8193" s="917"/>
      <c r="E8193" s="917"/>
    </row>
    <row r="8194" spans="1:5">
      <c r="A8194" s="923"/>
      <c r="B8194" s="917"/>
      <c r="C8194" s="917"/>
      <c r="D8194" s="917"/>
      <c r="E8194" s="917"/>
    </row>
    <row r="8195" spans="1:5">
      <c r="A8195" s="923"/>
      <c r="B8195" s="917"/>
      <c r="C8195" s="917"/>
      <c r="D8195" s="917"/>
      <c r="E8195" s="917"/>
    </row>
    <row r="8196" spans="1:5">
      <c r="A8196" s="923"/>
      <c r="B8196" s="917"/>
      <c r="C8196" s="917"/>
      <c r="D8196" s="917"/>
      <c r="E8196" s="917"/>
    </row>
    <row r="8197" spans="1:5">
      <c r="A8197" s="923"/>
      <c r="B8197" s="917"/>
      <c r="C8197" s="917"/>
      <c r="D8197" s="917"/>
      <c r="E8197" s="917"/>
    </row>
    <row r="8198" spans="1:5">
      <c r="A8198" s="923"/>
      <c r="B8198" s="917"/>
      <c r="C8198" s="917"/>
      <c r="D8198" s="917"/>
      <c r="E8198" s="917"/>
    </row>
    <row r="8199" spans="1:5">
      <c r="A8199" s="923"/>
      <c r="B8199" s="917"/>
      <c r="C8199" s="917"/>
      <c r="D8199" s="917"/>
      <c r="E8199" s="917"/>
    </row>
    <row r="8200" spans="1:5">
      <c r="A8200" s="923"/>
      <c r="B8200" s="917"/>
      <c r="C8200" s="917"/>
      <c r="D8200" s="917"/>
      <c r="E8200" s="917"/>
    </row>
    <row r="8201" spans="1:5">
      <c r="A8201" s="923"/>
      <c r="B8201" s="917"/>
      <c r="C8201" s="917"/>
      <c r="D8201" s="917"/>
      <c r="E8201" s="917"/>
    </row>
    <row r="8202" spans="1:5">
      <c r="A8202" s="923"/>
      <c r="B8202" s="917"/>
      <c r="C8202" s="917"/>
      <c r="D8202" s="917"/>
      <c r="E8202" s="917"/>
    </row>
    <row r="8203" spans="1:5">
      <c r="A8203" s="923"/>
      <c r="B8203" s="917"/>
      <c r="C8203" s="917"/>
      <c r="D8203" s="917"/>
      <c r="E8203" s="917"/>
    </row>
    <row r="8204" spans="1:5">
      <c r="A8204" s="923"/>
      <c r="B8204" s="917"/>
      <c r="C8204" s="917"/>
      <c r="D8204" s="917"/>
      <c r="E8204" s="917"/>
    </row>
    <row r="8205" spans="1:5">
      <c r="A8205" s="923"/>
      <c r="B8205" s="917"/>
      <c r="C8205" s="917"/>
      <c r="D8205" s="917"/>
      <c r="E8205" s="917"/>
    </row>
    <row r="8206" spans="1:5">
      <c r="A8206" s="923"/>
      <c r="B8206" s="917"/>
      <c r="C8206" s="917"/>
      <c r="D8206" s="917"/>
      <c r="E8206" s="917"/>
    </row>
    <row r="8207" spans="1:5">
      <c r="A8207" s="923"/>
      <c r="B8207" s="917"/>
      <c r="C8207" s="917"/>
      <c r="D8207" s="917"/>
      <c r="E8207" s="917"/>
    </row>
    <row r="8208" spans="1:5">
      <c r="A8208" s="923"/>
      <c r="B8208" s="917"/>
      <c r="C8208" s="917"/>
      <c r="D8208" s="917"/>
      <c r="E8208" s="917"/>
    </row>
    <row r="8209" spans="1:5">
      <c r="A8209" s="923"/>
      <c r="B8209" s="917"/>
      <c r="C8209" s="917"/>
      <c r="D8209" s="917"/>
      <c r="E8209" s="917"/>
    </row>
    <row r="8210" spans="1:5">
      <c r="A8210" s="923"/>
      <c r="B8210" s="917"/>
      <c r="C8210" s="917"/>
      <c r="D8210" s="917"/>
      <c r="E8210" s="917"/>
    </row>
    <row r="8211" spans="1:5">
      <c r="A8211" s="923"/>
      <c r="B8211" s="917"/>
      <c r="C8211" s="917"/>
      <c r="D8211" s="917"/>
      <c r="E8211" s="917"/>
    </row>
    <row r="8212" spans="1:5">
      <c r="A8212" s="923"/>
      <c r="B8212" s="917"/>
      <c r="C8212" s="917"/>
      <c r="D8212" s="917"/>
      <c r="E8212" s="917"/>
    </row>
    <row r="8213" spans="1:5">
      <c r="A8213" s="923"/>
      <c r="B8213" s="917"/>
      <c r="C8213" s="917"/>
      <c r="D8213" s="917"/>
      <c r="E8213" s="917"/>
    </row>
    <row r="8214" spans="1:5">
      <c r="A8214" s="923"/>
      <c r="B8214" s="917"/>
      <c r="C8214" s="917"/>
      <c r="D8214" s="917"/>
      <c r="E8214" s="917"/>
    </row>
    <row r="8215" spans="1:5">
      <c r="A8215" s="923"/>
      <c r="B8215" s="917"/>
      <c r="C8215" s="917"/>
      <c r="D8215" s="917"/>
      <c r="E8215" s="917"/>
    </row>
    <row r="8216" spans="1:5">
      <c r="A8216" s="923"/>
      <c r="B8216" s="917"/>
      <c r="C8216" s="917"/>
      <c r="D8216" s="917"/>
      <c r="E8216" s="917"/>
    </row>
    <row r="8217" spans="1:5">
      <c r="A8217" s="923"/>
      <c r="B8217" s="917"/>
      <c r="C8217" s="917"/>
      <c r="D8217" s="917"/>
      <c r="E8217" s="917"/>
    </row>
    <row r="8218" spans="1:5">
      <c r="A8218" s="923"/>
      <c r="B8218" s="917"/>
      <c r="C8218" s="917"/>
      <c r="D8218" s="917"/>
      <c r="E8218" s="917"/>
    </row>
    <row r="8219" spans="1:5">
      <c r="A8219" s="923"/>
      <c r="B8219" s="917"/>
      <c r="C8219" s="917"/>
      <c r="D8219" s="917"/>
      <c r="E8219" s="917"/>
    </row>
    <row r="8220" spans="1:5">
      <c r="A8220" s="923"/>
      <c r="B8220" s="917"/>
      <c r="C8220" s="917"/>
      <c r="D8220" s="917"/>
      <c r="E8220" s="917"/>
    </row>
    <row r="8221" spans="1:5">
      <c r="A8221" s="923"/>
      <c r="B8221" s="917"/>
      <c r="C8221" s="917"/>
      <c r="D8221" s="917"/>
      <c r="E8221" s="917"/>
    </row>
    <row r="8222" spans="1:5">
      <c r="A8222" s="923"/>
      <c r="B8222" s="917"/>
      <c r="C8222" s="917"/>
      <c r="D8222" s="917"/>
      <c r="E8222" s="917"/>
    </row>
    <row r="8223" spans="1:5">
      <c r="A8223" s="923"/>
      <c r="B8223" s="917"/>
      <c r="C8223" s="917"/>
      <c r="D8223" s="917"/>
      <c r="E8223" s="917"/>
    </row>
    <row r="8224" spans="1:5">
      <c r="A8224" s="923"/>
      <c r="B8224" s="917"/>
      <c r="C8224" s="917"/>
      <c r="D8224" s="917"/>
      <c r="E8224" s="917"/>
    </row>
    <row r="8225" spans="1:5">
      <c r="A8225" s="923"/>
      <c r="B8225" s="917"/>
      <c r="C8225" s="917"/>
      <c r="D8225" s="917"/>
      <c r="E8225" s="917"/>
    </row>
    <row r="8226" spans="1:5">
      <c r="A8226" s="923"/>
      <c r="B8226" s="917"/>
      <c r="C8226" s="917"/>
      <c r="D8226" s="917"/>
      <c r="E8226" s="917"/>
    </row>
    <row r="8227" spans="1:5">
      <c r="A8227" s="923"/>
      <c r="B8227" s="917"/>
      <c r="C8227" s="917"/>
      <c r="D8227" s="917"/>
      <c r="E8227" s="917"/>
    </row>
    <row r="8228" spans="1:5">
      <c r="A8228" s="923"/>
      <c r="B8228" s="917"/>
      <c r="C8228" s="917"/>
      <c r="D8228" s="917"/>
      <c r="E8228" s="917"/>
    </row>
    <row r="8229" spans="1:5">
      <c r="A8229" s="923"/>
      <c r="B8229" s="917"/>
      <c r="C8229" s="917"/>
      <c r="D8229" s="917"/>
      <c r="E8229" s="917"/>
    </row>
    <row r="8230" spans="1:5">
      <c r="A8230" s="923"/>
      <c r="B8230" s="917"/>
      <c r="C8230" s="917"/>
      <c r="D8230" s="917"/>
      <c r="E8230" s="917"/>
    </row>
    <row r="8231" spans="1:5">
      <c r="A8231" s="923"/>
      <c r="B8231" s="917"/>
      <c r="C8231" s="917"/>
      <c r="D8231" s="917"/>
      <c r="E8231" s="917"/>
    </row>
    <row r="8232" spans="1:5">
      <c r="A8232" s="923"/>
      <c r="B8232" s="917"/>
      <c r="C8232" s="917"/>
      <c r="D8232" s="917"/>
      <c r="E8232" s="917"/>
    </row>
    <row r="8233" spans="1:5">
      <c r="A8233" s="923"/>
      <c r="B8233" s="917"/>
      <c r="C8233" s="917"/>
      <c r="D8233" s="917"/>
      <c r="E8233" s="917"/>
    </row>
    <row r="8234" spans="1:5">
      <c r="A8234" s="923"/>
      <c r="B8234" s="917"/>
      <c r="C8234" s="917"/>
      <c r="D8234" s="917"/>
      <c r="E8234" s="917"/>
    </row>
    <row r="8235" spans="1:5">
      <c r="A8235" s="923"/>
      <c r="B8235" s="917"/>
      <c r="C8235" s="917"/>
      <c r="D8235" s="917"/>
      <c r="E8235" s="917"/>
    </row>
    <row r="8236" spans="1:5">
      <c r="A8236" s="923"/>
      <c r="B8236" s="917"/>
      <c r="C8236" s="917"/>
      <c r="D8236" s="917"/>
      <c r="E8236" s="917"/>
    </row>
    <row r="8237" spans="1:5">
      <c r="A8237" s="923"/>
      <c r="B8237" s="917"/>
      <c r="C8237" s="917"/>
      <c r="D8237" s="917"/>
      <c r="E8237" s="917"/>
    </row>
    <row r="8238" spans="1:5">
      <c r="A8238" s="923"/>
      <c r="B8238" s="917"/>
      <c r="C8238" s="917"/>
      <c r="D8238" s="917"/>
      <c r="E8238" s="917"/>
    </row>
    <row r="8239" spans="1:5">
      <c r="A8239" s="923"/>
      <c r="B8239" s="917"/>
      <c r="C8239" s="917"/>
      <c r="D8239" s="917"/>
      <c r="E8239" s="917"/>
    </row>
    <row r="8240" spans="1:5">
      <c r="A8240" s="923"/>
      <c r="B8240" s="917"/>
      <c r="C8240" s="917"/>
      <c r="D8240" s="917"/>
      <c r="E8240" s="917"/>
    </row>
    <row r="8241" spans="1:5">
      <c r="A8241" s="923"/>
      <c r="B8241" s="917"/>
      <c r="C8241" s="917"/>
      <c r="D8241" s="917"/>
      <c r="E8241" s="917"/>
    </row>
    <row r="8242" spans="1:5">
      <c r="A8242" s="923"/>
      <c r="B8242" s="917"/>
      <c r="C8242" s="917"/>
      <c r="D8242" s="917"/>
      <c r="E8242" s="917"/>
    </row>
    <row r="8243" spans="1:5">
      <c r="A8243" s="923"/>
      <c r="B8243" s="917"/>
      <c r="C8243" s="917"/>
      <c r="D8243" s="917"/>
      <c r="E8243" s="917"/>
    </row>
    <row r="8244" spans="1:5">
      <c r="A8244" s="923"/>
      <c r="B8244" s="917"/>
      <c r="C8244" s="917"/>
      <c r="D8244" s="917"/>
      <c r="E8244" s="917"/>
    </row>
    <row r="8245" spans="1:5">
      <c r="A8245" s="923"/>
      <c r="B8245" s="917"/>
      <c r="C8245" s="917"/>
      <c r="D8245" s="917"/>
      <c r="E8245" s="917"/>
    </row>
    <row r="8246" spans="1:5">
      <c r="A8246" s="923"/>
      <c r="B8246" s="917"/>
      <c r="C8246" s="917"/>
      <c r="D8246" s="917"/>
      <c r="E8246" s="917"/>
    </row>
    <row r="8247" spans="1:5">
      <c r="A8247" s="923"/>
      <c r="B8247" s="917"/>
      <c r="C8247" s="917"/>
      <c r="D8247" s="917"/>
      <c r="E8247" s="917"/>
    </row>
    <row r="8248" spans="1:5">
      <c r="A8248" s="923"/>
      <c r="B8248" s="917"/>
      <c r="C8248" s="917"/>
      <c r="D8248" s="917"/>
      <c r="E8248" s="917"/>
    </row>
    <row r="8249" spans="1:5">
      <c r="A8249" s="923"/>
      <c r="B8249" s="917"/>
      <c r="C8249" s="917"/>
      <c r="D8249" s="917"/>
      <c r="E8249" s="917"/>
    </row>
    <row r="8250" spans="1:5">
      <c r="A8250" s="923"/>
      <c r="B8250" s="917"/>
      <c r="C8250" s="917"/>
      <c r="D8250" s="917"/>
      <c r="E8250" s="917"/>
    </row>
    <row r="8251" spans="1:5">
      <c r="A8251" s="923"/>
      <c r="B8251" s="917"/>
      <c r="C8251" s="917"/>
      <c r="D8251" s="917"/>
      <c r="E8251" s="917"/>
    </row>
    <row r="8252" spans="1:5">
      <c r="A8252" s="923"/>
      <c r="B8252" s="917"/>
      <c r="C8252" s="917"/>
      <c r="D8252" s="917"/>
      <c r="E8252" s="917"/>
    </row>
    <row r="8253" spans="1:5">
      <c r="A8253" s="923"/>
      <c r="B8253" s="917"/>
      <c r="C8253" s="917"/>
      <c r="D8253" s="917"/>
      <c r="E8253" s="917"/>
    </row>
    <row r="8254" spans="1:5">
      <c r="A8254" s="923"/>
      <c r="B8254" s="917"/>
      <c r="C8254" s="917"/>
      <c r="D8254" s="917"/>
      <c r="E8254" s="917"/>
    </row>
    <row r="8255" spans="1:5">
      <c r="A8255" s="923"/>
      <c r="B8255" s="917"/>
      <c r="C8255" s="917"/>
      <c r="D8255" s="917"/>
      <c r="E8255" s="917"/>
    </row>
    <row r="8256" spans="1:5">
      <c r="A8256" s="923"/>
      <c r="B8256" s="917"/>
      <c r="C8256" s="917"/>
      <c r="D8256" s="917"/>
      <c r="E8256" s="917"/>
    </row>
    <row r="8257" spans="1:5">
      <c r="A8257" s="923"/>
      <c r="B8257" s="917"/>
      <c r="C8257" s="917"/>
      <c r="D8257" s="917"/>
      <c r="E8257" s="917"/>
    </row>
    <row r="8258" spans="1:5">
      <c r="A8258" s="923"/>
      <c r="B8258" s="917"/>
      <c r="C8258" s="917"/>
      <c r="D8258" s="917"/>
      <c r="E8258" s="917"/>
    </row>
    <row r="8259" spans="1:5">
      <c r="A8259" s="923"/>
      <c r="B8259" s="917"/>
      <c r="C8259" s="917"/>
      <c r="D8259" s="917"/>
      <c r="E8259" s="917"/>
    </row>
    <row r="8260" spans="1:5">
      <c r="A8260" s="923"/>
      <c r="B8260" s="917"/>
      <c r="C8260" s="917"/>
      <c r="D8260" s="917"/>
      <c r="E8260" s="917"/>
    </row>
    <row r="8261" spans="1:5">
      <c r="A8261" s="923"/>
      <c r="B8261" s="917"/>
      <c r="C8261" s="917"/>
      <c r="D8261" s="917"/>
      <c r="E8261" s="917"/>
    </row>
    <row r="8262" spans="1:5">
      <c r="A8262" s="923"/>
      <c r="B8262" s="917"/>
      <c r="C8262" s="917"/>
      <c r="D8262" s="917"/>
      <c r="E8262" s="917"/>
    </row>
    <row r="8263" spans="1:5">
      <c r="A8263" s="923"/>
      <c r="B8263" s="917"/>
      <c r="C8263" s="917"/>
      <c r="D8263" s="917"/>
      <c r="E8263" s="917"/>
    </row>
    <row r="8264" spans="1:5">
      <c r="A8264" s="923"/>
      <c r="B8264" s="917"/>
      <c r="C8264" s="917"/>
      <c r="D8264" s="917"/>
      <c r="E8264" s="917"/>
    </row>
    <row r="8265" spans="1:5">
      <c r="A8265" s="923"/>
      <c r="B8265" s="917"/>
      <c r="C8265" s="917"/>
      <c r="D8265" s="917"/>
      <c r="E8265" s="917"/>
    </row>
    <row r="8266" spans="1:5">
      <c r="A8266" s="923"/>
      <c r="B8266" s="917"/>
      <c r="C8266" s="917"/>
      <c r="D8266" s="917"/>
      <c r="E8266" s="917"/>
    </row>
    <row r="8267" spans="1:5">
      <c r="A8267" s="923"/>
      <c r="B8267" s="917"/>
      <c r="C8267" s="917"/>
      <c r="D8267" s="917"/>
      <c r="E8267" s="917"/>
    </row>
    <row r="8268" spans="1:5">
      <c r="A8268" s="923"/>
      <c r="B8268" s="917"/>
      <c r="C8268" s="917"/>
      <c r="D8268" s="917"/>
      <c r="E8268" s="917"/>
    </row>
    <row r="8269" spans="1:5">
      <c r="A8269" s="923"/>
      <c r="B8269" s="917"/>
      <c r="C8269" s="917"/>
      <c r="D8269" s="917"/>
      <c r="E8269" s="917"/>
    </row>
    <row r="8270" spans="1:5">
      <c r="A8270" s="923"/>
      <c r="B8270" s="917"/>
      <c r="C8270" s="917"/>
      <c r="D8270" s="917"/>
      <c r="E8270" s="917"/>
    </row>
    <row r="8271" spans="1:5">
      <c r="A8271" s="923"/>
      <c r="B8271" s="917"/>
      <c r="C8271" s="917"/>
      <c r="D8271" s="917"/>
      <c r="E8271" s="917"/>
    </row>
    <row r="8272" spans="1:5">
      <c r="A8272" s="923"/>
      <c r="B8272" s="917"/>
      <c r="C8272" s="917"/>
      <c r="D8272" s="917"/>
      <c r="E8272" s="917"/>
    </row>
    <row r="8273" spans="1:5">
      <c r="A8273" s="923"/>
      <c r="B8273" s="917"/>
      <c r="C8273" s="917"/>
      <c r="D8273" s="917"/>
      <c r="E8273" s="917"/>
    </row>
    <row r="8274" spans="1:5">
      <c r="A8274" s="923"/>
      <c r="B8274" s="917"/>
      <c r="C8274" s="917"/>
      <c r="D8274" s="917"/>
      <c r="E8274" s="917"/>
    </row>
    <row r="8275" spans="1:5">
      <c r="A8275" s="923"/>
      <c r="B8275" s="917"/>
      <c r="C8275" s="917"/>
      <c r="D8275" s="917"/>
      <c r="E8275" s="917"/>
    </row>
    <row r="8276" spans="1:5">
      <c r="A8276" s="923"/>
      <c r="B8276" s="917"/>
      <c r="C8276" s="917"/>
      <c r="D8276" s="917"/>
      <c r="E8276" s="917"/>
    </row>
    <row r="8277" spans="1:5">
      <c r="A8277" s="923"/>
      <c r="B8277" s="917"/>
      <c r="C8277" s="917"/>
      <c r="D8277" s="917"/>
      <c r="E8277" s="917"/>
    </row>
    <row r="8278" spans="1:5">
      <c r="A8278" s="923"/>
      <c r="B8278" s="917"/>
      <c r="C8278" s="917"/>
      <c r="D8278" s="917"/>
      <c r="E8278" s="917"/>
    </row>
    <row r="8279" spans="1:5">
      <c r="A8279" s="923"/>
      <c r="B8279" s="917"/>
      <c r="C8279" s="917"/>
      <c r="D8279" s="917"/>
      <c r="E8279" s="917"/>
    </row>
    <row r="8280" spans="1:5">
      <c r="A8280" s="923"/>
      <c r="B8280" s="917"/>
      <c r="C8280" s="917"/>
      <c r="D8280" s="917"/>
      <c r="E8280" s="917"/>
    </row>
    <row r="8281" spans="1:5">
      <c r="A8281" s="923"/>
      <c r="B8281" s="917"/>
      <c r="C8281" s="917"/>
      <c r="D8281" s="917"/>
      <c r="E8281" s="917"/>
    </row>
    <row r="8282" spans="1:5">
      <c r="A8282" s="923"/>
      <c r="B8282" s="917"/>
      <c r="C8282" s="917"/>
      <c r="D8282" s="917"/>
      <c r="E8282" s="917"/>
    </row>
    <row r="8283" spans="1:5">
      <c r="A8283" s="923"/>
      <c r="B8283" s="917"/>
      <c r="C8283" s="917"/>
      <c r="D8283" s="917"/>
      <c r="E8283" s="917"/>
    </row>
    <row r="8284" spans="1:5">
      <c r="A8284" s="923"/>
      <c r="B8284" s="917"/>
      <c r="C8284" s="917"/>
      <c r="D8284" s="917"/>
      <c r="E8284" s="917"/>
    </row>
    <row r="8285" spans="1:5">
      <c r="A8285" s="923"/>
      <c r="B8285" s="917"/>
      <c r="C8285" s="917"/>
      <c r="D8285" s="917"/>
      <c r="E8285" s="917"/>
    </row>
    <row r="8286" spans="1:5">
      <c r="A8286" s="923"/>
      <c r="B8286" s="917"/>
      <c r="C8286" s="917"/>
      <c r="D8286" s="917"/>
      <c r="E8286" s="917"/>
    </row>
    <row r="8287" spans="1:5">
      <c r="A8287" s="923"/>
      <c r="B8287" s="917"/>
      <c r="C8287" s="917"/>
      <c r="D8287" s="917"/>
      <c r="E8287" s="917"/>
    </row>
    <row r="8288" spans="1:5">
      <c r="A8288" s="923"/>
      <c r="B8288" s="917"/>
      <c r="C8288" s="917"/>
      <c r="D8288" s="917"/>
      <c r="E8288" s="917"/>
    </row>
    <row r="8289" spans="1:5">
      <c r="A8289" s="923"/>
      <c r="B8289" s="917"/>
      <c r="C8289" s="917"/>
      <c r="D8289" s="917"/>
      <c r="E8289" s="917"/>
    </row>
    <row r="8290" spans="1:5">
      <c r="A8290" s="923"/>
      <c r="B8290" s="917"/>
      <c r="C8290" s="917"/>
      <c r="D8290" s="917"/>
      <c r="E8290" s="917"/>
    </row>
    <row r="8291" spans="1:5">
      <c r="A8291" s="923"/>
      <c r="B8291" s="917"/>
      <c r="C8291" s="917"/>
      <c r="D8291" s="917"/>
      <c r="E8291" s="917"/>
    </row>
    <row r="8292" spans="1:5">
      <c r="A8292" s="923"/>
      <c r="B8292" s="917"/>
      <c r="C8292" s="917"/>
      <c r="D8292" s="917"/>
      <c r="E8292" s="917"/>
    </row>
    <row r="8293" spans="1:5">
      <c r="A8293" s="923"/>
      <c r="B8293" s="917"/>
      <c r="C8293" s="917"/>
      <c r="D8293" s="917"/>
      <c r="E8293" s="917"/>
    </row>
    <row r="8294" spans="1:5">
      <c r="A8294" s="923"/>
      <c r="B8294" s="917"/>
      <c r="C8294" s="917"/>
      <c r="D8294" s="917"/>
      <c r="E8294" s="917"/>
    </row>
    <row r="8295" spans="1:5">
      <c r="A8295" s="923"/>
      <c r="B8295" s="917"/>
      <c r="C8295" s="917"/>
      <c r="D8295" s="917"/>
      <c r="E8295" s="917"/>
    </row>
    <row r="8296" spans="1:5">
      <c r="A8296" s="923"/>
      <c r="B8296" s="917"/>
      <c r="C8296" s="917"/>
      <c r="D8296" s="917"/>
      <c r="E8296" s="917"/>
    </row>
    <row r="8297" spans="1:5">
      <c r="A8297" s="923"/>
      <c r="B8297" s="917"/>
      <c r="C8297" s="917"/>
      <c r="D8297" s="917"/>
      <c r="E8297" s="917"/>
    </row>
    <row r="8298" spans="1:5">
      <c r="A8298" s="923"/>
      <c r="B8298" s="917"/>
      <c r="C8298" s="917"/>
      <c r="D8298" s="917"/>
      <c r="E8298" s="917"/>
    </row>
    <row r="8299" spans="1:5">
      <c r="A8299" s="923"/>
      <c r="B8299" s="917"/>
      <c r="C8299" s="917"/>
      <c r="D8299" s="917"/>
      <c r="E8299" s="917"/>
    </row>
    <row r="8300" spans="1:5">
      <c r="A8300" s="923"/>
      <c r="B8300" s="917"/>
      <c r="C8300" s="917"/>
      <c r="D8300" s="917"/>
      <c r="E8300" s="917"/>
    </row>
    <row r="8301" spans="1:5">
      <c r="A8301" s="923"/>
      <c r="B8301" s="917"/>
      <c r="C8301" s="917"/>
      <c r="D8301" s="917"/>
      <c r="E8301" s="917"/>
    </row>
    <row r="8302" spans="1:5">
      <c r="A8302" s="923"/>
      <c r="B8302" s="917"/>
      <c r="C8302" s="917"/>
      <c r="D8302" s="917"/>
      <c r="E8302" s="917"/>
    </row>
    <row r="8303" spans="1:5">
      <c r="A8303" s="923"/>
      <c r="B8303" s="917"/>
      <c r="C8303" s="917"/>
      <c r="D8303" s="917"/>
      <c r="E8303" s="917"/>
    </row>
    <row r="8304" spans="1:5">
      <c r="A8304" s="923"/>
      <c r="B8304" s="917"/>
      <c r="C8304" s="917"/>
      <c r="D8304" s="917"/>
      <c r="E8304" s="917"/>
    </row>
    <row r="8305" spans="1:5">
      <c r="A8305" s="923"/>
      <c r="B8305" s="917"/>
      <c r="C8305" s="917"/>
      <c r="D8305" s="917"/>
      <c r="E8305" s="917"/>
    </row>
    <row r="8306" spans="1:5">
      <c r="A8306" s="923"/>
      <c r="B8306" s="917"/>
      <c r="C8306" s="917"/>
      <c r="D8306" s="917"/>
      <c r="E8306" s="917"/>
    </row>
    <row r="8307" spans="1:5">
      <c r="A8307" s="923"/>
      <c r="B8307" s="917"/>
      <c r="C8307" s="917"/>
      <c r="D8307" s="917"/>
      <c r="E8307" s="917"/>
    </row>
    <row r="8308" spans="1:5">
      <c r="A8308" s="923"/>
      <c r="B8308" s="917"/>
      <c r="C8308" s="917"/>
      <c r="D8308" s="917"/>
      <c r="E8308" s="917"/>
    </row>
    <row r="8309" spans="1:5">
      <c r="A8309" s="923"/>
      <c r="B8309" s="917"/>
      <c r="C8309" s="917"/>
      <c r="D8309" s="917"/>
      <c r="E8309" s="917"/>
    </row>
    <row r="8310" spans="1:5">
      <c r="A8310" s="923"/>
      <c r="B8310" s="917"/>
      <c r="C8310" s="917"/>
      <c r="D8310" s="917"/>
      <c r="E8310" s="917"/>
    </row>
    <row r="8311" spans="1:5">
      <c r="A8311" s="923"/>
      <c r="B8311" s="917"/>
      <c r="C8311" s="917"/>
      <c r="D8311" s="917"/>
      <c r="E8311" s="917"/>
    </row>
    <row r="8312" spans="1:5">
      <c r="A8312" s="923"/>
      <c r="B8312" s="917"/>
      <c r="C8312" s="917"/>
      <c r="D8312" s="917"/>
      <c r="E8312" s="917"/>
    </row>
    <row r="8313" spans="1:5">
      <c r="A8313" s="923"/>
      <c r="B8313" s="917"/>
      <c r="C8313" s="917"/>
      <c r="D8313" s="917"/>
      <c r="E8313" s="917"/>
    </row>
    <row r="8314" spans="1:5">
      <c r="A8314" s="923"/>
      <c r="B8314" s="917"/>
      <c r="C8314" s="917"/>
      <c r="D8314" s="917"/>
      <c r="E8314" s="917"/>
    </row>
    <row r="8315" spans="1:5">
      <c r="A8315" s="923"/>
      <c r="B8315" s="917"/>
      <c r="C8315" s="917"/>
      <c r="D8315" s="917"/>
      <c r="E8315" s="917"/>
    </row>
    <row r="8316" spans="1:5">
      <c r="A8316" s="923"/>
      <c r="B8316" s="917"/>
      <c r="C8316" s="917"/>
      <c r="D8316" s="917"/>
      <c r="E8316" s="917"/>
    </row>
    <row r="8317" spans="1:5">
      <c r="A8317" s="923"/>
      <c r="B8317" s="917"/>
      <c r="C8317" s="917"/>
      <c r="D8317" s="917"/>
      <c r="E8317" s="917"/>
    </row>
    <row r="8318" spans="1:5">
      <c r="A8318" s="923"/>
      <c r="B8318" s="917"/>
      <c r="C8318" s="917"/>
      <c r="D8318" s="917"/>
      <c r="E8318" s="917"/>
    </row>
    <row r="8319" spans="1:5">
      <c r="A8319" s="923"/>
      <c r="B8319" s="917"/>
      <c r="C8319" s="917"/>
      <c r="D8319" s="917"/>
      <c r="E8319" s="917"/>
    </row>
    <row r="8320" spans="1:5">
      <c r="A8320" s="923"/>
      <c r="B8320" s="917"/>
      <c r="C8320" s="917"/>
      <c r="D8320" s="917"/>
      <c r="E8320" s="917"/>
    </row>
    <row r="8321" spans="1:5">
      <c r="A8321" s="923"/>
      <c r="B8321" s="917"/>
      <c r="C8321" s="917"/>
      <c r="D8321" s="917"/>
      <c r="E8321" s="917"/>
    </row>
    <row r="8322" spans="1:5">
      <c r="A8322" s="923"/>
      <c r="B8322" s="917"/>
      <c r="C8322" s="917"/>
      <c r="D8322" s="917"/>
      <c r="E8322" s="917"/>
    </row>
    <row r="8323" spans="1:5">
      <c r="A8323" s="923"/>
      <c r="B8323" s="917"/>
      <c r="C8323" s="917"/>
      <c r="D8323" s="917"/>
      <c r="E8323" s="917"/>
    </row>
    <row r="8324" spans="1:5">
      <c r="A8324" s="923"/>
      <c r="B8324" s="917"/>
      <c r="C8324" s="917"/>
      <c r="D8324" s="917"/>
      <c r="E8324" s="917"/>
    </row>
    <row r="8325" spans="1:5">
      <c r="A8325" s="923"/>
      <c r="B8325" s="917"/>
      <c r="C8325" s="917"/>
      <c r="D8325" s="917"/>
      <c r="E8325" s="917"/>
    </row>
    <row r="8326" spans="1:5">
      <c r="A8326" s="923"/>
      <c r="B8326" s="917"/>
      <c r="C8326" s="917"/>
      <c r="D8326" s="917"/>
      <c r="E8326" s="917"/>
    </row>
    <row r="8327" spans="1:5">
      <c r="A8327" s="923"/>
      <c r="B8327" s="917"/>
      <c r="C8327" s="917"/>
      <c r="D8327" s="917"/>
      <c r="E8327" s="917"/>
    </row>
    <row r="8328" spans="1:5">
      <c r="A8328" s="923"/>
      <c r="B8328" s="917"/>
      <c r="C8328" s="917"/>
      <c r="D8328" s="917"/>
      <c r="E8328" s="917"/>
    </row>
    <row r="8329" spans="1:5">
      <c r="A8329" s="923"/>
      <c r="B8329" s="917"/>
      <c r="C8329" s="917"/>
      <c r="D8329" s="917"/>
      <c r="E8329" s="917"/>
    </row>
    <row r="8330" spans="1:5">
      <c r="A8330" s="923"/>
      <c r="B8330" s="917"/>
      <c r="C8330" s="917"/>
      <c r="D8330" s="917"/>
      <c r="E8330" s="917"/>
    </row>
    <row r="8331" spans="1:5">
      <c r="A8331" s="923"/>
      <c r="B8331" s="917"/>
      <c r="C8331" s="917"/>
      <c r="D8331" s="917"/>
      <c r="E8331" s="917"/>
    </row>
    <row r="8332" spans="1:5">
      <c r="A8332" s="923"/>
      <c r="B8332" s="917"/>
      <c r="C8332" s="917"/>
      <c r="D8332" s="917"/>
      <c r="E8332" s="917"/>
    </row>
    <row r="8333" spans="1:5">
      <c r="A8333" s="923"/>
      <c r="B8333" s="917"/>
      <c r="C8333" s="917"/>
      <c r="D8333" s="917"/>
      <c r="E8333" s="917"/>
    </row>
    <row r="8334" spans="1:5">
      <c r="A8334" s="923"/>
      <c r="B8334" s="917"/>
      <c r="C8334" s="917"/>
      <c r="D8334" s="917"/>
      <c r="E8334" s="917"/>
    </row>
    <row r="8335" spans="1:5">
      <c r="A8335" s="923"/>
      <c r="B8335" s="917"/>
      <c r="C8335" s="917"/>
      <c r="D8335" s="917"/>
      <c r="E8335" s="917"/>
    </row>
    <row r="8336" spans="1:5">
      <c r="A8336" s="923"/>
      <c r="B8336" s="917"/>
      <c r="C8336" s="917"/>
      <c r="D8336" s="917"/>
      <c r="E8336" s="917"/>
    </row>
    <row r="8337" spans="1:5">
      <c r="A8337" s="923"/>
      <c r="B8337" s="917"/>
      <c r="C8337" s="917"/>
      <c r="D8337" s="917"/>
      <c r="E8337" s="917"/>
    </row>
    <row r="8338" spans="1:5">
      <c r="A8338" s="923"/>
      <c r="B8338" s="917"/>
      <c r="C8338" s="917"/>
      <c r="D8338" s="917"/>
      <c r="E8338" s="917"/>
    </row>
    <row r="8339" spans="1:5">
      <c r="A8339" s="923"/>
      <c r="B8339" s="917"/>
      <c r="C8339" s="917"/>
      <c r="D8339" s="917"/>
      <c r="E8339" s="917"/>
    </row>
    <row r="8340" spans="1:5">
      <c r="A8340" s="923"/>
      <c r="B8340" s="917"/>
      <c r="C8340" s="917"/>
      <c r="D8340" s="917"/>
      <c r="E8340" s="917"/>
    </row>
    <row r="8341" spans="1:5">
      <c r="A8341" s="923"/>
      <c r="B8341" s="917"/>
      <c r="C8341" s="917"/>
      <c r="D8341" s="917"/>
      <c r="E8341" s="917"/>
    </row>
    <row r="8342" spans="1:5">
      <c r="A8342" s="923"/>
      <c r="B8342" s="917"/>
      <c r="C8342" s="917"/>
      <c r="D8342" s="917"/>
      <c r="E8342" s="917"/>
    </row>
    <row r="8343" spans="1:5">
      <c r="A8343" s="923"/>
      <c r="B8343" s="917"/>
      <c r="C8343" s="917"/>
      <c r="D8343" s="917"/>
      <c r="E8343" s="917"/>
    </row>
    <row r="8344" spans="1:5">
      <c r="A8344" s="923"/>
      <c r="B8344" s="917"/>
      <c r="C8344" s="917"/>
      <c r="D8344" s="917"/>
      <c r="E8344" s="917"/>
    </row>
    <row r="8345" spans="1:5">
      <c r="A8345" s="923"/>
      <c r="B8345" s="917"/>
      <c r="C8345" s="917"/>
      <c r="D8345" s="917"/>
      <c r="E8345" s="917"/>
    </row>
    <row r="8346" spans="1:5">
      <c r="A8346" s="923"/>
      <c r="B8346" s="917"/>
      <c r="C8346" s="917"/>
      <c r="D8346" s="917"/>
      <c r="E8346" s="917"/>
    </row>
    <row r="8347" spans="1:5">
      <c r="A8347" s="923"/>
      <c r="B8347" s="917"/>
      <c r="C8347" s="917"/>
      <c r="D8347" s="917"/>
      <c r="E8347" s="917"/>
    </row>
    <row r="8348" spans="1:5">
      <c r="A8348" s="923"/>
      <c r="B8348" s="917"/>
      <c r="C8348" s="917"/>
      <c r="D8348" s="917"/>
      <c r="E8348" s="917"/>
    </row>
    <row r="8349" spans="1:5">
      <c r="A8349" s="923"/>
      <c r="B8349" s="917"/>
      <c r="C8349" s="917"/>
      <c r="D8349" s="917"/>
      <c r="E8349" s="917"/>
    </row>
    <row r="8350" spans="1:5">
      <c r="A8350" s="923"/>
      <c r="B8350" s="917"/>
      <c r="C8350" s="917"/>
      <c r="D8350" s="917"/>
      <c r="E8350" s="917"/>
    </row>
    <row r="8351" spans="1:5">
      <c r="A8351" s="923"/>
      <c r="B8351" s="917"/>
      <c r="C8351" s="917"/>
      <c r="D8351" s="917"/>
      <c r="E8351" s="917"/>
    </row>
    <row r="8352" spans="1:5">
      <c r="A8352" s="923"/>
      <c r="B8352" s="917"/>
      <c r="C8352" s="917"/>
      <c r="D8352" s="917"/>
      <c r="E8352" s="917"/>
    </row>
    <row r="8353" spans="1:5">
      <c r="A8353" s="923"/>
      <c r="B8353" s="917"/>
      <c r="C8353" s="917"/>
      <c r="D8353" s="917"/>
      <c r="E8353" s="917"/>
    </row>
    <row r="8354" spans="1:5">
      <c r="A8354" s="923"/>
      <c r="B8354" s="917"/>
      <c r="C8354" s="917"/>
      <c r="D8354" s="917"/>
      <c r="E8354" s="917"/>
    </row>
    <row r="8355" spans="1:5">
      <c r="A8355" s="923"/>
      <c r="B8355" s="917"/>
      <c r="C8355" s="917"/>
      <c r="D8355" s="917"/>
      <c r="E8355" s="917"/>
    </row>
    <row r="8356" spans="1:5">
      <c r="A8356" s="923"/>
      <c r="B8356" s="917"/>
      <c r="C8356" s="917"/>
      <c r="D8356" s="917"/>
      <c r="E8356" s="917"/>
    </row>
    <row r="8357" spans="1:5">
      <c r="A8357" s="923"/>
      <c r="B8357" s="917"/>
      <c r="C8357" s="917"/>
      <c r="D8357" s="917"/>
      <c r="E8357" s="917"/>
    </row>
    <row r="8358" spans="1:5">
      <c r="A8358" s="923"/>
      <c r="B8358" s="917"/>
      <c r="C8358" s="917"/>
      <c r="D8358" s="917"/>
      <c r="E8358" s="917"/>
    </row>
    <row r="8359" spans="1:5">
      <c r="A8359" s="923"/>
      <c r="B8359" s="917"/>
      <c r="C8359" s="917"/>
      <c r="D8359" s="917"/>
      <c r="E8359" s="917"/>
    </row>
    <row r="8360" spans="1:5">
      <c r="A8360" s="923"/>
      <c r="B8360" s="917"/>
      <c r="C8360" s="917"/>
      <c r="D8360" s="917"/>
      <c r="E8360" s="917"/>
    </row>
    <row r="8361" spans="1:5">
      <c r="A8361" s="923"/>
      <c r="B8361" s="917"/>
      <c r="C8361" s="917"/>
      <c r="D8361" s="917"/>
      <c r="E8361" s="917"/>
    </row>
    <row r="8362" spans="1:5">
      <c r="A8362" s="923"/>
      <c r="B8362" s="917"/>
      <c r="C8362" s="917"/>
      <c r="D8362" s="917"/>
      <c r="E8362" s="917"/>
    </row>
    <row r="8363" spans="1:5">
      <c r="A8363" s="923"/>
      <c r="B8363" s="917"/>
      <c r="C8363" s="917"/>
      <c r="D8363" s="917"/>
      <c r="E8363" s="917"/>
    </row>
    <row r="8364" spans="1:5">
      <c r="A8364" s="923"/>
      <c r="B8364" s="917"/>
      <c r="C8364" s="917"/>
      <c r="D8364" s="917"/>
      <c r="E8364" s="917"/>
    </row>
    <row r="8365" spans="1:5">
      <c r="A8365" s="923"/>
      <c r="B8365" s="917"/>
      <c r="C8365" s="917"/>
      <c r="D8365" s="917"/>
      <c r="E8365" s="917"/>
    </row>
    <row r="8366" spans="1:5">
      <c r="A8366" s="923"/>
      <c r="B8366" s="917"/>
      <c r="C8366" s="917"/>
      <c r="D8366" s="917"/>
      <c r="E8366" s="917"/>
    </row>
    <row r="8367" spans="1:5">
      <c r="A8367" s="923"/>
      <c r="B8367" s="917"/>
      <c r="C8367" s="917"/>
      <c r="D8367" s="917"/>
      <c r="E8367" s="917"/>
    </row>
    <row r="8368" spans="1:5">
      <c r="A8368" s="923"/>
      <c r="B8368" s="917"/>
      <c r="C8368" s="917"/>
      <c r="D8368" s="917"/>
      <c r="E8368" s="917"/>
    </row>
    <row r="8369" spans="1:5">
      <c r="A8369" s="923"/>
      <c r="B8369" s="917"/>
      <c r="C8369" s="917"/>
      <c r="D8369" s="917"/>
      <c r="E8369" s="917"/>
    </row>
    <row r="8370" spans="1:5">
      <c r="A8370" s="923"/>
      <c r="B8370" s="917"/>
      <c r="C8370" s="917"/>
      <c r="D8370" s="917"/>
      <c r="E8370" s="917"/>
    </row>
    <row r="8371" spans="1:5">
      <c r="A8371" s="923"/>
      <c r="B8371" s="917"/>
      <c r="C8371" s="917"/>
      <c r="D8371" s="917"/>
      <c r="E8371" s="917"/>
    </row>
    <row r="8372" spans="1:5">
      <c r="A8372" s="923"/>
      <c r="B8372" s="917"/>
      <c r="C8372" s="917"/>
      <c r="D8372" s="917"/>
      <c r="E8372" s="917"/>
    </row>
    <row r="8373" spans="1:5">
      <c r="A8373" s="923"/>
      <c r="B8373" s="917"/>
      <c r="C8373" s="917"/>
      <c r="D8373" s="917"/>
      <c r="E8373" s="917"/>
    </row>
    <row r="8374" spans="1:5">
      <c r="A8374" s="923"/>
      <c r="B8374" s="917"/>
      <c r="C8374" s="917"/>
      <c r="D8374" s="917"/>
      <c r="E8374" s="917"/>
    </row>
    <row r="8375" spans="1:5">
      <c r="A8375" s="923"/>
      <c r="B8375" s="917"/>
      <c r="C8375" s="917"/>
      <c r="D8375" s="917"/>
      <c r="E8375" s="917"/>
    </row>
    <row r="8376" spans="1:5">
      <c r="A8376" s="923"/>
      <c r="B8376" s="917"/>
      <c r="C8376" s="917"/>
      <c r="D8376" s="917"/>
      <c r="E8376" s="917"/>
    </row>
    <row r="8377" spans="1:5">
      <c r="A8377" s="923"/>
      <c r="B8377" s="917"/>
      <c r="C8377" s="917"/>
      <c r="D8377" s="917"/>
      <c r="E8377" s="917"/>
    </row>
    <row r="8378" spans="1:5">
      <c r="A8378" s="923"/>
      <c r="B8378" s="917"/>
      <c r="C8378" s="917"/>
      <c r="D8378" s="917"/>
      <c r="E8378" s="917"/>
    </row>
    <row r="8379" spans="1:5">
      <c r="A8379" s="923"/>
      <c r="B8379" s="917"/>
      <c r="C8379" s="917"/>
      <c r="D8379" s="917"/>
      <c r="E8379" s="917"/>
    </row>
    <row r="8380" spans="1:5">
      <c r="A8380" s="923"/>
      <c r="B8380" s="917"/>
      <c r="C8380" s="917"/>
      <c r="D8380" s="917"/>
      <c r="E8380" s="917"/>
    </row>
    <row r="8381" spans="1:5">
      <c r="A8381" s="923"/>
      <c r="B8381" s="917"/>
      <c r="C8381" s="917"/>
      <c r="D8381" s="917"/>
      <c r="E8381" s="917"/>
    </row>
    <row r="8382" spans="1:5">
      <c r="A8382" s="923"/>
      <c r="B8382" s="917"/>
      <c r="C8382" s="917"/>
      <c r="D8382" s="917"/>
      <c r="E8382" s="917"/>
    </row>
    <row r="8383" spans="1:5">
      <c r="A8383" s="923"/>
      <c r="B8383" s="917"/>
      <c r="C8383" s="917"/>
      <c r="D8383" s="917"/>
      <c r="E8383" s="917"/>
    </row>
    <row r="8384" spans="1:5">
      <c r="A8384" s="923"/>
      <c r="B8384" s="917"/>
      <c r="C8384" s="917"/>
      <c r="D8384" s="917"/>
      <c r="E8384" s="917"/>
    </row>
    <row r="8385" spans="1:5">
      <c r="A8385" s="923"/>
      <c r="B8385" s="917"/>
      <c r="C8385" s="917"/>
      <c r="D8385" s="917"/>
      <c r="E8385" s="917"/>
    </row>
    <row r="8386" spans="1:5">
      <c r="A8386" s="923"/>
      <c r="B8386" s="917"/>
      <c r="C8386" s="917"/>
      <c r="D8386" s="917"/>
      <c r="E8386" s="917"/>
    </row>
    <row r="8387" spans="1:5">
      <c r="A8387" s="923"/>
      <c r="B8387" s="917"/>
      <c r="C8387" s="917"/>
      <c r="D8387" s="917"/>
      <c r="E8387" s="917"/>
    </row>
    <row r="8388" spans="1:5">
      <c r="A8388" s="923"/>
      <c r="B8388" s="917"/>
      <c r="C8388" s="917"/>
      <c r="D8388" s="917"/>
      <c r="E8388" s="917"/>
    </row>
    <row r="8389" spans="1:5">
      <c r="A8389" s="923"/>
      <c r="B8389" s="917"/>
      <c r="C8389" s="917"/>
      <c r="D8389" s="917"/>
      <c r="E8389" s="917"/>
    </row>
    <row r="8390" spans="1:5">
      <c r="A8390" s="923"/>
      <c r="B8390" s="917"/>
      <c r="C8390" s="917"/>
      <c r="D8390" s="917"/>
      <c r="E8390" s="917"/>
    </row>
    <row r="8391" spans="1:5">
      <c r="A8391" s="923"/>
      <c r="B8391" s="917"/>
      <c r="C8391" s="917"/>
      <c r="D8391" s="917"/>
      <c r="E8391" s="917"/>
    </row>
    <row r="8392" spans="1:5">
      <c r="A8392" s="923"/>
      <c r="B8392" s="917"/>
      <c r="C8392" s="917"/>
      <c r="D8392" s="917"/>
      <c r="E8392" s="917"/>
    </row>
    <row r="8393" spans="1:5">
      <c r="A8393" s="923"/>
      <c r="B8393" s="917"/>
      <c r="C8393" s="917"/>
      <c r="D8393" s="917"/>
      <c r="E8393" s="917"/>
    </row>
    <row r="8394" spans="1:5">
      <c r="A8394" s="923"/>
      <c r="B8394" s="917"/>
      <c r="C8394" s="917"/>
      <c r="D8394" s="917"/>
      <c r="E8394" s="917"/>
    </row>
    <row r="8395" spans="1:5">
      <c r="A8395" s="923"/>
      <c r="B8395" s="917"/>
      <c r="C8395" s="917"/>
      <c r="D8395" s="917"/>
      <c r="E8395" s="917"/>
    </row>
    <row r="8396" spans="1:5">
      <c r="A8396" s="923"/>
      <c r="B8396" s="917"/>
      <c r="C8396" s="917"/>
      <c r="D8396" s="917"/>
      <c r="E8396" s="917"/>
    </row>
    <row r="8397" spans="1:5">
      <c r="A8397" s="923"/>
      <c r="B8397" s="917"/>
      <c r="C8397" s="917"/>
      <c r="D8397" s="917"/>
      <c r="E8397" s="917"/>
    </row>
    <row r="8398" spans="1:5">
      <c r="A8398" s="923"/>
      <c r="B8398" s="917"/>
      <c r="C8398" s="917"/>
      <c r="D8398" s="917"/>
      <c r="E8398" s="917"/>
    </row>
    <row r="8399" spans="1:5">
      <c r="A8399" s="923"/>
      <c r="B8399" s="917"/>
      <c r="C8399" s="917"/>
      <c r="D8399" s="917"/>
      <c r="E8399" s="917"/>
    </row>
    <row r="8400" spans="1:5">
      <c r="A8400" s="923"/>
      <c r="B8400" s="917"/>
      <c r="C8400" s="917"/>
      <c r="D8400" s="917"/>
      <c r="E8400" s="917"/>
    </row>
    <row r="8401" spans="1:5">
      <c r="A8401" s="923"/>
      <c r="B8401" s="917"/>
      <c r="C8401" s="917"/>
      <c r="D8401" s="917"/>
      <c r="E8401" s="917"/>
    </row>
    <row r="8402" spans="1:5">
      <c r="A8402" s="923"/>
      <c r="B8402" s="917"/>
      <c r="C8402" s="917"/>
      <c r="D8402" s="917"/>
      <c r="E8402" s="917"/>
    </row>
    <row r="8403" spans="1:5">
      <c r="A8403" s="923"/>
      <c r="B8403" s="917"/>
      <c r="C8403" s="917"/>
      <c r="D8403" s="917"/>
      <c r="E8403" s="917"/>
    </row>
    <row r="8404" spans="1:5">
      <c r="A8404" s="923"/>
      <c r="B8404" s="917"/>
      <c r="C8404" s="917"/>
      <c r="D8404" s="917"/>
      <c r="E8404" s="917"/>
    </row>
    <row r="8405" spans="1:5">
      <c r="A8405" s="923"/>
      <c r="B8405" s="917"/>
      <c r="C8405" s="917"/>
      <c r="D8405" s="917"/>
      <c r="E8405" s="917"/>
    </row>
    <row r="8406" spans="1:5">
      <c r="A8406" s="923"/>
      <c r="B8406" s="917"/>
      <c r="C8406" s="917"/>
      <c r="D8406" s="917"/>
      <c r="E8406" s="917"/>
    </row>
    <row r="8407" spans="1:5">
      <c r="A8407" s="923"/>
      <c r="B8407" s="917"/>
      <c r="C8407" s="917"/>
      <c r="D8407" s="917"/>
      <c r="E8407" s="917"/>
    </row>
    <row r="8408" spans="1:5">
      <c r="A8408" s="923"/>
      <c r="B8408" s="917"/>
      <c r="C8408" s="917"/>
      <c r="D8408" s="917"/>
      <c r="E8408" s="917"/>
    </row>
    <row r="8409" spans="1:5">
      <c r="A8409" s="923"/>
      <c r="B8409" s="917"/>
      <c r="C8409" s="917"/>
      <c r="D8409" s="917"/>
      <c r="E8409" s="917"/>
    </row>
    <row r="8410" spans="1:5">
      <c r="A8410" s="923"/>
      <c r="B8410" s="917"/>
      <c r="C8410" s="917"/>
      <c r="D8410" s="917"/>
      <c r="E8410" s="917"/>
    </row>
    <row r="8411" spans="1:5">
      <c r="A8411" s="923"/>
      <c r="B8411" s="917"/>
      <c r="C8411" s="917"/>
      <c r="D8411" s="917"/>
      <c r="E8411" s="917"/>
    </row>
    <row r="8412" spans="1:5">
      <c r="A8412" s="923"/>
      <c r="B8412" s="917"/>
      <c r="C8412" s="917"/>
      <c r="D8412" s="917"/>
      <c r="E8412" s="917"/>
    </row>
    <row r="8413" spans="1:5">
      <c r="A8413" s="923"/>
      <c r="B8413" s="917"/>
      <c r="C8413" s="917"/>
      <c r="D8413" s="917"/>
      <c r="E8413" s="917"/>
    </row>
    <row r="8414" spans="1:5">
      <c r="A8414" s="923"/>
      <c r="B8414" s="917"/>
      <c r="C8414" s="917"/>
      <c r="D8414" s="917"/>
      <c r="E8414" s="917"/>
    </row>
    <row r="8415" spans="1:5">
      <c r="A8415" s="923"/>
      <c r="B8415" s="917"/>
      <c r="C8415" s="917"/>
      <c r="D8415" s="917"/>
      <c r="E8415" s="917"/>
    </row>
    <row r="8416" spans="1:5">
      <c r="A8416" s="923"/>
      <c r="B8416" s="917"/>
      <c r="C8416" s="917"/>
      <c r="D8416" s="917"/>
      <c r="E8416" s="917"/>
    </row>
    <row r="8417" spans="1:5">
      <c r="A8417" s="923"/>
      <c r="B8417" s="917"/>
      <c r="C8417" s="917"/>
      <c r="D8417" s="917"/>
      <c r="E8417" s="917"/>
    </row>
    <row r="8418" spans="1:5">
      <c r="A8418" s="923"/>
      <c r="B8418" s="917"/>
      <c r="C8418" s="917"/>
      <c r="D8418" s="917"/>
      <c r="E8418" s="917"/>
    </row>
    <row r="8419" spans="1:5">
      <c r="A8419" s="923"/>
      <c r="B8419" s="917"/>
      <c r="C8419" s="917"/>
      <c r="D8419" s="917"/>
      <c r="E8419" s="917"/>
    </row>
    <row r="8420" spans="1:5">
      <c r="A8420" s="923"/>
      <c r="B8420" s="917"/>
      <c r="C8420" s="917"/>
      <c r="D8420" s="917"/>
      <c r="E8420" s="917"/>
    </row>
    <row r="8421" spans="1:5">
      <c r="A8421" s="923"/>
      <c r="B8421" s="917"/>
      <c r="C8421" s="917"/>
      <c r="D8421" s="917"/>
      <c r="E8421" s="917"/>
    </row>
    <row r="8422" spans="1:5">
      <c r="A8422" s="923"/>
      <c r="B8422" s="917"/>
      <c r="C8422" s="917"/>
      <c r="D8422" s="917"/>
      <c r="E8422" s="917"/>
    </row>
    <row r="8423" spans="1:5">
      <c r="A8423" s="923"/>
      <c r="B8423" s="917"/>
      <c r="C8423" s="917"/>
      <c r="D8423" s="917"/>
      <c r="E8423" s="917"/>
    </row>
    <row r="8424" spans="1:5">
      <c r="A8424" s="923"/>
      <c r="B8424" s="917"/>
      <c r="C8424" s="917"/>
      <c r="D8424" s="917"/>
      <c r="E8424" s="917"/>
    </row>
    <row r="8425" spans="1:5">
      <c r="A8425" s="923"/>
      <c r="B8425" s="917"/>
      <c r="C8425" s="917"/>
      <c r="D8425" s="917"/>
      <c r="E8425" s="917"/>
    </row>
    <row r="8426" spans="1:5">
      <c r="A8426" s="923"/>
      <c r="B8426" s="917"/>
      <c r="C8426" s="917"/>
      <c r="D8426" s="917"/>
      <c r="E8426" s="917"/>
    </row>
    <row r="8427" spans="1:5">
      <c r="A8427" s="923"/>
      <c r="B8427" s="917"/>
      <c r="C8427" s="917"/>
      <c r="D8427" s="917"/>
      <c r="E8427" s="917"/>
    </row>
    <row r="8428" spans="1:5">
      <c r="A8428" s="923"/>
      <c r="B8428" s="917"/>
      <c r="C8428" s="917"/>
      <c r="D8428" s="917"/>
      <c r="E8428" s="917"/>
    </row>
    <row r="8429" spans="1:5">
      <c r="A8429" s="923"/>
      <c r="B8429" s="917"/>
      <c r="C8429" s="917"/>
      <c r="D8429" s="917"/>
      <c r="E8429" s="917"/>
    </row>
    <row r="8430" spans="1:5">
      <c r="A8430" s="923"/>
      <c r="B8430" s="917"/>
      <c r="C8430" s="917"/>
      <c r="D8430" s="917"/>
      <c r="E8430" s="917"/>
    </row>
    <row r="8431" spans="1:5">
      <c r="A8431" s="923"/>
      <c r="B8431" s="917"/>
      <c r="C8431" s="917"/>
      <c r="D8431" s="917"/>
      <c r="E8431" s="917"/>
    </row>
    <row r="8432" spans="1:5">
      <c r="A8432" s="923"/>
      <c r="B8432" s="917"/>
      <c r="C8432" s="917"/>
      <c r="D8432" s="917"/>
      <c r="E8432" s="917"/>
    </row>
    <row r="8433" spans="1:5">
      <c r="A8433" s="923"/>
      <c r="B8433" s="917"/>
      <c r="C8433" s="917"/>
      <c r="D8433" s="917"/>
      <c r="E8433" s="917"/>
    </row>
    <row r="8434" spans="1:5">
      <c r="A8434" s="923"/>
      <c r="B8434" s="917"/>
      <c r="C8434" s="917"/>
      <c r="D8434" s="917"/>
      <c r="E8434" s="917"/>
    </row>
    <row r="8435" spans="1:5">
      <c r="A8435" s="923"/>
      <c r="B8435" s="917"/>
      <c r="C8435" s="917"/>
      <c r="D8435" s="917"/>
      <c r="E8435" s="917"/>
    </row>
    <row r="8436" spans="1:5">
      <c r="A8436" s="923"/>
      <c r="B8436" s="917"/>
      <c r="C8436" s="917"/>
      <c r="D8436" s="917"/>
      <c r="E8436" s="917"/>
    </row>
    <row r="8437" spans="1:5">
      <c r="A8437" s="923"/>
      <c r="B8437" s="917"/>
      <c r="C8437" s="917"/>
      <c r="D8437" s="917"/>
      <c r="E8437" s="917"/>
    </row>
    <row r="8438" spans="1:5">
      <c r="A8438" s="923"/>
      <c r="B8438" s="917"/>
      <c r="C8438" s="917"/>
      <c r="D8438" s="917"/>
      <c r="E8438" s="917"/>
    </row>
    <row r="8439" spans="1:5">
      <c r="A8439" s="923"/>
      <c r="B8439" s="917"/>
      <c r="C8439" s="917"/>
      <c r="D8439" s="917"/>
      <c r="E8439" s="917"/>
    </row>
    <row r="8440" spans="1:5">
      <c r="A8440" s="923"/>
      <c r="B8440" s="917"/>
      <c r="C8440" s="917"/>
      <c r="D8440" s="917"/>
      <c r="E8440" s="917"/>
    </row>
    <row r="8441" spans="1:5">
      <c r="A8441" s="923"/>
      <c r="B8441" s="917"/>
      <c r="C8441" s="917"/>
      <c r="D8441" s="917"/>
      <c r="E8441" s="917"/>
    </row>
    <row r="8442" spans="1:5">
      <c r="A8442" s="923"/>
      <c r="B8442" s="917"/>
      <c r="C8442" s="917"/>
      <c r="D8442" s="917"/>
      <c r="E8442" s="917"/>
    </row>
    <row r="8443" spans="1:5">
      <c r="A8443" s="923"/>
      <c r="B8443" s="917"/>
      <c r="C8443" s="917"/>
      <c r="D8443" s="917"/>
      <c r="E8443" s="917"/>
    </row>
    <row r="8444" spans="1:5">
      <c r="A8444" s="923"/>
      <c r="B8444" s="917"/>
      <c r="C8444" s="917"/>
      <c r="D8444" s="917"/>
      <c r="E8444" s="917"/>
    </row>
    <row r="8445" spans="1:5">
      <c r="A8445" s="923"/>
      <c r="B8445" s="917"/>
      <c r="C8445" s="917"/>
      <c r="D8445" s="917"/>
      <c r="E8445" s="917"/>
    </row>
    <row r="8446" spans="1:5">
      <c r="A8446" s="923"/>
      <c r="B8446" s="917"/>
      <c r="C8446" s="917"/>
      <c r="D8446" s="917"/>
      <c r="E8446" s="917"/>
    </row>
    <row r="8447" spans="1:5">
      <c r="A8447" s="923"/>
      <c r="B8447" s="917"/>
      <c r="C8447" s="917"/>
      <c r="D8447" s="917"/>
      <c r="E8447" s="917"/>
    </row>
    <row r="8448" spans="1:5">
      <c r="A8448" s="923"/>
      <c r="B8448" s="917"/>
      <c r="C8448" s="917"/>
      <c r="D8448" s="917"/>
      <c r="E8448" s="917"/>
    </row>
    <row r="8449" spans="1:5">
      <c r="A8449" s="923"/>
      <c r="B8449" s="917"/>
      <c r="C8449" s="917"/>
      <c r="D8449" s="917"/>
      <c r="E8449" s="917"/>
    </row>
    <row r="8450" spans="1:5">
      <c r="A8450" s="923"/>
      <c r="B8450" s="917"/>
      <c r="C8450" s="917"/>
      <c r="D8450" s="917"/>
      <c r="E8450" s="917"/>
    </row>
    <row r="8451" spans="1:5">
      <c r="A8451" s="923"/>
      <c r="B8451" s="917"/>
      <c r="C8451" s="917"/>
      <c r="D8451" s="917"/>
      <c r="E8451" s="917"/>
    </row>
    <row r="8452" spans="1:5">
      <c r="A8452" s="923"/>
      <c r="B8452" s="917"/>
      <c r="C8452" s="917"/>
      <c r="D8452" s="917"/>
      <c r="E8452" s="917"/>
    </row>
    <row r="8453" spans="1:5">
      <c r="A8453" s="923"/>
      <c r="B8453" s="917"/>
      <c r="C8453" s="917"/>
      <c r="D8453" s="917"/>
      <c r="E8453" s="917"/>
    </row>
    <row r="8454" spans="1:5">
      <c r="A8454" s="923"/>
      <c r="B8454" s="917"/>
      <c r="C8454" s="917"/>
      <c r="D8454" s="917"/>
      <c r="E8454" s="917"/>
    </row>
    <row r="8455" spans="1:5">
      <c r="A8455" s="923"/>
      <c r="B8455" s="917"/>
      <c r="C8455" s="917"/>
      <c r="D8455" s="917"/>
      <c r="E8455" s="917"/>
    </row>
    <row r="8456" spans="1:5">
      <c r="A8456" s="923"/>
      <c r="B8456" s="917"/>
      <c r="C8456" s="917"/>
      <c r="D8456" s="917"/>
      <c r="E8456" s="917"/>
    </row>
    <row r="8457" spans="1:5">
      <c r="A8457" s="923"/>
      <c r="B8457" s="917"/>
      <c r="C8457" s="917"/>
      <c r="D8457" s="917"/>
      <c r="E8457" s="917"/>
    </row>
    <row r="8458" spans="1:5">
      <c r="A8458" s="923"/>
      <c r="B8458" s="917"/>
      <c r="C8458" s="917"/>
      <c r="D8458" s="917"/>
      <c r="E8458" s="917"/>
    </row>
    <row r="8459" spans="1:5">
      <c r="A8459" s="923"/>
      <c r="B8459" s="917"/>
      <c r="C8459" s="917"/>
      <c r="D8459" s="917"/>
      <c r="E8459" s="917"/>
    </row>
    <row r="8460" spans="1:5">
      <c r="A8460" s="923"/>
      <c r="B8460" s="917"/>
      <c r="C8460" s="917"/>
      <c r="D8460" s="917"/>
      <c r="E8460" s="917"/>
    </row>
    <row r="8461" spans="1:5">
      <c r="A8461" s="923"/>
      <c r="B8461" s="917"/>
      <c r="C8461" s="917"/>
      <c r="D8461" s="917"/>
      <c r="E8461" s="917"/>
    </row>
    <row r="8462" spans="1:5">
      <c r="A8462" s="923"/>
      <c r="B8462" s="917"/>
      <c r="C8462" s="917"/>
      <c r="D8462" s="917"/>
      <c r="E8462" s="917"/>
    </row>
    <row r="8463" spans="1:5">
      <c r="A8463" s="923"/>
      <c r="B8463" s="917"/>
      <c r="C8463" s="917"/>
      <c r="D8463" s="917"/>
      <c r="E8463" s="917"/>
    </row>
    <row r="8464" spans="1:5">
      <c r="A8464" s="923"/>
      <c r="B8464" s="917"/>
      <c r="C8464" s="917"/>
      <c r="D8464" s="917"/>
      <c r="E8464" s="917"/>
    </row>
    <row r="8465" spans="1:5">
      <c r="A8465" s="923"/>
      <c r="B8465" s="917"/>
      <c r="C8465" s="917"/>
      <c r="D8465" s="917"/>
      <c r="E8465" s="917"/>
    </row>
    <row r="8466" spans="1:5">
      <c r="A8466" s="923"/>
      <c r="B8466" s="917"/>
      <c r="C8466" s="917"/>
      <c r="D8466" s="917"/>
      <c r="E8466" s="917"/>
    </row>
    <row r="8467" spans="1:5">
      <c r="A8467" s="923"/>
      <c r="B8467" s="917"/>
      <c r="C8467" s="917"/>
      <c r="D8467" s="917"/>
      <c r="E8467" s="917"/>
    </row>
    <row r="8468" spans="1:5">
      <c r="A8468" s="923"/>
      <c r="B8468" s="917"/>
      <c r="C8468" s="917"/>
      <c r="D8468" s="917"/>
      <c r="E8468" s="917"/>
    </row>
    <row r="8469" spans="1:5">
      <c r="A8469" s="923"/>
      <c r="B8469" s="917"/>
      <c r="C8469" s="917"/>
      <c r="D8469" s="917"/>
      <c r="E8469" s="917"/>
    </row>
    <row r="8470" spans="1:5">
      <c r="A8470" s="923"/>
      <c r="B8470" s="917"/>
      <c r="C8470" s="917"/>
      <c r="D8470" s="917"/>
      <c r="E8470" s="917"/>
    </row>
    <row r="8471" spans="1:5">
      <c r="A8471" s="923"/>
      <c r="B8471" s="917"/>
      <c r="C8471" s="917"/>
      <c r="D8471" s="917"/>
      <c r="E8471" s="917"/>
    </row>
    <row r="8472" spans="1:5">
      <c r="A8472" s="923"/>
      <c r="B8472" s="917"/>
      <c r="C8472" s="917"/>
      <c r="D8472" s="917"/>
      <c r="E8472" s="917"/>
    </row>
    <row r="8473" spans="1:5">
      <c r="A8473" s="923"/>
      <c r="B8473" s="917"/>
      <c r="C8473" s="917"/>
      <c r="D8473" s="917"/>
      <c r="E8473" s="917"/>
    </row>
    <row r="8474" spans="1:5">
      <c r="A8474" s="923"/>
      <c r="B8474" s="917"/>
      <c r="C8474" s="917"/>
      <c r="D8474" s="917"/>
      <c r="E8474" s="917"/>
    </row>
    <row r="8475" spans="1:5">
      <c r="A8475" s="923"/>
      <c r="B8475" s="917"/>
      <c r="C8475" s="917"/>
      <c r="D8475" s="917"/>
      <c r="E8475" s="917"/>
    </row>
    <row r="8476" spans="1:5">
      <c r="A8476" s="923"/>
      <c r="B8476" s="917"/>
      <c r="C8476" s="917"/>
      <c r="D8476" s="917"/>
      <c r="E8476" s="917"/>
    </row>
    <row r="8477" spans="1:5">
      <c r="A8477" s="923"/>
      <c r="B8477" s="917"/>
      <c r="C8477" s="917"/>
      <c r="D8477" s="917"/>
      <c r="E8477" s="917"/>
    </row>
    <row r="8478" spans="1:5">
      <c r="A8478" s="923"/>
      <c r="B8478" s="917"/>
      <c r="C8478" s="917"/>
      <c r="D8478" s="917"/>
      <c r="E8478" s="917"/>
    </row>
    <row r="8479" spans="1:5">
      <c r="A8479" s="923"/>
      <c r="B8479" s="917"/>
      <c r="C8479" s="917"/>
      <c r="D8479" s="917"/>
      <c r="E8479" s="917"/>
    </row>
    <row r="8480" spans="1:5">
      <c r="A8480" s="923"/>
      <c r="B8480" s="917"/>
      <c r="C8480" s="917"/>
      <c r="D8480" s="917"/>
      <c r="E8480" s="917"/>
    </row>
    <row r="8481" spans="1:5">
      <c r="A8481" s="923"/>
      <c r="B8481" s="917"/>
      <c r="C8481" s="917"/>
      <c r="D8481" s="917"/>
      <c r="E8481" s="917"/>
    </row>
    <row r="8482" spans="1:5">
      <c r="A8482" s="923"/>
      <c r="B8482" s="917"/>
      <c r="C8482" s="917"/>
      <c r="D8482" s="917"/>
      <c r="E8482" s="917"/>
    </row>
    <row r="8483" spans="1:5">
      <c r="A8483" s="923"/>
      <c r="B8483" s="917"/>
      <c r="C8483" s="917"/>
      <c r="D8483" s="917"/>
      <c r="E8483" s="917"/>
    </row>
    <row r="8484" spans="1:5">
      <c r="A8484" s="923"/>
      <c r="B8484" s="917"/>
      <c r="C8484" s="917"/>
      <c r="D8484" s="917"/>
      <c r="E8484" s="917"/>
    </row>
    <row r="8485" spans="1:5">
      <c r="A8485" s="923"/>
      <c r="B8485" s="917"/>
      <c r="C8485" s="917"/>
      <c r="D8485" s="917"/>
      <c r="E8485" s="917"/>
    </row>
    <row r="8486" spans="1:5">
      <c r="A8486" s="923"/>
      <c r="B8486" s="917"/>
      <c r="C8486" s="917"/>
      <c r="D8486" s="917"/>
      <c r="E8486" s="917"/>
    </row>
    <row r="8487" spans="1:5">
      <c r="A8487" s="923"/>
      <c r="B8487" s="917"/>
      <c r="C8487" s="917"/>
      <c r="D8487" s="917"/>
      <c r="E8487" s="917"/>
    </row>
    <row r="8488" spans="1:5">
      <c r="A8488" s="923"/>
      <c r="B8488" s="917"/>
      <c r="C8488" s="917"/>
      <c r="D8488" s="917"/>
      <c r="E8488" s="917"/>
    </row>
    <row r="8489" spans="1:5">
      <c r="A8489" s="923"/>
      <c r="B8489" s="917"/>
      <c r="C8489" s="917"/>
      <c r="D8489" s="917"/>
      <c r="E8489" s="917"/>
    </row>
    <row r="8490" spans="1:5">
      <c r="A8490" s="923"/>
      <c r="B8490" s="917"/>
      <c r="C8490" s="917"/>
      <c r="D8490" s="917"/>
      <c r="E8490" s="917"/>
    </row>
    <row r="8491" spans="1:5">
      <c r="A8491" s="923"/>
      <c r="B8491" s="917"/>
      <c r="C8491" s="917"/>
      <c r="D8491" s="917"/>
      <c r="E8491" s="917"/>
    </row>
    <row r="8492" spans="1:5">
      <c r="A8492" s="923"/>
      <c r="B8492" s="917"/>
      <c r="C8492" s="917"/>
      <c r="D8492" s="917"/>
      <c r="E8492" s="917"/>
    </row>
    <row r="8493" spans="1:5">
      <c r="A8493" s="923"/>
      <c r="B8493" s="917"/>
      <c r="C8493" s="917"/>
      <c r="D8493" s="917"/>
      <c r="E8493" s="917"/>
    </row>
    <row r="8494" spans="1:5">
      <c r="A8494" s="923"/>
      <c r="B8494" s="917"/>
      <c r="C8494" s="917"/>
      <c r="D8494" s="917"/>
      <c r="E8494" s="917"/>
    </row>
    <row r="8495" spans="1:5">
      <c r="A8495" s="923"/>
      <c r="B8495" s="917"/>
      <c r="C8495" s="917"/>
      <c r="D8495" s="917"/>
      <c r="E8495" s="917"/>
    </row>
    <row r="8496" spans="1:5">
      <c r="A8496" s="923"/>
      <c r="B8496" s="917"/>
      <c r="C8496" s="917"/>
      <c r="D8496" s="917"/>
      <c r="E8496" s="917"/>
    </row>
    <row r="8497" spans="1:5">
      <c r="A8497" s="923"/>
      <c r="B8497" s="917"/>
      <c r="C8497" s="917"/>
      <c r="D8497" s="917"/>
      <c r="E8497" s="917"/>
    </row>
    <row r="8498" spans="1:5">
      <c r="A8498" s="923"/>
      <c r="B8498" s="917"/>
      <c r="C8498" s="917"/>
      <c r="D8498" s="917"/>
      <c r="E8498" s="917"/>
    </row>
    <row r="8499" spans="1:5">
      <c r="A8499" s="923"/>
      <c r="B8499" s="917"/>
      <c r="C8499" s="917"/>
      <c r="D8499" s="917"/>
      <c r="E8499" s="917"/>
    </row>
    <row r="8500" spans="1:5">
      <c r="A8500" s="923"/>
      <c r="B8500" s="917"/>
      <c r="C8500" s="917"/>
      <c r="D8500" s="917"/>
      <c r="E8500" s="917"/>
    </row>
    <row r="8501" spans="1:5">
      <c r="A8501" s="923"/>
      <c r="B8501" s="917"/>
      <c r="C8501" s="917"/>
      <c r="D8501" s="917"/>
      <c r="E8501" s="917"/>
    </row>
    <row r="8502" spans="1:5">
      <c r="A8502" s="923"/>
      <c r="B8502" s="917"/>
      <c r="C8502" s="917"/>
      <c r="D8502" s="917"/>
      <c r="E8502" s="917"/>
    </row>
    <row r="8503" spans="1:5">
      <c r="A8503" s="923"/>
      <c r="B8503" s="917"/>
      <c r="C8503" s="917"/>
      <c r="D8503" s="917"/>
      <c r="E8503" s="917"/>
    </row>
    <row r="8504" spans="1:5">
      <c r="A8504" s="923"/>
      <c r="B8504" s="917"/>
      <c r="C8504" s="917"/>
      <c r="D8504" s="917"/>
      <c r="E8504" s="917"/>
    </row>
    <row r="8505" spans="1:5">
      <c r="A8505" s="923"/>
      <c r="B8505" s="917"/>
      <c r="C8505" s="917"/>
      <c r="D8505" s="917"/>
      <c r="E8505" s="917"/>
    </row>
    <row r="8506" spans="1:5">
      <c r="A8506" s="923"/>
      <c r="B8506" s="917"/>
      <c r="C8506" s="917"/>
      <c r="D8506" s="917"/>
      <c r="E8506" s="917"/>
    </row>
    <row r="8507" spans="1:5">
      <c r="A8507" s="923"/>
      <c r="B8507" s="917"/>
      <c r="C8507" s="917"/>
      <c r="D8507" s="917"/>
      <c r="E8507" s="917"/>
    </row>
    <row r="8508" spans="1:5">
      <c r="A8508" s="923"/>
      <c r="B8508" s="917"/>
      <c r="C8508" s="917"/>
      <c r="D8508" s="917"/>
      <c r="E8508" s="917"/>
    </row>
    <row r="8509" spans="1:5">
      <c r="A8509" s="923"/>
      <c r="B8509" s="917"/>
      <c r="C8509" s="917"/>
      <c r="D8509" s="917"/>
      <c r="E8509" s="917"/>
    </row>
    <row r="8510" spans="1:5">
      <c r="A8510" s="923"/>
      <c r="B8510" s="917"/>
      <c r="C8510" s="917"/>
      <c r="D8510" s="917"/>
      <c r="E8510" s="917"/>
    </row>
    <row r="8511" spans="1:5">
      <c r="A8511" s="923"/>
      <c r="B8511" s="917"/>
      <c r="C8511" s="917"/>
      <c r="D8511" s="917"/>
      <c r="E8511" s="917"/>
    </row>
    <row r="8512" spans="1:5">
      <c r="A8512" s="923"/>
      <c r="B8512" s="917"/>
      <c r="C8512" s="917"/>
      <c r="D8512" s="917"/>
      <c r="E8512" s="917"/>
    </row>
    <row r="8513" spans="1:5">
      <c r="A8513" s="923"/>
      <c r="B8513" s="917"/>
      <c r="C8513" s="917"/>
      <c r="D8513" s="917"/>
      <c r="E8513" s="917"/>
    </row>
    <row r="8514" spans="1:5">
      <c r="A8514" s="923"/>
      <c r="B8514" s="917"/>
      <c r="C8514" s="917"/>
      <c r="D8514" s="917"/>
      <c r="E8514" s="917"/>
    </row>
    <row r="8515" spans="1:5">
      <c r="A8515" s="923"/>
      <c r="B8515" s="917"/>
      <c r="C8515" s="917"/>
      <c r="D8515" s="917"/>
      <c r="E8515" s="917"/>
    </row>
    <row r="8516" spans="1:5">
      <c r="A8516" s="923"/>
      <c r="B8516" s="917"/>
      <c r="C8516" s="917"/>
      <c r="D8516" s="917"/>
      <c r="E8516" s="917"/>
    </row>
    <row r="8517" spans="1:5">
      <c r="A8517" s="923"/>
      <c r="B8517" s="917"/>
      <c r="C8517" s="917"/>
      <c r="D8517" s="917"/>
      <c r="E8517" s="917"/>
    </row>
    <row r="8518" spans="1:5">
      <c r="A8518" s="923"/>
      <c r="B8518" s="917"/>
      <c r="C8518" s="917"/>
      <c r="D8518" s="917"/>
      <c r="E8518" s="917"/>
    </row>
    <row r="8519" spans="1:5">
      <c r="A8519" s="923"/>
      <c r="B8519" s="917"/>
      <c r="C8519" s="917"/>
      <c r="D8519" s="917"/>
      <c r="E8519" s="917"/>
    </row>
    <row r="8520" spans="1:5">
      <c r="A8520" s="923"/>
      <c r="B8520" s="917"/>
      <c r="C8520" s="917"/>
      <c r="D8520" s="917"/>
      <c r="E8520" s="917"/>
    </row>
    <row r="8521" spans="1:5">
      <c r="A8521" s="923"/>
      <c r="B8521" s="917"/>
      <c r="C8521" s="917"/>
      <c r="D8521" s="917"/>
      <c r="E8521" s="917"/>
    </row>
    <row r="8522" spans="1:5">
      <c r="A8522" s="923"/>
      <c r="B8522" s="917"/>
      <c r="C8522" s="917"/>
      <c r="D8522" s="917"/>
      <c r="E8522" s="917"/>
    </row>
    <row r="8523" spans="1:5">
      <c r="A8523" s="923"/>
      <c r="B8523" s="917"/>
      <c r="C8523" s="917"/>
      <c r="D8523" s="917"/>
      <c r="E8523" s="917"/>
    </row>
    <row r="8524" spans="1:5">
      <c r="A8524" s="923"/>
      <c r="B8524" s="917"/>
      <c r="C8524" s="917"/>
      <c r="D8524" s="917"/>
      <c r="E8524" s="917"/>
    </row>
    <row r="8525" spans="1:5">
      <c r="A8525" s="923"/>
      <c r="B8525" s="917"/>
      <c r="C8525" s="917"/>
      <c r="D8525" s="917"/>
      <c r="E8525" s="917"/>
    </row>
    <row r="8526" spans="1:5">
      <c r="A8526" s="923"/>
      <c r="B8526" s="917"/>
      <c r="C8526" s="917"/>
      <c r="D8526" s="917"/>
      <c r="E8526" s="917"/>
    </row>
    <row r="8527" spans="1:5">
      <c r="A8527" s="923"/>
      <c r="B8527" s="917"/>
      <c r="C8527" s="917"/>
      <c r="D8527" s="917"/>
      <c r="E8527" s="917"/>
    </row>
    <row r="8528" spans="1:5">
      <c r="A8528" s="923"/>
      <c r="B8528" s="917"/>
      <c r="C8528" s="917"/>
      <c r="D8528" s="917"/>
      <c r="E8528" s="917"/>
    </row>
    <row r="8529" spans="1:5">
      <c r="A8529" s="923"/>
      <c r="B8529" s="917"/>
      <c r="C8529" s="917"/>
      <c r="D8529" s="917"/>
      <c r="E8529" s="917"/>
    </row>
    <row r="8530" spans="1:5">
      <c r="A8530" s="923"/>
      <c r="B8530" s="917"/>
      <c r="C8530" s="917"/>
      <c r="D8530" s="917"/>
      <c r="E8530" s="917"/>
    </row>
    <row r="8531" spans="1:5">
      <c r="A8531" s="923"/>
      <c r="B8531" s="917"/>
      <c r="C8531" s="917"/>
      <c r="D8531" s="917"/>
      <c r="E8531" s="917"/>
    </row>
    <row r="8532" spans="1:5">
      <c r="A8532" s="923"/>
      <c r="B8532" s="917"/>
      <c r="C8532" s="917"/>
      <c r="D8532" s="917"/>
      <c r="E8532" s="917"/>
    </row>
    <row r="8533" spans="1:5">
      <c r="A8533" s="923"/>
      <c r="B8533" s="917"/>
      <c r="C8533" s="917"/>
      <c r="D8533" s="917"/>
      <c r="E8533" s="917"/>
    </row>
    <row r="8534" spans="1:5">
      <c r="A8534" s="923"/>
      <c r="B8534" s="917"/>
      <c r="C8534" s="917"/>
      <c r="D8534" s="917"/>
      <c r="E8534" s="917"/>
    </row>
    <row r="8535" spans="1:5">
      <c r="A8535" s="923"/>
      <c r="B8535" s="917"/>
      <c r="C8535" s="917"/>
      <c r="D8535" s="917"/>
      <c r="E8535" s="917"/>
    </row>
    <row r="8536" spans="1:5">
      <c r="A8536" s="923"/>
      <c r="B8536" s="917"/>
      <c r="C8536" s="917"/>
      <c r="D8536" s="917"/>
      <c r="E8536" s="917"/>
    </row>
    <row r="8537" spans="1:5">
      <c r="A8537" s="923"/>
      <c r="B8537" s="917"/>
      <c r="C8537" s="917"/>
      <c r="D8537" s="917"/>
      <c r="E8537" s="917"/>
    </row>
    <row r="8538" spans="1:5">
      <c r="A8538" s="923"/>
      <c r="B8538" s="917"/>
      <c r="C8538" s="917"/>
      <c r="D8538" s="917"/>
      <c r="E8538" s="917"/>
    </row>
    <row r="8539" spans="1:5">
      <c r="A8539" s="923"/>
      <c r="B8539" s="917"/>
      <c r="C8539" s="917"/>
      <c r="D8539" s="917"/>
      <c r="E8539" s="917"/>
    </row>
    <row r="8540" spans="1:5">
      <c r="A8540" s="923"/>
      <c r="B8540" s="917"/>
      <c r="C8540" s="917"/>
      <c r="D8540" s="917"/>
      <c r="E8540" s="917"/>
    </row>
    <row r="8541" spans="1:5">
      <c r="A8541" s="923"/>
      <c r="B8541" s="917"/>
      <c r="C8541" s="917"/>
      <c r="D8541" s="917"/>
      <c r="E8541" s="917"/>
    </row>
    <row r="8542" spans="1:5">
      <c r="A8542" s="923"/>
      <c r="B8542" s="917"/>
      <c r="C8542" s="917"/>
      <c r="D8542" s="917"/>
      <c r="E8542" s="917"/>
    </row>
    <row r="8543" spans="1:5">
      <c r="A8543" s="923"/>
      <c r="B8543" s="917"/>
      <c r="C8543" s="917"/>
      <c r="D8543" s="917"/>
      <c r="E8543" s="917"/>
    </row>
    <row r="8544" spans="1:5">
      <c r="A8544" s="923"/>
      <c r="B8544" s="917"/>
      <c r="C8544" s="917"/>
      <c r="D8544" s="917"/>
      <c r="E8544" s="917"/>
    </row>
    <row r="8545" spans="1:5">
      <c r="A8545" s="923"/>
      <c r="B8545" s="917"/>
      <c r="C8545" s="917"/>
      <c r="D8545" s="917"/>
      <c r="E8545" s="917"/>
    </row>
    <row r="8546" spans="1:5">
      <c r="A8546" s="923"/>
      <c r="B8546" s="917"/>
      <c r="C8546" s="917"/>
      <c r="D8546" s="917"/>
      <c r="E8546" s="917"/>
    </row>
    <row r="8547" spans="1:5">
      <c r="A8547" s="923"/>
      <c r="B8547" s="917"/>
      <c r="C8547" s="917"/>
      <c r="D8547" s="917"/>
      <c r="E8547" s="917"/>
    </row>
    <row r="8548" spans="1:5">
      <c r="A8548" s="923"/>
      <c r="B8548" s="917"/>
      <c r="C8548" s="917"/>
      <c r="D8548" s="917"/>
      <c r="E8548" s="917"/>
    </row>
    <row r="8549" spans="1:5">
      <c r="A8549" s="923"/>
      <c r="B8549" s="917"/>
      <c r="C8549" s="917"/>
      <c r="D8549" s="917"/>
      <c r="E8549" s="917"/>
    </row>
    <row r="8550" spans="1:5">
      <c r="A8550" s="923"/>
      <c r="B8550" s="917"/>
      <c r="C8550" s="917"/>
      <c r="D8550" s="917"/>
      <c r="E8550" s="917"/>
    </row>
    <row r="8551" spans="1:5">
      <c r="A8551" s="923"/>
      <c r="B8551" s="917"/>
      <c r="C8551" s="917"/>
      <c r="D8551" s="917"/>
      <c r="E8551" s="917"/>
    </row>
    <row r="8552" spans="1:5">
      <c r="A8552" s="923"/>
      <c r="B8552" s="917"/>
      <c r="C8552" s="917"/>
      <c r="D8552" s="917"/>
      <c r="E8552" s="917"/>
    </row>
    <row r="8553" spans="1:5">
      <c r="A8553" s="923"/>
      <c r="B8553" s="917"/>
      <c r="C8553" s="917"/>
      <c r="D8553" s="917"/>
      <c r="E8553" s="917"/>
    </row>
    <row r="8554" spans="1:5">
      <c r="A8554" s="923"/>
      <c r="B8554" s="917"/>
      <c r="C8554" s="917"/>
      <c r="D8554" s="917"/>
      <c r="E8554" s="917"/>
    </row>
    <row r="8555" spans="1:5">
      <c r="A8555" s="923"/>
      <c r="B8555" s="917"/>
      <c r="C8555" s="917"/>
      <c r="D8555" s="917"/>
      <c r="E8555" s="917"/>
    </row>
    <row r="8556" spans="1:5">
      <c r="A8556" s="923"/>
      <c r="B8556" s="917"/>
      <c r="C8556" s="917"/>
      <c r="D8556" s="917"/>
      <c r="E8556" s="917"/>
    </row>
    <row r="8557" spans="1:5">
      <c r="A8557" s="923"/>
      <c r="B8557" s="917"/>
      <c r="C8557" s="917"/>
      <c r="D8557" s="917"/>
      <c r="E8557" s="917"/>
    </row>
    <row r="8558" spans="1:5">
      <c r="A8558" s="923"/>
      <c r="B8558" s="917"/>
      <c r="C8558" s="917"/>
      <c r="D8558" s="917"/>
      <c r="E8558" s="917"/>
    </row>
    <row r="8559" spans="1:5">
      <c r="A8559" s="923"/>
      <c r="B8559" s="917"/>
      <c r="C8559" s="917"/>
      <c r="D8559" s="917"/>
      <c r="E8559" s="917"/>
    </row>
    <row r="8560" spans="1:5">
      <c r="A8560" s="923"/>
      <c r="B8560" s="917"/>
      <c r="C8560" s="917"/>
      <c r="D8560" s="917"/>
      <c r="E8560" s="917"/>
    </row>
    <row r="8561" spans="1:5">
      <c r="A8561" s="923"/>
      <c r="B8561" s="917"/>
      <c r="C8561" s="917"/>
      <c r="D8561" s="917"/>
      <c r="E8561" s="917"/>
    </row>
    <row r="8562" spans="1:5">
      <c r="A8562" s="923"/>
      <c r="B8562" s="917"/>
      <c r="C8562" s="917"/>
      <c r="D8562" s="917"/>
      <c r="E8562" s="917"/>
    </row>
    <row r="8563" spans="1:5">
      <c r="A8563" s="923"/>
      <c r="B8563" s="917"/>
      <c r="C8563" s="917"/>
      <c r="D8563" s="917"/>
      <c r="E8563" s="917"/>
    </row>
    <row r="8564" spans="1:5">
      <c r="A8564" s="923"/>
      <c r="B8564" s="917"/>
      <c r="C8564" s="917"/>
      <c r="D8564" s="917"/>
      <c r="E8564" s="917"/>
    </row>
    <row r="8565" spans="1:5">
      <c r="A8565" s="923"/>
      <c r="B8565" s="917"/>
      <c r="C8565" s="917"/>
      <c r="D8565" s="917"/>
      <c r="E8565" s="917"/>
    </row>
    <row r="8566" spans="1:5">
      <c r="A8566" s="923"/>
      <c r="B8566" s="917"/>
      <c r="C8566" s="917"/>
      <c r="D8566" s="917"/>
      <c r="E8566" s="917"/>
    </row>
    <row r="8567" spans="1:5">
      <c r="A8567" s="923"/>
      <c r="B8567" s="917"/>
      <c r="C8567" s="917"/>
      <c r="D8567" s="917"/>
      <c r="E8567" s="917"/>
    </row>
    <row r="8568" spans="1:5">
      <c r="A8568" s="923"/>
      <c r="B8568" s="917"/>
      <c r="C8568" s="917"/>
      <c r="D8568" s="917"/>
      <c r="E8568" s="917"/>
    </row>
    <row r="8569" spans="1:5">
      <c r="A8569" s="923"/>
      <c r="B8569" s="917"/>
      <c r="C8569" s="917"/>
      <c r="D8569" s="917"/>
      <c r="E8569" s="917"/>
    </row>
    <row r="8570" spans="1:5">
      <c r="A8570" s="923"/>
      <c r="B8570" s="917"/>
      <c r="C8570" s="917"/>
      <c r="D8570" s="917"/>
      <c r="E8570" s="917"/>
    </row>
    <row r="8571" spans="1:5">
      <c r="A8571" s="923"/>
      <c r="B8571" s="917"/>
      <c r="C8571" s="917"/>
      <c r="D8571" s="917"/>
      <c r="E8571" s="917"/>
    </row>
    <row r="8572" spans="1:5">
      <c r="A8572" s="923"/>
      <c r="B8572" s="917"/>
      <c r="C8572" s="917"/>
      <c r="D8572" s="917"/>
      <c r="E8572" s="917"/>
    </row>
    <row r="8573" spans="1:5">
      <c r="A8573" s="923"/>
      <c r="B8573" s="917"/>
      <c r="C8573" s="917"/>
      <c r="D8573" s="917"/>
      <c r="E8573" s="917"/>
    </row>
    <row r="8574" spans="1:5">
      <c r="A8574" s="923"/>
      <c r="B8574" s="917"/>
      <c r="C8574" s="917"/>
      <c r="D8574" s="917"/>
      <c r="E8574" s="917"/>
    </row>
    <row r="8575" spans="1:5">
      <c r="A8575" s="923"/>
      <c r="B8575" s="917"/>
      <c r="C8575" s="917"/>
      <c r="D8575" s="917"/>
      <c r="E8575" s="917"/>
    </row>
    <row r="8576" spans="1:5">
      <c r="A8576" s="923"/>
      <c r="B8576" s="917"/>
      <c r="C8576" s="917"/>
      <c r="D8576" s="917"/>
      <c r="E8576" s="917"/>
    </row>
    <row r="8577" spans="1:5">
      <c r="A8577" s="923"/>
      <c r="B8577" s="917"/>
      <c r="C8577" s="917"/>
      <c r="D8577" s="917"/>
      <c r="E8577" s="917"/>
    </row>
    <row r="8578" spans="1:5">
      <c r="A8578" s="923"/>
      <c r="B8578" s="917"/>
      <c r="C8578" s="917"/>
      <c r="D8578" s="917"/>
      <c r="E8578" s="917"/>
    </row>
    <row r="8579" spans="1:5">
      <c r="A8579" s="923"/>
      <c r="B8579" s="917"/>
      <c r="C8579" s="917"/>
      <c r="D8579" s="917"/>
      <c r="E8579" s="917"/>
    </row>
    <row r="8580" spans="1:5">
      <c r="A8580" s="923"/>
      <c r="B8580" s="917"/>
      <c r="C8580" s="917"/>
      <c r="D8580" s="917"/>
      <c r="E8580" s="917"/>
    </row>
    <row r="8581" spans="1:5">
      <c r="A8581" s="923"/>
      <c r="B8581" s="917"/>
      <c r="C8581" s="917"/>
      <c r="D8581" s="917"/>
      <c r="E8581" s="917"/>
    </row>
    <row r="8582" spans="1:5">
      <c r="A8582" s="923"/>
      <c r="B8582" s="917"/>
      <c r="C8582" s="917"/>
      <c r="D8582" s="917"/>
      <c r="E8582" s="917"/>
    </row>
    <row r="8583" spans="1:5">
      <c r="A8583" s="923"/>
      <c r="B8583" s="917"/>
      <c r="C8583" s="917"/>
      <c r="D8583" s="917"/>
      <c r="E8583" s="917"/>
    </row>
    <row r="8584" spans="1:5">
      <c r="A8584" s="923"/>
      <c r="B8584" s="917"/>
      <c r="C8584" s="917"/>
      <c r="D8584" s="917"/>
      <c r="E8584" s="917"/>
    </row>
    <row r="8585" spans="1:5">
      <c r="A8585" s="923"/>
      <c r="B8585" s="917"/>
      <c r="C8585" s="917"/>
      <c r="D8585" s="917"/>
      <c r="E8585" s="917"/>
    </row>
    <row r="8586" spans="1:5">
      <c r="A8586" s="923"/>
      <c r="B8586" s="917"/>
      <c r="C8586" s="917"/>
      <c r="D8586" s="917"/>
      <c r="E8586" s="917"/>
    </row>
    <row r="8587" spans="1:5">
      <c r="A8587" s="923"/>
      <c r="B8587" s="917"/>
      <c r="C8587" s="917"/>
      <c r="D8587" s="917"/>
      <c r="E8587" s="917"/>
    </row>
    <row r="8588" spans="1:5">
      <c r="A8588" s="923"/>
      <c r="B8588" s="917"/>
      <c r="C8588" s="917"/>
      <c r="D8588" s="917"/>
      <c r="E8588" s="917"/>
    </row>
    <row r="8589" spans="1:5">
      <c r="A8589" s="923"/>
      <c r="B8589" s="917"/>
      <c r="C8589" s="917"/>
      <c r="D8589" s="917"/>
      <c r="E8589" s="917"/>
    </row>
    <row r="8590" spans="1:5">
      <c r="A8590" s="923"/>
      <c r="B8590" s="917"/>
      <c r="C8590" s="917"/>
      <c r="D8590" s="917"/>
      <c r="E8590" s="917"/>
    </row>
    <row r="8591" spans="1:5">
      <c r="A8591" s="923"/>
      <c r="B8591" s="917"/>
      <c r="C8591" s="917"/>
      <c r="D8591" s="917"/>
      <c r="E8591" s="917"/>
    </row>
    <row r="8592" spans="1:5">
      <c r="A8592" s="923"/>
      <c r="B8592" s="917"/>
      <c r="C8592" s="917"/>
      <c r="D8592" s="917"/>
      <c r="E8592" s="917"/>
    </row>
    <row r="8593" spans="1:5">
      <c r="A8593" s="923"/>
      <c r="B8593" s="917"/>
      <c r="C8593" s="917"/>
      <c r="D8593" s="917"/>
      <c r="E8593" s="917"/>
    </row>
    <row r="8594" spans="1:5">
      <c r="A8594" s="923"/>
      <c r="B8594" s="917"/>
      <c r="C8594" s="917"/>
      <c r="D8594" s="917"/>
      <c r="E8594" s="917"/>
    </row>
    <row r="8595" spans="1:5">
      <c r="A8595" s="923"/>
      <c r="B8595" s="917"/>
      <c r="C8595" s="917"/>
      <c r="D8595" s="917"/>
      <c r="E8595" s="917"/>
    </row>
    <row r="8596" spans="1:5">
      <c r="A8596" s="923"/>
      <c r="B8596" s="917"/>
      <c r="C8596" s="917"/>
      <c r="D8596" s="917"/>
      <c r="E8596" s="917"/>
    </row>
    <row r="8597" spans="1:5">
      <c r="A8597" s="923"/>
      <c r="B8597" s="917"/>
      <c r="C8597" s="917"/>
      <c r="D8597" s="917"/>
      <c r="E8597" s="917"/>
    </row>
    <row r="8598" spans="1:5">
      <c r="A8598" s="923"/>
      <c r="B8598" s="917"/>
      <c r="C8598" s="917"/>
      <c r="D8598" s="917"/>
      <c r="E8598" s="917"/>
    </row>
    <row r="8599" spans="1:5">
      <c r="A8599" s="923"/>
      <c r="B8599" s="917"/>
      <c r="C8599" s="917"/>
      <c r="D8599" s="917"/>
      <c r="E8599" s="917"/>
    </row>
    <row r="8600" spans="1:5">
      <c r="A8600" s="923"/>
      <c r="B8600" s="917"/>
      <c r="C8600" s="917"/>
      <c r="D8600" s="917"/>
      <c r="E8600" s="917"/>
    </row>
    <row r="8601" spans="1:5">
      <c r="A8601" s="923"/>
      <c r="B8601" s="917"/>
      <c r="C8601" s="917"/>
      <c r="D8601" s="917"/>
      <c r="E8601" s="917"/>
    </row>
    <row r="8602" spans="1:5">
      <c r="A8602" s="923"/>
      <c r="B8602" s="917"/>
      <c r="C8602" s="917"/>
      <c r="D8602" s="917"/>
      <c r="E8602" s="917"/>
    </row>
    <row r="8603" spans="1:5">
      <c r="A8603" s="923"/>
      <c r="B8603" s="917"/>
      <c r="C8603" s="917"/>
      <c r="D8603" s="917"/>
      <c r="E8603" s="917"/>
    </row>
    <row r="8604" spans="1:5">
      <c r="A8604" s="923"/>
      <c r="B8604" s="917"/>
      <c r="C8604" s="917"/>
      <c r="D8604" s="917"/>
      <c r="E8604" s="917"/>
    </row>
    <row r="8605" spans="1:5">
      <c r="A8605" s="923"/>
      <c r="B8605" s="917"/>
      <c r="C8605" s="917"/>
      <c r="D8605" s="917"/>
      <c r="E8605" s="917"/>
    </row>
    <row r="8606" spans="1:5">
      <c r="A8606" s="923"/>
      <c r="B8606" s="917"/>
      <c r="C8606" s="917"/>
      <c r="D8606" s="917"/>
      <c r="E8606" s="917"/>
    </row>
    <row r="8607" spans="1:5">
      <c r="A8607" s="923"/>
      <c r="B8607" s="917"/>
      <c r="C8607" s="917"/>
      <c r="D8607" s="917"/>
      <c r="E8607" s="917"/>
    </row>
    <row r="8608" spans="1:5">
      <c r="A8608" s="923"/>
      <c r="B8608" s="917"/>
      <c r="C8608" s="917"/>
      <c r="D8608" s="917"/>
      <c r="E8608" s="917"/>
    </row>
    <row r="8609" spans="1:5">
      <c r="A8609" s="923"/>
      <c r="B8609" s="917"/>
      <c r="C8609" s="917"/>
      <c r="D8609" s="917"/>
      <c r="E8609" s="917"/>
    </row>
    <row r="8610" spans="1:5">
      <c r="A8610" s="923"/>
      <c r="B8610" s="917"/>
      <c r="C8610" s="917"/>
      <c r="D8610" s="917"/>
      <c r="E8610" s="917"/>
    </row>
    <row r="8611" spans="1:5">
      <c r="A8611" s="923"/>
      <c r="B8611" s="917"/>
      <c r="C8611" s="917"/>
      <c r="D8611" s="917"/>
      <c r="E8611" s="917"/>
    </row>
    <row r="8612" spans="1:5">
      <c r="A8612" s="923"/>
      <c r="B8612" s="917"/>
      <c r="C8612" s="917"/>
      <c r="D8612" s="917"/>
      <c r="E8612" s="917"/>
    </row>
    <row r="8613" spans="1:5">
      <c r="A8613" s="923"/>
      <c r="B8613" s="917"/>
      <c r="C8613" s="917"/>
      <c r="D8613" s="917"/>
      <c r="E8613" s="917"/>
    </row>
    <row r="8614" spans="1:5">
      <c r="A8614" s="923"/>
      <c r="B8614" s="917"/>
      <c r="C8614" s="917"/>
      <c r="D8614" s="917"/>
      <c r="E8614" s="917"/>
    </row>
    <row r="8615" spans="1:5">
      <c r="A8615" s="923"/>
      <c r="B8615" s="917"/>
      <c r="C8615" s="917"/>
      <c r="D8615" s="917"/>
      <c r="E8615" s="917"/>
    </row>
    <row r="8616" spans="1:5">
      <c r="A8616" s="923"/>
      <c r="B8616" s="917"/>
      <c r="C8616" s="917"/>
      <c r="D8616" s="917"/>
      <c r="E8616" s="917"/>
    </row>
    <row r="8617" spans="1:5">
      <c r="A8617" s="923"/>
      <c r="B8617" s="917"/>
      <c r="C8617" s="917"/>
      <c r="D8617" s="917"/>
      <c r="E8617" s="917"/>
    </row>
    <row r="8618" spans="1:5">
      <c r="A8618" s="923"/>
      <c r="B8618" s="917"/>
      <c r="C8618" s="917"/>
      <c r="D8618" s="917"/>
      <c r="E8618" s="917"/>
    </row>
    <row r="8619" spans="1:5">
      <c r="A8619" s="923"/>
      <c r="B8619" s="917"/>
      <c r="C8619" s="917"/>
      <c r="D8619" s="917"/>
      <c r="E8619" s="917"/>
    </row>
    <row r="8620" spans="1:5">
      <c r="A8620" s="923"/>
      <c r="B8620" s="917"/>
      <c r="C8620" s="917"/>
      <c r="D8620" s="917"/>
      <c r="E8620" s="917"/>
    </row>
    <row r="8621" spans="1:5">
      <c r="A8621" s="923"/>
      <c r="B8621" s="917"/>
      <c r="C8621" s="917"/>
      <c r="D8621" s="917"/>
      <c r="E8621" s="917"/>
    </row>
    <row r="8622" spans="1:5">
      <c r="A8622" s="923"/>
      <c r="B8622" s="917"/>
      <c r="C8622" s="917"/>
      <c r="D8622" s="917"/>
      <c r="E8622" s="917"/>
    </row>
    <row r="8623" spans="1:5">
      <c r="A8623" s="923"/>
      <c r="B8623" s="917"/>
      <c r="C8623" s="917"/>
      <c r="D8623" s="917"/>
      <c r="E8623" s="917"/>
    </row>
    <row r="8624" spans="1:5">
      <c r="A8624" s="923"/>
      <c r="B8624" s="917"/>
      <c r="C8624" s="917"/>
      <c r="D8624" s="917"/>
      <c r="E8624" s="917"/>
    </row>
    <row r="8625" spans="1:5">
      <c r="A8625" s="923"/>
      <c r="B8625" s="917"/>
      <c r="C8625" s="917"/>
      <c r="D8625" s="917"/>
      <c r="E8625" s="917"/>
    </row>
    <row r="8626" spans="1:5">
      <c r="A8626" s="923"/>
      <c r="B8626" s="917"/>
      <c r="C8626" s="917"/>
      <c r="D8626" s="917"/>
      <c r="E8626" s="917"/>
    </row>
    <row r="8627" spans="1:5">
      <c r="A8627" s="923"/>
      <c r="B8627" s="917"/>
      <c r="C8627" s="917"/>
      <c r="D8627" s="917"/>
      <c r="E8627" s="917"/>
    </row>
    <row r="8628" spans="1:5">
      <c r="A8628" s="923"/>
      <c r="B8628" s="917"/>
      <c r="C8628" s="917"/>
      <c r="D8628" s="917"/>
      <c r="E8628" s="917"/>
    </row>
    <row r="8629" spans="1:5">
      <c r="A8629" s="923"/>
      <c r="B8629" s="917"/>
      <c r="C8629" s="917"/>
      <c r="D8629" s="917"/>
      <c r="E8629" s="917"/>
    </row>
    <row r="8630" spans="1:5">
      <c r="A8630" s="923"/>
      <c r="B8630" s="917"/>
      <c r="C8630" s="917"/>
      <c r="D8630" s="917"/>
      <c r="E8630" s="917"/>
    </row>
    <row r="8631" spans="1:5">
      <c r="A8631" s="923"/>
      <c r="B8631" s="917"/>
      <c r="C8631" s="917"/>
      <c r="D8631" s="917"/>
      <c r="E8631" s="917"/>
    </row>
    <row r="8632" spans="1:5">
      <c r="A8632" s="923"/>
      <c r="B8632" s="917"/>
      <c r="C8632" s="917"/>
      <c r="D8632" s="917"/>
      <c r="E8632" s="917"/>
    </row>
    <row r="8633" spans="1:5">
      <c r="A8633" s="923"/>
      <c r="B8633" s="917"/>
      <c r="C8633" s="917"/>
      <c r="D8633" s="917"/>
      <c r="E8633" s="917"/>
    </row>
    <row r="8634" spans="1:5">
      <c r="A8634" s="923"/>
      <c r="B8634" s="917"/>
      <c r="C8634" s="917"/>
      <c r="D8634" s="917"/>
      <c r="E8634" s="917"/>
    </row>
    <row r="8635" spans="1:5">
      <c r="A8635" s="923"/>
      <c r="B8635" s="917"/>
      <c r="C8635" s="917"/>
      <c r="D8635" s="917"/>
      <c r="E8635" s="917"/>
    </row>
    <row r="8636" spans="1:5">
      <c r="A8636" s="923"/>
      <c r="B8636" s="917"/>
      <c r="C8636" s="917"/>
      <c r="D8636" s="917"/>
      <c r="E8636" s="917"/>
    </row>
    <row r="8637" spans="1:5">
      <c r="A8637" s="923"/>
      <c r="B8637" s="917"/>
      <c r="C8637" s="917"/>
      <c r="D8637" s="917"/>
      <c r="E8637" s="917"/>
    </row>
    <row r="8638" spans="1:5">
      <c r="A8638" s="923"/>
      <c r="B8638" s="917"/>
      <c r="C8638" s="917"/>
      <c r="D8638" s="917"/>
      <c r="E8638" s="917"/>
    </row>
    <row r="8639" spans="1:5">
      <c r="A8639" s="923"/>
      <c r="B8639" s="917"/>
      <c r="C8639" s="917"/>
      <c r="D8639" s="917"/>
      <c r="E8639" s="917"/>
    </row>
    <row r="8640" spans="1:5">
      <c r="A8640" s="923"/>
      <c r="B8640" s="917"/>
      <c r="C8640" s="917"/>
      <c r="D8640" s="917"/>
      <c r="E8640" s="917"/>
    </row>
    <row r="8641" spans="1:5">
      <c r="A8641" s="923"/>
      <c r="B8641" s="917"/>
      <c r="C8641" s="917"/>
      <c r="D8641" s="917"/>
      <c r="E8641" s="917"/>
    </row>
    <row r="8642" spans="1:5">
      <c r="A8642" s="923"/>
      <c r="B8642" s="917"/>
      <c r="C8642" s="917"/>
      <c r="D8642" s="917"/>
      <c r="E8642" s="917"/>
    </row>
    <row r="8643" spans="1:5">
      <c r="A8643" s="923"/>
      <c r="B8643" s="917"/>
      <c r="C8643" s="917"/>
      <c r="D8643" s="917"/>
      <c r="E8643" s="917"/>
    </row>
    <row r="8644" spans="1:5">
      <c r="A8644" s="923"/>
      <c r="B8644" s="917"/>
      <c r="C8644" s="917"/>
      <c r="D8644" s="917"/>
      <c r="E8644" s="917"/>
    </row>
    <row r="8645" spans="1:5">
      <c r="A8645" s="923"/>
      <c r="B8645" s="917"/>
      <c r="C8645" s="917"/>
      <c r="D8645" s="917"/>
      <c r="E8645" s="917"/>
    </row>
    <row r="8646" spans="1:5">
      <c r="A8646" s="923"/>
      <c r="B8646" s="917"/>
      <c r="C8646" s="917"/>
      <c r="D8646" s="917"/>
      <c r="E8646" s="917"/>
    </row>
    <row r="8647" spans="1:5">
      <c r="A8647" s="923"/>
      <c r="B8647" s="917"/>
      <c r="C8647" s="917"/>
      <c r="D8647" s="917"/>
      <c r="E8647" s="917"/>
    </row>
    <row r="8648" spans="1:5">
      <c r="A8648" s="923"/>
      <c r="B8648" s="917"/>
      <c r="C8648" s="917"/>
      <c r="D8648" s="917"/>
      <c r="E8648" s="917"/>
    </row>
    <row r="8649" spans="1:5">
      <c r="A8649" s="923"/>
      <c r="B8649" s="917"/>
      <c r="C8649" s="917"/>
      <c r="D8649" s="917"/>
      <c r="E8649" s="917"/>
    </row>
    <row r="8650" spans="1:5">
      <c r="A8650" s="923"/>
      <c r="B8650" s="917"/>
      <c r="C8650" s="917"/>
      <c r="D8650" s="917"/>
      <c r="E8650" s="917"/>
    </row>
    <row r="8651" spans="1:5">
      <c r="A8651" s="923"/>
      <c r="B8651" s="917"/>
      <c r="C8651" s="917"/>
      <c r="D8651" s="917"/>
      <c r="E8651" s="917"/>
    </row>
    <row r="8652" spans="1:5">
      <c r="A8652" s="923"/>
      <c r="B8652" s="917"/>
      <c r="C8652" s="917"/>
      <c r="D8652" s="917"/>
      <c r="E8652" s="917"/>
    </row>
    <row r="8653" spans="1:5">
      <c r="A8653" s="923"/>
      <c r="B8653" s="917"/>
      <c r="C8653" s="917"/>
      <c r="D8653" s="917"/>
      <c r="E8653" s="917"/>
    </row>
    <row r="8654" spans="1:5">
      <c r="A8654" s="923"/>
      <c r="B8654" s="917"/>
      <c r="C8654" s="917"/>
      <c r="D8654" s="917"/>
      <c r="E8654" s="917"/>
    </row>
    <row r="8655" spans="1:5">
      <c r="A8655" s="923"/>
      <c r="B8655" s="917"/>
      <c r="C8655" s="917"/>
      <c r="D8655" s="917"/>
      <c r="E8655" s="917"/>
    </row>
    <row r="8656" spans="1:5">
      <c r="A8656" s="923"/>
      <c r="B8656" s="917"/>
      <c r="C8656" s="917"/>
      <c r="D8656" s="917"/>
      <c r="E8656" s="917"/>
    </row>
    <row r="8657" spans="1:5">
      <c r="A8657" s="923"/>
      <c r="B8657" s="917"/>
      <c r="C8657" s="917"/>
      <c r="D8657" s="917"/>
      <c r="E8657" s="917"/>
    </row>
    <row r="8658" spans="1:5">
      <c r="A8658" s="923"/>
      <c r="B8658" s="917"/>
      <c r="C8658" s="917"/>
      <c r="D8658" s="917"/>
      <c r="E8658" s="917"/>
    </row>
    <row r="8659" spans="1:5">
      <c r="A8659" s="923"/>
      <c r="B8659" s="917"/>
      <c r="C8659" s="917"/>
      <c r="D8659" s="917"/>
      <c r="E8659" s="917"/>
    </row>
    <row r="8660" spans="1:5">
      <c r="A8660" s="923"/>
      <c r="B8660" s="917"/>
      <c r="C8660" s="917"/>
      <c r="D8660" s="917"/>
      <c r="E8660" s="917"/>
    </row>
    <row r="8661" spans="1:5">
      <c r="A8661" s="923"/>
      <c r="B8661" s="917"/>
      <c r="C8661" s="917"/>
      <c r="D8661" s="917"/>
      <c r="E8661" s="917"/>
    </row>
    <row r="8662" spans="1:5">
      <c r="A8662" s="923"/>
      <c r="B8662" s="917"/>
      <c r="C8662" s="917"/>
      <c r="D8662" s="917"/>
      <c r="E8662" s="917"/>
    </row>
    <row r="8663" spans="1:5">
      <c r="A8663" s="923"/>
      <c r="B8663" s="917"/>
      <c r="C8663" s="917"/>
      <c r="D8663" s="917"/>
      <c r="E8663" s="917"/>
    </row>
    <row r="8664" spans="1:5">
      <c r="A8664" s="923"/>
      <c r="B8664" s="917"/>
      <c r="C8664" s="917"/>
      <c r="D8664" s="917"/>
      <c r="E8664" s="917"/>
    </row>
    <row r="8665" spans="1:5">
      <c r="A8665" s="923"/>
      <c r="B8665" s="917"/>
      <c r="C8665" s="917"/>
      <c r="D8665" s="917"/>
      <c r="E8665" s="917"/>
    </row>
    <row r="8666" spans="1:5">
      <c r="A8666" s="923"/>
      <c r="B8666" s="917"/>
      <c r="C8666" s="917"/>
      <c r="D8666" s="917"/>
      <c r="E8666" s="917"/>
    </row>
    <row r="8667" spans="1:5">
      <c r="A8667" s="923"/>
      <c r="B8667" s="917"/>
      <c r="C8667" s="917"/>
      <c r="D8667" s="917"/>
      <c r="E8667" s="917"/>
    </row>
    <row r="8668" spans="1:5">
      <c r="A8668" s="923"/>
      <c r="B8668" s="917"/>
      <c r="C8668" s="917"/>
      <c r="D8668" s="917"/>
      <c r="E8668" s="917"/>
    </row>
    <row r="8669" spans="1:5">
      <c r="A8669" s="923"/>
      <c r="B8669" s="917"/>
      <c r="C8669" s="917"/>
      <c r="D8669" s="917"/>
      <c r="E8669" s="917"/>
    </row>
    <row r="8670" spans="1:5">
      <c r="A8670" s="923"/>
      <c r="B8670" s="917"/>
      <c r="C8670" s="917"/>
      <c r="D8670" s="917"/>
      <c r="E8670" s="917"/>
    </row>
    <row r="8671" spans="1:5">
      <c r="A8671" s="923"/>
      <c r="B8671" s="917"/>
      <c r="C8671" s="917"/>
      <c r="D8671" s="917"/>
      <c r="E8671" s="917"/>
    </row>
    <row r="8672" spans="1:5">
      <c r="A8672" s="923"/>
      <c r="B8672" s="917"/>
      <c r="C8672" s="917"/>
      <c r="D8672" s="917"/>
      <c r="E8672" s="917"/>
    </row>
    <row r="8673" spans="1:5">
      <c r="A8673" s="923"/>
      <c r="B8673" s="917"/>
      <c r="C8673" s="917"/>
      <c r="D8673" s="917"/>
      <c r="E8673" s="917"/>
    </row>
    <row r="8674" spans="1:5">
      <c r="A8674" s="923"/>
      <c r="B8674" s="917"/>
      <c r="C8674" s="917"/>
      <c r="D8674" s="917"/>
      <c r="E8674" s="917"/>
    </row>
    <row r="8675" spans="1:5">
      <c r="A8675" s="923"/>
      <c r="B8675" s="917"/>
      <c r="C8675" s="917"/>
      <c r="D8675" s="917"/>
      <c r="E8675" s="917"/>
    </row>
    <row r="8676" spans="1:5">
      <c r="A8676" s="923"/>
      <c r="B8676" s="917"/>
      <c r="C8676" s="917"/>
      <c r="D8676" s="917"/>
      <c r="E8676" s="917"/>
    </row>
    <row r="8677" spans="1:5">
      <c r="A8677" s="923"/>
      <c r="B8677" s="917"/>
      <c r="C8677" s="917"/>
      <c r="D8677" s="917"/>
      <c r="E8677" s="917"/>
    </row>
    <row r="8678" spans="1:5">
      <c r="A8678" s="923"/>
      <c r="B8678" s="917"/>
      <c r="C8678" s="917"/>
      <c r="D8678" s="917"/>
      <c r="E8678" s="917"/>
    </row>
    <row r="8679" spans="1:5">
      <c r="A8679" s="923"/>
      <c r="B8679" s="917"/>
      <c r="C8679" s="917"/>
      <c r="D8679" s="917"/>
      <c r="E8679" s="917"/>
    </row>
    <row r="8680" spans="1:5">
      <c r="A8680" s="923"/>
      <c r="B8680" s="917"/>
      <c r="C8680" s="917"/>
      <c r="D8680" s="917"/>
      <c r="E8680" s="917"/>
    </row>
    <row r="8681" spans="1:5">
      <c r="A8681" s="923"/>
      <c r="B8681" s="917"/>
      <c r="C8681" s="917"/>
      <c r="D8681" s="917"/>
      <c r="E8681" s="917"/>
    </row>
    <row r="8682" spans="1:5">
      <c r="A8682" s="923"/>
      <c r="B8682" s="917"/>
      <c r="C8682" s="917"/>
      <c r="D8682" s="917"/>
      <c r="E8682" s="917"/>
    </row>
    <row r="8683" spans="1:5">
      <c r="A8683" s="923"/>
      <c r="B8683" s="917"/>
      <c r="C8683" s="917"/>
      <c r="D8683" s="917"/>
      <c r="E8683" s="917"/>
    </row>
    <row r="8684" spans="1:5">
      <c r="A8684" s="923"/>
      <c r="B8684" s="917"/>
      <c r="C8684" s="917"/>
      <c r="D8684" s="917"/>
      <c r="E8684" s="917"/>
    </row>
    <row r="8685" spans="1:5">
      <c r="A8685" s="923"/>
      <c r="B8685" s="917"/>
      <c r="C8685" s="917"/>
      <c r="D8685" s="917"/>
      <c r="E8685" s="917"/>
    </row>
    <row r="8686" spans="1:5">
      <c r="A8686" s="923"/>
      <c r="B8686" s="917"/>
      <c r="C8686" s="917"/>
      <c r="D8686" s="917"/>
      <c r="E8686" s="917"/>
    </row>
    <row r="8687" spans="1:5">
      <c r="A8687" s="923"/>
      <c r="B8687" s="917"/>
      <c r="C8687" s="917"/>
      <c r="D8687" s="917"/>
      <c r="E8687" s="917"/>
    </row>
    <row r="8688" spans="1:5">
      <c r="A8688" s="923"/>
      <c r="B8688" s="917"/>
      <c r="C8688" s="917"/>
      <c r="D8688" s="917"/>
      <c r="E8688" s="917"/>
    </row>
    <row r="8689" spans="1:5">
      <c r="A8689" s="923"/>
      <c r="B8689" s="917"/>
      <c r="C8689" s="917"/>
      <c r="D8689" s="917"/>
      <c r="E8689" s="917"/>
    </row>
    <row r="8690" spans="1:5">
      <c r="A8690" s="923"/>
      <c r="B8690" s="917"/>
      <c r="C8690" s="917"/>
      <c r="D8690" s="917"/>
      <c r="E8690" s="917"/>
    </row>
    <row r="8691" spans="1:5">
      <c r="A8691" s="923"/>
      <c r="B8691" s="917"/>
      <c r="C8691" s="917"/>
      <c r="D8691" s="917"/>
      <c r="E8691" s="917"/>
    </row>
    <row r="8692" spans="1:5">
      <c r="A8692" s="923"/>
      <c r="B8692" s="917"/>
      <c r="C8692" s="917"/>
      <c r="D8692" s="917"/>
      <c r="E8692" s="917"/>
    </row>
    <row r="8693" spans="1:5">
      <c r="A8693" s="923"/>
      <c r="B8693" s="917"/>
      <c r="C8693" s="917"/>
      <c r="D8693" s="917"/>
      <c r="E8693" s="917"/>
    </row>
    <row r="8694" spans="1:5">
      <c r="A8694" s="923"/>
      <c r="B8694" s="917"/>
      <c r="C8694" s="917"/>
      <c r="D8694" s="917"/>
      <c r="E8694" s="917"/>
    </row>
    <row r="8695" spans="1:5">
      <c r="A8695" s="923"/>
      <c r="B8695" s="917"/>
      <c r="C8695" s="917"/>
      <c r="D8695" s="917"/>
      <c r="E8695" s="917"/>
    </row>
    <row r="8696" spans="1:5">
      <c r="A8696" s="923"/>
      <c r="B8696" s="917"/>
      <c r="C8696" s="917"/>
      <c r="D8696" s="917"/>
      <c r="E8696" s="917"/>
    </row>
    <row r="8697" spans="1:5">
      <c r="A8697" s="923"/>
      <c r="B8697" s="917"/>
      <c r="C8697" s="917"/>
      <c r="D8697" s="917"/>
      <c r="E8697" s="917"/>
    </row>
    <row r="8698" spans="1:5">
      <c r="A8698" s="923"/>
      <c r="B8698" s="917"/>
      <c r="C8698" s="917"/>
      <c r="D8698" s="917"/>
      <c r="E8698" s="917"/>
    </row>
    <row r="8699" spans="1:5">
      <c r="A8699" s="923"/>
      <c r="B8699" s="917"/>
      <c r="C8699" s="917"/>
      <c r="D8699" s="917"/>
      <c r="E8699" s="917"/>
    </row>
    <row r="8700" spans="1:5">
      <c r="A8700" s="923"/>
      <c r="B8700" s="917"/>
      <c r="C8700" s="917"/>
      <c r="D8700" s="917"/>
      <c r="E8700" s="917"/>
    </row>
    <row r="8701" spans="1:5">
      <c r="A8701" s="923"/>
      <c r="B8701" s="917"/>
      <c r="C8701" s="917"/>
      <c r="D8701" s="917"/>
      <c r="E8701" s="917"/>
    </row>
    <row r="8702" spans="1:5">
      <c r="A8702" s="923"/>
      <c r="B8702" s="917"/>
      <c r="C8702" s="917"/>
      <c r="D8702" s="917"/>
      <c r="E8702" s="917"/>
    </row>
    <row r="8703" spans="1:5">
      <c r="A8703" s="923"/>
      <c r="B8703" s="917"/>
      <c r="C8703" s="917"/>
      <c r="D8703" s="917"/>
      <c r="E8703" s="917"/>
    </row>
    <row r="8704" spans="1:5">
      <c r="A8704" s="923"/>
      <c r="B8704" s="917"/>
      <c r="C8704" s="917"/>
      <c r="D8704" s="917"/>
      <c r="E8704" s="917"/>
    </row>
    <row r="8705" spans="1:5">
      <c r="A8705" s="923"/>
      <c r="B8705" s="917"/>
      <c r="C8705" s="917"/>
      <c r="D8705" s="917"/>
      <c r="E8705" s="917"/>
    </row>
    <row r="8706" spans="1:5">
      <c r="A8706" s="923"/>
      <c r="B8706" s="917"/>
      <c r="C8706" s="917"/>
      <c r="D8706" s="917"/>
      <c r="E8706" s="917"/>
    </row>
    <row r="8707" spans="1:5">
      <c r="A8707" s="923"/>
      <c r="B8707" s="917"/>
      <c r="C8707" s="917"/>
      <c r="D8707" s="917"/>
      <c r="E8707" s="917"/>
    </row>
    <row r="8708" spans="1:5">
      <c r="A8708" s="923"/>
      <c r="B8708" s="917"/>
      <c r="C8708" s="917"/>
      <c r="D8708" s="917"/>
      <c r="E8708" s="917"/>
    </row>
    <row r="8709" spans="1:5">
      <c r="A8709" s="923"/>
      <c r="B8709" s="917"/>
      <c r="C8709" s="917"/>
      <c r="D8709" s="917"/>
      <c r="E8709" s="917"/>
    </row>
    <row r="8710" spans="1:5">
      <c r="A8710" s="923"/>
      <c r="B8710" s="917"/>
      <c r="C8710" s="917"/>
      <c r="D8710" s="917"/>
      <c r="E8710" s="917"/>
    </row>
    <row r="8711" spans="1:5">
      <c r="A8711" s="923"/>
      <c r="B8711" s="917"/>
      <c r="C8711" s="917"/>
      <c r="D8711" s="917"/>
      <c r="E8711" s="917"/>
    </row>
    <row r="8712" spans="1:5">
      <c r="A8712" s="923"/>
      <c r="B8712" s="917"/>
      <c r="C8712" s="917"/>
      <c r="D8712" s="917"/>
      <c r="E8712" s="917"/>
    </row>
    <row r="8713" spans="1:5">
      <c r="A8713" s="923"/>
      <c r="B8713" s="917"/>
      <c r="C8713" s="917"/>
      <c r="D8713" s="917"/>
      <c r="E8713" s="917"/>
    </row>
    <row r="8714" spans="1:5">
      <c r="A8714" s="923"/>
      <c r="B8714" s="917"/>
      <c r="C8714" s="917"/>
      <c r="D8714" s="917"/>
      <c r="E8714" s="917"/>
    </row>
    <row r="8715" spans="1:5">
      <c r="A8715" s="923"/>
      <c r="B8715" s="917"/>
      <c r="C8715" s="917"/>
      <c r="D8715" s="917"/>
      <c r="E8715" s="917"/>
    </row>
    <row r="8716" spans="1:5">
      <c r="A8716" s="923"/>
      <c r="B8716" s="917"/>
      <c r="C8716" s="917"/>
      <c r="D8716" s="917"/>
      <c r="E8716" s="917"/>
    </row>
    <row r="8717" spans="1:5">
      <c r="A8717" s="923"/>
      <c r="B8717" s="917"/>
      <c r="C8717" s="917"/>
      <c r="D8717" s="917"/>
      <c r="E8717" s="917"/>
    </row>
    <row r="8718" spans="1:5">
      <c r="A8718" s="923"/>
      <c r="B8718" s="917"/>
      <c r="C8718" s="917"/>
      <c r="D8718" s="917"/>
      <c r="E8718" s="917"/>
    </row>
    <row r="8719" spans="1:5">
      <c r="A8719" s="923"/>
      <c r="B8719" s="917"/>
      <c r="C8719" s="917"/>
      <c r="D8719" s="917"/>
      <c r="E8719" s="917"/>
    </row>
    <row r="8720" spans="1:5">
      <c r="A8720" s="923"/>
      <c r="B8720" s="917"/>
      <c r="C8720" s="917"/>
      <c r="D8720" s="917"/>
      <c r="E8720" s="917"/>
    </row>
    <row r="8721" spans="1:5">
      <c r="A8721" s="923"/>
      <c r="B8721" s="917"/>
      <c r="C8721" s="917"/>
      <c r="D8721" s="917"/>
      <c r="E8721" s="917"/>
    </row>
    <row r="8722" spans="1:5">
      <c r="A8722" s="923"/>
      <c r="B8722" s="917"/>
      <c r="C8722" s="917"/>
      <c r="D8722" s="917"/>
      <c r="E8722" s="917"/>
    </row>
    <row r="8723" spans="1:5">
      <c r="A8723" s="923"/>
      <c r="B8723" s="917"/>
      <c r="C8723" s="917"/>
      <c r="D8723" s="917"/>
      <c r="E8723" s="917"/>
    </row>
    <row r="8724" spans="1:5">
      <c r="A8724" s="923"/>
      <c r="B8724" s="917"/>
      <c r="C8724" s="917"/>
      <c r="D8724" s="917"/>
      <c r="E8724" s="917"/>
    </row>
    <row r="8725" spans="1:5">
      <c r="A8725" s="923"/>
      <c r="B8725" s="917"/>
      <c r="C8725" s="917"/>
      <c r="D8725" s="917"/>
      <c r="E8725" s="917"/>
    </row>
    <row r="8726" spans="1:5">
      <c r="A8726" s="923"/>
      <c r="B8726" s="917"/>
      <c r="C8726" s="917"/>
      <c r="D8726" s="917"/>
      <c r="E8726" s="917"/>
    </row>
    <row r="8727" spans="1:5">
      <c r="A8727" s="923"/>
      <c r="B8727" s="917"/>
      <c r="C8727" s="917"/>
      <c r="D8727" s="917"/>
      <c r="E8727" s="917"/>
    </row>
    <row r="8728" spans="1:5">
      <c r="A8728" s="923"/>
      <c r="B8728" s="917"/>
      <c r="C8728" s="917"/>
      <c r="D8728" s="917"/>
      <c r="E8728" s="917"/>
    </row>
    <row r="8729" spans="1:5">
      <c r="A8729" s="923"/>
      <c r="B8729" s="917"/>
      <c r="C8729" s="917"/>
      <c r="D8729" s="917"/>
      <c r="E8729" s="917"/>
    </row>
    <row r="8730" spans="1:5">
      <c r="A8730" s="923"/>
      <c r="B8730" s="917"/>
      <c r="C8730" s="917"/>
      <c r="D8730" s="917"/>
      <c r="E8730" s="917"/>
    </row>
    <row r="8731" spans="1:5">
      <c r="A8731" s="923"/>
      <c r="B8731" s="917"/>
      <c r="C8731" s="917"/>
      <c r="D8731" s="917"/>
      <c r="E8731" s="917"/>
    </row>
    <row r="8732" spans="1:5">
      <c r="A8732" s="923"/>
      <c r="B8732" s="917"/>
      <c r="C8732" s="917"/>
      <c r="D8732" s="917"/>
      <c r="E8732" s="917"/>
    </row>
    <row r="8733" spans="1:5">
      <c r="A8733" s="923"/>
      <c r="B8733" s="917"/>
      <c r="C8733" s="917"/>
      <c r="D8733" s="917"/>
      <c r="E8733" s="917"/>
    </row>
    <row r="8734" spans="1:5">
      <c r="A8734" s="923"/>
      <c r="B8734" s="917"/>
      <c r="C8734" s="917"/>
      <c r="D8734" s="917"/>
      <c r="E8734" s="917"/>
    </row>
    <row r="8735" spans="1:5">
      <c r="A8735" s="923"/>
      <c r="B8735" s="917"/>
      <c r="C8735" s="917"/>
      <c r="D8735" s="917"/>
      <c r="E8735" s="917"/>
    </row>
    <row r="8736" spans="1:5">
      <c r="A8736" s="923"/>
      <c r="B8736" s="917"/>
      <c r="C8736" s="917"/>
      <c r="D8736" s="917"/>
      <c r="E8736" s="917"/>
    </row>
    <row r="8737" spans="1:5">
      <c r="A8737" s="923"/>
      <c r="B8737" s="917"/>
      <c r="C8737" s="917"/>
      <c r="D8737" s="917"/>
      <c r="E8737" s="917"/>
    </row>
    <row r="8738" spans="1:5">
      <c r="A8738" s="923"/>
      <c r="B8738" s="917"/>
      <c r="C8738" s="917"/>
      <c r="D8738" s="917"/>
      <c r="E8738" s="917"/>
    </row>
    <row r="8739" spans="1:5">
      <c r="A8739" s="923"/>
      <c r="B8739" s="917"/>
      <c r="C8739" s="917"/>
      <c r="D8739" s="917"/>
      <c r="E8739" s="917"/>
    </row>
    <row r="8740" spans="1:5">
      <c r="A8740" s="923"/>
      <c r="B8740" s="917"/>
      <c r="C8740" s="917"/>
      <c r="D8740" s="917"/>
      <c r="E8740" s="917"/>
    </row>
    <row r="8741" spans="1:5">
      <c r="A8741" s="923"/>
      <c r="B8741" s="917"/>
      <c r="C8741" s="917"/>
      <c r="D8741" s="917"/>
      <c r="E8741" s="917"/>
    </row>
    <row r="8742" spans="1:5">
      <c r="A8742" s="923"/>
      <c r="B8742" s="917"/>
      <c r="C8742" s="917"/>
      <c r="D8742" s="917"/>
      <c r="E8742" s="917"/>
    </row>
    <row r="8743" spans="1:5">
      <c r="A8743" s="923"/>
      <c r="B8743" s="917"/>
      <c r="C8743" s="917"/>
      <c r="D8743" s="917"/>
      <c r="E8743" s="917"/>
    </row>
    <row r="8744" spans="1:5">
      <c r="A8744" s="923"/>
      <c r="B8744" s="917"/>
      <c r="C8744" s="917"/>
      <c r="D8744" s="917"/>
      <c r="E8744" s="917"/>
    </row>
    <row r="8745" spans="1:5">
      <c r="A8745" s="923"/>
      <c r="B8745" s="917"/>
      <c r="C8745" s="917"/>
      <c r="D8745" s="917"/>
      <c r="E8745" s="917"/>
    </row>
    <row r="8746" spans="1:5">
      <c r="A8746" s="923"/>
      <c r="B8746" s="917"/>
      <c r="C8746" s="917"/>
      <c r="D8746" s="917"/>
      <c r="E8746" s="917"/>
    </row>
    <row r="8747" spans="1:5">
      <c r="A8747" s="923"/>
      <c r="B8747" s="917"/>
      <c r="C8747" s="917"/>
      <c r="D8747" s="917"/>
      <c r="E8747" s="917"/>
    </row>
    <row r="8748" spans="1:5">
      <c r="A8748" s="923"/>
      <c r="B8748" s="917"/>
      <c r="C8748" s="917"/>
      <c r="D8748" s="917"/>
      <c r="E8748" s="917"/>
    </row>
    <row r="8749" spans="1:5">
      <c r="A8749" s="923"/>
      <c r="B8749" s="917"/>
      <c r="C8749" s="917"/>
      <c r="D8749" s="917"/>
      <c r="E8749" s="917"/>
    </row>
    <row r="8750" spans="1:5">
      <c r="A8750" s="923"/>
      <c r="B8750" s="917"/>
      <c r="C8750" s="917"/>
      <c r="D8750" s="917"/>
      <c r="E8750" s="917"/>
    </row>
    <row r="8751" spans="1:5">
      <c r="A8751" s="923"/>
      <c r="B8751" s="917"/>
      <c r="C8751" s="917"/>
      <c r="D8751" s="917"/>
      <c r="E8751" s="917"/>
    </row>
    <row r="8752" spans="1:5">
      <c r="A8752" s="923"/>
      <c r="B8752" s="917"/>
      <c r="C8752" s="917"/>
      <c r="D8752" s="917"/>
      <c r="E8752" s="917"/>
    </row>
    <row r="8753" spans="1:5">
      <c r="A8753" s="923"/>
      <c r="B8753" s="917"/>
      <c r="C8753" s="917"/>
      <c r="D8753" s="917"/>
      <c r="E8753" s="917"/>
    </row>
    <row r="8754" spans="1:5">
      <c r="A8754" s="923"/>
      <c r="B8754" s="917"/>
      <c r="C8754" s="917"/>
      <c r="D8754" s="917"/>
      <c r="E8754" s="917"/>
    </row>
    <row r="8755" spans="1:5">
      <c r="A8755" s="923"/>
      <c r="B8755" s="917"/>
      <c r="C8755" s="917"/>
      <c r="D8755" s="917"/>
      <c r="E8755" s="917"/>
    </row>
    <row r="8756" spans="1:5">
      <c r="A8756" s="923"/>
      <c r="B8756" s="917"/>
      <c r="C8756" s="917"/>
      <c r="D8756" s="917"/>
      <c r="E8756" s="917"/>
    </row>
    <row r="8757" spans="1:5">
      <c r="A8757" s="923"/>
      <c r="B8757" s="917"/>
      <c r="C8757" s="917"/>
      <c r="D8757" s="917"/>
      <c r="E8757" s="917"/>
    </row>
    <row r="8758" spans="1:5">
      <c r="A8758" s="923"/>
      <c r="B8758" s="917"/>
      <c r="C8758" s="917"/>
      <c r="D8758" s="917"/>
      <c r="E8758" s="917"/>
    </row>
    <row r="8759" spans="1:5">
      <c r="A8759" s="923"/>
      <c r="B8759" s="917"/>
      <c r="C8759" s="917"/>
      <c r="D8759" s="917"/>
      <c r="E8759" s="917"/>
    </row>
    <row r="8760" spans="1:5">
      <c r="A8760" s="923"/>
      <c r="B8760" s="917"/>
      <c r="C8760" s="917"/>
      <c r="D8760" s="917"/>
      <c r="E8760" s="917"/>
    </row>
    <row r="8761" spans="1:5">
      <c r="A8761" s="923"/>
      <c r="B8761" s="917"/>
      <c r="C8761" s="917"/>
      <c r="D8761" s="917"/>
      <c r="E8761" s="917"/>
    </row>
    <row r="8762" spans="1:5">
      <c r="A8762" s="923"/>
      <c r="B8762" s="917"/>
      <c r="C8762" s="917"/>
      <c r="D8762" s="917"/>
      <c r="E8762" s="917"/>
    </row>
    <row r="8763" spans="1:5">
      <c r="A8763" s="923"/>
      <c r="B8763" s="917"/>
      <c r="C8763" s="917"/>
      <c r="D8763" s="917"/>
      <c r="E8763" s="917"/>
    </row>
    <row r="8764" spans="1:5">
      <c r="A8764" s="923"/>
      <c r="B8764" s="917"/>
      <c r="C8764" s="917"/>
      <c r="D8764" s="917"/>
      <c r="E8764" s="917"/>
    </row>
    <row r="8765" spans="1:5">
      <c r="A8765" s="923"/>
      <c r="B8765" s="917"/>
      <c r="C8765" s="917"/>
      <c r="D8765" s="917"/>
      <c r="E8765" s="917"/>
    </row>
    <row r="8766" spans="1:5">
      <c r="A8766" s="923"/>
      <c r="B8766" s="917"/>
      <c r="C8766" s="917"/>
      <c r="D8766" s="917"/>
      <c r="E8766" s="917"/>
    </row>
    <row r="8767" spans="1:5">
      <c r="A8767" s="923"/>
      <c r="B8767" s="917"/>
      <c r="C8767" s="917"/>
      <c r="D8767" s="917"/>
      <c r="E8767" s="917"/>
    </row>
    <row r="8768" spans="1:5">
      <c r="A8768" s="923"/>
      <c r="B8768" s="917"/>
      <c r="C8768" s="917"/>
      <c r="D8768" s="917"/>
      <c r="E8768" s="917"/>
    </row>
    <row r="8769" spans="1:5">
      <c r="A8769" s="923"/>
      <c r="B8769" s="917"/>
      <c r="C8769" s="917"/>
      <c r="D8769" s="917"/>
      <c r="E8769" s="917"/>
    </row>
    <row r="8770" spans="1:5">
      <c r="A8770" s="923"/>
      <c r="B8770" s="917"/>
      <c r="C8770" s="917"/>
      <c r="D8770" s="917"/>
      <c r="E8770" s="917"/>
    </row>
    <row r="8771" spans="1:5">
      <c r="A8771" s="923"/>
      <c r="B8771" s="917"/>
      <c r="C8771" s="917"/>
      <c r="D8771" s="917"/>
      <c r="E8771" s="917"/>
    </row>
    <row r="8772" spans="1:5">
      <c r="A8772" s="923"/>
      <c r="B8772" s="917"/>
      <c r="C8772" s="917"/>
      <c r="D8772" s="917"/>
      <c r="E8772" s="917"/>
    </row>
    <row r="8773" spans="1:5">
      <c r="A8773" s="923"/>
      <c r="B8773" s="917"/>
      <c r="C8773" s="917"/>
      <c r="D8773" s="917"/>
      <c r="E8773" s="917"/>
    </row>
    <row r="8774" spans="1:5">
      <c r="A8774" s="923"/>
      <c r="B8774" s="917"/>
      <c r="C8774" s="917"/>
      <c r="D8774" s="917"/>
      <c r="E8774" s="917"/>
    </row>
    <row r="8775" spans="1:5">
      <c r="A8775" s="923"/>
      <c r="B8775" s="917"/>
      <c r="C8775" s="917"/>
      <c r="D8775" s="917"/>
      <c r="E8775" s="917"/>
    </row>
    <row r="8776" spans="1:5">
      <c r="A8776" s="923"/>
      <c r="B8776" s="917"/>
      <c r="C8776" s="917"/>
      <c r="D8776" s="917"/>
      <c r="E8776" s="917"/>
    </row>
    <row r="8777" spans="1:5">
      <c r="A8777" s="923"/>
      <c r="B8777" s="917"/>
      <c r="C8777" s="917"/>
      <c r="D8777" s="917"/>
      <c r="E8777" s="917"/>
    </row>
    <row r="8778" spans="1:5">
      <c r="A8778" s="923"/>
      <c r="B8778" s="917"/>
      <c r="C8778" s="917"/>
      <c r="D8778" s="917"/>
      <c r="E8778" s="917"/>
    </row>
    <row r="8779" spans="1:5">
      <c r="A8779" s="923"/>
      <c r="B8779" s="917"/>
      <c r="C8779" s="917"/>
      <c r="D8779" s="917"/>
      <c r="E8779" s="917"/>
    </row>
    <row r="8780" spans="1:5">
      <c r="A8780" s="923"/>
      <c r="B8780" s="917"/>
      <c r="C8780" s="917"/>
      <c r="D8780" s="917"/>
      <c r="E8780" s="917"/>
    </row>
    <row r="8781" spans="1:5">
      <c r="A8781" s="923"/>
      <c r="B8781" s="917"/>
      <c r="C8781" s="917"/>
      <c r="D8781" s="917"/>
      <c r="E8781" s="917"/>
    </row>
    <row r="8782" spans="1:5">
      <c r="A8782" s="923"/>
      <c r="B8782" s="917"/>
      <c r="C8782" s="917"/>
      <c r="D8782" s="917"/>
      <c r="E8782" s="917"/>
    </row>
    <row r="8783" spans="1:5">
      <c r="A8783" s="923"/>
      <c r="B8783" s="917"/>
      <c r="C8783" s="917"/>
      <c r="D8783" s="917"/>
      <c r="E8783" s="917"/>
    </row>
    <row r="8784" spans="1:5">
      <c r="A8784" s="923"/>
      <c r="B8784" s="917"/>
      <c r="C8784" s="917"/>
      <c r="D8784" s="917"/>
      <c r="E8784" s="917"/>
    </row>
    <row r="8785" spans="1:5">
      <c r="A8785" s="923"/>
      <c r="B8785" s="917"/>
      <c r="C8785" s="917"/>
      <c r="D8785" s="917"/>
      <c r="E8785" s="917"/>
    </row>
    <row r="8786" spans="1:5">
      <c r="A8786" s="923"/>
      <c r="B8786" s="917"/>
      <c r="C8786" s="917"/>
      <c r="D8786" s="917"/>
      <c r="E8786" s="917"/>
    </row>
    <row r="8787" spans="1:5">
      <c r="A8787" s="923"/>
      <c r="B8787" s="917"/>
      <c r="C8787" s="917"/>
      <c r="D8787" s="917"/>
      <c r="E8787" s="917"/>
    </row>
    <row r="8788" spans="1:5">
      <c r="A8788" s="923"/>
      <c r="B8788" s="917"/>
      <c r="C8788" s="917"/>
      <c r="D8788" s="917"/>
      <c r="E8788" s="917"/>
    </row>
    <row r="8789" spans="1:5">
      <c r="A8789" s="923"/>
      <c r="B8789" s="917"/>
      <c r="C8789" s="917"/>
      <c r="D8789" s="917"/>
      <c r="E8789" s="917"/>
    </row>
    <row r="8790" spans="1:5">
      <c r="A8790" s="923"/>
      <c r="B8790" s="917"/>
      <c r="C8790" s="917"/>
      <c r="D8790" s="917"/>
      <c r="E8790" s="917"/>
    </row>
    <row r="8791" spans="1:5">
      <c r="A8791" s="923"/>
      <c r="B8791" s="917"/>
      <c r="C8791" s="917"/>
      <c r="D8791" s="917"/>
      <c r="E8791" s="917"/>
    </row>
    <row r="8792" spans="1:5">
      <c r="A8792" s="923"/>
      <c r="B8792" s="917"/>
      <c r="C8792" s="917"/>
      <c r="D8792" s="917"/>
      <c r="E8792" s="917"/>
    </row>
    <row r="8793" spans="1:5">
      <c r="A8793" s="923"/>
      <c r="B8793" s="917"/>
      <c r="C8793" s="917"/>
      <c r="D8793" s="917"/>
      <c r="E8793" s="917"/>
    </row>
    <row r="8794" spans="1:5">
      <c r="A8794" s="923"/>
      <c r="B8794" s="917"/>
      <c r="C8794" s="917"/>
      <c r="D8794" s="917"/>
      <c r="E8794" s="917"/>
    </row>
    <row r="8795" spans="1:5">
      <c r="A8795" s="923"/>
      <c r="B8795" s="917"/>
      <c r="C8795" s="917"/>
      <c r="D8795" s="917"/>
      <c r="E8795" s="917"/>
    </row>
    <row r="8796" spans="1:5">
      <c r="A8796" s="923"/>
      <c r="B8796" s="917"/>
      <c r="C8796" s="917"/>
      <c r="D8796" s="917"/>
      <c r="E8796" s="917"/>
    </row>
    <row r="8797" spans="1:5">
      <c r="A8797" s="923"/>
      <c r="B8797" s="917"/>
      <c r="C8797" s="917"/>
      <c r="D8797" s="917"/>
      <c r="E8797" s="917"/>
    </row>
    <row r="8798" spans="1:5">
      <c r="A8798" s="923"/>
      <c r="B8798" s="917"/>
      <c r="C8798" s="917"/>
      <c r="D8798" s="917"/>
      <c r="E8798" s="917"/>
    </row>
    <row r="8799" spans="1:5">
      <c r="A8799" s="923"/>
      <c r="B8799" s="917"/>
      <c r="C8799" s="917"/>
      <c r="D8799" s="917"/>
      <c r="E8799" s="917"/>
    </row>
    <row r="8800" spans="1:5">
      <c r="A8800" s="923"/>
      <c r="B8800" s="917"/>
      <c r="C8800" s="917"/>
      <c r="D8800" s="917"/>
      <c r="E8800" s="917"/>
    </row>
    <row r="8801" spans="1:5">
      <c r="A8801" s="923"/>
      <c r="B8801" s="917"/>
      <c r="C8801" s="917"/>
      <c r="D8801" s="917"/>
      <c r="E8801" s="917"/>
    </row>
    <row r="8802" spans="1:5">
      <c r="A8802" s="923"/>
      <c r="B8802" s="917"/>
      <c r="C8802" s="917"/>
      <c r="D8802" s="917"/>
      <c r="E8802" s="917"/>
    </row>
    <row r="8803" spans="1:5">
      <c r="A8803" s="923"/>
      <c r="B8803" s="917"/>
      <c r="C8803" s="917"/>
      <c r="D8803" s="917"/>
      <c r="E8803" s="917"/>
    </row>
    <row r="8804" spans="1:5">
      <c r="A8804" s="923"/>
      <c r="B8804" s="917"/>
      <c r="C8804" s="917"/>
      <c r="D8804" s="917"/>
      <c r="E8804" s="917"/>
    </row>
    <row r="8805" spans="1:5">
      <c r="A8805" s="923"/>
      <c r="B8805" s="917"/>
      <c r="C8805" s="917"/>
      <c r="D8805" s="917"/>
      <c r="E8805" s="917"/>
    </row>
    <row r="8806" spans="1:5">
      <c r="A8806" s="923"/>
      <c r="B8806" s="917"/>
      <c r="C8806" s="917"/>
      <c r="D8806" s="917"/>
      <c r="E8806" s="917"/>
    </row>
    <row r="8807" spans="1:5">
      <c r="A8807" s="923"/>
      <c r="B8807" s="917"/>
      <c r="C8807" s="917"/>
      <c r="D8807" s="917"/>
      <c r="E8807" s="917"/>
    </row>
    <row r="8808" spans="1:5">
      <c r="A8808" s="923"/>
      <c r="B8808" s="917"/>
      <c r="C8808" s="917"/>
      <c r="D8808" s="917"/>
      <c r="E8808" s="917"/>
    </row>
    <row r="8809" spans="1:5">
      <c r="A8809" s="923"/>
      <c r="B8809" s="917"/>
      <c r="C8809" s="917"/>
      <c r="D8809" s="917"/>
      <c r="E8809" s="917"/>
    </row>
    <row r="8810" spans="1:5">
      <c r="A8810" s="923"/>
      <c r="B8810" s="917"/>
      <c r="C8810" s="917"/>
      <c r="D8810" s="917"/>
      <c r="E8810" s="917"/>
    </row>
    <row r="8811" spans="1:5">
      <c r="A8811" s="923"/>
      <c r="B8811" s="917"/>
      <c r="C8811" s="917"/>
      <c r="D8811" s="917"/>
      <c r="E8811" s="917"/>
    </row>
    <row r="8812" spans="1:5">
      <c r="A8812" s="923"/>
      <c r="B8812" s="917"/>
      <c r="C8812" s="917"/>
      <c r="D8812" s="917"/>
      <c r="E8812" s="917"/>
    </row>
    <row r="8813" spans="1:5">
      <c r="A8813" s="923"/>
      <c r="B8813" s="917"/>
      <c r="C8813" s="917"/>
      <c r="D8813" s="917"/>
      <c r="E8813" s="917"/>
    </row>
    <row r="8814" spans="1:5">
      <c r="A8814" s="923"/>
      <c r="B8814" s="917"/>
      <c r="C8814" s="917"/>
      <c r="D8814" s="917"/>
      <c r="E8814" s="917"/>
    </row>
    <row r="8815" spans="1:5">
      <c r="A8815" s="923"/>
      <c r="B8815" s="917"/>
      <c r="C8815" s="917"/>
      <c r="D8815" s="917"/>
      <c r="E8815" s="917"/>
    </row>
    <row r="8816" spans="1:5">
      <c r="A8816" s="923"/>
      <c r="B8816" s="917"/>
      <c r="C8816" s="917"/>
      <c r="D8816" s="917"/>
      <c r="E8816" s="917"/>
    </row>
    <row r="8817" spans="1:5">
      <c r="A8817" s="923"/>
      <c r="B8817" s="917"/>
      <c r="C8817" s="917"/>
      <c r="D8817" s="917"/>
      <c r="E8817" s="917"/>
    </row>
    <row r="8818" spans="1:5">
      <c r="A8818" s="923"/>
      <c r="B8818" s="917"/>
      <c r="C8818" s="917"/>
      <c r="D8818" s="917"/>
      <c r="E8818" s="917"/>
    </row>
    <row r="8819" spans="1:5">
      <c r="A8819" s="923"/>
      <c r="B8819" s="917"/>
      <c r="C8819" s="917"/>
      <c r="D8819" s="917"/>
      <c r="E8819" s="917"/>
    </row>
    <row r="8820" spans="1:5">
      <c r="A8820" s="923"/>
      <c r="B8820" s="917"/>
      <c r="C8820" s="917"/>
      <c r="D8820" s="917"/>
      <c r="E8820" s="917"/>
    </row>
    <row r="8821" spans="1:5">
      <c r="A8821" s="923"/>
      <c r="B8821" s="917"/>
      <c r="C8821" s="917"/>
      <c r="D8821" s="917"/>
      <c r="E8821" s="917"/>
    </row>
    <row r="8822" spans="1:5">
      <c r="A8822" s="923"/>
      <c r="B8822" s="917"/>
      <c r="C8822" s="917"/>
      <c r="D8822" s="917"/>
      <c r="E8822" s="917"/>
    </row>
    <row r="8823" spans="1:5">
      <c r="A8823" s="923"/>
      <c r="B8823" s="917"/>
      <c r="C8823" s="917"/>
      <c r="D8823" s="917"/>
      <c r="E8823" s="917"/>
    </row>
    <row r="8824" spans="1:5">
      <c r="A8824" s="923"/>
      <c r="B8824" s="917"/>
      <c r="C8824" s="917"/>
      <c r="D8824" s="917"/>
      <c r="E8824" s="917"/>
    </row>
    <row r="8825" spans="1:5">
      <c r="A8825" s="923"/>
      <c r="B8825" s="917"/>
      <c r="C8825" s="917"/>
      <c r="D8825" s="917"/>
      <c r="E8825" s="917"/>
    </row>
    <row r="8826" spans="1:5">
      <c r="A8826" s="923"/>
      <c r="B8826" s="917"/>
      <c r="C8826" s="917"/>
      <c r="D8826" s="917"/>
      <c r="E8826" s="917"/>
    </row>
    <row r="8827" spans="1:5">
      <c r="A8827" s="923"/>
      <c r="B8827" s="917"/>
      <c r="C8827" s="917"/>
      <c r="D8827" s="917"/>
      <c r="E8827" s="917"/>
    </row>
    <row r="8828" spans="1:5">
      <c r="A8828" s="923"/>
      <c r="B8828" s="917"/>
      <c r="C8828" s="917"/>
      <c r="D8828" s="917"/>
      <c r="E8828" s="917"/>
    </row>
    <row r="8829" spans="1:5">
      <c r="A8829" s="923"/>
      <c r="B8829" s="917"/>
      <c r="C8829" s="917"/>
      <c r="D8829" s="917"/>
      <c r="E8829" s="917"/>
    </row>
    <row r="8830" spans="1:5">
      <c r="A8830" s="923"/>
      <c r="B8830" s="917"/>
      <c r="C8830" s="917"/>
      <c r="D8830" s="917"/>
      <c r="E8830" s="917"/>
    </row>
    <row r="8831" spans="1:5">
      <c r="A8831" s="923"/>
      <c r="B8831" s="917"/>
      <c r="C8831" s="917"/>
      <c r="D8831" s="917"/>
      <c r="E8831" s="917"/>
    </row>
    <row r="8832" spans="1:5">
      <c r="A8832" s="923"/>
      <c r="B8832" s="917"/>
      <c r="C8832" s="917"/>
      <c r="D8832" s="917"/>
      <c r="E8832" s="917"/>
    </row>
    <row r="8833" spans="1:5">
      <c r="A8833" s="923"/>
      <c r="B8833" s="917"/>
      <c r="C8833" s="917"/>
      <c r="D8833" s="917"/>
      <c r="E8833" s="917"/>
    </row>
    <row r="8834" spans="1:5">
      <c r="A8834" s="923"/>
      <c r="B8834" s="917"/>
      <c r="C8834" s="917"/>
      <c r="D8834" s="917"/>
      <c r="E8834" s="917"/>
    </row>
    <row r="8835" spans="1:5">
      <c r="A8835" s="923"/>
      <c r="B8835" s="917"/>
      <c r="C8835" s="917"/>
      <c r="D8835" s="917"/>
      <c r="E8835" s="917"/>
    </row>
    <row r="8836" spans="1:5">
      <c r="A8836" s="923"/>
      <c r="B8836" s="917"/>
      <c r="C8836" s="917"/>
      <c r="D8836" s="917"/>
      <c r="E8836" s="917"/>
    </row>
    <row r="8837" spans="1:5">
      <c r="A8837" s="923"/>
      <c r="B8837" s="917"/>
      <c r="C8837" s="917"/>
      <c r="D8837" s="917"/>
      <c r="E8837" s="917"/>
    </row>
    <row r="8838" spans="1:5">
      <c r="A8838" s="923"/>
      <c r="B8838" s="917"/>
      <c r="C8838" s="917"/>
      <c r="D8838" s="917"/>
      <c r="E8838" s="917"/>
    </row>
    <row r="8839" spans="1:5">
      <c r="A8839" s="923"/>
      <c r="B8839" s="917"/>
      <c r="C8839" s="917"/>
      <c r="D8839" s="917"/>
      <c r="E8839" s="917"/>
    </row>
    <row r="8840" spans="1:5">
      <c r="A8840" s="923"/>
      <c r="B8840" s="917"/>
      <c r="C8840" s="917"/>
      <c r="D8840" s="917"/>
      <c r="E8840" s="917"/>
    </row>
    <row r="8841" spans="1:5">
      <c r="A8841" s="923"/>
      <c r="B8841" s="917"/>
      <c r="C8841" s="917"/>
      <c r="D8841" s="917"/>
      <c r="E8841" s="917"/>
    </row>
    <row r="8842" spans="1:5">
      <c r="A8842" s="923"/>
      <c r="B8842" s="917"/>
      <c r="C8842" s="917"/>
      <c r="D8842" s="917"/>
      <c r="E8842" s="917"/>
    </row>
    <row r="8843" spans="1:5">
      <c r="A8843" s="923"/>
      <c r="B8843" s="917"/>
      <c r="C8843" s="917"/>
      <c r="D8843" s="917"/>
      <c r="E8843" s="917"/>
    </row>
    <row r="8844" spans="1:5">
      <c r="A8844" s="923"/>
      <c r="B8844" s="917"/>
      <c r="C8844" s="917"/>
      <c r="D8844" s="917"/>
      <c r="E8844" s="917"/>
    </row>
    <row r="8845" spans="1:5">
      <c r="A8845" s="923"/>
      <c r="B8845" s="917"/>
      <c r="C8845" s="917"/>
      <c r="D8845" s="917"/>
      <c r="E8845" s="917"/>
    </row>
    <row r="8846" spans="1:5">
      <c r="A8846" s="923"/>
      <c r="B8846" s="917"/>
      <c r="C8846" s="917"/>
      <c r="D8846" s="917"/>
      <c r="E8846" s="917"/>
    </row>
    <row r="8847" spans="1:5">
      <c r="A8847" s="923"/>
      <c r="B8847" s="917"/>
      <c r="C8847" s="917"/>
      <c r="D8847" s="917"/>
      <c r="E8847" s="917"/>
    </row>
    <row r="8848" spans="1:5">
      <c r="A8848" s="923"/>
      <c r="B8848" s="917"/>
      <c r="C8848" s="917"/>
      <c r="D8848" s="917"/>
      <c r="E8848" s="917"/>
    </row>
    <row r="8849" spans="1:5">
      <c r="A8849" s="923"/>
      <c r="B8849" s="917"/>
      <c r="C8849" s="917"/>
      <c r="D8849" s="917"/>
      <c r="E8849" s="917"/>
    </row>
    <row r="8850" spans="1:5">
      <c r="A8850" s="923"/>
      <c r="B8850" s="917"/>
      <c r="C8850" s="917"/>
      <c r="D8850" s="917"/>
      <c r="E8850" s="917"/>
    </row>
    <row r="8851" spans="1:5">
      <c r="A8851" s="923"/>
      <c r="B8851" s="917"/>
      <c r="C8851" s="917"/>
      <c r="D8851" s="917"/>
      <c r="E8851" s="917"/>
    </row>
    <row r="8852" spans="1:5">
      <c r="A8852" s="923"/>
      <c r="B8852" s="917"/>
      <c r="C8852" s="917"/>
      <c r="D8852" s="917"/>
      <c r="E8852" s="917"/>
    </row>
    <row r="8853" spans="1:5">
      <c r="A8853" s="923"/>
      <c r="B8853" s="917"/>
      <c r="C8853" s="917"/>
      <c r="D8853" s="917"/>
      <c r="E8853" s="917"/>
    </row>
    <row r="8854" spans="1:5">
      <c r="A8854" s="923"/>
      <c r="B8854" s="917"/>
      <c r="C8854" s="917"/>
      <c r="D8854" s="917"/>
      <c r="E8854" s="917"/>
    </row>
    <row r="8855" spans="1:5">
      <c r="A8855" s="923"/>
      <c r="B8855" s="917"/>
      <c r="C8855" s="917"/>
      <c r="D8855" s="917"/>
      <c r="E8855" s="917"/>
    </row>
    <row r="8856" spans="1:5">
      <c r="A8856" s="923"/>
      <c r="B8856" s="917"/>
      <c r="C8856" s="917"/>
      <c r="D8856" s="917"/>
      <c r="E8856" s="917"/>
    </row>
    <row r="8857" spans="1:5">
      <c r="A8857" s="923"/>
      <c r="B8857" s="917"/>
      <c r="C8857" s="917"/>
      <c r="D8857" s="917"/>
      <c r="E8857" s="917"/>
    </row>
    <row r="8858" spans="1:5">
      <c r="A8858" s="923"/>
      <c r="B8858" s="917"/>
      <c r="C8858" s="917"/>
      <c r="D8858" s="917"/>
      <c r="E8858" s="917"/>
    </row>
    <row r="8859" spans="1:5">
      <c r="A8859" s="923"/>
      <c r="B8859" s="917"/>
      <c r="C8859" s="917"/>
      <c r="D8859" s="917"/>
      <c r="E8859" s="917"/>
    </row>
    <row r="8860" spans="1:5">
      <c r="A8860" s="923"/>
      <c r="B8860" s="917"/>
      <c r="C8860" s="917"/>
      <c r="D8860" s="917"/>
      <c r="E8860" s="917"/>
    </row>
    <row r="8861" spans="1:5">
      <c r="A8861" s="923"/>
      <c r="B8861" s="917"/>
      <c r="C8861" s="917"/>
      <c r="D8861" s="917"/>
      <c r="E8861" s="917"/>
    </row>
    <row r="8862" spans="1:5">
      <c r="A8862" s="923"/>
      <c r="B8862" s="917"/>
      <c r="C8862" s="917"/>
      <c r="D8862" s="917"/>
      <c r="E8862" s="917"/>
    </row>
    <row r="8863" spans="1:5">
      <c r="A8863" s="923"/>
      <c r="B8863" s="917"/>
      <c r="C8863" s="917"/>
      <c r="D8863" s="917"/>
      <c r="E8863" s="917"/>
    </row>
    <row r="8864" spans="1:5">
      <c r="A8864" s="923"/>
      <c r="B8864" s="917"/>
      <c r="C8864" s="917"/>
      <c r="D8864" s="917"/>
      <c r="E8864" s="917"/>
    </row>
    <row r="8865" spans="1:5">
      <c r="A8865" s="923"/>
      <c r="B8865" s="917"/>
      <c r="C8865" s="917"/>
      <c r="D8865" s="917"/>
      <c r="E8865" s="917"/>
    </row>
    <row r="8866" spans="1:5">
      <c r="A8866" s="923"/>
      <c r="B8866" s="917"/>
      <c r="C8866" s="917"/>
      <c r="D8866" s="917"/>
      <c r="E8866" s="917"/>
    </row>
    <row r="8867" spans="1:5">
      <c r="A8867" s="923"/>
      <c r="B8867" s="917"/>
      <c r="C8867" s="917"/>
      <c r="D8867" s="917"/>
      <c r="E8867" s="917"/>
    </row>
    <row r="8868" spans="1:5">
      <c r="A8868" s="923"/>
      <c r="B8868" s="917"/>
      <c r="C8868" s="917"/>
      <c r="D8868" s="917"/>
      <c r="E8868" s="917"/>
    </row>
    <row r="8869" spans="1:5">
      <c r="A8869" s="923"/>
      <c r="B8869" s="917"/>
      <c r="C8869" s="917"/>
      <c r="D8869" s="917"/>
      <c r="E8869" s="917"/>
    </row>
    <row r="8870" spans="1:5">
      <c r="A8870" s="923"/>
      <c r="B8870" s="917"/>
      <c r="C8870" s="917"/>
      <c r="D8870" s="917"/>
      <c r="E8870" s="917"/>
    </row>
    <row r="8871" spans="1:5">
      <c r="A8871" s="923"/>
      <c r="B8871" s="917"/>
      <c r="C8871" s="917"/>
      <c r="D8871" s="917"/>
      <c r="E8871" s="917"/>
    </row>
    <row r="8872" spans="1:5">
      <c r="A8872" s="923"/>
      <c r="B8872" s="917"/>
      <c r="C8872" s="917"/>
      <c r="D8872" s="917"/>
      <c r="E8872" s="917"/>
    </row>
    <row r="8873" spans="1:5">
      <c r="A8873" s="923"/>
      <c r="B8873" s="917"/>
      <c r="C8873" s="917"/>
      <c r="D8873" s="917"/>
      <c r="E8873" s="917"/>
    </row>
    <row r="8874" spans="1:5">
      <c r="A8874" s="923"/>
      <c r="B8874" s="917"/>
      <c r="C8874" s="917"/>
      <c r="D8874" s="917"/>
      <c r="E8874" s="917"/>
    </row>
    <row r="8875" spans="1:5">
      <c r="A8875" s="923"/>
      <c r="B8875" s="917"/>
      <c r="C8875" s="917"/>
      <c r="D8875" s="917"/>
      <c r="E8875" s="917"/>
    </row>
    <row r="8876" spans="1:5">
      <c r="A8876" s="923"/>
      <c r="B8876" s="917"/>
      <c r="C8876" s="917"/>
      <c r="D8876" s="917"/>
      <c r="E8876" s="917"/>
    </row>
    <row r="8877" spans="1:5">
      <c r="A8877" s="923"/>
      <c r="B8877" s="917"/>
      <c r="C8877" s="917"/>
      <c r="D8877" s="917"/>
      <c r="E8877" s="917"/>
    </row>
    <row r="8878" spans="1:5">
      <c r="A8878" s="923"/>
      <c r="B8878" s="917"/>
      <c r="C8878" s="917"/>
      <c r="D8878" s="917"/>
      <c r="E8878" s="917"/>
    </row>
    <row r="8879" spans="1:5">
      <c r="A8879" s="923"/>
      <c r="B8879" s="917"/>
      <c r="C8879" s="917"/>
      <c r="D8879" s="917"/>
      <c r="E8879" s="917"/>
    </row>
    <row r="8880" spans="1:5">
      <c r="A8880" s="923"/>
      <c r="B8880" s="917"/>
      <c r="C8880" s="917"/>
      <c r="D8880" s="917"/>
      <c r="E8880" s="917"/>
    </row>
    <row r="8881" spans="1:5">
      <c r="A8881" s="923"/>
      <c r="B8881" s="917"/>
      <c r="C8881" s="917"/>
      <c r="D8881" s="917"/>
      <c r="E8881" s="917"/>
    </row>
    <row r="8882" spans="1:5">
      <c r="A8882" s="923"/>
      <c r="B8882" s="917"/>
      <c r="C8882" s="917"/>
      <c r="D8882" s="917"/>
      <c r="E8882" s="917"/>
    </row>
    <row r="8883" spans="1:5">
      <c r="A8883" s="923"/>
      <c r="B8883" s="917"/>
      <c r="C8883" s="917"/>
      <c r="D8883" s="917"/>
      <c r="E8883" s="917"/>
    </row>
    <row r="8884" spans="1:5">
      <c r="A8884" s="923"/>
      <c r="B8884" s="917"/>
      <c r="C8884" s="917"/>
      <c r="D8884" s="917"/>
      <c r="E8884" s="917"/>
    </row>
    <row r="8885" spans="1:5">
      <c r="A8885" s="923"/>
      <c r="B8885" s="917"/>
      <c r="C8885" s="917"/>
      <c r="D8885" s="917"/>
      <c r="E8885" s="917"/>
    </row>
    <row r="8886" spans="1:5">
      <c r="A8886" s="923"/>
      <c r="B8886" s="917"/>
      <c r="C8886" s="917"/>
      <c r="D8886" s="917"/>
      <c r="E8886" s="917"/>
    </row>
    <row r="8887" spans="1:5">
      <c r="A8887" s="923"/>
      <c r="B8887" s="917"/>
      <c r="C8887" s="917"/>
      <c r="D8887" s="917"/>
      <c r="E8887" s="917"/>
    </row>
    <row r="8888" spans="1:5">
      <c r="A8888" s="923"/>
      <c r="B8888" s="917"/>
      <c r="C8888" s="917"/>
      <c r="D8888" s="917"/>
      <c r="E8888" s="917"/>
    </row>
    <row r="8889" spans="1:5">
      <c r="A8889" s="923"/>
      <c r="B8889" s="917"/>
      <c r="C8889" s="917"/>
      <c r="D8889" s="917"/>
      <c r="E8889" s="917"/>
    </row>
    <row r="8890" spans="1:5">
      <c r="A8890" s="923"/>
      <c r="B8890" s="917"/>
      <c r="C8890" s="917"/>
      <c r="D8890" s="917"/>
      <c r="E8890" s="917"/>
    </row>
    <row r="8891" spans="1:5">
      <c r="A8891" s="923"/>
      <c r="B8891" s="917"/>
      <c r="C8891" s="917"/>
      <c r="D8891" s="917"/>
      <c r="E8891" s="917"/>
    </row>
    <row r="8892" spans="1:5">
      <c r="A8892" s="923"/>
      <c r="B8892" s="917"/>
      <c r="C8892" s="917"/>
      <c r="D8892" s="917"/>
      <c r="E8892" s="917"/>
    </row>
    <row r="8893" spans="1:5">
      <c r="A8893" s="923"/>
      <c r="B8893" s="917"/>
      <c r="C8893" s="917"/>
      <c r="D8893" s="917"/>
      <c r="E8893" s="917"/>
    </row>
    <row r="8894" spans="1:5">
      <c r="A8894" s="923"/>
      <c r="B8894" s="917"/>
      <c r="C8894" s="917"/>
      <c r="D8894" s="917"/>
      <c r="E8894" s="917"/>
    </row>
    <row r="8895" spans="1:5">
      <c r="A8895" s="923"/>
      <c r="B8895" s="917"/>
      <c r="C8895" s="917"/>
      <c r="D8895" s="917"/>
      <c r="E8895" s="917"/>
    </row>
    <row r="8896" spans="1:5">
      <c r="A8896" s="923"/>
      <c r="B8896" s="917"/>
      <c r="C8896" s="917"/>
      <c r="D8896" s="917"/>
      <c r="E8896" s="917"/>
    </row>
    <row r="8897" spans="1:5">
      <c r="A8897" s="923"/>
      <c r="B8897" s="917"/>
      <c r="C8897" s="917"/>
      <c r="D8897" s="917"/>
      <c r="E8897" s="917"/>
    </row>
    <row r="8898" spans="1:5">
      <c r="A8898" s="923"/>
      <c r="B8898" s="917"/>
      <c r="C8898" s="917"/>
      <c r="D8898" s="917"/>
      <c r="E8898" s="917"/>
    </row>
    <row r="8899" spans="1:5">
      <c r="A8899" s="923"/>
      <c r="B8899" s="917"/>
      <c r="C8899" s="917"/>
      <c r="D8899" s="917"/>
      <c r="E8899" s="917"/>
    </row>
    <row r="8900" spans="1:5">
      <c r="A8900" s="923"/>
      <c r="B8900" s="917"/>
      <c r="C8900" s="917"/>
      <c r="D8900" s="917"/>
      <c r="E8900" s="917"/>
    </row>
    <row r="8901" spans="1:5">
      <c r="A8901" s="923"/>
      <c r="B8901" s="917"/>
      <c r="C8901" s="917"/>
      <c r="D8901" s="917"/>
      <c r="E8901" s="917"/>
    </row>
    <row r="8902" spans="1:5">
      <c r="A8902" s="923"/>
      <c r="B8902" s="917"/>
      <c r="C8902" s="917"/>
      <c r="D8902" s="917"/>
      <c r="E8902" s="917"/>
    </row>
    <row r="8903" spans="1:5">
      <c r="A8903" s="923"/>
      <c r="B8903" s="917"/>
      <c r="C8903" s="917"/>
      <c r="D8903" s="917"/>
      <c r="E8903" s="917"/>
    </row>
    <row r="8904" spans="1:5">
      <c r="A8904" s="923"/>
      <c r="B8904" s="917"/>
      <c r="C8904" s="917"/>
      <c r="D8904" s="917"/>
      <c r="E8904" s="917"/>
    </row>
    <row r="8905" spans="1:5">
      <c r="A8905" s="923"/>
      <c r="B8905" s="917"/>
      <c r="C8905" s="917"/>
      <c r="D8905" s="917"/>
      <c r="E8905" s="917"/>
    </row>
    <row r="8906" spans="1:5">
      <c r="A8906" s="923"/>
      <c r="B8906" s="917"/>
      <c r="C8906" s="917"/>
      <c r="D8906" s="917"/>
      <c r="E8906" s="917"/>
    </row>
    <row r="8907" spans="1:5">
      <c r="A8907" s="923"/>
      <c r="B8907" s="917"/>
      <c r="C8907" s="917"/>
      <c r="D8907" s="917"/>
      <c r="E8907" s="917"/>
    </row>
    <row r="8908" spans="1:5">
      <c r="A8908" s="923"/>
      <c r="B8908" s="917"/>
      <c r="C8908" s="917"/>
      <c r="D8908" s="917"/>
      <c r="E8908" s="917"/>
    </row>
    <row r="8909" spans="1:5">
      <c r="A8909" s="923"/>
      <c r="B8909" s="917"/>
      <c r="C8909" s="917"/>
      <c r="D8909" s="917"/>
      <c r="E8909" s="917"/>
    </row>
    <row r="8910" spans="1:5">
      <c r="A8910" s="923"/>
      <c r="B8910" s="917"/>
      <c r="C8910" s="917"/>
      <c r="D8910" s="917"/>
      <c r="E8910" s="917"/>
    </row>
    <row r="8911" spans="1:5">
      <c r="A8911" s="923"/>
      <c r="B8911" s="917"/>
      <c r="C8911" s="917"/>
      <c r="D8911" s="917"/>
      <c r="E8911" s="917"/>
    </row>
    <row r="8912" spans="1:5">
      <c r="A8912" s="923"/>
      <c r="B8912" s="917"/>
      <c r="C8912" s="917"/>
      <c r="D8912" s="917"/>
      <c r="E8912" s="917"/>
    </row>
    <row r="8913" spans="1:5">
      <c r="A8913" s="923"/>
      <c r="B8913" s="917"/>
      <c r="C8913" s="917"/>
      <c r="D8913" s="917"/>
      <c r="E8913" s="917"/>
    </row>
    <row r="8914" spans="1:5">
      <c r="A8914" s="923"/>
      <c r="B8914" s="917"/>
      <c r="C8914" s="917"/>
      <c r="D8914" s="917"/>
      <c r="E8914" s="917"/>
    </row>
    <row r="8915" spans="1:5">
      <c r="A8915" s="923"/>
      <c r="B8915" s="917"/>
      <c r="C8915" s="917"/>
      <c r="D8915" s="917"/>
      <c r="E8915" s="917"/>
    </row>
    <row r="8916" spans="1:5">
      <c r="A8916" s="923"/>
      <c r="B8916" s="917"/>
      <c r="C8916" s="917"/>
      <c r="D8916" s="917"/>
      <c r="E8916" s="917"/>
    </row>
    <row r="8917" spans="1:5">
      <c r="A8917" s="923"/>
      <c r="B8917" s="917"/>
      <c r="C8917" s="917"/>
      <c r="D8917" s="917"/>
      <c r="E8917" s="917"/>
    </row>
    <row r="8918" spans="1:5">
      <c r="A8918" s="923"/>
      <c r="B8918" s="917"/>
      <c r="C8918" s="917"/>
      <c r="D8918" s="917"/>
      <c r="E8918" s="917"/>
    </row>
    <row r="8919" spans="1:5">
      <c r="A8919" s="923"/>
      <c r="B8919" s="917"/>
      <c r="C8919" s="917"/>
      <c r="D8919" s="917"/>
      <c r="E8919" s="917"/>
    </row>
    <row r="8920" spans="1:5">
      <c r="A8920" s="923"/>
      <c r="B8920" s="917"/>
      <c r="C8920" s="917"/>
      <c r="D8920" s="917"/>
      <c r="E8920" s="917"/>
    </row>
    <row r="8921" spans="1:5">
      <c r="A8921" s="923"/>
      <c r="B8921" s="917"/>
      <c r="C8921" s="917"/>
      <c r="D8921" s="917"/>
      <c r="E8921" s="917"/>
    </row>
    <row r="8922" spans="1:5">
      <c r="A8922" s="923"/>
      <c r="B8922" s="917"/>
      <c r="C8922" s="917"/>
      <c r="D8922" s="917"/>
      <c r="E8922" s="917"/>
    </row>
    <row r="8923" spans="1:5">
      <c r="A8923" s="923"/>
      <c r="B8923" s="917"/>
      <c r="C8923" s="917"/>
      <c r="D8923" s="917"/>
      <c r="E8923" s="917"/>
    </row>
    <row r="8924" spans="1:5">
      <c r="A8924" s="923"/>
      <c r="B8924" s="917"/>
      <c r="C8924" s="917"/>
      <c r="D8924" s="917"/>
      <c r="E8924" s="917"/>
    </row>
    <row r="8925" spans="1:5">
      <c r="A8925" s="923"/>
      <c r="B8925" s="917"/>
      <c r="C8925" s="917"/>
      <c r="D8925" s="917"/>
      <c r="E8925" s="917"/>
    </row>
    <row r="8926" spans="1:5">
      <c r="A8926" s="923"/>
      <c r="B8926" s="917"/>
      <c r="C8926" s="917"/>
      <c r="D8926" s="917"/>
      <c r="E8926" s="917"/>
    </row>
    <row r="8927" spans="1:5">
      <c r="A8927" s="923"/>
      <c r="B8927" s="917"/>
      <c r="C8927" s="917"/>
      <c r="D8927" s="917"/>
      <c r="E8927" s="917"/>
    </row>
    <row r="8928" spans="1:5">
      <c r="A8928" s="923"/>
      <c r="B8928" s="917"/>
      <c r="C8928" s="917"/>
      <c r="D8928" s="917"/>
      <c r="E8928" s="917"/>
    </row>
    <row r="8929" spans="1:5">
      <c r="A8929" s="923"/>
      <c r="B8929" s="917"/>
      <c r="C8929" s="917"/>
      <c r="D8929" s="917"/>
      <c r="E8929" s="917"/>
    </row>
    <row r="8930" spans="1:5">
      <c r="A8930" s="923"/>
      <c r="B8930" s="917"/>
      <c r="C8930" s="917"/>
      <c r="D8930" s="917"/>
      <c r="E8930" s="917"/>
    </row>
    <row r="8931" spans="1:5">
      <c r="A8931" s="923"/>
      <c r="B8931" s="917"/>
      <c r="C8931" s="917"/>
      <c r="D8931" s="917"/>
      <c r="E8931" s="917"/>
    </row>
    <row r="8932" spans="1:5">
      <c r="A8932" s="923"/>
      <c r="B8932" s="917"/>
      <c r="C8932" s="917"/>
      <c r="D8932" s="917"/>
      <c r="E8932" s="917"/>
    </row>
    <row r="8933" spans="1:5">
      <c r="A8933" s="923"/>
      <c r="B8933" s="917"/>
      <c r="C8933" s="917"/>
      <c r="D8933" s="917"/>
      <c r="E8933" s="917"/>
    </row>
    <row r="8934" spans="1:5">
      <c r="A8934" s="923"/>
      <c r="B8934" s="917"/>
      <c r="C8934" s="917"/>
      <c r="D8934" s="917"/>
      <c r="E8934" s="917"/>
    </row>
    <row r="8935" spans="1:5">
      <c r="A8935" s="923"/>
      <c r="B8935" s="917"/>
      <c r="C8935" s="917"/>
      <c r="D8935" s="917"/>
      <c r="E8935" s="917"/>
    </row>
    <row r="8936" spans="1:5">
      <c r="A8936" s="923"/>
      <c r="B8936" s="917"/>
      <c r="C8936" s="917"/>
      <c r="D8936" s="917"/>
      <c r="E8936" s="917"/>
    </row>
    <row r="8937" spans="1:5">
      <c r="A8937" s="923"/>
      <c r="B8937" s="917"/>
      <c r="C8937" s="917"/>
      <c r="D8937" s="917"/>
      <c r="E8937" s="917"/>
    </row>
    <row r="8938" spans="1:5">
      <c r="A8938" s="923"/>
      <c r="B8938" s="917"/>
      <c r="C8938" s="917"/>
      <c r="D8938" s="917"/>
      <c r="E8938" s="917"/>
    </row>
    <row r="8939" spans="1:5">
      <c r="A8939" s="923"/>
      <c r="B8939" s="917"/>
      <c r="C8939" s="917"/>
      <c r="D8939" s="917"/>
      <c r="E8939" s="917"/>
    </row>
    <row r="8940" spans="1:5">
      <c r="A8940" s="923"/>
      <c r="B8940" s="917"/>
      <c r="C8940" s="917"/>
      <c r="D8940" s="917"/>
      <c r="E8940" s="917"/>
    </row>
    <row r="8941" spans="1:5">
      <c r="A8941" s="923"/>
      <c r="B8941" s="917"/>
      <c r="C8941" s="917"/>
      <c r="D8941" s="917"/>
      <c r="E8941" s="917"/>
    </row>
    <row r="8942" spans="1:5">
      <c r="A8942" s="923"/>
      <c r="B8942" s="917"/>
      <c r="C8942" s="917"/>
      <c r="D8942" s="917"/>
      <c r="E8942" s="917"/>
    </row>
    <row r="8943" spans="1:5">
      <c r="A8943" s="923"/>
      <c r="B8943" s="917"/>
      <c r="C8943" s="917"/>
      <c r="D8943" s="917"/>
      <c r="E8943" s="917"/>
    </row>
    <row r="8944" spans="1:5">
      <c r="A8944" s="923"/>
      <c r="B8944" s="917"/>
      <c r="C8944" s="917"/>
      <c r="D8944" s="917"/>
      <c r="E8944" s="917"/>
    </row>
    <row r="8945" spans="1:5">
      <c r="A8945" s="923"/>
      <c r="B8945" s="917"/>
      <c r="C8945" s="917"/>
      <c r="D8945" s="917"/>
      <c r="E8945" s="917"/>
    </row>
    <row r="8946" spans="1:5">
      <c r="A8946" s="923"/>
      <c r="B8946" s="917"/>
      <c r="C8946" s="917"/>
      <c r="D8946" s="917"/>
      <c r="E8946" s="917"/>
    </row>
    <row r="8947" spans="1:5">
      <c r="A8947" s="923"/>
      <c r="B8947" s="917"/>
      <c r="C8947" s="917"/>
      <c r="D8947" s="917"/>
      <c r="E8947" s="917"/>
    </row>
    <row r="8948" spans="1:5">
      <c r="A8948" s="923"/>
      <c r="B8948" s="917"/>
      <c r="C8948" s="917"/>
      <c r="D8948" s="917"/>
      <c r="E8948" s="917"/>
    </row>
    <row r="8949" spans="1:5">
      <c r="A8949" s="923"/>
      <c r="B8949" s="917"/>
      <c r="C8949" s="917"/>
      <c r="D8949" s="917"/>
      <c r="E8949" s="917"/>
    </row>
    <row r="8950" spans="1:5">
      <c r="A8950" s="923"/>
      <c r="B8950" s="917"/>
      <c r="C8950" s="917"/>
      <c r="D8950" s="917"/>
      <c r="E8950" s="917"/>
    </row>
    <row r="8951" spans="1:5">
      <c r="A8951" s="923"/>
      <c r="B8951" s="917"/>
      <c r="C8951" s="917"/>
      <c r="D8951" s="917"/>
      <c r="E8951" s="917"/>
    </row>
    <row r="8952" spans="1:5">
      <c r="A8952" s="923"/>
      <c r="B8952" s="917"/>
      <c r="C8952" s="917"/>
      <c r="D8952" s="917"/>
      <c r="E8952" s="917"/>
    </row>
    <row r="8953" spans="1:5">
      <c r="A8953" s="923"/>
      <c r="B8953" s="917"/>
      <c r="C8953" s="917"/>
      <c r="D8953" s="917"/>
      <c r="E8953" s="917"/>
    </row>
    <row r="8954" spans="1:5">
      <c r="A8954" s="923"/>
      <c r="B8954" s="917"/>
      <c r="C8954" s="917"/>
      <c r="D8954" s="917"/>
      <c r="E8954" s="917"/>
    </row>
    <row r="8955" spans="1:5">
      <c r="A8955" s="923"/>
      <c r="B8955" s="917"/>
      <c r="C8955" s="917"/>
      <c r="D8955" s="917"/>
      <c r="E8955" s="917"/>
    </row>
    <row r="8956" spans="1:5">
      <c r="A8956" s="923"/>
      <c r="B8956" s="917"/>
      <c r="C8956" s="917"/>
      <c r="D8956" s="917"/>
      <c r="E8956" s="917"/>
    </row>
    <row r="8957" spans="1:5">
      <c r="A8957" s="923"/>
      <c r="B8957" s="917"/>
      <c r="C8957" s="917"/>
      <c r="D8957" s="917"/>
      <c r="E8957" s="917"/>
    </row>
    <row r="8958" spans="1:5">
      <c r="A8958" s="923"/>
      <c r="B8958" s="917"/>
      <c r="C8958" s="917"/>
      <c r="D8958" s="917"/>
      <c r="E8958" s="917"/>
    </row>
    <row r="8959" spans="1:5">
      <c r="A8959" s="923"/>
      <c r="B8959" s="917"/>
      <c r="C8959" s="917"/>
      <c r="D8959" s="917"/>
      <c r="E8959" s="917"/>
    </row>
    <row r="8960" spans="1:5">
      <c r="A8960" s="923"/>
      <c r="B8960" s="917"/>
      <c r="C8960" s="917"/>
      <c r="D8960" s="917"/>
      <c r="E8960" s="917"/>
    </row>
    <row r="8961" spans="1:5">
      <c r="A8961" s="923"/>
      <c r="B8961" s="917"/>
      <c r="C8961" s="917"/>
      <c r="D8961" s="917"/>
      <c r="E8961" s="917"/>
    </row>
    <row r="8962" spans="1:5">
      <c r="A8962" s="923"/>
      <c r="B8962" s="917"/>
      <c r="C8962" s="917"/>
      <c r="D8962" s="917"/>
      <c r="E8962" s="917"/>
    </row>
    <row r="8963" spans="1:5">
      <c r="A8963" s="923"/>
      <c r="B8963" s="917"/>
      <c r="C8963" s="917"/>
      <c r="D8963" s="917"/>
      <c r="E8963" s="917"/>
    </row>
    <row r="8964" spans="1:5">
      <c r="A8964" s="923"/>
      <c r="B8964" s="917"/>
      <c r="C8964" s="917"/>
      <c r="D8964" s="917"/>
      <c r="E8964" s="917"/>
    </row>
    <row r="8965" spans="1:5">
      <c r="A8965" s="923"/>
      <c r="B8965" s="917"/>
      <c r="C8965" s="917"/>
      <c r="D8965" s="917"/>
      <c r="E8965" s="917"/>
    </row>
    <row r="8966" spans="1:5">
      <c r="A8966" s="923"/>
      <c r="B8966" s="917"/>
      <c r="C8966" s="917"/>
      <c r="D8966" s="917"/>
      <c r="E8966" s="917"/>
    </row>
    <row r="8967" spans="1:5">
      <c r="A8967" s="923"/>
      <c r="B8967" s="917"/>
      <c r="C8967" s="917"/>
      <c r="D8967" s="917"/>
      <c r="E8967" s="917"/>
    </row>
    <row r="8968" spans="1:5">
      <c r="A8968" s="923"/>
      <c r="B8968" s="917"/>
      <c r="C8968" s="917"/>
      <c r="D8968" s="917"/>
      <c r="E8968" s="917"/>
    </row>
    <row r="8969" spans="1:5">
      <c r="A8969" s="923"/>
      <c r="B8969" s="917"/>
      <c r="C8969" s="917"/>
      <c r="D8969" s="917"/>
      <c r="E8969" s="917"/>
    </row>
    <row r="8970" spans="1:5">
      <c r="A8970" s="923"/>
      <c r="B8970" s="917"/>
      <c r="C8970" s="917"/>
      <c r="D8970" s="917"/>
      <c r="E8970" s="917"/>
    </row>
    <row r="8971" spans="1:5">
      <c r="A8971" s="923"/>
      <c r="B8971" s="917"/>
      <c r="C8971" s="917"/>
      <c r="D8971" s="917"/>
      <c r="E8971" s="917"/>
    </row>
    <row r="8972" spans="1:5">
      <c r="A8972" s="923"/>
      <c r="B8972" s="917"/>
      <c r="C8972" s="917"/>
      <c r="D8972" s="917"/>
      <c r="E8972" s="917"/>
    </row>
    <row r="8973" spans="1:5">
      <c r="A8973" s="923"/>
      <c r="B8973" s="917"/>
      <c r="C8973" s="917"/>
      <c r="D8973" s="917"/>
      <c r="E8973" s="917"/>
    </row>
    <row r="8974" spans="1:5">
      <c r="A8974" s="923"/>
      <c r="B8974" s="917"/>
      <c r="C8974" s="917"/>
      <c r="D8974" s="917"/>
      <c r="E8974" s="917"/>
    </row>
    <row r="8975" spans="1:5">
      <c r="A8975" s="923"/>
      <c r="B8975" s="917"/>
      <c r="C8975" s="917"/>
      <c r="D8975" s="917"/>
      <c r="E8975" s="917"/>
    </row>
    <row r="8976" spans="1:5">
      <c r="A8976" s="923"/>
      <c r="B8976" s="917"/>
      <c r="C8976" s="917"/>
      <c r="D8976" s="917"/>
      <c r="E8976" s="917"/>
    </row>
    <row r="8977" spans="1:5">
      <c r="A8977" s="923"/>
      <c r="B8977" s="917"/>
      <c r="C8977" s="917"/>
      <c r="D8977" s="917"/>
      <c r="E8977" s="917"/>
    </row>
    <row r="8978" spans="1:5">
      <c r="A8978" s="923"/>
      <c r="B8978" s="917"/>
      <c r="C8978" s="917"/>
      <c r="D8978" s="917"/>
      <c r="E8978" s="917"/>
    </row>
    <row r="8979" spans="1:5">
      <c r="A8979" s="923"/>
      <c r="B8979" s="917"/>
      <c r="C8979" s="917"/>
      <c r="D8979" s="917"/>
      <c r="E8979" s="917"/>
    </row>
    <row r="8980" spans="1:5">
      <c r="A8980" s="923"/>
      <c r="B8980" s="917"/>
      <c r="C8980" s="917"/>
      <c r="D8980" s="917"/>
      <c r="E8980" s="917"/>
    </row>
    <row r="8981" spans="1:5">
      <c r="A8981" s="923"/>
      <c r="B8981" s="917"/>
      <c r="C8981" s="917"/>
      <c r="D8981" s="917"/>
      <c r="E8981" s="917"/>
    </row>
    <row r="8982" spans="1:5">
      <c r="A8982" s="923"/>
      <c r="B8982" s="917"/>
      <c r="C8982" s="917"/>
      <c r="D8982" s="917"/>
      <c r="E8982" s="917"/>
    </row>
    <row r="8983" spans="1:5">
      <c r="A8983" s="923"/>
      <c r="B8983" s="917"/>
      <c r="C8983" s="917"/>
      <c r="D8983" s="917"/>
      <c r="E8983" s="917"/>
    </row>
    <row r="8984" spans="1:5">
      <c r="A8984" s="923"/>
      <c r="B8984" s="917"/>
      <c r="C8984" s="917"/>
      <c r="D8984" s="917"/>
      <c r="E8984" s="917"/>
    </row>
    <row r="8985" spans="1:5">
      <c r="A8985" s="923"/>
      <c r="B8985" s="917"/>
      <c r="C8985" s="917"/>
      <c r="D8985" s="917"/>
      <c r="E8985" s="917"/>
    </row>
    <row r="8986" spans="1:5">
      <c r="A8986" s="923"/>
      <c r="B8986" s="917"/>
      <c r="C8986" s="917"/>
      <c r="D8986" s="917"/>
      <c r="E8986" s="917"/>
    </row>
    <row r="8987" spans="1:5">
      <c r="A8987" s="923"/>
      <c r="B8987" s="917"/>
      <c r="C8987" s="917"/>
      <c r="D8987" s="917"/>
      <c r="E8987" s="917"/>
    </row>
    <row r="8988" spans="1:5">
      <c r="A8988" s="923"/>
      <c r="B8988" s="917"/>
      <c r="C8988" s="917"/>
      <c r="D8988" s="917"/>
      <c r="E8988" s="917"/>
    </row>
    <row r="8989" spans="1:5">
      <c r="A8989" s="923"/>
      <c r="B8989" s="917"/>
      <c r="C8989" s="917"/>
      <c r="D8989" s="917"/>
      <c r="E8989" s="917"/>
    </row>
    <row r="8990" spans="1:5">
      <c r="A8990" s="923"/>
      <c r="B8990" s="917"/>
      <c r="C8990" s="917"/>
      <c r="D8990" s="917"/>
      <c r="E8990" s="917"/>
    </row>
    <row r="8991" spans="1:5">
      <c r="A8991" s="923"/>
      <c r="B8991" s="917"/>
      <c r="C8991" s="917"/>
      <c r="D8991" s="917"/>
      <c r="E8991" s="917"/>
    </row>
    <row r="8992" spans="1:5">
      <c r="A8992" s="923"/>
      <c r="B8992" s="917"/>
      <c r="C8992" s="917"/>
      <c r="D8992" s="917"/>
      <c r="E8992" s="917"/>
    </row>
    <row r="8993" spans="1:5">
      <c r="A8993" s="923"/>
      <c r="B8993" s="917"/>
      <c r="C8993" s="917"/>
      <c r="D8993" s="917"/>
      <c r="E8993" s="917"/>
    </row>
    <row r="8994" spans="1:5">
      <c r="A8994" s="923"/>
      <c r="B8994" s="917"/>
      <c r="C8994" s="917"/>
      <c r="D8994" s="917"/>
      <c r="E8994" s="917"/>
    </row>
    <row r="8995" spans="1:5">
      <c r="A8995" s="923"/>
      <c r="B8995" s="917"/>
      <c r="C8995" s="917"/>
      <c r="D8995" s="917"/>
      <c r="E8995" s="917"/>
    </row>
    <row r="8996" spans="1:5">
      <c r="A8996" s="923"/>
      <c r="B8996" s="917"/>
      <c r="C8996" s="917"/>
      <c r="D8996" s="917"/>
      <c r="E8996" s="917"/>
    </row>
    <row r="8997" spans="1:5">
      <c r="A8997" s="923"/>
      <c r="B8997" s="917"/>
      <c r="C8997" s="917"/>
      <c r="D8997" s="917"/>
      <c r="E8997" s="917"/>
    </row>
    <row r="8998" spans="1:5">
      <c r="A8998" s="923"/>
      <c r="B8998" s="917"/>
      <c r="C8998" s="917"/>
      <c r="D8998" s="917"/>
      <c r="E8998" s="917"/>
    </row>
    <row r="8999" spans="1:5">
      <c r="A8999" s="923"/>
      <c r="B8999" s="917"/>
      <c r="C8999" s="917"/>
      <c r="D8999" s="917"/>
      <c r="E8999" s="917"/>
    </row>
    <row r="9000" spans="1:5">
      <c r="A9000" s="923"/>
      <c r="B9000" s="917"/>
      <c r="C9000" s="917"/>
      <c r="D9000" s="917"/>
      <c r="E9000" s="917"/>
    </row>
    <row r="9001" spans="1:5">
      <c r="A9001" s="923"/>
      <c r="B9001" s="917"/>
      <c r="C9001" s="917"/>
      <c r="D9001" s="917"/>
      <c r="E9001" s="917"/>
    </row>
    <row r="9002" spans="1:5">
      <c r="A9002" s="923"/>
      <c r="B9002" s="917"/>
      <c r="C9002" s="917"/>
      <c r="D9002" s="917"/>
      <c r="E9002" s="917"/>
    </row>
    <row r="9003" spans="1:5">
      <c r="A9003" s="923"/>
      <c r="B9003" s="917"/>
      <c r="C9003" s="917"/>
      <c r="D9003" s="917"/>
      <c r="E9003" s="917"/>
    </row>
    <row r="9004" spans="1:5">
      <c r="A9004" s="923"/>
      <c r="B9004" s="917"/>
      <c r="C9004" s="917"/>
      <c r="D9004" s="917"/>
      <c r="E9004" s="917"/>
    </row>
    <row r="9005" spans="1:5">
      <c r="A9005" s="923"/>
      <c r="B9005" s="917"/>
      <c r="C9005" s="917"/>
      <c r="D9005" s="917"/>
      <c r="E9005" s="917"/>
    </row>
    <row r="9006" spans="1:5">
      <c r="A9006" s="923"/>
      <c r="B9006" s="917"/>
      <c r="C9006" s="917"/>
      <c r="D9006" s="917"/>
      <c r="E9006" s="917"/>
    </row>
    <row r="9007" spans="1:5">
      <c r="A9007" s="923"/>
      <c r="B9007" s="917"/>
      <c r="C9007" s="917"/>
      <c r="D9007" s="917"/>
      <c r="E9007" s="917"/>
    </row>
    <row r="9008" spans="1:5">
      <c r="A9008" s="923"/>
      <c r="B9008" s="917"/>
      <c r="C9008" s="917"/>
      <c r="D9008" s="917"/>
      <c r="E9008" s="917"/>
    </row>
    <row r="9009" spans="1:5">
      <c r="A9009" s="923"/>
      <c r="B9009" s="917"/>
      <c r="C9009" s="917"/>
      <c r="D9009" s="917"/>
      <c r="E9009" s="917"/>
    </row>
    <row r="9010" spans="1:5">
      <c r="A9010" s="923"/>
      <c r="B9010" s="917"/>
      <c r="C9010" s="917"/>
      <c r="D9010" s="917"/>
      <c r="E9010" s="917"/>
    </row>
    <row r="9011" spans="1:5">
      <c r="A9011" s="923"/>
      <c r="B9011" s="917"/>
      <c r="C9011" s="917"/>
      <c r="D9011" s="917"/>
      <c r="E9011" s="917"/>
    </row>
    <row r="9012" spans="1:5">
      <c r="A9012" s="923"/>
      <c r="B9012" s="917"/>
      <c r="C9012" s="917"/>
      <c r="D9012" s="917"/>
      <c r="E9012" s="917"/>
    </row>
    <row r="9013" spans="1:5">
      <c r="A9013" s="923"/>
      <c r="B9013" s="917"/>
      <c r="C9013" s="917"/>
      <c r="D9013" s="917"/>
      <c r="E9013" s="917"/>
    </row>
    <row r="9014" spans="1:5">
      <c r="A9014" s="923"/>
      <c r="B9014" s="917"/>
      <c r="C9014" s="917"/>
      <c r="D9014" s="917"/>
      <c r="E9014" s="917"/>
    </row>
    <row r="9015" spans="1:5">
      <c r="A9015" s="923"/>
      <c r="B9015" s="917"/>
      <c r="C9015" s="917"/>
      <c r="D9015" s="917"/>
      <c r="E9015" s="917"/>
    </row>
    <row r="9016" spans="1:5">
      <c r="A9016" s="923"/>
      <c r="B9016" s="917"/>
      <c r="C9016" s="917"/>
      <c r="D9016" s="917"/>
      <c r="E9016" s="917"/>
    </row>
    <row r="9017" spans="1:5">
      <c r="A9017" s="923"/>
      <c r="B9017" s="917"/>
      <c r="C9017" s="917"/>
      <c r="D9017" s="917"/>
      <c r="E9017" s="917"/>
    </row>
    <row r="9018" spans="1:5">
      <c r="A9018" s="923"/>
      <c r="B9018" s="917"/>
      <c r="C9018" s="917"/>
      <c r="D9018" s="917"/>
      <c r="E9018" s="917"/>
    </row>
    <row r="9019" spans="1:5">
      <c r="A9019" s="923"/>
      <c r="B9019" s="917"/>
      <c r="C9019" s="917"/>
      <c r="D9019" s="917"/>
      <c r="E9019" s="917"/>
    </row>
    <row r="9020" spans="1:5">
      <c r="A9020" s="923"/>
      <c r="B9020" s="917"/>
      <c r="C9020" s="917"/>
      <c r="D9020" s="917"/>
      <c r="E9020" s="917"/>
    </row>
    <row r="9021" spans="1:5">
      <c r="A9021" s="923"/>
      <c r="B9021" s="917"/>
      <c r="C9021" s="917"/>
      <c r="D9021" s="917"/>
      <c r="E9021" s="917"/>
    </row>
    <row r="9022" spans="1:5">
      <c r="A9022" s="923"/>
      <c r="B9022" s="917"/>
      <c r="C9022" s="917"/>
      <c r="D9022" s="917"/>
      <c r="E9022" s="917"/>
    </row>
    <row r="9023" spans="1:5">
      <c r="A9023" s="923"/>
      <c r="B9023" s="917"/>
      <c r="C9023" s="917"/>
      <c r="D9023" s="917"/>
      <c r="E9023" s="917"/>
    </row>
    <row r="9024" spans="1:5">
      <c r="A9024" s="923"/>
      <c r="B9024" s="917"/>
      <c r="C9024" s="917"/>
      <c r="D9024" s="917"/>
      <c r="E9024" s="917"/>
    </row>
    <row r="9025" spans="1:5">
      <c r="A9025" s="923"/>
      <c r="B9025" s="917"/>
      <c r="C9025" s="917"/>
      <c r="D9025" s="917"/>
      <c r="E9025" s="917"/>
    </row>
    <row r="9026" spans="1:5">
      <c r="A9026" s="923"/>
      <c r="B9026" s="917"/>
      <c r="C9026" s="917"/>
      <c r="D9026" s="917"/>
      <c r="E9026" s="917"/>
    </row>
    <row r="9027" spans="1:5">
      <c r="A9027" s="923"/>
      <c r="B9027" s="917"/>
      <c r="C9027" s="917"/>
      <c r="D9027" s="917"/>
      <c r="E9027" s="917"/>
    </row>
    <row r="9028" spans="1:5">
      <c r="A9028" s="923"/>
      <c r="B9028" s="917"/>
      <c r="C9028" s="917"/>
      <c r="D9028" s="917"/>
      <c r="E9028" s="917"/>
    </row>
    <row r="9029" spans="1:5">
      <c r="A9029" s="923"/>
      <c r="B9029" s="917"/>
      <c r="C9029" s="917"/>
      <c r="D9029" s="917"/>
      <c r="E9029" s="917"/>
    </row>
    <row r="9030" spans="1:5">
      <c r="A9030" s="923"/>
      <c r="B9030" s="917"/>
      <c r="C9030" s="917"/>
      <c r="D9030" s="917"/>
      <c r="E9030" s="917"/>
    </row>
    <row r="9031" spans="1:5">
      <c r="A9031" s="923"/>
      <c r="B9031" s="917"/>
      <c r="C9031" s="917"/>
      <c r="D9031" s="917"/>
      <c r="E9031" s="917"/>
    </row>
    <row r="9032" spans="1:5">
      <c r="A9032" s="923"/>
      <c r="B9032" s="917"/>
      <c r="C9032" s="917"/>
      <c r="D9032" s="917"/>
      <c r="E9032" s="917"/>
    </row>
    <row r="9033" spans="1:5">
      <c r="A9033" s="923"/>
      <c r="B9033" s="917"/>
      <c r="C9033" s="917"/>
      <c r="D9033" s="917"/>
      <c r="E9033" s="917"/>
    </row>
    <row r="9034" spans="1:5">
      <c r="A9034" s="923"/>
      <c r="B9034" s="917"/>
      <c r="C9034" s="917"/>
      <c r="D9034" s="917"/>
      <c r="E9034" s="917"/>
    </row>
    <row r="9035" spans="1:5">
      <c r="A9035" s="923"/>
      <c r="B9035" s="917"/>
      <c r="C9035" s="917"/>
      <c r="D9035" s="917"/>
      <c r="E9035" s="917"/>
    </row>
    <row r="9036" spans="1:5">
      <c r="A9036" s="923"/>
      <c r="B9036" s="917"/>
      <c r="C9036" s="917"/>
      <c r="D9036" s="917"/>
      <c r="E9036" s="917"/>
    </row>
    <row r="9037" spans="1:5">
      <c r="A9037" s="923"/>
      <c r="B9037" s="917"/>
      <c r="C9037" s="917"/>
      <c r="D9037" s="917"/>
      <c r="E9037" s="917"/>
    </row>
    <row r="9038" spans="1:5">
      <c r="A9038" s="923"/>
      <c r="B9038" s="917"/>
      <c r="C9038" s="917"/>
      <c r="D9038" s="917"/>
      <c r="E9038" s="917"/>
    </row>
    <row r="9039" spans="1:5">
      <c r="A9039" s="923"/>
      <c r="B9039" s="917"/>
      <c r="C9039" s="917"/>
      <c r="D9039" s="917"/>
      <c r="E9039" s="917"/>
    </row>
    <row r="9040" spans="1:5">
      <c r="A9040" s="923"/>
      <c r="B9040" s="917"/>
      <c r="C9040" s="917"/>
      <c r="D9040" s="917"/>
      <c r="E9040" s="917"/>
    </row>
    <row r="9041" spans="1:5">
      <c r="A9041" s="923"/>
      <c r="B9041" s="917"/>
      <c r="C9041" s="917"/>
      <c r="D9041" s="917"/>
      <c r="E9041" s="917"/>
    </row>
    <row r="9042" spans="1:5">
      <c r="A9042" s="923"/>
      <c r="B9042" s="917"/>
      <c r="C9042" s="917"/>
      <c r="D9042" s="917"/>
      <c r="E9042" s="917"/>
    </row>
    <row r="9043" spans="1:5">
      <c r="A9043" s="923"/>
      <c r="B9043" s="917"/>
      <c r="C9043" s="917"/>
      <c r="D9043" s="917"/>
      <c r="E9043" s="917"/>
    </row>
    <row r="9044" spans="1:5">
      <c r="A9044" s="923"/>
      <c r="B9044" s="917"/>
      <c r="C9044" s="917"/>
      <c r="D9044" s="917"/>
      <c r="E9044" s="917"/>
    </row>
    <row r="9045" spans="1:5">
      <c r="A9045" s="923"/>
      <c r="B9045" s="917"/>
      <c r="C9045" s="917"/>
      <c r="D9045" s="917"/>
      <c r="E9045" s="917"/>
    </row>
    <row r="9046" spans="1:5">
      <c r="A9046" s="923"/>
      <c r="B9046" s="917"/>
      <c r="C9046" s="917"/>
      <c r="D9046" s="917"/>
      <c r="E9046" s="917"/>
    </row>
    <row r="9047" spans="1:5">
      <c r="A9047" s="923"/>
      <c r="B9047" s="917"/>
      <c r="C9047" s="917"/>
      <c r="D9047" s="917"/>
      <c r="E9047" s="917"/>
    </row>
    <row r="9048" spans="1:5">
      <c r="A9048" s="923"/>
      <c r="B9048" s="917"/>
      <c r="C9048" s="917"/>
      <c r="D9048" s="917"/>
      <c r="E9048" s="917"/>
    </row>
    <row r="9049" spans="1:5">
      <c r="A9049" s="923"/>
      <c r="B9049" s="917"/>
      <c r="C9049" s="917"/>
      <c r="D9049" s="917"/>
      <c r="E9049" s="917"/>
    </row>
    <row r="9050" spans="1:5">
      <c r="A9050" s="923"/>
      <c r="B9050" s="917"/>
      <c r="C9050" s="917"/>
      <c r="D9050" s="917"/>
      <c r="E9050" s="917"/>
    </row>
    <row r="9051" spans="1:5">
      <c r="A9051" s="923"/>
      <c r="B9051" s="917"/>
      <c r="C9051" s="917"/>
      <c r="D9051" s="917"/>
      <c r="E9051" s="917"/>
    </row>
    <row r="9052" spans="1:5">
      <c r="A9052" s="923"/>
      <c r="B9052" s="917"/>
      <c r="C9052" s="917"/>
      <c r="D9052" s="917"/>
      <c r="E9052" s="917"/>
    </row>
    <row r="9053" spans="1:5">
      <c r="A9053" s="923"/>
      <c r="B9053" s="917"/>
      <c r="C9053" s="917"/>
      <c r="D9053" s="917"/>
      <c r="E9053" s="917"/>
    </row>
    <row r="9054" spans="1:5">
      <c r="A9054" s="923"/>
      <c r="B9054" s="917"/>
      <c r="C9054" s="917"/>
      <c r="D9054" s="917"/>
      <c r="E9054" s="917"/>
    </row>
    <row r="9055" spans="1:5">
      <c r="A9055" s="923"/>
      <c r="B9055" s="917"/>
      <c r="C9055" s="917"/>
      <c r="D9055" s="917"/>
      <c r="E9055" s="917"/>
    </row>
    <row r="9056" spans="1:5">
      <c r="A9056" s="923"/>
      <c r="B9056" s="917"/>
      <c r="C9056" s="917"/>
      <c r="D9056" s="917"/>
      <c r="E9056" s="917"/>
    </row>
    <row r="9057" spans="1:5">
      <c r="A9057" s="923"/>
      <c r="B9057" s="917"/>
      <c r="C9057" s="917"/>
      <c r="D9057" s="917"/>
      <c r="E9057" s="917"/>
    </row>
    <row r="9058" spans="1:5">
      <c r="A9058" s="923"/>
      <c r="B9058" s="917"/>
      <c r="C9058" s="917"/>
      <c r="D9058" s="917"/>
      <c r="E9058" s="917"/>
    </row>
    <row r="9059" spans="1:5">
      <c r="A9059" s="923"/>
      <c r="B9059" s="917"/>
      <c r="C9059" s="917"/>
      <c r="D9059" s="917"/>
      <c r="E9059" s="917"/>
    </row>
    <row r="9060" spans="1:5">
      <c r="A9060" s="923"/>
      <c r="B9060" s="917"/>
      <c r="C9060" s="917"/>
      <c r="D9060" s="917"/>
      <c r="E9060" s="917"/>
    </row>
    <row r="9061" spans="1:5">
      <c r="A9061" s="923"/>
      <c r="B9061" s="917"/>
      <c r="C9061" s="917"/>
      <c r="D9061" s="917"/>
      <c r="E9061" s="917"/>
    </row>
    <row r="9062" spans="1:5">
      <c r="A9062" s="923"/>
      <c r="B9062" s="917"/>
      <c r="C9062" s="917"/>
      <c r="D9062" s="917"/>
      <c r="E9062" s="917"/>
    </row>
    <row r="9063" spans="1:5">
      <c r="A9063" s="923"/>
      <c r="B9063" s="917"/>
      <c r="C9063" s="917"/>
      <c r="D9063" s="917"/>
      <c r="E9063" s="917"/>
    </row>
    <row r="9064" spans="1:5">
      <c r="A9064" s="923"/>
      <c r="B9064" s="917"/>
      <c r="C9064" s="917"/>
      <c r="D9064" s="917"/>
      <c r="E9064" s="917"/>
    </row>
    <row r="9065" spans="1:5">
      <c r="A9065" s="923"/>
      <c r="B9065" s="917"/>
      <c r="C9065" s="917"/>
      <c r="D9065" s="917"/>
      <c r="E9065" s="917"/>
    </row>
    <row r="9066" spans="1:5">
      <c r="A9066" s="923"/>
      <c r="B9066" s="917"/>
      <c r="C9066" s="917"/>
      <c r="D9066" s="917"/>
      <c r="E9066" s="917"/>
    </row>
    <row r="9067" spans="1:5">
      <c r="A9067" s="923"/>
      <c r="B9067" s="917"/>
      <c r="C9067" s="917"/>
      <c r="D9067" s="917"/>
      <c r="E9067" s="917"/>
    </row>
    <row r="9068" spans="1:5">
      <c r="A9068" s="923"/>
      <c r="B9068" s="917"/>
      <c r="C9068" s="917"/>
      <c r="D9068" s="917"/>
      <c r="E9068" s="917"/>
    </row>
    <row r="9069" spans="1:5">
      <c r="A9069" s="923"/>
      <c r="B9069" s="917"/>
      <c r="C9069" s="917"/>
      <c r="D9069" s="917"/>
      <c r="E9069" s="917"/>
    </row>
    <row r="9070" spans="1:5">
      <c r="A9070" s="923"/>
      <c r="B9070" s="917"/>
      <c r="C9070" s="917"/>
      <c r="D9070" s="917"/>
      <c r="E9070" s="917"/>
    </row>
    <row r="9071" spans="1:5">
      <c r="A9071" s="923"/>
      <c r="B9071" s="917"/>
      <c r="C9071" s="917"/>
      <c r="D9071" s="917"/>
      <c r="E9071" s="917"/>
    </row>
    <row r="9072" spans="1:5">
      <c r="A9072" s="923"/>
      <c r="B9072" s="917"/>
      <c r="C9072" s="917"/>
      <c r="D9072" s="917"/>
      <c r="E9072" s="917"/>
    </row>
    <row r="9073" spans="1:5">
      <c r="A9073" s="923"/>
      <c r="B9073" s="917"/>
      <c r="C9073" s="917"/>
      <c r="D9073" s="917"/>
      <c r="E9073" s="917"/>
    </row>
    <row r="9074" spans="1:5">
      <c r="A9074" s="923"/>
      <c r="B9074" s="917"/>
      <c r="C9074" s="917"/>
      <c r="D9074" s="917"/>
      <c r="E9074" s="917"/>
    </row>
    <row r="9075" spans="1:5">
      <c r="A9075" s="923"/>
      <c r="B9075" s="917"/>
      <c r="C9075" s="917"/>
      <c r="D9075" s="917"/>
      <c r="E9075" s="917"/>
    </row>
    <row r="9076" spans="1:5">
      <c r="A9076" s="923"/>
      <c r="B9076" s="917"/>
      <c r="C9076" s="917"/>
      <c r="D9076" s="917"/>
      <c r="E9076" s="917"/>
    </row>
    <row r="9077" spans="1:5">
      <c r="A9077" s="923"/>
      <c r="B9077" s="917"/>
      <c r="C9077" s="917"/>
      <c r="D9077" s="917"/>
      <c r="E9077" s="917"/>
    </row>
    <row r="9078" spans="1:5">
      <c r="A9078" s="923"/>
      <c r="B9078" s="917"/>
      <c r="C9078" s="917"/>
      <c r="D9078" s="917"/>
      <c r="E9078" s="917"/>
    </row>
    <row r="9079" spans="1:5">
      <c r="A9079" s="923"/>
      <c r="B9079" s="917"/>
      <c r="C9079" s="917"/>
      <c r="D9079" s="917"/>
      <c r="E9079" s="917"/>
    </row>
    <row r="9080" spans="1:5">
      <c r="A9080" s="923"/>
      <c r="B9080" s="917"/>
      <c r="C9080" s="917"/>
      <c r="D9080" s="917"/>
      <c r="E9080" s="917"/>
    </row>
    <row r="9081" spans="1:5">
      <c r="A9081" s="923"/>
      <c r="B9081" s="917"/>
      <c r="C9081" s="917"/>
      <c r="D9081" s="917"/>
      <c r="E9081" s="917"/>
    </row>
    <row r="9082" spans="1:5">
      <c r="A9082" s="923"/>
      <c r="B9082" s="917"/>
      <c r="C9082" s="917"/>
      <c r="D9082" s="917"/>
      <c r="E9082" s="917"/>
    </row>
    <row r="9083" spans="1:5">
      <c r="A9083" s="923"/>
      <c r="B9083" s="917"/>
      <c r="C9083" s="917"/>
      <c r="D9083" s="917"/>
      <c r="E9083" s="917"/>
    </row>
    <row r="9084" spans="1:5">
      <c r="A9084" s="923"/>
      <c r="B9084" s="917"/>
      <c r="C9084" s="917"/>
      <c r="D9084" s="917"/>
      <c r="E9084" s="917"/>
    </row>
    <row r="9085" spans="1:5">
      <c r="A9085" s="923"/>
      <c r="B9085" s="917"/>
      <c r="C9085" s="917"/>
      <c r="D9085" s="917"/>
      <c r="E9085" s="917"/>
    </row>
    <row r="9086" spans="1:5">
      <c r="A9086" s="923"/>
      <c r="B9086" s="917"/>
      <c r="C9086" s="917"/>
      <c r="D9086" s="917"/>
      <c r="E9086" s="917"/>
    </row>
    <row r="9087" spans="1:5">
      <c r="A9087" s="923"/>
      <c r="B9087" s="917"/>
      <c r="C9087" s="917"/>
      <c r="D9087" s="917"/>
      <c r="E9087" s="917"/>
    </row>
    <row r="9088" spans="1:5">
      <c r="A9088" s="923"/>
      <c r="B9088" s="917"/>
      <c r="C9088" s="917"/>
      <c r="D9088" s="917"/>
      <c r="E9088" s="917"/>
    </row>
    <row r="9089" spans="1:5">
      <c r="A9089" s="923"/>
      <c r="B9089" s="917"/>
      <c r="C9089" s="917"/>
      <c r="D9089" s="917"/>
      <c r="E9089" s="917"/>
    </row>
    <row r="9090" spans="1:5">
      <c r="A9090" s="923"/>
      <c r="B9090" s="917"/>
      <c r="C9090" s="917"/>
      <c r="D9090" s="917"/>
      <c r="E9090" s="917"/>
    </row>
    <row r="9091" spans="1:5">
      <c r="A9091" s="923"/>
      <c r="B9091" s="917"/>
      <c r="C9091" s="917"/>
      <c r="D9091" s="917"/>
      <c r="E9091" s="917"/>
    </row>
    <row r="9092" spans="1:5">
      <c r="A9092" s="923"/>
      <c r="B9092" s="917"/>
      <c r="C9092" s="917"/>
      <c r="D9092" s="917"/>
      <c r="E9092" s="917"/>
    </row>
    <row r="9093" spans="1:5">
      <c r="A9093" s="923"/>
      <c r="B9093" s="917"/>
      <c r="C9093" s="917"/>
      <c r="D9093" s="917"/>
      <c r="E9093" s="917"/>
    </row>
    <row r="9094" spans="1:5">
      <c r="A9094" s="923"/>
      <c r="B9094" s="917"/>
      <c r="C9094" s="917"/>
      <c r="D9094" s="917"/>
      <c r="E9094" s="917"/>
    </row>
    <row r="9095" spans="1:5">
      <c r="A9095" s="923"/>
      <c r="B9095" s="917"/>
      <c r="C9095" s="917"/>
      <c r="D9095" s="917"/>
      <c r="E9095" s="917"/>
    </row>
    <row r="9096" spans="1:5">
      <c r="A9096" s="923"/>
      <c r="B9096" s="917"/>
      <c r="C9096" s="917"/>
      <c r="D9096" s="917"/>
      <c r="E9096" s="917"/>
    </row>
    <row r="9097" spans="1:5">
      <c r="A9097" s="923"/>
      <c r="B9097" s="917"/>
      <c r="C9097" s="917"/>
      <c r="D9097" s="917"/>
      <c r="E9097" s="917"/>
    </row>
    <row r="9098" spans="1:5">
      <c r="A9098" s="923"/>
      <c r="B9098" s="917"/>
      <c r="C9098" s="917"/>
      <c r="D9098" s="917"/>
      <c r="E9098" s="917"/>
    </row>
    <row r="9099" spans="1:5">
      <c r="A9099" s="923"/>
      <c r="B9099" s="917"/>
      <c r="C9099" s="917"/>
      <c r="D9099" s="917"/>
      <c r="E9099" s="917"/>
    </row>
    <row r="9100" spans="1:5">
      <c r="A9100" s="923"/>
      <c r="B9100" s="917"/>
      <c r="C9100" s="917"/>
      <c r="D9100" s="917"/>
      <c r="E9100" s="917"/>
    </row>
    <row r="9101" spans="1:5">
      <c r="A9101" s="923"/>
      <c r="B9101" s="917"/>
      <c r="C9101" s="917"/>
      <c r="D9101" s="917"/>
      <c r="E9101" s="917"/>
    </row>
    <row r="9102" spans="1:5">
      <c r="A9102" s="923"/>
      <c r="B9102" s="917"/>
      <c r="C9102" s="917"/>
      <c r="D9102" s="917"/>
      <c r="E9102" s="917"/>
    </row>
    <row r="9103" spans="1:5">
      <c r="A9103" s="923"/>
      <c r="B9103" s="917"/>
      <c r="C9103" s="917"/>
      <c r="D9103" s="917"/>
      <c r="E9103" s="917"/>
    </row>
    <row r="9104" spans="1:5">
      <c r="A9104" s="923"/>
      <c r="B9104" s="917"/>
      <c r="C9104" s="917"/>
      <c r="D9104" s="917"/>
      <c r="E9104" s="917"/>
    </row>
    <row r="9105" spans="1:5">
      <c r="A9105" s="923"/>
      <c r="B9105" s="917"/>
      <c r="C9105" s="917"/>
      <c r="D9105" s="917"/>
      <c r="E9105" s="917"/>
    </row>
    <row r="9106" spans="1:5">
      <c r="A9106" s="923"/>
      <c r="B9106" s="917"/>
      <c r="C9106" s="917"/>
      <c r="D9106" s="917"/>
      <c r="E9106" s="917"/>
    </row>
    <row r="9107" spans="1:5">
      <c r="A9107" s="923"/>
      <c r="B9107" s="917"/>
      <c r="C9107" s="917"/>
      <c r="D9107" s="917"/>
      <c r="E9107" s="917"/>
    </row>
    <row r="9108" spans="1:5">
      <c r="A9108" s="923"/>
      <c r="B9108" s="917"/>
      <c r="C9108" s="917"/>
      <c r="D9108" s="917"/>
      <c r="E9108" s="917"/>
    </row>
    <row r="9109" spans="1:5">
      <c r="A9109" s="923"/>
      <c r="B9109" s="917"/>
      <c r="C9109" s="917"/>
      <c r="D9109" s="917"/>
      <c r="E9109" s="917"/>
    </row>
    <row r="9110" spans="1:5">
      <c r="A9110" s="923"/>
      <c r="B9110" s="917"/>
      <c r="C9110" s="917"/>
      <c r="D9110" s="917"/>
      <c r="E9110" s="917"/>
    </row>
    <row r="9111" spans="1:5">
      <c r="A9111" s="923"/>
      <c r="B9111" s="917"/>
      <c r="C9111" s="917"/>
      <c r="D9111" s="917"/>
      <c r="E9111" s="917"/>
    </row>
    <row r="9112" spans="1:5">
      <c r="A9112" s="923"/>
      <c r="B9112" s="917"/>
      <c r="C9112" s="917"/>
      <c r="D9112" s="917"/>
      <c r="E9112" s="917"/>
    </row>
    <row r="9113" spans="1:5">
      <c r="A9113" s="923"/>
      <c r="B9113" s="917"/>
      <c r="C9113" s="917"/>
      <c r="D9113" s="917"/>
      <c r="E9113" s="917"/>
    </row>
    <row r="9114" spans="1:5">
      <c r="A9114" s="923"/>
      <c r="B9114" s="917"/>
      <c r="C9114" s="917"/>
      <c r="D9114" s="917"/>
      <c r="E9114" s="917"/>
    </row>
    <row r="9115" spans="1:5">
      <c r="A9115" s="923"/>
      <c r="B9115" s="917"/>
      <c r="C9115" s="917"/>
      <c r="D9115" s="917"/>
      <c r="E9115" s="917"/>
    </row>
    <row r="9116" spans="1:5">
      <c r="A9116" s="923"/>
      <c r="B9116" s="917"/>
      <c r="C9116" s="917"/>
      <c r="D9116" s="917"/>
      <c r="E9116" s="917"/>
    </row>
    <row r="9117" spans="1:5">
      <c r="A9117" s="923"/>
      <c r="B9117" s="917"/>
      <c r="C9117" s="917"/>
      <c r="D9117" s="917"/>
      <c r="E9117" s="917"/>
    </row>
    <row r="9118" spans="1:5">
      <c r="A9118" s="923"/>
      <c r="B9118" s="917"/>
      <c r="C9118" s="917"/>
      <c r="D9118" s="917"/>
      <c r="E9118" s="917"/>
    </row>
    <row r="9119" spans="1:5">
      <c r="A9119" s="923"/>
      <c r="B9119" s="917"/>
      <c r="C9119" s="917"/>
      <c r="D9119" s="917"/>
      <c r="E9119" s="917"/>
    </row>
    <row r="9120" spans="1:5">
      <c r="A9120" s="923"/>
      <c r="B9120" s="917"/>
      <c r="C9120" s="917"/>
      <c r="D9120" s="917"/>
      <c r="E9120" s="917"/>
    </row>
    <row r="9121" spans="1:5">
      <c r="A9121" s="923"/>
      <c r="B9121" s="917"/>
      <c r="C9121" s="917"/>
      <c r="D9121" s="917"/>
      <c r="E9121" s="917"/>
    </row>
    <row r="9122" spans="1:5">
      <c r="A9122" s="923"/>
      <c r="B9122" s="917"/>
      <c r="C9122" s="917"/>
      <c r="D9122" s="917"/>
      <c r="E9122" s="917"/>
    </row>
    <row r="9123" spans="1:5">
      <c r="A9123" s="923"/>
      <c r="B9123" s="917"/>
      <c r="C9123" s="917"/>
      <c r="D9123" s="917"/>
      <c r="E9123" s="917"/>
    </row>
    <row r="9124" spans="1:5">
      <c r="A9124" s="923"/>
      <c r="B9124" s="917"/>
      <c r="C9124" s="917"/>
      <c r="D9124" s="917"/>
      <c r="E9124" s="917"/>
    </row>
    <row r="9125" spans="1:5">
      <c r="A9125" s="923"/>
      <c r="B9125" s="917"/>
      <c r="C9125" s="917"/>
      <c r="D9125" s="917"/>
      <c r="E9125" s="917"/>
    </row>
    <row r="9126" spans="1:5">
      <c r="A9126" s="923"/>
      <c r="B9126" s="917"/>
      <c r="C9126" s="917"/>
      <c r="D9126" s="917"/>
      <c r="E9126" s="917"/>
    </row>
    <row r="9127" spans="1:5">
      <c r="A9127" s="923"/>
      <c r="B9127" s="917"/>
      <c r="C9127" s="917"/>
      <c r="D9127" s="917"/>
      <c r="E9127" s="917"/>
    </row>
    <row r="9128" spans="1:5">
      <c r="A9128" s="923"/>
      <c r="B9128" s="917"/>
      <c r="C9128" s="917"/>
      <c r="D9128" s="917"/>
      <c r="E9128" s="917"/>
    </row>
    <row r="9129" spans="1:5">
      <c r="A9129" s="923"/>
      <c r="B9129" s="917"/>
      <c r="C9129" s="917"/>
      <c r="D9129" s="917"/>
      <c r="E9129" s="917"/>
    </row>
    <row r="9130" spans="1:5">
      <c r="A9130" s="923"/>
      <c r="B9130" s="917"/>
      <c r="C9130" s="917"/>
      <c r="D9130" s="917"/>
      <c r="E9130" s="917"/>
    </row>
    <row r="9131" spans="1:5">
      <c r="A9131" s="923"/>
      <c r="B9131" s="917"/>
      <c r="C9131" s="917"/>
      <c r="D9131" s="917"/>
      <c r="E9131" s="917"/>
    </row>
    <row r="9132" spans="1:5">
      <c r="A9132" s="923"/>
      <c r="B9132" s="917"/>
      <c r="C9132" s="917"/>
      <c r="D9132" s="917"/>
      <c r="E9132" s="917"/>
    </row>
    <row r="9133" spans="1:5">
      <c r="A9133" s="923"/>
      <c r="B9133" s="917"/>
      <c r="C9133" s="917"/>
      <c r="D9133" s="917"/>
      <c r="E9133" s="917"/>
    </row>
    <row r="9134" spans="1:5">
      <c r="A9134" s="923"/>
      <c r="B9134" s="917"/>
      <c r="C9134" s="917"/>
      <c r="D9134" s="917"/>
      <c r="E9134" s="917"/>
    </row>
    <row r="9135" spans="1:5">
      <c r="A9135" s="923"/>
      <c r="B9135" s="917"/>
      <c r="C9135" s="917"/>
      <c r="D9135" s="917"/>
      <c r="E9135" s="917"/>
    </row>
    <row r="9136" spans="1:5">
      <c r="A9136" s="923"/>
      <c r="B9136" s="917"/>
      <c r="C9136" s="917"/>
      <c r="D9136" s="917"/>
      <c r="E9136" s="917"/>
    </row>
    <row r="9137" spans="1:5">
      <c r="A9137" s="923"/>
      <c r="B9137" s="917"/>
      <c r="C9137" s="917"/>
      <c r="D9137" s="917"/>
      <c r="E9137" s="917"/>
    </row>
    <row r="9138" spans="1:5">
      <c r="A9138" s="923"/>
      <c r="B9138" s="917"/>
      <c r="C9138" s="917"/>
      <c r="D9138" s="917"/>
      <c r="E9138" s="917"/>
    </row>
    <row r="9139" spans="1:5">
      <c r="A9139" s="923"/>
      <c r="B9139" s="917"/>
      <c r="C9139" s="917"/>
      <c r="D9139" s="917"/>
      <c r="E9139" s="917"/>
    </row>
    <row r="9140" spans="1:5">
      <c r="A9140" s="923"/>
      <c r="B9140" s="917"/>
      <c r="C9140" s="917"/>
      <c r="D9140" s="917"/>
      <c r="E9140" s="917"/>
    </row>
    <row r="9141" spans="1:5">
      <c r="A9141" s="923"/>
      <c r="B9141" s="917"/>
      <c r="C9141" s="917"/>
      <c r="D9141" s="917"/>
      <c r="E9141" s="917"/>
    </row>
    <row r="9142" spans="1:5">
      <c r="A9142" s="923"/>
      <c r="B9142" s="917"/>
      <c r="C9142" s="917"/>
      <c r="D9142" s="917"/>
      <c r="E9142" s="917"/>
    </row>
    <row r="9143" spans="1:5">
      <c r="A9143" s="923"/>
      <c r="B9143" s="917"/>
      <c r="C9143" s="917"/>
      <c r="D9143" s="917"/>
      <c r="E9143" s="917"/>
    </row>
    <row r="9144" spans="1:5">
      <c r="A9144" s="923"/>
      <c r="B9144" s="917"/>
      <c r="C9144" s="917"/>
      <c r="D9144" s="917"/>
      <c r="E9144" s="917"/>
    </row>
    <row r="9145" spans="1:5">
      <c r="A9145" s="923"/>
      <c r="B9145" s="917"/>
      <c r="C9145" s="917"/>
      <c r="D9145" s="917"/>
      <c r="E9145" s="917"/>
    </row>
    <row r="9146" spans="1:5">
      <c r="A9146" s="923"/>
      <c r="B9146" s="917"/>
      <c r="C9146" s="917"/>
      <c r="D9146" s="917"/>
      <c r="E9146" s="917"/>
    </row>
    <row r="9147" spans="1:5">
      <c r="A9147" s="923"/>
      <c r="B9147" s="917"/>
      <c r="C9147" s="917"/>
      <c r="D9147" s="917"/>
      <c r="E9147" s="917"/>
    </row>
    <row r="9148" spans="1:5">
      <c r="A9148" s="923"/>
      <c r="B9148" s="917"/>
      <c r="C9148" s="917"/>
      <c r="D9148" s="917"/>
      <c r="E9148" s="917"/>
    </row>
    <row r="9149" spans="1:5">
      <c r="A9149" s="923"/>
      <c r="B9149" s="917"/>
      <c r="C9149" s="917"/>
      <c r="D9149" s="917"/>
      <c r="E9149" s="917"/>
    </row>
    <row r="9150" spans="1:5">
      <c r="A9150" s="923"/>
      <c r="B9150" s="917"/>
      <c r="C9150" s="917"/>
      <c r="D9150" s="917"/>
      <c r="E9150" s="917"/>
    </row>
    <row r="9151" spans="1:5">
      <c r="A9151" s="923"/>
      <c r="B9151" s="917"/>
      <c r="C9151" s="917"/>
      <c r="D9151" s="917"/>
      <c r="E9151" s="917"/>
    </row>
    <row r="9152" spans="1:5">
      <c r="A9152" s="923"/>
      <c r="B9152" s="917"/>
      <c r="C9152" s="917"/>
      <c r="D9152" s="917"/>
      <c r="E9152" s="917"/>
    </row>
    <row r="9153" spans="1:5">
      <c r="A9153" s="923"/>
      <c r="B9153" s="917"/>
      <c r="C9153" s="917"/>
      <c r="D9153" s="917"/>
      <c r="E9153" s="917"/>
    </row>
    <row r="9154" spans="1:5">
      <c r="A9154" s="923"/>
      <c r="B9154" s="917"/>
      <c r="C9154" s="917"/>
      <c r="D9154" s="917"/>
      <c r="E9154" s="917"/>
    </row>
    <row r="9155" spans="1:5">
      <c r="A9155" s="923"/>
      <c r="B9155" s="917"/>
      <c r="C9155" s="917"/>
      <c r="D9155" s="917"/>
      <c r="E9155" s="917"/>
    </row>
    <row r="9156" spans="1:5">
      <c r="A9156" s="923"/>
      <c r="B9156" s="917"/>
      <c r="C9156" s="917"/>
      <c r="D9156" s="917"/>
      <c r="E9156" s="917"/>
    </row>
    <row r="9157" spans="1:5">
      <c r="A9157" s="923"/>
      <c r="B9157" s="917"/>
      <c r="C9157" s="917"/>
      <c r="D9157" s="917"/>
      <c r="E9157" s="917"/>
    </row>
    <row r="9158" spans="1:5">
      <c r="A9158" s="923"/>
      <c r="B9158" s="917"/>
      <c r="C9158" s="917"/>
      <c r="D9158" s="917"/>
      <c r="E9158" s="917"/>
    </row>
    <row r="9159" spans="1:5">
      <c r="A9159" s="923"/>
      <c r="B9159" s="917"/>
      <c r="C9159" s="917"/>
      <c r="D9159" s="917"/>
      <c r="E9159" s="917"/>
    </row>
    <row r="9160" spans="1:5">
      <c r="A9160" s="923"/>
      <c r="B9160" s="917"/>
      <c r="C9160" s="917"/>
      <c r="D9160" s="917"/>
      <c r="E9160" s="917"/>
    </row>
    <row r="9161" spans="1:5">
      <c r="A9161" s="923"/>
      <c r="B9161" s="917"/>
      <c r="C9161" s="917"/>
      <c r="D9161" s="917"/>
      <c r="E9161" s="917"/>
    </row>
    <row r="9162" spans="1:5">
      <c r="A9162" s="923"/>
      <c r="B9162" s="917"/>
      <c r="C9162" s="917"/>
      <c r="D9162" s="917"/>
      <c r="E9162" s="917"/>
    </row>
    <row r="9163" spans="1:5">
      <c r="A9163" s="923"/>
      <c r="B9163" s="917"/>
      <c r="C9163" s="917"/>
      <c r="D9163" s="917"/>
      <c r="E9163" s="917"/>
    </row>
    <row r="9164" spans="1:5">
      <c r="A9164" s="923"/>
      <c r="B9164" s="917"/>
      <c r="C9164" s="917"/>
      <c r="D9164" s="917"/>
      <c r="E9164" s="917"/>
    </row>
    <row r="9165" spans="1:5">
      <c r="A9165" s="923"/>
      <c r="B9165" s="917"/>
      <c r="C9165" s="917"/>
      <c r="D9165" s="917"/>
      <c r="E9165" s="917"/>
    </row>
    <row r="9166" spans="1:5">
      <c r="A9166" s="923"/>
      <c r="B9166" s="917"/>
      <c r="C9166" s="917"/>
      <c r="D9166" s="917"/>
      <c r="E9166" s="917"/>
    </row>
    <row r="9167" spans="1:5">
      <c r="A9167" s="923"/>
      <c r="B9167" s="917"/>
      <c r="C9167" s="917"/>
      <c r="D9167" s="917"/>
      <c r="E9167" s="917"/>
    </row>
    <row r="9168" spans="1:5">
      <c r="A9168" s="923"/>
      <c r="B9168" s="917"/>
      <c r="C9168" s="917"/>
      <c r="D9168" s="917"/>
      <c r="E9168" s="917"/>
    </row>
    <row r="9169" spans="1:5">
      <c r="A9169" s="923"/>
      <c r="B9169" s="917"/>
      <c r="C9169" s="917"/>
      <c r="D9169" s="917"/>
      <c r="E9169" s="917"/>
    </row>
    <row r="9170" spans="1:5">
      <c r="A9170" s="923"/>
      <c r="B9170" s="917"/>
      <c r="C9170" s="917"/>
      <c r="D9170" s="917"/>
      <c r="E9170" s="917"/>
    </row>
    <row r="9171" spans="1:5">
      <c r="A9171" s="923"/>
      <c r="B9171" s="917"/>
      <c r="C9171" s="917"/>
      <c r="D9171" s="917"/>
      <c r="E9171" s="917"/>
    </row>
    <row r="9172" spans="1:5">
      <c r="A9172" s="923"/>
      <c r="B9172" s="917"/>
      <c r="C9172" s="917"/>
      <c r="D9172" s="917"/>
      <c r="E9172" s="917"/>
    </row>
    <row r="9173" spans="1:5">
      <c r="A9173" s="923"/>
      <c r="B9173" s="917"/>
      <c r="C9173" s="917"/>
      <c r="D9173" s="917"/>
      <c r="E9173" s="917"/>
    </row>
    <row r="9174" spans="1:5">
      <c r="A9174" s="923"/>
      <c r="B9174" s="917"/>
      <c r="C9174" s="917"/>
      <c r="D9174" s="917"/>
      <c r="E9174" s="917"/>
    </row>
    <row r="9175" spans="1:5">
      <c r="A9175" s="923"/>
      <c r="B9175" s="917"/>
      <c r="C9175" s="917"/>
      <c r="D9175" s="917"/>
      <c r="E9175" s="917"/>
    </row>
    <row r="9176" spans="1:5">
      <c r="A9176" s="923"/>
      <c r="B9176" s="917"/>
      <c r="C9176" s="917"/>
      <c r="D9176" s="917"/>
      <c r="E9176" s="917"/>
    </row>
    <row r="9177" spans="1:5">
      <c r="A9177" s="923"/>
      <c r="B9177" s="917"/>
      <c r="C9177" s="917"/>
      <c r="D9177" s="917"/>
      <c r="E9177" s="917"/>
    </row>
    <row r="9178" spans="1:5">
      <c r="A9178" s="923"/>
      <c r="B9178" s="917"/>
      <c r="C9178" s="917"/>
      <c r="D9178" s="917"/>
      <c r="E9178" s="917"/>
    </row>
    <row r="9179" spans="1:5">
      <c r="A9179" s="923"/>
      <c r="B9179" s="917"/>
      <c r="C9179" s="917"/>
      <c r="D9179" s="917"/>
      <c r="E9179" s="917"/>
    </row>
    <row r="9180" spans="1:5">
      <c r="A9180" s="923"/>
      <c r="B9180" s="917"/>
      <c r="C9180" s="917"/>
      <c r="D9180" s="917"/>
      <c r="E9180" s="917"/>
    </row>
    <row r="9181" spans="1:5">
      <c r="A9181" s="923"/>
      <c r="B9181" s="917"/>
      <c r="C9181" s="917"/>
      <c r="D9181" s="917"/>
      <c r="E9181" s="917"/>
    </row>
    <row r="9182" spans="1:5">
      <c r="A9182" s="923"/>
      <c r="B9182" s="917"/>
      <c r="C9182" s="917"/>
      <c r="D9182" s="917"/>
      <c r="E9182" s="917"/>
    </row>
    <row r="9183" spans="1:5">
      <c r="A9183" s="923"/>
      <c r="B9183" s="917"/>
      <c r="C9183" s="917"/>
      <c r="D9183" s="917"/>
      <c r="E9183" s="917"/>
    </row>
    <row r="9184" spans="1:5">
      <c r="A9184" s="923"/>
      <c r="B9184" s="917"/>
      <c r="C9184" s="917"/>
      <c r="D9184" s="917"/>
      <c r="E9184" s="917"/>
    </row>
    <row r="9185" spans="1:5">
      <c r="A9185" s="923"/>
      <c r="B9185" s="917"/>
      <c r="C9185" s="917"/>
      <c r="D9185" s="917"/>
      <c r="E9185" s="917"/>
    </row>
    <row r="9186" spans="1:5">
      <c r="A9186" s="923"/>
      <c r="B9186" s="917"/>
      <c r="C9186" s="917"/>
      <c r="D9186" s="917"/>
      <c r="E9186" s="917"/>
    </row>
    <row r="9187" spans="1:5">
      <c r="A9187" s="923"/>
      <c r="B9187" s="917"/>
      <c r="C9187" s="917"/>
      <c r="D9187" s="917"/>
      <c r="E9187" s="917"/>
    </row>
    <row r="9188" spans="1:5">
      <c r="A9188" s="923"/>
      <c r="B9188" s="917"/>
      <c r="C9188" s="917"/>
      <c r="D9188" s="917"/>
      <c r="E9188" s="917"/>
    </row>
    <row r="9189" spans="1:5">
      <c r="A9189" s="923"/>
      <c r="B9189" s="917"/>
      <c r="C9189" s="917"/>
      <c r="D9189" s="917"/>
      <c r="E9189" s="917"/>
    </row>
    <row r="9190" spans="1:5">
      <c r="A9190" s="923"/>
      <c r="B9190" s="917"/>
      <c r="C9190" s="917"/>
      <c r="D9190" s="917"/>
      <c r="E9190" s="917"/>
    </row>
    <row r="9191" spans="1:5">
      <c r="A9191" s="923"/>
      <c r="B9191" s="917"/>
      <c r="C9191" s="917"/>
      <c r="D9191" s="917"/>
      <c r="E9191" s="917"/>
    </row>
    <row r="9192" spans="1:5">
      <c r="A9192" s="923"/>
      <c r="B9192" s="917"/>
      <c r="C9192" s="917"/>
      <c r="D9192" s="917"/>
      <c r="E9192" s="917"/>
    </row>
    <row r="9193" spans="1:5">
      <c r="A9193" s="923"/>
      <c r="B9193" s="917"/>
      <c r="C9193" s="917"/>
      <c r="D9193" s="917"/>
      <c r="E9193" s="917"/>
    </row>
    <row r="9194" spans="1:5">
      <c r="A9194" s="923"/>
      <c r="B9194" s="917"/>
      <c r="C9194" s="917"/>
      <c r="D9194" s="917"/>
      <c r="E9194" s="917"/>
    </row>
    <row r="9195" spans="1:5">
      <c r="A9195" s="923"/>
      <c r="B9195" s="917"/>
      <c r="C9195" s="917"/>
      <c r="D9195" s="917"/>
      <c r="E9195" s="917"/>
    </row>
    <row r="9196" spans="1:5">
      <c r="A9196" s="923"/>
      <c r="B9196" s="917"/>
      <c r="C9196" s="917"/>
      <c r="D9196" s="917"/>
      <c r="E9196" s="917"/>
    </row>
    <row r="9197" spans="1:5">
      <c r="A9197" s="923"/>
      <c r="B9197" s="917"/>
      <c r="C9197" s="917"/>
      <c r="D9197" s="917"/>
      <c r="E9197" s="917"/>
    </row>
    <row r="9198" spans="1:5">
      <c r="A9198" s="923"/>
      <c r="B9198" s="917"/>
      <c r="C9198" s="917"/>
      <c r="D9198" s="917"/>
      <c r="E9198" s="917"/>
    </row>
    <row r="9199" spans="1:5">
      <c r="A9199" s="923"/>
      <c r="B9199" s="917"/>
      <c r="C9199" s="917"/>
      <c r="D9199" s="917"/>
      <c r="E9199" s="917"/>
    </row>
    <row r="9200" spans="1:5">
      <c r="A9200" s="923"/>
      <c r="B9200" s="917"/>
      <c r="C9200" s="917"/>
      <c r="D9200" s="917"/>
      <c r="E9200" s="917"/>
    </row>
    <row r="9201" spans="1:5">
      <c r="A9201" s="923"/>
      <c r="B9201" s="917"/>
      <c r="C9201" s="917"/>
      <c r="D9201" s="917"/>
      <c r="E9201" s="917"/>
    </row>
    <row r="9202" spans="1:5">
      <c r="A9202" s="923"/>
      <c r="B9202" s="917"/>
      <c r="C9202" s="917"/>
      <c r="D9202" s="917"/>
      <c r="E9202" s="917"/>
    </row>
    <row r="9203" spans="1:5">
      <c r="A9203" s="923"/>
      <c r="B9203" s="917"/>
      <c r="C9203" s="917"/>
      <c r="D9203" s="917"/>
      <c r="E9203" s="917"/>
    </row>
    <row r="9204" spans="1:5">
      <c r="A9204" s="923"/>
      <c r="B9204" s="917"/>
      <c r="C9204" s="917"/>
      <c r="D9204" s="917"/>
      <c r="E9204" s="917"/>
    </row>
    <row r="9205" spans="1:5">
      <c r="A9205" s="923"/>
      <c r="B9205" s="917"/>
      <c r="C9205" s="917"/>
      <c r="D9205" s="917"/>
      <c r="E9205" s="917"/>
    </row>
    <row r="9206" spans="1:5">
      <c r="A9206" s="923"/>
      <c r="B9206" s="917"/>
      <c r="C9206" s="917"/>
      <c r="D9206" s="917"/>
      <c r="E9206" s="917"/>
    </row>
    <row r="9207" spans="1:5">
      <c r="A9207" s="923"/>
      <c r="B9207" s="917"/>
      <c r="C9207" s="917"/>
      <c r="D9207" s="917"/>
      <c r="E9207" s="917"/>
    </row>
    <row r="9208" spans="1:5">
      <c r="A9208" s="923"/>
      <c r="B9208" s="917"/>
      <c r="C9208" s="917"/>
      <c r="D9208" s="917"/>
      <c r="E9208" s="917"/>
    </row>
    <row r="9209" spans="1:5">
      <c r="A9209" s="923"/>
      <c r="B9209" s="917"/>
      <c r="C9209" s="917"/>
      <c r="D9209" s="917"/>
      <c r="E9209" s="917"/>
    </row>
    <row r="9210" spans="1:5">
      <c r="A9210" s="923"/>
      <c r="B9210" s="917"/>
      <c r="C9210" s="917"/>
      <c r="D9210" s="917"/>
      <c r="E9210" s="917"/>
    </row>
    <row r="9211" spans="1:5">
      <c r="A9211" s="923"/>
      <c r="B9211" s="917"/>
      <c r="C9211" s="917"/>
      <c r="D9211" s="917"/>
      <c r="E9211" s="917"/>
    </row>
    <row r="9212" spans="1:5">
      <c r="A9212" s="923"/>
      <c r="B9212" s="917"/>
      <c r="C9212" s="917"/>
      <c r="D9212" s="917"/>
      <c r="E9212" s="917"/>
    </row>
    <row r="9213" spans="1:5">
      <c r="A9213" s="923"/>
      <c r="B9213" s="917"/>
      <c r="C9213" s="917"/>
      <c r="D9213" s="917"/>
      <c r="E9213" s="917"/>
    </row>
    <row r="9214" spans="1:5">
      <c r="A9214" s="923"/>
      <c r="B9214" s="917"/>
      <c r="C9214" s="917"/>
      <c r="D9214" s="917"/>
      <c r="E9214" s="917"/>
    </row>
    <row r="9215" spans="1:5">
      <c r="A9215" s="923"/>
      <c r="B9215" s="917"/>
      <c r="C9215" s="917"/>
      <c r="D9215" s="917"/>
      <c r="E9215" s="917"/>
    </row>
    <row r="9216" spans="1:5">
      <c r="A9216" s="923"/>
      <c r="B9216" s="917"/>
      <c r="C9216" s="917"/>
      <c r="D9216" s="917"/>
      <c r="E9216" s="917"/>
    </row>
    <row r="9217" spans="1:5">
      <c r="A9217" s="923"/>
      <c r="B9217" s="917"/>
      <c r="C9217" s="917"/>
      <c r="D9217" s="917"/>
      <c r="E9217" s="917"/>
    </row>
    <row r="9218" spans="1:5">
      <c r="A9218" s="923"/>
      <c r="B9218" s="917"/>
      <c r="C9218" s="917"/>
      <c r="D9218" s="917"/>
      <c r="E9218" s="917"/>
    </row>
    <row r="9219" spans="1:5">
      <c r="A9219" s="923"/>
      <c r="B9219" s="917"/>
      <c r="C9219" s="917"/>
      <c r="D9219" s="917"/>
      <c r="E9219" s="917"/>
    </row>
    <row r="9220" spans="1:5">
      <c r="A9220" s="923"/>
      <c r="B9220" s="917"/>
      <c r="C9220" s="917"/>
      <c r="D9220" s="917"/>
      <c r="E9220" s="917"/>
    </row>
    <row r="9221" spans="1:5">
      <c r="A9221" s="923"/>
      <c r="B9221" s="917"/>
      <c r="C9221" s="917"/>
      <c r="D9221" s="917"/>
      <c r="E9221" s="917"/>
    </row>
    <row r="9222" spans="1:5">
      <c r="A9222" s="923"/>
      <c r="B9222" s="917"/>
      <c r="C9222" s="917"/>
      <c r="D9222" s="917"/>
      <c r="E9222" s="917"/>
    </row>
    <row r="9223" spans="1:5">
      <c r="A9223" s="923"/>
      <c r="B9223" s="917"/>
      <c r="C9223" s="917"/>
      <c r="D9223" s="917"/>
      <c r="E9223" s="917"/>
    </row>
    <row r="9224" spans="1:5">
      <c r="A9224" s="923"/>
      <c r="B9224" s="917"/>
      <c r="C9224" s="917"/>
      <c r="D9224" s="917"/>
      <c r="E9224" s="917"/>
    </row>
    <row r="9225" spans="1:5">
      <c r="A9225" s="923"/>
      <c r="B9225" s="917"/>
      <c r="C9225" s="917"/>
      <c r="D9225" s="917"/>
      <c r="E9225" s="917"/>
    </row>
    <row r="9226" spans="1:5">
      <c r="A9226" s="923"/>
      <c r="B9226" s="917"/>
      <c r="C9226" s="917"/>
      <c r="D9226" s="917"/>
      <c r="E9226" s="917"/>
    </row>
    <row r="9227" spans="1:5">
      <c r="A9227" s="923"/>
      <c r="B9227" s="917"/>
      <c r="C9227" s="917"/>
      <c r="D9227" s="917"/>
      <c r="E9227" s="917"/>
    </row>
    <row r="9228" spans="1:5">
      <c r="A9228" s="923"/>
      <c r="B9228" s="917"/>
      <c r="C9228" s="917"/>
      <c r="D9228" s="917"/>
      <c r="E9228" s="917"/>
    </row>
    <row r="9229" spans="1:5">
      <c r="A9229" s="923"/>
      <c r="B9229" s="917"/>
      <c r="C9229" s="917"/>
      <c r="D9229" s="917"/>
      <c r="E9229" s="917"/>
    </row>
    <row r="9230" spans="1:5">
      <c r="A9230" s="923"/>
      <c r="B9230" s="917"/>
      <c r="C9230" s="917"/>
      <c r="D9230" s="917"/>
      <c r="E9230" s="917"/>
    </row>
    <row r="9231" spans="1:5">
      <c r="A9231" s="923"/>
      <c r="B9231" s="917"/>
      <c r="C9231" s="917"/>
      <c r="D9231" s="917"/>
      <c r="E9231" s="917"/>
    </row>
    <row r="9232" spans="1:5">
      <c r="A9232" s="923"/>
      <c r="B9232" s="917"/>
      <c r="C9232" s="917"/>
      <c r="D9232" s="917"/>
      <c r="E9232" s="917"/>
    </row>
    <row r="9233" spans="1:5">
      <c r="A9233" s="923"/>
      <c r="B9233" s="917"/>
      <c r="C9233" s="917"/>
      <c r="D9233" s="917"/>
      <c r="E9233" s="917"/>
    </row>
    <row r="9234" spans="1:5">
      <c r="A9234" s="923"/>
      <c r="B9234" s="917"/>
      <c r="C9234" s="917"/>
      <c r="D9234" s="917"/>
      <c r="E9234" s="917"/>
    </row>
    <row r="9235" spans="1:5">
      <c r="A9235" s="923"/>
      <c r="B9235" s="917"/>
      <c r="C9235" s="917"/>
      <c r="D9235" s="917"/>
      <c r="E9235" s="917"/>
    </row>
    <row r="9236" spans="1:5">
      <c r="A9236" s="923"/>
      <c r="B9236" s="917"/>
      <c r="C9236" s="917"/>
      <c r="D9236" s="917"/>
      <c r="E9236" s="917"/>
    </row>
    <row r="9237" spans="1:5">
      <c r="A9237" s="923"/>
      <c r="B9237" s="917"/>
      <c r="C9237" s="917"/>
      <c r="D9237" s="917"/>
      <c r="E9237" s="917"/>
    </row>
    <row r="9238" spans="1:5">
      <c r="A9238" s="923"/>
      <c r="B9238" s="917"/>
      <c r="C9238" s="917"/>
      <c r="D9238" s="917"/>
      <c r="E9238" s="917"/>
    </row>
    <row r="9239" spans="1:5">
      <c r="A9239" s="923"/>
      <c r="B9239" s="917"/>
      <c r="C9239" s="917"/>
      <c r="D9239" s="917"/>
      <c r="E9239" s="917"/>
    </row>
    <row r="9240" spans="1:5">
      <c r="A9240" s="923"/>
      <c r="B9240" s="917"/>
      <c r="C9240" s="917"/>
      <c r="D9240" s="917"/>
      <c r="E9240" s="917"/>
    </row>
    <row r="9241" spans="1:5">
      <c r="A9241" s="923"/>
      <c r="B9241" s="917"/>
      <c r="C9241" s="917"/>
      <c r="D9241" s="917"/>
      <c r="E9241" s="917"/>
    </row>
    <row r="9242" spans="1:5">
      <c r="A9242" s="923"/>
      <c r="B9242" s="917"/>
      <c r="C9242" s="917"/>
      <c r="D9242" s="917"/>
      <c r="E9242" s="917"/>
    </row>
    <row r="9243" spans="1:5">
      <c r="A9243" s="923"/>
      <c r="B9243" s="917"/>
      <c r="C9243" s="917"/>
      <c r="D9243" s="917"/>
      <c r="E9243" s="917"/>
    </row>
    <row r="9244" spans="1:5">
      <c r="A9244" s="923"/>
      <c r="B9244" s="917"/>
      <c r="C9244" s="917"/>
      <c r="D9244" s="917"/>
      <c r="E9244" s="917"/>
    </row>
    <row r="9245" spans="1:5">
      <c r="A9245" s="923"/>
      <c r="B9245" s="917"/>
      <c r="C9245" s="917"/>
      <c r="D9245" s="917"/>
      <c r="E9245" s="917"/>
    </row>
    <row r="9246" spans="1:5">
      <c r="A9246" s="923"/>
      <c r="B9246" s="917"/>
      <c r="C9246" s="917"/>
      <c r="D9246" s="917"/>
      <c r="E9246" s="917"/>
    </row>
    <row r="9247" spans="1:5">
      <c r="A9247" s="923"/>
      <c r="B9247" s="917"/>
      <c r="C9247" s="917"/>
      <c r="D9247" s="917"/>
      <c r="E9247" s="917"/>
    </row>
    <row r="9248" spans="1:5">
      <c r="A9248" s="923"/>
      <c r="B9248" s="917"/>
      <c r="C9248" s="917"/>
      <c r="D9248" s="917"/>
      <c r="E9248" s="917"/>
    </row>
    <row r="9249" spans="1:5">
      <c r="A9249" s="923"/>
      <c r="B9249" s="917"/>
      <c r="C9249" s="917"/>
      <c r="D9249" s="917"/>
      <c r="E9249" s="917"/>
    </row>
    <row r="9250" spans="1:5">
      <c r="A9250" s="923"/>
      <c r="B9250" s="917"/>
      <c r="C9250" s="917"/>
      <c r="D9250" s="917"/>
      <c r="E9250" s="917"/>
    </row>
    <row r="9251" spans="1:5">
      <c r="A9251" s="923"/>
      <c r="B9251" s="917"/>
      <c r="C9251" s="917"/>
      <c r="D9251" s="917"/>
      <c r="E9251" s="917"/>
    </row>
    <row r="9252" spans="1:5">
      <c r="A9252" s="923"/>
      <c r="B9252" s="917"/>
      <c r="C9252" s="917"/>
      <c r="D9252" s="917"/>
      <c r="E9252" s="917"/>
    </row>
    <row r="9253" spans="1:5">
      <c r="A9253" s="923"/>
      <c r="B9253" s="917"/>
      <c r="C9253" s="917"/>
      <c r="D9253" s="917"/>
      <c r="E9253" s="917"/>
    </row>
    <row r="9254" spans="1:5">
      <c r="A9254" s="923"/>
      <c r="B9254" s="917"/>
      <c r="C9254" s="917"/>
      <c r="D9254" s="917"/>
      <c r="E9254" s="917"/>
    </row>
    <row r="9255" spans="1:5">
      <c r="A9255" s="923"/>
      <c r="B9255" s="917"/>
      <c r="C9255" s="917"/>
      <c r="D9255" s="917"/>
      <c r="E9255" s="917"/>
    </row>
    <row r="9256" spans="1:5">
      <c r="A9256" s="923"/>
      <c r="B9256" s="917"/>
      <c r="C9256" s="917"/>
      <c r="D9256" s="917"/>
      <c r="E9256" s="917"/>
    </row>
    <row r="9257" spans="1:5">
      <c r="A9257" s="923"/>
      <c r="B9257" s="917"/>
      <c r="C9257" s="917"/>
      <c r="D9257" s="917"/>
      <c r="E9257" s="917"/>
    </row>
    <row r="9258" spans="1:5">
      <c r="A9258" s="923"/>
      <c r="B9258" s="917"/>
      <c r="C9258" s="917"/>
      <c r="D9258" s="917"/>
      <c r="E9258" s="917"/>
    </row>
    <row r="9259" spans="1:5">
      <c r="A9259" s="923"/>
      <c r="B9259" s="917"/>
      <c r="C9259" s="917"/>
      <c r="D9259" s="917"/>
      <c r="E9259" s="917"/>
    </row>
    <row r="9260" spans="1:5">
      <c r="A9260" s="923"/>
      <c r="B9260" s="917"/>
      <c r="C9260" s="917"/>
      <c r="D9260" s="917"/>
      <c r="E9260" s="917"/>
    </row>
    <row r="9261" spans="1:5">
      <c r="A9261" s="923"/>
      <c r="B9261" s="917"/>
      <c r="C9261" s="917"/>
      <c r="D9261" s="917"/>
      <c r="E9261" s="917"/>
    </row>
    <row r="9262" spans="1:5">
      <c r="A9262" s="923"/>
      <c r="B9262" s="917"/>
      <c r="C9262" s="917"/>
      <c r="D9262" s="917"/>
      <c r="E9262" s="917"/>
    </row>
    <row r="9263" spans="1:5">
      <c r="A9263" s="923"/>
      <c r="B9263" s="917"/>
      <c r="C9263" s="917"/>
      <c r="D9263" s="917"/>
      <c r="E9263" s="917"/>
    </row>
    <row r="9264" spans="1:5">
      <c r="A9264" s="923"/>
      <c r="B9264" s="917"/>
      <c r="C9264" s="917"/>
      <c r="D9264" s="917"/>
      <c r="E9264" s="917"/>
    </row>
    <row r="9265" spans="1:5">
      <c r="A9265" s="923"/>
      <c r="B9265" s="917"/>
      <c r="C9265" s="917"/>
      <c r="D9265" s="917"/>
      <c r="E9265" s="917"/>
    </row>
    <row r="9266" spans="1:5">
      <c r="A9266" s="923"/>
      <c r="B9266" s="917"/>
      <c r="C9266" s="917"/>
      <c r="D9266" s="917"/>
      <c r="E9266" s="917"/>
    </row>
    <row r="9267" spans="1:5">
      <c r="A9267" s="923"/>
      <c r="B9267" s="917"/>
      <c r="C9267" s="917"/>
      <c r="D9267" s="917"/>
      <c r="E9267" s="917"/>
    </row>
    <row r="9268" spans="1:5">
      <c r="A9268" s="923"/>
      <c r="B9268" s="917"/>
      <c r="C9268" s="917"/>
      <c r="D9268" s="917"/>
      <c r="E9268" s="917"/>
    </row>
    <row r="9269" spans="1:5">
      <c r="A9269" s="923"/>
      <c r="B9269" s="917"/>
      <c r="C9269" s="917"/>
      <c r="D9269" s="917"/>
      <c r="E9269" s="917"/>
    </row>
    <row r="9270" spans="1:5">
      <c r="A9270" s="923"/>
      <c r="B9270" s="917"/>
      <c r="C9270" s="917"/>
      <c r="D9270" s="917"/>
      <c r="E9270" s="917"/>
    </row>
    <row r="9271" spans="1:5">
      <c r="A9271" s="923"/>
      <c r="B9271" s="917"/>
      <c r="C9271" s="917"/>
      <c r="D9271" s="917"/>
      <c r="E9271" s="917"/>
    </row>
    <row r="9272" spans="1:5">
      <c r="A9272" s="923"/>
      <c r="B9272" s="917"/>
      <c r="C9272" s="917"/>
      <c r="D9272" s="917"/>
      <c r="E9272" s="917"/>
    </row>
    <row r="9273" spans="1:5">
      <c r="A9273" s="923"/>
      <c r="B9273" s="917"/>
      <c r="C9273" s="917"/>
      <c r="D9273" s="917"/>
      <c r="E9273" s="917"/>
    </row>
    <row r="9274" spans="1:5">
      <c r="A9274" s="923"/>
      <c r="B9274" s="917"/>
      <c r="C9274" s="917"/>
      <c r="D9274" s="917"/>
      <c r="E9274" s="917"/>
    </row>
    <row r="9275" spans="1:5">
      <c r="A9275" s="923"/>
      <c r="B9275" s="917"/>
      <c r="C9275" s="917"/>
      <c r="D9275" s="917"/>
      <c r="E9275" s="917"/>
    </row>
    <row r="9276" spans="1:5">
      <c r="A9276" s="923"/>
      <c r="B9276" s="917"/>
      <c r="C9276" s="917"/>
      <c r="D9276" s="917"/>
      <c r="E9276" s="917"/>
    </row>
    <row r="9277" spans="1:5">
      <c r="A9277" s="923"/>
      <c r="B9277" s="917"/>
      <c r="C9277" s="917"/>
      <c r="D9277" s="917"/>
      <c r="E9277" s="917"/>
    </row>
    <row r="9278" spans="1:5">
      <c r="A9278" s="923"/>
      <c r="B9278" s="917"/>
      <c r="C9278" s="917"/>
      <c r="D9278" s="917"/>
      <c r="E9278" s="917"/>
    </row>
    <row r="9279" spans="1:5">
      <c r="A9279" s="923"/>
      <c r="B9279" s="917"/>
      <c r="C9279" s="917"/>
      <c r="D9279" s="917"/>
      <c r="E9279" s="917"/>
    </row>
    <row r="9280" spans="1:5">
      <c r="A9280" s="923"/>
      <c r="B9280" s="917"/>
      <c r="C9280" s="917"/>
      <c r="D9280" s="917"/>
      <c r="E9280" s="917"/>
    </row>
    <row r="9281" spans="1:5">
      <c r="A9281" s="923"/>
      <c r="B9281" s="917"/>
      <c r="C9281" s="917"/>
      <c r="D9281" s="917"/>
      <c r="E9281" s="917"/>
    </row>
    <row r="9282" spans="1:5">
      <c r="A9282" s="923"/>
      <c r="B9282" s="917"/>
      <c r="C9282" s="917"/>
      <c r="D9282" s="917"/>
      <c r="E9282" s="917"/>
    </row>
    <row r="9283" spans="1:5">
      <c r="A9283" s="923"/>
      <c r="B9283" s="917"/>
      <c r="C9283" s="917"/>
      <c r="D9283" s="917"/>
      <c r="E9283" s="917"/>
    </row>
    <row r="9284" spans="1:5">
      <c r="A9284" s="923"/>
      <c r="B9284" s="917"/>
      <c r="C9284" s="917"/>
      <c r="D9284" s="917"/>
      <c r="E9284" s="917"/>
    </row>
    <row r="9285" spans="1:5">
      <c r="A9285" s="923"/>
      <c r="B9285" s="917"/>
      <c r="C9285" s="917"/>
      <c r="D9285" s="917"/>
      <c r="E9285" s="917"/>
    </row>
    <row r="9286" spans="1:5">
      <c r="A9286" s="923"/>
      <c r="B9286" s="917"/>
      <c r="C9286" s="917"/>
      <c r="D9286" s="917"/>
      <c r="E9286" s="917"/>
    </row>
    <row r="9287" spans="1:5">
      <c r="A9287" s="923"/>
      <c r="B9287" s="917"/>
      <c r="C9287" s="917"/>
      <c r="D9287" s="917"/>
      <c r="E9287" s="917"/>
    </row>
    <row r="9288" spans="1:5">
      <c r="A9288" s="923"/>
      <c r="B9288" s="917"/>
      <c r="C9288" s="917"/>
      <c r="D9288" s="917"/>
      <c r="E9288" s="917"/>
    </row>
    <row r="9289" spans="1:5">
      <c r="A9289" s="923"/>
      <c r="B9289" s="917"/>
      <c r="C9289" s="917"/>
      <c r="D9289" s="917"/>
      <c r="E9289" s="917"/>
    </row>
    <row r="9290" spans="1:5">
      <c r="A9290" s="923"/>
      <c r="B9290" s="917"/>
      <c r="C9290" s="917"/>
      <c r="D9290" s="917"/>
      <c r="E9290" s="917"/>
    </row>
    <row r="9291" spans="1:5">
      <c r="A9291" s="923"/>
      <c r="B9291" s="917"/>
      <c r="C9291" s="917"/>
      <c r="D9291" s="917"/>
      <c r="E9291" s="917"/>
    </row>
    <row r="9292" spans="1:5">
      <c r="A9292" s="923"/>
      <c r="B9292" s="917"/>
      <c r="C9292" s="917"/>
      <c r="D9292" s="917"/>
      <c r="E9292" s="917"/>
    </row>
    <row r="9293" spans="1:5">
      <c r="A9293" s="923"/>
      <c r="B9293" s="917"/>
      <c r="C9293" s="917"/>
      <c r="D9293" s="917"/>
      <c r="E9293" s="917"/>
    </row>
    <row r="9294" spans="1:5">
      <c r="A9294" s="923"/>
      <c r="B9294" s="917"/>
      <c r="C9294" s="917"/>
      <c r="D9294" s="917"/>
      <c r="E9294" s="917"/>
    </row>
    <row r="9295" spans="1:5">
      <c r="A9295" s="923"/>
      <c r="B9295" s="917"/>
      <c r="C9295" s="917"/>
      <c r="D9295" s="917"/>
      <c r="E9295" s="917"/>
    </row>
    <row r="9296" spans="1:5">
      <c r="A9296" s="923"/>
      <c r="B9296" s="917"/>
      <c r="C9296" s="917"/>
      <c r="D9296" s="917"/>
      <c r="E9296" s="917"/>
    </row>
    <row r="9297" spans="1:5">
      <c r="A9297" s="923"/>
      <c r="B9297" s="917"/>
      <c r="C9297" s="917"/>
      <c r="D9297" s="917"/>
      <c r="E9297" s="917"/>
    </row>
    <row r="9298" spans="1:5">
      <c r="A9298" s="923"/>
      <c r="B9298" s="917"/>
      <c r="C9298" s="917"/>
      <c r="D9298" s="917"/>
      <c r="E9298" s="917"/>
    </row>
    <row r="9299" spans="1:5">
      <c r="A9299" s="923"/>
      <c r="B9299" s="917"/>
      <c r="C9299" s="917"/>
      <c r="D9299" s="917"/>
      <c r="E9299" s="917"/>
    </row>
    <row r="9300" spans="1:5">
      <c r="A9300" s="923"/>
      <c r="B9300" s="917"/>
      <c r="C9300" s="917"/>
      <c r="D9300" s="917"/>
      <c r="E9300" s="917"/>
    </row>
    <row r="9301" spans="1:5">
      <c r="A9301" s="923"/>
      <c r="B9301" s="917"/>
      <c r="C9301" s="917"/>
      <c r="D9301" s="917"/>
      <c r="E9301" s="917"/>
    </row>
    <row r="9302" spans="1:5">
      <c r="A9302" s="923"/>
      <c r="B9302" s="917"/>
      <c r="C9302" s="917"/>
      <c r="D9302" s="917"/>
      <c r="E9302" s="917"/>
    </row>
    <row r="9303" spans="1:5">
      <c r="A9303" s="923"/>
      <c r="B9303" s="917"/>
      <c r="C9303" s="917"/>
      <c r="D9303" s="917"/>
      <c r="E9303" s="917"/>
    </row>
    <row r="9304" spans="1:5">
      <c r="A9304" s="923"/>
      <c r="B9304" s="917"/>
      <c r="C9304" s="917"/>
      <c r="D9304" s="917"/>
      <c r="E9304" s="917"/>
    </row>
    <row r="9305" spans="1:5">
      <c r="A9305" s="923"/>
      <c r="B9305" s="917"/>
      <c r="C9305" s="917"/>
      <c r="D9305" s="917"/>
      <c r="E9305" s="917"/>
    </row>
    <row r="9306" spans="1:5">
      <c r="A9306" s="923"/>
      <c r="B9306" s="917"/>
      <c r="C9306" s="917"/>
      <c r="D9306" s="917"/>
      <c r="E9306" s="917"/>
    </row>
    <row r="9307" spans="1:5">
      <c r="A9307" s="923"/>
      <c r="B9307" s="917"/>
      <c r="C9307" s="917"/>
      <c r="D9307" s="917"/>
      <c r="E9307" s="917"/>
    </row>
    <row r="9308" spans="1:5">
      <c r="A9308" s="923"/>
      <c r="B9308" s="917"/>
      <c r="C9308" s="917"/>
      <c r="D9308" s="917"/>
      <c r="E9308" s="917"/>
    </row>
    <row r="9309" spans="1:5">
      <c r="A9309" s="923"/>
      <c r="B9309" s="917"/>
      <c r="C9309" s="917"/>
      <c r="D9309" s="917"/>
      <c r="E9309" s="917"/>
    </row>
    <row r="9310" spans="1:5">
      <c r="A9310" s="923"/>
      <c r="B9310" s="917"/>
      <c r="C9310" s="917"/>
      <c r="D9310" s="917"/>
      <c r="E9310" s="917"/>
    </row>
    <row r="9311" spans="1:5">
      <c r="A9311" s="923"/>
      <c r="B9311" s="917"/>
      <c r="C9311" s="917"/>
      <c r="D9311" s="917"/>
      <c r="E9311" s="917"/>
    </row>
    <row r="9312" spans="1:5">
      <c r="A9312" s="923"/>
      <c r="B9312" s="917"/>
      <c r="C9312" s="917"/>
      <c r="D9312" s="917"/>
      <c r="E9312" s="917"/>
    </row>
    <row r="9313" spans="1:5">
      <c r="A9313" s="923"/>
      <c r="B9313" s="917"/>
      <c r="C9313" s="917"/>
      <c r="D9313" s="917"/>
      <c r="E9313" s="917"/>
    </row>
    <row r="9314" spans="1:5">
      <c r="A9314" s="923"/>
      <c r="B9314" s="917"/>
      <c r="C9314" s="917"/>
      <c r="D9314" s="917"/>
      <c r="E9314" s="917"/>
    </row>
    <row r="9315" spans="1:5">
      <c r="A9315" s="923"/>
      <c r="B9315" s="917"/>
      <c r="C9315" s="917"/>
      <c r="D9315" s="917"/>
      <c r="E9315" s="917"/>
    </row>
    <row r="9316" spans="1:5">
      <c r="A9316" s="923"/>
      <c r="B9316" s="917"/>
      <c r="C9316" s="917"/>
      <c r="D9316" s="917"/>
      <c r="E9316" s="917"/>
    </row>
    <row r="9317" spans="1:5">
      <c r="A9317" s="923"/>
      <c r="B9317" s="917"/>
      <c r="C9317" s="917"/>
      <c r="D9317" s="917"/>
      <c r="E9317" s="917"/>
    </row>
    <row r="9318" spans="1:5">
      <c r="A9318" s="923"/>
      <c r="B9318" s="917"/>
      <c r="C9318" s="917"/>
      <c r="D9318" s="917"/>
      <c r="E9318" s="917"/>
    </row>
    <row r="9319" spans="1:5">
      <c r="A9319" s="923"/>
      <c r="B9319" s="917"/>
      <c r="C9319" s="917"/>
      <c r="D9319" s="917"/>
      <c r="E9319" s="917"/>
    </row>
    <row r="9320" spans="1:5">
      <c r="A9320" s="923"/>
      <c r="B9320" s="917"/>
      <c r="C9320" s="917"/>
      <c r="D9320" s="917"/>
      <c r="E9320" s="917"/>
    </row>
    <row r="9321" spans="1:5">
      <c r="A9321" s="923"/>
      <c r="B9321" s="917"/>
      <c r="C9321" s="917"/>
      <c r="D9321" s="917"/>
      <c r="E9321" s="917"/>
    </row>
    <row r="9322" spans="1:5">
      <c r="A9322" s="923"/>
      <c r="B9322" s="917"/>
      <c r="C9322" s="917"/>
      <c r="D9322" s="917"/>
      <c r="E9322" s="917"/>
    </row>
    <row r="9323" spans="1:5">
      <c r="A9323" s="923"/>
      <c r="B9323" s="917"/>
      <c r="C9323" s="917"/>
      <c r="D9323" s="917"/>
      <c r="E9323" s="917"/>
    </row>
    <row r="9324" spans="1:5">
      <c r="A9324" s="923"/>
      <c r="B9324" s="917"/>
      <c r="C9324" s="917"/>
      <c r="D9324" s="917"/>
      <c r="E9324" s="917"/>
    </row>
    <row r="9325" spans="1:5">
      <c r="A9325" s="923"/>
      <c r="B9325" s="917"/>
      <c r="C9325" s="917"/>
      <c r="D9325" s="917"/>
      <c r="E9325" s="917"/>
    </row>
    <row r="9326" spans="1:5">
      <c r="A9326" s="923"/>
      <c r="B9326" s="917"/>
      <c r="C9326" s="917"/>
      <c r="D9326" s="917"/>
      <c r="E9326" s="917"/>
    </row>
    <row r="9327" spans="1:5">
      <c r="A9327" s="923"/>
      <c r="B9327" s="917"/>
      <c r="C9327" s="917"/>
      <c r="D9327" s="917"/>
      <c r="E9327" s="917"/>
    </row>
    <row r="9328" spans="1:5">
      <c r="A9328" s="923"/>
      <c r="B9328" s="917"/>
      <c r="C9328" s="917"/>
      <c r="D9328" s="917"/>
      <c r="E9328" s="917"/>
    </row>
    <row r="9329" spans="1:5">
      <c r="A9329" s="923"/>
      <c r="B9329" s="917"/>
      <c r="C9329" s="917"/>
      <c r="D9329" s="917"/>
      <c r="E9329" s="917"/>
    </row>
    <row r="9330" spans="1:5">
      <c r="A9330" s="923"/>
      <c r="B9330" s="917"/>
      <c r="C9330" s="917"/>
      <c r="D9330" s="917"/>
      <c r="E9330" s="917"/>
    </row>
    <row r="9331" spans="1:5">
      <c r="A9331" s="923"/>
      <c r="B9331" s="917"/>
      <c r="C9331" s="917"/>
      <c r="D9331" s="917"/>
      <c r="E9331" s="917"/>
    </row>
    <row r="9332" spans="1:5">
      <c r="A9332" s="923"/>
      <c r="B9332" s="917"/>
      <c r="C9332" s="917"/>
      <c r="D9332" s="917"/>
      <c r="E9332" s="917"/>
    </row>
    <row r="9333" spans="1:5">
      <c r="A9333" s="923"/>
      <c r="B9333" s="917"/>
      <c r="C9333" s="917"/>
      <c r="D9333" s="917"/>
      <c r="E9333" s="917"/>
    </row>
    <row r="9334" spans="1:5">
      <c r="A9334" s="923"/>
      <c r="B9334" s="917"/>
      <c r="C9334" s="917"/>
      <c r="D9334" s="917"/>
      <c r="E9334" s="917"/>
    </row>
    <row r="9335" spans="1:5">
      <c r="A9335" s="923"/>
      <c r="B9335" s="917"/>
      <c r="C9335" s="917"/>
      <c r="D9335" s="917"/>
      <c r="E9335" s="917"/>
    </row>
    <row r="9336" spans="1:5">
      <c r="A9336" s="923"/>
      <c r="B9336" s="917"/>
      <c r="C9336" s="917"/>
      <c r="D9336" s="917"/>
      <c r="E9336" s="917"/>
    </row>
    <row r="9337" spans="1:5">
      <c r="A9337" s="923"/>
      <c r="B9337" s="917"/>
      <c r="C9337" s="917"/>
      <c r="D9337" s="917"/>
      <c r="E9337" s="917"/>
    </row>
    <row r="9338" spans="1:5">
      <c r="A9338" s="923"/>
      <c r="B9338" s="917"/>
      <c r="C9338" s="917"/>
      <c r="D9338" s="917"/>
      <c r="E9338" s="917"/>
    </row>
    <row r="9339" spans="1:5">
      <c r="A9339" s="923"/>
      <c r="B9339" s="917"/>
      <c r="C9339" s="917"/>
      <c r="D9339" s="917"/>
      <c r="E9339" s="917"/>
    </row>
    <row r="9340" spans="1:5">
      <c r="A9340" s="923"/>
      <c r="B9340" s="917"/>
      <c r="C9340" s="917"/>
      <c r="D9340" s="917"/>
      <c r="E9340" s="917"/>
    </row>
    <row r="9341" spans="1:5">
      <c r="A9341" s="923"/>
      <c r="B9341" s="917"/>
      <c r="C9341" s="917"/>
      <c r="D9341" s="917"/>
      <c r="E9341" s="917"/>
    </row>
    <row r="9342" spans="1:5">
      <c r="A9342" s="923"/>
      <c r="B9342" s="917"/>
      <c r="C9342" s="917"/>
      <c r="D9342" s="917"/>
      <c r="E9342" s="917"/>
    </row>
    <row r="9343" spans="1:5">
      <c r="A9343" s="923"/>
      <c r="B9343" s="917"/>
      <c r="C9343" s="917"/>
      <c r="D9343" s="917"/>
      <c r="E9343" s="917"/>
    </row>
    <row r="9344" spans="1:5">
      <c r="A9344" s="923"/>
      <c r="B9344" s="917"/>
      <c r="C9344" s="917"/>
      <c r="D9344" s="917"/>
      <c r="E9344" s="917"/>
    </row>
    <row r="9345" spans="1:5">
      <c r="A9345" s="923"/>
      <c r="B9345" s="917"/>
      <c r="C9345" s="917"/>
      <c r="D9345" s="917"/>
      <c r="E9345" s="917"/>
    </row>
    <row r="9346" spans="1:5">
      <c r="A9346" s="923"/>
      <c r="B9346" s="917"/>
      <c r="C9346" s="917"/>
      <c r="D9346" s="917"/>
      <c r="E9346" s="917"/>
    </row>
    <row r="9347" spans="1:5">
      <c r="A9347" s="923"/>
      <c r="B9347" s="917"/>
      <c r="C9347" s="917"/>
      <c r="D9347" s="917"/>
      <c r="E9347" s="917"/>
    </row>
    <row r="9348" spans="1:5">
      <c r="A9348" s="923"/>
      <c r="B9348" s="917"/>
      <c r="C9348" s="917"/>
      <c r="D9348" s="917"/>
      <c r="E9348" s="917"/>
    </row>
    <row r="9349" spans="1:5">
      <c r="A9349" s="923"/>
      <c r="B9349" s="917"/>
      <c r="C9349" s="917"/>
      <c r="D9349" s="917"/>
      <c r="E9349" s="917"/>
    </row>
    <row r="9350" spans="1:5">
      <c r="A9350" s="923"/>
      <c r="B9350" s="917"/>
      <c r="C9350" s="917"/>
      <c r="D9350" s="917"/>
      <c r="E9350" s="917"/>
    </row>
    <row r="9351" spans="1:5">
      <c r="A9351" s="923"/>
      <c r="B9351" s="917"/>
      <c r="C9351" s="917"/>
      <c r="D9351" s="917"/>
      <c r="E9351" s="917"/>
    </row>
    <row r="9352" spans="1:5">
      <c r="A9352" s="923"/>
      <c r="B9352" s="917"/>
      <c r="C9352" s="917"/>
      <c r="D9352" s="917"/>
      <c r="E9352" s="917"/>
    </row>
    <row r="9353" spans="1:5">
      <c r="A9353" s="923"/>
      <c r="B9353" s="917"/>
      <c r="C9353" s="917"/>
      <c r="D9353" s="917"/>
      <c r="E9353" s="917"/>
    </row>
    <row r="9354" spans="1:5">
      <c r="A9354" s="923"/>
      <c r="B9354" s="917"/>
      <c r="C9354" s="917"/>
      <c r="D9354" s="917"/>
      <c r="E9354" s="917"/>
    </row>
    <row r="9355" spans="1:5">
      <c r="A9355" s="923"/>
      <c r="B9355" s="917"/>
      <c r="C9355" s="917"/>
      <c r="D9355" s="917"/>
      <c r="E9355" s="917"/>
    </row>
    <row r="9356" spans="1:5">
      <c r="A9356" s="923"/>
      <c r="B9356" s="917"/>
      <c r="C9356" s="917"/>
      <c r="D9356" s="917"/>
      <c r="E9356" s="917"/>
    </row>
    <row r="9357" spans="1:5">
      <c r="A9357" s="923"/>
      <c r="B9357" s="917"/>
      <c r="C9357" s="917"/>
      <c r="D9357" s="917"/>
      <c r="E9357" s="917"/>
    </row>
    <row r="9358" spans="1:5">
      <c r="A9358" s="923"/>
      <c r="B9358" s="917"/>
      <c r="C9358" s="917"/>
      <c r="D9358" s="917"/>
      <c r="E9358" s="917"/>
    </row>
    <row r="9359" spans="1:5">
      <c r="A9359" s="923"/>
      <c r="B9359" s="917"/>
      <c r="C9359" s="917"/>
      <c r="D9359" s="917"/>
      <c r="E9359" s="917"/>
    </row>
    <row r="9360" spans="1:5">
      <c r="A9360" s="923"/>
      <c r="B9360" s="917"/>
      <c r="C9360" s="917"/>
      <c r="D9360" s="917"/>
      <c r="E9360" s="917"/>
    </row>
    <row r="9361" spans="1:5">
      <c r="A9361" s="923"/>
      <c r="B9361" s="917"/>
      <c r="C9361" s="917"/>
      <c r="D9361" s="917"/>
      <c r="E9361" s="917"/>
    </row>
    <row r="9362" spans="1:5">
      <c r="A9362" s="923"/>
      <c r="B9362" s="917"/>
      <c r="C9362" s="917"/>
      <c r="D9362" s="917"/>
      <c r="E9362" s="917"/>
    </row>
    <row r="9363" spans="1:5">
      <c r="A9363" s="923"/>
      <c r="B9363" s="917"/>
      <c r="C9363" s="917"/>
      <c r="D9363" s="917"/>
      <c r="E9363" s="917"/>
    </row>
    <row r="9364" spans="1:5">
      <c r="A9364" s="923"/>
      <c r="B9364" s="917"/>
      <c r="C9364" s="917"/>
      <c r="D9364" s="917"/>
      <c r="E9364" s="917"/>
    </row>
    <row r="9365" spans="1:5">
      <c r="A9365" s="923"/>
      <c r="B9365" s="917"/>
      <c r="C9365" s="917"/>
      <c r="D9365" s="917"/>
      <c r="E9365" s="917"/>
    </row>
    <row r="9366" spans="1:5">
      <c r="A9366" s="923"/>
      <c r="B9366" s="917"/>
      <c r="C9366" s="917"/>
      <c r="D9366" s="917"/>
      <c r="E9366" s="917"/>
    </row>
    <row r="9367" spans="1:5">
      <c r="A9367" s="923"/>
      <c r="B9367" s="917"/>
      <c r="C9367" s="917"/>
      <c r="D9367" s="917"/>
      <c r="E9367" s="917"/>
    </row>
    <row r="9368" spans="1:5">
      <c r="A9368" s="923"/>
      <c r="B9368" s="917"/>
      <c r="C9368" s="917"/>
      <c r="D9368" s="917"/>
      <c r="E9368" s="917"/>
    </row>
    <row r="9369" spans="1:5">
      <c r="A9369" s="923"/>
      <c r="B9369" s="917"/>
      <c r="C9369" s="917"/>
      <c r="D9369" s="917"/>
      <c r="E9369" s="917"/>
    </row>
    <row r="9370" spans="1:5">
      <c r="A9370" s="923"/>
      <c r="B9370" s="917"/>
      <c r="C9370" s="917"/>
      <c r="D9370" s="917"/>
      <c r="E9370" s="917"/>
    </row>
    <row r="9371" spans="1:5">
      <c r="A9371" s="923"/>
      <c r="B9371" s="917"/>
      <c r="C9371" s="917"/>
      <c r="D9371" s="917"/>
      <c r="E9371" s="917"/>
    </row>
    <row r="9372" spans="1:5">
      <c r="A9372" s="923"/>
      <c r="B9372" s="917"/>
      <c r="C9372" s="917"/>
      <c r="D9372" s="917"/>
      <c r="E9372" s="917"/>
    </row>
    <row r="9373" spans="1:5">
      <c r="A9373" s="923"/>
      <c r="B9373" s="917"/>
      <c r="C9373" s="917"/>
      <c r="D9373" s="917"/>
      <c r="E9373" s="917"/>
    </row>
    <row r="9374" spans="1:5">
      <c r="A9374" s="923"/>
      <c r="B9374" s="917"/>
      <c r="C9374" s="917"/>
      <c r="D9374" s="917"/>
      <c r="E9374" s="917"/>
    </row>
    <row r="9375" spans="1:5">
      <c r="A9375" s="923"/>
      <c r="B9375" s="917"/>
      <c r="C9375" s="917"/>
      <c r="D9375" s="917"/>
      <c r="E9375" s="917"/>
    </row>
    <row r="9376" spans="1:5">
      <c r="A9376" s="923"/>
      <c r="B9376" s="917"/>
      <c r="C9376" s="917"/>
      <c r="D9376" s="917"/>
      <c r="E9376" s="917"/>
    </row>
    <row r="9377" spans="1:5">
      <c r="A9377" s="923"/>
      <c r="B9377" s="917"/>
      <c r="C9377" s="917"/>
      <c r="D9377" s="917"/>
      <c r="E9377" s="917"/>
    </row>
    <row r="9378" spans="1:5">
      <c r="A9378" s="923"/>
      <c r="B9378" s="917"/>
      <c r="C9378" s="917"/>
      <c r="D9378" s="917"/>
      <c r="E9378" s="917"/>
    </row>
    <row r="9379" spans="1:5">
      <c r="A9379" s="923"/>
      <c r="B9379" s="917"/>
      <c r="C9379" s="917"/>
      <c r="D9379" s="917"/>
      <c r="E9379" s="917"/>
    </row>
    <row r="9380" spans="1:5">
      <c r="A9380" s="923"/>
      <c r="B9380" s="917"/>
      <c r="C9380" s="917"/>
      <c r="D9380" s="917"/>
      <c r="E9380" s="917"/>
    </row>
    <row r="9381" spans="1:5">
      <c r="A9381" s="923"/>
      <c r="B9381" s="917"/>
      <c r="C9381" s="917"/>
      <c r="D9381" s="917"/>
      <c r="E9381" s="917"/>
    </row>
    <row r="9382" spans="1:5">
      <c r="A9382" s="923"/>
      <c r="B9382" s="917"/>
      <c r="C9382" s="917"/>
      <c r="D9382" s="917"/>
      <c r="E9382" s="917"/>
    </row>
    <row r="9383" spans="1:5">
      <c r="A9383" s="923"/>
      <c r="B9383" s="917"/>
      <c r="C9383" s="917"/>
      <c r="D9383" s="917"/>
      <c r="E9383" s="917"/>
    </row>
    <row r="9384" spans="1:5">
      <c r="A9384" s="923"/>
      <c r="B9384" s="917"/>
      <c r="C9384" s="917"/>
      <c r="D9384" s="917"/>
      <c r="E9384" s="917"/>
    </row>
    <row r="9385" spans="1:5">
      <c r="A9385" s="923"/>
      <c r="B9385" s="917"/>
      <c r="C9385" s="917"/>
      <c r="D9385" s="917"/>
      <c r="E9385" s="917"/>
    </row>
    <row r="9386" spans="1:5">
      <c r="A9386" s="923"/>
      <c r="B9386" s="917"/>
      <c r="C9386" s="917"/>
      <c r="D9386" s="917"/>
      <c r="E9386" s="917"/>
    </row>
    <row r="9387" spans="1:5">
      <c r="A9387" s="923"/>
      <c r="B9387" s="917"/>
      <c r="C9387" s="917"/>
      <c r="D9387" s="917"/>
      <c r="E9387" s="917"/>
    </row>
    <row r="9388" spans="1:5">
      <c r="A9388" s="923"/>
      <c r="B9388" s="917"/>
      <c r="C9388" s="917"/>
      <c r="D9388" s="917"/>
      <c r="E9388" s="917"/>
    </row>
    <row r="9389" spans="1:5">
      <c r="A9389" s="923"/>
      <c r="B9389" s="917"/>
      <c r="C9389" s="917"/>
      <c r="D9389" s="917"/>
      <c r="E9389" s="917"/>
    </row>
    <row r="9390" spans="1:5">
      <c r="A9390" s="923"/>
      <c r="B9390" s="917"/>
      <c r="C9390" s="917"/>
      <c r="D9390" s="917"/>
      <c r="E9390" s="917"/>
    </row>
    <row r="9391" spans="1:5">
      <c r="A9391" s="923"/>
      <c r="B9391" s="917"/>
      <c r="C9391" s="917"/>
      <c r="D9391" s="917"/>
      <c r="E9391" s="917"/>
    </row>
    <row r="9392" spans="1:5">
      <c r="A9392" s="923"/>
      <c r="B9392" s="917"/>
      <c r="C9392" s="917"/>
      <c r="D9392" s="917"/>
      <c r="E9392" s="917"/>
    </row>
    <row r="9393" spans="1:5">
      <c r="A9393" s="923"/>
      <c r="B9393" s="917"/>
      <c r="C9393" s="917"/>
      <c r="D9393" s="917"/>
      <c r="E9393" s="917"/>
    </row>
    <row r="9394" spans="1:5">
      <c r="A9394" s="923"/>
      <c r="B9394" s="917"/>
      <c r="C9394" s="917"/>
      <c r="D9394" s="917"/>
      <c r="E9394" s="917"/>
    </row>
    <row r="9395" spans="1:5">
      <c r="A9395" s="923"/>
      <c r="B9395" s="917"/>
      <c r="C9395" s="917"/>
      <c r="D9395" s="917"/>
      <c r="E9395" s="917"/>
    </row>
    <row r="9396" spans="1:5">
      <c r="A9396" s="923"/>
      <c r="B9396" s="917"/>
      <c r="C9396" s="917"/>
      <c r="D9396" s="917"/>
      <c r="E9396" s="917"/>
    </row>
    <row r="9397" spans="1:5">
      <c r="A9397" s="923"/>
      <c r="B9397" s="917"/>
      <c r="C9397" s="917"/>
      <c r="D9397" s="917"/>
      <c r="E9397" s="917"/>
    </row>
    <row r="9398" spans="1:5">
      <c r="A9398" s="923"/>
      <c r="B9398" s="917"/>
      <c r="C9398" s="917"/>
      <c r="D9398" s="917"/>
      <c r="E9398" s="917"/>
    </row>
    <row r="9399" spans="1:5">
      <c r="A9399" s="923"/>
      <c r="B9399" s="917"/>
      <c r="C9399" s="917"/>
      <c r="D9399" s="917"/>
      <c r="E9399" s="917"/>
    </row>
    <row r="9400" spans="1:5">
      <c r="A9400" s="923"/>
      <c r="B9400" s="917"/>
      <c r="C9400" s="917"/>
      <c r="D9400" s="917"/>
      <c r="E9400" s="917"/>
    </row>
    <row r="9401" spans="1:5">
      <c r="A9401" s="923"/>
      <c r="B9401" s="917"/>
      <c r="C9401" s="917"/>
      <c r="D9401" s="917"/>
      <c r="E9401" s="917"/>
    </row>
    <row r="9402" spans="1:5">
      <c r="A9402" s="923"/>
      <c r="B9402" s="917"/>
      <c r="C9402" s="917"/>
      <c r="D9402" s="917"/>
      <c r="E9402" s="917"/>
    </row>
    <row r="9403" spans="1:5">
      <c r="A9403" s="923"/>
      <c r="B9403" s="917"/>
      <c r="C9403" s="917"/>
      <c r="D9403" s="917"/>
      <c r="E9403" s="917"/>
    </row>
    <row r="9404" spans="1:5">
      <c r="A9404" s="923"/>
      <c r="B9404" s="917"/>
      <c r="C9404" s="917"/>
      <c r="D9404" s="917"/>
      <c r="E9404" s="917"/>
    </row>
    <row r="9405" spans="1:5">
      <c r="A9405" s="923"/>
      <c r="B9405" s="917"/>
      <c r="C9405" s="917"/>
      <c r="D9405" s="917"/>
      <c r="E9405" s="917"/>
    </row>
    <row r="9406" spans="1:5">
      <c r="A9406" s="923"/>
      <c r="B9406" s="917"/>
      <c r="C9406" s="917"/>
      <c r="D9406" s="917"/>
      <c r="E9406" s="917"/>
    </row>
    <row r="9407" spans="1:5">
      <c r="A9407" s="923"/>
      <c r="B9407" s="917"/>
      <c r="C9407" s="917"/>
      <c r="D9407" s="917"/>
      <c r="E9407" s="917"/>
    </row>
    <row r="9408" spans="1:5">
      <c r="A9408" s="923"/>
      <c r="B9408" s="917"/>
      <c r="C9408" s="917"/>
      <c r="D9408" s="917"/>
      <c r="E9408" s="917"/>
    </row>
    <row r="9409" spans="1:5">
      <c r="A9409" s="923"/>
      <c r="B9409" s="917"/>
      <c r="C9409" s="917"/>
      <c r="D9409" s="917"/>
      <c r="E9409" s="917"/>
    </row>
    <row r="9410" spans="1:5">
      <c r="A9410" s="923"/>
      <c r="B9410" s="917"/>
      <c r="C9410" s="917"/>
      <c r="D9410" s="917"/>
      <c r="E9410" s="917"/>
    </row>
    <row r="9411" spans="1:5">
      <c r="A9411" s="923"/>
      <c r="B9411" s="917"/>
      <c r="C9411" s="917"/>
      <c r="D9411" s="917"/>
      <c r="E9411" s="917"/>
    </row>
    <row r="9412" spans="1:5">
      <c r="A9412" s="923"/>
      <c r="B9412" s="917"/>
      <c r="C9412" s="917"/>
      <c r="D9412" s="917"/>
      <c r="E9412" s="917"/>
    </row>
    <row r="9413" spans="1:5">
      <c r="A9413" s="923"/>
      <c r="B9413" s="917"/>
      <c r="C9413" s="917"/>
      <c r="D9413" s="917"/>
      <c r="E9413" s="917"/>
    </row>
    <row r="9414" spans="1:5">
      <c r="A9414" s="923"/>
      <c r="B9414" s="917"/>
      <c r="C9414" s="917"/>
      <c r="D9414" s="917"/>
      <c r="E9414" s="917"/>
    </row>
    <row r="9415" spans="1:5">
      <c r="A9415" s="923"/>
      <c r="B9415" s="917"/>
      <c r="C9415" s="917"/>
      <c r="D9415" s="917"/>
      <c r="E9415" s="917"/>
    </row>
    <row r="9416" spans="1:5">
      <c r="A9416" s="923"/>
      <c r="B9416" s="917"/>
      <c r="C9416" s="917"/>
      <c r="D9416" s="917"/>
      <c r="E9416" s="917"/>
    </row>
    <row r="9417" spans="1:5">
      <c r="A9417" s="923"/>
      <c r="B9417" s="917"/>
      <c r="C9417" s="917"/>
      <c r="D9417" s="917"/>
      <c r="E9417" s="917"/>
    </row>
    <row r="9418" spans="1:5">
      <c r="A9418" s="923"/>
      <c r="B9418" s="917"/>
      <c r="C9418" s="917"/>
      <c r="D9418" s="917"/>
      <c r="E9418" s="917"/>
    </row>
    <row r="9419" spans="1:5">
      <c r="A9419" s="923"/>
      <c r="B9419" s="917"/>
      <c r="C9419" s="917"/>
      <c r="D9419" s="917"/>
      <c r="E9419" s="917"/>
    </row>
    <row r="9420" spans="1:5">
      <c r="A9420" s="923"/>
      <c r="B9420" s="917"/>
      <c r="C9420" s="917"/>
      <c r="D9420" s="917"/>
      <c r="E9420" s="917"/>
    </row>
    <row r="9421" spans="1:5">
      <c r="A9421" s="923"/>
      <c r="B9421" s="917"/>
      <c r="C9421" s="917"/>
      <c r="D9421" s="917"/>
      <c r="E9421" s="917"/>
    </row>
    <row r="9422" spans="1:5">
      <c r="A9422" s="923"/>
      <c r="B9422" s="917"/>
      <c r="C9422" s="917"/>
      <c r="D9422" s="917"/>
      <c r="E9422" s="917"/>
    </row>
    <row r="9423" spans="1:5">
      <c r="A9423" s="923"/>
      <c r="B9423" s="917"/>
      <c r="C9423" s="917"/>
      <c r="D9423" s="917"/>
      <c r="E9423" s="917"/>
    </row>
    <row r="9424" spans="1:5">
      <c r="A9424" s="923"/>
      <c r="B9424" s="917"/>
      <c r="C9424" s="917"/>
      <c r="D9424" s="917"/>
      <c r="E9424" s="917"/>
    </row>
    <row r="9425" spans="1:5">
      <c r="A9425" s="923"/>
      <c r="B9425" s="917"/>
      <c r="C9425" s="917"/>
      <c r="D9425" s="917"/>
      <c r="E9425" s="917"/>
    </row>
    <row r="9426" spans="1:5">
      <c r="A9426" s="923"/>
      <c r="B9426" s="917"/>
      <c r="C9426" s="917"/>
      <c r="D9426" s="917"/>
      <c r="E9426" s="917"/>
    </row>
    <row r="9427" spans="1:5">
      <c r="A9427" s="923"/>
      <c r="B9427" s="917"/>
      <c r="C9427" s="917"/>
      <c r="D9427" s="917"/>
      <c r="E9427" s="917"/>
    </row>
    <row r="9428" spans="1:5">
      <c r="A9428" s="923"/>
      <c r="B9428" s="917"/>
      <c r="C9428" s="917"/>
      <c r="D9428" s="917"/>
      <c r="E9428" s="917"/>
    </row>
    <row r="9429" spans="1:5">
      <c r="A9429" s="923"/>
      <c r="B9429" s="917"/>
      <c r="C9429" s="917"/>
      <c r="D9429" s="917"/>
      <c r="E9429" s="917"/>
    </row>
    <row r="9430" spans="1:5">
      <c r="A9430" s="923"/>
      <c r="B9430" s="917"/>
      <c r="C9430" s="917"/>
      <c r="D9430" s="917"/>
      <c r="E9430" s="917"/>
    </row>
    <row r="9431" spans="1:5">
      <c r="A9431" s="923"/>
      <c r="B9431" s="917"/>
      <c r="C9431" s="917"/>
      <c r="D9431" s="917"/>
      <c r="E9431" s="917"/>
    </row>
    <row r="9432" spans="1:5">
      <c r="A9432" s="923"/>
      <c r="B9432" s="917"/>
      <c r="C9432" s="917"/>
      <c r="D9432" s="917"/>
      <c r="E9432" s="917"/>
    </row>
    <row r="9433" spans="1:5">
      <c r="A9433" s="923"/>
      <c r="B9433" s="917"/>
      <c r="C9433" s="917"/>
      <c r="D9433" s="917"/>
      <c r="E9433" s="917"/>
    </row>
    <row r="9434" spans="1:5">
      <c r="A9434" s="923"/>
      <c r="B9434" s="917"/>
      <c r="C9434" s="917"/>
      <c r="D9434" s="917"/>
      <c r="E9434" s="917"/>
    </row>
    <row r="9435" spans="1:5">
      <c r="A9435" s="923"/>
      <c r="B9435" s="917"/>
      <c r="C9435" s="917"/>
      <c r="D9435" s="917"/>
      <c r="E9435" s="917"/>
    </row>
    <row r="9436" spans="1:5">
      <c r="A9436" s="923"/>
      <c r="B9436" s="917"/>
      <c r="C9436" s="917"/>
      <c r="D9436" s="917"/>
      <c r="E9436" s="917"/>
    </row>
    <row r="9437" spans="1:5">
      <c r="A9437" s="923"/>
      <c r="B9437" s="917"/>
      <c r="C9437" s="917"/>
      <c r="D9437" s="917"/>
      <c r="E9437" s="917"/>
    </row>
    <row r="9438" spans="1:5">
      <c r="A9438" s="923"/>
      <c r="B9438" s="917"/>
      <c r="C9438" s="917"/>
      <c r="D9438" s="917"/>
      <c r="E9438" s="917"/>
    </row>
    <row r="9439" spans="1:5">
      <c r="A9439" s="923"/>
      <c r="B9439" s="917"/>
      <c r="C9439" s="917"/>
      <c r="D9439" s="917"/>
      <c r="E9439" s="917"/>
    </row>
    <row r="9440" spans="1:5">
      <c r="A9440" s="923"/>
      <c r="B9440" s="917"/>
      <c r="C9440" s="917"/>
      <c r="D9440" s="917"/>
      <c r="E9440" s="917"/>
    </row>
    <row r="9441" spans="1:5">
      <c r="A9441" s="923"/>
      <c r="B9441" s="917"/>
      <c r="C9441" s="917"/>
      <c r="D9441" s="917"/>
      <c r="E9441" s="917"/>
    </row>
    <row r="9442" spans="1:5">
      <c r="A9442" s="923"/>
      <c r="B9442" s="917"/>
      <c r="C9442" s="917"/>
      <c r="D9442" s="917"/>
      <c r="E9442" s="917"/>
    </row>
    <row r="9443" spans="1:5">
      <c r="A9443" s="923"/>
      <c r="B9443" s="917"/>
      <c r="C9443" s="917"/>
      <c r="D9443" s="917"/>
      <c r="E9443" s="917"/>
    </row>
    <row r="9444" spans="1:5">
      <c r="A9444" s="923"/>
      <c r="B9444" s="917"/>
      <c r="C9444" s="917"/>
      <c r="D9444" s="917"/>
      <c r="E9444" s="917"/>
    </row>
    <row r="9445" spans="1:5">
      <c r="A9445" s="923"/>
      <c r="B9445" s="917"/>
      <c r="C9445" s="917"/>
      <c r="D9445" s="917"/>
      <c r="E9445" s="917"/>
    </row>
    <row r="9446" spans="1:5">
      <c r="A9446" s="923"/>
      <c r="B9446" s="917"/>
      <c r="C9446" s="917"/>
      <c r="D9446" s="917"/>
      <c r="E9446" s="917"/>
    </row>
    <row r="9447" spans="1:5">
      <c r="A9447" s="923"/>
      <c r="B9447" s="917"/>
      <c r="C9447" s="917"/>
      <c r="D9447" s="917"/>
      <c r="E9447" s="917"/>
    </row>
    <row r="9448" spans="1:5">
      <c r="A9448" s="923"/>
      <c r="B9448" s="917"/>
      <c r="C9448" s="917"/>
      <c r="D9448" s="917"/>
      <c r="E9448" s="917"/>
    </row>
    <row r="9449" spans="1:5">
      <c r="A9449" s="923"/>
      <c r="B9449" s="917"/>
      <c r="C9449" s="917"/>
      <c r="D9449" s="917"/>
      <c r="E9449" s="917"/>
    </row>
    <row r="9450" spans="1:5">
      <c r="A9450" s="923"/>
      <c r="B9450" s="917"/>
      <c r="C9450" s="917"/>
      <c r="D9450" s="917"/>
      <c r="E9450" s="917"/>
    </row>
    <row r="9451" spans="1:5">
      <c r="A9451" s="923"/>
      <c r="B9451" s="917"/>
      <c r="C9451" s="917"/>
      <c r="D9451" s="917"/>
      <c r="E9451" s="917"/>
    </row>
    <row r="9452" spans="1:5">
      <c r="A9452" s="923"/>
      <c r="B9452" s="917"/>
      <c r="C9452" s="917"/>
      <c r="D9452" s="917"/>
      <c r="E9452" s="917"/>
    </row>
    <row r="9453" spans="1:5">
      <c r="A9453" s="923"/>
      <c r="B9453" s="917"/>
      <c r="C9453" s="917"/>
      <c r="D9453" s="917"/>
      <c r="E9453" s="917"/>
    </row>
    <row r="9454" spans="1:5">
      <c r="A9454" s="923"/>
      <c r="B9454" s="917"/>
      <c r="C9454" s="917"/>
      <c r="D9454" s="917"/>
      <c r="E9454" s="917"/>
    </row>
    <row r="9455" spans="1:5">
      <c r="A9455" s="923"/>
      <c r="B9455" s="917"/>
      <c r="C9455" s="917"/>
      <c r="D9455" s="917"/>
      <c r="E9455" s="917"/>
    </row>
    <row r="9456" spans="1:5">
      <c r="A9456" s="923"/>
      <c r="B9456" s="917"/>
      <c r="C9456" s="917"/>
      <c r="D9456" s="917"/>
      <c r="E9456" s="917"/>
    </row>
    <row r="9457" spans="1:5">
      <c r="A9457" s="923"/>
      <c r="B9457" s="917"/>
      <c r="C9457" s="917"/>
      <c r="D9457" s="917"/>
      <c r="E9457" s="917"/>
    </row>
    <row r="9458" spans="1:5">
      <c r="A9458" s="923"/>
      <c r="B9458" s="917"/>
      <c r="C9458" s="917"/>
      <c r="D9458" s="917"/>
      <c r="E9458" s="917"/>
    </row>
    <row r="9459" spans="1:5">
      <c r="A9459" s="923"/>
      <c r="B9459" s="917"/>
      <c r="C9459" s="917"/>
      <c r="D9459" s="917"/>
      <c r="E9459" s="917"/>
    </row>
    <row r="9460" spans="1:5">
      <c r="A9460" s="923"/>
      <c r="B9460" s="917"/>
      <c r="C9460" s="917"/>
      <c r="D9460" s="917"/>
      <c r="E9460" s="917"/>
    </row>
    <row r="9461" spans="1:5">
      <c r="A9461" s="923"/>
      <c r="B9461" s="917"/>
      <c r="C9461" s="917"/>
      <c r="D9461" s="917"/>
      <c r="E9461" s="917"/>
    </row>
    <row r="9462" spans="1:5">
      <c r="A9462" s="923"/>
      <c r="B9462" s="917"/>
      <c r="C9462" s="917"/>
      <c r="D9462" s="917"/>
      <c r="E9462" s="917"/>
    </row>
    <row r="9463" spans="1:5">
      <c r="A9463" s="923"/>
      <c r="B9463" s="917"/>
      <c r="C9463" s="917"/>
      <c r="D9463" s="917"/>
      <c r="E9463" s="917"/>
    </row>
    <row r="9464" spans="1:5">
      <c r="A9464" s="923"/>
      <c r="B9464" s="917"/>
      <c r="C9464" s="917"/>
      <c r="D9464" s="917"/>
      <c r="E9464" s="917"/>
    </row>
    <row r="9465" spans="1:5">
      <c r="A9465" s="923"/>
      <c r="B9465" s="917"/>
      <c r="C9465" s="917"/>
      <c r="D9465" s="917"/>
      <c r="E9465" s="917"/>
    </row>
    <row r="9466" spans="1:5">
      <c r="A9466" s="923"/>
      <c r="B9466" s="917"/>
      <c r="C9466" s="917"/>
      <c r="D9466" s="917"/>
      <c r="E9466" s="917"/>
    </row>
    <row r="9467" spans="1:5">
      <c r="A9467" s="923"/>
      <c r="B9467" s="917"/>
      <c r="C9467" s="917"/>
      <c r="D9467" s="917"/>
      <c r="E9467" s="917"/>
    </row>
    <row r="9468" spans="1:5">
      <c r="A9468" s="923"/>
      <c r="B9468" s="917"/>
      <c r="C9468" s="917"/>
      <c r="D9468" s="917"/>
      <c r="E9468" s="917"/>
    </row>
    <row r="9469" spans="1:5">
      <c r="A9469" s="923"/>
      <c r="B9469" s="917"/>
      <c r="C9469" s="917"/>
      <c r="D9469" s="917"/>
      <c r="E9469" s="917"/>
    </row>
    <row r="9470" spans="1:5">
      <c r="A9470" s="923"/>
      <c r="B9470" s="917"/>
      <c r="C9470" s="917"/>
      <c r="D9470" s="917"/>
      <c r="E9470" s="917"/>
    </row>
    <row r="9471" spans="1:5">
      <c r="A9471" s="923"/>
      <c r="B9471" s="917"/>
      <c r="C9471" s="917"/>
      <c r="D9471" s="917"/>
      <c r="E9471" s="917"/>
    </row>
    <row r="9472" spans="1:5">
      <c r="A9472" s="923"/>
      <c r="B9472" s="917"/>
      <c r="C9472" s="917"/>
      <c r="D9472" s="917"/>
      <c r="E9472" s="917"/>
    </row>
    <row r="9473" spans="1:5">
      <c r="A9473" s="923"/>
      <c r="B9473" s="917"/>
      <c r="C9473" s="917"/>
      <c r="D9473" s="917"/>
      <c r="E9473" s="917"/>
    </row>
    <row r="9474" spans="1:5">
      <c r="A9474" s="923"/>
      <c r="B9474" s="917"/>
      <c r="C9474" s="917"/>
      <c r="D9474" s="917"/>
      <c r="E9474" s="917"/>
    </row>
    <row r="9475" spans="1:5">
      <c r="A9475" s="923"/>
      <c r="B9475" s="917"/>
      <c r="C9475" s="917"/>
      <c r="D9475" s="917"/>
      <c r="E9475" s="917"/>
    </row>
    <row r="9476" spans="1:5">
      <c r="A9476" s="923"/>
      <c r="B9476" s="917"/>
      <c r="C9476" s="917"/>
      <c r="D9476" s="917"/>
      <c r="E9476" s="917"/>
    </row>
    <row r="9477" spans="1:5">
      <c r="A9477" s="923"/>
      <c r="B9477" s="917"/>
      <c r="C9477" s="917"/>
      <c r="D9477" s="917"/>
      <c r="E9477" s="917"/>
    </row>
    <row r="9478" spans="1:5">
      <c r="A9478" s="923"/>
      <c r="B9478" s="917"/>
      <c r="C9478" s="917"/>
      <c r="D9478" s="917"/>
      <c r="E9478" s="917"/>
    </row>
    <row r="9479" spans="1:5">
      <c r="A9479" s="923"/>
      <c r="B9479" s="917"/>
      <c r="C9479" s="917"/>
      <c r="D9479" s="917"/>
      <c r="E9479" s="917"/>
    </row>
    <row r="9480" spans="1:5">
      <c r="A9480" s="923"/>
      <c r="B9480" s="917"/>
      <c r="C9480" s="917"/>
      <c r="D9480" s="917"/>
      <c r="E9480" s="917"/>
    </row>
    <row r="9481" spans="1:5">
      <c r="A9481" s="923"/>
      <c r="B9481" s="917"/>
      <c r="C9481" s="917"/>
      <c r="D9481" s="917"/>
      <c r="E9481" s="917"/>
    </row>
    <row r="9482" spans="1:5">
      <c r="A9482" s="923"/>
      <c r="B9482" s="917"/>
      <c r="C9482" s="917"/>
      <c r="D9482" s="917"/>
      <c r="E9482" s="917"/>
    </row>
    <row r="9483" spans="1:5">
      <c r="A9483" s="923"/>
      <c r="B9483" s="917"/>
      <c r="C9483" s="917"/>
      <c r="D9483" s="917"/>
      <c r="E9483" s="917"/>
    </row>
    <row r="9484" spans="1:5">
      <c r="A9484" s="923"/>
      <c r="B9484" s="917"/>
      <c r="C9484" s="917"/>
      <c r="D9484" s="917"/>
      <c r="E9484" s="917"/>
    </row>
    <row r="9485" spans="1:5">
      <c r="A9485" s="923"/>
      <c r="B9485" s="917"/>
      <c r="C9485" s="917"/>
      <c r="D9485" s="917"/>
      <c r="E9485" s="917"/>
    </row>
    <row r="9486" spans="1:5">
      <c r="A9486" s="923"/>
      <c r="B9486" s="917"/>
      <c r="C9486" s="917"/>
      <c r="D9486" s="917"/>
      <c r="E9486" s="917"/>
    </row>
    <row r="9487" spans="1:5">
      <c r="A9487" s="923"/>
      <c r="B9487" s="917"/>
      <c r="C9487" s="917"/>
      <c r="D9487" s="917"/>
      <c r="E9487" s="917"/>
    </row>
    <row r="9488" spans="1:5">
      <c r="A9488" s="923"/>
      <c r="B9488" s="917"/>
      <c r="C9488" s="917"/>
      <c r="D9488" s="917"/>
      <c r="E9488" s="917"/>
    </row>
    <row r="9489" spans="1:5">
      <c r="A9489" s="923"/>
      <c r="B9489" s="917"/>
      <c r="C9489" s="917"/>
      <c r="D9489" s="917"/>
      <c r="E9489" s="917"/>
    </row>
    <row r="9490" spans="1:5">
      <c r="A9490" s="923"/>
      <c r="B9490" s="917"/>
      <c r="C9490" s="917"/>
      <c r="D9490" s="917"/>
      <c r="E9490" s="917"/>
    </row>
    <row r="9491" spans="1:5">
      <c r="A9491" s="923"/>
      <c r="B9491" s="917"/>
      <c r="C9491" s="917"/>
      <c r="D9491" s="917"/>
      <c r="E9491" s="917"/>
    </row>
    <row r="9492" spans="1:5">
      <c r="A9492" s="923"/>
      <c r="B9492" s="917"/>
      <c r="C9492" s="917"/>
      <c r="D9492" s="917"/>
      <c r="E9492" s="917"/>
    </row>
    <row r="9493" spans="1:5">
      <c r="A9493" s="923"/>
      <c r="B9493" s="917"/>
      <c r="C9493" s="917"/>
      <c r="D9493" s="917"/>
      <c r="E9493" s="917"/>
    </row>
    <row r="9494" spans="1:5">
      <c r="A9494" s="923"/>
      <c r="B9494" s="917"/>
      <c r="C9494" s="917"/>
      <c r="D9494" s="917"/>
      <c r="E9494" s="917"/>
    </row>
    <row r="9495" spans="1:5">
      <c r="A9495" s="923"/>
      <c r="B9495" s="917"/>
      <c r="C9495" s="917"/>
      <c r="D9495" s="917"/>
      <c r="E9495" s="917"/>
    </row>
    <row r="9496" spans="1:5">
      <c r="A9496" s="923"/>
      <c r="B9496" s="917"/>
      <c r="C9496" s="917"/>
      <c r="D9496" s="917"/>
      <c r="E9496" s="917"/>
    </row>
    <row r="9497" spans="1:5">
      <c r="A9497" s="923"/>
      <c r="B9497" s="917"/>
      <c r="C9497" s="917"/>
      <c r="D9497" s="917"/>
      <c r="E9497" s="917"/>
    </row>
    <row r="9498" spans="1:5">
      <c r="A9498" s="923"/>
      <c r="B9498" s="917"/>
      <c r="C9498" s="917"/>
      <c r="D9498" s="917"/>
      <c r="E9498" s="917"/>
    </row>
    <row r="9499" spans="1:5">
      <c r="A9499" s="923"/>
      <c r="B9499" s="917"/>
      <c r="C9499" s="917"/>
      <c r="D9499" s="917"/>
      <c r="E9499" s="917"/>
    </row>
    <row r="9500" spans="1:5">
      <c r="A9500" s="923"/>
      <c r="B9500" s="917"/>
      <c r="C9500" s="917"/>
      <c r="D9500" s="917"/>
      <c r="E9500" s="917"/>
    </row>
    <row r="9501" spans="1:5">
      <c r="A9501" s="923"/>
      <c r="B9501" s="917"/>
      <c r="C9501" s="917"/>
      <c r="D9501" s="917"/>
      <c r="E9501" s="917"/>
    </row>
    <row r="9502" spans="1:5">
      <c r="A9502" s="923"/>
      <c r="B9502" s="917"/>
      <c r="C9502" s="917"/>
      <c r="D9502" s="917"/>
      <c r="E9502" s="917"/>
    </row>
    <row r="9503" spans="1:5">
      <c r="A9503" s="923"/>
      <c r="B9503" s="917"/>
      <c r="C9503" s="917"/>
      <c r="D9503" s="917"/>
      <c r="E9503" s="917"/>
    </row>
    <row r="9504" spans="1:5">
      <c r="A9504" s="923"/>
      <c r="B9504" s="917"/>
      <c r="C9504" s="917"/>
      <c r="D9504" s="917"/>
      <c r="E9504" s="917"/>
    </row>
    <row r="9505" spans="1:5">
      <c r="A9505" s="923"/>
      <c r="B9505" s="917"/>
      <c r="C9505" s="917"/>
      <c r="D9505" s="917"/>
      <c r="E9505" s="917"/>
    </row>
    <row r="9506" spans="1:5">
      <c r="A9506" s="923"/>
      <c r="B9506" s="917"/>
      <c r="C9506" s="917"/>
      <c r="D9506" s="917"/>
      <c r="E9506" s="917"/>
    </row>
    <row r="9507" spans="1:5">
      <c r="A9507" s="923"/>
      <c r="B9507" s="917"/>
      <c r="C9507" s="917"/>
      <c r="D9507" s="917"/>
      <c r="E9507" s="917"/>
    </row>
    <row r="9508" spans="1:5">
      <c r="A9508" s="923"/>
      <c r="B9508" s="917"/>
      <c r="C9508" s="917"/>
      <c r="D9508" s="917"/>
      <c r="E9508" s="917"/>
    </row>
    <row r="9509" spans="1:5">
      <c r="A9509" s="923"/>
      <c r="B9509" s="917"/>
      <c r="C9509" s="917"/>
      <c r="D9509" s="917"/>
      <c r="E9509" s="917"/>
    </row>
    <row r="9510" spans="1:5">
      <c r="A9510" s="923"/>
      <c r="B9510" s="917"/>
      <c r="C9510" s="917"/>
      <c r="D9510" s="917"/>
      <c r="E9510" s="917"/>
    </row>
    <row r="9511" spans="1:5">
      <c r="A9511" s="923"/>
      <c r="B9511" s="917"/>
      <c r="C9511" s="917"/>
      <c r="D9511" s="917"/>
      <c r="E9511" s="917"/>
    </row>
    <row r="9512" spans="1:5">
      <c r="A9512" s="923"/>
      <c r="B9512" s="917"/>
      <c r="C9512" s="917"/>
      <c r="D9512" s="917"/>
      <c r="E9512" s="917"/>
    </row>
    <row r="9513" spans="1:5">
      <c r="A9513" s="923"/>
      <c r="B9513" s="917"/>
      <c r="C9513" s="917"/>
      <c r="D9513" s="917"/>
      <c r="E9513" s="917"/>
    </row>
    <row r="9514" spans="1:5">
      <c r="A9514" s="923"/>
      <c r="B9514" s="917"/>
      <c r="C9514" s="917"/>
      <c r="D9514" s="917"/>
      <c r="E9514" s="917"/>
    </row>
    <row r="9515" spans="1:5">
      <c r="A9515" s="923"/>
      <c r="B9515" s="917"/>
      <c r="C9515" s="917"/>
      <c r="D9515" s="917"/>
      <c r="E9515" s="917"/>
    </row>
    <row r="9516" spans="1:5">
      <c r="A9516" s="923"/>
      <c r="B9516" s="917"/>
      <c r="C9516" s="917"/>
      <c r="D9516" s="917"/>
      <c r="E9516" s="917"/>
    </row>
    <row r="9517" spans="1:5">
      <c r="A9517" s="923"/>
      <c r="B9517" s="917"/>
      <c r="C9517" s="917"/>
      <c r="D9517" s="917"/>
      <c r="E9517" s="917"/>
    </row>
    <row r="9518" spans="1:5">
      <c r="A9518" s="923"/>
      <c r="B9518" s="917"/>
      <c r="C9518" s="917"/>
      <c r="D9518" s="917"/>
      <c r="E9518" s="917"/>
    </row>
    <row r="9519" spans="1:5">
      <c r="A9519" s="923"/>
      <c r="B9519" s="917"/>
      <c r="C9519" s="917"/>
      <c r="D9519" s="917"/>
      <c r="E9519" s="917"/>
    </row>
    <row r="9520" spans="1:5">
      <c r="A9520" s="923"/>
      <c r="B9520" s="917"/>
      <c r="C9520" s="917"/>
      <c r="D9520" s="917"/>
      <c r="E9520" s="917"/>
    </row>
    <row r="9521" spans="1:5">
      <c r="A9521" s="923"/>
      <c r="B9521" s="917"/>
      <c r="C9521" s="917"/>
      <c r="D9521" s="917"/>
      <c r="E9521" s="917"/>
    </row>
    <row r="9522" spans="1:5">
      <c r="A9522" s="923"/>
      <c r="B9522" s="917"/>
      <c r="C9522" s="917"/>
      <c r="D9522" s="917"/>
      <c r="E9522" s="917"/>
    </row>
    <row r="9523" spans="1:5">
      <c r="A9523" s="923"/>
      <c r="B9523" s="917"/>
      <c r="C9523" s="917"/>
      <c r="D9523" s="917"/>
      <c r="E9523" s="917"/>
    </row>
    <row r="9524" spans="1:5">
      <c r="A9524" s="923"/>
      <c r="B9524" s="917"/>
      <c r="C9524" s="917"/>
      <c r="D9524" s="917"/>
      <c r="E9524" s="917"/>
    </row>
    <row r="9525" spans="1:5">
      <c r="A9525" s="923"/>
      <c r="B9525" s="917"/>
      <c r="C9525" s="917"/>
      <c r="D9525" s="917"/>
      <c r="E9525" s="917"/>
    </row>
    <row r="9526" spans="1:5">
      <c r="A9526" s="923"/>
      <c r="B9526" s="917"/>
      <c r="C9526" s="917"/>
      <c r="D9526" s="917"/>
      <c r="E9526" s="917"/>
    </row>
    <row r="9527" spans="1:5">
      <c r="A9527" s="923"/>
      <c r="B9527" s="917"/>
      <c r="C9527" s="917"/>
      <c r="D9527" s="917"/>
      <c r="E9527" s="917"/>
    </row>
    <row r="9528" spans="1:5">
      <c r="A9528" s="923"/>
      <c r="B9528" s="917"/>
      <c r="C9528" s="917"/>
      <c r="D9528" s="917"/>
      <c r="E9528" s="917"/>
    </row>
    <row r="9529" spans="1:5">
      <c r="A9529" s="923"/>
      <c r="B9529" s="917"/>
      <c r="C9529" s="917"/>
      <c r="D9529" s="917"/>
      <c r="E9529" s="917"/>
    </row>
    <row r="9530" spans="1:5">
      <c r="A9530" s="923"/>
      <c r="B9530" s="917"/>
      <c r="C9530" s="917"/>
      <c r="D9530" s="917"/>
      <c r="E9530" s="917"/>
    </row>
    <row r="9531" spans="1:5">
      <c r="A9531" s="923"/>
      <c r="B9531" s="917"/>
      <c r="C9531" s="917"/>
      <c r="D9531" s="917"/>
      <c r="E9531" s="917"/>
    </row>
    <row r="9532" spans="1:5">
      <c r="A9532" s="923"/>
      <c r="B9532" s="917"/>
      <c r="C9532" s="917"/>
      <c r="D9532" s="917"/>
      <c r="E9532" s="917"/>
    </row>
    <row r="9533" spans="1:5">
      <c r="A9533" s="923"/>
      <c r="B9533" s="917"/>
      <c r="C9533" s="917"/>
      <c r="D9533" s="917"/>
      <c r="E9533" s="917"/>
    </row>
    <row r="9534" spans="1:5">
      <c r="A9534" s="923"/>
      <c r="B9534" s="917"/>
      <c r="C9534" s="917"/>
      <c r="D9534" s="917"/>
      <c r="E9534" s="917"/>
    </row>
    <row r="9535" spans="1:5">
      <c r="A9535" s="923"/>
      <c r="B9535" s="917"/>
      <c r="C9535" s="917"/>
      <c r="D9535" s="917"/>
      <c r="E9535" s="917"/>
    </row>
    <row r="9536" spans="1:5">
      <c r="A9536" s="923"/>
      <c r="B9536" s="917"/>
      <c r="C9536" s="917"/>
      <c r="D9536" s="917"/>
      <c r="E9536" s="917"/>
    </row>
    <row r="9537" spans="1:5">
      <c r="A9537" s="923"/>
      <c r="B9537" s="917"/>
      <c r="C9537" s="917"/>
      <c r="D9537" s="917"/>
      <c r="E9537" s="917"/>
    </row>
    <row r="9538" spans="1:5">
      <c r="A9538" s="923"/>
      <c r="B9538" s="917"/>
      <c r="C9538" s="917"/>
      <c r="D9538" s="917"/>
      <c r="E9538" s="917"/>
    </row>
    <row r="9539" spans="1:5">
      <c r="A9539" s="923"/>
      <c r="B9539" s="917"/>
      <c r="C9539" s="917"/>
      <c r="D9539" s="917"/>
      <c r="E9539" s="917"/>
    </row>
    <row r="9540" spans="1:5">
      <c r="A9540" s="923"/>
      <c r="B9540" s="917"/>
      <c r="C9540" s="917"/>
      <c r="D9540" s="917"/>
      <c r="E9540" s="917"/>
    </row>
    <row r="9541" spans="1:5">
      <c r="A9541" s="923"/>
      <c r="B9541" s="917"/>
      <c r="C9541" s="917"/>
      <c r="D9541" s="917"/>
      <c r="E9541" s="917"/>
    </row>
    <row r="9542" spans="1:5">
      <c r="A9542" s="923"/>
      <c r="B9542" s="917"/>
      <c r="C9542" s="917"/>
      <c r="D9542" s="917"/>
      <c r="E9542" s="917"/>
    </row>
    <row r="9543" spans="1:5">
      <c r="A9543" s="923"/>
      <c r="B9543" s="917"/>
      <c r="C9543" s="917"/>
      <c r="D9543" s="917"/>
      <c r="E9543" s="917"/>
    </row>
    <row r="9544" spans="1:5">
      <c r="A9544" s="923"/>
      <c r="B9544" s="917"/>
      <c r="C9544" s="917"/>
      <c r="D9544" s="917"/>
      <c r="E9544" s="917"/>
    </row>
    <row r="9545" spans="1:5">
      <c r="A9545" s="923"/>
      <c r="B9545" s="917"/>
      <c r="C9545" s="917"/>
      <c r="D9545" s="917"/>
      <c r="E9545" s="917"/>
    </row>
    <row r="9546" spans="1:5">
      <c r="A9546" s="923"/>
      <c r="B9546" s="917"/>
      <c r="C9546" s="917"/>
      <c r="D9546" s="917"/>
      <c r="E9546" s="917"/>
    </row>
    <row r="9547" spans="1:5">
      <c r="A9547" s="923"/>
      <c r="B9547" s="917"/>
      <c r="C9547" s="917"/>
      <c r="D9547" s="917"/>
      <c r="E9547" s="917"/>
    </row>
    <row r="9548" spans="1:5">
      <c r="A9548" s="923"/>
      <c r="B9548" s="917"/>
      <c r="C9548" s="917"/>
      <c r="D9548" s="917"/>
      <c r="E9548" s="917"/>
    </row>
    <row r="9549" spans="1:5">
      <c r="A9549" s="923"/>
      <c r="B9549" s="917"/>
      <c r="C9549" s="917"/>
      <c r="D9549" s="917"/>
      <c r="E9549" s="917"/>
    </row>
    <row r="9550" spans="1:5">
      <c r="A9550" s="923"/>
      <c r="B9550" s="917"/>
      <c r="C9550" s="917"/>
      <c r="D9550" s="917"/>
      <c r="E9550" s="917"/>
    </row>
    <row r="9551" spans="1:5">
      <c r="A9551" s="923"/>
      <c r="B9551" s="917"/>
      <c r="C9551" s="917"/>
      <c r="D9551" s="917"/>
      <c r="E9551" s="917"/>
    </row>
    <row r="9552" spans="1:5">
      <c r="A9552" s="923"/>
      <c r="B9552" s="917"/>
      <c r="C9552" s="917"/>
      <c r="D9552" s="917"/>
      <c r="E9552" s="917"/>
    </row>
    <row r="9553" spans="1:5">
      <c r="A9553" s="923"/>
      <c r="B9553" s="917"/>
      <c r="C9553" s="917"/>
      <c r="D9553" s="917"/>
      <c r="E9553" s="917"/>
    </row>
    <row r="9554" spans="1:5">
      <c r="A9554" s="923"/>
      <c r="B9554" s="917"/>
      <c r="C9554" s="917"/>
      <c r="D9554" s="917"/>
      <c r="E9554" s="917"/>
    </row>
    <row r="9555" spans="1:5">
      <c r="A9555" s="923"/>
      <c r="B9555" s="917"/>
      <c r="C9555" s="917"/>
      <c r="D9555" s="917"/>
      <c r="E9555" s="917"/>
    </row>
    <row r="9556" spans="1:5">
      <c r="A9556" s="923"/>
      <c r="B9556" s="917"/>
      <c r="C9556" s="917"/>
      <c r="D9556" s="917"/>
      <c r="E9556" s="917"/>
    </row>
    <row r="9557" spans="1:5">
      <c r="A9557" s="923"/>
      <c r="B9557" s="917"/>
      <c r="C9557" s="917"/>
      <c r="D9557" s="917"/>
      <c r="E9557" s="917"/>
    </row>
    <row r="9558" spans="1:5">
      <c r="A9558" s="923"/>
      <c r="B9558" s="917"/>
      <c r="C9558" s="917"/>
      <c r="D9558" s="917"/>
      <c r="E9558" s="917"/>
    </row>
    <row r="9559" spans="1:5">
      <c r="A9559" s="923"/>
      <c r="B9559" s="917"/>
      <c r="C9559" s="917"/>
      <c r="D9559" s="917"/>
      <c r="E9559" s="917"/>
    </row>
    <row r="9560" spans="1:5">
      <c r="A9560" s="923"/>
      <c r="B9560" s="917"/>
      <c r="C9560" s="917"/>
      <c r="D9560" s="917"/>
      <c r="E9560" s="917"/>
    </row>
    <row r="9561" spans="1:5">
      <c r="A9561" s="923"/>
      <c r="B9561" s="917"/>
      <c r="C9561" s="917"/>
      <c r="D9561" s="917"/>
      <c r="E9561" s="917"/>
    </row>
    <row r="9562" spans="1:5">
      <c r="A9562" s="923"/>
      <c r="B9562" s="917"/>
      <c r="C9562" s="917"/>
      <c r="D9562" s="917"/>
      <c r="E9562" s="917"/>
    </row>
    <row r="9563" spans="1:5">
      <c r="A9563" s="923"/>
      <c r="B9563" s="917"/>
      <c r="C9563" s="917"/>
      <c r="D9563" s="917"/>
      <c r="E9563" s="917"/>
    </row>
    <row r="9564" spans="1:5">
      <c r="A9564" s="923"/>
      <c r="B9564" s="917"/>
      <c r="C9564" s="917"/>
      <c r="D9564" s="917"/>
      <c r="E9564" s="917"/>
    </row>
    <row r="9565" spans="1:5">
      <c r="A9565" s="923"/>
      <c r="B9565" s="917"/>
      <c r="C9565" s="917"/>
      <c r="D9565" s="917"/>
      <c r="E9565" s="917"/>
    </row>
    <row r="9566" spans="1:5">
      <c r="A9566" s="923"/>
      <c r="B9566" s="917"/>
      <c r="C9566" s="917"/>
      <c r="D9566" s="917"/>
      <c r="E9566" s="917"/>
    </row>
    <row r="9567" spans="1:5">
      <c r="A9567" s="923"/>
      <c r="B9567" s="917"/>
      <c r="C9567" s="917"/>
      <c r="D9567" s="917"/>
      <c r="E9567" s="917"/>
    </row>
    <row r="9568" spans="1:5">
      <c r="A9568" s="923"/>
      <c r="B9568" s="917"/>
      <c r="C9568" s="917"/>
      <c r="D9568" s="917"/>
      <c r="E9568" s="917"/>
    </row>
    <row r="9569" spans="1:5">
      <c r="A9569" s="923"/>
      <c r="B9569" s="917"/>
      <c r="C9569" s="917"/>
      <c r="D9569" s="917"/>
      <c r="E9569" s="917"/>
    </row>
    <row r="9570" spans="1:5">
      <c r="A9570" s="923"/>
      <c r="B9570" s="917"/>
      <c r="C9570" s="917"/>
      <c r="D9570" s="917"/>
      <c r="E9570" s="917"/>
    </row>
    <row r="9571" spans="1:5">
      <c r="A9571" s="923"/>
      <c r="B9571" s="917"/>
      <c r="C9571" s="917"/>
      <c r="D9571" s="917"/>
      <c r="E9571" s="917"/>
    </row>
    <row r="9572" spans="1:5">
      <c r="A9572" s="923"/>
      <c r="B9572" s="917"/>
      <c r="C9572" s="917"/>
      <c r="D9572" s="917"/>
      <c r="E9572" s="917"/>
    </row>
    <row r="9573" spans="1:5">
      <c r="A9573" s="923"/>
      <c r="B9573" s="917"/>
      <c r="C9573" s="917"/>
      <c r="D9573" s="917"/>
      <c r="E9573" s="917"/>
    </row>
    <row r="9574" spans="1:5">
      <c r="A9574" s="923"/>
      <c r="B9574" s="917"/>
      <c r="C9574" s="917"/>
      <c r="D9574" s="917"/>
      <c r="E9574" s="917"/>
    </row>
    <row r="9575" spans="1:5">
      <c r="A9575" s="923"/>
      <c r="B9575" s="917"/>
      <c r="C9575" s="917"/>
      <c r="D9575" s="917"/>
      <c r="E9575" s="917"/>
    </row>
    <row r="9576" spans="1:5">
      <c r="A9576" s="923"/>
      <c r="B9576" s="917"/>
      <c r="C9576" s="917"/>
      <c r="D9576" s="917"/>
      <c r="E9576" s="917"/>
    </row>
    <row r="9577" spans="1:5">
      <c r="A9577" s="923"/>
      <c r="B9577" s="917"/>
      <c r="C9577" s="917"/>
      <c r="D9577" s="917"/>
      <c r="E9577" s="917"/>
    </row>
    <row r="9578" spans="1:5">
      <c r="A9578" s="923"/>
      <c r="B9578" s="917"/>
      <c r="C9578" s="917"/>
      <c r="D9578" s="917"/>
      <c r="E9578" s="917"/>
    </row>
    <row r="9579" spans="1:5">
      <c r="A9579" s="923"/>
      <c r="B9579" s="917"/>
      <c r="C9579" s="917"/>
      <c r="D9579" s="917"/>
      <c r="E9579" s="917"/>
    </row>
    <row r="9580" spans="1:5">
      <c r="A9580" s="923"/>
      <c r="B9580" s="917"/>
      <c r="C9580" s="917"/>
      <c r="D9580" s="917"/>
      <c r="E9580" s="917"/>
    </row>
    <row r="9581" spans="1:5">
      <c r="A9581" s="923"/>
      <c r="B9581" s="917"/>
      <c r="C9581" s="917"/>
      <c r="D9581" s="917"/>
      <c r="E9581" s="917"/>
    </row>
    <row r="9582" spans="1:5">
      <c r="A9582" s="923"/>
      <c r="B9582" s="917"/>
      <c r="C9582" s="917"/>
      <c r="D9582" s="917"/>
      <c r="E9582" s="917"/>
    </row>
    <row r="9583" spans="1:5">
      <c r="A9583" s="923"/>
      <c r="B9583" s="917"/>
      <c r="C9583" s="917"/>
      <c r="D9583" s="917"/>
      <c r="E9583" s="917"/>
    </row>
    <row r="9584" spans="1:5">
      <c r="A9584" s="923"/>
      <c r="B9584" s="917"/>
      <c r="C9584" s="917"/>
      <c r="D9584" s="917"/>
      <c r="E9584" s="917"/>
    </row>
    <row r="9585" spans="1:5">
      <c r="A9585" s="923"/>
      <c r="B9585" s="917"/>
      <c r="C9585" s="917"/>
      <c r="D9585" s="917"/>
      <c r="E9585" s="917"/>
    </row>
    <row r="9586" spans="1:5">
      <c r="A9586" s="923"/>
      <c r="B9586" s="917"/>
      <c r="C9586" s="917"/>
      <c r="D9586" s="917"/>
      <c r="E9586" s="917"/>
    </row>
    <row r="9587" spans="1:5">
      <c r="A9587" s="923"/>
      <c r="B9587" s="917"/>
      <c r="C9587" s="917"/>
      <c r="D9587" s="917"/>
      <c r="E9587" s="917"/>
    </row>
    <row r="9588" spans="1:5">
      <c r="A9588" s="923"/>
      <c r="B9588" s="917"/>
      <c r="C9588" s="917"/>
      <c r="D9588" s="917"/>
      <c r="E9588" s="917"/>
    </row>
    <row r="9589" spans="1:5">
      <c r="A9589" s="923"/>
      <c r="B9589" s="917"/>
      <c r="C9589" s="917"/>
      <c r="D9589" s="917"/>
      <c r="E9589" s="917"/>
    </row>
    <row r="9590" spans="1:5">
      <c r="A9590" s="923"/>
      <c r="B9590" s="917"/>
      <c r="C9590" s="917"/>
      <c r="D9590" s="917"/>
      <c r="E9590" s="917"/>
    </row>
    <row r="9591" spans="1:5">
      <c r="A9591" s="923"/>
      <c r="B9591" s="917"/>
      <c r="C9591" s="917"/>
      <c r="D9591" s="917"/>
      <c r="E9591" s="917"/>
    </row>
    <row r="9592" spans="1:5">
      <c r="A9592" s="923"/>
      <c r="B9592" s="917"/>
      <c r="C9592" s="917"/>
      <c r="D9592" s="917"/>
      <c r="E9592" s="917"/>
    </row>
    <row r="9593" spans="1:5">
      <c r="A9593" s="923"/>
      <c r="B9593" s="917"/>
      <c r="C9593" s="917"/>
      <c r="D9593" s="917"/>
      <c r="E9593" s="917"/>
    </row>
    <row r="9594" spans="1:5">
      <c r="A9594" s="923"/>
      <c r="B9594" s="917"/>
      <c r="C9594" s="917"/>
      <c r="D9594" s="917"/>
      <c r="E9594" s="917"/>
    </row>
    <row r="9595" spans="1:5">
      <c r="A9595" s="923"/>
      <c r="B9595" s="917"/>
      <c r="C9595" s="917"/>
      <c r="D9595" s="917"/>
      <c r="E9595" s="917"/>
    </row>
    <row r="9596" spans="1:5">
      <c r="A9596" s="923"/>
      <c r="B9596" s="917"/>
      <c r="C9596" s="917"/>
      <c r="D9596" s="917"/>
      <c r="E9596" s="917"/>
    </row>
    <row r="9597" spans="1:5">
      <c r="A9597" s="923"/>
      <c r="B9597" s="917"/>
      <c r="C9597" s="917"/>
      <c r="D9597" s="917"/>
      <c r="E9597" s="917"/>
    </row>
    <row r="9598" spans="1:5">
      <c r="A9598" s="923"/>
      <c r="B9598" s="917"/>
      <c r="C9598" s="917"/>
      <c r="D9598" s="917"/>
      <c r="E9598" s="917"/>
    </row>
    <row r="9599" spans="1:5">
      <c r="A9599" s="923"/>
      <c r="B9599" s="917"/>
      <c r="C9599" s="917"/>
      <c r="D9599" s="917"/>
      <c r="E9599" s="917"/>
    </row>
    <row r="9600" spans="1:5">
      <c r="A9600" s="923"/>
      <c r="B9600" s="917"/>
      <c r="C9600" s="917"/>
      <c r="D9600" s="917"/>
      <c r="E9600" s="917"/>
    </row>
    <row r="9601" spans="1:5">
      <c r="A9601" s="923"/>
      <c r="B9601" s="917"/>
      <c r="C9601" s="917"/>
      <c r="D9601" s="917"/>
      <c r="E9601" s="917"/>
    </row>
    <row r="9602" spans="1:5">
      <c r="A9602" s="923"/>
      <c r="B9602" s="917"/>
      <c r="C9602" s="917"/>
      <c r="D9602" s="917"/>
      <c r="E9602" s="917"/>
    </row>
    <row r="9603" spans="1:5">
      <c r="A9603" s="923"/>
      <c r="B9603" s="917"/>
      <c r="C9603" s="917"/>
      <c r="D9603" s="917"/>
      <c r="E9603" s="917"/>
    </row>
    <row r="9604" spans="1:5">
      <c r="A9604" s="923"/>
      <c r="B9604" s="917"/>
      <c r="C9604" s="917"/>
      <c r="D9604" s="917"/>
      <c r="E9604" s="917"/>
    </row>
    <row r="9605" spans="1:5">
      <c r="A9605" s="923"/>
      <c r="B9605" s="917"/>
      <c r="C9605" s="917"/>
      <c r="D9605" s="917"/>
      <c r="E9605" s="917"/>
    </row>
    <row r="9606" spans="1:5">
      <c r="A9606" s="923"/>
      <c r="B9606" s="917"/>
      <c r="C9606" s="917"/>
      <c r="D9606" s="917"/>
      <c r="E9606" s="917"/>
    </row>
    <row r="9607" spans="1:5">
      <c r="A9607" s="923"/>
      <c r="B9607" s="917"/>
      <c r="C9607" s="917"/>
      <c r="D9607" s="917"/>
      <c r="E9607" s="917"/>
    </row>
    <row r="9608" spans="1:5">
      <c r="A9608" s="923"/>
      <c r="B9608" s="917"/>
      <c r="C9608" s="917"/>
      <c r="D9608" s="917"/>
      <c r="E9608" s="917"/>
    </row>
    <row r="9609" spans="1:5">
      <c r="A9609" s="923"/>
      <c r="B9609" s="917"/>
      <c r="C9609" s="917"/>
      <c r="D9609" s="917"/>
      <c r="E9609" s="917"/>
    </row>
    <row r="9610" spans="1:5">
      <c r="A9610" s="923"/>
      <c r="B9610" s="917"/>
      <c r="C9610" s="917"/>
      <c r="D9610" s="917"/>
      <c r="E9610" s="917"/>
    </row>
    <row r="9611" spans="1:5">
      <c r="A9611" s="923"/>
      <c r="B9611" s="917"/>
      <c r="C9611" s="917"/>
      <c r="D9611" s="917"/>
      <c r="E9611" s="917"/>
    </row>
    <row r="9612" spans="1:5">
      <c r="A9612" s="923"/>
      <c r="B9612" s="917"/>
      <c r="C9612" s="917"/>
      <c r="D9612" s="917"/>
      <c r="E9612" s="917"/>
    </row>
    <row r="9613" spans="1:5">
      <c r="A9613" s="923"/>
      <c r="B9613" s="917"/>
      <c r="C9613" s="917"/>
      <c r="D9613" s="917"/>
      <c r="E9613" s="917"/>
    </row>
    <row r="9614" spans="1:5">
      <c r="A9614" s="923"/>
      <c r="B9614" s="917"/>
      <c r="C9614" s="917"/>
      <c r="D9614" s="917"/>
      <c r="E9614" s="917"/>
    </row>
    <row r="9615" spans="1:5">
      <c r="A9615" s="923"/>
      <c r="B9615" s="917"/>
      <c r="C9615" s="917"/>
      <c r="D9615" s="917"/>
      <c r="E9615" s="917"/>
    </row>
    <row r="9616" spans="1:5">
      <c r="A9616" s="923"/>
      <c r="B9616" s="917"/>
      <c r="C9616" s="917"/>
      <c r="D9616" s="917"/>
      <c r="E9616" s="917"/>
    </row>
    <row r="9617" spans="1:5">
      <c r="A9617" s="923"/>
      <c r="B9617" s="917"/>
      <c r="C9617" s="917"/>
      <c r="D9617" s="917"/>
      <c r="E9617" s="917"/>
    </row>
    <row r="9618" spans="1:5">
      <c r="A9618" s="923"/>
      <c r="B9618" s="917"/>
      <c r="C9618" s="917"/>
      <c r="D9618" s="917"/>
      <c r="E9618" s="917"/>
    </row>
    <row r="9619" spans="1:5">
      <c r="A9619" s="923"/>
      <c r="B9619" s="917"/>
      <c r="C9619" s="917"/>
      <c r="D9619" s="917"/>
      <c r="E9619" s="917"/>
    </row>
    <row r="9620" spans="1:5">
      <c r="A9620" s="923"/>
      <c r="B9620" s="917"/>
      <c r="C9620" s="917"/>
      <c r="D9620" s="917"/>
      <c r="E9620" s="917"/>
    </row>
    <row r="9621" spans="1:5">
      <c r="A9621" s="923"/>
      <c r="B9621" s="917"/>
      <c r="C9621" s="917"/>
      <c r="D9621" s="917"/>
      <c r="E9621" s="917"/>
    </row>
    <row r="9622" spans="1:5">
      <c r="A9622" s="923"/>
      <c r="B9622" s="917"/>
      <c r="C9622" s="917"/>
      <c r="D9622" s="917"/>
      <c r="E9622" s="917"/>
    </row>
    <row r="9623" spans="1:5">
      <c r="A9623" s="923"/>
      <c r="B9623" s="917"/>
      <c r="C9623" s="917"/>
      <c r="D9623" s="917"/>
      <c r="E9623" s="917"/>
    </row>
    <row r="9624" spans="1:5">
      <c r="A9624" s="923"/>
      <c r="B9624" s="917"/>
      <c r="C9624" s="917"/>
      <c r="D9624" s="917"/>
      <c r="E9624" s="917"/>
    </row>
    <row r="9625" spans="1:5">
      <c r="A9625" s="923"/>
      <c r="B9625" s="917"/>
      <c r="C9625" s="917"/>
      <c r="D9625" s="917"/>
      <c r="E9625" s="917"/>
    </row>
    <row r="9626" spans="1:5">
      <c r="A9626" s="923"/>
      <c r="B9626" s="917"/>
      <c r="C9626" s="917"/>
      <c r="D9626" s="917"/>
      <c r="E9626" s="917"/>
    </row>
    <row r="9627" spans="1:5">
      <c r="A9627" s="923"/>
      <c r="B9627" s="917"/>
      <c r="C9627" s="917"/>
      <c r="D9627" s="917"/>
      <c r="E9627" s="917"/>
    </row>
    <row r="9628" spans="1:5">
      <c r="A9628" s="923"/>
      <c r="B9628" s="917"/>
      <c r="C9628" s="917"/>
      <c r="D9628" s="917"/>
      <c r="E9628" s="917"/>
    </row>
    <row r="9629" spans="1:5">
      <c r="A9629" s="923"/>
      <c r="B9629" s="917"/>
      <c r="C9629" s="917"/>
      <c r="D9629" s="917"/>
      <c r="E9629" s="917"/>
    </row>
    <row r="9630" spans="1:5">
      <c r="A9630" s="923"/>
      <c r="B9630" s="917"/>
      <c r="C9630" s="917"/>
      <c r="D9630" s="917"/>
      <c r="E9630" s="917"/>
    </row>
    <row r="9631" spans="1:5">
      <c r="A9631" s="923"/>
      <c r="B9631" s="917"/>
      <c r="C9631" s="917"/>
      <c r="D9631" s="917"/>
      <c r="E9631" s="917"/>
    </row>
    <row r="9632" spans="1:5">
      <c r="A9632" s="923"/>
      <c r="B9632" s="917"/>
      <c r="C9632" s="917"/>
      <c r="D9632" s="917"/>
      <c r="E9632" s="917"/>
    </row>
    <row r="9633" spans="1:5">
      <c r="A9633" s="923"/>
      <c r="B9633" s="917"/>
      <c r="C9633" s="917"/>
      <c r="D9633" s="917"/>
      <c r="E9633" s="917"/>
    </row>
    <row r="9634" spans="1:5">
      <c r="A9634" s="923"/>
      <c r="B9634" s="917"/>
      <c r="C9634" s="917"/>
      <c r="D9634" s="917"/>
      <c r="E9634" s="917"/>
    </row>
    <row r="9635" spans="1:5">
      <c r="A9635" s="923"/>
      <c r="B9635" s="917"/>
      <c r="C9635" s="917"/>
      <c r="D9635" s="917"/>
      <c r="E9635" s="917"/>
    </row>
    <row r="9636" spans="1:5">
      <c r="A9636" s="923"/>
      <c r="B9636" s="917"/>
      <c r="C9636" s="917"/>
      <c r="D9636" s="917"/>
      <c r="E9636" s="917"/>
    </row>
    <row r="9637" spans="1:5">
      <c r="A9637" s="923"/>
      <c r="B9637" s="917"/>
      <c r="C9637" s="917"/>
      <c r="D9637" s="917"/>
      <c r="E9637" s="917"/>
    </row>
    <row r="9638" spans="1:5">
      <c r="A9638" s="923"/>
      <c r="B9638" s="917"/>
      <c r="C9638" s="917"/>
      <c r="D9638" s="917"/>
      <c r="E9638" s="917"/>
    </row>
    <row r="9639" spans="1:5">
      <c r="A9639" s="923"/>
      <c r="B9639" s="917"/>
      <c r="C9639" s="917"/>
      <c r="D9639" s="917"/>
      <c r="E9639" s="917"/>
    </row>
    <row r="9640" spans="1:5">
      <c r="A9640" s="923"/>
      <c r="B9640" s="917"/>
      <c r="C9640" s="917"/>
      <c r="D9640" s="917"/>
      <c r="E9640" s="917"/>
    </row>
    <row r="9641" spans="1:5">
      <c r="A9641" s="923"/>
      <c r="B9641" s="917"/>
      <c r="C9641" s="917"/>
      <c r="D9641" s="917"/>
      <c r="E9641" s="917"/>
    </row>
    <row r="9642" spans="1:5">
      <c r="A9642" s="923"/>
      <c r="B9642" s="917"/>
      <c r="C9642" s="917"/>
      <c r="D9642" s="917"/>
      <c r="E9642" s="917"/>
    </row>
    <row r="9643" spans="1:5">
      <c r="A9643" s="923"/>
      <c r="B9643" s="917"/>
      <c r="C9643" s="917"/>
      <c r="D9643" s="917"/>
      <c r="E9643" s="917"/>
    </row>
    <row r="9644" spans="1:5">
      <c r="A9644" s="923"/>
      <c r="B9644" s="917"/>
      <c r="C9644" s="917"/>
      <c r="D9644" s="917"/>
      <c r="E9644" s="917"/>
    </row>
    <row r="9645" spans="1:5">
      <c r="A9645" s="923"/>
      <c r="B9645" s="917"/>
      <c r="C9645" s="917"/>
      <c r="D9645" s="917"/>
      <c r="E9645" s="917"/>
    </row>
    <row r="9646" spans="1:5">
      <c r="A9646" s="923"/>
      <c r="B9646" s="917"/>
      <c r="C9646" s="917"/>
      <c r="D9646" s="917"/>
      <c r="E9646" s="917"/>
    </row>
    <row r="9647" spans="1:5">
      <c r="A9647" s="923"/>
      <c r="B9647" s="917"/>
      <c r="C9647" s="917"/>
      <c r="D9647" s="917"/>
      <c r="E9647" s="917"/>
    </row>
    <row r="9648" spans="1:5">
      <c r="A9648" s="923"/>
      <c r="B9648" s="917"/>
      <c r="C9648" s="917"/>
      <c r="D9648" s="917"/>
      <c r="E9648" s="917"/>
    </row>
    <row r="9649" spans="1:5">
      <c r="A9649" s="923"/>
      <c r="B9649" s="917"/>
      <c r="C9649" s="917"/>
      <c r="D9649" s="917"/>
      <c r="E9649" s="917"/>
    </row>
    <row r="9650" spans="1:5">
      <c r="A9650" s="923"/>
      <c r="B9650" s="917"/>
      <c r="C9650" s="917"/>
      <c r="D9650" s="917"/>
      <c r="E9650" s="917"/>
    </row>
    <row r="9651" spans="1:5">
      <c r="A9651" s="923"/>
      <c r="B9651" s="917"/>
      <c r="C9651" s="917"/>
      <c r="D9651" s="917"/>
      <c r="E9651" s="917"/>
    </row>
    <row r="9652" spans="1:5">
      <c r="A9652" s="923"/>
      <c r="B9652" s="917"/>
      <c r="C9652" s="917"/>
      <c r="D9652" s="917"/>
      <c r="E9652" s="917"/>
    </row>
    <row r="9653" spans="1:5">
      <c r="A9653" s="923"/>
      <c r="B9653" s="917"/>
      <c r="C9653" s="917"/>
      <c r="D9653" s="917"/>
      <c r="E9653" s="917"/>
    </row>
    <row r="9654" spans="1:5">
      <c r="A9654" s="923"/>
      <c r="B9654" s="917"/>
      <c r="C9654" s="917"/>
      <c r="D9654" s="917"/>
      <c r="E9654" s="917"/>
    </row>
    <row r="9655" spans="1:5">
      <c r="A9655" s="923"/>
      <c r="B9655" s="917"/>
      <c r="C9655" s="917"/>
      <c r="D9655" s="917"/>
      <c r="E9655" s="917"/>
    </row>
    <row r="9656" spans="1:5">
      <c r="A9656" s="923"/>
      <c r="B9656" s="917"/>
      <c r="C9656" s="917"/>
      <c r="D9656" s="917"/>
      <c r="E9656" s="917"/>
    </row>
    <row r="9657" spans="1:5">
      <c r="A9657" s="923"/>
      <c r="B9657" s="917"/>
      <c r="C9657" s="917"/>
      <c r="D9657" s="917"/>
      <c r="E9657" s="917"/>
    </row>
    <row r="9658" spans="1:5">
      <c r="A9658" s="923"/>
      <c r="B9658" s="917"/>
      <c r="C9658" s="917"/>
      <c r="D9658" s="917"/>
      <c r="E9658" s="917"/>
    </row>
    <row r="9659" spans="1:5">
      <c r="A9659" s="923"/>
      <c r="B9659" s="917"/>
      <c r="C9659" s="917"/>
      <c r="D9659" s="917"/>
      <c r="E9659" s="917"/>
    </row>
    <row r="9660" spans="1:5">
      <c r="A9660" s="923"/>
      <c r="B9660" s="917"/>
      <c r="C9660" s="917"/>
      <c r="D9660" s="917"/>
      <c r="E9660" s="917"/>
    </row>
    <row r="9661" spans="1:5">
      <c r="A9661" s="923"/>
      <c r="B9661" s="917"/>
      <c r="C9661" s="917"/>
      <c r="D9661" s="917"/>
      <c r="E9661" s="917"/>
    </row>
    <row r="9662" spans="1:5">
      <c r="A9662" s="923"/>
      <c r="B9662" s="917"/>
      <c r="C9662" s="917"/>
      <c r="D9662" s="917"/>
      <c r="E9662" s="917"/>
    </row>
    <row r="9663" spans="1:5">
      <c r="A9663" s="923"/>
      <c r="B9663" s="917"/>
      <c r="C9663" s="917"/>
      <c r="D9663" s="917"/>
      <c r="E9663" s="917"/>
    </row>
    <row r="9664" spans="1:5">
      <c r="A9664" s="923"/>
      <c r="B9664" s="917"/>
      <c r="C9664" s="917"/>
      <c r="D9664" s="917"/>
      <c r="E9664" s="917"/>
    </row>
    <row r="9665" spans="1:5">
      <c r="A9665" s="923"/>
      <c r="B9665" s="917"/>
      <c r="C9665" s="917"/>
      <c r="D9665" s="917"/>
      <c r="E9665" s="917"/>
    </row>
    <row r="9666" spans="1:5">
      <c r="A9666" s="923"/>
      <c r="B9666" s="917"/>
      <c r="C9666" s="917"/>
      <c r="D9666" s="917"/>
      <c r="E9666" s="917"/>
    </row>
    <row r="9667" spans="1:5">
      <c r="A9667" s="923"/>
      <c r="B9667" s="917"/>
      <c r="C9667" s="917"/>
      <c r="D9667" s="917"/>
      <c r="E9667" s="917"/>
    </row>
    <row r="9668" spans="1:5">
      <c r="A9668" s="923"/>
      <c r="B9668" s="917"/>
      <c r="C9668" s="917"/>
      <c r="D9668" s="917"/>
      <c r="E9668" s="917"/>
    </row>
    <row r="9669" spans="1:5">
      <c r="A9669" s="923"/>
      <c r="B9669" s="917"/>
      <c r="C9669" s="917"/>
      <c r="D9669" s="917"/>
      <c r="E9669" s="917"/>
    </row>
    <row r="9670" spans="1:5">
      <c r="A9670" s="923"/>
      <c r="B9670" s="917"/>
      <c r="C9670" s="917"/>
      <c r="D9670" s="917"/>
      <c r="E9670" s="917"/>
    </row>
    <row r="9671" spans="1:5">
      <c r="A9671" s="923"/>
      <c r="B9671" s="917"/>
      <c r="C9671" s="917"/>
      <c r="D9671" s="917"/>
      <c r="E9671" s="917"/>
    </row>
    <row r="9672" spans="1:5">
      <c r="A9672" s="923"/>
      <c r="B9672" s="917"/>
      <c r="C9672" s="917"/>
      <c r="D9672" s="917"/>
      <c r="E9672" s="917"/>
    </row>
    <row r="9673" spans="1:5">
      <c r="A9673" s="923"/>
      <c r="B9673" s="917"/>
      <c r="C9673" s="917"/>
      <c r="D9673" s="917"/>
      <c r="E9673" s="917"/>
    </row>
    <row r="9674" spans="1:5">
      <c r="A9674" s="923"/>
      <c r="B9674" s="917"/>
      <c r="C9674" s="917"/>
      <c r="D9674" s="917"/>
      <c r="E9674" s="917"/>
    </row>
    <row r="9675" spans="1:5">
      <c r="A9675" s="923"/>
      <c r="B9675" s="917"/>
      <c r="C9675" s="917"/>
      <c r="D9675" s="917"/>
      <c r="E9675" s="917"/>
    </row>
    <row r="9676" spans="1:5">
      <c r="A9676" s="923"/>
      <c r="B9676" s="917"/>
      <c r="C9676" s="917"/>
      <c r="D9676" s="917"/>
      <c r="E9676" s="917"/>
    </row>
    <row r="9677" spans="1:5">
      <c r="A9677" s="923"/>
      <c r="B9677" s="917"/>
      <c r="C9677" s="917"/>
      <c r="D9677" s="917"/>
      <c r="E9677" s="917"/>
    </row>
    <row r="9678" spans="1:5">
      <c r="A9678" s="923"/>
      <c r="B9678" s="917"/>
      <c r="C9678" s="917"/>
      <c r="D9678" s="917"/>
      <c r="E9678" s="917"/>
    </row>
    <row r="9679" spans="1:5">
      <c r="A9679" s="923"/>
      <c r="B9679" s="917"/>
      <c r="C9679" s="917"/>
      <c r="D9679" s="917"/>
      <c r="E9679" s="917"/>
    </row>
    <row r="9680" spans="1:5">
      <c r="A9680" s="923"/>
      <c r="B9680" s="917"/>
      <c r="C9680" s="917"/>
      <c r="D9680" s="917"/>
      <c r="E9680" s="917"/>
    </row>
    <row r="9681" spans="1:5">
      <c r="A9681" s="923"/>
      <c r="B9681" s="917"/>
      <c r="C9681" s="917"/>
      <c r="D9681" s="917"/>
      <c r="E9681" s="917"/>
    </row>
    <row r="9682" spans="1:5">
      <c r="A9682" s="923"/>
      <c r="B9682" s="917"/>
      <c r="C9682" s="917"/>
      <c r="D9682" s="917"/>
      <c r="E9682" s="917"/>
    </row>
    <row r="9683" spans="1:5">
      <c r="A9683" s="923"/>
      <c r="B9683" s="917"/>
      <c r="C9683" s="917"/>
      <c r="D9683" s="917"/>
      <c r="E9683" s="917"/>
    </row>
    <row r="9684" spans="1:5">
      <c r="A9684" s="923"/>
      <c r="B9684" s="917"/>
      <c r="C9684" s="917"/>
      <c r="D9684" s="917"/>
      <c r="E9684" s="917"/>
    </row>
    <row r="9685" spans="1:5">
      <c r="A9685" s="923"/>
      <c r="B9685" s="917"/>
      <c r="C9685" s="917"/>
      <c r="D9685" s="917"/>
      <c r="E9685" s="917"/>
    </row>
    <row r="9686" spans="1:5">
      <c r="A9686" s="923"/>
      <c r="B9686" s="917"/>
      <c r="C9686" s="917"/>
      <c r="D9686" s="917"/>
      <c r="E9686" s="917"/>
    </row>
    <row r="9687" spans="1:5">
      <c r="A9687" s="923"/>
      <c r="B9687" s="917"/>
      <c r="C9687" s="917"/>
      <c r="D9687" s="917"/>
      <c r="E9687" s="917"/>
    </row>
    <row r="9688" spans="1:5">
      <c r="A9688" s="923"/>
      <c r="B9688" s="917"/>
      <c r="C9688" s="917"/>
      <c r="D9688" s="917"/>
      <c r="E9688" s="917"/>
    </row>
    <row r="9689" spans="1:5">
      <c r="A9689" s="923"/>
      <c r="B9689" s="917"/>
      <c r="C9689" s="917"/>
      <c r="D9689" s="917"/>
      <c r="E9689" s="917"/>
    </row>
    <row r="9690" spans="1:5">
      <c r="A9690" s="923"/>
      <c r="B9690" s="917"/>
      <c r="C9690" s="917"/>
      <c r="D9690" s="917"/>
      <c r="E9690" s="917"/>
    </row>
    <row r="9691" spans="1:5">
      <c r="A9691" s="923"/>
      <c r="B9691" s="917"/>
      <c r="C9691" s="917"/>
      <c r="D9691" s="917"/>
      <c r="E9691" s="917"/>
    </row>
    <row r="9692" spans="1:5">
      <c r="A9692" s="923"/>
      <c r="B9692" s="917"/>
      <c r="C9692" s="917"/>
      <c r="D9692" s="917"/>
      <c r="E9692" s="917"/>
    </row>
    <row r="9693" spans="1:5">
      <c r="A9693" s="923"/>
      <c r="B9693" s="917"/>
      <c r="C9693" s="917"/>
      <c r="D9693" s="917"/>
      <c r="E9693" s="917"/>
    </row>
    <row r="9694" spans="1:5">
      <c r="A9694" s="923"/>
      <c r="B9694" s="917"/>
      <c r="C9694" s="917"/>
      <c r="D9694" s="917"/>
      <c r="E9694" s="917"/>
    </row>
    <row r="9695" spans="1:5">
      <c r="A9695" s="923"/>
      <c r="B9695" s="917"/>
      <c r="C9695" s="917"/>
      <c r="D9695" s="917"/>
      <c r="E9695" s="917"/>
    </row>
    <row r="9696" spans="1:5">
      <c r="A9696" s="923"/>
      <c r="B9696" s="917"/>
      <c r="C9696" s="917"/>
      <c r="D9696" s="917"/>
      <c r="E9696" s="917"/>
    </row>
    <row r="9697" spans="1:5">
      <c r="A9697" s="923"/>
      <c r="B9697" s="917"/>
      <c r="C9697" s="917"/>
      <c r="D9697" s="917"/>
      <c r="E9697" s="917"/>
    </row>
    <row r="9698" spans="1:5">
      <c r="A9698" s="923"/>
      <c r="B9698" s="917"/>
      <c r="C9698" s="917"/>
      <c r="D9698" s="917"/>
      <c r="E9698" s="917"/>
    </row>
    <row r="9699" spans="1:5">
      <c r="A9699" s="923"/>
      <c r="B9699" s="917"/>
      <c r="C9699" s="917"/>
      <c r="D9699" s="917"/>
      <c r="E9699" s="917"/>
    </row>
    <row r="9700" spans="1:5">
      <c r="A9700" s="923"/>
      <c r="B9700" s="917"/>
      <c r="C9700" s="917"/>
      <c r="D9700" s="917"/>
      <c r="E9700" s="917"/>
    </row>
    <row r="9701" spans="1:5">
      <c r="A9701" s="923"/>
      <c r="B9701" s="917"/>
      <c r="C9701" s="917"/>
      <c r="D9701" s="917"/>
      <c r="E9701" s="917"/>
    </row>
    <row r="9702" spans="1:5">
      <c r="A9702" s="923"/>
      <c r="B9702" s="917"/>
      <c r="C9702" s="917"/>
      <c r="D9702" s="917"/>
      <c r="E9702" s="917"/>
    </row>
    <row r="9703" spans="1:5">
      <c r="A9703" s="923"/>
      <c r="B9703" s="917"/>
      <c r="C9703" s="917"/>
      <c r="D9703" s="917"/>
      <c r="E9703" s="917"/>
    </row>
    <row r="9704" spans="1:5">
      <c r="A9704" s="923"/>
      <c r="B9704" s="917"/>
      <c r="C9704" s="917"/>
      <c r="D9704" s="917"/>
      <c r="E9704" s="917"/>
    </row>
    <row r="9705" spans="1:5">
      <c r="A9705" s="923"/>
      <c r="B9705" s="917"/>
      <c r="C9705" s="917"/>
      <c r="D9705" s="917"/>
      <c r="E9705" s="917"/>
    </row>
    <row r="9706" spans="1:5">
      <c r="A9706" s="923"/>
      <c r="B9706" s="917"/>
      <c r="C9706" s="917"/>
      <c r="D9706" s="917"/>
      <c r="E9706" s="917"/>
    </row>
    <row r="9707" spans="1:5">
      <c r="A9707" s="923"/>
      <c r="B9707" s="917"/>
      <c r="C9707" s="917"/>
      <c r="D9707" s="917"/>
      <c r="E9707" s="917"/>
    </row>
    <row r="9708" spans="1:5">
      <c r="A9708" s="923"/>
      <c r="B9708" s="917"/>
      <c r="C9708" s="917"/>
      <c r="D9708" s="917"/>
      <c r="E9708" s="917"/>
    </row>
    <row r="9709" spans="1:5">
      <c r="A9709" s="923"/>
      <c r="B9709" s="917"/>
      <c r="C9709" s="917"/>
      <c r="D9709" s="917"/>
      <c r="E9709" s="917"/>
    </row>
    <row r="9710" spans="1:5">
      <c r="A9710" s="923"/>
      <c r="B9710" s="917"/>
      <c r="C9710" s="917"/>
      <c r="D9710" s="917"/>
      <c r="E9710" s="917"/>
    </row>
    <row r="9711" spans="1:5">
      <c r="A9711" s="923"/>
      <c r="B9711" s="917"/>
      <c r="C9711" s="917"/>
      <c r="D9711" s="917"/>
      <c r="E9711" s="917"/>
    </row>
    <row r="9712" spans="1:5">
      <c r="A9712" s="923"/>
      <c r="B9712" s="917"/>
      <c r="C9712" s="917"/>
      <c r="D9712" s="917"/>
      <c r="E9712" s="917"/>
    </row>
    <row r="9713" spans="1:5">
      <c r="A9713" s="923"/>
      <c r="B9713" s="917"/>
      <c r="C9713" s="917"/>
      <c r="D9713" s="917"/>
      <c r="E9713" s="917"/>
    </row>
    <row r="9714" spans="1:5">
      <c r="A9714" s="923"/>
      <c r="B9714" s="917"/>
      <c r="C9714" s="917"/>
      <c r="D9714" s="917"/>
      <c r="E9714" s="917"/>
    </row>
    <row r="9715" spans="1:5">
      <c r="A9715" s="923"/>
      <c r="B9715" s="917"/>
      <c r="C9715" s="917"/>
      <c r="D9715" s="917"/>
      <c r="E9715" s="917"/>
    </row>
    <row r="9716" spans="1:5">
      <c r="A9716" s="923"/>
      <c r="B9716" s="917"/>
      <c r="C9716" s="917"/>
      <c r="D9716" s="917"/>
      <c r="E9716" s="917"/>
    </row>
    <row r="9717" spans="1:5">
      <c r="A9717" s="923"/>
      <c r="B9717" s="917"/>
      <c r="C9717" s="917"/>
      <c r="D9717" s="917"/>
      <c r="E9717" s="917"/>
    </row>
    <row r="9718" spans="1:5">
      <c r="A9718" s="923"/>
      <c r="B9718" s="917"/>
      <c r="C9718" s="917"/>
      <c r="D9718" s="917"/>
      <c r="E9718" s="917"/>
    </row>
    <row r="9719" spans="1:5">
      <c r="A9719" s="923"/>
      <c r="B9719" s="917"/>
      <c r="C9719" s="917"/>
      <c r="D9719" s="917"/>
      <c r="E9719" s="917"/>
    </row>
    <row r="9720" spans="1:5">
      <c r="A9720" s="923"/>
      <c r="B9720" s="917"/>
      <c r="C9720" s="917"/>
      <c r="D9720" s="917"/>
      <c r="E9720" s="917"/>
    </row>
    <row r="9721" spans="1:5">
      <c r="A9721" s="923"/>
      <c r="B9721" s="917"/>
      <c r="C9721" s="917"/>
      <c r="D9721" s="917"/>
      <c r="E9721" s="917"/>
    </row>
    <row r="9722" spans="1:5">
      <c r="A9722" s="923"/>
      <c r="B9722" s="917"/>
      <c r="C9722" s="917"/>
      <c r="D9722" s="917"/>
      <c r="E9722" s="917"/>
    </row>
    <row r="9723" spans="1:5">
      <c r="A9723" s="923"/>
      <c r="B9723" s="917"/>
      <c r="C9723" s="917"/>
      <c r="D9723" s="917"/>
      <c r="E9723" s="917"/>
    </row>
    <row r="9724" spans="1:5">
      <c r="A9724" s="923"/>
      <c r="B9724" s="917"/>
      <c r="C9724" s="917"/>
      <c r="D9724" s="917"/>
      <c r="E9724" s="917"/>
    </row>
    <row r="9725" spans="1:5">
      <c r="A9725" s="923"/>
      <c r="B9725" s="917"/>
      <c r="C9725" s="917"/>
      <c r="D9725" s="917"/>
      <c r="E9725" s="917"/>
    </row>
    <row r="9726" spans="1:5">
      <c r="A9726" s="923"/>
      <c r="B9726" s="917"/>
      <c r="C9726" s="917"/>
      <c r="D9726" s="917"/>
      <c r="E9726" s="917"/>
    </row>
    <row r="9727" spans="1:5">
      <c r="A9727" s="923"/>
      <c r="B9727" s="917"/>
      <c r="C9727" s="917"/>
      <c r="D9727" s="917"/>
      <c r="E9727" s="917"/>
    </row>
    <row r="9728" spans="1:5">
      <c r="A9728" s="923"/>
      <c r="B9728" s="917"/>
      <c r="C9728" s="917"/>
      <c r="D9728" s="917"/>
      <c r="E9728" s="917"/>
    </row>
    <row r="9729" spans="1:5">
      <c r="A9729" s="923"/>
      <c r="B9729" s="917"/>
      <c r="C9729" s="917"/>
      <c r="D9729" s="917"/>
      <c r="E9729" s="917"/>
    </row>
    <row r="9730" spans="1:5">
      <c r="A9730" s="923"/>
      <c r="B9730" s="917"/>
      <c r="C9730" s="917"/>
      <c r="D9730" s="917"/>
      <c r="E9730" s="917"/>
    </row>
    <row r="9731" spans="1:5">
      <c r="A9731" s="923"/>
      <c r="B9731" s="917"/>
      <c r="C9731" s="917"/>
      <c r="D9731" s="917"/>
      <c r="E9731" s="917"/>
    </row>
    <row r="9732" spans="1:5">
      <c r="A9732" s="923"/>
      <c r="B9732" s="917"/>
      <c r="C9732" s="917"/>
      <c r="D9732" s="917"/>
      <c r="E9732" s="917"/>
    </row>
    <row r="9733" spans="1:5">
      <c r="A9733" s="923"/>
      <c r="B9733" s="917"/>
      <c r="C9733" s="917"/>
      <c r="D9733" s="917"/>
      <c r="E9733" s="917"/>
    </row>
    <row r="9734" spans="1:5">
      <c r="A9734" s="923"/>
      <c r="B9734" s="917"/>
      <c r="C9734" s="917"/>
      <c r="D9734" s="917"/>
      <c r="E9734" s="917"/>
    </row>
    <row r="9735" spans="1:5">
      <c r="A9735" s="923"/>
      <c r="B9735" s="917"/>
      <c r="C9735" s="917"/>
      <c r="D9735" s="917"/>
      <c r="E9735" s="917"/>
    </row>
    <row r="9736" spans="1:5">
      <c r="A9736" s="923"/>
      <c r="B9736" s="917"/>
      <c r="C9736" s="917"/>
      <c r="D9736" s="917"/>
      <c r="E9736" s="917"/>
    </row>
    <row r="9737" spans="1:5">
      <c r="A9737" s="923"/>
      <c r="B9737" s="917"/>
      <c r="C9737" s="917"/>
      <c r="D9737" s="917"/>
      <c r="E9737" s="917"/>
    </row>
    <row r="9738" spans="1:5">
      <c r="A9738" s="923"/>
      <c r="B9738" s="917"/>
      <c r="C9738" s="917"/>
      <c r="D9738" s="917"/>
      <c r="E9738" s="917"/>
    </row>
    <row r="9739" spans="1:5">
      <c r="A9739" s="923"/>
      <c r="B9739" s="917"/>
      <c r="C9739" s="917"/>
      <c r="D9739" s="917"/>
      <c r="E9739" s="917"/>
    </row>
    <row r="9740" spans="1:5">
      <c r="A9740" s="923"/>
      <c r="B9740" s="917"/>
      <c r="C9740" s="917"/>
      <c r="D9740" s="917"/>
      <c r="E9740" s="917"/>
    </row>
    <row r="9741" spans="1:5">
      <c r="A9741" s="923"/>
      <c r="B9741" s="917"/>
      <c r="C9741" s="917"/>
      <c r="D9741" s="917"/>
      <c r="E9741" s="917"/>
    </row>
    <row r="9742" spans="1:5">
      <c r="A9742" s="923"/>
      <c r="B9742" s="917"/>
      <c r="C9742" s="917"/>
      <c r="D9742" s="917"/>
      <c r="E9742" s="917"/>
    </row>
    <row r="9743" spans="1:5">
      <c r="A9743" s="923"/>
      <c r="B9743" s="917"/>
      <c r="C9743" s="917"/>
      <c r="D9743" s="917"/>
      <c r="E9743" s="917"/>
    </row>
    <row r="9744" spans="1:5">
      <c r="A9744" s="923"/>
      <c r="B9744" s="917"/>
      <c r="C9744" s="917"/>
      <c r="D9744" s="917"/>
      <c r="E9744" s="917"/>
    </row>
    <row r="9745" spans="1:5">
      <c r="A9745" s="923"/>
      <c r="B9745" s="917"/>
      <c r="C9745" s="917"/>
      <c r="D9745" s="917"/>
      <c r="E9745" s="917"/>
    </row>
    <row r="9746" spans="1:5">
      <c r="A9746" s="923"/>
      <c r="B9746" s="917"/>
      <c r="C9746" s="917"/>
      <c r="D9746" s="917"/>
      <c r="E9746" s="917"/>
    </row>
    <row r="9747" spans="1:5">
      <c r="A9747" s="923"/>
      <c r="B9747" s="917"/>
      <c r="C9747" s="917"/>
      <c r="D9747" s="917"/>
      <c r="E9747" s="917"/>
    </row>
    <row r="9748" spans="1:5">
      <c r="A9748" s="923"/>
      <c r="B9748" s="917"/>
      <c r="C9748" s="917"/>
      <c r="D9748" s="917"/>
      <c r="E9748" s="917"/>
    </row>
    <row r="9749" spans="1:5">
      <c r="A9749" s="923"/>
      <c r="B9749" s="917"/>
      <c r="C9749" s="917"/>
      <c r="D9749" s="917"/>
      <c r="E9749" s="917"/>
    </row>
    <row r="9750" spans="1:5">
      <c r="A9750" s="923"/>
      <c r="B9750" s="917"/>
      <c r="C9750" s="917"/>
      <c r="D9750" s="917"/>
      <c r="E9750" s="917"/>
    </row>
    <row r="9751" spans="1:5">
      <c r="A9751" s="923"/>
      <c r="B9751" s="917"/>
      <c r="C9751" s="917"/>
      <c r="D9751" s="917"/>
      <c r="E9751" s="917"/>
    </row>
    <row r="9752" spans="1:5">
      <c r="A9752" s="923"/>
      <c r="B9752" s="917"/>
      <c r="C9752" s="917"/>
      <c r="D9752" s="917"/>
      <c r="E9752" s="917"/>
    </row>
    <row r="9753" spans="1:5">
      <c r="A9753" s="923"/>
      <c r="B9753" s="917"/>
      <c r="C9753" s="917"/>
      <c r="D9753" s="917"/>
      <c r="E9753" s="917"/>
    </row>
    <row r="9754" spans="1:5">
      <c r="A9754" s="923"/>
      <c r="B9754" s="917"/>
      <c r="C9754" s="917"/>
      <c r="D9754" s="917"/>
      <c r="E9754" s="917"/>
    </row>
    <row r="9755" spans="1:5">
      <c r="A9755" s="923"/>
      <c r="B9755" s="917"/>
      <c r="C9755" s="917"/>
      <c r="D9755" s="917"/>
      <c r="E9755" s="917"/>
    </row>
    <row r="9756" spans="1:5">
      <c r="A9756" s="923"/>
      <c r="B9756" s="917"/>
      <c r="C9756" s="917"/>
      <c r="D9756" s="917"/>
      <c r="E9756" s="917"/>
    </row>
    <row r="9757" spans="1:5">
      <c r="A9757" s="923"/>
      <c r="B9757" s="917"/>
      <c r="C9757" s="917"/>
      <c r="D9757" s="917"/>
      <c r="E9757" s="917"/>
    </row>
    <row r="9758" spans="1:5">
      <c r="A9758" s="923"/>
      <c r="B9758" s="917"/>
      <c r="C9758" s="917"/>
      <c r="D9758" s="917"/>
      <c r="E9758" s="917"/>
    </row>
    <row r="9759" spans="1:5">
      <c r="A9759" s="923"/>
      <c r="B9759" s="917"/>
      <c r="C9759" s="917"/>
      <c r="D9759" s="917"/>
      <c r="E9759" s="917"/>
    </row>
    <row r="9760" spans="1:5">
      <c r="A9760" s="923"/>
      <c r="B9760" s="917"/>
      <c r="C9760" s="917"/>
      <c r="D9760" s="917"/>
      <c r="E9760" s="917"/>
    </row>
    <row r="9761" spans="1:5">
      <c r="A9761" s="923"/>
      <c r="B9761" s="917"/>
      <c r="C9761" s="917"/>
      <c r="D9761" s="917"/>
      <c r="E9761" s="917"/>
    </row>
    <row r="9762" spans="1:5">
      <c r="A9762" s="923"/>
      <c r="B9762" s="917"/>
      <c r="C9762" s="917"/>
      <c r="D9762" s="917"/>
      <c r="E9762" s="917"/>
    </row>
    <row r="9763" spans="1:5">
      <c r="A9763" s="923"/>
      <c r="B9763" s="917"/>
      <c r="C9763" s="917"/>
      <c r="D9763" s="917"/>
      <c r="E9763" s="917"/>
    </row>
    <row r="9764" spans="1:5">
      <c r="A9764" s="923"/>
      <c r="B9764" s="917"/>
      <c r="C9764" s="917"/>
      <c r="D9764" s="917"/>
      <c r="E9764" s="917"/>
    </row>
    <row r="9765" spans="1:5">
      <c r="A9765" s="923"/>
      <c r="B9765" s="917"/>
      <c r="C9765" s="917"/>
      <c r="D9765" s="917"/>
      <c r="E9765" s="917"/>
    </row>
    <row r="9766" spans="1:5">
      <c r="A9766" s="923"/>
      <c r="B9766" s="917"/>
      <c r="C9766" s="917"/>
      <c r="D9766" s="917"/>
      <c r="E9766" s="917"/>
    </row>
    <row r="9767" spans="1:5">
      <c r="A9767" s="923"/>
      <c r="B9767" s="917"/>
      <c r="C9767" s="917"/>
      <c r="D9767" s="917"/>
      <c r="E9767" s="917"/>
    </row>
    <row r="9768" spans="1:5">
      <c r="A9768" s="923"/>
      <c r="B9768" s="917"/>
      <c r="C9768" s="917"/>
      <c r="D9768" s="917"/>
      <c r="E9768" s="917"/>
    </row>
    <row r="9769" spans="1:5">
      <c r="A9769" s="923"/>
      <c r="B9769" s="917"/>
      <c r="C9769" s="917"/>
      <c r="D9769" s="917"/>
      <c r="E9769" s="917"/>
    </row>
    <row r="9770" spans="1:5">
      <c r="A9770" s="923"/>
      <c r="B9770" s="917"/>
      <c r="C9770" s="917"/>
      <c r="D9770" s="917"/>
      <c r="E9770" s="917"/>
    </row>
    <row r="9771" spans="1:5">
      <c r="A9771" s="923"/>
      <c r="B9771" s="917"/>
      <c r="C9771" s="917"/>
      <c r="D9771" s="917"/>
      <c r="E9771" s="917"/>
    </row>
    <row r="9772" spans="1:5">
      <c r="A9772" s="923"/>
      <c r="B9772" s="917"/>
      <c r="C9772" s="917"/>
      <c r="D9772" s="917"/>
      <c r="E9772" s="917"/>
    </row>
    <row r="9773" spans="1:5">
      <c r="A9773" s="923"/>
      <c r="B9773" s="917"/>
      <c r="C9773" s="917"/>
      <c r="D9773" s="917"/>
      <c r="E9773" s="917"/>
    </row>
    <row r="9774" spans="1:5">
      <c r="A9774" s="923"/>
      <c r="B9774" s="917"/>
      <c r="C9774" s="917"/>
      <c r="D9774" s="917"/>
      <c r="E9774" s="917"/>
    </row>
    <row r="9775" spans="1:5">
      <c r="A9775" s="923"/>
      <c r="B9775" s="917"/>
      <c r="C9775" s="917"/>
      <c r="D9775" s="917"/>
      <c r="E9775" s="917"/>
    </row>
    <row r="9776" spans="1:5">
      <c r="A9776" s="923"/>
      <c r="B9776" s="917"/>
      <c r="C9776" s="917"/>
      <c r="D9776" s="917"/>
      <c r="E9776" s="917"/>
    </row>
    <row r="9777" spans="1:5">
      <c r="A9777" s="923"/>
      <c r="B9777" s="917"/>
      <c r="C9777" s="917"/>
      <c r="D9777" s="917"/>
      <c r="E9777" s="917"/>
    </row>
    <row r="9778" spans="1:5">
      <c r="A9778" s="923"/>
      <c r="B9778" s="917"/>
      <c r="C9778" s="917"/>
      <c r="D9778" s="917"/>
      <c r="E9778" s="917"/>
    </row>
    <row r="9779" spans="1:5">
      <c r="A9779" s="923"/>
      <c r="B9779" s="917"/>
      <c r="C9779" s="917"/>
      <c r="D9779" s="917"/>
      <c r="E9779" s="917"/>
    </row>
    <row r="9780" spans="1:5">
      <c r="A9780" s="923"/>
      <c r="B9780" s="917"/>
      <c r="C9780" s="917"/>
      <c r="D9780" s="917"/>
      <c r="E9780" s="917"/>
    </row>
    <row r="9781" spans="1:5">
      <c r="A9781" s="923"/>
      <c r="B9781" s="917"/>
      <c r="C9781" s="917"/>
      <c r="D9781" s="917"/>
      <c r="E9781" s="917"/>
    </row>
    <row r="9782" spans="1:5">
      <c r="A9782" s="923"/>
      <c r="B9782" s="917"/>
      <c r="C9782" s="917"/>
      <c r="D9782" s="917"/>
      <c r="E9782" s="917"/>
    </row>
    <row r="9783" spans="1:5">
      <c r="A9783" s="923"/>
      <c r="B9783" s="917"/>
      <c r="C9783" s="917"/>
      <c r="D9783" s="917"/>
      <c r="E9783" s="917"/>
    </row>
    <row r="9784" spans="1:5">
      <c r="A9784" s="923"/>
      <c r="B9784" s="917"/>
      <c r="C9784" s="917"/>
      <c r="D9784" s="917"/>
      <c r="E9784" s="917"/>
    </row>
    <row r="9785" spans="1:5">
      <c r="A9785" s="923"/>
      <c r="B9785" s="917"/>
      <c r="C9785" s="917"/>
      <c r="D9785" s="917"/>
      <c r="E9785" s="917"/>
    </row>
    <row r="9786" spans="1:5">
      <c r="A9786" s="923"/>
      <c r="B9786" s="917"/>
      <c r="C9786" s="917"/>
      <c r="D9786" s="917"/>
      <c r="E9786" s="917"/>
    </row>
    <row r="9787" spans="1:5">
      <c r="A9787" s="923"/>
      <c r="B9787" s="917"/>
      <c r="C9787" s="917"/>
      <c r="D9787" s="917"/>
      <c r="E9787" s="917"/>
    </row>
    <row r="9788" spans="1:5">
      <c r="A9788" s="923"/>
      <c r="B9788" s="917"/>
      <c r="C9788" s="917"/>
      <c r="D9788" s="917"/>
      <c r="E9788" s="917"/>
    </row>
    <row r="9789" spans="1:5">
      <c r="A9789" s="923"/>
      <c r="B9789" s="917"/>
      <c r="C9789" s="917"/>
      <c r="D9789" s="917"/>
      <c r="E9789" s="917"/>
    </row>
    <row r="9790" spans="1:5">
      <c r="A9790" s="923"/>
      <c r="B9790" s="917"/>
      <c r="C9790" s="917"/>
      <c r="D9790" s="917"/>
      <c r="E9790" s="917"/>
    </row>
    <row r="9791" spans="1:5">
      <c r="A9791" s="923"/>
      <c r="B9791" s="917"/>
      <c r="C9791" s="917"/>
      <c r="D9791" s="917"/>
      <c r="E9791" s="917"/>
    </row>
    <row r="9792" spans="1:5">
      <c r="A9792" s="923"/>
      <c r="B9792" s="917"/>
      <c r="C9792" s="917"/>
      <c r="D9792" s="917"/>
      <c r="E9792" s="917"/>
    </row>
    <row r="9793" spans="1:5">
      <c r="A9793" s="923"/>
      <c r="B9793" s="917"/>
      <c r="C9793" s="917"/>
      <c r="D9793" s="917"/>
      <c r="E9793" s="917"/>
    </row>
    <row r="9794" spans="1:5">
      <c r="A9794" s="923"/>
      <c r="B9794" s="917"/>
      <c r="C9794" s="917"/>
      <c r="D9794" s="917"/>
      <c r="E9794" s="917"/>
    </row>
    <row r="9795" spans="1:5">
      <c r="A9795" s="923"/>
      <c r="B9795" s="917"/>
      <c r="C9795" s="917"/>
      <c r="D9795" s="917"/>
      <c r="E9795" s="917"/>
    </row>
    <row r="9796" spans="1:5">
      <c r="A9796" s="923"/>
      <c r="B9796" s="917"/>
      <c r="C9796" s="917"/>
      <c r="D9796" s="917"/>
      <c r="E9796" s="917"/>
    </row>
    <row r="9797" spans="1:5">
      <c r="A9797" s="923"/>
      <c r="B9797" s="917"/>
      <c r="C9797" s="917"/>
      <c r="D9797" s="917"/>
      <c r="E9797" s="917"/>
    </row>
    <row r="9798" spans="1:5">
      <c r="A9798" s="923"/>
      <c r="B9798" s="917"/>
      <c r="C9798" s="917"/>
      <c r="D9798" s="917"/>
      <c r="E9798" s="917"/>
    </row>
    <row r="9799" spans="1:5">
      <c r="A9799" s="923"/>
      <c r="B9799" s="917"/>
      <c r="C9799" s="917"/>
      <c r="D9799" s="917"/>
      <c r="E9799" s="917"/>
    </row>
    <row r="9800" spans="1:5">
      <c r="A9800" s="923"/>
      <c r="B9800" s="917"/>
      <c r="C9800" s="917"/>
      <c r="D9800" s="917"/>
      <c r="E9800" s="917"/>
    </row>
    <row r="9801" spans="1:5">
      <c r="A9801" s="923"/>
      <c r="B9801" s="917"/>
      <c r="C9801" s="917"/>
      <c r="D9801" s="917"/>
      <c r="E9801" s="917"/>
    </row>
    <row r="9802" spans="1:5">
      <c r="A9802" s="923"/>
      <c r="B9802" s="917"/>
      <c r="C9802" s="917"/>
      <c r="D9802" s="917"/>
      <c r="E9802" s="917"/>
    </row>
    <row r="9803" spans="1:5">
      <c r="A9803" s="923"/>
      <c r="B9803" s="917"/>
      <c r="C9803" s="917"/>
      <c r="D9803" s="917"/>
      <c r="E9803" s="917"/>
    </row>
    <row r="9804" spans="1:5">
      <c r="A9804" s="923"/>
      <c r="B9804" s="917"/>
      <c r="C9804" s="917"/>
      <c r="D9804" s="917"/>
      <c r="E9804" s="917"/>
    </row>
    <row r="9805" spans="1:5">
      <c r="A9805" s="923"/>
      <c r="B9805" s="917"/>
      <c r="C9805" s="917"/>
      <c r="D9805" s="917"/>
      <c r="E9805" s="917"/>
    </row>
    <row r="9806" spans="1:5">
      <c r="A9806" s="923"/>
      <c r="B9806" s="917"/>
      <c r="C9806" s="917"/>
      <c r="D9806" s="917"/>
      <c r="E9806" s="917"/>
    </row>
    <row r="9807" spans="1:5">
      <c r="A9807" s="923"/>
      <c r="B9807" s="917"/>
      <c r="C9807" s="917"/>
      <c r="D9807" s="917"/>
      <c r="E9807" s="917"/>
    </row>
    <row r="9808" spans="1:5">
      <c r="A9808" s="923"/>
      <c r="B9808" s="917"/>
      <c r="C9808" s="917"/>
      <c r="D9808" s="917"/>
      <c r="E9808" s="917"/>
    </row>
    <row r="9809" spans="1:5">
      <c r="A9809" s="923"/>
      <c r="B9809" s="917"/>
      <c r="C9809" s="917"/>
      <c r="D9809" s="917"/>
      <c r="E9809" s="917"/>
    </row>
    <row r="9810" spans="1:5">
      <c r="A9810" s="923"/>
      <c r="B9810" s="917"/>
      <c r="C9810" s="917"/>
      <c r="D9810" s="917"/>
      <c r="E9810" s="917"/>
    </row>
    <row r="9811" spans="1:5">
      <c r="A9811" s="923"/>
      <c r="B9811" s="917"/>
      <c r="C9811" s="917"/>
      <c r="D9811" s="917"/>
      <c r="E9811" s="917"/>
    </row>
    <row r="9812" spans="1:5">
      <c r="A9812" s="923"/>
      <c r="B9812" s="917"/>
      <c r="C9812" s="917"/>
      <c r="D9812" s="917"/>
      <c r="E9812" s="917"/>
    </row>
    <row r="9813" spans="1:5">
      <c r="A9813" s="923"/>
      <c r="B9813" s="917"/>
      <c r="C9813" s="917"/>
      <c r="D9813" s="917"/>
      <c r="E9813" s="917"/>
    </row>
    <row r="9814" spans="1:5">
      <c r="A9814" s="923"/>
      <c r="B9814" s="917"/>
      <c r="C9814" s="917"/>
      <c r="D9814" s="917"/>
      <c r="E9814" s="917"/>
    </row>
    <row r="9815" spans="1:5">
      <c r="A9815" s="923"/>
      <c r="B9815" s="917"/>
      <c r="C9815" s="917"/>
      <c r="D9815" s="917"/>
      <c r="E9815" s="917"/>
    </row>
    <row r="9816" spans="1:5">
      <c r="A9816" s="923"/>
      <c r="B9816" s="917"/>
      <c r="C9816" s="917"/>
      <c r="D9816" s="917"/>
      <c r="E9816" s="917"/>
    </row>
    <row r="9817" spans="1:5">
      <c r="A9817" s="923"/>
      <c r="B9817" s="917"/>
      <c r="C9817" s="917"/>
      <c r="D9817" s="917"/>
      <c r="E9817" s="917"/>
    </row>
    <row r="9818" spans="1:5">
      <c r="A9818" s="923"/>
      <c r="B9818" s="917"/>
      <c r="C9818" s="917"/>
      <c r="D9818" s="917"/>
      <c r="E9818" s="917"/>
    </row>
    <row r="9819" spans="1:5">
      <c r="A9819" s="923"/>
      <c r="B9819" s="917"/>
      <c r="C9819" s="917"/>
      <c r="D9819" s="917"/>
      <c r="E9819" s="917"/>
    </row>
    <row r="9820" spans="1:5">
      <c r="A9820" s="923"/>
      <c r="B9820" s="917"/>
      <c r="C9820" s="917"/>
      <c r="D9820" s="917"/>
      <c r="E9820" s="917"/>
    </row>
    <row r="9821" spans="1:5">
      <c r="A9821" s="923"/>
      <c r="B9821" s="917"/>
      <c r="C9821" s="917"/>
      <c r="D9821" s="917"/>
      <c r="E9821" s="917"/>
    </row>
    <row r="9822" spans="1:5">
      <c r="A9822" s="923"/>
      <c r="B9822" s="917"/>
      <c r="C9822" s="917"/>
      <c r="D9822" s="917"/>
      <c r="E9822" s="917"/>
    </row>
    <row r="9823" spans="1:5">
      <c r="A9823" s="923"/>
      <c r="B9823" s="917"/>
      <c r="C9823" s="917"/>
      <c r="D9823" s="917"/>
      <c r="E9823" s="917"/>
    </row>
    <row r="9824" spans="1:5">
      <c r="A9824" s="923"/>
      <c r="B9824" s="917"/>
      <c r="C9824" s="917"/>
      <c r="D9824" s="917"/>
      <c r="E9824" s="917"/>
    </row>
    <row r="9825" spans="1:5">
      <c r="A9825" s="923"/>
      <c r="B9825" s="917"/>
      <c r="C9825" s="917"/>
      <c r="D9825" s="917"/>
      <c r="E9825" s="917"/>
    </row>
    <row r="9826" spans="1:5">
      <c r="A9826" s="923"/>
      <c r="B9826" s="917"/>
      <c r="C9826" s="917"/>
      <c r="D9826" s="917"/>
      <c r="E9826" s="917"/>
    </row>
    <row r="9827" spans="1:5">
      <c r="A9827" s="923"/>
      <c r="B9827" s="917"/>
      <c r="C9827" s="917"/>
      <c r="D9827" s="917"/>
      <c r="E9827" s="917"/>
    </row>
    <row r="9828" spans="1:5">
      <c r="A9828" s="923"/>
      <c r="B9828" s="917"/>
      <c r="C9828" s="917"/>
      <c r="D9828" s="917"/>
      <c r="E9828" s="917"/>
    </row>
    <row r="9829" spans="1:5">
      <c r="A9829" s="923"/>
      <c r="B9829" s="917"/>
      <c r="C9829" s="917"/>
      <c r="D9829" s="917"/>
      <c r="E9829" s="917"/>
    </row>
    <row r="9830" spans="1:5">
      <c r="A9830" s="923"/>
      <c r="B9830" s="917"/>
      <c r="C9830" s="917"/>
      <c r="D9830" s="917"/>
      <c r="E9830" s="917"/>
    </row>
    <row r="9831" spans="1:5">
      <c r="A9831" s="923"/>
      <c r="B9831" s="917"/>
      <c r="C9831" s="917"/>
      <c r="D9831" s="917"/>
      <c r="E9831" s="917"/>
    </row>
    <row r="9832" spans="1:5">
      <c r="A9832" s="923"/>
      <c r="B9832" s="917"/>
      <c r="C9832" s="917"/>
      <c r="D9832" s="917"/>
      <c r="E9832" s="917"/>
    </row>
    <row r="9833" spans="1:5">
      <c r="A9833" s="923"/>
      <c r="B9833" s="917"/>
      <c r="C9833" s="917"/>
      <c r="D9833" s="917"/>
      <c r="E9833" s="917"/>
    </row>
    <row r="9834" spans="1:5">
      <c r="A9834" s="923"/>
      <c r="B9834" s="917"/>
      <c r="C9834" s="917"/>
      <c r="D9834" s="917"/>
      <c r="E9834" s="917"/>
    </row>
    <row r="9835" spans="1:5">
      <c r="A9835" s="923"/>
      <c r="B9835" s="917"/>
      <c r="C9835" s="917"/>
      <c r="D9835" s="917"/>
      <c r="E9835" s="917"/>
    </row>
    <row r="9836" spans="1:5">
      <c r="A9836" s="923"/>
      <c r="B9836" s="917"/>
      <c r="C9836" s="917"/>
      <c r="D9836" s="917"/>
      <c r="E9836" s="917"/>
    </row>
    <row r="9837" spans="1:5">
      <c r="A9837" s="923"/>
      <c r="B9837" s="917"/>
      <c r="C9837" s="917"/>
      <c r="D9837" s="917"/>
      <c r="E9837" s="917"/>
    </row>
    <row r="9838" spans="1:5">
      <c r="A9838" s="923"/>
      <c r="B9838" s="917"/>
      <c r="C9838" s="917"/>
      <c r="D9838" s="917"/>
      <c r="E9838" s="917"/>
    </row>
    <row r="9839" spans="1:5">
      <c r="A9839" s="923"/>
      <c r="B9839" s="917"/>
      <c r="C9839" s="917"/>
      <c r="D9839" s="917"/>
      <c r="E9839" s="917"/>
    </row>
    <row r="9840" spans="1:5">
      <c r="A9840" s="923"/>
      <c r="B9840" s="917"/>
      <c r="C9840" s="917"/>
      <c r="D9840" s="917"/>
      <c r="E9840" s="917"/>
    </row>
    <row r="9841" spans="1:5">
      <c r="A9841" s="923"/>
      <c r="B9841" s="917"/>
      <c r="C9841" s="917"/>
      <c r="D9841" s="917"/>
      <c r="E9841" s="917"/>
    </row>
    <row r="9842" spans="1:5">
      <c r="A9842" s="923"/>
      <c r="B9842" s="917"/>
      <c r="C9842" s="917"/>
      <c r="D9842" s="917"/>
      <c r="E9842" s="917"/>
    </row>
    <row r="9843" spans="1:5">
      <c r="A9843" s="923"/>
      <c r="B9843" s="917"/>
      <c r="C9843" s="917"/>
      <c r="D9843" s="917"/>
      <c r="E9843" s="917"/>
    </row>
    <row r="9844" spans="1:5">
      <c r="A9844" s="923"/>
      <c r="B9844" s="917"/>
      <c r="C9844" s="917"/>
      <c r="D9844" s="917"/>
      <c r="E9844" s="917"/>
    </row>
    <row r="9845" spans="1:5">
      <c r="A9845" s="923"/>
      <c r="B9845" s="917"/>
      <c r="C9845" s="917"/>
      <c r="D9845" s="917"/>
      <c r="E9845" s="917"/>
    </row>
    <row r="9846" spans="1:5">
      <c r="A9846" s="923"/>
      <c r="B9846" s="917"/>
      <c r="C9846" s="917"/>
      <c r="D9846" s="917"/>
      <c r="E9846" s="917"/>
    </row>
    <row r="9847" spans="1:5">
      <c r="A9847" s="923"/>
      <c r="B9847" s="917"/>
      <c r="C9847" s="917"/>
      <c r="D9847" s="917"/>
      <c r="E9847" s="917"/>
    </row>
    <row r="9848" spans="1:5">
      <c r="A9848" s="923"/>
      <c r="B9848" s="917"/>
      <c r="C9848" s="917"/>
      <c r="D9848" s="917"/>
      <c r="E9848" s="917"/>
    </row>
    <row r="9849" spans="1:5">
      <c r="A9849" s="923"/>
      <c r="B9849" s="917"/>
      <c r="C9849" s="917"/>
      <c r="D9849" s="917"/>
      <c r="E9849" s="917"/>
    </row>
    <row r="9850" spans="1:5">
      <c r="A9850" s="923"/>
      <c r="B9850" s="917"/>
      <c r="C9850" s="917"/>
      <c r="D9850" s="917"/>
      <c r="E9850" s="917"/>
    </row>
    <row r="9851" spans="1:5">
      <c r="A9851" s="923"/>
      <c r="B9851" s="917"/>
      <c r="C9851" s="917"/>
      <c r="D9851" s="917"/>
      <c r="E9851" s="917"/>
    </row>
    <row r="9852" spans="1:5">
      <c r="A9852" s="923"/>
      <c r="B9852" s="917"/>
      <c r="C9852" s="917"/>
      <c r="D9852" s="917"/>
      <c r="E9852" s="917"/>
    </row>
    <row r="9853" spans="1:5">
      <c r="A9853" s="923"/>
      <c r="B9853" s="917"/>
      <c r="C9853" s="917"/>
      <c r="D9853" s="917"/>
      <c r="E9853" s="917"/>
    </row>
    <row r="9854" spans="1:5">
      <c r="A9854" s="923"/>
      <c r="B9854" s="917"/>
      <c r="C9854" s="917"/>
      <c r="D9854" s="917"/>
      <c r="E9854" s="917"/>
    </row>
    <row r="9855" spans="1:5">
      <c r="A9855" s="923"/>
      <c r="B9855" s="917"/>
      <c r="C9855" s="917"/>
      <c r="D9855" s="917"/>
      <c r="E9855" s="917"/>
    </row>
    <row r="9856" spans="1:5">
      <c r="A9856" s="923"/>
      <c r="B9856" s="917"/>
      <c r="C9856" s="917"/>
      <c r="D9856" s="917"/>
      <c r="E9856" s="917"/>
    </row>
    <row r="9857" spans="1:5">
      <c r="A9857" s="923"/>
      <c r="B9857" s="917"/>
      <c r="C9857" s="917"/>
      <c r="D9857" s="917"/>
      <c r="E9857" s="917"/>
    </row>
    <row r="9858" spans="1:5">
      <c r="A9858" s="923"/>
      <c r="B9858" s="917"/>
      <c r="C9858" s="917"/>
      <c r="D9858" s="917"/>
      <c r="E9858" s="917"/>
    </row>
    <row r="9859" spans="1:5">
      <c r="A9859" s="923"/>
      <c r="B9859" s="917"/>
      <c r="C9859" s="917"/>
      <c r="D9859" s="917"/>
      <c r="E9859" s="917"/>
    </row>
    <row r="9860" spans="1:5">
      <c r="A9860" s="923"/>
      <c r="B9860" s="917"/>
      <c r="C9860" s="917"/>
      <c r="D9860" s="917"/>
      <c r="E9860" s="917"/>
    </row>
    <row r="9861" spans="1:5">
      <c r="A9861" s="923"/>
      <c r="B9861" s="917"/>
      <c r="C9861" s="917"/>
      <c r="D9861" s="917"/>
      <c r="E9861" s="917"/>
    </row>
    <row r="9862" spans="1:5">
      <c r="A9862" s="923"/>
      <c r="B9862" s="917"/>
      <c r="C9862" s="917"/>
      <c r="D9862" s="917"/>
      <c r="E9862" s="917"/>
    </row>
    <row r="9863" spans="1:5">
      <c r="A9863" s="923"/>
      <c r="B9863" s="917"/>
      <c r="C9863" s="917"/>
      <c r="D9863" s="917"/>
      <c r="E9863" s="917"/>
    </row>
    <row r="9864" spans="1:5">
      <c r="A9864" s="923"/>
      <c r="B9864" s="917"/>
      <c r="C9864" s="917"/>
      <c r="D9864" s="917"/>
      <c r="E9864" s="917"/>
    </row>
    <row r="9865" spans="1:5">
      <c r="A9865" s="923"/>
      <c r="B9865" s="917"/>
      <c r="C9865" s="917"/>
      <c r="D9865" s="917"/>
      <c r="E9865" s="917"/>
    </row>
    <row r="9866" spans="1:5">
      <c r="A9866" s="923"/>
      <c r="B9866" s="917"/>
      <c r="C9866" s="917"/>
      <c r="D9866" s="917"/>
      <c r="E9866" s="917"/>
    </row>
    <row r="9867" spans="1:5">
      <c r="A9867" s="923"/>
      <c r="B9867" s="917"/>
      <c r="C9867" s="917"/>
      <c r="D9867" s="917"/>
      <c r="E9867" s="917"/>
    </row>
    <row r="9868" spans="1:5">
      <c r="A9868" s="923"/>
      <c r="B9868" s="917"/>
      <c r="C9868" s="917"/>
      <c r="D9868" s="917"/>
      <c r="E9868" s="917"/>
    </row>
    <row r="9869" spans="1:5">
      <c r="A9869" s="923"/>
      <c r="B9869" s="917"/>
      <c r="C9869" s="917"/>
      <c r="D9869" s="917"/>
      <c r="E9869" s="917"/>
    </row>
    <row r="9870" spans="1:5">
      <c r="A9870" s="923"/>
      <c r="B9870" s="917"/>
      <c r="C9870" s="917"/>
      <c r="D9870" s="917"/>
      <c r="E9870" s="917"/>
    </row>
    <row r="9871" spans="1:5">
      <c r="A9871" s="923"/>
      <c r="B9871" s="917"/>
      <c r="C9871" s="917"/>
      <c r="D9871" s="917"/>
      <c r="E9871" s="917"/>
    </row>
    <row r="9872" spans="1:5">
      <c r="A9872" s="923"/>
      <c r="B9872" s="917"/>
      <c r="C9872" s="917"/>
      <c r="D9872" s="917"/>
      <c r="E9872" s="917"/>
    </row>
    <row r="9873" spans="1:5">
      <c r="A9873" s="923"/>
      <c r="B9873" s="917"/>
      <c r="C9873" s="917"/>
      <c r="D9873" s="917"/>
      <c r="E9873" s="917"/>
    </row>
    <row r="9874" spans="1:5">
      <c r="A9874" s="923"/>
      <c r="B9874" s="917"/>
      <c r="C9874" s="917"/>
      <c r="D9874" s="917"/>
      <c r="E9874" s="917"/>
    </row>
    <row r="9875" spans="1:5">
      <c r="A9875" s="923"/>
      <c r="B9875" s="917"/>
      <c r="C9875" s="917"/>
      <c r="D9875" s="917"/>
      <c r="E9875" s="917"/>
    </row>
    <row r="9876" spans="1:5">
      <c r="A9876" s="923"/>
      <c r="B9876" s="917"/>
      <c r="C9876" s="917"/>
      <c r="D9876" s="917"/>
      <c r="E9876" s="917"/>
    </row>
    <row r="9877" spans="1:5">
      <c r="A9877" s="923"/>
      <c r="B9877" s="917"/>
      <c r="C9877" s="917"/>
      <c r="D9877" s="917"/>
      <c r="E9877" s="917"/>
    </row>
    <row r="9878" spans="1:5">
      <c r="A9878" s="923"/>
      <c r="B9878" s="917"/>
      <c r="C9878" s="917"/>
      <c r="D9878" s="917"/>
      <c r="E9878" s="917"/>
    </row>
    <row r="9879" spans="1:5">
      <c r="A9879" s="923"/>
      <c r="B9879" s="917"/>
      <c r="C9879" s="917"/>
      <c r="D9879" s="917"/>
      <c r="E9879" s="917"/>
    </row>
    <row r="9880" spans="1:5">
      <c r="A9880" s="923"/>
      <c r="B9880" s="917"/>
      <c r="C9880" s="917"/>
      <c r="D9880" s="917"/>
      <c r="E9880" s="917"/>
    </row>
    <row r="9881" spans="1:5">
      <c r="A9881" s="923"/>
      <c r="B9881" s="917"/>
      <c r="C9881" s="917"/>
      <c r="D9881" s="917"/>
      <c r="E9881" s="917"/>
    </row>
    <row r="9882" spans="1:5">
      <c r="A9882" s="923"/>
      <c r="B9882" s="917"/>
      <c r="C9882" s="917"/>
      <c r="D9882" s="917"/>
      <c r="E9882" s="917"/>
    </row>
    <row r="9883" spans="1:5">
      <c r="A9883" s="923"/>
      <c r="B9883" s="917"/>
      <c r="C9883" s="917"/>
      <c r="D9883" s="917"/>
      <c r="E9883" s="917"/>
    </row>
    <row r="9884" spans="1:5">
      <c r="A9884" s="923"/>
      <c r="B9884" s="917"/>
      <c r="C9884" s="917"/>
      <c r="D9884" s="917"/>
      <c r="E9884" s="917"/>
    </row>
    <row r="9885" spans="1:5">
      <c r="A9885" s="923"/>
      <c r="B9885" s="917"/>
      <c r="C9885" s="917"/>
      <c r="D9885" s="917"/>
      <c r="E9885" s="917"/>
    </row>
    <row r="9886" spans="1:5">
      <c r="A9886" s="923"/>
      <c r="B9886" s="917"/>
      <c r="C9886" s="917"/>
      <c r="D9886" s="917"/>
      <c r="E9886" s="917"/>
    </row>
    <row r="9887" spans="1:5">
      <c r="A9887" s="923"/>
      <c r="B9887" s="917"/>
      <c r="C9887" s="917"/>
      <c r="D9887" s="917"/>
      <c r="E9887" s="917"/>
    </row>
    <row r="9888" spans="1:5">
      <c r="A9888" s="923"/>
      <c r="B9888" s="917"/>
      <c r="C9888" s="917"/>
      <c r="D9888" s="917"/>
      <c r="E9888" s="917"/>
    </row>
    <row r="9889" spans="1:5">
      <c r="A9889" s="923"/>
      <c r="B9889" s="917"/>
      <c r="C9889" s="917"/>
      <c r="D9889" s="917"/>
      <c r="E9889" s="917"/>
    </row>
    <row r="9890" spans="1:5">
      <c r="A9890" s="923"/>
      <c r="B9890" s="917"/>
      <c r="C9890" s="917"/>
      <c r="D9890" s="917"/>
      <c r="E9890" s="917"/>
    </row>
    <row r="9891" spans="1:5">
      <c r="A9891" s="923"/>
      <c r="B9891" s="917"/>
      <c r="C9891" s="917"/>
      <c r="D9891" s="917"/>
      <c r="E9891" s="917"/>
    </row>
    <row r="9892" spans="1:5">
      <c r="A9892" s="923"/>
      <c r="B9892" s="917"/>
      <c r="C9892" s="917"/>
      <c r="D9892" s="917"/>
      <c r="E9892" s="917"/>
    </row>
    <row r="9893" spans="1:5">
      <c r="A9893" s="923"/>
      <c r="B9893" s="917"/>
      <c r="C9893" s="917"/>
      <c r="D9893" s="917"/>
      <c r="E9893" s="917"/>
    </row>
    <row r="9894" spans="1:5">
      <c r="A9894" s="923"/>
      <c r="B9894" s="917"/>
      <c r="C9894" s="917"/>
      <c r="D9894" s="917"/>
      <c r="E9894" s="917"/>
    </row>
    <row r="9895" spans="1:5">
      <c r="A9895" s="923"/>
      <c r="B9895" s="917"/>
      <c r="C9895" s="917"/>
      <c r="D9895" s="917"/>
      <c r="E9895" s="917"/>
    </row>
    <row r="9896" spans="1:5">
      <c r="A9896" s="923"/>
      <c r="B9896" s="917"/>
      <c r="C9896" s="917"/>
      <c r="D9896" s="917"/>
      <c r="E9896" s="917"/>
    </row>
    <row r="9897" spans="1:5">
      <c r="A9897" s="923"/>
      <c r="B9897" s="917"/>
      <c r="C9897" s="917"/>
      <c r="D9897" s="917"/>
      <c r="E9897" s="917"/>
    </row>
    <row r="9898" spans="1:5">
      <c r="A9898" s="923"/>
      <c r="B9898" s="917"/>
      <c r="C9898" s="917"/>
      <c r="D9898" s="917"/>
      <c r="E9898" s="917"/>
    </row>
    <row r="9899" spans="1:5">
      <c r="A9899" s="923"/>
      <c r="B9899" s="917"/>
      <c r="C9899" s="917"/>
      <c r="D9899" s="917"/>
      <c r="E9899" s="917"/>
    </row>
    <row r="9900" spans="1:5">
      <c r="A9900" s="923"/>
      <c r="B9900" s="917"/>
      <c r="C9900" s="917"/>
      <c r="D9900" s="917"/>
      <c r="E9900" s="917"/>
    </row>
    <row r="9901" spans="1:5">
      <c r="A9901" s="923"/>
      <c r="B9901" s="917"/>
      <c r="C9901" s="917"/>
      <c r="D9901" s="917"/>
      <c r="E9901" s="917"/>
    </row>
    <row r="9902" spans="1:5">
      <c r="A9902" s="923"/>
      <c r="B9902" s="917"/>
      <c r="C9902" s="917"/>
      <c r="D9902" s="917"/>
      <c r="E9902" s="917"/>
    </row>
    <row r="9903" spans="1:5">
      <c r="A9903" s="923"/>
      <c r="B9903" s="917"/>
      <c r="C9903" s="917"/>
      <c r="D9903" s="917"/>
      <c r="E9903" s="917"/>
    </row>
    <row r="9904" spans="1:5">
      <c r="A9904" s="923"/>
      <c r="B9904" s="917"/>
      <c r="C9904" s="917"/>
      <c r="D9904" s="917"/>
      <c r="E9904" s="917"/>
    </row>
    <row r="9905" spans="1:5">
      <c r="A9905" s="923"/>
      <c r="B9905" s="917"/>
      <c r="C9905" s="917"/>
      <c r="D9905" s="917"/>
      <c r="E9905" s="917"/>
    </row>
    <row r="9906" spans="1:5">
      <c r="A9906" s="923"/>
      <c r="B9906" s="917"/>
      <c r="C9906" s="917"/>
      <c r="D9906" s="917"/>
      <c r="E9906" s="917"/>
    </row>
    <row r="9907" spans="1:5">
      <c r="A9907" s="923"/>
      <c r="B9907" s="917"/>
      <c r="C9907" s="917"/>
      <c r="D9907" s="917"/>
      <c r="E9907" s="917"/>
    </row>
    <row r="9908" spans="1:5">
      <c r="A9908" s="923"/>
      <c r="B9908" s="917"/>
      <c r="C9908" s="917"/>
      <c r="D9908" s="917"/>
      <c r="E9908" s="917"/>
    </row>
    <row r="9909" spans="1:5">
      <c r="A9909" s="923"/>
      <c r="B9909" s="917"/>
      <c r="C9909" s="917"/>
      <c r="D9909" s="917"/>
      <c r="E9909" s="917"/>
    </row>
    <row r="9910" spans="1:5">
      <c r="A9910" s="923"/>
      <c r="B9910" s="917"/>
      <c r="C9910" s="917"/>
      <c r="D9910" s="917"/>
      <c r="E9910" s="917"/>
    </row>
    <row r="9911" spans="1:5">
      <c r="A9911" s="923"/>
      <c r="B9911" s="917"/>
      <c r="C9911" s="917"/>
      <c r="D9911" s="917"/>
      <c r="E9911" s="917"/>
    </row>
    <row r="9912" spans="1:5">
      <c r="A9912" s="923"/>
      <c r="B9912" s="917"/>
      <c r="C9912" s="917"/>
      <c r="D9912" s="917"/>
      <c r="E9912" s="917"/>
    </row>
    <row r="9913" spans="1:5">
      <c r="A9913" s="923"/>
      <c r="B9913" s="917"/>
      <c r="C9913" s="917"/>
      <c r="D9913" s="917"/>
      <c r="E9913" s="917"/>
    </row>
    <row r="9914" spans="1:5">
      <c r="A9914" s="923"/>
      <c r="B9914" s="917"/>
      <c r="C9914" s="917"/>
      <c r="D9914" s="917"/>
      <c r="E9914" s="917"/>
    </row>
    <row r="9915" spans="1:5">
      <c r="A9915" s="923"/>
      <c r="B9915" s="917"/>
      <c r="C9915" s="917"/>
      <c r="D9915" s="917"/>
      <c r="E9915" s="917"/>
    </row>
    <row r="9916" spans="1:5">
      <c r="A9916" s="923"/>
      <c r="B9916" s="917"/>
      <c r="C9916" s="917"/>
      <c r="D9916" s="917"/>
      <c r="E9916" s="917"/>
    </row>
    <row r="9917" spans="1:5">
      <c r="A9917" s="923"/>
      <c r="B9917" s="917"/>
      <c r="C9917" s="917"/>
      <c r="D9917" s="917"/>
      <c r="E9917" s="917"/>
    </row>
    <row r="9918" spans="1:5">
      <c r="A9918" s="923"/>
      <c r="B9918" s="917"/>
      <c r="C9918" s="917"/>
      <c r="D9918" s="917"/>
      <c r="E9918" s="917"/>
    </row>
    <row r="9919" spans="1:5">
      <c r="A9919" s="923"/>
      <c r="B9919" s="917"/>
      <c r="C9919" s="917"/>
      <c r="D9919" s="917"/>
      <c r="E9919" s="917"/>
    </row>
    <row r="9920" spans="1:5">
      <c r="A9920" s="923"/>
      <c r="B9920" s="917"/>
      <c r="C9920" s="917"/>
      <c r="D9920" s="917"/>
      <c r="E9920" s="917"/>
    </row>
    <row r="9921" spans="1:5">
      <c r="A9921" s="923"/>
      <c r="B9921" s="917"/>
      <c r="C9921" s="917"/>
      <c r="D9921" s="917"/>
      <c r="E9921" s="917"/>
    </row>
    <row r="9922" spans="1:5">
      <c r="A9922" s="923"/>
      <c r="B9922" s="917"/>
      <c r="C9922" s="917"/>
      <c r="D9922" s="917"/>
      <c r="E9922" s="917"/>
    </row>
    <row r="9923" spans="1:5">
      <c r="A9923" s="923"/>
      <c r="B9923" s="917"/>
      <c r="C9923" s="917"/>
      <c r="D9923" s="917"/>
      <c r="E9923" s="917"/>
    </row>
    <row r="9924" spans="1:5">
      <c r="A9924" s="923"/>
      <c r="B9924" s="917"/>
      <c r="C9924" s="917"/>
      <c r="D9924" s="917"/>
      <c r="E9924" s="917"/>
    </row>
    <row r="9925" spans="1:5">
      <c r="A9925" s="923"/>
      <c r="B9925" s="917"/>
      <c r="C9925" s="917"/>
      <c r="D9925" s="917"/>
      <c r="E9925" s="917"/>
    </row>
    <row r="9926" spans="1:5">
      <c r="A9926" s="923"/>
      <c r="B9926" s="917"/>
      <c r="C9926" s="917"/>
      <c r="D9926" s="917"/>
      <c r="E9926" s="917"/>
    </row>
    <row r="9927" spans="1:5">
      <c r="A9927" s="923"/>
      <c r="B9927" s="917"/>
      <c r="C9927" s="917"/>
      <c r="D9927" s="917"/>
      <c r="E9927" s="917"/>
    </row>
    <row r="9928" spans="1:5">
      <c r="A9928" s="923"/>
      <c r="B9928" s="917"/>
      <c r="C9928" s="917"/>
      <c r="D9928" s="917"/>
      <c r="E9928" s="917"/>
    </row>
    <row r="9929" spans="1:5">
      <c r="A9929" s="923"/>
      <c r="B9929" s="917"/>
      <c r="C9929" s="917"/>
      <c r="D9929" s="917"/>
      <c r="E9929" s="917"/>
    </row>
    <row r="9930" spans="1:5">
      <c r="A9930" s="923"/>
      <c r="B9930" s="917"/>
      <c r="C9930" s="917"/>
      <c r="D9930" s="917"/>
      <c r="E9930" s="917"/>
    </row>
    <row r="9931" spans="1:5">
      <c r="A9931" s="923"/>
      <c r="B9931" s="917"/>
      <c r="C9931" s="917"/>
      <c r="D9931" s="917"/>
      <c r="E9931" s="917"/>
    </row>
    <row r="9932" spans="1:5">
      <c r="A9932" s="923"/>
      <c r="B9932" s="917"/>
      <c r="C9932" s="917"/>
      <c r="D9932" s="917"/>
      <c r="E9932" s="917"/>
    </row>
    <row r="9933" spans="1:5">
      <c r="A9933" s="923"/>
      <c r="B9933" s="917"/>
      <c r="C9933" s="917"/>
      <c r="D9933" s="917"/>
      <c r="E9933" s="917"/>
    </row>
    <row r="9934" spans="1:5">
      <c r="A9934" s="923"/>
      <c r="B9934" s="917"/>
      <c r="C9934" s="917"/>
      <c r="D9934" s="917"/>
      <c r="E9934" s="917"/>
    </row>
    <row r="9935" spans="1:5">
      <c r="A9935" s="923"/>
      <c r="B9935" s="917"/>
      <c r="C9935" s="917"/>
      <c r="D9935" s="917"/>
      <c r="E9935" s="917"/>
    </row>
    <row r="9936" spans="1:5">
      <c r="A9936" s="923"/>
      <c r="B9936" s="917"/>
      <c r="C9936" s="917"/>
      <c r="D9936" s="917"/>
      <c r="E9936" s="917"/>
    </row>
    <row r="9937" spans="1:5">
      <c r="A9937" s="923"/>
      <c r="B9937" s="917"/>
      <c r="C9937" s="917"/>
      <c r="D9937" s="917"/>
      <c r="E9937" s="917"/>
    </row>
    <row r="9938" spans="1:5">
      <c r="A9938" s="923"/>
      <c r="B9938" s="917"/>
      <c r="C9938" s="917"/>
      <c r="D9938" s="917"/>
      <c r="E9938" s="917"/>
    </row>
    <row r="9939" spans="1:5">
      <c r="A9939" s="923"/>
      <c r="B9939" s="917"/>
      <c r="C9939" s="917"/>
      <c r="D9939" s="917"/>
      <c r="E9939" s="917"/>
    </row>
    <row r="9940" spans="1:5">
      <c r="A9940" s="923"/>
      <c r="B9940" s="917"/>
      <c r="C9940" s="917"/>
      <c r="D9940" s="917"/>
      <c r="E9940" s="917"/>
    </row>
    <row r="9941" spans="1:5">
      <c r="A9941" s="923"/>
      <c r="B9941" s="917"/>
      <c r="C9941" s="917"/>
      <c r="D9941" s="917"/>
      <c r="E9941" s="917"/>
    </row>
    <row r="9942" spans="1:5">
      <c r="A9942" s="923"/>
      <c r="B9942" s="917"/>
      <c r="C9942" s="917"/>
      <c r="D9942" s="917"/>
      <c r="E9942" s="917"/>
    </row>
    <row r="9943" spans="1:5">
      <c r="A9943" s="923"/>
      <c r="B9943" s="917"/>
      <c r="C9943" s="917"/>
      <c r="D9943" s="917"/>
      <c r="E9943" s="917"/>
    </row>
    <row r="9944" spans="1:5">
      <c r="A9944" s="923"/>
      <c r="B9944" s="917"/>
      <c r="C9944" s="917"/>
      <c r="D9944" s="917"/>
      <c r="E9944" s="917"/>
    </row>
    <row r="9945" spans="1:5">
      <c r="A9945" s="923"/>
      <c r="B9945" s="917"/>
      <c r="C9945" s="917"/>
      <c r="D9945" s="917"/>
      <c r="E9945" s="917"/>
    </row>
    <row r="9946" spans="1:5">
      <c r="A9946" s="923"/>
      <c r="B9946" s="917"/>
      <c r="C9946" s="917"/>
      <c r="D9946" s="917"/>
      <c r="E9946" s="917"/>
    </row>
    <row r="9947" spans="1:5">
      <c r="A9947" s="923"/>
      <c r="B9947" s="917"/>
      <c r="C9947" s="917"/>
      <c r="D9947" s="917"/>
      <c r="E9947" s="917"/>
    </row>
    <row r="9948" spans="1:5">
      <c r="A9948" s="923"/>
      <c r="B9948" s="917"/>
      <c r="C9948" s="917"/>
      <c r="D9948" s="917"/>
      <c r="E9948" s="917"/>
    </row>
    <row r="9949" spans="1:5">
      <c r="A9949" s="923"/>
      <c r="B9949" s="917"/>
      <c r="C9949" s="917"/>
      <c r="D9949" s="917"/>
      <c r="E9949" s="917"/>
    </row>
    <row r="9950" spans="1:5">
      <c r="A9950" s="923"/>
      <c r="B9950" s="917"/>
      <c r="C9950" s="917"/>
      <c r="D9950" s="917"/>
      <c r="E9950" s="917"/>
    </row>
    <row r="9951" spans="1:5">
      <c r="A9951" s="923"/>
      <c r="B9951" s="917"/>
      <c r="C9951" s="917"/>
      <c r="D9951" s="917"/>
      <c r="E9951" s="917"/>
    </row>
    <row r="9952" spans="1:5">
      <c r="A9952" s="923"/>
      <c r="B9952" s="917"/>
      <c r="C9952" s="917"/>
      <c r="D9952" s="917"/>
      <c r="E9952" s="917"/>
    </row>
    <row r="9953" spans="1:5">
      <c r="A9953" s="923"/>
      <c r="B9953" s="917"/>
      <c r="C9953" s="917"/>
      <c r="D9953" s="917"/>
      <c r="E9953" s="917"/>
    </row>
    <row r="9954" spans="1:5">
      <c r="A9954" s="923"/>
      <c r="B9954" s="917"/>
      <c r="C9954" s="917"/>
      <c r="D9954" s="917"/>
      <c r="E9954" s="917"/>
    </row>
    <row r="9955" spans="1:5">
      <c r="A9955" s="923"/>
      <c r="B9955" s="917"/>
      <c r="C9955" s="917"/>
      <c r="D9955" s="917"/>
      <c r="E9955" s="917"/>
    </row>
    <row r="9956" spans="1:5">
      <c r="A9956" s="923"/>
      <c r="B9956" s="917"/>
      <c r="C9956" s="917"/>
      <c r="D9956" s="917"/>
      <c r="E9956" s="917"/>
    </row>
    <row r="9957" spans="1:5">
      <c r="A9957" s="923"/>
      <c r="B9957" s="917"/>
      <c r="C9957" s="917"/>
      <c r="D9957" s="917"/>
      <c r="E9957" s="917"/>
    </row>
    <row r="9958" spans="1:5">
      <c r="A9958" s="923"/>
      <c r="B9958" s="917"/>
      <c r="C9958" s="917"/>
      <c r="D9958" s="917"/>
      <c r="E9958" s="917"/>
    </row>
    <row r="9959" spans="1:5">
      <c r="A9959" s="923"/>
      <c r="B9959" s="917"/>
      <c r="C9959" s="917"/>
      <c r="D9959" s="917"/>
      <c r="E9959" s="917"/>
    </row>
    <row r="9960" spans="1:5">
      <c r="A9960" s="923"/>
      <c r="B9960" s="917"/>
      <c r="C9960" s="917"/>
      <c r="D9960" s="917"/>
      <c r="E9960" s="917"/>
    </row>
    <row r="9961" spans="1:5">
      <c r="A9961" s="923"/>
      <c r="B9961" s="917"/>
      <c r="C9961" s="917"/>
      <c r="D9961" s="917"/>
      <c r="E9961" s="917"/>
    </row>
    <row r="9962" spans="1:5">
      <c r="A9962" s="923"/>
      <c r="B9962" s="917"/>
      <c r="C9962" s="917"/>
      <c r="D9962" s="917"/>
      <c r="E9962" s="917"/>
    </row>
    <row r="9963" spans="1:5">
      <c r="A9963" s="923"/>
      <c r="B9963" s="917"/>
      <c r="C9963" s="917"/>
      <c r="D9963" s="917"/>
      <c r="E9963" s="917"/>
    </row>
    <row r="9964" spans="1:5">
      <c r="A9964" s="923"/>
      <c r="B9964" s="917"/>
      <c r="C9964" s="917"/>
      <c r="D9964" s="917"/>
      <c r="E9964" s="917"/>
    </row>
    <row r="9965" spans="1:5">
      <c r="A9965" s="923"/>
      <c r="B9965" s="917"/>
      <c r="C9965" s="917"/>
      <c r="D9965" s="917"/>
      <c r="E9965" s="917"/>
    </row>
    <row r="9966" spans="1:5">
      <c r="A9966" s="923"/>
      <c r="B9966" s="917"/>
      <c r="C9966" s="917"/>
      <c r="D9966" s="917"/>
      <c r="E9966" s="917"/>
    </row>
    <row r="9967" spans="1:5">
      <c r="A9967" s="923"/>
      <c r="B9967" s="917"/>
      <c r="C9967" s="917"/>
      <c r="D9967" s="917"/>
      <c r="E9967" s="917"/>
    </row>
    <row r="9968" spans="1:5">
      <c r="A9968" s="923"/>
      <c r="B9968" s="917"/>
      <c r="C9968" s="917"/>
      <c r="D9968" s="917"/>
      <c r="E9968" s="917"/>
    </row>
    <row r="9969" spans="1:5">
      <c r="A9969" s="923"/>
      <c r="B9969" s="917"/>
      <c r="C9969" s="917"/>
      <c r="D9969" s="917"/>
      <c r="E9969" s="917"/>
    </row>
    <row r="9970" spans="1:5">
      <c r="A9970" s="923"/>
      <c r="B9970" s="917"/>
      <c r="C9970" s="917"/>
      <c r="D9970" s="917"/>
      <c r="E9970" s="917"/>
    </row>
    <row r="9971" spans="1:5">
      <c r="A9971" s="923"/>
      <c r="B9971" s="917"/>
      <c r="C9971" s="917"/>
      <c r="D9971" s="917"/>
      <c r="E9971" s="917"/>
    </row>
    <row r="9972" spans="1:5">
      <c r="A9972" s="923"/>
      <c r="B9972" s="917"/>
      <c r="C9972" s="917"/>
      <c r="D9972" s="917"/>
      <c r="E9972" s="917"/>
    </row>
    <row r="9973" spans="1:5">
      <c r="A9973" s="923"/>
      <c r="B9973" s="917"/>
      <c r="C9973" s="917"/>
      <c r="D9973" s="917"/>
      <c r="E9973" s="917"/>
    </row>
    <row r="9974" spans="1:5">
      <c r="A9974" s="923"/>
      <c r="B9974" s="917"/>
      <c r="C9974" s="917"/>
      <c r="D9974" s="917"/>
      <c r="E9974" s="917"/>
    </row>
    <row r="9975" spans="1:5">
      <c r="A9975" s="923"/>
      <c r="B9975" s="917"/>
      <c r="C9975" s="917"/>
      <c r="D9975" s="917"/>
      <c r="E9975" s="917"/>
    </row>
    <row r="9976" spans="1:5">
      <c r="A9976" s="923"/>
      <c r="B9976" s="917"/>
      <c r="C9976" s="917"/>
      <c r="D9976" s="917"/>
      <c r="E9976" s="917"/>
    </row>
    <row r="9977" spans="1:5">
      <c r="A9977" s="923"/>
      <c r="B9977" s="917"/>
      <c r="C9977" s="917"/>
      <c r="D9977" s="917"/>
      <c r="E9977" s="917"/>
    </row>
    <row r="9978" spans="1:5">
      <c r="A9978" s="923"/>
      <c r="B9978" s="917"/>
      <c r="C9978" s="917"/>
      <c r="D9978" s="917"/>
      <c r="E9978" s="917"/>
    </row>
    <row r="9979" spans="1:5">
      <c r="A9979" s="923"/>
      <c r="B9979" s="917"/>
      <c r="C9979" s="917"/>
      <c r="D9979" s="917"/>
      <c r="E9979" s="917"/>
    </row>
    <row r="9980" spans="1:5">
      <c r="A9980" s="923"/>
      <c r="B9980" s="917"/>
      <c r="C9980" s="917"/>
      <c r="D9980" s="917"/>
      <c r="E9980" s="917"/>
    </row>
    <row r="9981" spans="1:5">
      <c r="A9981" s="923"/>
      <c r="B9981" s="917"/>
      <c r="C9981" s="917"/>
      <c r="D9981" s="917"/>
      <c r="E9981" s="917"/>
    </row>
    <row r="9982" spans="1:5">
      <c r="A9982" s="923"/>
      <c r="B9982" s="917"/>
      <c r="C9982" s="917"/>
      <c r="D9982" s="917"/>
      <c r="E9982" s="917"/>
    </row>
    <row r="9983" spans="1:5">
      <c r="A9983" s="923"/>
      <c r="B9983" s="917"/>
      <c r="C9983" s="917"/>
      <c r="D9983" s="917"/>
      <c r="E9983" s="917"/>
    </row>
    <row r="9984" spans="1:5">
      <c r="A9984" s="923"/>
      <c r="B9984" s="917"/>
      <c r="C9984" s="917"/>
      <c r="D9984" s="917"/>
      <c r="E9984" s="917"/>
    </row>
    <row r="9985" spans="1:5">
      <c r="A9985" s="923"/>
      <c r="B9985" s="917"/>
      <c r="C9985" s="917"/>
      <c r="D9985" s="917"/>
      <c r="E9985" s="917"/>
    </row>
    <row r="9986" spans="1:5">
      <c r="A9986" s="923"/>
      <c r="B9986" s="917"/>
      <c r="C9986" s="917"/>
      <c r="D9986" s="917"/>
      <c r="E9986" s="917"/>
    </row>
    <row r="9987" spans="1:5">
      <c r="A9987" s="923"/>
      <c r="B9987" s="917"/>
      <c r="C9987" s="917"/>
      <c r="D9987" s="917"/>
      <c r="E9987" s="917"/>
    </row>
    <row r="9988" spans="1:5">
      <c r="A9988" s="923"/>
      <c r="B9988" s="917"/>
      <c r="C9988" s="917"/>
      <c r="D9988" s="917"/>
      <c r="E9988" s="917"/>
    </row>
    <row r="9989" spans="1:5">
      <c r="A9989" s="923"/>
      <c r="B9989" s="917"/>
      <c r="C9989" s="917"/>
      <c r="D9989" s="917"/>
      <c r="E9989" s="917"/>
    </row>
    <row r="9990" spans="1:5">
      <c r="A9990" s="923"/>
      <c r="B9990" s="917"/>
      <c r="C9990" s="917"/>
      <c r="D9990" s="917"/>
      <c r="E9990" s="917"/>
    </row>
    <row r="9991" spans="1:5">
      <c r="A9991" s="923"/>
      <c r="B9991" s="917"/>
      <c r="C9991" s="917"/>
      <c r="D9991" s="917"/>
      <c r="E9991" s="917"/>
    </row>
    <row r="9992" spans="1:5">
      <c r="A9992" s="923"/>
      <c r="B9992" s="917"/>
      <c r="C9992" s="917"/>
      <c r="D9992" s="917"/>
      <c r="E9992" s="917"/>
    </row>
    <row r="9993" spans="1:5">
      <c r="A9993" s="923"/>
      <c r="B9993" s="917"/>
      <c r="C9993" s="917"/>
      <c r="D9993" s="917"/>
      <c r="E9993" s="917"/>
    </row>
    <row r="9994" spans="1:5">
      <c r="A9994" s="923"/>
      <c r="B9994" s="917"/>
      <c r="C9994" s="917"/>
      <c r="D9994" s="917"/>
      <c r="E9994" s="917"/>
    </row>
    <row r="9995" spans="1:5">
      <c r="A9995" s="923"/>
      <c r="B9995" s="917"/>
      <c r="C9995" s="917"/>
      <c r="D9995" s="917"/>
      <c r="E9995" s="917"/>
    </row>
    <row r="9996" spans="1:5">
      <c r="A9996" s="923"/>
      <c r="B9996" s="917"/>
      <c r="C9996" s="917"/>
      <c r="D9996" s="917"/>
      <c r="E9996" s="917"/>
    </row>
    <row r="9997" spans="1:5">
      <c r="A9997" s="923"/>
      <c r="B9997" s="917"/>
      <c r="C9997" s="917"/>
      <c r="D9997" s="917"/>
      <c r="E9997" s="917"/>
    </row>
    <row r="9998" spans="1:5">
      <c r="A9998" s="923"/>
      <c r="B9998" s="917"/>
      <c r="C9998" s="917"/>
      <c r="D9998" s="917"/>
      <c r="E9998" s="917"/>
    </row>
    <row r="9999" spans="1:5">
      <c r="A9999" s="923"/>
      <c r="B9999" s="917"/>
      <c r="C9999" s="917"/>
      <c r="D9999" s="917"/>
      <c r="E9999" s="917"/>
    </row>
    <row r="10000" spans="1:5">
      <c r="A10000" s="923"/>
      <c r="B10000" s="917"/>
      <c r="C10000" s="917"/>
      <c r="D10000" s="917"/>
      <c r="E10000" s="917"/>
    </row>
    <row r="10001" spans="1:5">
      <c r="A10001" s="923"/>
      <c r="B10001" s="917"/>
      <c r="C10001" s="917"/>
      <c r="D10001" s="917"/>
      <c r="E10001" s="917"/>
    </row>
    <row r="10002" spans="1:5">
      <c r="A10002" s="923"/>
      <c r="B10002" s="917"/>
      <c r="C10002" s="917"/>
      <c r="D10002" s="917"/>
      <c r="E10002" s="917"/>
    </row>
    <row r="10003" spans="1:5">
      <c r="A10003" s="923"/>
      <c r="B10003" s="917"/>
      <c r="C10003" s="917"/>
      <c r="D10003" s="917"/>
      <c r="E10003" s="917"/>
    </row>
    <row r="10004" spans="1:5">
      <c r="A10004" s="923"/>
      <c r="B10004" s="917"/>
      <c r="C10004" s="917"/>
      <c r="D10004" s="917"/>
      <c r="E10004" s="917"/>
    </row>
    <row r="10005" spans="1:5">
      <c r="A10005" s="923"/>
      <c r="B10005" s="917"/>
      <c r="C10005" s="917"/>
      <c r="D10005" s="917"/>
      <c r="E10005" s="917"/>
    </row>
    <row r="10006" spans="1:5">
      <c r="A10006" s="923"/>
      <c r="B10006" s="917"/>
      <c r="C10006" s="917"/>
      <c r="D10006" s="917"/>
      <c r="E10006" s="917"/>
    </row>
    <row r="10007" spans="1:5">
      <c r="A10007" s="923"/>
      <c r="B10007" s="917"/>
      <c r="C10007" s="917"/>
      <c r="D10007" s="917"/>
      <c r="E10007" s="917"/>
    </row>
    <row r="10008" spans="1:5">
      <c r="A10008" s="923"/>
      <c r="B10008" s="917"/>
      <c r="C10008" s="917"/>
      <c r="D10008" s="917"/>
      <c r="E10008" s="917"/>
    </row>
    <row r="10009" spans="1:5">
      <c r="A10009" s="923"/>
      <c r="B10009" s="917"/>
      <c r="C10009" s="917"/>
      <c r="D10009" s="917"/>
      <c r="E10009" s="917"/>
    </row>
    <row r="10010" spans="1:5">
      <c r="A10010" s="923"/>
      <c r="B10010" s="917"/>
      <c r="C10010" s="917"/>
      <c r="D10010" s="917"/>
      <c r="E10010" s="917"/>
    </row>
    <row r="10011" spans="1:5">
      <c r="A10011" s="923"/>
      <c r="B10011" s="917"/>
      <c r="C10011" s="917"/>
      <c r="D10011" s="917"/>
      <c r="E10011" s="917"/>
    </row>
    <row r="10012" spans="1:5">
      <c r="A10012" s="923"/>
      <c r="B10012" s="917"/>
      <c r="C10012" s="917"/>
      <c r="D10012" s="917"/>
      <c r="E10012" s="917"/>
    </row>
    <row r="10013" spans="1:5">
      <c r="A10013" s="923"/>
      <c r="B10013" s="917"/>
      <c r="C10013" s="917"/>
      <c r="D10013" s="917"/>
      <c r="E10013" s="917"/>
    </row>
    <row r="10014" spans="1:5">
      <c r="A10014" s="923"/>
      <c r="B10014" s="917"/>
      <c r="C10014" s="917"/>
      <c r="D10014" s="917"/>
      <c r="E10014" s="917"/>
    </row>
    <row r="10015" spans="1:5">
      <c r="A10015" s="923"/>
      <c r="B10015" s="917"/>
      <c r="C10015" s="917"/>
      <c r="D10015" s="917"/>
      <c r="E10015" s="917"/>
    </row>
    <row r="10016" spans="1:5">
      <c r="A10016" s="923"/>
      <c r="B10016" s="917"/>
      <c r="C10016" s="917"/>
      <c r="D10016" s="917"/>
      <c r="E10016" s="917"/>
    </row>
    <row r="10017" spans="1:5">
      <c r="A10017" s="923"/>
      <c r="B10017" s="917"/>
      <c r="C10017" s="917"/>
      <c r="D10017" s="917"/>
      <c r="E10017" s="917"/>
    </row>
    <row r="10018" spans="1:5">
      <c r="A10018" s="923"/>
      <c r="B10018" s="917"/>
      <c r="C10018" s="917"/>
      <c r="D10018" s="917"/>
      <c r="E10018" s="917"/>
    </row>
    <row r="10019" spans="1:5">
      <c r="A10019" s="923"/>
      <c r="B10019" s="917"/>
      <c r="C10019" s="917"/>
      <c r="D10019" s="917"/>
      <c r="E10019" s="917"/>
    </row>
    <row r="10020" spans="1:5">
      <c r="A10020" s="923"/>
      <c r="B10020" s="917"/>
      <c r="C10020" s="917"/>
      <c r="D10020" s="917"/>
      <c r="E10020" s="917"/>
    </row>
    <row r="10021" spans="1:5">
      <c r="A10021" s="923"/>
      <c r="B10021" s="917"/>
      <c r="C10021" s="917"/>
      <c r="D10021" s="917"/>
      <c r="E10021" s="917"/>
    </row>
    <row r="10022" spans="1:5">
      <c r="A10022" s="923"/>
      <c r="B10022" s="917"/>
      <c r="C10022" s="917"/>
      <c r="D10022" s="917"/>
      <c r="E10022" s="917"/>
    </row>
    <row r="10023" spans="1:5">
      <c r="A10023" s="923"/>
      <c r="B10023" s="917"/>
      <c r="C10023" s="917"/>
      <c r="D10023" s="917"/>
      <c r="E10023" s="917"/>
    </row>
    <row r="10024" spans="1:5">
      <c r="A10024" s="923"/>
      <c r="B10024" s="917"/>
      <c r="C10024" s="917"/>
      <c r="D10024" s="917"/>
      <c r="E10024" s="917"/>
    </row>
    <row r="10025" spans="1:5">
      <c r="A10025" s="923"/>
      <c r="B10025" s="917"/>
      <c r="C10025" s="917"/>
      <c r="D10025" s="917"/>
      <c r="E10025" s="917"/>
    </row>
    <row r="10026" spans="1:5">
      <c r="A10026" s="923"/>
      <c r="B10026" s="917"/>
      <c r="C10026" s="917"/>
      <c r="D10026" s="917"/>
      <c r="E10026" s="917"/>
    </row>
    <row r="10027" spans="1:5">
      <c r="A10027" s="923"/>
      <c r="B10027" s="917"/>
      <c r="C10027" s="917"/>
      <c r="D10027" s="917"/>
      <c r="E10027" s="917"/>
    </row>
    <row r="10028" spans="1:5">
      <c r="A10028" s="923"/>
      <c r="B10028" s="917"/>
      <c r="C10028" s="917"/>
      <c r="D10028" s="917"/>
      <c r="E10028" s="917"/>
    </row>
    <row r="10029" spans="1:5">
      <c r="A10029" s="923"/>
      <c r="B10029" s="917"/>
      <c r="C10029" s="917"/>
      <c r="D10029" s="917"/>
      <c r="E10029" s="917"/>
    </row>
    <row r="10030" spans="1:5">
      <c r="A10030" s="923"/>
      <c r="B10030" s="917"/>
      <c r="C10030" s="917"/>
      <c r="D10030" s="917"/>
      <c r="E10030" s="917"/>
    </row>
    <row r="10031" spans="1:5">
      <c r="A10031" s="923"/>
      <c r="B10031" s="917"/>
      <c r="C10031" s="917"/>
      <c r="D10031" s="917"/>
      <c r="E10031" s="917"/>
    </row>
    <row r="10032" spans="1:5">
      <c r="A10032" s="923"/>
      <c r="B10032" s="917"/>
      <c r="C10032" s="917"/>
      <c r="D10032" s="917"/>
      <c r="E10032" s="917"/>
    </row>
    <row r="10033" spans="1:5">
      <c r="A10033" s="923"/>
      <c r="B10033" s="917"/>
      <c r="C10033" s="917"/>
      <c r="D10033" s="917"/>
      <c r="E10033" s="917"/>
    </row>
    <row r="10034" spans="1:5">
      <c r="A10034" s="923"/>
      <c r="B10034" s="917"/>
      <c r="C10034" s="917"/>
      <c r="D10034" s="917"/>
      <c r="E10034" s="917"/>
    </row>
    <row r="10035" spans="1:5">
      <c r="A10035" s="923"/>
      <c r="B10035" s="917"/>
      <c r="C10035" s="917"/>
      <c r="D10035" s="917"/>
      <c r="E10035" s="917"/>
    </row>
    <row r="10036" spans="1:5">
      <c r="A10036" s="923"/>
      <c r="B10036" s="917"/>
      <c r="C10036" s="917"/>
      <c r="D10036" s="917"/>
      <c r="E10036" s="917"/>
    </row>
    <row r="10037" spans="1:5">
      <c r="A10037" s="923"/>
      <c r="B10037" s="917"/>
      <c r="C10037" s="917"/>
      <c r="D10037" s="917"/>
      <c r="E10037" s="917"/>
    </row>
    <row r="10038" spans="1:5">
      <c r="A10038" s="923"/>
      <c r="B10038" s="917"/>
      <c r="C10038" s="917"/>
      <c r="D10038" s="917"/>
      <c r="E10038" s="917"/>
    </row>
    <row r="10039" spans="1:5">
      <c r="A10039" s="923"/>
      <c r="B10039" s="917"/>
      <c r="C10039" s="917"/>
      <c r="D10039" s="917"/>
      <c r="E10039" s="917"/>
    </row>
    <row r="10040" spans="1:5">
      <c r="A10040" s="923"/>
      <c r="B10040" s="917"/>
      <c r="C10040" s="917"/>
      <c r="D10040" s="917"/>
      <c r="E10040" s="917"/>
    </row>
    <row r="10041" spans="1:5">
      <c r="A10041" s="923"/>
      <c r="B10041" s="917"/>
      <c r="C10041" s="917"/>
      <c r="D10041" s="917"/>
      <c r="E10041" s="917"/>
    </row>
    <row r="10042" spans="1:5">
      <c r="A10042" s="923"/>
      <c r="B10042" s="917"/>
      <c r="C10042" s="917"/>
      <c r="D10042" s="917"/>
      <c r="E10042" s="917"/>
    </row>
    <row r="10043" spans="1:5">
      <c r="A10043" s="923"/>
      <c r="B10043" s="917"/>
      <c r="C10043" s="917"/>
      <c r="D10043" s="917"/>
      <c r="E10043" s="917"/>
    </row>
    <row r="10044" spans="1:5">
      <c r="A10044" s="923"/>
      <c r="B10044" s="917"/>
      <c r="C10044" s="917"/>
      <c r="D10044" s="917"/>
      <c r="E10044" s="917"/>
    </row>
    <row r="10045" spans="1:5">
      <c r="A10045" s="923"/>
      <c r="B10045" s="917"/>
      <c r="C10045" s="917"/>
      <c r="D10045" s="917"/>
      <c r="E10045" s="917"/>
    </row>
    <row r="10046" spans="1:5">
      <c r="A10046" s="923"/>
      <c r="B10046" s="917"/>
      <c r="C10046" s="917"/>
      <c r="D10046" s="917"/>
      <c r="E10046" s="917"/>
    </row>
    <row r="10047" spans="1:5">
      <c r="A10047" s="923"/>
      <c r="B10047" s="917"/>
      <c r="C10047" s="917"/>
      <c r="D10047" s="917"/>
      <c r="E10047" s="917"/>
    </row>
    <row r="10048" spans="1:5">
      <c r="A10048" s="923"/>
      <c r="B10048" s="917"/>
      <c r="C10048" s="917"/>
      <c r="D10048" s="917"/>
      <c r="E10048" s="917"/>
    </row>
    <row r="10049" spans="1:5">
      <c r="A10049" s="923"/>
      <c r="B10049" s="917"/>
      <c r="C10049" s="917"/>
      <c r="D10049" s="917"/>
      <c r="E10049" s="917"/>
    </row>
    <row r="10050" spans="1:5">
      <c r="A10050" s="923"/>
      <c r="B10050" s="917"/>
      <c r="C10050" s="917"/>
      <c r="D10050" s="917"/>
      <c r="E10050" s="917"/>
    </row>
    <row r="10051" spans="1:5">
      <c r="A10051" s="923"/>
      <c r="B10051" s="917"/>
      <c r="C10051" s="917"/>
      <c r="D10051" s="917"/>
      <c r="E10051" s="917"/>
    </row>
    <row r="10052" spans="1:5">
      <c r="A10052" s="923"/>
      <c r="B10052" s="917"/>
      <c r="C10052" s="917"/>
      <c r="D10052" s="917"/>
      <c r="E10052" s="917"/>
    </row>
    <row r="10053" spans="1:5">
      <c r="A10053" s="923"/>
      <c r="B10053" s="917"/>
      <c r="C10053" s="917"/>
      <c r="D10053" s="917"/>
      <c r="E10053" s="917"/>
    </row>
    <row r="10054" spans="1:5">
      <c r="A10054" s="923"/>
      <c r="B10054" s="917"/>
      <c r="C10054" s="917"/>
      <c r="D10054" s="917"/>
      <c r="E10054" s="917"/>
    </row>
    <row r="10055" spans="1:5">
      <c r="A10055" s="923"/>
      <c r="B10055" s="917"/>
      <c r="C10055" s="917"/>
      <c r="D10055" s="917"/>
      <c r="E10055" s="917"/>
    </row>
    <row r="10056" spans="1:5">
      <c r="A10056" s="923"/>
      <c r="B10056" s="917"/>
      <c r="C10056" s="917"/>
      <c r="D10056" s="917"/>
      <c r="E10056" s="917"/>
    </row>
    <row r="10057" spans="1:5">
      <c r="A10057" s="923"/>
      <c r="B10057" s="917"/>
      <c r="C10057" s="917"/>
      <c r="D10057" s="917"/>
      <c r="E10057" s="917"/>
    </row>
    <row r="10058" spans="1:5">
      <c r="A10058" s="923"/>
      <c r="B10058" s="917"/>
      <c r="C10058" s="917"/>
      <c r="D10058" s="917"/>
      <c r="E10058" s="917"/>
    </row>
    <row r="10059" spans="1:5">
      <c r="A10059" s="923"/>
      <c r="B10059" s="917"/>
      <c r="C10059" s="917"/>
      <c r="D10059" s="917"/>
      <c r="E10059" s="917"/>
    </row>
    <row r="10060" spans="1:5">
      <c r="A10060" s="923"/>
      <c r="B10060" s="917"/>
      <c r="C10060" s="917"/>
      <c r="D10060" s="917"/>
      <c r="E10060" s="917"/>
    </row>
    <row r="10061" spans="1:5">
      <c r="A10061" s="923"/>
      <c r="B10061" s="917"/>
      <c r="C10061" s="917"/>
      <c r="D10061" s="917"/>
      <c r="E10061" s="917"/>
    </row>
    <row r="10062" spans="1:5">
      <c r="A10062" s="923"/>
      <c r="B10062" s="917"/>
      <c r="C10062" s="917"/>
      <c r="D10062" s="917"/>
      <c r="E10062" s="917"/>
    </row>
    <row r="10063" spans="1:5">
      <c r="A10063" s="923"/>
      <c r="B10063" s="917"/>
      <c r="C10063" s="917"/>
      <c r="D10063" s="917"/>
      <c r="E10063" s="917"/>
    </row>
    <row r="10064" spans="1:5">
      <c r="A10064" s="923"/>
      <c r="B10064" s="917"/>
      <c r="C10064" s="917"/>
      <c r="D10064" s="917"/>
      <c r="E10064" s="917"/>
    </row>
    <row r="10065" spans="1:5">
      <c r="A10065" s="923"/>
      <c r="B10065" s="917"/>
      <c r="C10065" s="917"/>
      <c r="D10065" s="917"/>
      <c r="E10065" s="917"/>
    </row>
    <row r="10066" spans="1:5">
      <c r="A10066" s="923"/>
      <c r="B10066" s="917"/>
      <c r="C10066" s="917"/>
      <c r="D10066" s="917"/>
      <c r="E10066" s="917"/>
    </row>
    <row r="10067" spans="1:5">
      <c r="A10067" s="923"/>
      <c r="B10067" s="917"/>
      <c r="C10067" s="917"/>
      <c r="D10067" s="917"/>
      <c r="E10067" s="917"/>
    </row>
    <row r="10068" spans="1:5">
      <c r="A10068" s="923"/>
      <c r="B10068" s="917"/>
      <c r="C10068" s="917"/>
      <c r="D10068" s="917"/>
      <c r="E10068" s="917"/>
    </row>
    <row r="10069" spans="1:5">
      <c r="A10069" s="923"/>
      <c r="B10069" s="917"/>
      <c r="C10069" s="917"/>
      <c r="D10069" s="917"/>
      <c r="E10069" s="917"/>
    </row>
    <row r="10070" spans="1:5">
      <c r="A10070" s="923"/>
      <c r="B10070" s="917"/>
      <c r="C10070" s="917"/>
      <c r="D10070" s="917"/>
      <c r="E10070" s="917"/>
    </row>
    <row r="10071" spans="1:5">
      <c r="A10071" s="923"/>
      <c r="B10071" s="917"/>
      <c r="C10071" s="917"/>
      <c r="D10071" s="917"/>
      <c r="E10071" s="917"/>
    </row>
    <row r="10072" spans="1:5">
      <c r="A10072" s="923"/>
      <c r="B10072" s="917"/>
      <c r="C10072" s="917"/>
      <c r="D10072" s="917"/>
      <c r="E10072" s="917"/>
    </row>
    <row r="10073" spans="1:5">
      <c r="A10073" s="923"/>
      <c r="B10073" s="917"/>
      <c r="C10073" s="917"/>
      <c r="D10073" s="917"/>
      <c r="E10073" s="917"/>
    </row>
    <row r="10074" spans="1:5">
      <c r="A10074" s="923"/>
      <c r="B10074" s="917"/>
      <c r="C10074" s="917"/>
      <c r="D10074" s="917"/>
      <c r="E10074" s="917"/>
    </row>
    <row r="10075" spans="1:5">
      <c r="A10075" s="923"/>
      <c r="B10075" s="917"/>
      <c r="C10075" s="917"/>
      <c r="D10075" s="917"/>
      <c r="E10075" s="917"/>
    </row>
    <row r="10076" spans="1:5">
      <c r="A10076" s="923"/>
      <c r="B10076" s="917"/>
      <c r="C10076" s="917"/>
      <c r="D10076" s="917"/>
      <c r="E10076" s="917"/>
    </row>
    <row r="10077" spans="1:5">
      <c r="A10077" s="923"/>
      <c r="B10077" s="917"/>
      <c r="C10077" s="917"/>
      <c r="D10077" s="917"/>
      <c r="E10077" s="917"/>
    </row>
    <row r="10078" spans="1:5">
      <c r="A10078" s="923"/>
      <c r="B10078" s="917"/>
      <c r="C10078" s="917"/>
      <c r="D10078" s="917"/>
      <c r="E10078" s="917"/>
    </row>
    <row r="10079" spans="1:5">
      <c r="A10079" s="923"/>
      <c r="B10079" s="917"/>
      <c r="C10079" s="917"/>
      <c r="D10079" s="917"/>
      <c r="E10079" s="917"/>
    </row>
    <row r="10080" spans="1:5">
      <c r="A10080" s="923"/>
      <c r="B10080" s="917"/>
      <c r="C10080" s="917"/>
      <c r="D10080" s="917"/>
      <c r="E10080" s="917"/>
    </row>
    <row r="10081" spans="1:5">
      <c r="A10081" s="923"/>
      <c r="B10081" s="917"/>
      <c r="C10081" s="917"/>
      <c r="D10081" s="917"/>
      <c r="E10081" s="917"/>
    </row>
    <row r="10082" spans="1:5">
      <c r="A10082" s="923"/>
      <c r="B10082" s="917"/>
      <c r="C10082" s="917"/>
      <c r="D10082" s="917"/>
      <c r="E10082" s="917"/>
    </row>
    <row r="10083" spans="1:5">
      <c r="A10083" s="923"/>
      <c r="B10083" s="917"/>
      <c r="C10083" s="917"/>
      <c r="D10083" s="917"/>
      <c r="E10083" s="917"/>
    </row>
    <row r="10084" spans="1:5">
      <c r="A10084" s="923"/>
      <c r="B10084" s="917"/>
      <c r="C10084" s="917"/>
      <c r="D10084" s="917"/>
      <c r="E10084" s="917"/>
    </row>
    <row r="10085" spans="1:5">
      <c r="A10085" s="923"/>
      <c r="B10085" s="917"/>
      <c r="C10085" s="917"/>
      <c r="D10085" s="917"/>
      <c r="E10085" s="917"/>
    </row>
    <row r="10086" spans="1:5">
      <c r="A10086" s="923"/>
      <c r="B10086" s="917"/>
      <c r="C10086" s="917"/>
      <c r="D10086" s="917"/>
      <c r="E10086" s="917"/>
    </row>
    <row r="10087" spans="1:5">
      <c r="A10087" s="923"/>
      <c r="B10087" s="917"/>
      <c r="C10087" s="917"/>
      <c r="D10087" s="917"/>
      <c r="E10087" s="917"/>
    </row>
    <row r="10088" spans="1:5">
      <c r="A10088" s="923"/>
      <c r="B10088" s="917"/>
      <c r="C10088" s="917"/>
      <c r="D10088" s="917"/>
      <c r="E10088" s="917"/>
    </row>
    <row r="10089" spans="1:5">
      <c r="A10089" s="923"/>
      <c r="B10089" s="917"/>
      <c r="C10089" s="917"/>
      <c r="D10089" s="917"/>
      <c r="E10089" s="917"/>
    </row>
    <row r="10090" spans="1:5">
      <c r="A10090" s="923"/>
      <c r="B10090" s="917"/>
      <c r="C10090" s="917"/>
      <c r="D10090" s="917"/>
      <c r="E10090" s="917"/>
    </row>
    <row r="10091" spans="1:5">
      <c r="A10091" s="923"/>
      <c r="B10091" s="917"/>
      <c r="C10091" s="917"/>
      <c r="D10091" s="917"/>
      <c r="E10091" s="917"/>
    </row>
    <row r="10092" spans="1:5">
      <c r="A10092" s="923"/>
      <c r="B10092" s="917"/>
      <c r="C10092" s="917"/>
      <c r="D10092" s="917"/>
      <c r="E10092" s="917"/>
    </row>
    <row r="10093" spans="1:5">
      <c r="A10093" s="923"/>
      <c r="B10093" s="917"/>
      <c r="C10093" s="917"/>
      <c r="D10093" s="917"/>
      <c r="E10093" s="917"/>
    </row>
    <row r="10094" spans="1:5">
      <c r="A10094" s="923"/>
      <c r="B10094" s="917"/>
      <c r="C10094" s="917"/>
      <c r="D10094" s="917"/>
      <c r="E10094" s="917"/>
    </row>
    <row r="10095" spans="1:5">
      <c r="A10095" s="923"/>
      <c r="B10095" s="917"/>
      <c r="C10095" s="917"/>
      <c r="D10095" s="917"/>
      <c r="E10095" s="917"/>
    </row>
    <row r="10096" spans="1:5">
      <c r="A10096" s="923"/>
      <c r="B10096" s="917"/>
      <c r="C10096" s="917"/>
      <c r="D10096" s="917"/>
      <c r="E10096" s="917"/>
    </row>
    <row r="10097" spans="1:5">
      <c r="A10097" s="923"/>
      <c r="B10097" s="917"/>
      <c r="C10097" s="917"/>
      <c r="D10097" s="917"/>
      <c r="E10097" s="917"/>
    </row>
    <row r="10098" spans="1:5">
      <c r="A10098" s="923"/>
      <c r="B10098" s="917"/>
      <c r="C10098" s="917"/>
      <c r="D10098" s="917"/>
      <c r="E10098" s="917"/>
    </row>
    <row r="10099" spans="1:5">
      <c r="A10099" s="923"/>
      <c r="B10099" s="917"/>
      <c r="C10099" s="917"/>
      <c r="D10099" s="917"/>
      <c r="E10099" s="917"/>
    </row>
    <row r="10100" spans="1:5">
      <c r="A10100" s="923"/>
      <c r="B10100" s="917"/>
      <c r="C10100" s="917"/>
      <c r="D10100" s="917"/>
      <c r="E10100" s="917"/>
    </row>
    <row r="10101" spans="1:5">
      <c r="A10101" s="923"/>
      <c r="B10101" s="917"/>
      <c r="C10101" s="917"/>
      <c r="D10101" s="917"/>
      <c r="E10101" s="917"/>
    </row>
    <row r="10102" spans="1:5">
      <c r="A10102" s="923"/>
      <c r="B10102" s="917"/>
      <c r="C10102" s="917"/>
      <c r="D10102" s="917"/>
      <c r="E10102" s="917"/>
    </row>
    <row r="10103" spans="1:5">
      <c r="A10103" s="923"/>
      <c r="B10103" s="917"/>
      <c r="C10103" s="917"/>
      <c r="D10103" s="917"/>
      <c r="E10103" s="917"/>
    </row>
    <row r="10104" spans="1:5">
      <c r="A10104" s="923"/>
      <c r="B10104" s="917"/>
      <c r="C10104" s="917"/>
      <c r="D10104" s="917"/>
      <c r="E10104" s="917"/>
    </row>
    <row r="10105" spans="1:5">
      <c r="A10105" s="923"/>
      <c r="B10105" s="917"/>
      <c r="C10105" s="917"/>
      <c r="D10105" s="917"/>
      <c r="E10105" s="917"/>
    </row>
    <row r="10106" spans="1:5">
      <c r="A10106" s="923"/>
      <c r="B10106" s="917"/>
      <c r="C10106" s="917"/>
      <c r="D10106" s="917"/>
      <c r="E10106" s="917"/>
    </row>
    <row r="10107" spans="1:5">
      <c r="A10107" s="923"/>
      <c r="B10107" s="917"/>
      <c r="C10107" s="917"/>
      <c r="D10107" s="917"/>
      <c r="E10107" s="917"/>
    </row>
    <row r="10108" spans="1:5">
      <c r="A10108" s="923"/>
      <c r="B10108" s="917"/>
      <c r="C10108" s="917"/>
      <c r="D10108" s="917"/>
      <c r="E10108" s="917"/>
    </row>
    <row r="10109" spans="1:5">
      <c r="A10109" s="923"/>
      <c r="B10109" s="917"/>
      <c r="C10109" s="917"/>
      <c r="D10109" s="917"/>
      <c r="E10109" s="917"/>
    </row>
    <row r="10110" spans="1:5">
      <c r="A10110" s="923"/>
      <c r="B10110" s="917"/>
      <c r="C10110" s="917"/>
      <c r="D10110" s="917"/>
      <c r="E10110" s="917"/>
    </row>
    <row r="10111" spans="1:5">
      <c r="A10111" s="923"/>
      <c r="B10111" s="917"/>
      <c r="C10111" s="917"/>
      <c r="D10111" s="917"/>
      <c r="E10111" s="917"/>
    </row>
    <row r="10112" spans="1:5">
      <c r="A10112" s="923"/>
      <c r="B10112" s="917"/>
      <c r="C10112" s="917"/>
      <c r="D10112" s="917"/>
      <c r="E10112" s="917"/>
    </row>
    <row r="10113" spans="1:5">
      <c r="A10113" s="923"/>
      <c r="B10113" s="917"/>
      <c r="C10113" s="917"/>
      <c r="D10113" s="917"/>
      <c r="E10113" s="917"/>
    </row>
    <row r="10114" spans="1:5">
      <c r="A10114" s="923"/>
      <c r="B10114" s="917"/>
      <c r="C10114" s="917"/>
      <c r="D10114" s="917"/>
      <c r="E10114" s="917"/>
    </row>
    <row r="10115" spans="1:5">
      <c r="A10115" s="923"/>
      <c r="B10115" s="917"/>
      <c r="C10115" s="917"/>
      <c r="D10115" s="917"/>
      <c r="E10115" s="917"/>
    </row>
    <row r="10116" spans="1:5">
      <c r="A10116" s="923"/>
      <c r="B10116" s="917"/>
      <c r="C10116" s="917"/>
      <c r="D10116" s="917"/>
      <c r="E10116" s="917"/>
    </row>
    <row r="10117" spans="1:5">
      <c r="A10117" s="923"/>
      <c r="B10117" s="917"/>
      <c r="C10117" s="917"/>
      <c r="D10117" s="917"/>
      <c r="E10117" s="917"/>
    </row>
    <row r="10118" spans="1:5">
      <c r="A10118" s="923"/>
      <c r="B10118" s="917"/>
      <c r="C10118" s="917"/>
      <c r="D10118" s="917"/>
      <c r="E10118" s="917"/>
    </row>
    <row r="10119" spans="1:5">
      <c r="A10119" s="923"/>
      <c r="B10119" s="917"/>
      <c r="C10119" s="917"/>
      <c r="D10119" s="917"/>
      <c r="E10119" s="917"/>
    </row>
    <row r="10120" spans="1:5">
      <c r="A10120" s="923"/>
      <c r="B10120" s="917"/>
      <c r="C10120" s="917"/>
      <c r="D10120" s="917"/>
      <c r="E10120" s="917"/>
    </row>
    <row r="10121" spans="1:5">
      <c r="A10121" s="923"/>
      <c r="B10121" s="917"/>
      <c r="C10121" s="917"/>
      <c r="D10121" s="917"/>
      <c r="E10121" s="917"/>
    </row>
    <row r="10122" spans="1:5">
      <c r="A10122" s="923"/>
      <c r="B10122" s="917"/>
      <c r="C10122" s="917"/>
      <c r="D10122" s="917"/>
      <c r="E10122" s="917"/>
    </row>
    <row r="10123" spans="1:5">
      <c r="A10123" s="923"/>
      <c r="B10123" s="917"/>
      <c r="C10123" s="917"/>
      <c r="D10123" s="917"/>
      <c r="E10123" s="917"/>
    </row>
    <row r="10124" spans="1:5">
      <c r="A10124" s="923"/>
      <c r="B10124" s="917"/>
      <c r="C10124" s="917"/>
      <c r="D10124" s="917"/>
      <c r="E10124" s="917"/>
    </row>
    <row r="10125" spans="1:5">
      <c r="A10125" s="923"/>
      <c r="B10125" s="917"/>
      <c r="C10125" s="917"/>
      <c r="D10125" s="917"/>
      <c r="E10125" s="917"/>
    </row>
    <row r="10126" spans="1:5">
      <c r="A10126" s="923"/>
      <c r="B10126" s="917"/>
      <c r="C10126" s="917"/>
      <c r="D10126" s="917"/>
      <c r="E10126" s="917"/>
    </row>
    <row r="10127" spans="1:5">
      <c r="A10127" s="923"/>
      <c r="B10127" s="917"/>
      <c r="C10127" s="917"/>
      <c r="D10127" s="917"/>
      <c r="E10127" s="917"/>
    </row>
    <row r="10128" spans="1:5">
      <c r="A10128" s="923"/>
      <c r="B10128" s="917"/>
      <c r="C10128" s="917"/>
      <c r="D10128" s="917"/>
      <c r="E10128" s="917"/>
    </row>
    <row r="10129" spans="1:5">
      <c r="A10129" s="923"/>
      <c r="B10129" s="917"/>
      <c r="C10129" s="917"/>
      <c r="D10129" s="917"/>
      <c r="E10129" s="917"/>
    </row>
    <row r="10130" spans="1:5">
      <c r="A10130" s="923"/>
      <c r="B10130" s="917"/>
      <c r="C10130" s="917"/>
      <c r="D10130" s="917"/>
      <c r="E10130" s="917"/>
    </row>
    <row r="10131" spans="1:5">
      <c r="A10131" s="923"/>
      <c r="B10131" s="917"/>
      <c r="C10131" s="917"/>
      <c r="D10131" s="917"/>
      <c r="E10131" s="917"/>
    </row>
    <row r="10132" spans="1:5">
      <c r="A10132" s="923"/>
      <c r="B10132" s="917"/>
      <c r="C10132" s="917"/>
      <c r="D10132" s="917"/>
      <c r="E10132" s="917"/>
    </row>
    <row r="10133" spans="1:5">
      <c r="A10133" s="923"/>
      <c r="B10133" s="917"/>
      <c r="C10133" s="917"/>
      <c r="D10133" s="917"/>
      <c r="E10133" s="917"/>
    </row>
    <row r="10134" spans="1:5">
      <c r="A10134" s="923"/>
      <c r="B10134" s="917"/>
      <c r="C10134" s="917"/>
      <c r="D10134" s="917"/>
      <c r="E10134" s="917"/>
    </row>
    <row r="10135" spans="1:5">
      <c r="A10135" s="923"/>
      <c r="B10135" s="917"/>
      <c r="C10135" s="917"/>
      <c r="D10135" s="917"/>
      <c r="E10135" s="917"/>
    </row>
    <row r="10136" spans="1:5">
      <c r="A10136" s="923"/>
      <c r="B10136" s="917"/>
      <c r="C10136" s="917"/>
      <c r="D10136" s="917"/>
      <c r="E10136" s="917"/>
    </row>
    <row r="10137" spans="1:5">
      <c r="A10137" s="923"/>
      <c r="B10137" s="917"/>
      <c r="C10137" s="917"/>
      <c r="D10137" s="917"/>
      <c r="E10137" s="917"/>
    </row>
    <row r="10138" spans="1:5">
      <c r="A10138" s="923"/>
      <c r="B10138" s="917"/>
      <c r="C10138" s="917"/>
      <c r="D10138" s="917"/>
      <c r="E10138" s="917"/>
    </row>
    <row r="10139" spans="1:5">
      <c r="A10139" s="923"/>
      <c r="B10139" s="917"/>
      <c r="C10139" s="917"/>
      <c r="D10139" s="917"/>
      <c r="E10139" s="917"/>
    </row>
    <row r="10140" spans="1:5">
      <c r="A10140" s="923"/>
      <c r="B10140" s="917"/>
      <c r="C10140" s="917"/>
      <c r="D10140" s="917"/>
      <c r="E10140" s="917"/>
    </row>
    <row r="10141" spans="1:5">
      <c r="A10141" s="923"/>
      <c r="B10141" s="917"/>
      <c r="C10141" s="917"/>
      <c r="D10141" s="917"/>
      <c r="E10141" s="917"/>
    </row>
    <row r="10142" spans="1:5">
      <c r="A10142" s="923"/>
      <c r="B10142" s="917"/>
      <c r="C10142" s="917"/>
      <c r="D10142" s="917"/>
      <c r="E10142" s="917"/>
    </row>
    <row r="10143" spans="1:5">
      <c r="A10143" s="923"/>
      <c r="B10143" s="917"/>
      <c r="C10143" s="917"/>
      <c r="D10143" s="917"/>
      <c r="E10143" s="917"/>
    </row>
    <row r="10144" spans="1:5">
      <c r="A10144" s="923"/>
      <c r="B10144" s="917"/>
      <c r="C10144" s="917"/>
      <c r="D10144" s="917"/>
      <c r="E10144" s="917"/>
    </row>
    <row r="10145" spans="1:5">
      <c r="A10145" s="923"/>
      <c r="B10145" s="917"/>
      <c r="C10145" s="917"/>
      <c r="D10145" s="917"/>
      <c r="E10145" s="917"/>
    </row>
    <row r="10146" spans="1:5">
      <c r="A10146" s="923"/>
      <c r="B10146" s="917"/>
      <c r="C10146" s="917"/>
      <c r="D10146" s="917"/>
      <c r="E10146" s="917"/>
    </row>
    <row r="10147" spans="1:5">
      <c r="A10147" s="923"/>
      <c r="B10147" s="917"/>
      <c r="C10147" s="917"/>
      <c r="D10147" s="917"/>
      <c r="E10147" s="917"/>
    </row>
    <row r="10148" spans="1:5">
      <c r="A10148" s="923"/>
      <c r="B10148" s="917"/>
      <c r="C10148" s="917"/>
      <c r="D10148" s="917"/>
      <c r="E10148" s="917"/>
    </row>
    <row r="10149" spans="1:5">
      <c r="A10149" s="923"/>
      <c r="B10149" s="917"/>
      <c r="C10149" s="917"/>
      <c r="D10149" s="917"/>
      <c r="E10149" s="917"/>
    </row>
    <row r="10150" spans="1:5">
      <c r="A10150" s="923"/>
      <c r="B10150" s="917"/>
      <c r="C10150" s="917"/>
      <c r="D10150" s="917"/>
      <c r="E10150" s="917"/>
    </row>
    <row r="10151" spans="1:5">
      <c r="A10151" s="923"/>
      <c r="B10151" s="917"/>
      <c r="C10151" s="917"/>
      <c r="D10151" s="917"/>
      <c r="E10151" s="917"/>
    </row>
    <row r="10152" spans="1:5">
      <c r="A10152" s="923"/>
      <c r="B10152" s="917"/>
      <c r="C10152" s="917"/>
      <c r="D10152" s="917"/>
      <c r="E10152" s="917"/>
    </row>
    <row r="10153" spans="1:5">
      <c r="A10153" s="923"/>
      <c r="B10153" s="917"/>
      <c r="C10153" s="917"/>
      <c r="D10153" s="917"/>
      <c r="E10153" s="917"/>
    </row>
    <row r="10154" spans="1:5">
      <c r="A10154" s="923"/>
      <c r="B10154" s="917"/>
      <c r="C10154" s="917"/>
      <c r="D10154" s="917"/>
      <c r="E10154" s="917"/>
    </row>
    <row r="10155" spans="1:5">
      <c r="A10155" s="923"/>
      <c r="B10155" s="917"/>
      <c r="C10155" s="917"/>
      <c r="D10155" s="917"/>
      <c r="E10155" s="917"/>
    </row>
    <row r="10156" spans="1:5">
      <c r="A10156" s="923"/>
      <c r="B10156" s="917"/>
      <c r="C10156" s="917"/>
      <c r="D10156" s="917"/>
      <c r="E10156" s="917"/>
    </row>
    <row r="10157" spans="1:5">
      <c r="A10157" s="923"/>
      <c r="B10157" s="917"/>
      <c r="C10157" s="917"/>
      <c r="D10157" s="917"/>
      <c r="E10157" s="917"/>
    </row>
    <row r="10158" spans="1:5">
      <c r="A10158" s="923"/>
      <c r="B10158" s="917"/>
      <c r="C10158" s="917"/>
      <c r="D10158" s="917"/>
      <c r="E10158" s="917"/>
    </row>
    <row r="10159" spans="1:5">
      <c r="A10159" s="923"/>
      <c r="B10159" s="917"/>
      <c r="C10159" s="917"/>
      <c r="D10159" s="917"/>
      <c r="E10159" s="917"/>
    </row>
    <row r="10160" spans="1:5">
      <c r="A10160" s="923"/>
      <c r="B10160" s="917"/>
      <c r="C10160" s="917"/>
      <c r="D10160" s="917"/>
      <c r="E10160" s="917"/>
    </row>
    <row r="10161" spans="1:5">
      <c r="A10161" s="923"/>
      <c r="B10161" s="917"/>
      <c r="C10161" s="917"/>
      <c r="D10161" s="917"/>
      <c r="E10161" s="917"/>
    </row>
    <row r="10162" spans="1:5">
      <c r="A10162" s="923"/>
      <c r="B10162" s="917"/>
      <c r="C10162" s="917"/>
      <c r="D10162" s="917"/>
      <c r="E10162" s="917"/>
    </row>
    <row r="10163" spans="1:5">
      <c r="A10163" s="923"/>
      <c r="B10163" s="917"/>
      <c r="C10163" s="917"/>
      <c r="D10163" s="917"/>
      <c r="E10163" s="917"/>
    </row>
    <row r="10164" spans="1:5">
      <c r="A10164" s="923"/>
      <c r="B10164" s="917"/>
      <c r="C10164" s="917"/>
      <c r="D10164" s="917"/>
      <c r="E10164" s="917"/>
    </row>
    <row r="10165" spans="1:5">
      <c r="A10165" s="923"/>
      <c r="B10165" s="917"/>
      <c r="C10165" s="917"/>
      <c r="D10165" s="917"/>
      <c r="E10165" s="917"/>
    </row>
    <row r="10166" spans="1:5">
      <c r="A10166" s="923"/>
      <c r="B10166" s="917"/>
      <c r="C10166" s="917"/>
      <c r="D10166" s="917"/>
      <c r="E10166" s="917"/>
    </row>
    <row r="10167" spans="1:5">
      <c r="A10167" s="923"/>
      <c r="B10167" s="917"/>
      <c r="C10167" s="917"/>
      <c r="D10167" s="917"/>
      <c r="E10167" s="917"/>
    </row>
    <row r="10168" spans="1:5">
      <c r="A10168" s="923"/>
      <c r="B10168" s="917"/>
      <c r="C10168" s="917"/>
      <c r="D10168" s="917"/>
      <c r="E10168" s="917"/>
    </row>
    <row r="10169" spans="1:5">
      <c r="A10169" s="923"/>
      <c r="B10169" s="917"/>
      <c r="C10169" s="917"/>
      <c r="D10169" s="917"/>
      <c r="E10169" s="917"/>
    </row>
    <row r="10170" spans="1:5">
      <c r="A10170" s="923"/>
      <c r="B10170" s="917"/>
      <c r="C10170" s="917"/>
      <c r="D10170" s="917"/>
      <c r="E10170" s="917"/>
    </row>
    <row r="10171" spans="1:5">
      <c r="A10171" s="923"/>
      <c r="B10171" s="917"/>
      <c r="C10171" s="917"/>
      <c r="D10171" s="917"/>
      <c r="E10171" s="917"/>
    </row>
    <row r="10172" spans="1:5">
      <c r="A10172" s="923"/>
      <c r="B10172" s="917"/>
      <c r="C10172" s="917"/>
      <c r="D10172" s="917"/>
      <c r="E10172" s="917"/>
    </row>
    <row r="10173" spans="1:5">
      <c r="A10173" s="923"/>
      <c r="B10173" s="917"/>
      <c r="C10173" s="917"/>
      <c r="D10173" s="917"/>
      <c r="E10173" s="917"/>
    </row>
    <row r="10174" spans="1:5">
      <c r="A10174" s="923"/>
      <c r="B10174" s="917"/>
      <c r="C10174" s="917"/>
      <c r="D10174" s="917"/>
      <c r="E10174" s="917"/>
    </row>
    <row r="10175" spans="1:5">
      <c r="A10175" s="923"/>
      <c r="B10175" s="917"/>
      <c r="C10175" s="917"/>
      <c r="D10175" s="917"/>
      <c r="E10175" s="917"/>
    </row>
    <row r="10176" spans="1:5">
      <c r="A10176" s="923"/>
      <c r="B10176" s="917"/>
      <c r="C10176" s="917"/>
      <c r="D10176" s="917"/>
      <c r="E10176" s="917"/>
    </row>
    <row r="10177" spans="1:5">
      <c r="A10177" s="923"/>
      <c r="B10177" s="917"/>
      <c r="C10177" s="917"/>
      <c r="D10177" s="917"/>
      <c r="E10177" s="917"/>
    </row>
    <row r="10178" spans="1:5">
      <c r="A10178" s="923"/>
      <c r="B10178" s="917"/>
      <c r="C10178" s="917"/>
      <c r="D10178" s="917"/>
      <c r="E10178" s="917"/>
    </row>
    <row r="10179" spans="1:5">
      <c r="A10179" s="923"/>
      <c r="B10179" s="917"/>
      <c r="C10179" s="917"/>
      <c r="D10179" s="917"/>
      <c r="E10179" s="917"/>
    </row>
    <row r="10180" spans="1:5">
      <c r="A10180" s="923"/>
      <c r="B10180" s="917"/>
      <c r="C10180" s="917"/>
      <c r="D10180" s="917"/>
      <c r="E10180" s="917"/>
    </row>
    <row r="10181" spans="1:5">
      <c r="A10181" s="923"/>
      <c r="B10181" s="917"/>
      <c r="C10181" s="917"/>
      <c r="D10181" s="917"/>
      <c r="E10181" s="917"/>
    </row>
    <row r="10182" spans="1:5">
      <c r="A10182" s="923"/>
      <c r="B10182" s="917"/>
      <c r="C10182" s="917"/>
      <c r="D10182" s="917"/>
      <c r="E10182" s="917"/>
    </row>
    <row r="10183" spans="1:5">
      <c r="A10183" s="923"/>
      <c r="B10183" s="917"/>
      <c r="C10183" s="917"/>
      <c r="D10183" s="917"/>
      <c r="E10183" s="917"/>
    </row>
    <row r="10184" spans="1:5">
      <c r="A10184" s="923"/>
      <c r="B10184" s="917"/>
      <c r="C10184" s="917"/>
      <c r="D10184" s="917"/>
      <c r="E10184" s="917"/>
    </row>
    <row r="10185" spans="1:5">
      <c r="A10185" s="923"/>
      <c r="B10185" s="917"/>
      <c r="C10185" s="917"/>
      <c r="D10185" s="917"/>
      <c r="E10185" s="917"/>
    </row>
    <row r="10186" spans="1:5">
      <c r="A10186" s="923"/>
      <c r="B10186" s="917"/>
      <c r="C10186" s="917"/>
      <c r="D10186" s="917"/>
      <c r="E10186" s="917"/>
    </row>
    <row r="10187" spans="1:5">
      <c r="A10187" s="923"/>
      <c r="B10187" s="917"/>
      <c r="C10187" s="917"/>
      <c r="D10187" s="917"/>
      <c r="E10187" s="917"/>
    </row>
    <row r="10188" spans="1:5">
      <c r="A10188" s="923"/>
      <c r="B10188" s="917"/>
      <c r="C10188" s="917"/>
      <c r="D10188" s="917"/>
      <c r="E10188" s="917"/>
    </row>
    <row r="10189" spans="1:5">
      <c r="A10189" s="923"/>
      <c r="B10189" s="917"/>
      <c r="C10189" s="917"/>
      <c r="D10189" s="917"/>
      <c r="E10189" s="917"/>
    </row>
    <row r="10190" spans="1:5">
      <c r="A10190" s="923"/>
      <c r="B10190" s="917"/>
      <c r="C10190" s="917"/>
      <c r="D10190" s="917"/>
      <c r="E10190" s="917"/>
    </row>
    <row r="10191" spans="1:5">
      <c r="A10191" s="923"/>
      <c r="B10191" s="917"/>
      <c r="C10191" s="917"/>
      <c r="D10191" s="917"/>
      <c r="E10191" s="917"/>
    </row>
    <row r="10192" spans="1:5">
      <c r="A10192" s="923"/>
      <c r="B10192" s="917"/>
      <c r="C10192" s="917"/>
      <c r="D10192" s="917"/>
      <c r="E10192" s="917"/>
    </row>
    <row r="10193" spans="1:5">
      <c r="A10193" s="923"/>
      <c r="B10193" s="917"/>
      <c r="C10193" s="917"/>
      <c r="D10193" s="917"/>
      <c r="E10193" s="917"/>
    </row>
    <row r="10194" spans="1:5">
      <c r="A10194" s="923"/>
      <c r="B10194" s="917"/>
      <c r="C10194" s="917"/>
      <c r="D10194" s="917"/>
      <c r="E10194" s="917"/>
    </row>
    <row r="10195" spans="1:5">
      <c r="A10195" s="923"/>
      <c r="B10195" s="917"/>
      <c r="C10195" s="917"/>
      <c r="D10195" s="917"/>
      <c r="E10195" s="917"/>
    </row>
    <row r="10196" spans="1:5">
      <c r="A10196" s="923"/>
      <c r="B10196" s="917"/>
      <c r="C10196" s="917"/>
      <c r="D10196" s="917"/>
      <c r="E10196" s="917"/>
    </row>
    <row r="10197" spans="1:5">
      <c r="A10197" s="923"/>
      <c r="B10197" s="917"/>
      <c r="C10197" s="917"/>
      <c r="D10197" s="917"/>
      <c r="E10197" s="917"/>
    </row>
    <row r="10198" spans="1:5">
      <c r="A10198" s="923"/>
      <c r="B10198" s="917"/>
      <c r="C10198" s="917"/>
      <c r="D10198" s="917"/>
      <c r="E10198" s="917"/>
    </row>
    <row r="10199" spans="1:5">
      <c r="A10199" s="923"/>
      <c r="B10199" s="917"/>
      <c r="C10199" s="917"/>
      <c r="D10199" s="917"/>
      <c r="E10199" s="917"/>
    </row>
    <row r="10200" spans="1:5">
      <c r="A10200" s="923"/>
      <c r="B10200" s="917"/>
      <c r="C10200" s="917"/>
      <c r="D10200" s="917"/>
      <c r="E10200" s="917"/>
    </row>
    <row r="10201" spans="1:5">
      <c r="A10201" s="923"/>
      <c r="B10201" s="917"/>
      <c r="C10201" s="917"/>
      <c r="D10201" s="917"/>
      <c r="E10201" s="917"/>
    </row>
    <row r="10202" spans="1:5">
      <c r="A10202" s="923"/>
      <c r="B10202" s="917"/>
      <c r="C10202" s="917"/>
      <c r="D10202" s="917"/>
      <c r="E10202" s="917"/>
    </row>
    <row r="10203" spans="1:5">
      <c r="A10203" s="923"/>
      <c r="B10203" s="917"/>
      <c r="C10203" s="917"/>
      <c r="D10203" s="917"/>
      <c r="E10203" s="917"/>
    </row>
    <row r="10204" spans="1:5">
      <c r="A10204" s="923"/>
      <c r="B10204" s="917"/>
      <c r="C10204" s="917"/>
      <c r="D10204" s="917"/>
      <c r="E10204" s="917"/>
    </row>
    <row r="10205" spans="1:5">
      <c r="A10205" s="923"/>
      <c r="B10205" s="917"/>
      <c r="C10205" s="917"/>
      <c r="D10205" s="917"/>
      <c r="E10205" s="917"/>
    </row>
    <row r="10206" spans="1:5">
      <c r="A10206" s="923"/>
      <c r="B10206" s="917"/>
      <c r="C10206" s="917"/>
      <c r="D10206" s="917"/>
      <c r="E10206" s="917"/>
    </row>
    <row r="10207" spans="1:5">
      <c r="A10207" s="923"/>
      <c r="B10207" s="917"/>
      <c r="C10207" s="917"/>
      <c r="D10207" s="917"/>
      <c r="E10207" s="917"/>
    </row>
    <row r="10208" spans="1:5">
      <c r="A10208" s="923"/>
      <c r="B10208" s="917"/>
      <c r="C10208" s="917"/>
      <c r="D10208" s="917"/>
      <c r="E10208" s="917"/>
    </row>
    <row r="10209" spans="1:5">
      <c r="A10209" s="923"/>
      <c r="B10209" s="917"/>
      <c r="C10209" s="917"/>
      <c r="D10209" s="917"/>
      <c r="E10209" s="917"/>
    </row>
    <row r="10210" spans="1:5">
      <c r="A10210" s="923"/>
      <c r="B10210" s="917"/>
      <c r="C10210" s="917"/>
      <c r="D10210" s="917"/>
      <c r="E10210" s="917"/>
    </row>
    <row r="10211" spans="1:5">
      <c r="A10211" s="923"/>
      <c r="B10211" s="917"/>
      <c r="C10211" s="917"/>
      <c r="D10211" s="917"/>
      <c r="E10211" s="917"/>
    </row>
    <row r="10212" spans="1:5">
      <c r="A10212" s="923"/>
      <c r="B10212" s="917"/>
      <c r="C10212" s="917"/>
      <c r="D10212" s="917"/>
      <c r="E10212" s="917"/>
    </row>
    <row r="10213" spans="1:5">
      <c r="A10213" s="923"/>
      <c r="B10213" s="917"/>
      <c r="C10213" s="917"/>
      <c r="D10213" s="917"/>
      <c r="E10213" s="917"/>
    </row>
    <row r="10214" spans="1:5">
      <c r="A10214" s="923"/>
      <c r="B10214" s="917"/>
      <c r="C10214" s="917"/>
      <c r="D10214" s="917"/>
      <c r="E10214" s="917"/>
    </row>
    <row r="10215" spans="1:5">
      <c r="A10215" s="923"/>
      <c r="B10215" s="917"/>
      <c r="C10215" s="917"/>
      <c r="D10215" s="917"/>
      <c r="E10215" s="917"/>
    </row>
    <row r="10216" spans="1:5">
      <c r="A10216" s="923"/>
      <c r="B10216" s="917"/>
      <c r="C10216" s="917"/>
      <c r="D10216" s="917"/>
      <c r="E10216" s="917"/>
    </row>
    <row r="10217" spans="1:5">
      <c r="A10217" s="923"/>
      <c r="B10217" s="917"/>
      <c r="C10217" s="917"/>
      <c r="D10217" s="917"/>
      <c r="E10217" s="917"/>
    </row>
    <row r="10218" spans="1:5">
      <c r="A10218" s="923"/>
      <c r="B10218" s="917"/>
      <c r="C10218" s="917"/>
      <c r="D10218" s="917"/>
      <c r="E10218" s="917"/>
    </row>
    <row r="10219" spans="1:5">
      <c r="A10219" s="923"/>
      <c r="B10219" s="917"/>
      <c r="C10219" s="917"/>
      <c r="D10219" s="917"/>
      <c r="E10219" s="917"/>
    </row>
    <row r="10220" spans="1:5">
      <c r="A10220" s="923"/>
      <c r="B10220" s="917"/>
      <c r="C10220" s="917"/>
      <c r="D10220" s="917"/>
      <c r="E10220" s="917"/>
    </row>
    <row r="10221" spans="1:5">
      <c r="A10221" s="923"/>
      <c r="B10221" s="917"/>
      <c r="C10221" s="917"/>
      <c r="D10221" s="917"/>
      <c r="E10221" s="917"/>
    </row>
    <row r="10222" spans="1:5">
      <c r="A10222" s="923"/>
      <c r="B10222" s="917"/>
      <c r="C10222" s="917"/>
      <c r="D10222" s="917"/>
      <c r="E10222" s="917"/>
    </row>
    <row r="10223" spans="1:5">
      <c r="A10223" s="923"/>
      <c r="B10223" s="917"/>
      <c r="C10223" s="917"/>
      <c r="D10223" s="917"/>
      <c r="E10223" s="917"/>
    </row>
    <row r="10224" spans="1:5">
      <c r="A10224" s="923"/>
      <c r="B10224" s="917"/>
      <c r="C10224" s="917"/>
      <c r="D10224" s="917"/>
      <c r="E10224" s="917"/>
    </row>
    <row r="10225" spans="1:5">
      <c r="A10225" s="923"/>
      <c r="B10225" s="917"/>
      <c r="C10225" s="917"/>
      <c r="D10225" s="917"/>
      <c r="E10225" s="917"/>
    </row>
    <row r="10226" spans="1:5">
      <c r="A10226" s="923"/>
      <c r="B10226" s="917"/>
      <c r="C10226" s="917"/>
      <c r="D10226" s="917"/>
      <c r="E10226" s="917"/>
    </row>
    <row r="10227" spans="1:5">
      <c r="A10227" s="923"/>
      <c r="B10227" s="917"/>
      <c r="C10227" s="917"/>
      <c r="D10227" s="917"/>
      <c r="E10227" s="917"/>
    </row>
    <row r="10228" spans="1:5">
      <c r="A10228" s="923"/>
      <c r="B10228" s="917"/>
      <c r="C10228" s="917"/>
      <c r="D10228" s="917"/>
      <c r="E10228" s="917"/>
    </row>
    <row r="10229" spans="1:5">
      <c r="A10229" s="923"/>
      <c r="B10229" s="917"/>
      <c r="C10229" s="917"/>
      <c r="D10229" s="917"/>
      <c r="E10229" s="917"/>
    </row>
    <row r="10230" spans="1:5">
      <c r="A10230" s="923"/>
      <c r="B10230" s="917"/>
      <c r="C10230" s="917"/>
      <c r="D10230" s="917"/>
      <c r="E10230" s="917"/>
    </row>
    <row r="10231" spans="1:5">
      <c r="A10231" s="923"/>
      <c r="B10231" s="917"/>
      <c r="C10231" s="917"/>
      <c r="D10231" s="917"/>
      <c r="E10231" s="917"/>
    </row>
    <row r="10232" spans="1:5">
      <c r="A10232" s="923"/>
      <c r="B10232" s="917"/>
      <c r="C10232" s="917"/>
      <c r="D10232" s="917"/>
      <c r="E10232" s="917"/>
    </row>
    <row r="10233" spans="1:5">
      <c r="A10233" s="923"/>
      <c r="B10233" s="917"/>
      <c r="C10233" s="917"/>
      <c r="D10233" s="917"/>
      <c r="E10233" s="917"/>
    </row>
    <row r="10234" spans="1:5">
      <c r="A10234" s="923"/>
      <c r="B10234" s="917"/>
      <c r="C10234" s="917"/>
      <c r="D10234" s="917"/>
      <c r="E10234" s="917"/>
    </row>
    <row r="10235" spans="1:5">
      <c r="A10235" s="923"/>
      <c r="B10235" s="917"/>
      <c r="C10235" s="917"/>
      <c r="D10235" s="917"/>
      <c r="E10235" s="917"/>
    </row>
    <row r="10236" spans="1:5">
      <c r="A10236" s="923"/>
      <c r="B10236" s="917"/>
      <c r="C10236" s="917"/>
      <c r="D10236" s="917"/>
      <c r="E10236" s="917"/>
    </row>
    <row r="10237" spans="1:5">
      <c r="A10237" s="923"/>
      <c r="B10237" s="917"/>
      <c r="C10237" s="917"/>
      <c r="D10237" s="917"/>
      <c r="E10237" s="917"/>
    </row>
    <row r="10238" spans="1:5">
      <c r="A10238" s="923"/>
      <c r="B10238" s="917"/>
      <c r="C10238" s="917"/>
      <c r="D10238" s="917"/>
      <c r="E10238" s="917"/>
    </row>
    <row r="10239" spans="1:5">
      <c r="A10239" s="923"/>
      <c r="B10239" s="917"/>
      <c r="C10239" s="917"/>
      <c r="D10239" s="917"/>
      <c r="E10239" s="917"/>
    </row>
    <row r="10240" spans="1:5">
      <c r="A10240" s="923"/>
      <c r="B10240" s="917"/>
      <c r="C10240" s="917"/>
      <c r="D10240" s="917"/>
      <c r="E10240" s="917"/>
    </row>
    <row r="10241" spans="1:5">
      <c r="A10241" s="923"/>
      <c r="B10241" s="917"/>
      <c r="C10241" s="917"/>
      <c r="D10241" s="917"/>
      <c r="E10241" s="917"/>
    </row>
    <row r="10242" spans="1:5">
      <c r="A10242" s="923"/>
      <c r="B10242" s="917"/>
      <c r="C10242" s="917"/>
      <c r="D10242" s="917"/>
      <c r="E10242" s="917"/>
    </row>
    <row r="10243" spans="1:5">
      <c r="A10243" s="923"/>
      <c r="B10243" s="917"/>
      <c r="C10243" s="917"/>
      <c r="D10243" s="917"/>
      <c r="E10243" s="917"/>
    </row>
    <row r="10244" spans="1:5">
      <c r="A10244" s="923"/>
      <c r="B10244" s="917"/>
      <c r="C10244" s="917"/>
      <c r="D10244" s="917"/>
      <c r="E10244" s="917"/>
    </row>
    <row r="10245" spans="1:5">
      <c r="A10245" s="923"/>
      <c r="B10245" s="917"/>
      <c r="C10245" s="917"/>
      <c r="D10245" s="917"/>
      <c r="E10245" s="917"/>
    </row>
    <row r="10246" spans="1:5">
      <c r="A10246" s="923"/>
      <c r="B10246" s="917"/>
      <c r="C10246" s="917"/>
      <c r="D10246" s="917"/>
      <c r="E10246" s="917"/>
    </row>
    <row r="10247" spans="1:5">
      <c r="A10247" s="923"/>
      <c r="B10247" s="917"/>
      <c r="C10247" s="917"/>
      <c r="D10247" s="917"/>
      <c r="E10247" s="917"/>
    </row>
    <row r="10248" spans="1:5">
      <c r="A10248" s="923"/>
      <c r="B10248" s="917"/>
      <c r="C10248" s="917"/>
      <c r="D10248" s="917"/>
      <c r="E10248" s="917"/>
    </row>
    <row r="10249" spans="1:5">
      <c r="A10249" s="923"/>
      <c r="B10249" s="917"/>
      <c r="C10249" s="917"/>
      <c r="D10249" s="917"/>
      <c r="E10249" s="917"/>
    </row>
    <row r="10250" spans="1:5">
      <c r="A10250" s="923"/>
      <c r="B10250" s="917"/>
      <c r="C10250" s="917"/>
      <c r="D10250" s="917"/>
      <c r="E10250" s="917"/>
    </row>
    <row r="10251" spans="1:5">
      <c r="A10251" s="923"/>
      <c r="B10251" s="917"/>
      <c r="C10251" s="917"/>
      <c r="D10251" s="917"/>
      <c r="E10251" s="917"/>
    </row>
    <row r="10252" spans="1:5">
      <c r="A10252" s="923"/>
      <c r="B10252" s="917"/>
      <c r="C10252" s="917"/>
      <c r="D10252" s="917"/>
      <c r="E10252" s="917"/>
    </row>
    <row r="10253" spans="1:5">
      <c r="A10253" s="923"/>
      <c r="B10253" s="917"/>
      <c r="C10253" s="917"/>
      <c r="D10253" s="917"/>
      <c r="E10253" s="917"/>
    </row>
    <row r="10254" spans="1:5">
      <c r="A10254" s="923"/>
      <c r="B10254" s="917"/>
      <c r="C10254" s="917"/>
      <c r="D10254" s="917"/>
      <c r="E10254" s="917"/>
    </row>
    <row r="10255" spans="1:5">
      <c r="A10255" s="923"/>
      <c r="B10255" s="917"/>
      <c r="C10255" s="917"/>
      <c r="D10255" s="917"/>
      <c r="E10255" s="917"/>
    </row>
    <row r="10256" spans="1:5">
      <c r="A10256" s="923"/>
      <c r="B10256" s="917"/>
      <c r="C10256" s="917"/>
      <c r="D10256" s="917"/>
      <c r="E10256" s="917"/>
    </row>
    <row r="10257" spans="1:5">
      <c r="A10257" s="923"/>
      <c r="B10257" s="917"/>
      <c r="C10257" s="917"/>
      <c r="D10257" s="917"/>
      <c r="E10257" s="917"/>
    </row>
    <row r="10258" spans="1:5">
      <c r="A10258" s="923"/>
      <c r="B10258" s="917"/>
      <c r="C10258" s="917"/>
      <c r="D10258" s="917"/>
      <c r="E10258" s="917"/>
    </row>
    <row r="10259" spans="1:5">
      <c r="A10259" s="923"/>
      <c r="B10259" s="917"/>
      <c r="C10259" s="917"/>
      <c r="D10259" s="917"/>
      <c r="E10259" s="917"/>
    </row>
    <row r="10260" spans="1:5">
      <c r="A10260" s="923"/>
      <c r="B10260" s="917"/>
      <c r="C10260" s="917"/>
      <c r="D10260" s="917"/>
      <c r="E10260" s="917"/>
    </row>
    <row r="10261" spans="1:5">
      <c r="A10261" s="923"/>
      <c r="B10261" s="917"/>
      <c r="C10261" s="917"/>
      <c r="D10261" s="917"/>
      <c r="E10261" s="917"/>
    </row>
    <row r="10262" spans="1:5">
      <c r="A10262" s="923"/>
      <c r="B10262" s="917"/>
      <c r="C10262" s="917"/>
      <c r="D10262" s="917"/>
      <c r="E10262" s="917"/>
    </row>
    <row r="10263" spans="1:5">
      <c r="A10263" s="923"/>
      <c r="B10263" s="917"/>
      <c r="C10263" s="917"/>
      <c r="D10263" s="917"/>
      <c r="E10263" s="917"/>
    </row>
    <row r="10264" spans="1:5">
      <c r="A10264" s="923"/>
      <c r="B10264" s="917"/>
      <c r="C10264" s="917"/>
      <c r="D10264" s="917"/>
      <c r="E10264" s="917"/>
    </row>
    <row r="10265" spans="1:5">
      <c r="A10265" s="923"/>
      <c r="B10265" s="917"/>
      <c r="C10265" s="917"/>
      <c r="D10265" s="917"/>
      <c r="E10265" s="917"/>
    </row>
    <row r="10266" spans="1:5">
      <c r="A10266" s="923"/>
      <c r="B10266" s="917"/>
      <c r="C10266" s="917"/>
      <c r="D10266" s="917"/>
      <c r="E10266" s="917"/>
    </row>
    <row r="10267" spans="1:5">
      <c r="A10267" s="923"/>
      <c r="B10267" s="917"/>
      <c r="C10267" s="917"/>
      <c r="D10267" s="917"/>
      <c r="E10267" s="917"/>
    </row>
    <row r="10268" spans="1:5">
      <c r="A10268" s="923"/>
      <c r="B10268" s="917"/>
      <c r="C10268" s="917"/>
      <c r="D10268" s="917"/>
      <c r="E10268" s="917"/>
    </row>
    <row r="10269" spans="1:5">
      <c r="A10269" s="923"/>
      <c r="B10269" s="917"/>
      <c r="C10269" s="917"/>
      <c r="D10269" s="917"/>
      <c r="E10269" s="917"/>
    </row>
    <row r="10270" spans="1:5">
      <c r="A10270" s="923"/>
      <c r="B10270" s="917"/>
      <c r="C10270" s="917"/>
      <c r="D10270" s="917"/>
      <c r="E10270" s="917"/>
    </row>
    <row r="10271" spans="1:5">
      <c r="A10271" s="923"/>
      <c r="B10271" s="917"/>
      <c r="C10271" s="917"/>
      <c r="D10271" s="917"/>
      <c r="E10271" s="917"/>
    </row>
    <row r="10272" spans="1:5">
      <c r="A10272" s="923"/>
      <c r="B10272" s="917"/>
      <c r="C10272" s="917"/>
      <c r="D10272" s="917"/>
      <c r="E10272" s="917"/>
    </row>
    <row r="10273" spans="1:5">
      <c r="A10273" s="923"/>
      <c r="B10273" s="917"/>
      <c r="C10273" s="917"/>
      <c r="D10273" s="917"/>
      <c r="E10273" s="917"/>
    </row>
    <row r="10274" spans="1:5">
      <c r="A10274" s="923"/>
      <c r="B10274" s="917"/>
      <c r="C10274" s="917"/>
      <c r="D10274" s="917"/>
      <c r="E10274" s="917"/>
    </row>
    <row r="10275" spans="1:5">
      <c r="A10275" s="923"/>
      <c r="B10275" s="917"/>
      <c r="C10275" s="917"/>
      <c r="D10275" s="917"/>
      <c r="E10275" s="917"/>
    </row>
    <row r="10276" spans="1:5">
      <c r="A10276" s="923"/>
      <c r="B10276" s="917"/>
      <c r="C10276" s="917"/>
      <c r="D10276" s="917"/>
      <c r="E10276" s="917"/>
    </row>
    <row r="10277" spans="1:5">
      <c r="A10277" s="923"/>
      <c r="B10277" s="917"/>
      <c r="C10277" s="917"/>
      <c r="D10277" s="917"/>
      <c r="E10277" s="917"/>
    </row>
    <row r="10278" spans="1:5">
      <c r="A10278" s="923"/>
      <c r="B10278" s="917"/>
      <c r="C10278" s="917"/>
      <c r="D10278" s="917"/>
      <c r="E10278" s="917"/>
    </row>
    <row r="10279" spans="1:5">
      <c r="A10279" s="923"/>
      <c r="B10279" s="917"/>
      <c r="C10279" s="917"/>
      <c r="D10279" s="917"/>
      <c r="E10279" s="917"/>
    </row>
    <row r="10280" spans="1:5">
      <c r="A10280" s="923"/>
      <c r="B10280" s="917"/>
      <c r="C10280" s="917"/>
      <c r="D10280" s="917"/>
      <c r="E10280" s="917"/>
    </row>
    <row r="10281" spans="1:5">
      <c r="A10281" s="923"/>
      <c r="B10281" s="917"/>
      <c r="C10281" s="917"/>
      <c r="D10281" s="917"/>
      <c r="E10281" s="917"/>
    </row>
    <row r="10282" spans="1:5">
      <c r="A10282" s="923"/>
      <c r="B10282" s="917"/>
      <c r="C10282" s="917"/>
      <c r="D10282" s="917"/>
      <c r="E10282" s="917"/>
    </row>
    <row r="10283" spans="1:5">
      <c r="A10283" s="923"/>
      <c r="B10283" s="917"/>
      <c r="C10283" s="917"/>
      <c r="D10283" s="917"/>
      <c r="E10283" s="917"/>
    </row>
    <row r="10284" spans="1:5">
      <c r="A10284" s="923"/>
      <c r="B10284" s="917"/>
      <c r="C10284" s="917"/>
      <c r="D10284" s="917"/>
      <c r="E10284" s="917"/>
    </row>
    <row r="10285" spans="1:5">
      <c r="A10285" s="923"/>
      <c r="B10285" s="917"/>
      <c r="C10285" s="917"/>
      <c r="D10285" s="917"/>
      <c r="E10285" s="917"/>
    </row>
    <row r="10286" spans="1:5">
      <c r="A10286" s="923"/>
      <c r="B10286" s="917"/>
      <c r="C10286" s="917"/>
      <c r="D10286" s="917"/>
      <c r="E10286" s="917"/>
    </row>
    <row r="10287" spans="1:5">
      <c r="A10287" s="923"/>
      <c r="B10287" s="917"/>
      <c r="C10287" s="917"/>
      <c r="D10287" s="917"/>
      <c r="E10287" s="917"/>
    </row>
    <row r="10288" spans="1:5">
      <c r="A10288" s="923"/>
      <c r="B10288" s="917"/>
      <c r="C10288" s="917"/>
      <c r="D10288" s="917"/>
      <c r="E10288" s="917"/>
    </row>
    <row r="10289" spans="1:5">
      <c r="A10289" s="923"/>
      <c r="B10289" s="917"/>
      <c r="C10289" s="917"/>
      <c r="D10289" s="917"/>
      <c r="E10289" s="917"/>
    </row>
    <row r="10290" spans="1:5">
      <c r="A10290" s="923"/>
      <c r="B10290" s="917"/>
      <c r="C10290" s="917"/>
      <c r="D10290" s="917"/>
      <c r="E10290" s="917"/>
    </row>
    <row r="10291" spans="1:5">
      <c r="A10291" s="923"/>
      <c r="B10291" s="917"/>
      <c r="C10291" s="917"/>
      <c r="D10291" s="917"/>
      <c r="E10291" s="917"/>
    </row>
    <row r="10292" spans="1:5">
      <c r="A10292" s="923"/>
      <c r="B10292" s="917"/>
      <c r="C10292" s="917"/>
      <c r="D10292" s="917"/>
      <c r="E10292" s="917"/>
    </row>
    <row r="10293" spans="1:5">
      <c r="A10293" s="923"/>
      <c r="B10293" s="917"/>
      <c r="C10293" s="917"/>
      <c r="D10293" s="917"/>
      <c r="E10293" s="917"/>
    </row>
    <row r="10294" spans="1:5">
      <c r="A10294" s="923"/>
      <c r="B10294" s="917"/>
      <c r="C10294" s="917"/>
      <c r="D10294" s="917"/>
      <c r="E10294" s="917"/>
    </row>
    <row r="10295" spans="1:5">
      <c r="A10295" s="923"/>
      <c r="B10295" s="917"/>
      <c r="C10295" s="917"/>
      <c r="D10295" s="917"/>
      <c r="E10295" s="917"/>
    </row>
    <row r="10296" spans="1:5">
      <c r="A10296" s="923"/>
      <c r="B10296" s="917"/>
      <c r="C10296" s="917"/>
      <c r="D10296" s="917"/>
      <c r="E10296" s="917"/>
    </row>
    <row r="10297" spans="1:5">
      <c r="A10297" s="923"/>
      <c r="B10297" s="917"/>
      <c r="C10297" s="917"/>
      <c r="D10297" s="917"/>
      <c r="E10297" s="917"/>
    </row>
    <row r="10298" spans="1:5">
      <c r="A10298" s="923"/>
      <c r="B10298" s="917"/>
      <c r="C10298" s="917"/>
      <c r="D10298" s="917"/>
      <c r="E10298" s="917"/>
    </row>
    <row r="10299" spans="1:5">
      <c r="A10299" s="923"/>
      <c r="B10299" s="917"/>
      <c r="C10299" s="917"/>
      <c r="D10299" s="917"/>
      <c r="E10299" s="917"/>
    </row>
    <row r="10300" spans="1:5">
      <c r="A10300" s="923"/>
      <c r="B10300" s="917"/>
      <c r="C10300" s="917"/>
      <c r="D10300" s="917"/>
      <c r="E10300" s="917"/>
    </row>
    <row r="10301" spans="1:5">
      <c r="A10301" s="923"/>
      <c r="B10301" s="917"/>
      <c r="C10301" s="917"/>
      <c r="D10301" s="917"/>
      <c r="E10301" s="917"/>
    </row>
    <row r="10302" spans="1:5">
      <c r="A10302" s="923"/>
      <c r="B10302" s="917"/>
      <c r="C10302" s="917"/>
      <c r="D10302" s="917"/>
      <c r="E10302" s="917"/>
    </row>
    <row r="10303" spans="1:5">
      <c r="A10303" s="923"/>
      <c r="B10303" s="917"/>
      <c r="C10303" s="917"/>
      <c r="D10303" s="917"/>
      <c r="E10303" s="917"/>
    </row>
    <row r="10304" spans="1:5">
      <c r="A10304" s="923"/>
      <c r="B10304" s="917"/>
      <c r="C10304" s="917"/>
      <c r="D10304" s="917"/>
      <c r="E10304" s="917"/>
    </row>
    <row r="10305" spans="1:5">
      <c r="A10305" s="923"/>
      <c r="B10305" s="917"/>
      <c r="C10305" s="917"/>
      <c r="D10305" s="917"/>
      <c r="E10305" s="917"/>
    </row>
    <row r="10306" spans="1:5">
      <c r="A10306" s="923"/>
      <c r="B10306" s="917"/>
      <c r="C10306" s="917"/>
      <c r="D10306" s="917"/>
      <c r="E10306" s="917"/>
    </row>
    <row r="10307" spans="1:5">
      <c r="A10307" s="923"/>
      <c r="B10307" s="917"/>
      <c r="C10307" s="917"/>
      <c r="D10307" s="917"/>
      <c r="E10307" s="917"/>
    </row>
    <row r="10308" spans="1:5">
      <c r="A10308" s="923"/>
      <c r="B10308" s="917"/>
      <c r="C10308" s="917"/>
      <c r="D10308" s="917"/>
      <c r="E10308" s="917"/>
    </row>
    <row r="10309" spans="1:5">
      <c r="A10309" s="923"/>
      <c r="B10309" s="917"/>
      <c r="C10309" s="917"/>
      <c r="D10309" s="917"/>
      <c r="E10309" s="917"/>
    </row>
    <row r="10310" spans="1:5">
      <c r="A10310" s="923"/>
      <c r="B10310" s="917"/>
      <c r="C10310" s="917"/>
      <c r="D10310" s="917"/>
      <c r="E10310" s="917"/>
    </row>
    <row r="10311" spans="1:5">
      <c r="A10311" s="923"/>
      <c r="B10311" s="917"/>
      <c r="C10311" s="917"/>
      <c r="D10311" s="917"/>
      <c r="E10311" s="917"/>
    </row>
    <row r="10312" spans="1:5">
      <c r="A10312" s="923"/>
      <c r="B10312" s="917"/>
      <c r="C10312" s="917"/>
      <c r="D10312" s="917"/>
      <c r="E10312" s="917"/>
    </row>
    <row r="10313" spans="1:5">
      <c r="A10313" s="923"/>
      <c r="B10313" s="917"/>
      <c r="C10313" s="917"/>
      <c r="D10313" s="917"/>
      <c r="E10313" s="917"/>
    </row>
    <row r="10314" spans="1:5">
      <c r="A10314" s="923"/>
      <c r="B10314" s="917"/>
      <c r="C10314" s="917"/>
      <c r="D10314" s="917"/>
      <c r="E10314" s="917"/>
    </row>
    <row r="10315" spans="1:5">
      <c r="A10315" s="923"/>
      <c r="B10315" s="917"/>
      <c r="C10315" s="917"/>
      <c r="D10315" s="917"/>
      <c r="E10315" s="917"/>
    </row>
    <row r="10316" spans="1:5">
      <c r="A10316" s="923"/>
      <c r="B10316" s="917"/>
      <c r="C10316" s="917"/>
      <c r="D10316" s="917"/>
      <c r="E10316" s="917"/>
    </row>
    <row r="10317" spans="1:5">
      <c r="A10317" s="923"/>
      <c r="B10317" s="917"/>
      <c r="C10317" s="917"/>
      <c r="D10317" s="917"/>
      <c r="E10317" s="917"/>
    </row>
    <row r="10318" spans="1:5">
      <c r="A10318" s="923"/>
      <c r="B10318" s="917"/>
      <c r="C10318" s="917"/>
      <c r="D10318" s="917"/>
      <c r="E10318" s="917"/>
    </row>
    <row r="10319" spans="1:5">
      <c r="A10319" s="923"/>
      <c r="B10319" s="917"/>
      <c r="C10319" s="917"/>
      <c r="D10319" s="917"/>
      <c r="E10319" s="917"/>
    </row>
    <row r="10320" spans="1:5">
      <c r="A10320" s="923"/>
      <c r="B10320" s="917"/>
      <c r="C10320" s="917"/>
      <c r="D10320" s="917"/>
      <c r="E10320" s="917"/>
    </row>
    <row r="10321" spans="1:5">
      <c r="A10321" s="923"/>
      <c r="B10321" s="917"/>
      <c r="C10321" s="917"/>
      <c r="D10321" s="917"/>
      <c r="E10321" s="917"/>
    </row>
    <row r="10322" spans="1:5">
      <c r="A10322" s="923"/>
      <c r="B10322" s="917"/>
      <c r="C10322" s="917"/>
      <c r="D10322" s="917"/>
      <c r="E10322" s="917"/>
    </row>
    <row r="10323" spans="1:5">
      <c r="A10323" s="923"/>
      <c r="B10323" s="917"/>
      <c r="C10323" s="917"/>
      <c r="D10323" s="917"/>
      <c r="E10323" s="917"/>
    </row>
    <row r="10324" spans="1:5">
      <c r="A10324" s="923"/>
      <c r="B10324" s="917"/>
      <c r="C10324" s="917"/>
      <c r="D10324" s="917"/>
      <c r="E10324" s="917"/>
    </row>
    <row r="10325" spans="1:5">
      <c r="A10325" s="923"/>
      <c r="B10325" s="917"/>
      <c r="C10325" s="917"/>
      <c r="D10325" s="917"/>
      <c r="E10325" s="917"/>
    </row>
    <row r="10326" spans="1:5">
      <c r="A10326" s="923"/>
      <c r="B10326" s="917"/>
      <c r="C10326" s="917"/>
      <c r="D10326" s="917"/>
      <c r="E10326" s="917"/>
    </row>
    <row r="10327" spans="1:5">
      <c r="A10327" s="923"/>
      <c r="B10327" s="917"/>
      <c r="C10327" s="917"/>
      <c r="D10327" s="917"/>
      <c r="E10327" s="917"/>
    </row>
    <row r="10328" spans="1:5">
      <c r="A10328" s="923"/>
      <c r="B10328" s="917"/>
      <c r="C10328" s="917"/>
      <c r="D10328" s="917"/>
      <c r="E10328" s="917"/>
    </row>
    <row r="10329" spans="1:5">
      <c r="A10329" s="923"/>
      <c r="B10329" s="917"/>
      <c r="C10329" s="917"/>
      <c r="D10329" s="917"/>
      <c r="E10329" s="917"/>
    </row>
    <row r="10330" spans="1:5">
      <c r="A10330" s="923"/>
      <c r="B10330" s="917"/>
      <c r="C10330" s="917"/>
      <c r="D10330" s="917"/>
      <c r="E10330" s="917"/>
    </row>
    <row r="10331" spans="1:5">
      <c r="A10331" s="923"/>
      <c r="B10331" s="917"/>
      <c r="C10331" s="917"/>
      <c r="D10331" s="917"/>
      <c r="E10331" s="917"/>
    </row>
    <row r="10332" spans="1:5">
      <c r="A10332" s="923"/>
      <c r="B10332" s="917"/>
      <c r="C10332" s="917"/>
      <c r="D10332" s="917"/>
      <c r="E10332" s="917"/>
    </row>
    <row r="10333" spans="1:5">
      <c r="A10333" s="923"/>
      <c r="B10333" s="917"/>
      <c r="C10333" s="917"/>
      <c r="D10333" s="917"/>
      <c r="E10333" s="917"/>
    </row>
    <row r="10334" spans="1:5">
      <c r="A10334" s="923"/>
      <c r="B10334" s="917"/>
      <c r="C10334" s="917"/>
      <c r="D10334" s="917"/>
      <c r="E10334" s="917"/>
    </row>
    <row r="10335" spans="1:5">
      <c r="A10335" s="923"/>
      <c r="B10335" s="917"/>
      <c r="C10335" s="917"/>
      <c r="D10335" s="917"/>
      <c r="E10335" s="917"/>
    </row>
    <row r="10336" spans="1:5">
      <c r="A10336" s="923"/>
      <c r="B10336" s="917"/>
      <c r="C10336" s="917"/>
      <c r="D10336" s="917"/>
      <c r="E10336" s="917"/>
    </row>
    <row r="10337" spans="1:5">
      <c r="A10337" s="923"/>
      <c r="B10337" s="917"/>
      <c r="C10337" s="917"/>
      <c r="D10337" s="917"/>
      <c r="E10337" s="917"/>
    </row>
    <row r="10338" spans="1:5">
      <c r="A10338" s="923"/>
      <c r="B10338" s="917"/>
      <c r="C10338" s="917"/>
      <c r="D10338" s="917"/>
      <c r="E10338" s="917"/>
    </row>
    <row r="10339" spans="1:5">
      <c r="A10339" s="923"/>
      <c r="B10339" s="917"/>
      <c r="C10339" s="917"/>
      <c r="D10339" s="917"/>
      <c r="E10339" s="917"/>
    </row>
    <row r="10340" spans="1:5">
      <c r="A10340" s="923"/>
      <c r="B10340" s="917"/>
      <c r="C10340" s="917"/>
      <c r="D10340" s="917"/>
      <c r="E10340" s="917"/>
    </row>
    <row r="10341" spans="1:5">
      <c r="A10341" s="923"/>
      <c r="B10341" s="917"/>
      <c r="C10341" s="917"/>
      <c r="D10341" s="917"/>
      <c r="E10341" s="917"/>
    </row>
    <row r="10342" spans="1:5">
      <c r="A10342" s="923"/>
      <c r="B10342" s="917"/>
      <c r="C10342" s="917"/>
      <c r="D10342" s="917"/>
      <c r="E10342" s="917"/>
    </row>
    <row r="10343" spans="1:5">
      <c r="A10343" s="923"/>
      <c r="B10343" s="917"/>
      <c r="C10343" s="917"/>
      <c r="D10343" s="917"/>
      <c r="E10343" s="917"/>
    </row>
    <row r="10344" spans="1:5">
      <c r="A10344" s="923"/>
      <c r="B10344" s="917"/>
      <c r="C10344" s="917"/>
      <c r="D10344" s="917"/>
      <c r="E10344" s="917"/>
    </row>
    <row r="10345" spans="1:5">
      <c r="A10345" s="923"/>
      <c r="B10345" s="917"/>
      <c r="C10345" s="917"/>
      <c r="D10345" s="917"/>
      <c r="E10345" s="917"/>
    </row>
    <row r="10346" spans="1:5">
      <c r="A10346" s="923"/>
      <c r="B10346" s="917"/>
      <c r="C10346" s="917"/>
      <c r="D10346" s="917"/>
      <c r="E10346" s="917"/>
    </row>
    <row r="10347" spans="1:5">
      <c r="A10347" s="923"/>
      <c r="B10347" s="917"/>
      <c r="C10347" s="917"/>
      <c r="D10347" s="917"/>
      <c r="E10347" s="917"/>
    </row>
    <row r="10348" spans="1:5">
      <c r="A10348" s="923"/>
      <c r="B10348" s="917"/>
      <c r="C10348" s="917"/>
      <c r="D10348" s="917"/>
      <c r="E10348" s="917"/>
    </row>
    <row r="10349" spans="1:5">
      <c r="A10349" s="923"/>
      <c r="B10349" s="917"/>
      <c r="C10349" s="917"/>
      <c r="D10349" s="917"/>
      <c r="E10349" s="917"/>
    </row>
    <row r="10350" spans="1:5">
      <c r="A10350" s="923"/>
      <c r="B10350" s="917"/>
      <c r="C10350" s="917"/>
      <c r="D10350" s="917"/>
      <c r="E10350" s="917"/>
    </row>
    <row r="10351" spans="1:5">
      <c r="A10351" s="923"/>
      <c r="B10351" s="917"/>
      <c r="C10351" s="917"/>
      <c r="D10351" s="917"/>
      <c r="E10351" s="917"/>
    </row>
    <row r="10352" spans="1:5">
      <c r="A10352" s="923"/>
      <c r="B10352" s="917"/>
      <c r="C10352" s="917"/>
      <c r="D10352" s="917"/>
      <c r="E10352" s="917"/>
    </row>
    <row r="10353" spans="1:5">
      <c r="A10353" s="923"/>
      <c r="B10353" s="917"/>
      <c r="C10353" s="917"/>
      <c r="D10353" s="917"/>
      <c r="E10353" s="917"/>
    </row>
    <row r="10354" spans="1:5">
      <c r="A10354" s="923"/>
      <c r="B10354" s="917"/>
      <c r="C10354" s="917"/>
      <c r="D10354" s="917"/>
      <c r="E10354" s="917"/>
    </row>
    <row r="10355" spans="1:5">
      <c r="A10355" s="923"/>
      <c r="B10355" s="917"/>
      <c r="C10355" s="917"/>
      <c r="D10355" s="917"/>
      <c r="E10355" s="917"/>
    </row>
    <row r="10356" spans="1:5">
      <c r="A10356" s="923"/>
      <c r="B10356" s="917"/>
      <c r="C10356" s="917"/>
      <c r="D10356" s="917"/>
      <c r="E10356" s="917"/>
    </row>
    <row r="10357" spans="1:5">
      <c r="A10357" s="923"/>
      <c r="B10357" s="917"/>
      <c r="C10357" s="917"/>
      <c r="D10357" s="917"/>
      <c r="E10357" s="917"/>
    </row>
    <row r="10358" spans="1:5">
      <c r="A10358" s="923"/>
      <c r="B10358" s="917"/>
      <c r="C10358" s="917"/>
      <c r="D10358" s="917"/>
      <c r="E10358" s="917"/>
    </row>
    <row r="10359" spans="1:5">
      <c r="A10359" s="923"/>
      <c r="B10359" s="917"/>
      <c r="C10359" s="917"/>
      <c r="D10359" s="917"/>
      <c r="E10359" s="917"/>
    </row>
    <row r="10360" spans="1:5">
      <c r="A10360" s="923"/>
      <c r="B10360" s="917"/>
      <c r="C10360" s="917"/>
      <c r="D10360" s="917"/>
      <c r="E10360" s="917"/>
    </row>
    <row r="10361" spans="1:5">
      <c r="A10361" s="923"/>
      <c r="B10361" s="917"/>
      <c r="C10361" s="917"/>
      <c r="D10361" s="917"/>
      <c r="E10361" s="917"/>
    </row>
    <row r="10362" spans="1:5">
      <c r="A10362" s="923"/>
      <c r="B10362" s="917"/>
      <c r="C10362" s="917"/>
      <c r="D10362" s="917"/>
      <c r="E10362" s="917"/>
    </row>
    <row r="10363" spans="1:5">
      <c r="A10363" s="923"/>
      <c r="B10363" s="917"/>
      <c r="C10363" s="917"/>
      <c r="D10363" s="917"/>
      <c r="E10363" s="917"/>
    </row>
    <row r="10364" spans="1:5">
      <c r="A10364" s="923"/>
      <c r="B10364" s="917"/>
      <c r="C10364" s="917"/>
      <c r="D10364" s="917"/>
      <c r="E10364" s="917"/>
    </row>
    <row r="10365" spans="1:5">
      <c r="A10365" s="923"/>
      <c r="B10365" s="917"/>
      <c r="C10365" s="917"/>
      <c r="D10365" s="917"/>
      <c r="E10365" s="917"/>
    </row>
    <row r="10366" spans="1:5">
      <c r="A10366" s="923"/>
      <c r="B10366" s="917"/>
      <c r="C10366" s="917"/>
      <c r="D10366" s="917"/>
      <c r="E10366" s="917"/>
    </row>
    <row r="10367" spans="1:5">
      <c r="A10367" s="923"/>
      <c r="B10367" s="917"/>
      <c r="C10367" s="917"/>
      <c r="D10367" s="917"/>
      <c r="E10367" s="917"/>
    </row>
    <row r="10368" spans="1:5">
      <c r="A10368" s="923"/>
      <c r="B10368" s="917"/>
      <c r="C10368" s="917"/>
      <c r="D10368" s="917"/>
      <c r="E10368" s="917"/>
    </row>
    <row r="10369" spans="1:5">
      <c r="A10369" s="923"/>
      <c r="B10369" s="917"/>
      <c r="C10369" s="917"/>
      <c r="D10369" s="917"/>
      <c r="E10369" s="917"/>
    </row>
    <row r="10370" spans="1:5">
      <c r="A10370" s="923"/>
      <c r="B10370" s="917"/>
      <c r="C10370" s="917"/>
      <c r="D10370" s="917"/>
      <c r="E10370" s="917"/>
    </row>
    <row r="10371" spans="1:5">
      <c r="A10371" s="923"/>
      <c r="B10371" s="917"/>
      <c r="C10371" s="917"/>
      <c r="D10371" s="917"/>
      <c r="E10371" s="917"/>
    </row>
    <row r="10372" spans="1:5">
      <c r="A10372" s="923"/>
      <c r="B10372" s="917"/>
      <c r="C10372" s="917"/>
      <c r="D10372" s="917"/>
      <c r="E10372" s="917"/>
    </row>
    <row r="10373" spans="1:5">
      <c r="A10373" s="923"/>
      <c r="B10373" s="917"/>
      <c r="C10373" s="917"/>
      <c r="D10373" s="917"/>
      <c r="E10373" s="917"/>
    </row>
    <row r="10374" spans="1:5">
      <c r="A10374" s="923"/>
      <c r="B10374" s="917"/>
      <c r="C10374" s="917"/>
      <c r="D10374" s="917"/>
      <c r="E10374" s="917"/>
    </row>
    <row r="10375" spans="1:5">
      <c r="A10375" s="923"/>
      <c r="B10375" s="917"/>
      <c r="C10375" s="917"/>
      <c r="D10375" s="917"/>
      <c r="E10375" s="917"/>
    </row>
    <row r="10376" spans="1:5">
      <c r="A10376" s="923"/>
      <c r="B10376" s="917"/>
      <c r="C10376" s="917"/>
      <c r="D10376" s="917"/>
      <c r="E10376" s="917"/>
    </row>
    <row r="10377" spans="1:5">
      <c r="A10377" s="923"/>
      <c r="B10377" s="917"/>
      <c r="C10377" s="917"/>
      <c r="D10377" s="917"/>
      <c r="E10377" s="917"/>
    </row>
    <row r="10378" spans="1:5">
      <c r="A10378" s="923"/>
      <c r="B10378" s="917"/>
      <c r="C10378" s="917"/>
      <c r="D10378" s="917"/>
      <c r="E10378" s="917"/>
    </row>
    <row r="10379" spans="1:5">
      <c r="A10379" s="923"/>
      <c r="B10379" s="917"/>
      <c r="C10379" s="917"/>
      <c r="D10379" s="917"/>
      <c r="E10379" s="917"/>
    </row>
    <row r="10380" spans="1:5">
      <c r="A10380" s="923"/>
      <c r="B10380" s="917"/>
      <c r="C10380" s="917"/>
      <c r="D10380" s="917"/>
      <c r="E10380" s="917"/>
    </row>
    <row r="10381" spans="1:5">
      <c r="A10381" s="923"/>
      <c r="B10381" s="917"/>
      <c r="C10381" s="917"/>
      <c r="D10381" s="917"/>
      <c r="E10381" s="917"/>
    </row>
    <row r="10382" spans="1:5">
      <c r="A10382" s="923"/>
      <c r="B10382" s="917"/>
      <c r="C10382" s="917"/>
      <c r="D10382" s="917"/>
      <c r="E10382" s="917"/>
    </row>
    <row r="10383" spans="1:5">
      <c r="A10383" s="923"/>
      <c r="B10383" s="917"/>
      <c r="C10383" s="917"/>
      <c r="D10383" s="917"/>
      <c r="E10383" s="917"/>
    </row>
    <row r="10384" spans="1:5">
      <c r="A10384" s="923"/>
      <c r="B10384" s="917"/>
      <c r="C10384" s="917"/>
      <c r="D10384" s="917"/>
      <c r="E10384" s="917"/>
    </row>
    <row r="10385" spans="1:5">
      <c r="A10385" s="923"/>
      <c r="B10385" s="917"/>
      <c r="C10385" s="917"/>
      <c r="D10385" s="917"/>
      <c r="E10385" s="917"/>
    </row>
    <row r="10386" spans="1:5">
      <c r="A10386" s="923"/>
      <c r="B10386" s="917"/>
      <c r="C10386" s="917"/>
      <c r="D10386" s="917"/>
      <c r="E10386" s="917"/>
    </row>
    <row r="10387" spans="1:5">
      <c r="A10387" s="923"/>
      <c r="B10387" s="917"/>
      <c r="C10387" s="917"/>
      <c r="D10387" s="917"/>
      <c r="E10387" s="917"/>
    </row>
    <row r="10388" spans="1:5">
      <c r="A10388" s="923"/>
      <c r="B10388" s="917"/>
      <c r="C10388" s="917"/>
      <c r="D10388" s="917"/>
      <c r="E10388" s="917"/>
    </row>
    <row r="10389" spans="1:5">
      <c r="A10389" s="923"/>
      <c r="B10389" s="917"/>
      <c r="C10389" s="917"/>
      <c r="D10389" s="917"/>
      <c r="E10389" s="917"/>
    </row>
    <row r="10390" spans="1:5">
      <c r="A10390" s="923"/>
      <c r="B10390" s="917"/>
      <c r="C10390" s="917"/>
      <c r="D10390" s="917"/>
      <c r="E10390" s="917"/>
    </row>
    <row r="10391" spans="1:5">
      <c r="A10391" s="923"/>
      <c r="B10391" s="917"/>
      <c r="C10391" s="917"/>
      <c r="D10391" s="917"/>
      <c r="E10391" s="917"/>
    </row>
    <row r="10392" spans="1:5">
      <c r="A10392" s="923"/>
      <c r="B10392" s="917"/>
      <c r="C10392" s="917"/>
      <c r="D10392" s="917"/>
      <c r="E10392" s="917"/>
    </row>
    <row r="10393" spans="1:5">
      <c r="A10393" s="923"/>
      <c r="B10393" s="917"/>
      <c r="C10393" s="917"/>
      <c r="D10393" s="917"/>
      <c r="E10393" s="917"/>
    </row>
    <row r="10394" spans="1:5">
      <c r="A10394" s="923"/>
      <c r="B10394" s="917"/>
      <c r="C10394" s="917"/>
      <c r="D10394" s="917"/>
      <c r="E10394" s="917"/>
    </row>
    <row r="10395" spans="1:5">
      <c r="A10395" s="923"/>
      <c r="B10395" s="917"/>
      <c r="C10395" s="917"/>
      <c r="D10395" s="917"/>
      <c r="E10395" s="917"/>
    </row>
    <row r="10396" spans="1:5">
      <c r="A10396" s="923"/>
      <c r="B10396" s="917"/>
      <c r="C10396" s="917"/>
      <c r="D10396" s="917"/>
      <c r="E10396" s="917"/>
    </row>
    <row r="10397" spans="1:5">
      <c r="A10397" s="923"/>
      <c r="B10397" s="917"/>
      <c r="C10397" s="917"/>
      <c r="D10397" s="917"/>
      <c r="E10397" s="917"/>
    </row>
    <row r="10398" spans="1:5">
      <c r="A10398" s="923"/>
      <c r="B10398" s="917"/>
      <c r="C10398" s="917"/>
      <c r="D10398" s="917"/>
      <c r="E10398" s="917"/>
    </row>
    <row r="10399" spans="1:5">
      <c r="A10399" s="923"/>
      <c r="B10399" s="917"/>
      <c r="C10399" s="917"/>
      <c r="D10399" s="917"/>
      <c r="E10399" s="917"/>
    </row>
    <row r="10400" spans="1:5">
      <c r="A10400" s="923"/>
      <c r="B10400" s="917"/>
      <c r="C10400" s="917"/>
      <c r="D10400" s="917"/>
      <c r="E10400" s="917"/>
    </row>
    <row r="10401" spans="1:5">
      <c r="A10401" s="923"/>
      <c r="B10401" s="917"/>
      <c r="C10401" s="917"/>
      <c r="D10401" s="917"/>
      <c r="E10401" s="917"/>
    </row>
    <row r="10402" spans="1:5">
      <c r="A10402" s="923"/>
      <c r="B10402" s="917"/>
      <c r="C10402" s="917"/>
      <c r="D10402" s="917"/>
      <c r="E10402" s="917"/>
    </row>
    <row r="10403" spans="1:5">
      <c r="A10403" s="923"/>
      <c r="B10403" s="917"/>
      <c r="C10403" s="917"/>
      <c r="D10403" s="917"/>
      <c r="E10403" s="917"/>
    </row>
    <row r="10404" spans="1:5">
      <c r="A10404" s="923"/>
      <c r="B10404" s="917"/>
      <c r="C10404" s="917"/>
      <c r="D10404" s="917"/>
      <c r="E10404" s="917"/>
    </row>
    <row r="10405" spans="1:5">
      <c r="A10405" s="923"/>
      <c r="B10405" s="917"/>
      <c r="C10405" s="917"/>
      <c r="D10405" s="917"/>
      <c r="E10405" s="917"/>
    </row>
    <row r="10406" spans="1:5">
      <c r="A10406" s="923"/>
      <c r="B10406" s="917"/>
      <c r="C10406" s="917"/>
      <c r="D10406" s="917"/>
      <c r="E10406" s="917"/>
    </row>
    <row r="10407" spans="1:5">
      <c r="A10407" s="923"/>
      <c r="B10407" s="917"/>
      <c r="C10407" s="917"/>
      <c r="D10407" s="917"/>
      <c r="E10407" s="917"/>
    </row>
    <row r="10408" spans="1:5">
      <c r="A10408" s="923"/>
      <c r="B10408" s="917"/>
      <c r="C10408" s="917"/>
      <c r="D10408" s="917"/>
      <c r="E10408" s="917"/>
    </row>
    <row r="10409" spans="1:5">
      <c r="A10409" s="923"/>
      <c r="B10409" s="917"/>
      <c r="C10409" s="917"/>
      <c r="D10409" s="917"/>
      <c r="E10409" s="917"/>
    </row>
    <row r="10410" spans="1:5">
      <c r="A10410" s="923"/>
      <c r="B10410" s="917"/>
      <c r="C10410" s="917"/>
      <c r="D10410" s="917"/>
      <c r="E10410" s="917"/>
    </row>
    <row r="10411" spans="1:5">
      <c r="A10411" s="923"/>
      <c r="B10411" s="917"/>
      <c r="C10411" s="917"/>
      <c r="D10411" s="917"/>
      <c r="E10411" s="917"/>
    </row>
    <row r="10412" spans="1:5">
      <c r="A10412" s="923"/>
      <c r="B10412" s="917"/>
      <c r="C10412" s="917"/>
      <c r="D10412" s="917"/>
      <c r="E10412" s="917"/>
    </row>
    <row r="10413" spans="1:5">
      <c r="A10413" s="923"/>
      <c r="B10413" s="917"/>
      <c r="C10413" s="917"/>
      <c r="D10413" s="917"/>
      <c r="E10413" s="917"/>
    </row>
    <row r="10414" spans="1:5">
      <c r="A10414" s="923"/>
      <c r="B10414" s="917"/>
      <c r="C10414" s="917"/>
      <c r="D10414" s="917"/>
      <c r="E10414" s="917"/>
    </row>
    <row r="10415" spans="1:5">
      <c r="A10415" s="923"/>
      <c r="B10415" s="917"/>
      <c r="C10415" s="917"/>
      <c r="D10415" s="917"/>
      <c r="E10415" s="917"/>
    </row>
    <row r="10416" spans="1:5">
      <c r="A10416" s="923"/>
      <c r="B10416" s="917"/>
      <c r="C10416" s="917"/>
      <c r="D10416" s="917"/>
      <c r="E10416" s="917"/>
    </row>
    <row r="10417" spans="1:5">
      <c r="A10417" s="923"/>
      <c r="B10417" s="917"/>
      <c r="C10417" s="917"/>
      <c r="D10417" s="917"/>
      <c r="E10417" s="917"/>
    </row>
    <row r="10418" spans="1:5">
      <c r="A10418" s="923"/>
      <c r="B10418" s="917"/>
      <c r="C10418" s="917"/>
      <c r="D10418" s="917"/>
      <c r="E10418" s="917"/>
    </row>
    <row r="10419" spans="1:5">
      <c r="A10419" s="923"/>
      <c r="B10419" s="917"/>
      <c r="C10419" s="917"/>
      <c r="D10419" s="917"/>
      <c r="E10419" s="917"/>
    </row>
    <row r="10420" spans="1:5">
      <c r="A10420" s="923"/>
      <c r="B10420" s="917"/>
      <c r="C10420" s="917"/>
      <c r="D10420" s="917"/>
      <c r="E10420" s="917"/>
    </row>
    <row r="10421" spans="1:5">
      <c r="A10421" s="923"/>
      <c r="B10421" s="917"/>
      <c r="C10421" s="917"/>
      <c r="D10421" s="917"/>
      <c r="E10421" s="917"/>
    </row>
    <row r="10422" spans="1:5">
      <c r="A10422" s="923"/>
      <c r="B10422" s="917"/>
      <c r="C10422" s="917"/>
      <c r="D10422" s="917"/>
      <c r="E10422" s="917"/>
    </row>
    <row r="10423" spans="1:5">
      <c r="A10423" s="923"/>
      <c r="B10423" s="917"/>
      <c r="C10423" s="917"/>
      <c r="D10423" s="917"/>
      <c r="E10423" s="917"/>
    </row>
    <row r="10424" spans="1:5">
      <c r="A10424" s="923"/>
      <c r="B10424" s="917"/>
      <c r="C10424" s="917"/>
      <c r="D10424" s="917"/>
      <c r="E10424" s="917"/>
    </row>
    <row r="10425" spans="1:5">
      <c r="A10425" s="923"/>
      <c r="B10425" s="917"/>
      <c r="C10425" s="917"/>
      <c r="D10425" s="917"/>
      <c r="E10425" s="917"/>
    </row>
    <row r="10426" spans="1:5">
      <c r="A10426" s="923"/>
      <c r="B10426" s="917"/>
      <c r="C10426" s="917"/>
      <c r="D10426" s="917"/>
      <c r="E10426" s="917"/>
    </row>
    <row r="10427" spans="1:5">
      <c r="A10427" s="923"/>
      <c r="B10427" s="917"/>
      <c r="C10427" s="917"/>
      <c r="D10427" s="917"/>
      <c r="E10427" s="917"/>
    </row>
    <row r="10428" spans="1:5">
      <c r="A10428" s="923"/>
      <c r="B10428" s="917"/>
      <c r="C10428" s="917"/>
      <c r="D10428" s="917"/>
      <c r="E10428" s="917"/>
    </row>
    <row r="10429" spans="1:5">
      <c r="A10429" s="923"/>
      <c r="B10429" s="917"/>
      <c r="C10429" s="917"/>
      <c r="D10429" s="917"/>
      <c r="E10429" s="917"/>
    </row>
    <row r="10430" spans="1:5">
      <c r="A10430" s="923"/>
      <c r="B10430" s="917"/>
      <c r="C10430" s="917"/>
      <c r="D10430" s="917"/>
      <c r="E10430" s="917"/>
    </row>
    <row r="10431" spans="1:5">
      <c r="A10431" s="923"/>
      <c r="B10431" s="917"/>
      <c r="C10431" s="917"/>
      <c r="D10431" s="917"/>
      <c r="E10431" s="917"/>
    </row>
    <row r="10432" spans="1:5">
      <c r="A10432" s="923"/>
      <c r="B10432" s="917"/>
      <c r="C10432" s="917"/>
      <c r="D10432" s="917"/>
      <c r="E10432" s="917"/>
    </row>
    <row r="10433" spans="1:5">
      <c r="A10433" s="923"/>
      <c r="B10433" s="917"/>
      <c r="C10433" s="917"/>
      <c r="D10433" s="917"/>
      <c r="E10433" s="917"/>
    </row>
    <row r="10434" spans="1:5">
      <c r="A10434" s="923"/>
      <c r="B10434" s="917"/>
      <c r="C10434" s="917"/>
      <c r="D10434" s="917"/>
      <c r="E10434" s="917"/>
    </row>
    <row r="10435" spans="1:5">
      <c r="A10435" s="923"/>
      <c r="B10435" s="917"/>
      <c r="C10435" s="917"/>
      <c r="D10435" s="917"/>
      <c r="E10435" s="917"/>
    </row>
    <row r="10436" spans="1:5">
      <c r="A10436" s="923"/>
      <c r="B10436" s="917"/>
      <c r="C10436" s="917"/>
      <c r="D10436" s="917"/>
      <c r="E10436" s="917"/>
    </row>
    <row r="10437" spans="1:5">
      <c r="A10437" s="923"/>
      <c r="B10437" s="917"/>
      <c r="C10437" s="917"/>
      <c r="D10437" s="917"/>
      <c r="E10437" s="917"/>
    </row>
    <row r="10438" spans="1:5">
      <c r="A10438" s="923"/>
      <c r="B10438" s="917"/>
      <c r="C10438" s="917"/>
      <c r="D10438" s="917"/>
      <c r="E10438" s="917"/>
    </row>
    <row r="10439" spans="1:5">
      <c r="A10439" s="923"/>
      <c r="B10439" s="917"/>
      <c r="C10439" s="917"/>
      <c r="D10439" s="917"/>
      <c r="E10439" s="917"/>
    </row>
    <row r="10440" spans="1:5">
      <c r="A10440" s="923"/>
      <c r="B10440" s="917"/>
      <c r="C10440" s="917"/>
      <c r="D10440" s="917"/>
      <c r="E10440" s="917"/>
    </row>
    <row r="10441" spans="1:5">
      <c r="A10441" s="923"/>
      <c r="B10441" s="917"/>
      <c r="C10441" s="917"/>
      <c r="D10441" s="917"/>
      <c r="E10441" s="917"/>
    </row>
    <row r="10442" spans="1:5">
      <c r="A10442" s="923"/>
      <c r="B10442" s="917"/>
      <c r="C10442" s="917"/>
      <c r="D10442" s="917"/>
      <c r="E10442" s="917"/>
    </row>
    <row r="10443" spans="1:5">
      <c r="A10443" s="923"/>
      <c r="B10443" s="917"/>
      <c r="C10443" s="917"/>
      <c r="D10443" s="917"/>
      <c r="E10443" s="917"/>
    </row>
    <row r="10444" spans="1:5">
      <c r="A10444" s="923"/>
      <c r="B10444" s="917"/>
      <c r="C10444" s="917"/>
      <c r="D10444" s="917"/>
      <c r="E10444" s="917"/>
    </row>
    <row r="10445" spans="1:5">
      <c r="A10445" s="923"/>
      <c r="B10445" s="917"/>
      <c r="C10445" s="917"/>
      <c r="D10445" s="917"/>
      <c r="E10445" s="917"/>
    </row>
    <row r="10446" spans="1:5">
      <c r="A10446" s="923"/>
      <c r="B10446" s="917"/>
      <c r="C10446" s="917"/>
      <c r="D10446" s="917"/>
      <c r="E10446" s="917"/>
    </row>
    <row r="10447" spans="1:5">
      <c r="A10447" s="923"/>
      <c r="B10447" s="917"/>
      <c r="C10447" s="917"/>
      <c r="D10447" s="917"/>
      <c r="E10447" s="917"/>
    </row>
    <row r="10448" spans="1:5">
      <c r="A10448" s="923"/>
      <c r="B10448" s="917"/>
      <c r="C10448" s="917"/>
      <c r="D10448" s="917"/>
      <c r="E10448" s="917"/>
    </row>
    <row r="10449" spans="1:5">
      <c r="A10449" s="923"/>
      <c r="B10449" s="917"/>
      <c r="C10449" s="917"/>
      <c r="D10449" s="917"/>
      <c r="E10449" s="917"/>
    </row>
    <row r="10450" spans="1:5">
      <c r="A10450" s="923"/>
      <c r="B10450" s="917"/>
      <c r="C10450" s="917"/>
      <c r="D10450" s="917"/>
      <c r="E10450" s="917"/>
    </row>
    <row r="10451" spans="1:5">
      <c r="A10451" s="923"/>
      <c r="B10451" s="917"/>
      <c r="C10451" s="917"/>
      <c r="D10451" s="917"/>
      <c r="E10451" s="917"/>
    </row>
    <row r="10452" spans="1:5">
      <c r="A10452" s="923"/>
      <c r="B10452" s="917"/>
      <c r="C10452" s="917"/>
      <c r="D10452" s="917"/>
      <c r="E10452" s="917"/>
    </row>
    <row r="10453" spans="1:5">
      <c r="A10453" s="923"/>
      <c r="B10453" s="917"/>
      <c r="C10453" s="917"/>
      <c r="D10453" s="917"/>
      <c r="E10453" s="917"/>
    </row>
    <row r="10454" spans="1:5">
      <c r="A10454" s="923"/>
      <c r="B10454" s="917"/>
      <c r="C10454" s="917"/>
      <c r="D10454" s="917"/>
      <c r="E10454" s="917"/>
    </row>
    <row r="10455" spans="1:5">
      <c r="A10455" s="923"/>
      <c r="B10455" s="917"/>
      <c r="C10455" s="917"/>
      <c r="D10455" s="917"/>
      <c r="E10455" s="917"/>
    </row>
    <row r="10456" spans="1:5">
      <c r="A10456" s="923"/>
      <c r="B10456" s="917"/>
      <c r="C10456" s="917"/>
      <c r="D10456" s="917"/>
      <c r="E10456" s="917"/>
    </row>
    <row r="10457" spans="1:5">
      <c r="A10457" s="923"/>
      <c r="B10457" s="917"/>
      <c r="C10457" s="917"/>
      <c r="D10457" s="917"/>
      <c r="E10457" s="917"/>
    </row>
    <row r="10458" spans="1:5">
      <c r="A10458" s="923"/>
      <c r="B10458" s="917"/>
      <c r="C10458" s="917"/>
      <c r="D10458" s="917"/>
      <c r="E10458" s="917"/>
    </row>
    <row r="10459" spans="1:5">
      <c r="A10459" s="923"/>
      <c r="B10459" s="917"/>
      <c r="C10459" s="917"/>
      <c r="D10459" s="917"/>
      <c r="E10459" s="917"/>
    </row>
    <row r="10460" spans="1:5">
      <c r="A10460" s="923"/>
      <c r="B10460" s="917"/>
      <c r="C10460" s="917"/>
      <c r="D10460" s="917"/>
      <c r="E10460" s="917"/>
    </row>
    <row r="10461" spans="1:5">
      <c r="A10461" s="923"/>
      <c r="B10461" s="917"/>
      <c r="C10461" s="917"/>
      <c r="D10461" s="917"/>
      <c r="E10461" s="917"/>
    </row>
    <row r="10462" spans="1:5">
      <c r="A10462" s="923"/>
      <c r="B10462" s="917"/>
      <c r="C10462" s="917"/>
      <c r="D10462" s="917"/>
      <c r="E10462" s="917"/>
    </row>
    <row r="10463" spans="1:5">
      <c r="A10463" s="923"/>
      <c r="B10463" s="917"/>
      <c r="C10463" s="917"/>
      <c r="D10463" s="917"/>
      <c r="E10463" s="917"/>
    </row>
    <row r="10464" spans="1:5">
      <c r="A10464" s="923"/>
      <c r="B10464" s="917"/>
      <c r="C10464" s="917"/>
      <c r="D10464" s="917"/>
      <c r="E10464" s="917"/>
    </row>
    <row r="10465" spans="1:5">
      <c r="A10465" s="923"/>
      <c r="B10465" s="917"/>
      <c r="C10465" s="917"/>
      <c r="D10465" s="917"/>
      <c r="E10465" s="917"/>
    </row>
    <row r="10466" spans="1:5">
      <c r="A10466" s="923"/>
      <c r="B10466" s="917"/>
      <c r="C10466" s="917"/>
      <c r="D10466" s="917"/>
      <c r="E10466" s="917"/>
    </row>
    <row r="10467" spans="1:5">
      <c r="A10467" s="923"/>
      <c r="B10467" s="917"/>
      <c r="C10467" s="917"/>
      <c r="D10467" s="917"/>
      <c r="E10467" s="917"/>
    </row>
    <row r="10468" spans="1:5">
      <c r="A10468" s="923"/>
      <c r="B10468" s="917"/>
      <c r="C10468" s="917"/>
      <c r="D10468" s="917"/>
      <c r="E10468" s="917"/>
    </row>
    <row r="10469" spans="1:5">
      <c r="A10469" s="923"/>
      <c r="B10469" s="917"/>
      <c r="C10469" s="917"/>
      <c r="D10469" s="917"/>
      <c r="E10469" s="917"/>
    </row>
    <row r="10470" spans="1:5">
      <c r="A10470" s="923"/>
      <c r="B10470" s="917"/>
      <c r="C10470" s="917"/>
      <c r="D10470" s="917"/>
      <c r="E10470" s="917"/>
    </row>
    <row r="10471" spans="1:5">
      <c r="A10471" s="923"/>
      <c r="B10471" s="917"/>
      <c r="C10471" s="917"/>
      <c r="D10471" s="917"/>
      <c r="E10471" s="917"/>
    </row>
    <row r="10472" spans="1:5">
      <c r="A10472" s="923"/>
      <c r="B10472" s="917"/>
      <c r="C10472" s="917"/>
      <c r="D10472" s="917"/>
      <c r="E10472" s="917"/>
    </row>
    <row r="10473" spans="1:5">
      <c r="A10473" s="923"/>
      <c r="B10473" s="917"/>
      <c r="C10473" s="917"/>
      <c r="D10473" s="917"/>
      <c r="E10473" s="917"/>
    </row>
    <row r="10474" spans="1:5">
      <c r="A10474" s="923"/>
      <c r="B10474" s="917"/>
      <c r="C10474" s="917"/>
      <c r="D10474" s="917"/>
      <c r="E10474" s="917"/>
    </row>
    <row r="10475" spans="1:5">
      <c r="A10475" s="923"/>
      <c r="B10475" s="917"/>
      <c r="C10475" s="917"/>
      <c r="D10475" s="917"/>
      <c r="E10475" s="917"/>
    </row>
    <row r="10476" spans="1:5">
      <c r="A10476" s="923"/>
      <c r="B10476" s="917"/>
      <c r="C10476" s="917"/>
      <c r="D10476" s="917"/>
      <c r="E10476" s="917"/>
    </row>
    <row r="10477" spans="1:5">
      <c r="A10477" s="923"/>
      <c r="B10477" s="917"/>
      <c r="C10477" s="917"/>
      <c r="D10477" s="917"/>
      <c r="E10477" s="917"/>
    </row>
    <row r="10478" spans="1:5">
      <c r="A10478" s="923"/>
      <c r="B10478" s="917"/>
      <c r="C10478" s="917"/>
      <c r="D10478" s="917"/>
      <c r="E10478" s="917"/>
    </row>
    <row r="10479" spans="1:5">
      <c r="A10479" s="923"/>
      <c r="B10479" s="917"/>
      <c r="C10479" s="917"/>
      <c r="D10479" s="917"/>
      <c r="E10479" s="917"/>
    </row>
    <row r="10480" spans="1:5">
      <c r="A10480" s="923"/>
      <c r="B10480" s="917"/>
      <c r="C10480" s="917"/>
      <c r="D10480" s="917"/>
      <c r="E10480" s="917"/>
    </row>
    <row r="10481" spans="1:5">
      <c r="A10481" s="923"/>
      <c r="B10481" s="917"/>
      <c r="C10481" s="917"/>
      <c r="D10481" s="917"/>
      <c r="E10481" s="917"/>
    </row>
    <row r="10482" spans="1:5">
      <c r="A10482" s="923"/>
      <c r="B10482" s="917"/>
      <c r="C10482" s="917"/>
      <c r="D10482" s="917"/>
      <c r="E10482" s="917"/>
    </row>
    <row r="10483" spans="1:5">
      <c r="A10483" s="923"/>
      <c r="B10483" s="917"/>
      <c r="C10483" s="917"/>
      <c r="D10483" s="917"/>
      <c r="E10483" s="917"/>
    </row>
    <row r="10484" spans="1:5">
      <c r="A10484" s="923"/>
      <c r="B10484" s="917"/>
      <c r="C10484" s="917"/>
      <c r="D10484" s="917"/>
      <c r="E10484" s="917"/>
    </row>
    <row r="10485" spans="1:5">
      <c r="A10485" s="923"/>
      <c r="B10485" s="917"/>
      <c r="C10485" s="917"/>
      <c r="D10485" s="917"/>
      <c r="E10485" s="917"/>
    </row>
    <row r="10486" spans="1:5">
      <c r="A10486" s="923"/>
      <c r="B10486" s="917"/>
      <c r="C10486" s="917"/>
      <c r="D10486" s="917"/>
      <c r="E10486" s="917"/>
    </row>
    <row r="10487" spans="1:5">
      <c r="A10487" s="923"/>
      <c r="B10487" s="917"/>
      <c r="C10487" s="917"/>
      <c r="D10487" s="917"/>
      <c r="E10487" s="917"/>
    </row>
    <row r="10488" spans="1:5">
      <c r="A10488" s="923"/>
      <c r="B10488" s="917"/>
      <c r="C10488" s="917"/>
      <c r="D10488" s="917"/>
      <c r="E10488" s="917"/>
    </row>
    <row r="10489" spans="1:5">
      <c r="A10489" s="923"/>
      <c r="B10489" s="917"/>
      <c r="C10489" s="917"/>
      <c r="D10489" s="917"/>
      <c r="E10489" s="917"/>
    </row>
    <row r="10490" spans="1:5">
      <c r="A10490" s="923"/>
      <c r="B10490" s="917"/>
      <c r="C10490" s="917"/>
      <c r="D10490" s="917"/>
      <c r="E10490" s="917"/>
    </row>
    <row r="10491" spans="1:5">
      <c r="A10491" s="923"/>
      <c r="B10491" s="917"/>
      <c r="C10491" s="917"/>
      <c r="D10491" s="917"/>
      <c r="E10491" s="917"/>
    </row>
    <row r="10492" spans="1:5">
      <c r="A10492" s="923"/>
      <c r="B10492" s="917"/>
      <c r="C10492" s="917"/>
      <c r="D10492" s="917"/>
      <c r="E10492" s="917"/>
    </row>
    <row r="10493" spans="1:5">
      <c r="A10493" s="923"/>
      <c r="B10493" s="917"/>
      <c r="C10493" s="917"/>
      <c r="D10493" s="917"/>
      <c r="E10493" s="917"/>
    </row>
    <row r="10494" spans="1:5">
      <c r="A10494" s="923"/>
      <c r="B10494" s="917"/>
      <c r="C10494" s="917"/>
      <c r="D10494" s="917"/>
      <c r="E10494" s="917"/>
    </row>
    <row r="10495" spans="1:5">
      <c r="A10495" s="923"/>
      <c r="B10495" s="917"/>
      <c r="C10495" s="917"/>
      <c r="D10495" s="917"/>
      <c r="E10495" s="917"/>
    </row>
    <row r="10496" spans="1:5">
      <c r="A10496" s="923"/>
      <c r="B10496" s="917"/>
      <c r="C10496" s="917"/>
      <c r="D10496" s="917"/>
      <c r="E10496" s="917"/>
    </row>
    <row r="10497" spans="1:5">
      <c r="A10497" s="923"/>
      <c r="B10497" s="917"/>
      <c r="C10497" s="917"/>
      <c r="D10497" s="917"/>
      <c r="E10497" s="917"/>
    </row>
    <row r="10498" spans="1:5">
      <c r="A10498" s="923"/>
      <c r="B10498" s="917"/>
      <c r="C10498" s="917"/>
      <c r="D10498" s="917"/>
      <c r="E10498" s="917"/>
    </row>
    <row r="10499" spans="1:5">
      <c r="A10499" s="923"/>
      <c r="B10499" s="917"/>
      <c r="C10499" s="917"/>
      <c r="D10499" s="917"/>
      <c r="E10499" s="917"/>
    </row>
    <row r="10500" spans="1:5">
      <c r="A10500" s="923"/>
      <c r="B10500" s="917"/>
      <c r="C10500" s="917"/>
      <c r="D10500" s="917"/>
      <c r="E10500" s="917"/>
    </row>
    <row r="10501" spans="1:5">
      <c r="A10501" s="923"/>
      <c r="B10501" s="917"/>
      <c r="C10501" s="917"/>
      <c r="D10501" s="917"/>
      <c r="E10501" s="917"/>
    </row>
    <row r="10502" spans="1:5">
      <c r="A10502" s="923"/>
      <c r="B10502" s="917"/>
      <c r="C10502" s="917"/>
      <c r="D10502" s="917"/>
      <c r="E10502" s="917"/>
    </row>
    <row r="10503" spans="1:5">
      <c r="A10503" s="923"/>
      <c r="B10503" s="917"/>
      <c r="C10503" s="917"/>
      <c r="D10503" s="917"/>
      <c r="E10503" s="917"/>
    </row>
    <row r="10504" spans="1:5">
      <c r="A10504" s="923"/>
      <c r="B10504" s="917"/>
      <c r="C10504" s="917"/>
      <c r="D10504" s="917"/>
      <c r="E10504" s="917"/>
    </row>
    <row r="10505" spans="1:5">
      <c r="A10505" s="923"/>
      <c r="B10505" s="917"/>
      <c r="C10505" s="917"/>
      <c r="D10505" s="917"/>
      <c r="E10505" s="917"/>
    </row>
    <row r="10506" spans="1:5">
      <c r="A10506" s="923"/>
      <c r="B10506" s="917"/>
      <c r="C10506" s="917"/>
      <c r="D10506" s="917"/>
      <c r="E10506" s="917"/>
    </row>
    <row r="10507" spans="1:5">
      <c r="A10507" s="923"/>
      <c r="B10507" s="917"/>
      <c r="C10507" s="917"/>
      <c r="D10507" s="917"/>
      <c r="E10507" s="917"/>
    </row>
    <row r="10508" spans="1:5">
      <c r="A10508" s="923"/>
      <c r="B10508" s="917"/>
      <c r="C10508" s="917"/>
      <c r="D10508" s="917"/>
      <c r="E10508" s="917"/>
    </row>
    <row r="10509" spans="1:5">
      <c r="A10509" s="923"/>
      <c r="B10509" s="917"/>
      <c r="C10509" s="917"/>
      <c r="D10509" s="917"/>
      <c r="E10509" s="917"/>
    </row>
    <row r="10510" spans="1:5">
      <c r="A10510" s="923"/>
      <c r="B10510" s="917"/>
      <c r="C10510" s="917"/>
      <c r="D10510" s="917"/>
      <c r="E10510" s="917"/>
    </row>
    <row r="10511" spans="1:5">
      <c r="A10511" s="923"/>
      <c r="B10511" s="917"/>
      <c r="C10511" s="917"/>
      <c r="D10511" s="917"/>
      <c r="E10511" s="917"/>
    </row>
    <row r="10512" spans="1:5">
      <c r="A10512" s="923"/>
      <c r="B10512" s="917"/>
      <c r="C10512" s="917"/>
      <c r="D10512" s="917"/>
      <c r="E10512" s="917"/>
    </row>
    <row r="10513" spans="1:5">
      <c r="A10513" s="923"/>
      <c r="B10513" s="917"/>
      <c r="C10513" s="917"/>
      <c r="D10513" s="917"/>
      <c r="E10513" s="917"/>
    </row>
    <row r="10514" spans="1:5">
      <c r="A10514" s="923"/>
      <c r="B10514" s="917"/>
      <c r="C10514" s="917"/>
      <c r="D10514" s="917"/>
      <c r="E10514" s="917"/>
    </row>
    <row r="10515" spans="1:5">
      <c r="A10515" s="923"/>
      <c r="B10515" s="917"/>
      <c r="C10515" s="917"/>
      <c r="D10515" s="917"/>
      <c r="E10515" s="917"/>
    </row>
    <row r="10516" spans="1:5">
      <c r="A10516" s="923"/>
      <c r="B10516" s="917"/>
      <c r="C10516" s="917"/>
      <c r="D10516" s="917"/>
      <c r="E10516" s="917"/>
    </row>
    <row r="10517" spans="1:5">
      <c r="A10517" s="923"/>
      <c r="B10517" s="917"/>
      <c r="C10517" s="917"/>
      <c r="D10517" s="917"/>
      <c r="E10517" s="917"/>
    </row>
    <row r="10518" spans="1:5">
      <c r="A10518" s="923"/>
      <c r="B10518" s="917"/>
      <c r="C10518" s="917"/>
      <c r="D10518" s="917"/>
      <c r="E10518" s="917"/>
    </row>
    <row r="10519" spans="1:5">
      <c r="A10519" s="923"/>
      <c r="B10519" s="917"/>
      <c r="C10519" s="917"/>
      <c r="D10519" s="917"/>
      <c r="E10519" s="917"/>
    </row>
    <row r="10520" spans="1:5">
      <c r="A10520" s="923"/>
      <c r="B10520" s="917"/>
      <c r="C10520" s="917"/>
      <c r="D10520" s="917"/>
      <c r="E10520" s="917"/>
    </row>
    <row r="10521" spans="1:5">
      <c r="A10521" s="923"/>
      <c r="B10521" s="917"/>
      <c r="C10521" s="917"/>
      <c r="D10521" s="917"/>
      <c r="E10521" s="917"/>
    </row>
    <row r="10522" spans="1:5">
      <c r="A10522" s="923"/>
      <c r="B10522" s="917"/>
      <c r="C10522" s="917"/>
      <c r="D10522" s="917"/>
      <c r="E10522" s="917"/>
    </row>
    <row r="10523" spans="1:5">
      <c r="A10523" s="923"/>
      <c r="B10523" s="917"/>
      <c r="C10523" s="917"/>
      <c r="D10523" s="917"/>
      <c r="E10523" s="917"/>
    </row>
    <row r="10524" spans="1:5">
      <c r="A10524" s="923"/>
      <c r="B10524" s="917"/>
      <c r="C10524" s="917"/>
      <c r="D10524" s="917"/>
      <c r="E10524" s="917"/>
    </row>
    <row r="10525" spans="1:5">
      <c r="A10525" s="923"/>
      <c r="B10525" s="917"/>
      <c r="C10525" s="917"/>
      <c r="D10525" s="917"/>
      <c r="E10525" s="917"/>
    </row>
    <row r="10526" spans="1:5">
      <c r="A10526" s="923"/>
      <c r="B10526" s="917"/>
      <c r="C10526" s="917"/>
      <c r="D10526" s="917"/>
      <c r="E10526" s="917"/>
    </row>
    <row r="10527" spans="1:5">
      <c r="A10527" s="923"/>
      <c r="B10527" s="917"/>
      <c r="C10527" s="917"/>
      <c r="D10527" s="917"/>
      <c r="E10527" s="917"/>
    </row>
    <row r="10528" spans="1:5">
      <c r="A10528" s="923"/>
      <c r="B10528" s="917"/>
      <c r="C10528" s="917"/>
      <c r="D10528" s="917"/>
      <c r="E10528" s="917"/>
    </row>
    <row r="10529" spans="1:5">
      <c r="A10529" s="923"/>
      <c r="B10529" s="917"/>
      <c r="C10529" s="917"/>
      <c r="D10529" s="917"/>
      <c r="E10529" s="917"/>
    </row>
    <row r="10530" spans="1:5">
      <c r="A10530" s="923"/>
      <c r="B10530" s="917"/>
      <c r="C10530" s="917"/>
      <c r="D10530" s="917"/>
      <c r="E10530" s="917"/>
    </row>
    <row r="10531" spans="1:5">
      <c r="A10531" s="923"/>
      <c r="B10531" s="917"/>
      <c r="C10531" s="917"/>
      <c r="D10531" s="917"/>
      <c r="E10531" s="917"/>
    </row>
    <row r="10532" spans="1:5">
      <c r="A10532" s="923"/>
      <c r="B10532" s="917"/>
      <c r="C10532" s="917"/>
      <c r="D10532" s="917"/>
      <c r="E10532" s="917"/>
    </row>
    <row r="10533" spans="1:5">
      <c r="A10533" s="923"/>
      <c r="B10533" s="917"/>
      <c r="C10533" s="917"/>
      <c r="D10533" s="917"/>
      <c r="E10533" s="917"/>
    </row>
    <row r="10534" spans="1:5">
      <c r="A10534" s="923"/>
      <c r="B10534" s="917"/>
      <c r="C10534" s="917"/>
      <c r="D10534" s="917"/>
      <c r="E10534" s="917"/>
    </row>
    <row r="10535" spans="1:5">
      <c r="A10535" s="923"/>
      <c r="B10535" s="917"/>
      <c r="C10535" s="917"/>
      <c r="D10535" s="917"/>
      <c r="E10535" s="917"/>
    </row>
    <row r="10536" spans="1:5">
      <c r="A10536" s="923"/>
      <c r="B10536" s="917"/>
      <c r="C10536" s="917"/>
      <c r="D10536" s="917"/>
      <c r="E10536" s="917"/>
    </row>
    <row r="10537" spans="1:5">
      <c r="A10537" s="923"/>
      <c r="B10537" s="917"/>
      <c r="C10537" s="917"/>
      <c r="D10537" s="917"/>
      <c r="E10537" s="917"/>
    </row>
    <row r="10538" spans="1:5">
      <c r="A10538" s="923"/>
      <c r="B10538" s="917"/>
      <c r="C10538" s="917"/>
      <c r="D10538" s="917"/>
      <c r="E10538" s="917"/>
    </row>
    <row r="10539" spans="1:5">
      <c r="A10539" s="923"/>
      <c r="B10539" s="917"/>
      <c r="C10539" s="917"/>
      <c r="D10539" s="917"/>
      <c r="E10539" s="917"/>
    </row>
    <row r="10540" spans="1:5">
      <c r="A10540" s="923"/>
      <c r="B10540" s="917"/>
      <c r="C10540" s="917"/>
      <c r="D10540" s="917"/>
      <c r="E10540" s="917"/>
    </row>
    <row r="10541" spans="1:5">
      <c r="A10541" s="923"/>
      <c r="B10541" s="917"/>
      <c r="C10541" s="917"/>
      <c r="D10541" s="917"/>
      <c r="E10541" s="917"/>
    </row>
    <row r="10542" spans="1:5">
      <c r="A10542" s="923"/>
      <c r="B10542" s="917"/>
      <c r="C10542" s="917"/>
      <c r="D10542" s="917"/>
      <c r="E10542" s="917"/>
    </row>
    <row r="10543" spans="1:5">
      <c r="A10543" s="923"/>
      <c r="B10543" s="917"/>
      <c r="C10543" s="917"/>
      <c r="D10543" s="917"/>
      <c r="E10543" s="917"/>
    </row>
    <row r="10544" spans="1:5">
      <c r="A10544" s="923"/>
      <c r="B10544" s="917"/>
      <c r="C10544" s="917"/>
      <c r="D10544" s="917"/>
      <c r="E10544" s="917"/>
    </row>
    <row r="10545" spans="1:5">
      <c r="A10545" s="923"/>
      <c r="B10545" s="917"/>
      <c r="C10545" s="917"/>
      <c r="D10545" s="917"/>
      <c r="E10545" s="917"/>
    </row>
    <row r="10546" spans="1:5">
      <c r="A10546" s="923"/>
      <c r="B10546" s="917"/>
      <c r="C10546" s="917"/>
      <c r="D10546" s="917"/>
      <c r="E10546" s="917"/>
    </row>
    <row r="10547" spans="1:5">
      <c r="A10547" s="923"/>
      <c r="B10547" s="917"/>
      <c r="C10547" s="917"/>
      <c r="D10547" s="917"/>
      <c r="E10547" s="917"/>
    </row>
    <row r="10548" spans="1:5">
      <c r="A10548" s="923"/>
      <c r="B10548" s="917"/>
      <c r="C10548" s="917"/>
      <c r="D10548" s="917"/>
      <c r="E10548" s="917"/>
    </row>
    <row r="10549" spans="1:5">
      <c r="A10549" s="923"/>
      <c r="B10549" s="917"/>
      <c r="C10549" s="917"/>
      <c r="D10549" s="917"/>
      <c r="E10549" s="917"/>
    </row>
    <row r="10550" spans="1:5">
      <c r="A10550" s="923"/>
      <c r="B10550" s="917"/>
      <c r="C10550" s="917"/>
      <c r="D10550" s="917"/>
      <c r="E10550" s="917"/>
    </row>
    <row r="10551" spans="1:5">
      <c r="A10551" s="923"/>
      <c r="B10551" s="917"/>
      <c r="C10551" s="917"/>
      <c r="D10551" s="917"/>
      <c r="E10551" s="917"/>
    </row>
    <row r="10552" spans="1:5">
      <c r="A10552" s="923"/>
      <c r="B10552" s="917"/>
      <c r="C10552" s="917"/>
      <c r="D10552" s="917"/>
      <c r="E10552" s="917"/>
    </row>
    <row r="10553" spans="1:5">
      <c r="A10553" s="923"/>
      <c r="B10553" s="917"/>
      <c r="C10553" s="917"/>
      <c r="D10553" s="917"/>
      <c r="E10553" s="917"/>
    </row>
    <row r="10554" spans="1:5">
      <c r="A10554" s="923"/>
      <c r="B10554" s="917"/>
      <c r="C10554" s="917"/>
      <c r="D10554" s="917"/>
      <c r="E10554" s="917"/>
    </row>
    <row r="10555" spans="1:5">
      <c r="A10555" s="923"/>
      <c r="B10555" s="917"/>
      <c r="C10555" s="917"/>
      <c r="D10555" s="917"/>
      <c r="E10555" s="917"/>
    </row>
    <row r="10556" spans="1:5">
      <c r="A10556" s="923"/>
      <c r="B10556" s="917"/>
      <c r="C10556" s="917"/>
      <c r="D10556" s="917"/>
      <c r="E10556" s="917"/>
    </row>
    <row r="10557" spans="1:5">
      <c r="A10557" s="923"/>
      <c r="B10557" s="917"/>
      <c r="C10557" s="917"/>
      <c r="D10557" s="917"/>
      <c r="E10557" s="917"/>
    </row>
    <row r="10558" spans="1:5">
      <c r="A10558" s="923"/>
      <c r="B10558" s="917"/>
      <c r="C10558" s="917"/>
      <c r="D10558" s="917"/>
      <c r="E10558" s="917"/>
    </row>
    <row r="10559" spans="1:5">
      <c r="A10559" s="923"/>
      <c r="B10559" s="917"/>
      <c r="C10559" s="917"/>
      <c r="D10559" s="917"/>
      <c r="E10559" s="917"/>
    </row>
    <row r="10560" spans="1:5">
      <c r="A10560" s="923"/>
      <c r="B10560" s="917"/>
      <c r="C10560" s="917"/>
      <c r="D10560" s="917"/>
      <c r="E10560" s="917"/>
    </row>
    <row r="10561" spans="1:5">
      <c r="A10561" s="923"/>
      <c r="B10561" s="917"/>
      <c r="C10561" s="917"/>
      <c r="D10561" s="917"/>
      <c r="E10561" s="917"/>
    </row>
    <row r="10562" spans="1:5">
      <c r="A10562" s="923"/>
      <c r="B10562" s="917"/>
      <c r="C10562" s="917"/>
      <c r="D10562" s="917"/>
      <c r="E10562" s="917"/>
    </row>
    <row r="10563" spans="1:5">
      <c r="A10563" s="923"/>
      <c r="B10563" s="917"/>
      <c r="C10563" s="917"/>
      <c r="D10563" s="917"/>
      <c r="E10563" s="917"/>
    </row>
    <row r="10564" spans="1:5">
      <c r="A10564" s="923"/>
      <c r="B10564" s="917"/>
      <c r="C10564" s="917"/>
      <c r="D10564" s="917"/>
      <c r="E10564" s="917"/>
    </row>
    <row r="10565" spans="1:5">
      <c r="A10565" s="923"/>
      <c r="B10565" s="917"/>
      <c r="C10565" s="917"/>
      <c r="D10565" s="917"/>
      <c r="E10565" s="917"/>
    </row>
    <row r="10566" spans="1:5">
      <c r="A10566" s="923"/>
      <c r="B10566" s="917"/>
      <c r="C10566" s="917"/>
      <c r="D10566" s="917"/>
      <c r="E10566" s="917"/>
    </row>
    <row r="10567" spans="1:5">
      <c r="A10567" s="923"/>
      <c r="B10567" s="917"/>
      <c r="C10567" s="917"/>
      <c r="D10567" s="917"/>
      <c r="E10567" s="917"/>
    </row>
    <row r="10568" spans="1:5">
      <c r="A10568" s="923"/>
      <c r="B10568" s="917"/>
      <c r="C10568" s="917"/>
      <c r="D10568" s="917"/>
      <c r="E10568" s="917"/>
    </row>
    <row r="10569" spans="1:5">
      <c r="A10569" s="923"/>
      <c r="B10569" s="917"/>
      <c r="C10569" s="917"/>
      <c r="D10569" s="917"/>
      <c r="E10569" s="917"/>
    </row>
    <row r="10570" spans="1:5">
      <c r="A10570" s="923"/>
      <c r="B10570" s="917"/>
      <c r="C10570" s="917"/>
      <c r="D10570" s="917"/>
      <c r="E10570" s="917"/>
    </row>
    <row r="10571" spans="1:5">
      <c r="A10571" s="923"/>
      <c r="B10571" s="917"/>
      <c r="C10571" s="917"/>
      <c r="D10571" s="917"/>
      <c r="E10571" s="917"/>
    </row>
    <row r="10572" spans="1:5">
      <c r="A10572" s="923"/>
      <c r="B10572" s="917"/>
      <c r="C10572" s="917"/>
      <c r="D10572" s="917"/>
      <c r="E10572" s="917"/>
    </row>
    <row r="10573" spans="1:5">
      <c r="A10573" s="923"/>
      <c r="B10573" s="917"/>
      <c r="C10573" s="917"/>
      <c r="D10573" s="917"/>
      <c r="E10573" s="917"/>
    </row>
    <row r="10574" spans="1:5">
      <c r="A10574" s="923"/>
      <c r="B10574" s="917"/>
      <c r="C10574" s="917"/>
      <c r="D10574" s="917"/>
      <c r="E10574" s="917"/>
    </row>
    <row r="10575" spans="1:5">
      <c r="A10575" s="923"/>
      <c r="B10575" s="917"/>
      <c r="C10575" s="917"/>
      <c r="D10575" s="917"/>
      <c r="E10575" s="917"/>
    </row>
    <row r="10576" spans="1:5">
      <c r="A10576" s="923"/>
      <c r="B10576" s="917"/>
      <c r="C10576" s="917"/>
      <c r="D10576" s="917"/>
      <c r="E10576" s="917"/>
    </row>
    <row r="10577" spans="1:5">
      <c r="A10577" s="923"/>
      <c r="B10577" s="917"/>
      <c r="C10577" s="917"/>
      <c r="D10577" s="917"/>
      <c r="E10577" s="917"/>
    </row>
    <row r="10578" spans="1:5">
      <c r="A10578" s="923"/>
      <c r="B10578" s="917"/>
      <c r="C10578" s="917"/>
      <c r="D10578" s="917"/>
      <c r="E10578" s="917"/>
    </row>
    <row r="10579" spans="1:5">
      <c r="A10579" s="923"/>
      <c r="B10579" s="917"/>
      <c r="C10579" s="917"/>
      <c r="D10579" s="917"/>
      <c r="E10579" s="917"/>
    </row>
    <row r="10580" spans="1:5">
      <c r="A10580" s="923"/>
      <c r="B10580" s="917"/>
      <c r="C10580" s="917"/>
      <c r="D10580" s="917"/>
      <c r="E10580" s="917"/>
    </row>
    <row r="10581" spans="1:5">
      <c r="A10581" s="923"/>
      <c r="B10581" s="917"/>
      <c r="C10581" s="917"/>
      <c r="D10581" s="917"/>
      <c r="E10581" s="917"/>
    </row>
    <row r="10582" spans="1:5">
      <c r="A10582" s="923"/>
      <c r="B10582" s="917"/>
      <c r="C10582" s="917"/>
      <c r="D10582" s="917"/>
      <c r="E10582" s="917"/>
    </row>
    <row r="10583" spans="1:5">
      <c r="A10583" s="923"/>
      <c r="B10583" s="917"/>
      <c r="C10583" s="917"/>
      <c r="D10583" s="917"/>
      <c r="E10583" s="917"/>
    </row>
    <row r="10584" spans="1:5">
      <c r="A10584" s="923"/>
      <c r="B10584" s="917"/>
      <c r="C10584" s="917"/>
      <c r="D10584" s="917"/>
      <c r="E10584" s="917"/>
    </row>
    <row r="10585" spans="1:5">
      <c r="A10585" s="923"/>
      <c r="B10585" s="917"/>
      <c r="C10585" s="917"/>
      <c r="D10585" s="917"/>
      <c r="E10585" s="917"/>
    </row>
    <row r="10586" spans="1:5">
      <c r="A10586" s="923"/>
      <c r="B10586" s="917"/>
      <c r="C10586" s="917"/>
      <c r="D10586" s="917"/>
      <c r="E10586" s="917"/>
    </row>
    <row r="10587" spans="1:5">
      <c r="A10587" s="923"/>
      <c r="B10587" s="917"/>
      <c r="C10587" s="917"/>
      <c r="D10587" s="917"/>
      <c r="E10587" s="917"/>
    </row>
    <row r="10588" spans="1:5">
      <c r="A10588" s="923"/>
      <c r="B10588" s="917"/>
      <c r="C10588" s="917"/>
      <c r="D10588" s="917"/>
      <c r="E10588" s="917"/>
    </row>
    <row r="10589" spans="1:5">
      <c r="A10589" s="923"/>
      <c r="B10589" s="917"/>
      <c r="C10589" s="917"/>
      <c r="D10589" s="917"/>
      <c r="E10589" s="917"/>
    </row>
    <row r="10590" spans="1:5">
      <c r="A10590" s="923"/>
      <c r="B10590" s="917"/>
      <c r="C10590" s="917"/>
      <c r="D10590" s="917"/>
      <c r="E10590" s="917"/>
    </row>
    <row r="10591" spans="1:5">
      <c r="A10591" s="923"/>
      <c r="B10591" s="917"/>
      <c r="C10591" s="917"/>
      <c r="D10591" s="917"/>
      <c r="E10591" s="917"/>
    </row>
    <row r="10592" spans="1:5">
      <c r="A10592" s="923"/>
      <c r="B10592" s="917"/>
      <c r="C10592" s="917"/>
      <c r="D10592" s="917"/>
      <c r="E10592" s="917"/>
    </row>
    <row r="10593" spans="1:5">
      <c r="A10593" s="923"/>
      <c r="B10593" s="917"/>
      <c r="C10593" s="917"/>
      <c r="D10593" s="917"/>
      <c r="E10593" s="917"/>
    </row>
    <row r="10594" spans="1:5">
      <c r="A10594" s="923"/>
      <c r="B10594" s="917"/>
      <c r="C10594" s="917"/>
      <c r="D10594" s="917"/>
      <c r="E10594" s="917"/>
    </row>
    <row r="10595" spans="1:5">
      <c r="A10595" s="923"/>
      <c r="B10595" s="917"/>
      <c r="C10595" s="917"/>
      <c r="D10595" s="917"/>
      <c r="E10595" s="917"/>
    </row>
    <row r="10596" spans="1:5">
      <c r="A10596" s="923"/>
      <c r="B10596" s="917"/>
      <c r="C10596" s="917"/>
      <c r="D10596" s="917"/>
      <c r="E10596" s="917"/>
    </row>
    <row r="10597" spans="1:5">
      <c r="A10597" s="923"/>
      <c r="B10597" s="917"/>
      <c r="C10597" s="917"/>
      <c r="D10597" s="917"/>
      <c r="E10597" s="917"/>
    </row>
    <row r="10598" spans="1:5">
      <c r="A10598" s="923"/>
      <c r="B10598" s="917"/>
      <c r="C10598" s="917"/>
      <c r="D10598" s="917"/>
      <c r="E10598" s="917"/>
    </row>
    <row r="10599" spans="1:5">
      <c r="A10599" s="923"/>
      <c r="B10599" s="917"/>
      <c r="C10599" s="917"/>
      <c r="D10599" s="917"/>
      <c r="E10599" s="917"/>
    </row>
    <row r="10600" spans="1:5">
      <c r="A10600" s="923"/>
      <c r="B10600" s="917"/>
      <c r="C10600" s="917"/>
      <c r="D10600" s="917"/>
      <c r="E10600" s="917"/>
    </row>
    <row r="10601" spans="1:5">
      <c r="A10601" s="923"/>
      <c r="B10601" s="917"/>
      <c r="C10601" s="917"/>
      <c r="D10601" s="917"/>
      <c r="E10601" s="917"/>
    </row>
    <row r="10602" spans="1:5">
      <c r="A10602" s="923"/>
      <c r="B10602" s="917"/>
      <c r="C10602" s="917"/>
      <c r="D10602" s="917"/>
      <c r="E10602" s="917"/>
    </row>
    <row r="10603" spans="1:5">
      <c r="A10603" s="923"/>
      <c r="B10603" s="917"/>
      <c r="C10603" s="917"/>
      <c r="D10603" s="917"/>
      <c r="E10603" s="917"/>
    </row>
    <row r="10604" spans="1:5">
      <c r="A10604" s="923"/>
      <c r="B10604" s="917"/>
      <c r="C10604" s="917"/>
      <c r="D10604" s="917"/>
      <c r="E10604" s="917"/>
    </row>
    <row r="10605" spans="1:5">
      <c r="A10605" s="923"/>
      <c r="B10605" s="917"/>
      <c r="C10605" s="917"/>
      <c r="D10605" s="917"/>
      <c r="E10605" s="917"/>
    </row>
    <row r="10606" spans="1:5">
      <c r="A10606" s="923"/>
      <c r="B10606" s="917"/>
      <c r="C10606" s="917"/>
      <c r="D10606" s="917"/>
      <c r="E10606" s="917"/>
    </row>
    <row r="10607" spans="1:5">
      <c r="A10607" s="923"/>
      <c r="B10607" s="917"/>
      <c r="C10607" s="917"/>
      <c r="D10607" s="917"/>
      <c r="E10607" s="917"/>
    </row>
    <row r="10608" spans="1:5">
      <c r="A10608" s="923"/>
      <c r="B10608" s="917"/>
      <c r="C10608" s="917"/>
      <c r="D10608" s="917"/>
      <c r="E10608" s="917"/>
    </row>
    <row r="10609" spans="1:5">
      <c r="A10609" s="923"/>
      <c r="B10609" s="917"/>
      <c r="C10609" s="917"/>
      <c r="D10609" s="917"/>
      <c r="E10609" s="917"/>
    </row>
    <row r="10610" spans="1:5">
      <c r="A10610" s="923"/>
      <c r="B10610" s="917"/>
      <c r="C10610" s="917"/>
      <c r="D10610" s="917"/>
      <c r="E10610" s="917"/>
    </row>
    <row r="10611" spans="1:5">
      <c r="A10611" s="923"/>
      <c r="B10611" s="917"/>
      <c r="C10611" s="917"/>
      <c r="D10611" s="917"/>
      <c r="E10611" s="917"/>
    </row>
    <row r="10612" spans="1:5">
      <c r="A10612" s="923"/>
      <c r="B10612" s="917"/>
      <c r="C10612" s="917"/>
      <c r="D10612" s="917"/>
      <c r="E10612" s="917"/>
    </row>
    <row r="10613" spans="1:5">
      <c r="A10613" s="923"/>
      <c r="B10613" s="917"/>
      <c r="C10613" s="917"/>
      <c r="D10613" s="917"/>
      <c r="E10613" s="917"/>
    </row>
    <row r="10614" spans="1:5">
      <c r="A10614" s="923"/>
      <c r="B10614" s="917"/>
      <c r="C10614" s="917"/>
      <c r="D10614" s="917"/>
      <c r="E10614" s="917"/>
    </row>
    <row r="10615" spans="1:5">
      <c r="A10615" s="923"/>
      <c r="B10615" s="917"/>
      <c r="C10615" s="917"/>
      <c r="D10615" s="917"/>
      <c r="E10615" s="917"/>
    </row>
    <row r="10616" spans="1:5">
      <c r="A10616" s="923"/>
      <c r="B10616" s="917"/>
      <c r="C10616" s="917"/>
      <c r="D10616" s="917"/>
      <c r="E10616" s="917"/>
    </row>
    <row r="10617" spans="1:5">
      <c r="A10617" s="923"/>
      <c r="B10617" s="917"/>
      <c r="C10617" s="917"/>
      <c r="D10617" s="917"/>
      <c r="E10617" s="917"/>
    </row>
    <row r="10618" spans="1:5">
      <c r="A10618" s="923"/>
      <c r="B10618" s="917"/>
      <c r="C10618" s="917"/>
      <c r="D10618" s="917"/>
      <c r="E10618" s="917"/>
    </row>
    <row r="10619" spans="1:5">
      <c r="A10619" s="923"/>
      <c r="B10619" s="917"/>
      <c r="C10619" s="917"/>
      <c r="D10619" s="917"/>
      <c r="E10619" s="917"/>
    </row>
    <row r="10620" spans="1:5">
      <c r="A10620" s="923"/>
      <c r="B10620" s="917"/>
      <c r="C10620" s="917"/>
      <c r="D10620" s="917"/>
      <c r="E10620" s="917"/>
    </row>
    <row r="10621" spans="1:5">
      <c r="A10621" s="923"/>
      <c r="B10621" s="917"/>
      <c r="C10621" s="917"/>
      <c r="D10621" s="917"/>
      <c r="E10621" s="917"/>
    </row>
    <row r="10622" spans="1:5">
      <c r="A10622" s="923"/>
      <c r="B10622" s="917"/>
      <c r="C10622" s="917"/>
      <c r="D10622" s="917"/>
      <c r="E10622" s="917"/>
    </row>
    <row r="10623" spans="1:5">
      <c r="A10623" s="923"/>
      <c r="B10623" s="917"/>
      <c r="C10623" s="917"/>
      <c r="D10623" s="917"/>
      <c r="E10623" s="917"/>
    </row>
    <row r="10624" spans="1:5">
      <c r="A10624" s="923"/>
      <c r="B10624" s="917"/>
      <c r="C10624" s="917"/>
      <c r="D10624" s="917"/>
      <c r="E10624" s="917"/>
    </row>
    <row r="10625" spans="1:5">
      <c r="A10625" s="923"/>
      <c r="B10625" s="917"/>
      <c r="C10625" s="917"/>
      <c r="D10625" s="917"/>
      <c r="E10625" s="917"/>
    </row>
    <row r="10626" spans="1:5">
      <c r="A10626" s="923"/>
      <c r="B10626" s="917"/>
      <c r="C10626" s="917"/>
      <c r="D10626" s="917"/>
      <c r="E10626" s="917"/>
    </row>
    <row r="10627" spans="1:5">
      <c r="A10627" s="923"/>
      <c r="B10627" s="917"/>
      <c r="C10627" s="917"/>
      <c r="D10627" s="917"/>
      <c r="E10627" s="917"/>
    </row>
    <row r="10628" spans="1:5">
      <c r="A10628" s="923"/>
      <c r="B10628" s="917"/>
      <c r="C10628" s="917"/>
      <c r="D10628" s="917"/>
      <c r="E10628" s="917"/>
    </row>
    <row r="10629" spans="1:5">
      <c r="A10629" s="923"/>
      <c r="B10629" s="917"/>
      <c r="C10629" s="917"/>
      <c r="D10629" s="917"/>
      <c r="E10629" s="917"/>
    </row>
    <row r="10630" spans="1:5">
      <c r="A10630" s="923"/>
      <c r="B10630" s="917"/>
      <c r="C10630" s="917"/>
      <c r="D10630" s="917"/>
      <c r="E10630" s="917"/>
    </row>
    <row r="10631" spans="1:5">
      <c r="A10631" s="923"/>
      <c r="B10631" s="917"/>
      <c r="C10631" s="917"/>
      <c r="D10631" s="917"/>
      <c r="E10631" s="917"/>
    </row>
    <row r="10632" spans="1:5">
      <c r="A10632" s="923"/>
      <c r="B10632" s="917"/>
      <c r="C10632" s="917"/>
      <c r="D10632" s="917"/>
      <c r="E10632" s="917"/>
    </row>
    <row r="10633" spans="1:5">
      <c r="A10633" s="923"/>
      <c r="B10633" s="917"/>
      <c r="C10633" s="917"/>
      <c r="D10633" s="917"/>
      <c r="E10633" s="917"/>
    </row>
    <row r="10634" spans="1:5">
      <c r="A10634" s="923"/>
      <c r="B10634" s="917"/>
      <c r="C10634" s="917"/>
      <c r="D10634" s="917"/>
      <c r="E10634" s="917"/>
    </row>
    <row r="10635" spans="1:5">
      <c r="A10635" s="923"/>
      <c r="B10635" s="917"/>
      <c r="C10635" s="917"/>
      <c r="D10635" s="917"/>
      <c r="E10635" s="917"/>
    </row>
    <row r="10636" spans="1:5">
      <c r="A10636" s="923"/>
      <c r="B10636" s="917"/>
      <c r="C10636" s="917"/>
      <c r="D10636" s="917"/>
      <c r="E10636" s="917"/>
    </row>
    <row r="10637" spans="1:5">
      <c r="A10637" s="923"/>
      <c r="B10637" s="917"/>
      <c r="C10637" s="917"/>
      <c r="D10637" s="917"/>
      <c r="E10637" s="917"/>
    </row>
    <row r="10638" spans="1:5">
      <c r="A10638" s="923"/>
      <c r="B10638" s="917"/>
      <c r="C10638" s="917"/>
      <c r="D10638" s="917"/>
      <c r="E10638" s="917"/>
    </row>
    <row r="10639" spans="1:5">
      <c r="A10639" s="923"/>
      <c r="B10639" s="917"/>
      <c r="C10639" s="917"/>
      <c r="D10639" s="917"/>
      <c r="E10639" s="917"/>
    </row>
    <row r="10640" spans="1:5">
      <c r="A10640" s="923"/>
      <c r="B10640" s="917"/>
      <c r="C10640" s="917"/>
      <c r="D10640" s="917"/>
      <c r="E10640" s="917"/>
    </row>
    <row r="10641" spans="1:5">
      <c r="A10641" s="923"/>
      <c r="B10641" s="917"/>
      <c r="C10641" s="917"/>
      <c r="D10641" s="917"/>
      <c r="E10641" s="917"/>
    </row>
    <row r="10642" spans="1:5">
      <c r="A10642" s="923"/>
      <c r="B10642" s="917"/>
      <c r="C10642" s="917"/>
      <c r="D10642" s="917"/>
      <c r="E10642" s="917"/>
    </row>
    <row r="10643" spans="1:5">
      <c r="A10643" s="923"/>
      <c r="B10643" s="917"/>
      <c r="C10643" s="917"/>
      <c r="D10643" s="917"/>
      <c r="E10643" s="917"/>
    </row>
    <row r="10644" spans="1:5">
      <c r="A10644" s="923"/>
      <c r="B10644" s="917"/>
      <c r="C10644" s="917"/>
      <c r="D10644" s="917"/>
      <c r="E10644" s="917"/>
    </row>
    <row r="10645" spans="1:5">
      <c r="A10645" s="923"/>
      <c r="B10645" s="917"/>
      <c r="C10645" s="917"/>
      <c r="D10645" s="917"/>
      <c r="E10645" s="917"/>
    </row>
    <row r="10646" spans="1:5">
      <c r="A10646" s="923"/>
      <c r="B10646" s="917"/>
      <c r="C10646" s="917"/>
      <c r="D10646" s="917"/>
      <c r="E10646" s="917"/>
    </row>
    <row r="10647" spans="1:5">
      <c r="A10647" s="923"/>
      <c r="B10647" s="917"/>
      <c r="C10647" s="917"/>
      <c r="D10647" s="917"/>
      <c r="E10647" s="917"/>
    </row>
    <row r="10648" spans="1:5">
      <c r="A10648" s="923"/>
      <c r="B10648" s="917"/>
      <c r="C10648" s="917"/>
      <c r="D10648" s="917"/>
      <c r="E10648" s="917"/>
    </row>
    <row r="10649" spans="1:5">
      <c r="A10649" s="923"/>
      <c r="B10649" s="917"/>
      <c r="C10649" s="917"/>
      <c r="D10649" s="917"/>
      <c r="E10649" s="917"/>
    </row>
    <row r="10650" spans="1:5">
      <c r="A10650" s="923"/>
      <c r="B10650" s="917"/>
      <c r="C10650" s="917"/>
      <c r="D10650" s="917"/>
      <c r="E10650" s="917"/>
    </row>
    <row r="10651" spans="1:5">
      <c r="A10651" s="923"/>
      <c r="B10651" s="917"/>
      <c r="C10651" s="917"/>
      <c r="D10651" s="917"/>
      <c r="E10651" s="917"/>
    </row>
    <row r="10652" spans="1:5">
      <c r="A10652" s="923"/>
      <c r="B10652" s="917"/>
      <c r="C10652" s="917"/>
      <c r="D10652" s="917"/>
      <c r="E10652" s="917"/>
    </row>
    <row r="10653" spans="1:5">
      <c r="A10653" s="923"/>
      <c r="B10653" s="917"/>
      <c r="C10653" s="917"/>
      <c r="D10653" s="917"/>
      <c r="E10653" s="917"/>
    </row>
    <row r="10654" spans="1:5">
      <c r="A10654" s="923"/>
      <c r="B10654" s="917"/>
      <c r="C10654" s="917"/>
      <c r="D10654" s="917"/>
      <c r="E10654" s="917"/>
    </row>
    <row r="10655" spans="1:5">
      <c r="A10655" s="923"/>
      <c r="B10655" s="917"/>
      <c r="C10655" s="917"/>
      <c r="D10655" s="917"/>
      <c r="E10655" s="917"/>
    </row>
    <row r="10656" spans="1:5">
      <c r="A10656" s="923"/>
      <c r="B10656" s="917"/>
      <c r="C10656" s="917"/>
      <c r="D10656" s="917"/>
      <c r="E10656" s="917"/>
    </row>
    <row r="10657" spans="1:5">
      <c r="A10657" s="923"/>
      <c r="B10657" s="917"/>
      <c r="C10657" s="917"/>
      <c r="D10657" s="917"/>
      <c r="E10657" s="917"/>
    </row>
    <row r="10658" spans="1:5">
      <c r="A10658" s="923"/>
      <c r="B10658" s="917"/>
      <c r="C10658" s="917"/>
      <c r="D10658" s="917"/>
      <c r="E10658" s="917"/>
    </row>
    <row r="10659" spans="1:5">
      <c r="A10659" s="923"/>
      <c r="B10659" s="917"/>
      <c r="C10659" s="917"/>
      <c r="D10659" s="917"/>
      <c r="E10659" s="917"/>
    </row>
    <row r="10660" spans="1:5">
      <c r="A10660" s="923"/>
      <c r="B10660" s="917"/>
      <c r="C10660" s="917"/>
      <c r="D10660" s="917"/>
      <c r="E10660" s="917"/>
    </row>
    <row r="10661" spans="1:5">
      <c r="A10661" s="923"/>
      <c r="B10661" s="917"/>
      <c r="C10661" s="917"/>
      <c r="D10661" s="917"/>
      <c r="E10661" s="917"/>
    </row>
    <row r="10662" spans="1:5">
      <c r="A10662" s="923"/>
      <c r="B10662" s="917"/>
      <c r="C10662" s="917"/>
      <c r="D10662" s="917"/>
      <c r="E10662" s="917"/>
    </row>
    <row r="10663" spans="1:5">
      <c r="A10663" s="923"/>
      <c r="B10663" s="917"/>
      <c r="C10663" s="917"/>
      <c r="D10663" s="917"/>
      <c r="E10663" s="917"/>
    </row>
    <row r="10664" spans="1:5">
      <c r="A10664" s="923"/>
      <c r="B10664" s="917"/>
      <c r="C10664" s="917"/>
      <c r="D10664" s="917"/>
      <c r="E10664" s="917"/>
    </row>
    <row r="10665" spans="1:5">
      <c r="A10665" s="923"/>
      <c r="B10665" s="917"/>
      <c r="C10665" s="917"/>
      <c r="D10665" s="917"/>
      <c r="E10665" s="917"/>
    </row>
    <row r="10666" spans="1:5">
      <c r="A10666" s="923"/>
      <c r="B10666" s="917"/>
      <c r="C10666" s="917"/>
      <c r="D10666" s="917"/>
      <c r="E10666" s="917"/>
    </row>
    <row r="10667" spans="1:5">
      <c r="A10667" s="923"/>
      <c r="B10667" s="917"/>
      <c r="C10667" s="917"/>
      <c r="D10667" s="917"/>
      <c r="E10667" s="917"/>
    </row>
    <row r="10668" spans="1:5">
      <c r="A10668" s="923"/>
      <c r="B10668" s="917"/>
      <c r="C10668" s="917"/>
      <c r="D10668" s="917"/>
      <c r="E10668" s="917"/>
    </row>
    <row r="10669" spans="1:5">
      <c r="A10669" s="923"/>
      <c r="B10669" s="917"/>
      <c r="C10669" s="917"/>
      <c r="D10669" s="917"/>
      <c r="E10669" s="917"/>
    </row>
    <row r="10670" spans="1:5">
      <c r="A10670" s="923"/>
      <c r="B10670" s="917"/>
      <c r="C10670" s="917"/>
      <c r="D10670" s="917"/>
      <c r="E10670" s="917"/>
    </row>
    <row r="10671" spans="1:5">
      <c r="A10671" s="923"/>
      <c r="B10671" s="917"/>
      <c r="C10671" s="917"/>
      <c r="D10671" s="917"/>
      <c r="E10671" s="917"/>
    </row>
    <row r="10672" spans="1:5">
      <c r="A10672" s="923"/>
      <c r="B10672" s="917"/>
      <c r="C10672" s="917"/>
      <c r="D10672" s="917"/>
      <c r="E10672" s="917"/>
    </row>
    <row r="10673" spans="1:5">
      <c r="A10673" s="923"/>
      <c r="B10673" s="917"/>
      <c r="C10673" s="917"/>
      <c r="D10673" s="917"/>
      <c r="E10673" s="917"/>
    </row>
    <row r="10674" spans="1:5">
      <c r="A10674" s="923"/>
      <c r="B10674" s="917"/>
      <c r="C10674" s="917"/>
      <c r="D10674" s="917"/>
      <c r="E10674" s="917"/>
    </row>
    <row r="10675" spans="1:5">
      <c r="A10675" s="923"/>
      <c r="B10675" s="917"/>
      <c r="C10675" s="917"/>
      <c r="D10675" s="917"/>
      <c r="E10675" s="917"/>
    </row>
    <row r="10676" spans="1:5">
      <c r="A10676" s="923"/>
      <c r="B10676" s="917"/>
      <c r="C10676" s="917"/>
      <c r="D10676" s="917"/>
      <c r="E10676" s="917"/>
    </row>
    <row r="10677" spans="1:5">
      <c r="A10677" s="923"/>
      <c r="B10677" s="917"/>
      <c r="C10677" s="917"/>
      <c r="D10677" s="917"/>
      <c r="E10677" s="917"/>
    </row>
    <row r="10678" spans="1:5">
      <c r="A10678" s="923"/>
      <c r="B10678" s="917"/>
      <c r="C10678" s="917"/>
      <c r="D10678" s="917"/>
      <c r="E10678" s="917"/>
    </row>
    <row r="10679" spans="1:5">
      <c r="A10679" s="923"/>
      <c r="B10679" s="917"/>
      <c r="C10679" s="917"/>
      <c r="D10679" s="917"/>
      <c r="E10679" s="917"/>
    </row>
    <row r="10680" spans="1:5">
      <c r="A10680" s="923"/>
      <c r="B10680" s="917"/>
      <c r="C10680" s="917"/>
      <c r="D10680" s="917"/>
      <c r="E10680" s="917"/>
    </row>
    <row r="10681" spans="1:5">
      <c r="A10681" s="923"/>
      <c r="B10681" s="917"/>
      <c r="C10681" s="917"/>
      <c r="D10681" s="917"/>
      <c r="E10681" s="917"/>
    </row>
    <row r="10682" spans="1:5">
      <c r="A10682" s="923"/>
      <c r="B10682" s="917"/>
      <c r="C10682" s="917"/>
      <c r="D10682" s="917"/>
      <c r="E10682" s="917"/>
    </row>
    <row r="10683" spans="1:5">
      <c r="A10683" s="923"/>
      <c r="B10683" s="917"/>
      <c r="C10683" s="917"/>
      <c r="D10683" s="917"/>
      <c r="E10683" s="917"/>
    </row>
    <row r="10684" spans="1:5">
      <c r="A10684" s="923"/>
      <c r="B10684" s="917"/>
      <c r="C10684" s="917"/>
      <c r="D10684" s="917"/>
      <c r="E10684" s="917"/>
    </row>
    <row r="10685" spans="1:5">
      <c r="A10685" s="923"/>
      <c r="B10685" s="917"/>
      <c r="C10685" s="917"/>
      <c r="D10685" s="917"/>
      <c r="E10685" s="917"/>
    </row>
    <row r="10686" spans="1:5">
      <c r="A10686" s="923"/>
      <c r="B10686" s="917"/>
      <c r="C10686" s="917"/>
      <c r="D10686" s="917"/>
      <c r="E10686" s="917"/>
    </row>
    <row r="10687" spans="1:5">
      <c r="A10687" s="923"/>
      <c r="B10687" s="917"/>
      <c r="C10687" s="917"/>
      <c r="D10687" s="917"/>
      <c r="E10687" s="917"/>
    </row>
    <row r="10688" spans="1:5">
      <c r="A10688" s="923"/>
      <c r="B10688" s="917"/>
      <c r="C10688" s="917"/>
      <c r="D10688" s="917"/>
      <c r="E10688" s="917"/>
    </row>
    <row r="10689" spans="1:5">
      <c r="A10689" s="923"/>
      <c r="B10689" s="917"/>
      <c r="C10689" s="917"/>
      <c r="D10689" s="917"/>
      <c r="E10689" s="917"/>
    </row>
    <row r="10690" spans="1:5">
      <c r="A10690" s="923"/>
      <c r="B10690" s="917"/>
      <c r="C10690" s="917"/>
      <c r="D10690" s="917"/>
      <c r="E10690" s="917"/>
    </row>
    <row r="10691" spans="1:5">
      <c r="A10691" s="923"/>
      <c r="B10691" s="917"/>
      <c r="C10691" s="917"/>
      <c r="D10691" s="917"/>
      <c r="E10691" s="917"/>
    </row>
    <row r="10692" spans="1:5">
      <c r="A10692" s="923"/>
      <c r="B10692" s="917"/>
      <c r="C10692" s="917"/>
      <c r="D10692" s="917"/>
      <c r="E10692" s="917"/>
    </row>
    <row r="10693" spans="1:5">
      <c r="A10693" s="923"/>
      <c r="B10693" s="917"/>
      <c r="C10693" s="917"/>
      <c r="D10693" s="917"/>
      <c r="E10693" s="917"/>
    </row>
    <row r="10694" spans="1:5">
      <c r="A10694" s="923"/>
      <c r="B10694" s="917"/>
      <c r="C10694" s="917"/>
      <c r="D10694" s="917"/>
      <c r="E10694" s="917"/>
    </row>
    <row r="10695" spans="1:5">
      <c r="A10695" s="923"/>
      <c r="B10695" s="917"/>
      <c r="C10695" s="917"/>
      <c r="D10695" s="917"/>
      <c r="E10695" s="917"/>
    </row>
    <row r="10696" spans="1:5">
      <c r="A10696" s="923"/>
      <c r="B10696" s="917"/>
      <c r="C10696" s="917"/>
      <c r="D10696" s="917"/>
      <c r="E10696" s="917"/>
    </row>
    <row r="10697" spans="1:5">
      <c r="A10697" s="923"/>
      <c r="B10697" s="917"/>
      <c r="C10697" s="917"/>
      <c r="D10697" s="917"/>
      <c r="E10697" s="917"/>
    </row>
    <row r="10698" spans="1:5">
      <c r="A10698" s="923"/>
      <c r="B10698" s="917"/>
      <c r="C10698" s="917"/>
      <c r="D10698" s="917"/>
      <c r="E10698" s="917"/>
    </row>
    <row r="10699" spans="1:5">
      <c r="A10699" s="923"/>
      <c r="B10699" s="917"/>
      <c r="C10699" s="917"/>
      <c r="D10699" s="917"/>
      <c r="E10699" s="917"/>
    </row>
    <row r="10700" spans="1:5">
      <c r="A10700" s="923"/>
      <c r="B10700" s="917"/>
      <c r="C10700" s="917"/>
      <c r="D10700" s="917"/>
      <c r="E10700" s="917"/>
    </row>
    <row r="10701" spans="1:5">
      <c r="A10701" s="923"/>
      <c r="B10701" s="917"/>
      <c r="C10701" s="917"/>
      <c r="D10701" s="917"/>
      <c r="E10701" s="917"/>
    </row>
    <row r="10702" spans="1:5">
      <c r="A10702" s="923"/>
      <c r="B10702" s="917"/>
      <c r="C10702" s="917"/>
      <c r="D10702" s="917"/>
      <c r="E10702" s="917"/>
    </row>
    <row r="10703" spans="1:5">
      <c r="A10703" s="923"/>
      <c r="B10703" s="917"/>
      <c r="C10703" s="917"/>
      <c r="D10703" s="917"/>
      <c r="E10703" s="917"/>
    </row>
    <row r="10704" spans="1:5">
      <c r="A10704" s="923"/>
      <c r="B10704" s="917"/>
      <c r="C10704" s="917"/>
      <c r="D10704" s="917"/>
      <c r="E10704" s="917"/>
    </row>
    <row r="10705" spans="1:5">
      <c r="A10705" s="923"/>
      <c r="B10705" s="917"/>
      <c r="C10705" s="917"/>
      <c r="D10705" s="917"/>
      <c r="E10705" s="917"/>
    </row>
    <row r="10706" spans="1:5">
      <c r="A10706" s="923"/>
      <c r="B10706" s="917"/>
      <c r="C10706" s="917"/>
      <c r="D10706" s="917"/>
      <c r="E10706" s="917"/>
    </row>
    <row r="10707" spans="1:5">
      <c r="A10707" s="923"/>
      <c r="B10707" s="917"/>
      <c r="C10707" s="917"/>
      <c r="D10707" s="917"/>
      <c r="E10707" s="917"/>
    </row>
    <row r="10708" spans="1:5">
      <c r="A10708" s="923"/>
      <c r="B10708" s="917"/>
      <c r="C10708" s="917"/>
      <c r="D10708" s="917"/>
      <c r="E10708" s="917"/>
    </row>
    <row r="10709" spans="1:5">
      <c r="A10709" s="923"/>
      <c r="B10709" s="917"/>
      <c r="C10709" s="917"/>
      <c r="D10709" s="917"/>
      <c r="E10709" s="917"/>
    </row>
    <row r="10710" spans="1:5">
      <c r="A10710" s="923"/>
      <c r="B10710" s="917"/>
      <c r="C10710" s="917"/>
      <c r="D10710" s="917"/>
      <c r="E10710" s="917"/>
    </row>
    <row r="10711" spans="1:5">
      <c r="A10711" s="923"/>
      <c r="B10711" s="917"/>
      <c r="C10711" s="917"/>
      <c r="D10711" s="917"/>
      <c r="E10711" s="917"/>
    </row>
    <row r="10712" spans="1:5">
      <c r="A10712" s="923"/>
      <c r="B10712" s="917"/>
      <c r="C10712" s="917"/>
      <c r="D10712" s="917"/>
      <c r="E10712" s="917"/>
    </row>
    <row r="10713" spans="1:5">
      <c r="A10713" s="923"/>
      <c r="B10713" s="917"/>
      <c r="C10713" s="917"/>
      <c r="D10713" s="917"/>
      <c r="E10713" s="917"/>
    </row>
    <row r="10714" spans="1:5">
      <c r="A10714" s="923"/>
      <c r="B10714" s="917"/>
      <c r="C10714" s="917"/>
      <c r="D10714" s="917"/>
      <c r="E10714" s="917"/>
    </row>
    <row r="10715" spans="1:5">
      <c r="A10715" s="923"/>
      <c r="B10715" s="917"/>
      <c r="C10715" s="917"/>
      <c r="D10715" s="917"/>
      <c r="E10715" s="917"/>
    </row>
    <row r="10716" spans="1:5">
      <c r="A10716" s="923"/>
      <c r="B10716" s="917"/>
      <c r="C10716" s="917"/>
      <c r="D10716" s="917"/>
      <c r="E10716" s="917"/>
    </row>
    <row r="10717" spans="1:5">
      <c r="A10717" s="923"/>
      <c r="B10717" s="917"/>
      <c r="C10717" s="917"/>
      <c r="D10717" s="917"/>
      <c r="E10717" s="917"/>
    </row>
    <row r="10718" spans="1:5">
      <c r="A10718" s="923"/>
      <c r="B10718" s="917"/>
      <c r="C10718" s="917"/>
      <c r="D10718" s="917"/>
      <c r="E10718" s="917"/>
    </row>
    <row r="10719" spans="1:5">
      <c r="A10719" s="923"/>
      <c r="B10719" s="917"/>
      <c r="C10719" s="917"/>
      <c r="D10719" s="917"/>
      <c r="E10719" s="917"/>
    </row>
    <row r="10720" spans="1:5">
      <c r="A10720" s="923"/>
      <c r="B10720" s="917"/>
      <c r="C10720" s="917"/>
      <c r="D10720" s="917"/>
      <c r="E10720" s="917"/>
    </row>
    <row r="10721" spans="1:5">
      <c r="A10721" s="923"/>
      <c r="B10721" s="917"/>
      <c r="C10721" s="917"/>
      <c r="D10721" s="917"/>
      <c r="E10721" s="917"/>
    </row>
    <row r="10722" spans="1:5">
      <c r="A10722" s="923"/>
      <c r="B10722" s="917"/>
      <c r="C10722" s="917"/>
      <c r="D10722" s="917"/>
      <c r="E10722" s="917"/>
    </row>
    <row r="10723" spans="1:5">
      <c r="A10723" s="923"/>
      <c r="B10723" s="917"/>
      <c r="C10723" s="917"/>
      <c r="D10723" s="917"/>
      <c r="E10723" s="917"/>
    </row>
    <row r="10724" spans="1:5">
      <c r="A10724" s="923"/>
      <c r="B10724" s="917"/>
      <c r="C10724" s="917"/>
      <c r="D10724" s="917"/>
      <c r="E10724" s="917"/>
    </row>
    <row r="10725" spans="1:5">
      <c r="A10725" s="923"/>
      <c r="B10725" s="917"/>
      <c r="C10725" s="917"/>
      <c r="D10725" s="917"/>
      <c r="E10725" s="917"/>
    </row>
    <row r="10726" spans="1:5">
      <c r="A10726" s="923"/>
      <c r="B10726" s="917"/>
      <c r="C10726" s="917"/>
      <c r="D10726" s="917"/>
      <c r="E10726" s="917"/>
    </row>
    <row r="10727" spans="1:5">
      <c r="A10727" s="923"/>
      <c r="B10727" s="917"/>
      <c r="C10727" s="917"/>
      <c r="D10727" s="917"/>
      <c r="E10727" s="917"/>
    </row>
    <row r="10728" spans="1:5">
      <c r="A10728" s="923"/>
      <c r="B10728" s="917"/>
      <c r="C10728" s="917"/>
      <c r="D10728" s="917"/>
      <c r="E10728" s="917"/>
    </row>
    <row r="10729" spans="1:5">
      <c r="A10729" s="923"/>
      <c r="B10729" s="917"/>
      <c r="C10729" s="917"/>
      <c r="D10729" s="917"/>
      <c r="E10729" s="917"/>
    </row>
    <row r="10730" spans="1:5">
      <c r="A10730" s="923"/>
      <c r="B10730" s="917"/>
      <c r="C10730" s="917"/>
      <c r="D10730" s="917"/>
      <c r="E10730" s="917"/>
    </row>
    <row r="10731" spans="1:5">
      <c r="A10731" s="923"/>
      <c r="B10731" s="917"/>
      <c r="C10731" s="917"/>
      <c r="D10731" s="917"/>
      <c r="E10731" s="917"/>
    </row>
    <row r="10732" spans="1:5">
      <c r="A10732" s="923"/>
      <c r="B10732" s="917"/>
      <c r="C10732" s="917"/>
      <c r="D10732" s="917"/>
      <c r="E10732" s="917"/>
    </row>
    <row r="10733" spans="1:5">
      <c r="A10733" s="923"/>
      <c r="B10733" s="917"/>
      <c r="C10733" s="917"/>
      <c r="D10733" s="917"/>
      <c r="E10733" s="917"/>
    </row>
    <row r="10734" spans="1:5">
      <c r="A10734" s="923"/>
      <c r="B10734" s="917"/>
      <c r="C10734" s="917"/>
      <c r="D10734" s="917"/>
      <c r="E10734" s="917"/>
    </row>
    <row r="10735" spans="1:5">
      <c r="A10735" s="923"/>
      <c r="B10735" s="917"/>
      <c r="C10735" s="917"/>
      <c r="D10735" s="917"/>
      <c r="E10735" s="917"/>
    </row>
    <row r="10736" spans="1:5">
      <c r="A10736" s="923"/>
      <c r="B10736" s="917"/>
      <c r="C10736" s="917"/>
      <c r="D10736" s="917"/>
      <c r="E10736" s="917"/>
    </row>
    <row r="10737" spans="1:5">
      <c r="A10737" s="923"/>
      <c r="B10737" s="917"/>
      <c r="C10737" s="917"/>
      <c r="D10737" s="917"/>
      <c r="E10737" s="917"/>
    </row>
    <row r="10738" spans="1:5">
      <c r="A10738" s="923"/>
      <c r="B10738" s="917"/>
      <c r="C10738" s="917"/>
      <c r="D10738" s="917"/>
      <c r="E10738" s="917"/>
    </row>
    <row r="10739" spans="1:5">
      <c r="A10739" s="923"/>
      <c r="B10739" s="917"/>
      <c r="C10739" s="917"/>
      <c r="D10739" s="917"/>
      <c r="E10739" s="917"/>
    </row>
    <row r="10740" spans="1:5">
      <c r="A10740" s="923"/>
      <c r="B10740" s="917"/>
      <c r="C10740" s="917"/>
      <c r="D10740" s="917"/>
      <c r="E10740" s="917"/>
    </row>
    <row r="10741" spans="1:5">
      <c r="A10741" s="923"/>
      <c r="B10741" s="917"/>
      <c r="C10741" s="917"/>
      <c r="D10741" s="917"/>
      <c r="E10741" s="917"/>
    </row>
    <row r="10742" spans="1:5">
      <c r="A10742" s="923"/>
      <c r="B10742" s="917"/>
      <c r="C10742" s="917"/>
      <c r="D10742" s="917"/>
      <c r="E10742" s="917"/>
    </row>
    <row r="10743" spans="1:5">
      <c r="A10743" s="923"/>
      <c r="B10743" s="917"/>
      <c r="C10743" s="917"/>
      <c r="D10743" s="917"/>
      <c r="E10743" s="917"/>
    </row>
    <row r="10744" spans="1:5">
      <c r="A10744" s="923"/>
      <c r="B10744" s="917"/>
      <c r="C10744" s="917"/>
      <c r="D10744" s="917"/>
      <c r="E10744" s="917"/>
    </row>
    <row r="10745" spans="1:5">
      <c r="A10745" s="923"/>
      <c r="B10745" s="917"/>
      <c r="C10745" s="917"/>
      <c r="D10745" s="917"/>
      <c r="E10745" s="917"/>
    </row>
    <row r="10746" spans="1:5">
      <c r="A10746" s="923"/>
      <c r="B10746" s="917"/>
      <c r="C10746" s="917"/>
      <c r="D10746" s="917"/>
      <c r="E10746" s="917"/>
    </row>
    <row r="10747" spans="1:5">
      <c r="A10747" s="923"/>
      <c r="B10747" s="917"/>
      <c r="C10747" s="917"/>
      <c r="D10747" s="917"/>
      <c r="E10747" s="917"/>
    </row>
    <row r="10748" spans="1:5">
      <c r="A10748" s="923"/>
      <c r="B10748" s="917"/>
      <c r="C10748" s="917"/>
      <c r="D10748" s="917"/>
      <c r="E10748" s="917"/>
    </row>
    <row r="10749" spans="1:5">
      <c r="A10749" s="923"/>
      <c r="B10749" s="917"/>
      <c r="C10749" s="917"/>
      <c r="D10749" s="917"/>
      <c r="E10749" s="917"/>
    </row>
    <row r="10750" spans="1:5">
      <c r="A10750" s="923"/>
      <c r="B10750" s="917"/>
      <c r="C10750" s="917"/>
      <c r="D10750" s="917"/>
      <c r="E10750" s="917"/>
    </row>
    <row r="10751" spans="1:5">
      <c r="A10751" s="923"/>
      <c r="B10751" s="917"/>
      <c r="C10751" s="917"/>
      <c r="D10751" s="917"/>
      <c r="E10751" s="917"/>
    </row>
    <row r="10752" spans="1:5">
      <c r="A10752" s="923"/>
      <c r="B10752" s="917"/>
      <c r="C10752" s="917"/>
      <c r="D10752" s="917"/>
      <c r="E10752" s="917"/>
    </row>
    <row r="10753" spans="1:5">
      <c r="A10753" s="923"/>
      <c r="B10753" s="917"/>
      <c r="C10753" s="917"/>
      <c r="D10753" s="917"/>
      <c r="E10753" s="917"/>
    </row>
    <row r="10754" spans="1:5">
      <c r="A10754" s="923"/>
      <c r="B10754" s="917"/>
      <c r="C10754" s="917"/>
      <c r="D10754" s="917"/>
      <c r="E10754" s="917"/>
    </row>
    <row r="10755" spans="1:5">
      <c r="A10755" s="923"/>
      <c r="B10755" s="917"/>
      <c r="C10755" s="917"/>
      <c r="D10755" s="917"/>
      <c r="E10755" s="917"/>
    </row>
    <row r="10756" spans="1:5">
      <c r="A10756" s="923"/>
      <c r="B10756" s="917"/>
      <c r="C10756" s="917"/>
      <c r="D10756" s="917"/>
      <c r="E10756" s="917"/>
    </row>
    <row r="10757" spans="1:5">
      <c r="A10757" s="923"/>
      <c r="B10757" s="917"/>
      <c r="C10757" s="917"/>
      <c r="D10757" s="917"/>
      <c r="E10757" s="917"/>
    </row>
    <row r="10758" spans="1:5">
      <c r="A10758" s="923"/>
      <c r="B10758" s="917"/>
      <c r="C10758" s="917"/>
      <c r="D10758" s="917"/>
      <c r="E10758" s="917"/>
    </row>
    <row r="10759" spans="1:5">
      <c r="A10759" s="923"/>
      <c r="B10759" s="917"/>
      <c r="C10759" s="917"/>
      <c r="D10759" s="917"/>
      <c r="E10759" s="917"/>
    </row>
    <row r="10760" spans="1:5">
      <c r="A10760" s="923"/>
      <c r="B10760" s="917"/>
      <c r="C10760" s="917"/>
      <c r="D10760" s="917"/>
      <c r="E10760" s="917"/>
    </row>
    <row r="10761" spans="1:5">
      <c r="A10761" s="923"/>
      <c r="B10761" s="917"/>
      <c r="C10761" s="917"/>
      <c r="D10761" s="917"/>
      <c r="E10761" s="917"/>
    </row>
    <row r="10762" spans="1:5">
      <c r="A10762" s="923"/>
      <c r="B10762" s="917"/>
      <c r="C10762" s="917"/>
      <c r="D10762" s="917"/>
      <c r="E10762" s="917"/>
    </row>
    <row r="10763" spans="1:5">
      <c r="A10763" s="923"/>
      <c r="B10763" s="917"/>
      <c r="C10763" s="917"/>
      <c r="D10763" s="917"/>
      <c r="E10763" s="917"/>
    </row>
    <row r="10764" spans="1:5">
      <c r="A10764" s="923"/>
      <c r="B10764" s="917"/>
      <c r="C10764" s="917"/>
      <c r="D10764" s="917"/>
      <c r="E10764" s="917"/>
    </row>
    <row r="10765" spans="1:5">
      <c r="A10765" s="923"/>
      <c r="B10765" s="917"/>
      <c r="C10765" s="917"/>
      <c r="D10765" s="917"/>
      <c r="E10765" s="917"/>
    </row>
    <row r="10766" spans="1:5">
      <c r="A10766" s="923"/>
      <c r="B10766" s="917"/>
      <c r="C10766" s="917"/>
      <c r="D10766" s="917"/>
      <c r="E10766" s="917"/>
    </row>
    <row r="10767" spans="1:5">
      <c r="A10767" s="923"/>
      <c r="B10767" s="917"/>
      <c r="C10767" s="917"/>
      <c r="D10767" s="917"/>
      <c r="E10767" s="917"/>
    </row>
    <row r="10768" spans="1:5">
      <c r="A10768" s="923"/>
      <c r="B10768" s="917"/>
      <c r="C10768" s="917"/>
      <c r="D10768" s="917"/>
      <c r="E10768" s="917"/>
    </row>
    <row r="10769" spans="1:5">
      <c r="A10769" s="923"/>
      <c r="B10769" s="917"/>
      <c r="C10769" s="917"/>
      <c r="D10769" s="917"/>
      <c r="E10769" s="917"/>
    </row>
    <row r="10770" spans="1:5">
      <c r="A10770" s="923"/>
      <c r="B10770" s="917"/>
      <c r="C10770" s="917"/>
      <c r="D10770" s="917"/>
      <c r="E10770" s="917"/>
    </row>
    <row r="10771" spans="1:5">
      <c r="A10771" s="923"/>
      <c r="B10771" s="917"/>
      <c r="C10771" s="917"/>
      <c r="D10771" s="917"/>
      <c r="E10771" s="917"/>
    </row>
    <row r="10772" spans="1:5">
      <c r="A10772" s="923"/>
      <c r="B10772" s="917"/>
      <c r="C10772" s="917"/>
      <c r="D10772" s="917"/>
      <c r="E10772" s="917"/>
    </row>
    <row r="10773" spans="1:5">
      <c r="A10773" s="923"/>
      <c r="B10773" s="917"/>
      <c r="C10773" s="917"/>
      <c r="D10773" s="917"/>
      <c r="E10773" s="917"/>
    </row>
    <row r="10774" spans="1:5">
      <c r="A10774" s="923"/>
      <c r="B10774" s="917"/>
      <c r="C10774" s="917"/>
      <c r="D10774" s="917"/>
      <c r="E10774" s="917"/>
    </row>
    <row r="10775" spans="1:5">
      <c r="A10775" s="923"/>
      <c r="B10775" s="917"/>
      <c r="C10775" s="917"/>
      <c r="D10775" s="917"/>
      <c r="E10775" s="917"/>
    </row>
    <row r="10776" spans="1:5">
      <c r="A10776" s="923"/>
      <c r="B10776" s="917"/>
      <c r="C10776" s="917"/>
      <c r="D10776" s="917"/>
      <c r="E10776" s="917"/>
    </row>
    <row r="10777" spans="1:5">
      <c r="A10777" s="923"/>
      <c r="B10777" s="917"/>
      <c r="C10777" s="917"/>
      <c r="D10777" s="917"/>
      <c r="E10777" s="917"/>
    </row>
    <row r="10778" spans="1:5">
      <c r="A10778" s="923"/>
      <c r="B10778" s="917"/>
      <c r="C10778" s="917"/>
      <c r="D10778" s="917"/>
      <c r="E10778" s="917"/>
    </row>
    <row r="10779" spans="1:5">
      <c r="A10779" s="923"/>
      <c r="B10779" s="917"/>
      <c r="C10779" s="917"/>
      <c r="D10779" s="917"/>
      <c r="E10779" s="917"/>
    </row>
    <row r="10780" spans="1:5">
      <c r="A10780" s="923"/>
      <c r="B10780" s="917"/>
      <c r="C10780" s="917"/>
      <c r="D10780" s="917"/>
      <c r="E10780" s="917"/>
    </row>
    <row r="10781" spans="1:5">
      <c r="A10781" s="923"/>
      <c r="B10781" s="917"/>
      <c r="C10781" s="917"/>
      <c r="D10781" s="917"/>
      <c r="E10781" s="917"/>
    </row>
    <row r="10782" spans="1:5">
      <c r="A10782" s="923"/>
      <c r="B10782" s="917"/>
      <c r="C10782" s="917"/>
      <c r="D10782" s="917"/>
      <c r="E10782" s="917"/>
    </row>
    <row r="10783" spans="1:5">
      <c r="A10783" s="923"/>
      <c r="B10783" s="917"/>
      <c r="C10783" s="917"/>
      <c r="D10783" s="917"/>
      <c r="E10783" s="917"/>
    </row>
    <row r="10784" spans="1:5">
      <c r="A10784" s="923"/>
      <c r="B10784" s="917"/>
      <c r="C10784" s="917"/>
      <c r="D10784" s="917"/>
      <c r="E10784" s="917"/>
    </row>
    <row r="10785" spans="1:5">
      <c r="A10785" s="923"/>
      <c r="B10785" s="917"/>
      <c r="C10785" s="917"/>
      <c r="D10785" s="917"/>
      <c r="E10785" s="917"/>
    </row>
    <row r="10786" spans="1:5">
      <c r="A10786" s="923"/>
      <c r="B10786" s="917"/>
      <c r="C10786" s="917"/>
      <c r="D10786" s="917"/>
      <c r="E10786" s="917"/>
    </row>
    <row r="10787" spans="1:5">
      <c r="A10787" s="923"/>
      <c r="B10787" s="917"/>
      <c r="C10787" s="917"/>
      <c r="D10787" s="917"/>
      <c r="E10787" s="917"/>
    </row>
    <row r="10788" spans="1:5">
      <c r="A10788" s="923"/>
      <c r="B10788" s="917"/>
      <c r="C10788" s="917"/>
      <c r="D10788" s="917"/>
      <c r="E10788" s="917"/>
    </row>
    <row r="10789" spans="1:5">
      <c r="A10789" s="923"/>
      <c r="B10789" s="917"/>
      <c r="C10789" s="917"/>
      <c r="D10789" s="917"/>
      <c r="E10789" s="917"/>
    </row>
    <row r="10790" spans="1:5">
      <c r="A10790" s="923"/>
      <c r="B10790" s="917"/>
      <c r="C10790" s="917"/>
      <c r="D10790" s="917"/>
      <c r="E10790" s="917"/>
    </row>
    <row r="10791" spans="1:5">
      <c r="A10791" s="923"/>
      <c r="B10791" s="917"/>
      <c r="C10791" s="917"/>
      <c r="D10791" s="917"/>
      <c r="E10791" s="917"/>
    </row>
    <row r="10792" spans="1:5">
      <c r="A10792" s="923"/>
      <c r="B10792" s="917"/>
      <c r="C10792" s="917"/>
      <c r="D10792" s="917"/>
      <c r="E10792" s="917"/>
    </row>
    <row r="10793" spans="1:5">
      <c r="A10793" s="923"/>
      <c r="B10793" s="917"/>
      <c r="C10793" s="917"/>
      <c r="D10793" s="917"/>
      <c r="E10793" s="917"/>
    </row>
    <row r="10794" spans="1:5">
      <c r="A10794" s="923"/>
      <c r="B10794" s="917"/>
      <c r="C10794" s="917"/>
      <c r="D10794" s="917"/>
      <c r="E10794" s="917"/>
    </row>
    <row r="10795" spans="1:5">
      <c r="A10795" s="923"/>
      <c r="B10795" s="917"/>
      <c r="C10795" s="917"/>
      <c r="D10795" s="917"/>
      <c r="E10795" s="917"/>
    </row>
    <row r="10796" spans="1:5">
      <c r="A10796" s="923"/>
      <c r="B10796" s="917"/>
      <c r="C10796" s="917"/>
      <c r="D10796" s="917"/>
      <c r="E10796" s="917"/>
    </row>
    <row r="10797" spans="1:5">
      <c r="A10797" s="923"/>
      <c r="B10797" s="917"/>
      <c r="C10797" s="917"/>
      <c r="D10797" s="917"/>
      <c r="E10797" s="917"/>
    </row>
    <row r="10798" spans="1:5">
      <c r="A10798" s="923"/>
      <c r="B10798" s="917"/>
      <c r="C10798" s="917"/>
      <c r="D10798" s="917"/>
      <c r="E10798" s="917"/>
    </row>
    <row r="10799" spans="1:5">
      <c r="A10799" s="923"/>
      <c r="B10799" s="917"/>
      <c r="C10799" s="917"/>
      <c r="D10799" s="917"/>
      <c r="E10799" s="917"/>
    </row>
    <row r="10800" spans="1:5">
      <c r="A10800" s="923"/>
      <c r="B10800" s="917"/>
      <c r="C10800" s="917"/>
      <c r="D10800" s="917"/>
      <c r="E10800" s="917"/>
    </row>
    <row r="10801" spans="1:5">
      <c r="A10801" s="923"/>
      <c r="B10801" s="917"/>
      <c r="C10801" s="917"/>
      <c r="D10801" s="917"/>
      <c r="E10801" s="917"/>
    </row>
    <row r="10802" spans="1:5">
      <c r="A10802" s="923"/>
      <c r="B10802" s="917"/>
      <c r="C10802" s="917"/>
      <c r="D10802" s="917"/>
      <c r="E10802" s="917"/>
    </row>
    <row r="10803" spans="1:5">
      <c r="A10803" s="923"/>
      <c r="B10803" s="917"/>
      <c r="C10803" s="917"/>
      <c r="D10803" s="917"/>
      <c r="E10803" s="917"/>
    </row>
    <row r="10804" spans="1:5">
      <c r="A10804" s="923"/>
      <c r="B10804" s="917"/>
      <c r="C10804" s="917"/>
      <c r="D10804" s="917"/>
      <c r="E10804" s="917"/>
    </row>
    <row r="10805" spans="1:5">
      <c r="A10805" s="923"/>
      <c r="B10805" s="917"/>
      <c r="C10805" s="917"/>
      <c r="D10805" s="917"/>
      <c r="E10805" s="917"/>
    </row>
    <row r="10806" spans="1:5">
      <c r="A10806" s="923"/>
      <c r="B10806" s="917"/>
      <c r="C10806" s="917"/>
      <c r="D10806" s="917"/>
      <c r="E10806" s="917"/>
    </row>
    <row r="10807" spans="1:5">
      <c r="A10807" s="923"/>
      <c r="B10807" s="917"/>
      <c r="C10807" s="917"/>
      <c r="D10807" s="917"/>
      <c r="E10807" s="917"/>
    </row>
    <row r="10808" spans="1:5">
      <c r="A10808" s="923"/>
      <c r="B10808" s="917"/>
      <c r="C10808" s="917"/>
      <c r="D10808" s="917"/>
      <c r="E10808" s="917"/>
    </row>
    <row r="10809" spans="1:5">
      <c r="A10809" s="923"/>
      <c r="B10809" s="917"/>
      <c r="C10809" s="917"/>
      <c r="D10809" s="917"/>
      <c r="E10809" s="917"/>
    </row>
    <row r="10810" spans="1:5">
      <c r="A10810" s="923"/>
      <c r="B10810" s="917"/>
      <c r="C10810" s="917"/>
      <c r="D10810" s="917"/>
      <c r="E10810" s="917"/>
    </row>
    <row r="10811" spans="1:5">
      <c r="A10811" s="923"/>
      <c r="B10811" s="917"/>
      <c r="C10811" s="917"/>
      <c r="D10811" s="917"/>
      <c r="E10811" s="917"/>
    </row>
    <row r="10812" spans="1:5">
      <c r="A10812" s="923"/>
      <c r="B10812" s="917"/>
      <c r="C10812" s="917"/>
      <c r="D10812" s="917"/>
      <c r="E10812" s="917"/>
    </row>
    <row r="10813" spans="1:5">
      <c r="A10813" s="923"/>
      <c r="B10813" s="917"/>
      <c r="C10813" s="917"/>
      <c r="D10813" s="917"/>
      <c r="E10813" s="917"/>
    </row>
    <row r="10814" spans="1:5">
      <c r="A10814" s="923"/>
      <c r="B10814" s="917"/>
      <c r="C10814" s="917"/>
      <c r="D10814" s="917"/>
      <c r="E10814" s="917"/>
    </row>
    <row r="10815" spans="1:5">
      <c r="A10815" s="923"/>
      <c r="B10815" s="917"/>
      <c r="C10815" s="917"/>
      <c r="D10815" s="917"/>
      <c r="E10815" s="917"/>
    </row>
    <row r="10816" spans="1:5">
      <c r="A10816" s="923"/>
      <c r="B10816" s="917"/>
      <c r="C10816" s="917"/>
      <c r="D10816" s="917"/>
      <c r="E10816" s="917"/>
    </row>
    <row r="10817" spans="1:5">
      <c r="A10817" s="923"/>
      <c r="B10817" s="917"/>
      <c r="C10817" s="917"/>
      <c r="D10817" s="917"/>
      <c r="E10817" s="917"/>
    </row>
    <row r="10818" spans="1:5">
      <c r="A10818" s="923"/>
      <c r="B10818" s="917"/>
      <c r="C10818" s="917"/>
      <c r="D10818" s="917"/>
      <c r="E10818" s="917"/>
    </row>
    <row r="10819" spans="1:5">
      <c r="A10819" s="923"/>
      <c r="B10819" s="917"/>
      <c r="C10819" s="917"/>
      <c r="D10819" s="917"/>
      <c r="E10819" s="917"/>
    </row>
    <row r="10820" spans="1:5">
      <c r="A10820" s="923"/>
      <c r="B10820" s="917"/>
      <c r="C10820" s="917"/>
      <c r="D10820" s="917"/>
      <c r="E10820" s="917"/>
    </row>
    <row r="10821" spans="1:5">
      <c r="A10821" s="923"/>
      <c r="B10821" s="917"/>
      <c r="C10821" s="917"/>
      <c r="D10821" s="917"/>
      <c r="E10821" s="917"/>
    </row>
    <row r="10822" spans="1:5">
      <c r="A10822" s="923"/>
      <c r="B10822" s="917"/>
      <c r="C10822" s="917"/>
      <c r="D10822" s="917"/>
      <c r="E10822" s="917"/>
    </row>
    <row r="10823" spans="1:5">
      <c r="A10823" s="923"/>
      <c r="B10823" s="917"/>
      <c r="C10823" s="917"/>
      <c r="D10823" s="917"/>
      <c r="E10823" s="917"/>
    </row>
    <row r="10824" spans="1:5">
      <c r="A10824" s="923"/>
      <c r="B10824" s="917"/>
      <c r="C10824" s="917"/>
      <c r="D10824" s="917"/>
      <c r="E10824" s="917"/>
    </row>
    <row r="10825" spans="1:5">
      <c r="A10825" s="923"/>
      <c r="B10825" s="917"/>
      <c r="C10825" s="917"/>
      <c r="D10825" s="917"/>
      <c r="E10825" s="917"/>
    </row>
    <row r="10826" spans="1:5">
      <c r="A10826" s="923"/>
      <c r="B10826" s="917"/>
      <c r="C10826" s="917"/>
      <c r="D10826" s="917"/>
      <c r="E10826" s="917"/>
    </row>
    <row r="10827" spans="1:5">
      <c r="A10827" s="923"/>
      <c r="B10827" s="917"/>
      <c r="C10827" s="917"/>
      <c r="D10827" s="917"/>
      <c r="E10827" s="917"/>
    </row>
    <row r="10828" spans="1:5">
      <c r="A10828" s="923"/>
      <c r="B10828" s="917"/>
      <c r="C10828" s="917"/>
      <c r="D10828" s="917"/>
      <c r="E10828" s="917"/>
    </row>
    <row r="10829" spans="1:5">
      <c r="A10829" s="923"/>
      <c r="B10829" s="917"/>
      <c r="C10829" s="917"/>
      <c r="D10829" s="917"/>
      <c r="E10829" s="917"/>
    </row>
    <row r="10830" spans="1:5">
      <c r="A10830" s="923"/>
      <c r="B10830" s="917"/>
      <c r="C10830" s="917"/>
      <c r="D10830" s="917"/>
      <c r="E10830" s="917"/>
    </row>
    <row r="10831" spans="1:5">
      <c r="A10831" s="923"/>
      <c r="B10831" s="917"/>
      <c r="C10831" s="917"/>
      <c r="D10831" s="917"/>
      <c r="E10831" s="917"/>
    </row>
    <row r="10832" spans="1:5">
      <c r="A10832" s="923"/>
      <c r="B10832" s="917"/>
      <c r="C10832" s="917"/>
      <c r="D10832" s="917"/>
      <c r="E10832" s="917"/>
    </row>
    <row r="10833" spans="1:5">
      <c r="A10833" s="923"/>
      <c r="B10833" s="917"/>
      <c r="C10833" s="917"/>
      <c r="D10833" s="917"/>
      <c r="E10833" s="917"/>
    </row>
    <row r="10834" spans="1:5">
      <c r="A10834" s="923"/>
      <c r="B10834" s="917"/>
      <c r="C10834" s="917"/>
      <c r="D10834" s="917"/>
      <c r="E10834" s="917"/>
    </row>
    <row r="10835" spans="1:5">
      <c r="A10835" s="923"/>
      <c r="B10835" s="917"/>
      <c r="C10835" s="917"/>
      <c r="D10835" s="917"/>
      <c r="E10835" s="917"/>
    </row>
    <row r="10836" spans="1:5">
      <c r="A10836" s="923"/>
      <c r="B10836" s="917"/>
      <c r="C10836" s="917"/>
      <c r="D10836" s="917"/>
      <c r="E10836" s="917"/>
    </row>
    <row r="10837" spans="1:5">
      <c r="A10837" s="923"/>
      <c r="B10837" s="917"/>
      <c r="C10837" s="917"/>
      <c r="D10837" s="917"/>
      <c r="E10837" s="917"/>
    </row>
    <row r="10838" spans="1:5">
      <c r="A10838" s="923"/>
      <c r="B10838" s="917"/>
      <c r="C10838" s="917"/>
      <c r="D10838" s="917"/>
      <c r="E10838" s="917"/>
    </row>
    <row r="10839" spans="1:5">
      <c r="A10839" s="923"/>
      <c r="B10839" s="917"/>
      <c r="C10839" s="917"/>
      <c r="D10839" s="917"/>
      <c r="E10839" s="917"/>
    </row>
    <row r="10840" spans="1:5">
      <c r="A10840" s="923"/>
      <c r="B10840" s="917"/>
      <c r="C10840" s="917"/>
      <c r="D10840" s="917"/>
      <c r="E10840" s="917"/>
    </row>
    <row r="10841" spans="1:5">
      <c r="A10841" s="923"/>
      <c r="B10841" s="917"/>
      <c r="C10841" s="917"/>
      <c r="D10841" s="917"/>
      <c r="E10841" s="917"/>
    </row>
    <row r="10842" spans="1:5">
      <c r="A10842" s="923"/>
      <c r="B10842" s="917"/>
      <c r="C10842" s="917"/>
      <c r="D10842" s="917"/>
      <c r="E10842" s="917"/>
    </row>
    <row r="10843" spans="1:5">
      <c r="A10843" s="923"/>
      <c r="B10843" s="917"/>
      <c r="C10843" s="917"/>
      <c r="D10843" s="917"/>
      <c r="E10843" s="917"/>
    </row>
    <row r="10844" spans="1:5">
      <c r="A10844" s="923"/>
      <c r="B10844" s="917"/>
      <c r="C10844" s="917"/>
      <c r="D10844" s="917"/>
      <c r="E10844" s="917"/>
    </row>
    <row r="10845" spans="1:5">
      <c r="A10845" s="923"/>
      <c r="B10845" s="917"/>
      <c r="C10845" s="917"/>
      <c r="D10845" s="917"/>
      <c r="E10845" s="917"/>
    </row>
    <row r="10846" spans="1:5">
      <c r="A10846" s="923"/>
      <c r="B10846" s="917"/>
      <c r="C10846" s="917"/>
      <c r="D10846" s="917"/>
      <c r="E10846" s="917"/>
    </row>
    <row r="10847" spans="1:5">
      <c r="A10847" s="923"/>
      <c r="B10847" s="917"/>
      <c r="C10847" s="917"/>
      <c r="D10847" s="917"/>
      <c r="E10847" s="917"/>
    </row>
    <row r="10848" spans="1:5">
      <c r="A10848" s="923"/>
      <c r="B10848" s="917"/>
      <c r="C10848" s="917"/>
      <c r="D10848" s="917"/>
      <c r="E10848" s="917"/>
    </row>
    <row r="10849" spans="1:5">
      <c r="A10849" s="923"/>
      <c r="B10849" s="917"/>
      <c r="C10849" s="917"/>
      <c r="D10849" s="917"/>
      <c r="E10849" s="917"/>
    </row>
    <row r="10850" spans="1:5">
      <c r="A10850" s="923"/>
      <c r="B10850" s="917"/>
      <c r="C10850" s="917"/>
      <c r="D10850" s="917"/>
      <c r="E10850" s="917"/>
    </row>
    <row r="10851" spans="1:5">
      <c r="A10851" s="923"/>
      <c r="B10851" s="917"/>
      <c r="C10851" s="917"/>
      <c r="D10851" s="917"/>
      <c r="E10851" s="917"/>
    </row>
    <row r="10852" spans="1:5">
      <c r="A10852" s="923"/>
      <c r="B10852" s="917"/>
      <c r="C10852" s="917"/>
      <c r="D10852" s="917"/>
      <c r="E10852" s="917"/>
    </row>
    <row r="10853" spans="1:5">
      <c r="A10853" s="923"/>
      <c r="B10853" s="917"/>
      <c r="C10853" s="917"/>
      <c r="D10853" s="917"/>
      <c r="E10853" s="917"/>
    </row>
    <row r="10854" spans="1:5">
      <c r="A10854" s="923"/>
      <c r="B10854" s="917"/>
      <c r="C10854" s="917"/>
      <c r="D10854" s="917"/>
      <c r="E10854" s="917"/>
    </row>
    <row r="10855" spans="1:5">
      <c r="A10855" s="923"/>
      <c r="B10855" s="917"/>
      <c r="C10855" s="917"/>
      <c r="D10855" s="917"/>
      <c r="E10855" s="917"/>
    </row>
    <row r="10856" spans="1:5">
      <c r="A10856" s="923"/>
      <c r="B10856" s="917"/>
      <c r="C10856" s="917"/>
      <c r="D10856" s="917"/>
      <c r="E10856" s="917"/>
    </row>
    <row r="10857" spans="1:5">
      <c r="A10857" s="923"/>
      <c r="B10857" s="917"/>
      <c r="C10857" s="917"/>
      <c r="D10857" s="917"/>
      <c r="E10857" s="917"/>
    </row>
    <row r="10858" spans="1:5">
      <c r="A10858" s="923"/>
      <c r="B10858" s="917"/>
      <c r="C10858" s="917"/>
      <c r="D10858" s="917"/>
      <c r="E10858" s="917"/>
    </row>
    <row r="10859" spans="1:5">
      <c r="A10859" s="923"/>
      <c r="B10859" s="917"/>
      <c r="C10859" s="917"/>
      <c r="D10859" s="917"/>
      <c r="E10859" s="917"/>
    </row>
    <row r="10860" spans="1:5">
      <c r="A10860" s="923"/>
      <c r="B10860" s="917"/>
      <c r="C10860" s="917"/>
      <c r="D10860" s="917"/>
      <c r="E10860" s="917"/>
    </row>
    <row r="10861" spans="1:5">
      <c r="A10861" s="923"/>
      <c r="B10861" s="917"/>
      <c r="C10861" s="917"/>
      <c r="D10861" s="917"/>
      <c r="E10861" s="917"/>
    </row>
    <row r="10862" spans="1:5">
      <c r="A10862" s="923"/>
      <c r="B10862" s="917"/>
      <c r="C10862" s="917"/>
      <c r="D10862" s="917"/>
      <c r="E10862" s="917"/>
    </row>
    <row r="10863" spans="1:5">
      <c r="A10863" s="923"/>
      <c r="B10863" s="917"/>
      <c r="C10863" s="917"/>
      <c r="D10863" s="917"/>
      <c r="E10863" s="917"/>
    </row>
    <row r="10864" spans="1:5">
      <c r="A10864" s="923"/>
      <c r="B10864" s="917"/>
      <c r="C10864" s="917"/>
      <c r="D10864" s="917"/>
      <c r="E10864" s="917"/>
    </row>
    <row r="10865" spans="1:5">
      <c r="A10865" s="923"/>
      <c r="B10865" s="917"/>
      <c r="C10865" s="917"/>
      <c r="D10865" s="917"/>
      <c r="E10865" s="917"/>
    </row>
    <row r="10866" spans="1:5">
      <c r="A10866" s="923"/>
      <c r="B10866" s="917"/>
      <c r="C10866" s="917"/>
      <c r="D10866" s="917"/>
      <c r="E10866" s="917"/>
    </row>
    <row r="10867" spans="1:5">
      <c r="A10867" s="923"/>
      <c r="B10867" s="917"/>
      <c r="C10867" s="917"/>
      <c r="D10867" s="917"/>
      <c r="E10867" s="917"/>
    </row>
    <row r="10868" spans="1:5">
      <c r="A10868" s="923"/>
      <c r="B10868" s="917"/>
      <c r="C10868" s="917"/>
      <c r="D10868" s="917"/>
      <c r="E10868" s="917"/>
    </row>
    <row r="10869" spans="1:5">
      <c r="A10869" s="923"/>
      <c r="B10869" s="917"/>
      <c r="C10869" s="917"/>
      <c r="D10869" s="917"/>
      <c r="E10869" s="917"/>
    </row>
    <row r="10870" spans="1:5">
      <c r="A10870" s="923"/>
      <c r="B10870" s="917"/>
      <c r="C10870" s="917"/>
      <c r="D10870" s="917"/>
      <c r="E10870" s="917"/>
    </row>
    <row r="10871" spans="1:5">
      <c r="A10871" s="923"/>
      <c r="B10871" s="917"/>
      <c r="C10871" s="917"/>
      <c r="D10871" s="917"/>
      <c r="E10871" s="917"/>
    </row>
    <row r="10872" spans="1:5">
      <c r="A10872" s="923"/>
      <c r="B10872" s="917"/>
      <c r="C10872" s="917"/>
      <c r="D10872" s="917"/>
      <c r="E10872" s="917"/>
    </row>
    <row r="10873" spans="1:5">
      <c r="A10873" s="923"/>
      <c r="B10873" s="917"/>
      <c r="C10873" s="917"/>
      <c r="D10873" s="917"/>
      <c r="E10873" s="917"/>
    </row>
    <row r="10874" spans="1:5">
      <c r="A10874" s="923"/>
      <c r="B10874" s="917"/>
      <c r="C10874" s="917"/>
      <c r="D10874" s="917"/>
      <c r="E10874" s="917"/>
    </row>
    <row r="10875" spans="1:5">
      <c r="A10875" s="923"/>
      <c r="B10875" s="917"/>
      <c r="C10875" s="917"/>
      <c r="D10875" s="917"/>
      <c r="E10875" s="917"/>
    </row>
    <row r="10876" spans="1:5">
      <c r="A10876" s="923"/>
      <c r="B10876" s="917"/>
      <c r="C10876" s="917"/>
      <c r="D10876" s="917"/>
      <c r="E10876" s="917"/>
    </row>
    <row r="10877" spans="1:5">
      <c r="A10877" s="923"/>
      <c r="B10877" s="917"/>
      <c r="C10877" s="917"/>
      <c r="D10877" s="917"/>
      <c r="E10877" s="917"/>
    </row>
    <row r="10878" spans="1:5">
      <c r="A10878" s="923"/>
      <c r="B10878" s="917"/>
      <c r="C10878" s="917"/>
      <c r="D10878" s="917"/>
      <c r="E10878" s="917"/>
    </row>
    <row r="10879" spans="1:5">
      <c r="A10879" s="923"/>
      <c r="B10879" s="917"/>
      <c r="C10879" s="917"/>
      <c r="D10879" s="917"/>
      <c r="E10879" s="917"/>
    </row>
    <row r="10880" spans="1:5">
      <c r="A10880" s="923"/>
      <c r="B10880" s="917"/>
      <c r="C10880" s="917"/>
      <c r="D10880" s="917"/>
      <c r="E10880" s="917"/>
    </row>
    <row r="10881" spans="1:5">
      <c r="A10881" s="923"/>
      <c r="B10881" s="917"/>
      <c r="C10881" s="917"/>
      <c r="D10881" s="917"/>
      <c r="E10881" s="917"/>
    </row>
    <row r="10882" spans="1:5">
      <c r="A10882" s="923"/>
      <c r="B10882" s="917"/>
      <c r="C10882" s="917"/>
      <c r="D10882" s="917"/>
      <c r="E10882" s="917"/>
    </row>
    <row r="10883" spans="1:5">
      <c r="A10883" s="923"/>
      <c r="B10883" s="917"/>
      <c r="C10883" s="917"/>
      <c r="D10883" s="917"/>
      <c r="E10883" s="917"/>
    </row>
    <row r="10884" spans="1:5">
      <c r="A10884" s="923"/>
      <c r="B10884" s="917"/>
      <c r="C10884" s="917"/>
      <c r="D10884" s="917"/>
      <c r="E10884" s="917"/>
    </row>
    <row r="10885" spans="1:5">
      <c r="A10885" s="923"/>
      <c r="B10885" s="917"/>
      <c r="C10885" s="917"/>
      <c r="D10885" s="917"/>
      <c r="E10885" s="917"/>
    </row>
    <row r="10886" spans="1:5">
      <c r="A10886" s="923"/>
      <c r="B10886" s="917"/>
      <c r="C10886" s="917"/>
      <c r="D10886" s="917"/>
      <c r="E10886" s="917"/>
    </row>
    <row r="10887" spans="1:5">
      <c r="A10887" s="923"/>
      <c r="B10887" s="917"/>
      <c r="C10887" s="917"/>
      <c r="D10887" s="917"/>
      <c r="E10887" s="917"/>
    </row>
    <row r="10888" spans="1:5">
      <c r="A10888" s="923"/>
      <c r="B10888" s="917"/>
      <c r="C10888" s="917"/>
      <c r="D10888" s="917"/>
      <c r="E10888" s="917"/>
    </row>
    <row r="10889" spans="1:5">
      <c r="A10889" s="923"/>
      <c r="B10889" s="917"/>
      <c r="C10889" s="917"/>
      <c r="D10889" s="917"/>
      <c r="E10889" s="917"/>
    </row>
    <row r="10890" spans="1:5">
      <c r="A10890" s="923"/>
      <c r="B10890" s="917"/>
      <c r="C10890" s="917"/>
      <c r="D10890" s="917"/>
      <c r="E10890" s="917"/>
    </row>
    <row r="10891" spans="1:5">
      <c r="A10891" s="923"/>
      <c r="B10891" s="917"/>
      <c r="C10891" s="917"/>
      <c r="D10891" s="917"/>
      <c r="E10891" s="917"/>
    </row>
    <row r="10892" spans="1:5">
      <c r="A10892" s="923"/>
      <c r="B10892" s="917"/>
      <c r="C10892" s="917"/>
      <c r="D10892" s="917"/>
      <c r="E10892" s="917"/>
    </row>
    <row r="10893" spans="1:5">
      <c r="A10893" s="923"/>
      <c r="B10893" s="917"/>
      <c r="C10893" s="917"/>
      <c r="D10893" s="917"/>
      <c r="E10893" s="917"/>
    </row>
    <row r="10894" spans="1:5">
      <c r="A10894" s="923"/>
      <c r="B10894" s="917"/>
      <c r="C10894" s="917"/>
      <c r="D10894" s="917"/>
      <c r="E10894" s="917"/>
    </row>
    <row r="10895" spans="1:5">
      <c r="A10895" s="923"/>
      <c r="B10895" s="917"/>
      <c r="C10895" s="917"/>
      <c r="D10895" s="917"/>
      <c r="E10895" s="917"/>
    </row>
    <row r="10896" spans="1:5">
      <c r="A10896" s="923"/>
      <c r="B10896" s="917"/>
      <c r="C10896" s="917"/>
      <c r="D10896" s="917"/>
      <c r="E10896" s="917"/>
    </row>
    <row r="10897" spans="1:5">
      <c r="A10897" s="923"/>
      <c r="B10897" s="917"/>
      <c r="C10897" s="917"/>
      <c r="D10897" s="917"/>
      <c r="E10897" s="917"/>
    </row>
    <row r="10898" spans="1:5">
      <c r="A10898" s="923"/>
      <c r="B10898" s="917"/>
      <c r="C10898" s="917"/>
      <c r="D10898" s="917"/>
      <c r="E10898" s="917"/>
    </row>
    <row r="10899" spans="1:5">
      <c r="A10899" s="923"/>
      <c r="B10899" s="917"/>
      <c r="C10899" s="917"/>
      <c r="D10899" s="917"/>
      <c r="E10899" s="917"/>
    </row>
    <row r="10900" spans="1:5">
      <c r="A10900" s="923"/>
      <c r="B10900" s="917"/>
      <c r="C10900" s="917"/>
      <c r="D10900" s="917"/>
      <c r="E10900" s="917"/>
    </row>
    <row r="10901" spans="1:5">
      <c r="A10901" s="923"/>
      <c r="B10901" s="917"/>
      <c r="C10901" s="917"/>
      <c r="D10901" s="917"/>
      <c r="E10901" s="917"/>
    </row>
    <row r="10902" spans="1:5">
      <c r="A10902" s="923"/>
      <c r="B10902" s="917"/>
      <c r="C10902" s="917"/>
      <c r="D10902" s="917"/>
      <c r="E10902" s="917"/>
    </row>
    <row r="10903" spans="1:5">
      <c r="A10903" s="923"/>
      <c r="B10903" s="917"/>
      <c r="C10903" s="917"/>
      <c r="D10903" s="917"/>
      <c r="E10903" s="917"/>
    </row>
    <row r="10904" spans="1:5">
      <c r="A10904" s="923"/>
      <c r="B10904" s="917"/>
      <c r="C10904" s="917"/>
      <c r="D10904" s="917"/>
      <c r="E10904" s="917"/>
    </row>
    <row r="10905" spans="1:5">
      <c r="A10905" s="923"/>
      <c r="B10905" s="917"/>
      <c r="C10905" s="917"/>
      <c r="D10905" s="917"/>
      <c r="E10905" s="917"/>
    </row>
    <row r="10906" spans="1:5">
      <c r="A10906" s="923"/>
      <c r="B10906" s="917"/>
      <c r="C10906" s="917"/>
      <c r="D10906" s="917"/>
      <c r="E10906" s="917"/>
    </row>
    <row r="10907" spans="1:5">
      <c r="A10907" s="923"/>
      <c r="B10907" s="917"/>
      <c r="C10907" s="917"/>
      <c r="D10907" s="917"/>
      <c r="E10907" s="917"/>
    </row>
    <row r="10908" spans="1:5">
      <c r="A10908" s="923"/>
      <c r="B10908" s="917"/>
      <c r="C10908" s="917"/>
      <c r="D10908" s="917"/>
      <c r="E10908" s="917"/>
    </row>
    <row r="10909" spans="1:5">
      <c r="A10909" s="923"/>
      <c r="B10909" s="917"/>
      <c r="C10909" s="917"/>
      <c r="D10909" s="917"/>
      <c r="E10909" s="917"/>
    </row>
    <row r="10910" spans="1:5">
      <c r="A10910" s="923"/>
      <c r="B10910" s="917"/>
      <c r="C10910" s="917"/>
      <c r="D10910" s="917"/>
      <c r="E10910" s="917"/>
    </row>
    <row r="10911" spans="1:5">
      <c r="A10911" s="923"/>
      <c r="B10911" s="917"/>
      <c r="C10911" s="917"/>
      <c r="D10911" s="917"/>
      <c r="E10911" s="917"/>
    </row>
    <row r="10912" spans="1:5">
      <c r="A10912" s="923"/>
      <c r="B10912" s="917"/>
      <c r="C10912" s="917"/>
      <c r="D10912" s="917"/>
      <c r="E10912" s="917"/>
    </row>
    <row r="10913" spans="1:5">
      <c r="A10913" s="923"/>
      <c r="B10913" s="917"/>
      <c r="C10913" s="917"/>
      <c r="D10913" s="917"/>
      <c r="E10913" s="917"/>
    </row>
    <row r="10914" spans="1:5">
      <c r="A10914" s="923"/>
      <c r="B10914" s="917"/>
      <c r="C10914" s="917"/>
      <c r="D10914" s="917"/>
      <c r="E10914" s="917"/>
    </row>
    <row r="10915" spans="1:5">
      <c r="A10915" s="923"/>
      <c r="B10915" s="917"/>
      <c r="C10915" s="917"/>
      <c r="D10915" s="917"/>
      <c r="E10915" s="917"/>
    </row>
    <row r="10916" spans="1:5">
      <c r="A10916" s="923"/>
      <c r="B10916" s="917"/>
      <c r="C10916" s="917"/>
      <c r="D10916" s="917"/>
      <c r="E10916" s="917"/>
    </row>
    <row r="10917" spans="1:5">
      <c r="A10917" s="923"/>
      <c r="B10917" s="917"/>
      <c r="C10917" s="917"/>
      <c r="D10917" s="917"/>
      <c r="E10917" s="917"/>
    </row>
    <row r="10918" spans="1:5">
      <c r="A10918" s="923"/>
      <c r="B10918" s="917"/>
      <c r="C10918" s="917"/>
      <c r="D10918" s="917"/>
      <c r="E10918" s="917"/>
    </row>
    <row r="10919" spans="1:5">
      <c r="A10919" s="923"/>
      <c r="B10919" s="917"/>
      <c r="C10919" s="917"/>
      <c r="D10919" s="917"/>
      <c r="E10919" s="917"/>
    </row>
    <row r="10920" spans="1:5">
      <c r="A10920" s="923"/>
      <c r="B10920" s="917"/>
      <c r="C10920" s="917"/>
      <c r="D10920" s="917"/>
      <c r="E10920" s="917"/>
    </row>
    <row r="10921" spans="1:5">
      <c r="A10921" s="923"/>
      <c r="B10921" s="917"/>
      <c r="C10921" s="917"/>
      <c r="D10921" s="917"/>
      <c r="E10921" s="917"/>
    </row>
    <row r="10922" spans="1:5">
      <c r="A10922" s="923"/>
      <c r="B10922" s="917"/>
      <c r="C10922" s="917"/>
      <c r="D10922" s="917"/>
      <c r="E10922" s="917"/>
    </row>
    <row r="10923" spans="1:5">
      <c r="A10923" s="923"/>
      <c r="B10923" s="917"/>
      <c r="C10923" s="917"/>
      <c r="D10923" s="917"/>
      <c r="E10923" s="917"/>
    </row>
    <row r="10924" spans="1:5">
      <c r="A10924" s="923"/>
      <c r="B10924" s="917"/>
      <c r="C10924" s="917"/>
      <c r="D10924" s="917"/>
      <c r="E10924" s="917"/>
    </row>
    <row r="10925" spans="1:5">
      <c r="A10925" s="923"/>
      <c r="B10925" s="917"/>
      <c r="C10925" s="917"/>
      <c r="D10925" s="917"/>
      <c r="E10925" s="917"/>
    </row>
    <row r="10926" spans="1:5">
      <c r="A10926" s="923"/>
      <c r="B10926" s="917"/>
      <c r="C10926" s="917"/>
      <c r="D10926" s="917"/>
      <c r="E10926" s="917"/>
    </row>
    <row r="10927" spans="1:5">
      <c r="A10927" s="923"/>
      <c r="B10927" s="917"/>
      <c r="C10927" s="917"/>
      <c r="D10927" s="917"/>
      <c r="E10927" s="917"/>
    </row>
    <row r="10928" spans="1:5">
      <c r="A10928" s="923"/>
      <c r="B10928" s="917"/>
      <c r="C10928" s="917"/>
      <c r="D10928" s="917"/>
      <c r="E10928" s="917"/>
    </row>
    <row r="10929" spans="1:5">
      <c r="A10929" s="923"/>
      <c r="B10929" s="917"/>
      <c r="C10929" s="917"/>
      <c r="D10929" s="917"/>
      <c r="E10929" s="917"/>
    </row>
    <row r="10930" spans="1:5">
      <c r="A10930" s="923"/>
      <c r="B10930" s="917"/>
      <c r="C10930" s="917"/>
      <c r="D10930" s="917"/>
      <c r="E10930" s="917"/>
    </row>
    <row r="10931" spans="1:5">
      <c r="A10931" s="923"/>
      <c r="B10931" s="917"/>
      <c r="C10931" s="917"/>
      <c r="D10931" s="917"/>
      <c r="E10931" s="917"/>
    </row>
    <row r="10932" spans="1:5">
      <c r="A10932" s="923"/>
      <c r="B10932" s="917"/>
      <c r="C10932" s="917"/>
      <c r="D10932" s="917"/>
      <c r="E10932" s="917"/>
    </row>
    <row r="10933" spans="1:5">
      <c r="A10933" s="923"/>
      <c r="B10933" s="917"/>
      <c r="C10933" s="917"/>
      <c r="D10933" s="917"/>
      <c r="E10933" s="917"/>
    </row>
    <row r="10934" spans="1:5">
      <c r="A10934" s="923"/>
      <c r="B10934" s="917"/>
      <c r="C10934" s="917"/>
      <c r="D10934" s="917"/>
      <c r="E10934" s="917"/>
    </row>
    <row r="10935" spans="1:5">
      <c r="A10935" s="923"/>
      <c r="B10935" s="917"/>
      <c r="C10935" s="917"/>
      <c r="D10935" s="917"/>
      <c r="E10935" s="917"/>
    </row>
    <row r="10936" spans="1:5">
      <c r="A10936" s="923"/>
      <c r="B10936" s="917"/>
      <c r="C10936" s="917"/>
      <c r="D10936" s="917"/>
      <c r="E10936" s="917"/>
    </row>
    <row r="10937" spans="1:5">
      <c r="A10937" s="923"/>
      <c r="B10937" s="917"/>
      <c r="C10937" s="917"/>
      <c r="D10937" s="917"/>
      <c r="E10937" s="917"/>
    </row>
    <row r="10938" spans="1:5">
      <c r="A10938" s="923"/>
      <c r="B10938" s="917"/>
      <c r="C10938" s="917"/>
      <c r="D10938" s="917"/>
      <c r="E10938" s="917"/>
    </row>
    <row r="10939" spans="1:5">
      <c r="A10939" s="923"/>
      <c r="B10939" s="917"/>
      <c r="C10939" s="917"/>
      <c r="D10939" s="917"/>
      <c r="E10939" s="917"/>
    </row>
    <row r="10940" spans="1:5">
      <c r="A10940" s="923"/>
      <c r="B10940" s="917"/>
      <c r="C10940" s="917"/>
      <c r="D10940" s="917"/>
      <c r="E10940" s="917"/>
    </row>
    <row r="10941" spans="1:5">
      <c r="A10941" s="923"/>
      <c r="B10941" s="917"/>
      <c r="C10941" s="917"/>
      <c r="D10941" s="917"/>
      <c r="E10941" s="917"/>
    </row>
    <row r="10942" spans="1:5">
      <c r="A10942" s="923"/>
      <c r="B10942" s="917"/>
      <c r="C10942" s="917"/>
      <c r="D10942" s="917"/>
      <c r="E10942" s="917"/>
    </row>
    <row r="10943" spans="1:5">
      <c r="A10943" s="923"/>
      <c r="B10943" s="917"/>
      <c r="C10943" s="917"/>
      <c r="D10943" s="917"/>
      <c r="E10943" s="917"/>
    </row>
    <row r="10944" spans="1:5">
      <c r="A10944" s="923"/>
      <c r="B10944" s="917"/>
      <c r="C10944" s="917"/>
      <c r="D10944" s="917"/>
      <c r="E10944" s="917"/>
    </row>
    <row r="10945" spans="1:5">
      <c r="A10945" s="923"/>
      <c r="B10945" s="917"/>
      <c r="C10945" s="917"/>
      <c r="D10945" s="917"/>
      <c r="E10945" s="917"/>
    </row>
    <row r="10946" spans="1:5">
      <c r="A10946" s="923"/>
      <c r="B10946" s="917"/>
      <c r="C10946" s="917"/>
      <c r="D10946" s="917"/>
      <c r="E10946" s="917"/>
    </row>
    <row r="10947" spans="1:5">
      <c r="A10947" s="923"/>
      <c r="B10947" s="917"/>
      <c r="C10947" s="917"/>
      <c r="D10947" s="917"/>
      <c r="E10947" s="917"/>
    </row>
    <row r="10948" spans="1:5">
      <c r="A10948" s="923"/>
      <c r="B10948" s="917"/>
      <c r="C10948" s="917"/>
      <c r="D10948" s="917"/>
      <c r="E10948" s="917"/>
    </row>
    <row r="10949" spans="1:5">
      <c r="A10949" s="923"/>
      <c r="B10949" s="917"/>
      <c r="C10949" s="917"/>
      <c r="D10949" s="917"/>
      <c r="E10949" s="917"/>
    </row>
    <row r="10950" spans="1:5">
      <c r="A10950" s="923"/>
      <c r="B10950" s="917"/>
      <c r="C10950" s="917"/>
      <c r="D10950" s="917"/>
      <c r="E10950" s="917"/>
    </row>
    <row r="10951" spans="1:5">
      <c r="A10951" s="923"/>
      <c r="B10951" s="917"/>
      <c r="C10951" s="917"/>
      <c r="D10951" s="917"/>
      <c r="E10951" s="917"/>
    </row>
    <row r="10952" spans="1:5">
      <c r="A10952" s="923"/>
      <c r="B10952" s="917"/>
      <c r="C10952" s="917"/>
      <c r="D10952" s="917"/>
      <c r="E10952" s="917"/>
    </row>
    <row r="10953" spans="1:5">
      <c r="A10953" s="923"/>
      <c r="B10953" s="917"/>
      <c r="C10953" s="917"/>
      <c r="D10953" s="917"/>
      <c r="E10953" s="917"/>
    </row>
    <row r="10954" spans="1:5">
      <c r="A10954" s="923"/>
      <c r="B10954" s="917"/>
      <c r="C10954" s="917"/>
      <c r="D10954" s="917"/>
      <c r="E10954" s="917"/>
    </row>
    <row r="10955" spans="1:5">
      <c r="A10955" s="923"/>
      <c r="B10955" s="917"/>
      <c r="C10955" s="917"/>
      <c r="D10955" s="917"/>
      <c r="E10955" s="917"/>
    </row>
    <row r="10956" spans="1:5">
      <c r="A10956" s="923"/>
      <c r="B10956" s="917"/>
      <c r="C10956" s="917"/>
      <c r="D10956" s="917"/>
      <c r="E10956" s="917"/>
    </row>
    <row r="10957" spans="1:5">
      <c r="A10957" s="923"/>
      <c r="B10957" s="917"/>
      <c r="C10957" s="917"/>
      <c r="D10957" s="917"/>
      <c r="E10957" s="917"/>
    </row>
    <row r="10958" spans="1:5">
      <c r="A10958" s="923"/>
      <c r="B10958" s="917"/>
      <c r="C10958" s="917"/>
      <c r="D10958" s="917"/>
      <c r="E10958" s="917"/>
    </row>
    <row r="10959" spans="1:5">
      <c r="A10959" s="923"/>
      <c r="B10959" s="917"/>
      <c r="C10959" s="917"/>
      <c r="D10959" s="917"/>
      <c r="E10959" s="917"/>
    </row>
    <row r="10960" spans="1:5">
      <c r="A10960" s="923"/>
      <c r="B10960" s="917"/>
      <c r="C10960" s="917"/>
      <c r="D10960" s="917"/>
      <c r="E10960" s="917"/>
    </row>
    <row r="10961" spans="1:5">
      <c r="A10961" s="923"/>
      <c r="B10961" s="917"/>
      <c r="C10961" s="917"/>
      <c r="D10961" s="917"/>
      <c r="E10961" s="917"/>
    </row>
    <row r="10962" spans="1:5">
      <c r="A10962" s="923"/>
      <c r="B10962" s="917"/>
      <c r="C10962" s="917"/>
      <c r="D10962" s="917"/>
      <c r="E10962" s="917"/>
    </row>
    <row r="10963" spans="1:5">
      <c r="A10963" s="923"/>
      <c r="B10963" s="917"/>
      <c r="C10963" s="917"/>
      <c r="D10963" s="917"/>
      <c r="E10963" s="917"/>
    </row>
    <row r="10964" spans="1:5">
      <c r="A10964" s="923"/>
      <c r="B10964" s="917"/>
      <c r="C10964" s="917"/>
      <c r="D10964" s="917"/>
      <c r="E10964" s="917"/>
    </row>
    <row r="10965" spans="1:5">
      <c r="A10965" s="923"/>
      <c r="B10965" s="917"/>
      <c r="C10965" s="917"/>
      <c r="D10965" s="917"/>
      <c r="E10965" s="917"/>
    </row>
    <row r="10966" spans="1:5">
      <c r="A10966" s="923"/>
      <c r="B10966" s="917"/>
      <c r="C10966" s="917"/>
      <c r="D10966" s="917"/>
      <c r="E10966" s="917"/>
    </row>
    <row r="10967" spans="1:5">
      <c r="A10967" s="923"/>
      <c r="B10967" s="917"/>
      <c r="C10967" s="917"/>
      <c r="D10967" s="917"/>
      <c r="E10967" s="917"/>
    </row>
    <row r="10968" spans="1:5">
      <c r="A10968" s="923"/>
      <c r="B10968" s="917"/>
      <c r="C10968" s="917"/>
      <c r="D10968" s="917"/>
      <c r="E10968" s="917"/>
    </row>
    <row r="10969" spans="1:5">
      <c r="A10969" s="923"/>
      <c r="B10969" s="917"/>
      <c r="C10969" s="917"/>
      <c r="D10969" s="917"/>
      <c r="E10969" s="917"/>
    </row>
    <row r="10970" spans="1:5">
      <c r="A10970" s="923"/>
      <c r="B10970" s="917"/>
      <c r="C10970" s="917"/>
      <c r="D10970" s="917"/>
      <c r="E10970" s="917"/>
    </row>
    <row r="10971" spans="1:5">
      <c r="A10971" s="923"/>
      <c r="B10971" s="917"/>
      <c r="C10971" s="917"/>
      <c r="D10971" s="917"/>
      <c r="E10971" s="917"/>
    </row>
    <row r="10972" spans="1:5">
      <c r="A10972" s="923"/>
      <c r="B10972" s="917"/>
      <c r="C10972" s="917"/>
      <c r="D10972" s="917"/>
      <c r="E10972" s="917"/>
    </row>
    <row r="10973" spans="1:5">
      <c r="A10973" s="923"/>
      <c r="B10973" s="917"/>
      <c r="C10973" s="917"/>
      <c r="D10973" s="917"/>
      <c r="E10973" s="917"/>
    </row>
    <row r="10974" spans="1:5">
      <c r="A10974" s="923"/>
      <c r="B10974" s="917"/>
      <c r="C10974" s="917"/>
      <c r="D10974" s="917"/>
      <c r="E10974" s="917"/>
    </row>
    <row r="10975" spans="1:5">
      <c r="A10975" s="923"/>
      <c r="B10975" s="917"/>
      <c r="C10975" s="917"/>
      <c r="D10975" s="917"/>
      <c r="E10975" s="917"/>
    </row>
    <row r="10976" spans="1:5">
      <c r="A10976" s="923"/>
      <c r="B10976" s="917"/>
      <c r="C10976" s="917"/>
      <c r="D10976" s="917"/>
      <c r="E10976" s="917"/>
    </row>
    <row r="10977" spans="1:5">
      <c r="A10977" s="923"/>
      <c r="B10977" s="917"/>
      <c r="C10977" s="917"/>
      <c r="D10977" s="917"/>
      <c r="E10977" s="917"/>
    </row>
    <row r="10978" spans="1:5">
      <c r="A10978" s="923"/>
      <c r="B10978" s="917"/>
      <c r="C10978" s="917"/>
      <c r="D10978" s="917"/>
      <c r="E10978" s="917"/>
    </row>
    <row r="10979" spans="1:5">
      <c r="A10979" s="923"/>
      <c r="B10979" s="917"/>
      <c r="C10979" s="917"/>
      <c r="D10979" s="917"/>
      <c r="E10979" s="917"/>
    </row>
    <row r="10980" spans="1:5">
      <c r="A10980" s="923"/>
      <c r="B10980" s="917"/>
      <c r="C10980" s="917"/>
      <c r="D10980" s="917"/>
      <c r="E10980" s="917"/>
    </row>
    <row r="10981" spans="1:5">
      <c r="A10981" s="923"/>
      <c r="B10981" s="917"/>
      <c r="C10981" s="917"/>
      <c r="D10981" s="917"/>
      <c r="E10981" s="917"/>
    </row>
    <row r="10982" spans="1:5">
      <c r="A10982" s="923"/>
      <c r="B10982" s="917"/>
      <c r="C10982" s="917"/>
      <c r="D10982" s="917"/>
      <c r="E10982" s="917"/>
    </row>
    <row r="10983" spans="1:5">
      <c r="A10983" s="923"/>
      <c r="B10983" s="917"/>
      <c r="C10983" s="917"/>
      <c r="D10983" s="917"/>
      <c r="E10983" s="917"/>
    </row>
    <row r="10984" spans="1:5">
      <c r="A10984" s="923"/>
      <c r="B10984" s="917"/>
      <c r="C10984" s="917"/>
      <c r="D10984" s="917"/>
      <c r="E10984" s="917"/>
    </row>
    <row r="10985" spans="1:5">
      <c r="A10985" s="923"/>
      <c r="B10985" s="917"/>
      <c r="C10985" s="917"/>
      <c r="D10985" s="917"/>
      <c r="E10985" s="917"/>
    </row>
    <row r="10986" spans="1:5">
      <c r="A10986" s="923"/>
      <c r="B10986" s="917"/>
      <c r="C10986" s="917"/>
      <c r="D10986" s="917"/>
      <c r="E10986" s="917"/>
    </row>
    <row r="10987" spans="1:5">
      <c r="A10987" s="923"/>
      <c r="B10987" s="917"/>
      <c r="C10987" s="917"/>
      <c r="D10987" s="917"/>
      <c r="E10987" s="917"/>
    </row>
    <row r="10988" spans="1:5">
      <c r="A10988" s="923"/>
      <c r="B10988" s="917"/>
      <c r="C10988" s="917"/>
      <c r="D10988" s="917"/>
      <c r="E10988" s="917"/>
    </row>
    <row r="10989" spans="1:5">
      <c r="A10989" s="923"/>
      <c r="B10989" s="917"/>
      <c r="C10989" s="917"/>
      <c r="D10989" s="917"/>
      <c r="E10989" s="917"/>
    </row>
    <row r="10990" spans="1:5">
      <c r="A10990" s="923"/>
      <c r="B10990" s="917"/>
      <c r="C10990" s="917"/>
      <c r="D10990" s="917"/>
      <c r="E10990" s="917"/>
    </row>
    <row r="10991" spans="1:5">
      <c r="A10991" s="923"/>
      <c r="B10991" s="917"/>
      <c r="C10991" s="917"/>
      <c r="D10991" s="917"/>
      <c r="E10991" s="917"/>
    </row>
    <row r="10992" spans="1:5">
      <c r="A10992" s="923"/>
      <c r="B10992" s="917"/>
      <c r="C10992" s="917"/>
      <c r="D10992" s="917"/>
      <c r="E10992" s="917"/>
    </row>
    <row r="10993" spans="1:5">
      <c r="A10993" s="923"/>
      <c r="B10993" s="917"/>
      <c r="C10993" s="917"/>
      <c r="D10993" s="917"/>
      <c r="E10993" s="917"/>
    </row>
    <row r="10994" spans="1:5">
      <c r="A10994" s="923"/>
      <c r="B10994" s="917"/>
      <c r="C10994" s="917"/>
      <c r="D10994" s="917"/>
      <c r="E10994" s="917"/>
    </row>
    <row r="10995" spans="1:5">
      <c r="A10995" s="923"/>
      <c r="B10995" s="917"/>
      <c r="C10995" s="917"/>
      <c r="D10995" s="917"/>
      <c r="E10995" s="917"/>
    </row>
    <row r="10996" spans="1:5">
      <c r="A10996" s="923"/>
      <c r="B10996" s="917"/>
      <c r="C10996" s="917"/>
      <c r="D10996" s="917"/>
      <c r="E10996" s="917"/>
    </row>
    <row r="10997" spans="1:5">
      <c r="A10997" s="923"/>
      <c r="B10997" s="917"/>
      <c r="C10997" s="917"/>
      <c r="D10997" s="917"/>
      <c r="E10997" s="917"/>
    </row>
    <row r="10998" spans="1:5">
      <c r="A10998" s="923"/>
      <c r="B10998" s="917"/>
      <c r="C10998" s="917"/>
      <c r="D10998" s="917"/>
      <c r="E10998" s="917"/>
    </row>
    <row r="10999" spans="1:5">
      <c r="A10999" s="923"/>
      <c r="B10999" s="917"/>
      <c r="C10999" s="917"/>
      <c r="D10999" s="917"/>
      <c r="E10999" s="917"/>
    </row>
    <row r="11000" spans="1:5">
      <c r="A11000" s="923"/>
      <c r="B11000" s="917"/>
      <c r="C11000" s="917"/>
      <c r="D11000" s="917"/>
      <c r="E11000" s="917"/>
    </row>
    <row r="11001" spans="1:5">
      <c r="A11001" s="923"/>
      <c r="B11001" s="917"/>
      <c r="C11001" s="917"/>
      <c r="D11001" s="917"/>
      <c r="E11001" s="917"/>
    </row>
    <row r="11002" spans="1:5">
      <c r="A11002" s="923"/>
      <c r="B11002" s="917"/>
      <c r="C11002" s="917"/>
      <c r="D11002" s="917"/>
      <c r="E11002" s="917"/>
    </row>
    <row r="11003" spans="1:5">
      <c r="A11003" s="923"/>
      <c r="B11003" s="917"/>
      <c r="C11003" s="917"/>
      <c r="D11003" s="917"/>
      <c r="E11003" s="917"/>
    </row>
    <row r="11004" spans="1:5">
      <c r="A11004" s="923"/>
      <c r="B11004" s="917"/>
      <c r="C11004" s="917"/>
      <c r="D11004" s="917"/>
      <c r="E11004" s="917"/>
    </row>
    <row r="11005" spans="1:5">
      <c r="A11005" s="923"/>
      <c r="B11005" s="917"/>
      <c r="C11005" s="917"/>
      <c r="D11005" s="917"/>
      <c r="E11005" s="917"/>
    </row>
    <row r="11006" spans="1:5">
      <c r="A11006" s="923"/>
      <c r="B11006" s="917"/>
      <c r="C11006" s="917"/>
      <c r="D11006" s="917"/>
      <c r="E11006" s="917"/>
    </row>
    <row r="11007" spans="1:5">
      <c r="A11007" s="923"/>
      <c r="B11007" s="917"/>
      <c r="C11007" s="917"/>
      <c r="D11007" s="917"/>
      <c r="E11007" s="917"/>
    </row>
    <row r="11008" spans="1:5">
      <c r="A11008" s="923"/>
      <c r="B11008" s="917"/>
      <c r="C11008" s="917"/>
      <c r="D11008" s="917"/>
      <c r="E11008" s="917"/>
    </row>
    <row r="11009" spans="1:5">
      <c r="A11009" s="923"/>
      <c r="B11009" s="917"/>
      <c r="C11009" s="917"/>
      <c r="D11009" s="917"/>
      <c r="E11009" s="917"/>
    </row>
    <row r="11010" spans="1:5">
      <c r="A11010" s="923"/>
      <c r="B11010" s="917"/>
      <c r="C11010" s="917"/>
      <c r="D11010" s="917"/>
      <c r="E11010" s="917"/>
    </row>
    <row r="11011" spans="1:5">
      <c r="A11011" s="923"/>
      <c r="B11011" s="917"/>
      <c r="C11011" s="917"/>
      <c r="D11011" s="917"/>
      <c r="E11011" s="917"/>
    </row>
    <row r="11012" spans="1:5">
      <c r="A11012" s="923"/>
      <c r="B11012" s="917"/>
      <c r="C11012" s="917"/>
      <c r="D11012" s="917"/>
      <c r="E11012" s="917"/>
    </row>
    <row r="11013" spans="1:5">
      <c r="A11013" s="923"/>
      <c r="B11013" s="917"/>
      <c r="C11013" s="917"/>
      <c r="D11013" s="917"/>
      <c r="E11013" s="917"/>
    </row>
    <row r="11014" spans="1:5">
      <c r="A11014" s="923"/>
      <c r="B11014" s="917"/>
      <c r="C11014" s="917"/>
      <c r="D11014" s="917"/>
      <c r="E11014" s="917"/>
    </row>
    <row r="11015" spans="1:5">
      <c r="A11015" s="923"/>
      <c r="B11015" s="917"/>
      <c r="C11015" s="917"/>
      <c r="D11015" s="917"/>
      <c r="E11015" s="917"/>
    </row>
    <row r="11016" spans="1:5">
      <c r="A11016" s="923"/>
      <c r="B11016" s="917"/>
      <c r="C11016" s="917"/>
      <c r="D11016" s="917"/>
      <c r="E11016" s="917"/>
    </row>
    <row r="11017" spans="1:5">
      <c r="A11017" s="923"/>
      <c r="B11017" s="917"/>
      <c r="C11017" s="917"/>
      <c r="D11017" s="917"/>
      <c r="E11017" s="917"/>
    </row>
    <row r="11018" spans="1:5">
      <c r="A11018" s="923"/>
      <c r="B11018" s="917"/>
      <c r="C11018" s="917"/>
      <c r="D11018" s="917"/>
      <c r="E11018" s="917"/>
    </row>
    <row r="11019" spans="1:5">
      <c r="A11019" s="923"/>
      <c r="B11019" s="917"/>
      <c r="C11019" s="917"/>
      <c r="D11019" s="917"/>
      <c r="E11019" s="917"/>
    </row>
    <row r="11020" spans="1:5">
      <c r="A11020" s="923"/>
      <c r="B11020" s="917"/>
      <c r="C11020" s="917"/>
      <c r="D11020" s="917"/>
      <c r="E11020" s="917"/>
    </row>
    <row r="11021" spans="1:5">
      <c r="A11021" s="923"/>
      <c r="B11021" s="917"/>
      <c r="C11021" s="917"/>
      <c r="D11021" s="917"/>
      <c r="E11021" s="917"/>
    </row>
    <row r="11022" spans="1:5">
      <c r="A11022" s="923"/>
      <c r="B11022" s="917"/>
      <c r="C11022" s="917"/>
      <c r="D11022" s="917"/>
      <c r="E11022" s="917"/>
    </row>
    <row r="11023" spans="1:5">
      <c r="A11023" s="923"/>
      <c r="B11023" s="917"/>
      <c r="C11023" s="917"/>
      <c r="D11023" s="917"/>
      <c r="E11023" s="917"/>
    </row>
    <row r="11024" spans="1:5">
      <c r="A11024" s="923"/>
      <c r="B11024" s="917"/>
      <c r="C11024" s="917"/>
      <c r="D11024" s="917"/>
      <c r="E11024" s="917"/>
    </row>
    <row r="11025" spans="1:5">
      <c r="A11025" s="923"/>
      <c r="B11025" s="917"/>
      <c r="C11025" s="917"/>
      <c r="D11025" s="917"/>
      <c r="E11025" s="917"/>
    </row>
    <row r="11026" spans="1:5">
      <c r="A11026" s="923"/>
      <c r="B11026" s="917"/>
      <c r="C11026" s="917"/>
      <c r="D11026" s="917"/>
      <c r="E11026" s="917"/>
    </row>
    <row r="11027" spans="1:5">
      <c r="A11027" s="923"/>
      <c r="B11027" s="917"/>
      <c r="C11027" s="917"/>
      <c r="D11027" s="917"/>
      <c r="E11027" s="917"/>
    </row>
    <row r="11028" spans="1:5">
      <c r="A11028" s="923"/>
      <c r="B11028" s="917"/>
      <c r="C11028" s="917"/>
      <c r="D11028" s="917"/>
      <c r="E11028" s="917"/>
    </row>
    <row r="11029" spans="1:5">
      <c r="A11029" s="923"/>
      <c r="B11029" s="917"/>
      <c r="C11029" s="917"/>
      <c r="D11029" s="917"/>
      <c r="E11029" s="917"/>
    </row>
    <row r="11030" spans="1:5">
      <c r="A11030" s="923"/>
      <c r="B11030" s="917"/>
      <c r="C11030" s="917"/>
      <c r="D11030" s="917"/>
      <c r="E11030" s="917"/>
    </row>
    <row r="11031" spans="1:5">
      <c r="A11031" s="923"/>
      <c r="B11031" s="917"/>
      <c r="C11031" s="917"/>
      <c r="D11031" s="917"/>
      <c r="E11031" s="917"/>
    </row>
    <row r="11032" spans="1:5">
      <c r="A11032" s="923"/>
      <c r="B11032" s="917"/>
      <c r="C11032" s="917"/>
      <c r="D11032" s="917"/>
      <c r="E11032" s="917"/>
    </row>
    <row r="11033" spans="1:5">
      <c r="A11033" s="923"/>
      <c r="B11033" s="917"/>
      <c r="C11033" s="917"/>
      <c r="D11033" s="917"/>
      <c r="E11033" s="917"/>
    </row>
    <row r="11034" spans="1:5">
      <c r="A11034" s="923"/>
      <c r="B11034" s="917"/>
      <c r="C11034" s="917"/>
      <c r="D11034" s="917"/>
      <c r="E11034" s="917"/>
    </row>
    <row r="11035" spans="1:5">
      <c r="A11035" s="923"/>
      <c r="B11035" s="917"/>
      <c r="C11035" s="917"/>
      <c r="D11035" s="917"/>
      <c r="E11035" s="917"/>
    </row>
    <row r="11036" spans="1:5">
      <c r="A11036" s="923"/>
      <c r="B11036" s="917"/>
      <c r="C11036" s="917"/>
      <c r="D11036" s="917"/>
      <c r="E11036" s="917"/>
    </row>
    <row r="11037" spans="1:5">
      <c r="A11037" s="923"/>
      <c r="B11037" s="917"/>
      <c r="C11037" s="917"/>
      <c r="D11037" s="917"/>
      <c r="E11037" s="917"/>
    </row>
    <row r="11038" spans="1:5">
      <c r="A11038" s="923"/>
      <c r="B11038" s="917"/>
      <c r="C11038" s="917"/>
      <c r="D11038" s="917"/>
      <c r="E11038" s="917"/>
    </row>
    <row r="11039" spans="1:5">
      <c r="A11039" s="923"/>
      <c r="B11039" s="917"/>
      <c r="C11039" s="917"/>
      <c r="D11039" s="917"/>
      <c r="E11039" s="917"/>
    </row>
    <row r="11040" spans="1:5">
      <c r="A11040" s="923"/>
      <c r="B11040" s="917"/>
      <c r="C11040" s="917"/>
      <c r="D11040" s="917"/>
      <c r="E11040" s="917"/>
    </row>
    <row r="11041" spans="1:5">
      <c r="A11041" s="923"/>
      <c r="B11041" s="917"/>
      <c r="C11041" s="917"/>
      <c r="D11041" s="917"/>
      <c r="E11041" s="917"/>
    </row>
    <row r="11042" spans="1:5">
      <c r="A11042" s="923"/>
      <c r="B11042" s="917"/>
      <c r="C11042" s="917"/>
      <c r="D11042" s="917"/>
      <c r="E11042" s="917"/>
    </row>
    <row r="11043" spans="1:5">
      <c r="A11043" s="923"/>
      <c r="B11043" s="917"/>
      <c r="C11043" s="917"/>
      <c r="D11043" s="917"/>
      <c r="E11043" s="917"/>
    </row>
    <row r="11044" spans="1:5">
      <c r="A11044" s="923"/>
      <c r="B11044" s="917"/>
      <c r="C11044" s="917"/>
      <c r="D11044" s="917"/>
      <c r="E11044" s="917"/>
    </row>
    <row r="11045" spans="1:5">
      <c r="A11045" s="923"/>
      <c r="B11045" s="917"/>
      <c r="C11045" s="917"/>
      <c r="D11045" s="917"/>
      <c r="E11045" s="917"/>
    </row>
    <row r="11046" spans="1:5">
      <c r="A11046" s="923"/>
      <c r="B11046" s="917"/>
      <c r="C11046" s="917"/>
      <c r="D11046" s="917"/>
      <c r="E11046" s="917"/>
    </row>
    <row r="11047" spans="1:5">
      <c r="A11047" s="923"/>
      <c r="B11047" s="917"/>
      <c r="C11047" s="917"/>
      <c r="D11047" s="917"/>
      <c r="E11047" s="917"/>
    </row>
    <row r="11048" spans="1:5">
      <c r="A11048" s="923"/>
      <c r="B11048" s="917"/>
      <c r="C11048" s="917"/>
      <c r="D11048" s="917"/>
      <c r="E11048" s="917"/>
    </row>
    <row r="11049" spans="1:5">
      <c r="A11049" s="923"/>
      <c r="B11049" s="917"/>
      <c r="C11049" s="917"/>
      <c r="D11049" s="917"/>
      <c r="E11049" s="917"/>
    </row>
    <row r="11050" spans="1:5">
      <c r="A11050" s="923"/>
      <c r="B11050" s="917"/>
      <c r="C11050" s="917"/>
      <c r="D11050" s="917"/>
      <c r="E11050" s="917"/>
    </row>
    <row r="11051" spans="1:5">
      <c r="A11051" s="923"/>
      <c r="B11051" s="917"/>
      <c r="C11051" s="917"/>
      <c r="D11051" s="917"/>
      <c r="E11051" s="917"/>
    </row>
    <row r="11052" spans="1:5">
      <c r="A11052" s="923"/>
      <c r="B11052" s="917"/>
      <c r="C11052" s="917"/>
      <c r="D11052" s="917"/>
      <c r="E11052" s="917"/>
    </row>
    <row r="11053" spans="1:5">
      <c r="A11053" s="923"/>
      <c r="B11053" s="917"/>
      <c r="C11053" s="917"/>
      <c r="D11053" s="917"/>
      <c r="E11053" s="917"/>
    </row>
    <row r="11054" spans="1:5">
      <c r="A11054" s="923"/>
      <c r="B11054" s="917"/>
      <c r="C11054" s="917"/>
      <c r="D11054" s="917"/>
      <c r="E11054" s="917"/>
    </row>
    <row r="11055" spans="1:5">
      <c r="A11055" s="923"/>
      <c r="B11055" s="917"/>
      <c r="C11055" s="917"/>
      <c r="D11055" s="917"/>
      <c r="E11055" s="917"/>
    </row>
    <row r="11056" spans="1:5">
      <c r="A11056" s="923"/>
      <c r="B11056" s="917"/>
      <c r="C11056" s="917"/>
      <c r="D11056" s="917"/>
      <c r="E11056" s="917"/>
    </row>
    <row r="11057" spans="1:5">
      <c r="A11057" s="923"/>
      <c r="B11057" s="917"/>
      <c r="C11057" s="917"/>
      <c r="D11057" s="917"/>
      <c r="E11057" s="917"/>
    </row>
    <row r="11058" spans="1:5">
      <c r="A11058" s="923"/>
      <c r="B11058" s="917"/>
      <c r="C11058" s="917"/>
      <c r="D11058" s="917"/>
      <c r="E11058" s="917"/>
    </row>
    <row r="11059" spans="1:5">
      <c r="A11059" s="923"/>
      <c r="B11059" s="917"/>
      <c r="C11059" s="917"/>
      <c r="D11059" s="917"/>
      <c r="E11059" s="917"/>
    </row>
    <row r="11060" spans="1:5">
      <c r="A11060" s="923"/>
      <c r="B11060" s="917"/>
      <c r="C11060" s="917"/>
      <c r="D11060" s="917"/>
      <c r="E11060" s="917"/>
    </row>
    <row r="11061" spans="1:5">
      <c r="A11061" s="923"/>
      <c r="B11061" s="917"/>
      <c r="C11061" s="917"/>
      <c r="D11061" s="917"/>
      <c r="E11061" s="917"/>
    </row>
    <row r="11062" spans="1:5">
      <c r="A11062" s="923"/>
      <c r="B11062" s="917"/>
      <c r="C11062" s="917"/>
      <c r="D11062" s="917"/>
      <c r="E11062" s="917"/>
    </row>
    <row r="11063" spans="1:5">
      <c r="A11063" s="923"/>
      <c r="B11063" s="917"/>
      <c r="C11063" s="917"/>
      <c r="D11063" s="917"/>
      <c r="E11063" s="917"/>
    </row>
    <row r="11064" spans="1:5">
      <c r="A11064" s="923"/>
      <c r="B11064" s="917"/>
      <c r="C11064" s="917"/>
      <c r="D11064" s="917"/>
      <c r="E11064" s="917"/>
    </row>
    <row r="11065" spans="1:5">
      <c r="A11065" s="923"/>
      <c r="B11065" s="917"/>
      <c r="C11065" s="917"/>
      <c r="D11065" s="917"/>
      <c r="E11065" s="917"/>
    </row>
    <row r="11066" spans="1:5">
      <c r="A11066" s="923"/>
      <c r="B11066" s="917"/>
      <c r="C11066" s="917"/>
      <c r="D11066" s="917"/>
      <c r="E11066" s="917"/>
    </row>
    <row r="11067" spans="1:5">
      <c r="A11067" s="923"/>
      <c r="B11067" s="917"/>
      <c r="C11067" s="917"/>
      <c r="D11067" s="917"/>
      <c r="E11067" s="917"/>
    </row>
    <row r="11068" spans="1:5">
      <c r="A11068" s="923"/>
      <c r="B11068" s="917"/>
      <c r="C11068" s="917"/>
      <c r="D11068" s="917"/>
      <c r="E11068" s="917"/>
    </row>
    <row r="11069" spans="1:5">
      <c r="A11069" s="923"/>
      <c r="B11069" s="917"/>
      <c r="C11069" s="917"/>
      <c r="D11069" s="917"/>
      <c r="E11069" s="917"/>
    </row>
    <row r="11070" spans="1:5">
      <c r="A11070" s="923"/>
      <c r="B11070" s="917"/>
      <c r="C11070" s="917"/>
      <c r="D11070" s="917"/>
      <c r="E11070" s="917"/>
    </row>
    <row r="11071" spans="1:5">
      <c r="A11071" s="923"/>
      <c r="B11071" s="917"/>
      <c r="C11071" s="917"/>
      <c r="D11071" s="917"/>
      <c r="E11071" s="917"/>
    </row>
    <row r="11072" spans="1:5">
      <c r="A11072" s="923"/>
      <c r="B11072" s="917"/>
      <c r="C11072" s="917"/>
      <c r="D11072" s="917"/>
      <c r="E11072" s="917"/>
    </row>
    <row r="11073" spans="1:5">
      <c r="A11073" s="923"/>
      <c r="B11073" s="917"/>
      <c r="C11073" s="917"/>
      <c r="D11073" s="917"/>
      <c r="E11073" s="917"/>
    </row>
    <row r="11074" spans="1:5">
      <c r="A11074" s="923"/>
      <c r="B11074" s="917"/>
      <c r="C11074" s="917"/>
      <c r="D11074" s="917"/>
      <c r="E11074" s="917"/>
    </row>
    <row r="11075" spans="1:5">
      <c r="A11075" s="923"/>
      <c r="B11075" s="917"/>
      <c r="C11075" s="917"/>
      <c r="D11075" s="917"/>
      <c r="E11075" s="917"/>
    </row>
    <row r="11076" spans="1:5">
      <c r="A11076" s="923"/>
      <c r="B11076" s="917"/>
      <c r="C11076" s="917"/>
      <c r="D11076" s="917"/>
      <c r="E11076" s="917"/>
    </row>
    <row r="11077" spans="1:5">
      <c r="A11077" s="923"/>
      <c r="B11077" s="917"/>
      <c r="C11077" s="917"/>
      <c r="D11077" s="917"/>
      <c r="E11077" s="917"/>
    </row>
    <row r="11078" spans="1:5">
      <c r="A11078" s="923"/>
      <c r="B11078" s="917"/>
      <c r="C11078" s="917"/>
      <c r="D11078" s="917"/>
      <c r="E11078" s="917"/>
    </row>
    <row r="11079" spans="1:5">
      <c r="A11079" s="923"/>
      <c r="B11079" s="917"/>
      <c r="C11079" s="917"/>
      <c r="D11079" s="917"/>
      <c r="E11079" s="917"/>
    </row>
    <row r="11080" spans="1:5">
      <c r="A11080" s="923"/>
      <c r="B11080" s="917"/>
      <c r="C11080" s="917"/>
      <c r="D11080" s="917"/>
      <c r="E11080" s="917"/>
    </row>
    <row r="11081" spans="1:5">
      <c r="A11081" s="923"/>
      <c r="B11081" s="917"/>
      <c r="C11081" s="917"/>
      <c r="D11081" s="917"/>
      <c r="E11081" s="917"/>
    </row>
    <row r="11082" spans="1:5">
      <c r="A11082" s="923"/>
      <c r="B11082" s="917"/>
      <c r="C11082" s="917"/>
      <c r="D11082" s="917"/>
      <c r="E11082" s="917"/>
    </row>
    <row r="11083" spans="1:5">
      <c r="A11083" s="923"/>
      <c r="B11083" s="917"/>
      <c r="C11083" s="917"/>
      <c r="D11083" s="917"/>
      <c r="E11083" s="917"/>
    </row>
    <row r="11084" spans="1:5">
      <c r="A11084" s="923"/>
      <c r="B11084" s="917"/>
      <c r="C11084" s="917"/>
      <c r="D11084" s="917"/>
      <c r="E11084" s="917"/>
    </row>
    <row r="11085" spans="1:5">
      <c r="A11085" s="923"/>
      <c r="B11085" s="917"/>
      <c r="C11085" s="917"/>
      <c r="D11085" s="917"/>
      <c r="E11085" s="917"/>
    </row>
    <row r="11086" spans="1:5">
      <c r="A11086" s="923"/>
      <c r="B11086" s="917"/>
      <c r="C11086" s="917"/>
      <c r="D11086" s="917"/>
      <c r="E11086" s="917"/>
    </row>
    <row r="11087" spans="1:5">
      <c r="A11087" s="923"/>
      <c r="B11087" s="917"/>
      <c r="C11087" s="917"/>
      <c r="D11087" s="917"/>
      <c r="E11087" s="917"/>
    </row>
    <row r="11088" spans="1:5">
      <c r="A11088" s="923"/>
      <c r="B11088" s="917"/>
      <c r="C11088" s="917"/>
      <c r="D11088" s="917"/>
      <c r="E11088" s="917"/>
    </row>
    <row r="11089" spans="1:5">
      <c r="A11089" s="923"/>
      <c r="B11089" s="917"/>
      <c r="C11089" s="917"/>
      <c r="D11089" s="917"/>
      <c r="E11089" s="917"/>
    </row>
    <row r="11090" spans="1:5">
      <c r="A11090" s="923"/>
      <c r="B11090" s="917"/>
      <c r="C11090" s="917"/>
      <c r="D11090" s="917"/>
      <c r="E11090" s="917"/>
    </row>
    <row r="11091" spans="1:5">
      <c r="A11091" s="923"/>
      <c r="B11091" s="917"/>
      <c r="C11091" s="917"/>
      <c r="D11091" s="917"/>
      <c r="E11091" s="917"/>
    </row>
    <row r="11092" spans="1:5">
      <c r="A11092" s="923"/>
      <c r="B11092" s="917"/>
      <c r="C11092" s="917"/>
      <c r="D11092" s="917"/>
      <c r="E11092" s="917"/>
    </row>
    <row r="11093" spans="1:5">
      <c r="A11093" s="923"/>
      <c r="B11093" s="917"/>
      <c r="C11093" s="917"/>
      <c r="D11093" s="917"/>
      <c r="E11093" s="917"/>
    </row>
    <row r="11094" spans="1:5">
      <c r="A11094" s="923"/>
      <c r="B11094" s="917"/>
      <c r="C11094" s="917"/>
      <c r="D11094" s="917"/>
      <c r="E11094" s="917"/>
    </row>
    <row r="11095" spans="1:5">
      <c r="A11095" s="923"/>
      <c r="B11095" s="917"/>
      <c r="C11095" s="917"/>
      <c r="D11095" s="917"/>
      <c r="E11095" s="917"/>
    </row>
    <row r="11096" spans="1:5">
      <c r="A11096" s="923"/>
      <c r="B11096" s="917"/>
      <c r="C11096" s="917"/>
      <c r="D11096" s="917"/>
      <c r="E11096" s="917"/>
    </row>
    <row r="11097" spans="1:5">
      <c r="A11097" s="923"/>
      <c r="B11097" s="917"/>
      <c r="C11097" s="917"/>
      <c r="D11097" s="917"/>
      <c r="E11097" s="917"/>
    </row>
    <row r="11098" spans="1:5">
      <c r="A11098" s="923"/>
      <c r="B11098" s="917"/>
      <c r="C11098" s="917"/>
      <c r="D11098" s="917"/>
      <c r="E11098" s="917"/>
    </row>
    <row r="11099" spans="1:5">
      <c r="A11099" s="923"/>
      <c r="B11099" s="917"/>
      <c r="C11099" s="917"/>
      <c r="D11099" s="917"/>
      <c r="E11099" s="917"/>
    </row>
    <row r="11100" spans="1:5">
      <c r="A11100" s="923"/>
      <c r="B11100" s="917"/>
      <c r="C11100" s="917"/>
      <c r="D11100" s="917"/>
      <c r="E11100" s="917"/>
    </row>
    <row r="11101" spans="1:5">
      <c r="A11101" s="923"/>
      <c r="B11101" s="917"/>
      <c r="C11101" s="917"/>
      <c r="D11101" s="917"/>
      <c r="E11101" s="917"/>
    </row>
    <row r="11102" spans="1:5">
      <c r="A11102" s="923"/>
      <c r="B11102" s="917"/>
      <c r="C11102" s="917"/>
      <c r="D11102" s="917"/>
      <c r="E11102" s="917"/>
    </row>
    <row r="11103" spans="1:5">
      <c r="A11103" s="923"/>
      <c r="B11103" s="917"/>
      <c r="C11103" s="917"/>
      <c r="D11103" s="917"/>
      <c r="E11103" s="917"/>
    </row>
    <row r="11104" spans="1:5">
      <c r="A11104" s="923"/>
      <c r="B11104" s="917"/>
      <c r="C11104" s="917"/>
      <c r="D11104" s="917"/>
      <c r="E11104" s="917"/>
    </row>
    <row r="11105" spans="1:5">
      <c r="A11105" s="923"/>
      <c r="B11105" s="917"/>
      <c r="C11105" s="917"/>
      <c r="D11105" s="917"/>
      <c r="E11105" s="917"/>
    </row>
    <row r="11106" spans="1:5">
      <c r="A11106" s="923"/>
      <c r="B11106" s="917"/>
      <c r="C11106" s="917"/>
      <c r="D11106" s="917"/>
      <c r="E11106" s="917"/>
    </row>
    <row r="11107" spans="1:5">
      <c r="A11107" s="923"/>
      <c r="B11107" s="917"/>
      <c r="C11107" s="917"/>
      <c r="D11107" s="917"/>
      <c r="E11107" s="917"/>
    </row>
    <row r="11108" spans="1:5">
      <c r="A11108" s="923"/>
      <c r="B11108" s="917"/>
      <c r="C11108" s="917"/>
      <c r="D11108" s="917"/>
      <c r="E11108" s="917"/>
    </row>
    <row r="11109" spans="1:5">
      <c r="A11109" s="923"/>
      <c r="B11109" s="917"/>
      <c r="C11109" s="917"/>
      <c r="D11109" s="917"/>
      <c r="E11109" s="917"/>
    </row>
    <row r="11110" spans="1:5">
      <c r="A11110" s="923"/>
      <c r="B11110" s="917"/>
      <c r="C11110" s="917"/>
      <c r="D11110" s="917"/>
      <c r="E11110" s="917"/>
    </row>
    <row r="11111" spans="1:5">
      <c r="A11111" s="923"/>
      <c r="B11111" s="917"/>
      <c r="C11111" s="917"/>
      <c r="D11111" s="917"/>
      <c r="E11111" s="917"/>
    </row>
    <row r="11112" spans="1:5">
      <c r="A11112" s="923"/>
      <c r="B11112" s="917"/>
      <c r="C11112" s="917"/>
      <c r="D11112" s="917"/>
      <c r="E11112" s="917"/>
    </row>
    <row r="11113" spans="1:5">
      <c r="A11113" s="923"/>
      <c r="B11113" s="917"/>
      <c r="C11113" s="917"/>
      <c r="D11113" s="917"/>
      <c r="E11113" s="917"/>
    </row>
    <row r="11114" spans="1:5">
      <c r="A11114" s="923"/>
      <c r="B11114" s="917"/>
      <c r="C11114" s="917"/>
      <c r="D11114" s="917"/>
      <c r="E11114" s="917"/>
    </row>
    <row r="11115" spans="1:5">
      <c r="A11115" s="923"/>
      <c r="B11115" s="917"/>
      <c r="C11115" s="917"/>
      <c r="D11115" s="917"/>
      <c r="E11115" s="917"/>
    </row>
    <row r="11116" spans="1:5">
      <c r="A11116" s="923"/>
      <c r="B11116" s="917"/>
      <c r="C11116" s="917"/>
      <c r="D11116" s="917"/>
      <c r="E11116" s="917"/>
    </row>
    <row r="11117" spans="1:5">
      <c r="A11117" s="923"/>
      <c r="B11117" s="917"/>
      <c r="C11117" s="917"/>
      <c r="D11117" s="917"/>
      <c r="E11117" s="917"/>
    </row>
    <row r="11118" spans="1:5">
      <c r="A11118" s="923"/>
      <c r="B11118" s="917"/>
      <c r="C11118" s="917"/>
      <c r="D11118" s="917"/>
      <c r="E11118" s="917"/>
    </row>
    <row r="11119" spans="1:5">
      <c r="A11119" s="923"/>
      <c r="B11119" s="917"/>
      <c r="C11119" s="917"/>
      <c r="D11119" s="917"/>
      <c r="E11119" s="917"/>
    </row>
    <row r="11120" spans="1:5">
      <c r="A11120" s="923"/>
      <c r="B11120" s="917"/>
      <c r="C11120" s="917"/>
      <c r="D11120" s="917"/>
      <c r="E11120" s="917"/>
    </row>
    <row r="11121" spans="1:5">
      <c r="A11121" s="923"/>
      <c r="B11121" s="917"/>
      <c r="C11121" s="917"/>
      <c r="D11121" s="917"/>
      <c r="E11121" s="917"/>
    </row>
    <row r="11122" spans="1:5">
      <c r="A11122" s="923"/>
      <c r="B11122" s="917"/>
      <c r="C11122" s="917"/>
      <c r="D11122" s="917"/>
      <c r="E11122" s="917"/>
    </row>
    <row r="11123" spans="1:5">
      <c r="A11123" s="923"/>
      <c r="B11123" s="917"/>
      <c r="C11123" s="917"/>
      <c r="D11123" s="917"/>
      <c r="E11123" s="917"/>
    </row>
    <row r="11124" spans="1:5">
      <c r="A11124" s="923"/>
      <c r="B11124" s="917"/>
      <c r="C11124" s="917"/>
      <c r="D11124" s="917"/>
      <c r="E11124" s="917"/>
    </row>
    <row r="11125" spans="1:5">
      <c r="A11125" s="923"/>
      <c r="B11125" s="917"/>
      <c r="C11125" s="917"/>
      <c r="D11125" s="917"/>
      <c r="E11125" s="917"/>
    </row>
    <row r="11126" spans="1:5">
      <c r="A11126" s="923"/>
      <c r="B11126" s="917"/>
      <c r="C11126" s="917"/>
      <c r="D11126" s="917"/>
      <c r="E11126" s="917"/>
    </row>
    <row r="11127" spans="1:5">
      <c r="A11127" s="923"/>
      <c r="B11127" s="917"/>
      <c r="C11127" s="917"/>
      <c r="D11127" s="917"/>
      <c r="E11127" s="917"/>
    </row>
    <row r="11128" spans="1:5">
      <c r="A11128" s="923"/>
      <c r="B11128" s="917"/>
      <c r="C11128" s="917"/>
      <c r="D11128" s="917"/>
      <c r="E11128" s="917"/>
    </row>
    <row r="11129" spans="1:5">
      <c r="A11129" s="923"/>
      <c r="B11129" s="917"/>
      <c r="C11129" s="917"/>
      <c r="D11129" s="917"/>
      <c r="E11129" s="917"/>
    </row>
    <row r="11130" spans="1:5">
      <c r="A11130" s="923"/>
      <c r="B11130" s="917"/>
      <c r="C11130" s="917"/>
      <c r="D11130" s="917"/>
      <c r="E11130" s="917"/>
    </row>
    <row r="11131" spans="1:5">
      <c r="A11131" s="923"/>
      <c r="B11131" s="917"/>
      <c r="C11131" s="917"/>
      <c r="D11131" s="917"/>
      <c r="E11131" s="917"/>
    </row>
    <row r="11132" spans="1:5">
      <c r="A11132" s="923"/>
      <c r="B11132" s="917"/>
      <c r="C11132" s="917"/>
      <c r="D11132" s="917"/>
      <c r="E11132" s="917"/>
    </row>
    <row r="11133" spans="1:5">
      <c r="A11133" s="923"/>
      <c r="B11133" s="917"/>
      <c r="C11133" s="917"/>
      <c r="D11133" s="917"/>
      <c r="E11133" s="917"/>
    </row>
    <row r="11134" spans="1:5">
      <c r="A11134" s="923"/>
      <c r="B11134" s="917"/>
      <c r="C11134" s="917"/>
      <c r="D11134" s="917"/>
      <c r="E11134" s="917"/>
    </row>
    <row r="11135" spans="1:5">
      <c r="A11135" s="923"/>
      <c r="B11135" s="917"/>
      <c r="C11135" s="917"/>
      <c r="D11135" s="917"/>
      <c r="E11135" s="917"/>
    </row>
    <row r="11136" spans="1:5">
      <c r="A11136" s="923"/>
      <c r="B11136" s="917"/>
      <c r="C11136" s="917"/>
      <c r="D11136" s="917"/>
      <c r="E11136" s="917"/>
    </row>
    <row r="11137" spans="1:5">
      <c r="A11137" s="923"/>
      <c r="B11137" s="917"/>
      <c r="C11137" s="917"/>
      <c r="D11137" s="917"/>
      <c r="E11137" s="917"/>
    </row>
    <row r="11138" spans="1:5">
      <c r="A11138" s="923"/>
      <c r="B11138" s="917"/>
      <c r="C11138" s="917"/>
      <c r="D11138" s="917"/>
      <c r="E11138" s="917"/>
    </row>
    <row r="11139" spans="1:5">
      <c r="A11139" s="923"/>
      <c r="B11139" s="917"/>
      <c r="C11139" s="917"/>
      <c r="D11139" s="917"/>
      <c r="E11139" s="917"/>
    </row>
    <row r="11140" spans="1:5">
      <c r="A11140" s="923"/>
      <c r="B11140" s="917"/>
      <c r="C11140" s="917"/>
      <c r="D11140" s="917"/>
      <c r="E11140" s="917"/>
    </row>
    <row r="11141" spans="1:5">
      <c r="A11141" s="923"/>
      <c r="B11141" s="917"/>
      <c r="C11141" s="917"/>
      <c r="D11141" s="917"/>
      <c r="E11141" s="917"/>
    </row>
    <row r="11142" spans="1:5">
      <c r="A11142" s="923"/>
      <c r="B11142" s="917"/>
      <c r="C11142" s="917"/>
      <c r="D11142" s="917"/>
      <c r="E11142" s="917"/>
    </row>
    <row r="11143" spans="1:5">
      <c r="A11143" s="923"/>
      <c r="B11143" s="917"/>
      <c r="C11143" s="917"/>
      <c r="D11143" s="917"/>
      <c r="E11143" s="917"/>
    </row>
    <row r="11144" spans="1:5">
      <c r="A11144" s="923"/>
      <c r="B11144" s="917"/>
      <c r="C11144" s="917"/>
      <c r="D11144" s="917"/>
      <c r="E11144" s="917"/>
    </row>
    <row r="11145" spans="1:5">
      <c r="A11145" s="923"/>
      <c r="B11145" s="917"/>
      <c r="C11145" s="917"/>
      <c r="D11145" s="917"/>
      <c r="E11145" s="917"/>
    </row>
    <row r="11146" spans="1:5">
      <c r="A11146" s="923"/>
      <c r="B11146" s="917"/>
      <c r="C11146" s="917"/>
      <c r="D11146" s="917"/>
      <c r="E11146" s="917"/>
    </row>
    <row r="11147" spans="1:5">
      <c r="A11147" s="923"/>
      <c r="B11147" s="917"/>
      <c r="C11147" s="917"/>
      <c r="D11147" s="917"/>
      <c r="E11147" s="917"/>
    </row>
    <row r="11148" spans="1:5">
      <c r="A11148" s="923"/>
      <c r="B11148" s="917"/>
      <c r="C11148" s="917"/>
      <c r="D11148" s="917"/>
      <c r="E11148" s="917"/>
    </row>
    <row r="11149" spans="1:5">
      <c r="A11149" s="923"/>
      <c r="B11149" s="917"/>
      <c r="C11149" s="917"/>
      <c r="D11149" s="917"/>
      <c r="E11149" s="917"/>
    </row>
    <row r="11150" spans="1:5">
      <c r="A11150" s="923"/>
      <c r="B11150" s="917"/>
      <c r="C11150" s="917"/>
      <c r="D11150" s="917"/>
      <c r="E11150" s="917"/>
    </row>
    <row r="11151" spans="1:5">
      <c r="A11151" s="923"/>
      <c r="B11151" s="917"/>
      <c r="C11151" s="917"/>
      <c r="D11151" s="917"/>
      <c r="E11151" s="917"/>
    </row>
    <row r="11152" spans="1:5">
      <c r="A11152" s="923"/>
      <c r="B11152" s="917"/>
      <c r="C11152" s="917"/>
      <c r="D11152" s="917"/>
      <c r="E11152" s="917"/>
    </row>
    <row r="11153" spans="1:5">
      <c r="A11153" s="923"/>
      <c r="B11153" s="917"/>
      <c r="C11153" s="917"/>
      <c r="D11153" s="917"/>
      <c r="E11153" s="917"/>
    </row>
    <row r="11154" spans="1:5">
      <c r="A11154" s="923"/>
      <c r="B11154" s="917"/>
      <c r="C11154" s="917"/>
      <c r="D11154" s="917"/>
      <c r="E11154" s="917"/>
    </row>
    <row r="11155" spans="1:5">
      <c r="A11155" s="923"/>
      <c r="B11155" s="917"/>
      <c r="C11155" s="917"/>
      <c r="D11155" s="917"/>
      <c r="E11155" s="917"/>
    </row>
    <row r="11156" spans="1:5">
      <c r="A11156" s="923"/>
      <c r="B11156" s="917"/>
      <c r="C11156" s="917"/>
      <c r="D11156" s="917"/>
      <c r="E11156" s="917"/>
    </row>
    <row r="11157" spans="1:5">
      <c r="A11157" s="923"/>
      <c r="B11157" s="917"/>
      <c r="C11157" s="917"/>
      <c r="D11157" s="917"/>
      <c r="E11157" s="917"/>
    </row>
    <row r="11158" spans="1:5">
      <c r="A11158" s="923"/>
      <c r="B11158" s="917"/>
      <c r="C11158" s="917"/>
      <c r="D11158" s="917"/>
      <c r="E11158" s="917"/>
    </row>
    <row r="11159" spans="1:5">
      <c r="A11159" s="923"/>
      <c r="B11159" s="917"/>
      <c r="C11159" s="917"/>
      <c r="D11159" s="917"/>
      <c r="E11159" s="917"/>
    </row>
    <row r="11160" spans="1:5">
      <c r="A11160" s="923"/>
      <c r="B11160" s="917"/>
      <c r="C11160" s="917"/>
      <c r="D11160" s="917"/>
      <c r="E11160" s="917"/>
    </row>
    <row r="11161" spans="1:5">
      <c r="A11161" s="923"/>
      <c r="B11161" s="917"/>
      <c r="C11161" s="917"/>
      <c r="D11161" s="917"/>
      <c r="E11161" s="917"/>
    </row>
    <row r="11162" spans="1:5">
      <c r="A11162" s="923"/>
      <c r="B11162" s="917"/>
      <c r="C11162" s="917"/>
      <c r="D11162" s="917"/>
      <c r="E11162" s="917"/>
    </row>
    <row r="11163" spans="1:5">
      <c r="A11163" s="923"/>
      <c r="B11163" s="917"/>
      <c r="C11163" s="917"/>
      <c r="D11163" s="917"/>
      <c r="E11163" s="917"/>
    </row>
    <row r="11164" spans="1:5">
      <c r="A11164" s="923"/>
      <c r="B11164" s="917"/>
      <c r="C11164" s="917"/>
      <c r="D11164" s="917"/>
      <c r="E11164" s="917"/>
    </row>
    <row r="11165" spans="1:5">
      <c r="A11165" s="923"/>
      <c r="B11165" s="917"/>
      <c r="C11165" s="917"/>
      <c r="D11165" s="917"/>
      <c r="E11165" s="917"/>
    </row>
    <row r="11166" spans="1:5">
      <c r="A11166" s="923"/>
      <c r="B11166" s="917"/>
      <c r="C11166" s="917"/>
      <c r="D11166" s="917"/>
      <c r="E11166" s="917"/>
    </row>
    <row r="11167" spans="1:5">
      <c r="A11167" s="923"/>
      <c r="B11167" s="917"/>
      <c r="C11167" s="917"/>
      <c r="D11167" s="917"/>
      <c r="E11167" s="917"/>
    </row>
    <row r="11168" spans="1:5">
      <c r="A11168" s="923"/>
      <c r="B11168" s="917"/>
      <c r="C11168" s="917"/>
      <c r="D11168" s="917"/>
      <c r="E11168" s="917"/>
    </row>
    <row r="11169" spans="1:5">
      <c r="A11169" s="923"/>
      <c r="B11169" s="917"/>
      <c r="C11169" s="917"/>
      <c r="D11169" s="917"/>
      <c r="E11169" s="917"/>
    </row>
    <row r="11170" spans="1:5">
      <c r="A11170" s="923"/>
      <c r="B11170" s="917"/>
      <c r="C11170" s="917"/>
      <c r="D11170" s="917"/>
      <c r="E11170" s="917"/>
    </row>
    <row r="11171" spans="1:5">
      <c r="A11171" s="923"/>
      <c r="B11171" s="917"/>
      <c r="C11171" s="917"/>
      <c r="D11171" s="917"/>
      <c r="E11171" s="917"/>
    </row>
    <row r="11172" spans="1:5">
      <c r="A11172" s="923"/>
      <c r="B11172" s="917"/>
      <c r="C11172" s="917"/>
      <c r="D11172" s="917"/>
      <c r="E11172" s="917"/>
    </row>
    <row r="11173" spans="1:5">
      <c r="A11173" s="923"/>
      <c r="B11173" s="917"/>
      <c r="C11173" s="917"/>
      <c r="D11173" s="917"/>
      <c r="E11173" s="917"/>
    </row>
    <row r="11174" spans="1:5">
      <c r="A11174" s="923"/>
      <c r="B11174" s="917"/>
      <c r="C11174" s="917"/>
      <c r="D11174" s="917"/>
      <c r="E11174" s="917"/>
    </row>
    <row r="11175" spans="1:5">
      <c r="A11175" s="923"/>
      <c r="B11175" s="917"/>
      <c r="C11175" s="917"/>
      <c r="D11175" s="917"/>
      <c r="E11175" s="917"/>
    </row>
    <row r="11176" spans="1:5">
      <c r="A11176" s="923"/>
      <c r="B11176" s="917"/>
      <c r="C11176" s="917"/>
      <c r="D11176" s="917"/>
      <c r="E11176" s="917"/>
    </row>
    <row r="11177" spans="1:5">
      <c r="A11177" s="923"/>
      <c r="B11177" s="917"/>
      <c r="C11177" s="917"/>
      <c r="D11177" s="917"/>
      <c r="E11177" s="917"/>
    </row>
    <row r="11178" spans="1:5">
      <c r="A11178" s="923"/>
      <c r="B11178" s="917"/>
      <c r="C11178" s="917"/>
      <c r="D11178" s="917"/>
      <c r="E11178" s="917"/>
    </row>
    <row r="11179" spans="1:5">
      <c r="A11179" s="923"/>
      <c r="B11179" s="917"/>
      <c r="C11179" s="917"/>
      <c r="D11179" s="917"/>
      <c r="E11179" s="917"/>
    </row>
    <row r="11180" spans="1:5">
      <c r="A11180" s="923"/>
      <c r="B11180" s="917"/>
      <c r="C11180" s="917"/>
      <c r="D11180" s="917"/>
      <c r="E11180" s="917"/>
    </row>
    <row r="11181" spans="1:5">
      <c r="A11181" s="923"/>
      <c r="B11181" s="917"/>
      <c r="C11181" s="917"/>
      <c r="D11181" s="917"/>
      <c r="E11181" s="917"/>
    </row>
    <row r="11182" spans="1:5">
      <c r="A11182" s="923"/>
      <c r="B11182" s="917"/>
      <c r="C11182" s="917"/>
      <c r="D11182" s="917"/>
      <c r="E11182" s="917"/>
    </row>
    <row r="11183" spans="1:5">
      <c r="A11183" s="923"/>
      <c r="B11183" s="917"/>
      <c r="C11183" s="917"/>
      <c r="D11183" s="917"/>
      <c r="E11183" s="917"/>
    </row>
    <row r="11184" spans="1:5">
      <c r="A11184" s="923"/>
      <c r="B11184" s="917"/>
      <c r="C11184" s="917"/>
      <c r="D11184" s="917"/>
      <c r="E11184" s="917"/>
    </row>
    <row r="11185" spans="1:5">
      <c r="A11185" s="923"/>
      <c r="B11185" s="917"/>
      <c r="C11185" s="917"/>
      <c r="D11185" s="917"/>
      <c r="E11185" s="917"/>
    </row>
    <row r="11186" spans="1:5">
      <c r="A11186" s="923"/>
      <c r="B11186" s="917"/>
      <c r="C11186" s="917"/>
      <c r="D11186" s="917"/>
      <c r="E11186" s="917"/>
    </row>
    <row r="11187" spans="1:5">
      <c r="A11187" s="923"/>
      <c r="B11187" s="917"/>
      <c r="C11187" s="917"/>
      <c r="D11187" s="917"/>
      <c r="E11187" s="917"/>
    </row>
    <row r="11188" spans="1:5">
      <c r="A11188" s="923"/>
      <c r="B11188" s="917"/>
      <c r="C11188" s="917"/>
      <c r="D11188" s="917"/>
      <c r="E11188" s="917"/>
    </row>
    <row r="11189" spans="1:5">
      <c r="A11189" s="923"/>
      <c r="B11189" s="917"/>
      <c r="C11189" s="917"/>
      <c r="D11189" s="917"/>
      <c r="E11189" s="917"/>
    </row>
    <row r="11190" spans="1:5">
      <c r="A11190" s="923"/>
      <c r="B11190" s="917"/>
      <c r="C11190" s="917"/>
      <c r="D11190" s="917"/>
      <c r="E11190" s="917"/>
    </row>
    <row r="11191" spans="1:5">
      <c r="A11191" s="923"/>
      <c r="B11191" s="917"/>
      <c r="C11191" s="917"/>
      <c r="D11191" s="917"/>
      <c r="E11191" s="917"/>
    </row>
    <row r="11192" spans="1:5">
      <c r="A11192" s="923"/>
      <c r="B11192" s="917"/>
      <c r="C11192" s="917"/>
      <c r="D11192" s="917"/>
      <c r="E11192" s="917"/>
    </row>
    <row r="11193" spans="1:5">
      <c r="A11193" s="923"/>
      <c r="B11193" s="917"/>
      <c r="C11193" s="917"/>
      <c r="D11193" s="917"/>
      <c r="E11193" s="917"/>
    </row>
    <row r="11194" spans="1:5">
      <c r="A11194" s="923"/>
      <c r="B11194" s="917"/>
      <c r="C11194" s="917"/>
      <c r="D11194" s="917"/>
      <c r="E11194" s="917"/>
    </row>
    <row r="11195" spans="1:5">
      <c r="A11195" s="923"/>
      <c r="B11195" s="917"/>
      <c r="C11195" s="917"/>
      <c r="D11195" s="917"/>
      <c r="E11195" s="917"/>
    </row>
    <row r="11196" spans="1:5">
      <c r="A11196" s="923"/>
      <c r="B11196" s="917"/>
      <c r="C11196" s="917"/>
      <c r="D11196" s="917"/>
      <c r="E11196" s="917"/>
    </row>
    <row r="11197" spans="1:5">
      <c r="A11197" s="923"/>
      <c r="B11197" s="917"/>
      <c r="C11197" s="917"/>
      <c r="D11197" s="917"/>
      <c r="E11197" s="917"/>
    </row>
    <row r="11198" spans="1:5">
      <c r="A11198" s="923"/>
      <c r="B11198" s="917"/>
      <c r="C11198" s="917"/>
      <c r="D11198" s="917"/>
      <c r="E11198" s="917"/>
    </row>
    <row r="11199" spans="1:5">
      <c r="A11199" s="923"/>
      <c r="B11199" s="917"/>
      <c r="C11199" s="917"/>
      <c r="D11199" s="917"/>
      <c r="E11199" s="917"/>
    </row>
    <row r="11200" spans="1:5">
      <c r="A11200" s="923"/>
      <c r="B11200" s="917"/>
      <c r="C11200" s="917"/>
      <c r="D11200" s="917"/>
      <c r="E11200" s="917"/>
    </row>
    <row r="11201" spans="1:5">
      <c r="A11201" s="923"/>
      <c r="B11201" s="917"/>
      <c r="C11201" s="917"/>
      <c r="D11201" s="917"/>
      <c r="E11201" s="917"/>
    </row>
    <row r="11202" spans="1:5">
      <c r="A11202" s="923"/>
      <c r="B11202" s="917"/>
      <c r="C11202" s="917"/>
      <c r="D11202" s="917"/>
      <c r="E11202" s="917"/>
    </row>
    <row r="11203" spans="1:5">
      <c r="A11203" s="923"/>
      <c r="B11203" s="917"/>
      <c r="C11203" s="917"/>
      <c r="D11203" s="917"/>
      <c r="E11203" s="917"/>
    </row>
    <row r="11204" spans="1:5">
      <c r="A11204" s="923"/>
      <c r="B11204" s="917"/>
      <c r="C11204" s="917"/>
      <c r="D11204" s="917"/>
      <c r="E11204" s="917"/>
    </row>
    <row r="11205" spans="1:5">
      <c r="A11205" s="923"/>
      <c r="B11205" s="917"/>
      <c r="C11205" s="917"/>
      <c r="D11205" s="917"/>
      <c r="E11205" s="917"/>
    </row>
    <row r="11206" spans="1:5">
      <c r="A11206" s="923"/>
      <c r="B11206" s="917"/>
      <c r="C11206" s="917"/>
      <c r="D11206" s="917"/>
      <c r="E11206" s="917"/>
    </row>
    <row r="11207" spans="1:5">
      <c r="A11207" s="923"/>
      <c r="B11207" s="917"/>
      <c r="C11207" s="917"/>
      <c r="D11207" s="917"/>
      <c r="E11207" s="917"/>
    </row>
    <row r="11208" spans="1:5">
      <c r="A11208" s="923"/>
      <c r="B11208" s="917"/>
      <c r="C11208" s="917"/>
      <c r="D11208" s="917"/>
      <c r="E11208" s="917"/>
    </row>
    <row r="11209" spans="1:5">
      <c r="A11209" s="923"/>
      <c r="B11209" s="917"/>
      <c r="C11209" s="917"/>
      <c r="D11209" s="917"/>
      <c r="E11209" s="917"/>
    </row>
    <row r="11210" spans="1:5">
      <c r="A11210" s="923"/>
      <c r="B11210" s="917"/>
      <c r="C11210" s="917"/>
      <c r="D11210" s="917"/>
      <c r="E11210" s="917"/>
    </row>
    <row r="11211" spans="1:5">
      <c r="A11211" s="923"/>
      <c r="B11211" s="917"/>
      <c r="C11211" s="917"/>
      <c r="D11211" s="917"/>
      <c r="E11211" s="917"/>
    </row>
    <row r="11212" spans="1:5">
      <c r="A11212" s="923"/>
      <c r="B11212" s="917"/>
      <c r="C11212" s="917"/>
      <c r="D11212" s="917"/>
      <c r="E11212" s="917"/>
    </row>
    <row r="11213" spans="1:5">
      <c r="A11213" s="923"/>
      <c r="B11213" s="917"/>
      <c r="C11213" s="917"/>
      <c r="D11213" s="917"/>
      <c r="E11213" s="917"/>
    </row>
    <row r="11214" spans="1:5">
      <c r="A11214" s="923"/>
      <c r="B11214" s="917"/>
      <c r="C11214" s="917"/>
      <c r="D11214" s="917"/>
      <c r="E11214" s="917"/>
    </row>
    <row r="11215" spans="1:5">
      <c r="A11215" s="923"/>
      <c r="B11215" s="917"/>
      <c r="C11215" s="917"/>
      <c r="D11215" s="917"/>
      <c r="E11215" s="917"/>
    </row>
    <row r="11216" spans="1:5">
      <c r="A11216" s="923"/>
      <c r="B11216" s="917"/>
      <c r="C11216" s="917"/>
      <c r="D11216" s="917"/>
      <c r="E11216" s="917"/>
    </row>
    <row r="11217" spans="1:5">
      <c r="A11217" s="923"/>
      <c r="B11217" s="917"/>
      <c r="C11217" s="917"/>
      <c r="D11217" s="917"/>
      <c r="E11217" s="917"/>
    </row>
    <row r="11218" spans="1:5">
      <c r="A11218" s="923"/>
      <c r="B11218" s="917"/>
      <c r="C11218" s="917"/>
      <c r="D11218" s="917"/>
      <c r="E11218" s="917"/>
    </row>
    <row r="11219" spans="1:5">
      <c r="A11219" s="923"/>
      <c r="B11219" s="917"/>
      <c r="C11219" s="917"/>
      <c r="D11219" s="917"/>
      <c r="E11219" s="917"/>
    </row>
    <row r="11220" spans="1:5">
      <c r="A11220" s="923"/>
      <c r="B11220" s="917"/>
      <c r="C11220" s="917"/>
      <c r="D11220" s="917"/>
      <c r="E11220" s="917"/>
    </row>
    <row r="11221" spans="1:5">
      <c r="A11221" s="923"/>
      <c r="B11221" s="917"/>
      <c r="C11221" s="917"/>
      <c r="D11221" s="917"/>
      <c r="E11221" s="917"/>
    </row>
    <row r="11222" spans="1:5">
      <c r="A11222" s="923"/>
      <c r="B11222" s="917"/>
      <c r="C11222" s="917"/>
      <c r="D11222" s="917"/>
      <c r="E11222" s="917"/>
    </row>
    <row r="11223" spans="1:5">
      <c r="A11223" s="923"/>
      <c r="B11223" s="917"/>
      <c r="C11223" s="917"/>
      <c r="D11223" s="917"/>
      <c r="E11223" s="917"/>
    </row>
    <row r="11224" spans="1:5">
      <c r="A11224" s="923"/>
      <c r="B11224" s="917"/>
      <c r="C11224" s="917"/>
      <c r="D11224" s="917"/>
      <c r="E11224" s="917"/>
    </row>
    <row r="11225" spans="1:5">
      <c r="A11225" s="923"/>
      <c r="B11225" s="917"/>
      <c r="C11225" s="917"/>
      <c r="D11225" s="917"/>
      <c r="E11225" s="917"/>
    </row>
    <row r="11226" spans="1:5">
      <c r="A11226" s="923"/>
      <c r="B11226" s="917"/>
      <c r="C11226" s="917"/>
      <c r="D11226" s="917"/>
      <c r="E11226" s="917"/>
    </row>
    <row r="11227" spans="1:5">
      <c r="A11227" s="923"/>
      <c r="B11227" s="917"/>
      <c r="C11227" s="917"/>
      <c r="D11227" s="917"/>
      <c r="E11227" s="917"/>
    </row>
    <row r="11228" spans="1:5">
      <c r="A11228" s="923"/>
      <c r="B11228" s="917"/>
      <c r="C11228" s="917"/>
      <c r="D11228" s="917"/>
      <c r="E11228" s="917"/>
    </row>
    <row r="11229" spans="1:5">
      <c r="A11229" s="923"/>
      <c r="B11229" s="917"/>
      <c r="C11229" s="917"/>
      <c r="D11229" s="917"/>
      <c r="E11229" s="917"/>
    </row>
    <row r="11230" spans="1:5">
      <c r="A11230" s="923"/>
      <c r="B11230" s="917"/>
      <c r="C11230" s="917"/>
      <c r="D11230" s="917"/>
      <c r="E11230" s="917"/>
    </row>
    <row r="11231" spans="1:5">
      <c r="A11231" s="923"/>
      <c r="B11231" s="917"/>
      <c r="C11231" s="917"/>
      <c r="D11231" s="917"/>
      <c r="E11231" s="917"/>
    </row>
    <row r="11232" spans="1:5">
      <c r="A11232" s="923"/>
      <c r="B11232" s="917"/>
      <c r="C11232" s="917"/>
      <c r="D11232" s="917"/>
      <c r="E11232" s="917"/>
    </row>
    <row r="11233" spans="1:5">
      <c r="A11233" s="923"/>
      <c r="B11233" s="917"/>
      <c r="C11233" s="917"/>
      <c r="D11233" s="917"/>
      <c r="E11233" s="917"/>
    </row>
    <row r="11234" spans="1:5">
      <c r="A11234" s="923"/>
      <c r="B11234" s="917"/>
      <c r="C11234" s="917"/>
      <c r="D11234" s="917"/>
      <c r="E11234" s="917"/>
    </row>
    <row r="11235" spans="1:5">
      <c r="A11235" s="923"/>
      <c r="B11235" s="917"/>
      <c r="C11235" s="917"/>
      <c r="D11235" s="917"/>
      <c r="E11235" s="917"/>
    </row>
    <row r="11236" spans="1:5">
      <c r="A11236" s="923"/>
      <c r="B11236" s="917"/>
      <c r="C11236" s="917"/>
      <c r="D11236" s="917"/>
      <c r="E11236" s="917"/>
    </row>
    <row r="11237" spans="1:5">
      <c r="A11237" s="923"/>
      <c r="B11237" s="917"/>
      <c r="C11237" s="917"/>
      <c r="D11237" s="917"/>
      <c r="E11237" s="917"/>
    </row>
    <row r="11238" spans="1:5">
      <c r="A11238" s="923"/>
      <c r="B11238" s="917"/>
      <c r="C11238" s="917"/>
      <c r="D11238" s="917"/>
      <c r="E11238" s="917"/>
    </row>
    <row r="11239" spans="1:5">
      <c r="A11239" s="923"/>
      <c r="B11239" s="917"/>
      <c r="C11239" s="917"/>
      <c r="D11239" s="917"/>
      <c r="E11239" s="917"/>
    </row>
    <row r="11240" spans="1:5">
      <c r="A11240" s="923"/>
      <c r="B11240" s="917"/>
      <c r="C11240" s="917"/>
      <c r="D11240" s="917"/>
      <c r="E11240" s="917"/>
    </row>
    <row r="11241" spans="1:5">
      <c r="A11241" s="923"/>
      <c r="B11241" s="917"/>
      <c r="C11241" s="917"/>
      <c r="D11241" s="917"/>
      <c r="E11241" s="917"/>
    </row>
    <row r="11242" spans="1:5">
      <c r="A11242" s="923"/>
      <c r="B11242" s="917"/>
      <c r="C11242" s="917"/>
      <c r="D11242" s="917"/>
      <c r="E11242" s="917"/>
    </row>
    <row r="11243" spans="1:5">
      <c r="A11243" s="923"/>
      <c r="B11243" s="917"/>
      <c r="C11243" s="917"/>
      <c r="D11243" s="917"/>
      <c r="E11243" s="917"/>
    </row>
    <row r="11244" spans="1:5">
      <c r="A11244" s="923"/>
      <c r="B11244" s="917"/>
      <c r="C11244" s="917"/>
      <c r="D11244" s="917"/>
      <c r="E11244" s="917"/>
    </row>
    <row r="11245" spans="1:5">
      <c r="A11245" s="923"/>
      <c r="B11245" s="917"/>
      <c r="C11245" s="917"/>
      <c r="D11245" s="917"/>
      <c r="E11245" s="917"/>
    </row>
    <row r="11246" spans="1:5">
      <c r="A11246" s="923"/>
      <c r="B11246" s="917"/>
      <c r="C11246" s="917"/>
      <c r="D11246" s="917"/>
      <c r="E11246" s="917"/>
    </row>
    <row r="11247" spans="1:5">
      <c r="A11247" s="923"/>
      <c r="B11247" s="917"/>
      <c r="C11247" s="917"/>
      <c r="D11247" s="917"/>
      <c r="E11247" s="917"/>
    </row>
    <row r="11248" spans="1:5">
      <c r="A11248" s="923"/>
      <c r="B11248" s="917"/>
      <c r="C11248" s="917"/>
      <c r="D11248" s="917"/>
      <c r="E11248" s="917"/>
    </row>
    <row r="11249" spans="1:5">
      <c r="A11249" s="923"/>
      <c r="B11249" s="917"/>
      <c r="C11249" s="917"/>
      <c r="D11249" s="917"/>
      <c r="E11249" s="917"/>
    </row>
    <row r="11250" spans="1:5">
      <c r="A11250" s="923"/>
      <c r="B11250" s="917"/>
      <c r="C11250" s="917"/>
      <c r="D11250" s="917"/>
      <c r="E11250" s="917"/>
    </row>
    <row r="11251" spans="1:5">
      <c r="A11251" s="923"/>
      <c r="B11251" s="917"/>
      <c r="C11251" s="917"/>
      <c r="D11251" s="917"/>
      <c r="E11251" s="917"/>
    </row>
    <row r="11252" spans="1:5">
      <c r="A11252" s="923"/>
      <c r="B11252" s="917"/>
      <c r="C11252" s="917"/>
      <c r="D11252" s="917"/>
      <c r="E11252" s="917"/>
    </row>
    <row r="11253" spans="1:5">
      <c r="A11253" s="923"/>
      <c r="B11253" s="917"/>
      <c r="C11253" s="917"/>
      <c r="D11253" s="917"/>
      <c r="E11253" s="917"/>
    </row>
    <row r="11254" spans="1:5">
      <c r="A11254" s="923"/>
      <c r="B11254" s="917"/>
      <c r="C11254" s="917"/>
      <c r="D11254" s="917"/>
      <c r="E11254" s="917"/>
    </row>
    <row r="11255" spans="1:5">
      <c r="A11255" s="923"/>
      <c r="B11255" s="917"/>
      <c r="C11255" s="917"/>
      <c r="D11255" s="917"/>
      <c r="E11255" s="917"/>
    </row>
    <row r="11256" spans="1:5">
      <c r="A11256" s="923"/>
      <c r="B11256" s="917"/>
      <c r="C11256" s="917"/>
      <c r="D11256" s="917"/>
      <c r="E11256" s="917"/>
    </row>
    <row r="11257" spans="1:5">
      <c r="A11257" s="923"/>
      <c r="B11257" s="917"/>
      <c r="C11257" s="917"/>
      <c r="D11257" s="917"/>
      <c r="E11257" s="917"/>
    </row>
    <row r="11258" spans="1:5">
      <c r="A11258" s="923"/>
      <c r="B11258" s="917"/>
      <c r="C11258" s="917"/>
      <c r="D11258" s="917"/>
      <c r="E11258" s="917"/>
    </row>
    <row r="11259" spans="1:5">
      <c r="A11259" s="923"/>
      <c r="B11259" s="917"/>
      <c r="C11259" s="917"/>
      <c r="D11259" s="917"/>
      <c r="E11259" s="917"/>
    </row>
    <row r="11260" spans="1:5">
      <c r="A11260" s="923"/>
      <c r="B11260" s="917"/>
      <c r="C11260" s="917"/>
      <c r="D11260" s="917"/>
      <c r="E11260" s="917"/>
    </row>
    <row r="11261" spans="1:5">
      <c r="A11261" s="923"/>
      <c r="B11261" s="917"/>
      <c r="C11261" s="917"/>
      <c r="D11261" s="917"/>
      <c r="E11261" s="917"/>
    </row>
    <row r="11262" spans="1:5">
      <c r="A11262" s="923"/>
      <c r="B11262" s="917"/>
      <c r="C11262" s="917"/>
      <c r="D11262" s="917"/>
      <c r="E11262" s="917"/>
    </row>
    <row r="11263" spans="1:5">
      <c r="A11263" s="923"/>
      <c r="B11263" s="917"/>
      <c r="C11263" s="917"/>
      <c r="D11263" s="917"/>
      <c r="E11263" s="917"/>
    </row>
    <row r="11264" spans="1:5">
      <c r="A11264" s="923"/>
      <c r="B11264" s="917"/>
      <c r="C11264" s="917"/>
      <c r="D11264" s="917"/>
      <c r="E11264" s="917"/>
    </row>
    <row r="11265" spans="1:5">
      <c r="A11265" s="923"/>
      <c r="B11265" s="917"/>
      <c r="C11265" s="917"/>
      <c r="D11265" s="917"/>
      <c r="E11265" s="917"/>
    </row>
    <row r="11266" spans="1:5">
      <c r="A11266" s="923"/>
      <c r="B11266" s="917"/>
      <c r="C11266" s="917"/>
      <c r="D11266" s="917"/>
      <c r="E11266" s="917"/>
    </row>
    <row r="11267" spans="1:5">
      <c r="A11267" s="923"/>
      <c r="B11267" s="917"/>
      <c r="C11267" s="917"/>
      <c r="D11267" s="917"/>
      <c r="E11267" s="917"/>
    </row>
    <row r="11268" spans="1:5">
      <c r="A11268" s="923"/>
      <c r="B11268" s="917"/>
      <c r="C11268" s="917"/>
      <c r="D11268" s="917"/>
      <c r="E11268" s="917"/>
    </row>
    <row r="11269" spans="1:5">
      <c r="A11269" s="923"/>
      <c r="B11269" s="917"/>
      <c r="C11269" s="917"/>
      <c r="D11269" s="917"/>
      <c r="E11269" s="917"/>
    </row>
    <row r="11270" spans="1:5">
      <c r="A11270" s="923"/>
      <c r="B11270" s="917"/>
      <c r="C11270" s="917"/>
      <c r="D11270" s="917"/>
      <c r="E11270" s="917"/>
    </row>
    <row r="11271" spans="1:5">
      <c r="A11271" s="923"/>
      <c r="B11271" s="917"/>
      <c r="C11271" s="917"/>
      <c r="D11271" s="917"/>
      <c r="E11271" s="917"/>
    </row>
    <row r="11272" spans="1:5">
      <c r="A11272" s="923"/>
      <c r="B11272" s="917"/>
      <c r="C11272" s="917"/>
      <c r="D11272" s="917"/>
      <c r="E11272" s="917"/>
    </row>
    <row r="11273" spans="1:5">
      <c r="A11273" s="923"/>
      <c r="B11273" s="917"/>
      <c r="C11273" s="917"/>
      <c r="D11273" s="917"/>
      <c r="E11273" s="917"/>
    </row>
    <row r="11274" spans="1:5">
      <c r="A11274" s="923"/>
      <c r="B11274" s="917"/>
      <c r="C11274" s="917"/>
      <c r="D11274" s="917"/>
      <c r="E11274" s="917"/>
    </row>
    <row r="11275" spans="1:5">
      <c r="A11275" s="923"/>
      <c r="B11275" s="917"/>
      <c r="C11275" s="917"/>
      <c r="D11275" s="917"/>
      <c r="E11275" s="917"/>
    </row>
    <row r="11276" spans="1:5">
      <c r="A11276" s="923"/>
      <c r="B11276" s="917"/>
      <c r="C11276" s="917"/>
      <c r="D11276" s="917"/>
      <c r="E11276" s="917"/>
    </row>
    <row r="11277" spans="1:5">
      <c r="A11277" s="923"/>
      <c r="B11277" s="917"/>
      <c r="C11277" s="917"/>
      <c r="D11277" s="917"/>
      <c r="E11277" s="917"/>
    </row>
    <row r="11278" spans="1:5">
      <c r="A11278" s="923"/>
      <c r="B11278" s="917"/>
      <c r="C11278" s="917"/>
      <c r="D11278" s="917"/>
      <c r="E11278" s="917"/>
    </row>
    <row r="11279" spans="1:5">
      <c r="A11279" s="923"/>
      <c r="B11279" s="917"/>
      <c r="C11279" s="917"/>
      <c r="D11279" s="917"/>
      <c r="E11279" s="917"/>
    </row>
    <row r="11280" spans="1:5">
      <c r="A11280" s="923"/>
      <c r="B11280" s="917"/>
      <c r="C11280" s="917"/>
      <c r="D11280" s="917"/>
      <c r="E11280" s="917"/>
    </row>
    <row r="11281" spans="1:5">
      <c r="A11281" s="923"/>
      <c r="B11281" s="917"/>
      <c r="C11281" s="917"/>
      <c r="D11281" s="917"/>
      <c r="E11281" s="917"/>
    </row>
    <row r="11282" spans="1:5">
      <c r="A11282" s="923"/>
      <c r="B11282" s="917"/>
      <c r="C11282" s="917"/>
      <c r="D11282" s="917"/>
      <c r="E11282" s="917"/>
    </row>
    <row r="11283" spans="1:5">
      <c r="A11283" s="923"/>
      <c r="B11283" s="917"/>
      <c r="C11283" s="917"/>
      <c r="D11283" s="917"/>
      <c r="E11283" s="917"/>
    </row>
    <row r="11284" spans="1:5">
      <c r="A11284" s="923"/>
      <c r="B11284" s="917"/>
      <c r="C11284" s="917"/>
      <c r="D11284" s="917"/>
      <c r="E11284" s="917"/>
    </row>
    <row r="11285" spans="1:5">
      <c r="A11285" s="923"/>
      <c r="B11285" s="917"/>
      <c r="C11285" s="917"/>
      <c r="D11285" s="917"/>
      <c r="E11285" s="917"/>
    </row>
    <row r="11286" spans="1:5">
      <c r="A11286" s="923"/>
      <c r="B11286" s="917"/>
      <c r="C11286" s="917"/>
      <c r="D11286" s="917"/>
      <c r="E11286" s="917"/>
    </row>
    <row r="11287" spans="1:5">
      <c r="A11287" s="923"/>
      <c r="B11287" s="917"/>
      <c r="C11287" s="917"/>
      <c r="D11287" s="917"/>
      <c r="E11287" s="917"/>
    </row>
    <row r="11288" spans="1:5">
      <c r="A11288" s="923"/>
      <c r="B11288" s="917"/>
      <c r="C11288" s="917"/>
      <c r="D11288" s="917"/>
      <c r="E11288" s="917"/>
    </row>
    <row r="11289" spans="1:5">
      <c r="A11289" s="923"/>
      <c r="B11289" s="917"/>
      <c r="C11289" s="917"/>
      <c r="D11289" s="917"/>
      <c r="E11289" s="917"/>
    </row>
    <row r="11290" spans="1:5">
      <c r="A11290" s="923"/>
      <c r="B11290" s="917"/>
      <c r="C11290" s="917"/>
      <c r="D11290" s="917"/>
      <c r="E11290" s="917"/>
    </row>
    <row r="11291" spans="1:5">
      <c r="A11291" s="923"/>
      <c r="B11291" s="917"/>
      <c r="C11291" s="917"/>
      <c r="D11291" s="917"/>
      <c r="E11291" s="917"/>
    </row>
    <row r="11292" spans="1:5">
      <c r="A11292" s="923"/>
      <c r="B11292" s="917"/>
      <c r="C11292" s="917"/>
      <c r="D11292" s="917"/>
      <c r="E11292" s="917"/>
    </row>
    <row r="11293" spans="1:5">
      <c r="A11293" s="923"/>
      <c r="B11293" s="917"/>
      <c r="C11293" s="917"/>
      <c r="D11293" s="917"/>
      <c r="E11293" s="917"/>
    </row>
    <row r="11294" spans="1:5">
      <c r="A11294" s="923"/>
      <c r="B11294" s="917"/>
      <c r="C11294" s="917"/>
      <c r="D11294" s="917"/>
      <c r="E11294" s="917"/>
    </row>
    <row r="11295" spans="1:5">
      <c r="A11295" s="923"/>
      <c r="B11295" s="917"/>
      <c r="C11295" s="917"/>
      <c r="D11295" s="917"/>
      <c r="E11295" s="917"/>
    </row>
    <row r="11296" spans="1:5">
      <c r="A11296" s="923"/>
      <c r="B11296" s="917"/>
      <c r="C11296" s="917"/>
      <c r="D11296" s="917"/>
      <c r="E11296" s="917"/>
    </row>
    <row r="11297" spans="1:5">
      <c r="A11297" s="923"/>
      <c r="B11297" s="917"/>
      <c r="C11297" s="917"/>
      <c r="D11297" s="917"/>
      <c r="E11297" s="917"/>
    </row>
    <row r="11298" spans="1:5">
      <c r="A11298" s="923"/>
      <c r="B11298" s="917"/>
      <c r="C11298" s="917"/>
      <c r="D11298" s="917"/>
      <c r="E11298" s="917"/>
    </row>
    <row r="11299" spans="1:5">
      <c r="A11299" s="923"/>
      <c r="B11299" s="917"/>
      <c r="C11299" s="917"/>
      <c r="D11299" s="917"/>
      <c r="E11299" s="917"/>
    </row>
    <row r="11300" spans="1:5">
      <c r="A11300" s="923"/>
      <c r="B11300" s="917"/>
      <c r="C11300" s="917"/>
      <c r="D11300" s="917"/>
      <c r="E11300" s="917"/>
    </row>
    <row r="11301" spans="1:5">
      <c r="A11301" s="923"/>
      <c r="B11301" s="917"/>
      <c r="C11301" s="917"/>
      <c r="D11301" s="917"/>
      <c r="E11301" s="917"/>
    </row>
    <row r="11302" spans="1:5">
      <c r="A11302" s="923"/>
      <c r="B11302" s="917"/>
      <c r="C11302" s="917"/>
      <c r="D11302" s="917"/>
      <c r="E11302" s="917"/>
    </row>
    <row r="11303" spans="1:5">
      <c r="A11303" s="923"/>
      <c r="B11303" s="917"/>
      <c r="C11303" s="917"/>
      <c r="D11303" s="917"/>
      <c r="E11303" s="917"/>
    </row>
    <row r="11304" spans="1:5">
      <c r="A11304" s="923"/>
      <c r="B11304" s="917"/>
      <c r="C11304" s="917"/>
      <c r="D11304" s="917"/>
      <c r="E11304" s="917"/>
    </row>
    <row r="11305" spans="1:5">
      <c r="A11305" s="923"/>
      <c r="B11305" s="917"/>
      <c r="C11305" s="917"/>
      <c r="D11305" s="917"/>
      <c r="E11305" s="917"/>
    </row>
    <row r="11306" spans="1:5">
      <c r="A11306" s="923"/>
      <c r="B11306" s="917"/>
      <c r="C11306" s="917"/>
      <c r="D11306" s="917"/>
      <c r="E11306" s="917"/>
    </row>
    <row r="11307" spans="1:5">
      <c r="A11307" s="923"/>
      <c r="B11307" s="917"/>
      <c r="C11307" s="917"/>
      <c r="D11307" s="917"/>
      <c r="E11307" s="917"/>
    </row>
    <row r="11308" spans="1:5">
      <c r="A11308" s="923"/>
      <c r="B11308" s="917"/>
      <c r="C11308" s="917"/>
      <c r="D11308" s="917"/>
      <c r="E11308" s="917"/>
    </row>
    <row r="11309" spans="1:5">
      <c r="A11309" s="923"/>
      <c r="B11309" s="917"/>
      <c r="C11309" s="917"/>
      <c r="D11309" s="917"/>
      <c r="E11309" s="917"/>
    </row>
    <row r="11310" spans="1:5">
      <c r="A11310" s="923"/>
      <c r="B11310" s="917"/>
      <c r="C11310" s="917"/>
      <c r="D11310" s="917"/>
      <c r="E11310" s="917"/>
    </row>
    <row r="11311" spans="1:5">
      <c r="A11311" s="923"/>
      <c r="B11311" s="917"/>
      <c r="C11311" s="917"/>
      <c r="D11311" s="917"/>
      <c r="E11311" s="917"/>
    </row>
    <row r="11312" spans="1:5">
      <c r="A11312" s="923"/>
      <c r="B11312" s="917"/>
      <c r="C11312" s="917"/>
      <c r="D11312" s="917"/>
      <c r="E11312" s="917"/>
    </row>
    <row r="11313" spans="1:5">
      <c r="A11313" s="923"/>
      <c r="B11313" s="917"/>
      <c r="C11313" s="917"/>
      <c r="D11313" s="917"/>
      <c r="E11313" s="917"/>
    </row>
    <row r="11314" spans="1:5">
      <c r="A11314" s="923"/>
      <c r="B11314" s="917"/>
      <c r="C11314" s="917"/>
      <c r="D11314" s="917"/>
      <c r="E11314" s="917"/>
    </row>
    <row r="11315" spans="1:5">
      <c r="A11315" s="923"/>
      <c r="B11315" s="917"/>
      <c r="C11315" s="917"/>
      <c r="D11315" s="917"/>
      <c r="E11315" s="917"/>
    </row>
    <row r="11316" spans="1:5">
      <c r="A11316" s="923"/>
      <c r="B11316" s="917"/>
      <c r="C11316" s="917"/>
      <c r="D11316" s="917"/>
      <c r="E11316" s="917"/>
    </row>
    <row r="11317" spans="1:5">
      <c r="A11317" s="923"/>
      <c r="B11317" s="917"/>
      <c r="C11317" s="917"/>
      <c r="D11317" s="917"/>
      <c r="E11317" s="917"/>
    </row>
    <row r="11318" spans="1:5">
      <c r="A11318" s="923"/>
      <c r="B11318" s="917"/>
      <c r="C11318" s="917"/>
      <c r="D11318" s="917"/>
      <c r="E11318" s="917"/>
    </row>
    <row r="11319" spans="1:5">
      <c r="A11319" s="923"/>
      <c r="B11319" s="917"/>
      <c r="C11319" s="917"/>
      <c r="D11319" s="917"/>
      <c r="E11319" s="917"/>
    </row>
    <row r="11320" spans="1:5">
      <c r="A11320" s="923"/>
      <c r="B11320" s="917"/>
      <c r="C11320" s="917"/>
      <c r="D11320" s="917"/>
      <c r="E11320" s="917"/>
    </row>
    <row r="11321" spans="1:5">
      <c r="A11321" s="923"/>
      <c r="B11321" s="917"/>
      <c r="C11321" s="917"/>
      <c r="D11321" s="917"/>
      <c r="E11321" s="917"/>
    </row>
    <row r="11322" spans="1:5">
      <c r="A11322" s="923"/>
      <c r="B11322" s="917"/>
      <c r="C11322" s="917"/>
      <c r="D11322" s="917"/>
      <c r="E11322" s="917"/>
    </row>
    <row r="11323" spans="1:5">
      <c r="A11323" s="923"/>
      <c r="B11323" s="917"/>
      <c r="C11323" s="917"/>
      <c r="D11323" s="917"/>
      <c r="E11323" s="917"/>
    </row>
    <row r="11324" spans="1:5">
      <c r="A11324" s="923"/>
      <c r="B11324" s="917"/>
      <c r="C11324" s="917"/>
      <c r="D11324" s="917"/>
      <c r="E11324" s="917"/>
    </row>
    <row r="11325" spans="1:5">
      <c r="A11325" s="923"/>
      <c r="B11325" s="917"/>
      <c r="C11325" s="917"/>
      <c r="D11325" s="917"/>
      <c r="E11325" s="917"/>
    </row>
    <row r="11326" spans="1:5">
      <c r="A11326" s="923"/>
      <c r="B11326" s="917"/>
      <c r="C11326" s="917"/>
      <c r="D11326" s="917"/>
      <c r="E11326" s="917"/>
    </row>
    <row r="11327" spans="1:5">
      <c r="A11327" s="923"/>
      <c r="B11327" s="917"/>
      <c r="C11327" s="917"/>
      <c r="D11327" s="917"/>
      <c r="E11327" s="917"/>
    </row>
    <row r="11328" spans="1:5">
      <c r="A11328" s="923"/>
      <c r="B11328" s="917"/>
      <c r="C11328" s="917"/>
      <c r="D11328" s="917"/>
      <c r="E11328" s="917"/>
    </row>
    <row r="11329" spans="1:5">
      <c r="A11329" s="923"/>
      <c r="B11329" s="917"/>
      <c r="C11329" s="917"/>
      <c r="D11329" s="917"/>
      <c r="E11329" s="917"/>
    </row>
    <row r="11330" spans="1:5">
      <c r="A11330" s="923"/>
      <c r="B11330" s="917"/>
      <c r="C11330" s="917"/>
      <c r="D11330" s="917"/>
      <c r="E11330" s="917"/>
    </row>
    <row r="11331" spans="1:5">
      <c r="A11331" s="923"/>
      <c r="B11331" s="917"/>
      <c r="C11331" s="917"/>
      <c r="D11331" s="917"/>
      <c r="E11331" s="917"/>
    </row>
    <row r="11332" spans="1:5">
      <c r="A11332" s="923"/>
      <c r="B11332" s="917"/>
      <c r="C11332" s="917"/>
      <c r="D11332" s="917"/>
      <c r="E11332" s="917"/>
    </row>
    <row r="11333" spans="1:5">
      <c r="A11333" s="923"/>
      <c r="B11333" s="917"/>
      <c r="C11333" s="917"/>
      <c r="D11333" s="917"/>
      <c r="E11333" s="917"/>
    </row>
    <row r="11334" spans="1:5">
      <c r="A11334" s="923"/>
      <c r="B11334" s="917"/>
      <c r="C11334" s="917"/>
      <c r="D11334" s="917"/>
      <c r="E11334" s="917"/>
    </row>
    <row r="11335" spans="1:5">
      <c r="A11335" s="923"/>
      <c r="B11335" s="917"/>
      <c r="C11335" s="917"/>
      <c r="D11335" s="917"/>
      <c r="E11335" s="917"/>
    </row>
    <row r="11336" spans="1:5">
      <c r="A11336" s="923"/>
      <c r="B11336" s="917"/>
      <c r="C11336" s="917"/>
      <c r="D11336" s="917"/>
      <c r="E11336" s="917"/>
    </row>
    <row r="11337" spans="1:5">
      <c r="A11337" s="923"/>
      <c r="B11337" s="917"/>
      <c r="C11337" s="917"/>
      <c r="D11337" s="917"/>
      <c r="E11337" s="917"/>
    </row>
    <row r="11338" spans="1:5">
      <c r="A11338" s="923"/>
      <c r="B11338" s="917"/>
      <c r="C11338" s="917"/>
      <c r="D11338" s="917"/>
      <c r="E11338" s="917"/>
    </row>
    <row r="11339" spans="1:5">
      <c r="A11339" s="923"/>
      <c r="B11339" s="917"/>
      <c r="C11339" s="917"/>
      <c r="D11339" s="917"/>
      <c r="E11339" s="917"/>
    </row>
    <row r="11340" spans="1:5">
      <c r="A11340" s="923"/>
      <c r="B11340" s="917"/>
      <c r="C11340" s="917"/>
      <c r="D11340" s="917"/>
      <c r="E11340" s="917"/>
    </row>
    <row r="11341" spans="1:5">
      <c r="A11341" s="923"/>
      <c r="B11341" s="917"/>
      <c r="C11341" s="917"/>
      <c r="D11341" s="917"/>
      <c r="E11341" s="917"/>
    </row>
    <row r="11342" spans="1:5">
      <c r="A11342" s="923"/>
      <c r="B11342" s="917"/>
      <c r="C11342" s="917"/>
      <c r="D11342" s="917"/>
      <c r="E11342" s="917"/>
    </row>
    <row r="11343" spans="1:5">
      <c r="A11343" s="923"/>
      <c r="B11343" s="917"/>
      <c r="C11343" s="917"/>
      <c r="D11343" s="917"/>
      <c r="E11343" s="917"/>
    </row>
    <row r="11344" spans="1:5">
      <c r="A11344" s="923"/>
      <c r="B11344" s="917"/>
      <c r="C11344" s="917"/>
      <c r="D11344" s="917"/>
      <c r="E11344" s="917"/>
    </row>
    <row r="11345" spans="1:5">
      <c r="A11345" s="923"/>
      <c r="B11345" s="917"/>
      <c r="C11345" s="917"/>
      <c r="D11345" s="917"/>
      <c r="E11345" s="917"/>
    </row>
    <row r="11346" spans="1:5">
      <c r="A11346" s="923"/>
      <c r="B11346" s="917"/>
      <c r="C11346" s="917"/>
      <c r="D11346" s="917"/>
      <c r="E11346" s="917"/>
    </row>
    <row r="11347" spans="1:5">
      <c r="A11347" s="923"/>
      <c r="B11347" s="917"/>
      <c r="C11347" s="917"/>
      <c r="D11347" s="917"/>
      <c r="E11347" s="917"/>
    </row>
    <row r="11348" spans="1:5">
      <c r="A11348" s="923"/>
      <c r="B11348" s="917"/>
      <c r="C11348" s="917"/>
      <c r="D11348" s="917"/>
      <c r="E11348" s="917"/>
    </row>
    <row r="11349" spans="1:5">
      <c r="A11349" s="923"/>
      <c r="B11349" s="917"/>
      <c r="C11349" s="917"/>
      <c r="D11349" s="917"/>
      <c r="E11349" s="917"/>
    </row>
    <row r="11350" spans="1:5">
      <c r="A11350" s="923"/>
      <c r="B11350" s="917"/>
      <c r="C11350" s="917"/>
      <c r="D11350" s="917"/>
      <c r="E11350" s="917"/>
    </row>
    <row r="11351" spans="1:5">
      <c r="A11351" s="923"/>
      <c r="B11351" s="917"/>
      <c r="C11351" s="917"/>
      <c r="D11351" s="917"/>
      <c r="E11351" s="917"/>
    </row>
    <row r="11352" spans="1:5">
      <c r="A11352" s="923"/>
      <c r="B11352" s="917"/>
      <c r="C11352" s="917"/>
      <c r="D11352" s="917"/>
      <c r="E11352" s="917"/>
    </row>
    <row r="11353" spans="1:5">
      <c r="A11353" s="923"/>
      <c r="B11353" s="917"/>
      <c r="C11353" s="917"/>
      <c r="D11353" s="917"/>
      <c r="E11353" s="917"/>
    </row>
    <row r="11354" spans="1:5">
      <c r="A11354" s="923"/>
      <c r="B11354" s="917"/>
      <c r="C11354" s="917"/>
      <c r="D11354" s="917"/>
      <c r="E11354" s="917"/>
    </row>
    <row r="11355" spans="1:5">
      <c r="A11355" s="923"/>
      <c r="B11355" s="917"/>
      <c r="C11355" s="917"/>
      <c r="D11355" s="917"/>
      <c r="E11355" s="917"/>
    </row>
    <row r="11356" spans="1:5">
      <c r="A11356" s="923"/>
      <c r="B11356" s="917"/>
      <c r="C11356" s="917"/>
      <c r="D11356" s="917"/>
      <c r="E11356" s="917"/>
    </row>
    <row r="11357" spans="1:5">
      <c r="A11357" s="923"/>
      <c r="B11357" s="917"/>
      <c r="C11357" s="917"/>
      <c r="D11357" s="917"/>
      <c r="E11357" s="917"/>
    </row>
    <row r="11358" spans="1:5">
      <c r="A11358" s="923"/>
      <c r="B11358" s="917"/>
      <c r="C11358" s="917"/>
      <c r="D11358" s="917"/>
      <c r="E11358" s="917"/>
    </row>
    <row r="11359" spans="1:5">
      <c r="A11359" s="923"/>
      <c r="B11359" s="917"/>
      <c r="C11359" s="917"/>
      <c r="D11359" s="917"/>
      <c r="E11359" s="917"/>
    </row>
    <row r="11360" spans="1:5">
      <c r="A11360" s="923"/>
      <c r="B11360" s="917"/>
      <c r="C11360" s="917"/>
      <c r="D11360" s="917"/>
      <c r="E11360" s="917"/>
    </row>
    <row r="11361" spans="1:5">
      <c r="A11361" s="923"/>
      <c r="B11361" s="917"/>
      <c r="C11361" s="917"/>
      <c r="D11361" s="917"/>
      <c r="E11361" s="917"/>
    </row>
    <row r="11362" spans="1:5">
      <c r="A11362" s="923"/>
      <c r="B11362" s="917"/>
      <c r="C11362" s="917"/>
      <c r="D11362" s="917"/>
      <c r="E11362" s="917"/>
    </row>
    <row r="11363" spans="1:5">
      <c r="A11363" s="923"/>
      <c r="B11363" s="917"/>
      <c r="C11363" s="917"/>
      <c r="D11363" s="917"/>
      <c r="E11363" s="917"/>
    </row>
    <row r="11364" spans="1:5">
      <c r="A11364" s="923"/>
      <c r="B11364" s="917"/>
      <c r="C11364" s="917"/>
      <c r="D11364" s="917"/>
      <c r="E11364" s="917"/>
    </row>
    <row r="11365" spans="1:5">
      <c r="A11365" s="923"/>
      <c r="B11365" s="917"/>
      <c r="C11365" s="917"/>
      <c r="D11365" s="917"/>
      <c r="E11365" s="917"/>
    </row>
    <row r="11366" spans="1:5">
      <c r="A11366" s="923"/>
      <c r="B11366" s="917"/>
      <c r="C11366" s="917"/>
      <c r="D11366" s="917"/>
      <c r="E11366" s="917"/>
    </row>
    <row r="11367" spans="1:5">
      <c r="A11367" s="923"/>
      <c r="B11367" s="917"/>
      <c r="C11367" s="917"/>
      <c r="D11367" s="917"/>
      <c r="E11367" s="917"/>
    </row>
    <row r="11368" spans="1:5">
      <c r="A11368" s="923"/>
      <c r="B11368" s="917"/>
      <c r="C11368" s="917"/>
      <c r="D11368" s="917"/>
      <c r="E11368" s="917"/>
    </row>
    <row r="11369" spans="1:5">
      <c r="A11369" s="923"/>
      <c r="B11369" s="917"/>
      <c r="C11369" s="917"/>
      <c r="D11369" s="917"/>
      <c r="E11369" s="917"/>
    </row>
    <row r="11370" spans="1:5">
      <c r="A11370" s="923"/>
      <c r="B11370" s="917"/>
      <c r="C11370" s="917"/>
      <c r="D11370" s="917"/>
      <c r="E11370" s="917"/>
    </row>
    <row r="11371" spans="1:5">
      <c r="A11371" s="923"/>
      <c r="B11371" s="917"/>
      <c r="C11371" s="917"/>
      <c r="D11371" s="917"/>
      <c r="E11371" s="917"/>
    </row>
    <row r="11372" spans="1:5">
      <c r="A11372" s="923"/>
      <c r="B11372" s="917"/>
      <c r="C11372" s="917"/>
      <c r="D11372" s="917"/>
      <c r="E11372" s="917"/>
    </row>
    <row r="11373" spans="1:5">
      <c r="A11373" s="923"/>
      <c r="B11373" s="917"/>
      <c r="C11373" s="917"/>
      <c r="D11373" s="917"/>
      <c r="E11373" s="917"/>
    </row>
    <row r="11374" spans="1:5">
      <c r="A11374" s="923"/>
      <c r="B11374" s="917"/>
      <c r="C11374" s="917"/>
      <c r="D11374" s="917"/>
      <c r="E11374" s="917"/>
    </row>
    <row r="11375" spans="1:5">
      <c r="A11375" s="923"/>
      <c r="B11375" s="917"/>
      <c r="C11375" s="917"/>
      <c r="D11375" s="917"/>
      <c r="E11375" s="917"/>
    </row>
    <row r="11376" spans="1:5">
      <c r="A11376" s="923"/>
      <c r="B11376" s="917"/>
      <c r="C11376" s="917"/>
      <c r="D11376" s="917"/>
      <c r="E11376" s="917"/>
    </row>
    <row r="11377" spans="1:5">
      <c r="A11377" s="923"/>
      <c r="B11377" s="917"/>
      <c r="C11377" s="917"/>
      <c r="D11377" s="917"/>
      <c r="E11377" s="917"/>
    </row>
    <row r="11378" spans="1:5">
      <c r="A11378" s="923"/>
      <c r="B11378" s="917"/>
      <c r="C11378" s="917"/>
      <c r="D11378" s="917"/>
      <c r="E11378" s="917"/>
    </row>
    <row r="11379" spans="1:5">
      <c r="A11379" s="923"/>
      <c r="B11379" s="917"/>
      <c r="C11379" s="917"/>
      <c r="D11379" s="917"/>
      <c r="E11379" s="917"/>
    </row>
    <row r="11380" spans="1:5">
      <c r="A11380" s="923"/>
      <c r="B11380" s="917"/>
      <c r="C11380" s="917"/>
      <c r="D11380" s="917"/>
      <c r="E11380" s="917"/>
    </row>
    <row r="11381" spans="1:5">
      <c r="A11381" s="923"/>
      <c r="B11381" s="917"/>
      <c r="C11381" s="917"/>
      <c r="D11381" s="917"/>
      <c r="E11381" s="917"/>
    </row>
    <row r="11382" spans="1:5">
      <c r="A11382" s="923"/>
      <c r="B11382" s="917"/>
      <c r="C11382" s="917"/>
      <c r="D11382" s="917"/>
      <c r="E11382" s="917"/>
    </row>
    <row r="11383" spans="1:5">
      <c r="A11383" s="923"/>
      <c r="B11383" s="917"/>
      <c r="C11383" s="917"/>
      <c r="D11383" s="917"/>
      <c r="E11383" s="917"/>
    </row>
    <row r="11384" spans="1:5">
      <c r="A11384" s="923"/>
      <c r="B11384" s="917"/>
      <c r="C11384" s="917"/>
      <c r="D11384" s="917"/>
      <c r="E11384" s="917"/>
    </row>
    <row r="11385" spans="1:5">
      <c r="A11385" s="923"/>
      <c r="B11385" s="917"/>
      <c r="C11385" s="917"/>
      <c r="D11385" s="917"/>
      <c r="E11385" s="917"/>
    </row>
    <row r="11386" spans="1:5">
      <c r="A11386" s="923"/>
      <c r="B11386" s="917"/>
      <c r="C11386" s="917"/>
      <c r="D11386" s="917"/>
      <c r="E11386" s="917"/>
    </row>
    <row r="11387" spans="1:5">
      <c r="A11387" s="923"/>
      <c r="B11387" s="917"/>
      <c r="C11387" s="917"/>
      <c r="D11387" s="917"/>
      <c r="E11387" s="917"/>
    </row>
    <row r="11388" spans="1:5">
      <c r="A11388" s="923"/>
      <c r="B11388" s="917"/>
      <c r="C11388" s="917"/>
      <c r="D11388" s="917"/>
      <c r="E11388" s="917"/>
    </row>
    <row r="11389" spans="1:5">
      <c r="A11389" s="923"/>
      <c r="B11389" s="917"/>
      <c r="C11389" s="917"/>
      <c r="D11389" s="917"/>
      <c r="E11389" s="917"/>
    </row>
    <row r="11390" spans="1:5">
      <c r="A11390" s="923"/>
      <c r="B11390" s="917"/>
      <c r="C11390" s="917"/>
      <c r="D11390" s="917"/>
      <c r="E11390" s="917"/>
    </row>
    <row r="11391" spans="1:5">
      <c r="A11391" s="923"/>
      <c r="B11391" s="917"/>
      <c r="C11391" s="917"/>
      <c r="D11391" s="917"/>
      <c r="E11391" s="917"/>
    </row>
    <row r="11392" spans="1:5">
      <c r="A11392" s="923"/>
      <c r="B11392" s="917"/>
      <c r="C11392" s="917"/>
      <c r="D11392" s="917"/>
      <c r="E11392" s="917"/>
    </row>
    <row r="11393" spans="1:5">
      <c r="A11393" s="923"/>
      <c r="B11393" s="917"/>
      <c r="C11393" s="917"/>
      <c r="D11393" s="917"/>
      <c r="E11393" s="917"/>
    </row>
    <row r="11394" spans="1:5">
      <c r="A11394" s="923"/>
      <c r="B11394" s="917"/>
      <c r="C11394" s="917"/>
      <c r="D11394" s="917"/>
      <c r="E11394" s="917"/>
    </row>
    <row r="11395" spans="1:5">
      <c r="A11395" s="923"/>
      <c r="B11395" s="917"/>
      <c r="C11395" s="917"/>
      <c r="D11395" s="917"/>
      <c r="E11395" s="917"/>
    </row>
    <row r="11396" spans="1:5">
      <c r="A11396" s="923"/>
      <c r="B11396" s="917"/>
      <c r="C11396" s="917"/>
      <c r="D11396" s="917"/>
      <c r="E11396" s="917"/>
    </row>
    <row r="11397" spans="1:5">
      <c r="A11397" s="923"/>
      <c r="B11397" s="917"/>
      <c r="C11397" s="917"/>
      <c r="D11397" s="917"/>
      <c r="E11397" s="917"/>
    </row>
    <row r="11398" spans="1:5">
      <c r="A11398" s="923"/>
      <c r="B11398" s="917"/>
      <c r="C11398" s="917"/>
      <c r="D11398" s="917"/>
      <c r="E11398" s="917"/>
    </row>
    <row r="11399" spans="1:5">
      <c r="A11399" s="923"/>
      <c r="B11399" s="917"/>
      <c r="C11399" s="917"/>
      <c r="D11399" s="917"/>
      <c r="E11399" s="917"/>
    </row>
    <row r="11400" spans="1:5">
      <c r="A11400" s="923"/>
      <c r="B11400" s="917"/>
      <c r="C11400" s="917"/>
      <c r="D11400" s="917"/>
      <c r="E11400" s="917"/>
    </row>
    <row r="11401" spans="1:5">
      <c r="A11401" s="923"/>
      <c r="B11401" s="917"/>
      <c r="C11401" s="917"/>
      <c r="D11401" s="917"/>
      <c r="E11401" s="917"/>
    </row>
    <row r="11402" spans="1:5">
      <c r="A11402" s="923"/>
      <c r="B11402" s="917"/>
      <c r="C11402" s="917"/>
      <c r="D11402" s="917"/>
      <c r="E11402" s="917"/>
    </row>
    <row r="11403" spans="1:5">
      <c r="A11403" s="923"/>
      <c r="B11403" s="917"/>
      <c r="C11403" s="917"/>
      <c r="D11403" s="917"/>
      <c r="E11403" s="917"/>
    </row>
    <row r="11404" spans="1:5">
      <c r="A11404" s="923"/>
      <c r="B11404" s="917"/>
      <c r="C11404" s="917"/>
      <c r="D11404" s="917"/>
      <c r="E11404" s="917"/>
    </row>
    <row r="11405" spans="1:5">
      <c r="A11405" s="923"/>
      <c r="B11405" s="917"/>
      <c r="C11405" s="917"/>
      <c r="D11405" s="917"/>
      <c r="E11405" s="917"/>
    </row>
    <row r="11406" spans="1:5">
      <c r="A11406" s="923"/>
      <c r="B11406" s="917"/>
      <c r="C11406" s="917"/>
      <c r="D11406" s="917"/>
      <c r="E11406" s="917"/>
    </row>
    <row r="11407" spans="1:5">
      <c r="A11407" s="923"/>
      <c r="B11407" s="917"/>
      <c r="C11407" s="917"/>
      <c r="D11407" s="917"/>
      <c r="E11407" s="917"/>
    </row>
    <row r="11408" spans="1:5">
      <c r="A11408" s="923"/>
      <c r="B11408" s="917"/>
      <c r="C11408" s="917"/>
      <c r="D11408" s="917"/>
      <c r="E11408" s="917"/>
    </row>
    <row r="11409" spans="1:5">
      <c r="A11409" s="923"/>
      <c r="B11409" s="917"/>
      <c r="C11409" s="917"/>
      <c r="D11409" s="917"/>
      <c r="E11409" s="917"/>
    </row>
    <row r="11410" spans="1:5">
      <c r="A11410" s="923"/>
      <c r="B11410" s="917"/>
      <c r="C11410" s="917"/>
      <c r="D11410" s="917"/>
      <c r="E11410" s="917"/>
    </row>
    <row r="11411" spans="1:5">
      <c r="A11411" s="923"/>
      <c r="B11411" s="917"/>
      <c r="C11411" s="917"/>
      <c r="D11411" s="917"/>
      <c r="E11411" s="917"/>
    </row>
    <row r="11412" spans="1:5">
      <c r="A11412" s="923"/>
      <c r="B11412" s="917"/>
      <c r="C11412" s="917"/>
      <c r="D11412" s="917"/>
      <c r="E11412" s="917"/>
    </row>
    <row r="11413" spans="1:5">
      <c r="A11413" s="923"/>
      <c r="B11413" s="917"/>
      <c r="C11413" s="917"/>
      <c r="D11413" s="917"/>
      <c r="E11413" s="917"/>
    </row>
    <row r="11414" spans="1:5">
      <c r="A11414" s="923"/>
      <c r="B11414" s="917"/>
      <c r="C11414" s="917"/>
      <c r="D11414" s="917"/>
      <c r="E11414" s="917"/>
    </row>
    <row r="11415" spans="1:5">
      <c r="A11415" s="923"/>
      <c r="B11415" s="917"/>
      <c r="C11415" s="917"/>
      <c r="D11415" s="917"/>
      <c r="E11415" s="917"/>
    </row>
    <row r="11416" spans="1:5">
      <c r="A11416" s="923"/>
      <c r="B11416" s="917"/>
      <c r="C11416" s="917"/>
      <c r="D11416" s="917"/>
      <c r="E11416" s="917"/>
    </row>
    <row r="11417" spans="1:5">
      <c r="A11417" s="923"/>
      <c r="B11417" s="917"/>
      <c r="C11417" s="917"/>
      <c r="D11417" s="917"/>
      <c r="E11417" s="917"/>
    </row>
    <row r="11418" spans="1:5">
      <c r="A11418" s="923"/>
      <c r="B11418" s="917"/>
      <c r="C11418" s="917"/>
      <c r="D11418" s="917"/>
      <c r="E11418" s="917"/>
    </row>
    <row r="11419" spans="1:5">
      <c r="A11419" s="923"/>
      <c r="B11419" s="917"/>
      <c r="C11419" s="917"/>
      <c r="D11419" s="917"/>
      <c r="E11419" s="917"/>
    </row>
    <row r="11420" spans="1:5">
      <c r="A11420" s="923"/>
      <c r="B11420" s="917"/>
      <c r="C11420" s="917"/>
      <c r="D11420" s="917"/>
      <c r="E11420" s="917"/>
    </row>
    <row r="11421" spans="1:5">
      <c r="A11421" s="923"/>
      <c r="B11421" s="917"/>
      <c r="C11421" s="917"/>
      <c r="D11421" s="917"/>
      <c r="E11421" s="917"/>
    </row>
    <row r="11422" spans="1:5">
      <c r="A11422" s="923"/>
      <c r="B11422" s="917"/>
      <c r="C11422" s="917"/>
      <c r="D11422" s="917"/>
      <c r="E11422" s="917"/>
    </row>
    <row r="11423" spans="1:5">
      <c r="A11423" s="923"/>
      <c r="B11423" s="917"/>
      <c r="C11423" s="917"/>
      <c r="D11423" s="917"/>
      <c r="E11423" s="917"/>
    </row>
    <row r="11424" spans="1:5">
      <c r="A11424" s="923"/>
      <c r="B11424" s="917"/>
      <c r="C11424" s="917"/>
      <c r="D11424" s="917"/>
      <c r="E11424" s="917"/>
    </row>
    <row r="11425" spans="1:5">
      <c r="A11425" s="923"/>
      <c r="B11425" s="917"/>
      <c r="C11425" s="917"/>
      <c r="D11425" s="917"/>
      <c r="E11425" s="917"/>
    </row>
    <row r="11426" spans="1:5">
      <c r="A11426" s="923"/>
      <c r="B11426" s="917"/>
      <c r="C11426" s="917"/>
      <c r="D11426" s="917"/>
      <c r="E11426" s="917"/>
    </row>
    <row r="11427" spans="1:5">
      <c r="A11427" s="923"/>
      <c r="B11427" s="917"/>
      <c r="C11427" s="917"/>
      <c r="D11427" s="917"/>
      <c r="E11427" s="917"/>
    </row>
    <row r="11428" spans="1:5">
      <c r="A11428" s="923"/>
      <c r="B11428" s="917"/>
      <c r="C11428" s="917"/>
      <c r="D11428" s="917"/>
      <c r="E11428" s="917"/>
    </row>
    <row r="11429" spans="1:5">
      <c r="A11429" s="923"/>
      <c r="B11429" s="917"/>
      <c r="C11429" s="917"/>
      <c r="D11429" s="917"/>
      <c r="E11429" s="917"/>
    </row>
    <row r="11430" spans="1:5">
      <c r="A11430" s="923"/>
      <c r="B11430" s="917"/>
      <c r="C11430" s="917"/>
      <c r="D11430" s="917"/>
      <c r="E11430" s="917"/>
    </row>
    <row r="11431" spans="1:5">
      <c r="A11431" s="923"/>
      <c r="B11431" s="917"/>
      <c r="C11431" s="917"/>
      <c r="D11431" s="917"/>
      <c r="E11431" s="917"/>
    </row>
    <row r="11432" spans="1:5">
      <c r="A11432" s="923"/>
      <c r="B11432" s="917"/>
      <c r="C11432" s="917"/>
      <c r="D11432" s="917"/>
      <c r="E11432" s="917"/>
    </row>
    <row r="11433" spans="1:5">
      <c r="A11433" s="923"/>
      <c r="B11433" s="917"/>
      <c r="C11433" s="917"/>
      <c r="D11433" s="917"/>
      <c r="E11433" s="917"/>
    </row>
    <row r="11434" spans="1:5">
      <c r="A11434" s="923"/>
      <c r="B11434" s="917"/>
      <c r="C11434" s="917"/>
      <c r="D11434" s="917"/>
      <c r="E11434" s="917"/>
    </row>
    <row r="11435" spans="1:5">
      <c r="A11435" s="923"/>
      <c r="B11435" s="917"/>
      <c r="C11435" s="917"/>
      <c r="D11435" s="917"/>
      <c r="E11435" s="917"/>
    </row>
    <row r="11436" spans="1:5">
      <c r="A11436" s="923"/>
      <c r="B11436" s="917"/>
      <c r="C11436" s="917"/>
      <c r="D11436" s="917"/>
      <c r="E11436" s="917"/>
    </row>
    <row r="11437" spans="1:5">
      <c r="A11437" s="923"/>
      <c r="B11437" s="917"/>
      <c r="C11437" s="917"/>
      <c r="D11437" s="917"/>
      <c r="E11437" s="917"/>
    </row>
    <row r="11438" spans="1:5">
      <c r="A11438" s="923"/>
      <c r="B11438" s="917"/>
      <c r="C11438" s="917"/>
      <c r="D11438" s="917"/>
      <c r="E11438" s="917"/>
    </row>
    <row r="11439" spans="1:5">
      <c r="A11439" s="923"/>
      <c r="B11439" s="917"/>
      <c r="C11439" s="917"/>
      <c r="D11439" s="917"/>
      <c r="E11439" s="917"/>
    </row>
    <row r="11440" spans="1:5">
      <c r="A11440" s="923"/>
      <c r="B11440" s="917"/>
      <c r="C11440" s="917"/>
      <c r="D11440" s="917"/>
      <c r="E11440" s="917"/>
    </row>
    <row r="11441" spans="1:5">
      <c r="A11441" s="923"/>
      <c r="B11441" s="917"/>
      <c r="C11441" s="917"/>
      <c r="D11441" s="917"/>
      <c r="E11441" s="917"/>
    </row>
    <row r="11442" spans="1:5">
      <c r="A11442" s="923"/>
      <c r="B11442" s="917"/>
      <c r="C11442" s="917"/>
      <c r="D11442" s="917"/>
      <c r="E11442" s="917"/>
    </row>
    <row r="11443" spans="1:5">
      <c r="A11443" s="923"/>
      <c r="B11443" s="917"/>
      <c r="C11443" s="917"/>
      <c r="D11443" s="917"/>
      <c r="E11443" s="917"/>
    </row>
    <row r="11444" spans="1:5">
      <c r="A11444" s="923"/>
      <c r="B11444" s="917"/>
      <c r="C11444" s="917"/>
      <c r="D11444" s="917"/>
      <c r="E11444" s="917"/>
    </row>
    <row r="11445" spans="1:5">
      <c r="A11445" s="923"/>
      <c r="B11445" s="917"/>
      <c r="C11445" s="917"/>
      <c r="D11445" s="917"/>
      <c r="E11445" s="917"/>
    </row>
    <row r="11446" spans="1:5">
      <c r="A11446" s="923"/>
      <c r="B11446" s="917"/>
      <c r="C11446" s="917"/>
      <c r="D11446" s="917"/>
      <c r="E11446" s="917"/>
    </row>
    <row r="11447" spans="1:5">
      <c r="A11447" s="923"/>
      <c r="B11447" s="917"/>
      <c r="C11447" s="917"/>
      <c r="D11447" s="917"/>
      <c r="E11447" s="917"/>
    </row>
    <row r="11448" spans="1:5">
      <c r="A11448" s="923"/>
      <c r="B11448" s="917"/>
      <c r="C11448" s="917"/>
      <c r="D11448" s="917"/>
      <c r="E11448" s="917"/>
    </row>
    <row r="11449" spans="1:5">
      <c r="A11449" s="923"/>
      <c r="B11449" s="917"/>
      <c r="C11449" s="917"/>
      <c r="D11449" s="917"/>
      <c r="E11449" s="917"/>
    </row>
    <row r="11450" spans="1:5">
      <c r="A11450" s="923"/>
      <c r="B11450" s="917"/>
      <c r="C11450" s="917"/>
      <c r="D11450" s="917"/>
      <c r="E11450" s="917"/>
    </row>
    <row r="11451" spans="1:5">
      <c r="A11451" s="923"/>
      <c r="B11451" s="917"/>
      <c r="C11451" s="917"/>
      <c r="D11451" s="917"/>
      <c r="E11451" s="917"/>
    </row>
    <row r="11452" spans="1:5">
      <c r="A11452" s="923"/>
      <c r="B11452" s="917"/>
      <c r="C11452" s="917"/>
      <c r="D11452" s="917"/>
      <c r="E11452" s="917"/>
    </row>
    <row r="11453" spans="1:5">
      <c r="A11453" s="923"/>
      <c r="B11453" s="917"/>
      <c r="C11453" s="917"/>
      <c r="D11453" s="917"/>
      <c r="E11453" s="917"/>
    </row>
    <row r="11454" spans="1:5">
      <c r="A11454" s="923"/>
      <c r="B11454" s="917"/>
      <c r="C11454" s="917"/>
      <c r="D11454" s="917"/>
      <c r="E11454" s="917"/>
    </row>
    <row r="11455" spans="1:5">
      <c r="A11455" s="923"/>
      <c r="B11455" s="917"/>
      <c r="C11455" s="917"/>
      <c r="D11455" s="917"/>
      <c r="E11455" s="917"/>
    </row>
    <row r="11456" spans="1:5">
      <c r="A11456" s="923"/>
      <c r="B11456" s="917"/>
      <c r="C11456" s="917"/>
      <c r="D11456" s="917"/>
      <c r="E11456" s="917"/>
    </row>
    <row r="11457" spans="1:5">
      <c r="A11457" s="923"/>
      <c r="B11457" s="917"/>
      <c r="C11457" s="917"/>
      <c r="D11457" s="917"/>
      <c r="E11457" s="917"/>
    </row>
    <row r="11458" spans="1:5">
      <c r="A11458" s="923"/>
      <c r="B11458" s="917"/>
      <c r="C11458" s="917"/>
      <c r="D11458" s="917"/>
      <c r="E11458" s="917"/>
    </row>
    <row r="11459" spans="1:5">
      <c r="A11459" s="923"/>
      <c r="B11459" s="917"/>
      <c r="C11459" s="917"/>
      <c r="D11459" s="917"/>
      <c r="E11459" s="917"/>
    </row>
    <row r="11460" spans="1:5">
      <c r="A11460" s="923"/>
      <c r="B11460" s="917"/>
      <c r="C11460" s="917"/>
      <c r="D11460" s="917"/>
      <c r="E11460" s="917"/>
    </row>
    <row r="11461" spans="1:5">
      <c r="A11461" s="923"/>
      <c r="B11461" s="917"/>
      <c r="C11461" s="917"/>
      <c r="D11461" s="917"/>
      <c r="E11461" s="917"/>
    </row>
    <row r="11462" spans="1:5">
      <c r="A11462" s="923"/>
      <c r="B11462" s="917"/>
      <c r="C11462" s="917"/>
      <c r="D11462" s="917"/>
      <c r="E11462" s="917"/>
    </row>
    <row r="11463" spans="1:5">
      <c r="A11463" s="923"/>
      <c r="B11463" s="917"/>
      <c r="C11463" s="917"/>
      <c r="D11463" s="917"/>
      <c r="E11463" s="917"/>
    </row>
    <row r="11464" spans="1:5">
      <c r="A11464" s="923"/>
      <c r="B11464" s="917"/>
      <c r="C11464" s="917"/>
      <c r="D11464" s="917"/>
      <c r="E11464" s="917"/>
    </row>
    <row r="11465" spans="1:5">
      <c r="A11465" s="923"/>
      <c r="B11465" s="917"/>
      <c r="C11465" s="917"/>
      <c r="D11465" s="917"/>
      <c r="E11465" s="917"/>
    </row>
    <row r="11466" spans="1:5">
      <c r="A11466" s="923"/>
      <c r="B11466" s="917"/>
      <c r="C11466" s="917"/>
      <c r="D11466" s="917"/>
      <c r="E11466" s="917"/>
    </row>
    <row r="11467" spans="1:5">
      <c r="A11467" s="923"/>
      <c r="B11467" s="917"/>
      <c r="C11467" s="917"/>
      <c r="D11467" s="917"/>
      <c r="E11467" s="917"/>
    </row>
    <row r="11468" spans="1:5">
      <c r="A11468" s="923"/>
      <c r="B11468" s="917"/>
      <c r="C11468" s="917"/>
      <c r="D11468" s="917"/>
      <c r="E11468" s="917"/>
    </row>
    <row r="11469" spans="1:5">
      <c r="A11469" s="923"/>
      <c r="B11469" s="917"/>
      <c r="C11469" s="917"/>
      <c r="D11469" s="917"/>
      <c r="E11469" s="917"/>
    </row>
    <row r="11470" spans="1:5">
      <c r="A11470" s="923"/>
      <c r="B11470" s="917"/>
      <c r="C11470" s="917"/>
      <c r="D11470" s="917"/>
      <c r="E11470" s="917"/>
    </row>
    <row r="11471" spans="1:5">
      <c r="A11471" s="923"/>
      <c r="B11471" s="917"/>
      <c r="C11471" s="917"/>
      <c r="D11471" s="917"/>
      <c r="E11471" s="917"/>
    </row>
    <row r="11472" spans="1:5">
      <c r="A11472" s="923"/>
      <c r="B11472" s="917"/>
      <c r="C11472" s="917"/>
      <c r="D11472" s="917"/>
      <c r="E11472" s="917"/>
    </row>
    <row r="11473" spans="1:5">
      <c r="A11473" s="923"/>
      <c r="B11473" s="917"/>
      <c r="C11473" s="917"/>
      <c r="D11473" s="917"/>
      <c r="E11473" s="917"/>
    </row>
    <row r="11474" spans="1:5">
      <c r="A11474" s="923"/>
      <c r="B11474" s="917"/>
      <c r="C11474" s="917"/>
      <c r="D11474" s="917"/>
      <c r="E11474" s="917"/>
    </row>
    <row r="11475" spans="1:5">
      <c r="A11475" s="923"/>
      <c r="B11475" s="917"/>
      <c r="C11475" s="917"/>
      <c r="D11475" s="917"/>
      <c r="E11475" s="917"/>
    </row>
    <row r="11476" spans="1:5">
      <c r="A11476" s="923"/>
      <c r="B11476" s="917"/>
      <c r="C11476" s="917"/>
      <c r="D11476" s="917"/>
      <c r="E11476" s="917"/>
    </row>
    <row r="11477" spans="1:5">
      <c r="A11477" s="923"/>
      <c r="B11477" s="917"/>
      <c r="C11477" s="917"/>
      <c r="D11477" s="917"/>
      <c r="E11477" s="917"/>
    </row>
    <row r="11478" spans="1:5">
      <c r="A11478" s="923"/>
      <c r="B11478" s="917"/>
      <c r="C11478" s="917"/>
      <c r="D11478" s="917"/>
      <c r="E11478" s="917"/>
    </row>
    <row r="11479" spans="1:5">
      <c r="A11479" s="923"/>
      <c r="B11479" s="917"/>
      <c r="C11479" s="917"/>
      <c r="D11479" s="917"/>
      <c r="E11479" s="917"/>
    </row>
    <row r="11480" spans="1:5">
      <c r="A11480" s="923"/>
      <c r="B11480" s="917"/>
      <c r="C11480" s="917"/>
      <c r="D11480" s="917"/>
      <c r="E11480" s="917"/>
    </row>
    <row r="11481" spans="1:5">
      <c r="A11481" s="923"/>
      <c r="B11481" s="917"/>
      <c r="C11481" s="917"/>
      <c r="D11481" s="917"/>
      <c r="E11481" s="917"/>
    </row>
    <row r="11482" spans="1:5">
      <c r="A11482" s="923"/>
      <c r="B11482" s="917"/>
      <c r="C11482" s="917"/>
      <c r="D11482" s="917"/>
      <c r="E11482" s="917"/>
    </row>
    <row r="11483" spans="1:5">
      <c r="A11483" s="923"/>
      <c r="B11483" s="917"/>
      <c r="C11483" s="917"/>
      <c r="D11483" s="917"/>
      <c r="E11483" s="917"/>
    </row>
    <row r="11484" spans="1:5">
      <c r="A11484" s="923"/>
      <c r="B11484" s="917"/>
      <c r="C11484" s="917"/>
      <c r="D11484" s="917"/>
      <c r="E11484" s="917"/>
    </row>
    <row r="11485" spans="1:5">
      <c r="A11485" s="923"/>
      <c r="B11485" s="917"/>
      <c r="C11485" s="917"/>
      <c r="D11485" s="917"/>
      <c r="E11485" s="917"/>
    </row>
    <row r="11486" spans="1:5">
      <c r="A11486" s="923"/>
      <c r="B11486" s="917"/>
      <c r="C11486" s="917"/>
      <c r="D11486" s="917"/>
      <c r="E11486" s="917"/>
    </row>
    <row r="11487" spans="1:5">
      <c r="A11487" s="923"/>
      <c r="B11487" s="917"/>
      <c r="C11487" s="917"/>
      <c r="D11487" s="917"/>
      <c r="E11487" s="917"/>
    </row>
    <row r="11488" spans="1:5">
      <c r="A11488" s="923"/>
      <c r="B11488" s="917"/>
      <c r="C11488" s="917"/>
      <c r="D11488" s="917"/>
      <c r="E11488" s="917"/>
    </row>
    <row r="11489" spans="1:5">
      <c r="A11489" s="923"/>
      <c r="B11489" s="917"/>
      <c r="C11489" s="917"/>
      <c r="D11489" s="917"/>
      <c r="E11489" s="917"/>
    </row>
    <row r="11490" spans="1:5">
      <c r="A11490" s="923"/>
      <c r="B11490" s="917"/>
      <c r="C11490" s="917"/>
      <c r="D11490" s="917"/>
      <c r="E11490" s="917"/>
    </row>
    <row r="11491" spans="1:5">
      <c r="A11491" s="923"/>
      <c r="B11491" s="917"/>
      <c r="C11491" s="917"/>
      <c r="D11491" s="917"/>
      <c r="E11491" s="917"/>
    </row>
    <row r="11492" spans="1:5">
      <c r="A11492" s="923"/>
      <c r="B11492" s="917"/>
      <c r="C11492" s="917"/>
      <c r="D11492" s="917"/>
      <c r="E11492" s="917"/>
    </row>
    <row r="11493" spans="1:5">
      <c r="A11493" s="923"/>
      <c r="B11493" s="917"/>
      <c r="C11493" s="917"/>
      <c r="D11493" s="917"/>
      <c r="E11493" s="917"/>
    </row>
    <row r="11494" spans="1:5">
      <c r="A11494" s="923"/>
      <c r="B11494" s="917"/>
      <c r="C11494" s="917"/>
      <c r="D11494" s="917"/>
      <c r="E11494" s="917"/>
    </row>
    <row r="11495" spans="1:5">
      <c r="A11495" s="923"/>
      <c r="B11495" s="917"/>
      <c r="C11495" s="917"/>
      <c r="D11495" s="917"/>
      <c r="E11495" s="917"/>
    </row>
    <row r="11496" spans="1:5">
      <c r="A11496" s="923"/>
      <c r="B11496" s="917"/>
      <c r="C11496" s="917"/>
      <c r="D11496" s="917"/>
      <c r="E11496" s="917"/>
    </row>
    <row r="11497" spans="1:5">
      <c r="A11497" s="923"/>
      <c r="B11497" s="917"/>
      <c r="C11497" s="917"/>
      <c r="D11497" s="917"/>
      <c r="E11497" s="917"/>
    </row>
    <row r="11498" spans="1:5">
      <c r="A11498" s="923"/>
      <c r="B11498" s="917"/>
      <c r="C11498" s="917"/>
      <c r="D11498" s="917"/>
      <c r="E11498" s="917"/>
    </row>
    <row r="11499" spans="1:5">
      <c r="A11499" s="923"/>
      <c r="B11499" s="917"/>
      <c r="C11499" s="917"/>
      <c r="D11499" s="917"/>
      <c r="E11499" s="917"/>
    </row>
    <row r="11500" spans="1:5">
      <c r="A11500" s="923"/>
      <c r="B11500" s="917"/>
      <c r="C11500" s="917"/>
      <c r="D11500" s="917"/>
      <c r="E11500" s="917"/>
    </row>
    <row r="11501" spans="1:5">
      <c r="A11501" s="923"/>
      <c r="B11501" s="917"/>
      <c r="C11501" s="917"/>
      <c r="D11501" s="917"/>
      <c r="E11501" s="917"/>
    </row>
    <row r="11502" spans="1:5">
      <c r="A11502" s="923"/>
      <c r="B11502" s="917"/>
      <c r="C11502" s="917"/>
      <c r="D11502" s="917"/>
      <c r="E11502" s="917"/>
    </row>
    <row r="11503" spans="1:5">
      <c r="A11503" s="923"/>
      <c r="B11503" s="917"/>
      <c r="C11503" s="917"/>
      <c r="D11503" s="917"/>
      <c r="E11503" s="917"/>
    </row>
    <row r="11504" spans="1:5">
      <c r="A11504" s="923"/>
      <c r="B11504" s="917"/>
      <c r="C11504" s="917"/>
      <c r="D11504" s="917"/>
      <c r="E11504" s="917"/>
    </row>
    <row r="11505" spans="1:5">
      <c r="A11505" s="923"/>
      <c r="B11505" s="917"/>
      <c r="C11505" s="917"/>
      <c r="D11505" s="917"/>
      <c r="E11505" s="917"/>
    </row>
    <row r="11506" spans="1:5">
      <c r="A11506" s="923"/>
      <c r="B11506" s="917"/>
      <c r="C11506" s="917"/>
      <c r="D11506" s="917"/>
      <c r="E11506" s="917"/>
    </row>
    <row r="11507" spans="1:5">
      <c r="A11507" s="923"/>
      <c r="B11507" s="917"/>
      <c r="C11507" s="917"/>
      <c r="D11507" s="917"/>
      <c r="E11507" s="917"/>
    </row>
    <row r="11508" spans="1:5">
      <c r="A11508" s="923"/>
      <c r="B11508" s="917"/>
      <c r="C11508" s="917"/>
      <c r="D11508" s="917"/>
      <c r="E11508" s="917"/>
    </row>
    <row r="11509" spans="1:5">
      <c r="A11509" s="923"/>
      <c r="B11509" s="917"/>
      <c r="C11509" s="917"/>
      <c r="D11509" s="917"/>
      <c r="E11509" s="917"/>
    </row>
    <row r="11510" spans="1:5">
      <c r="A11510" s="923"/>
      <c r="B11510" s="917"/>
      <c r="C11510" s="917"/>
      <c r="D11510" s="917"/>
      <c r="E11510" s="917"/>
    </row>
    <row r="11511" spans="1:5">
      <c r="A11511" s="923"/>
      <c r="B11511" s="917"/>
      <c r="C11511" s="917"/>
      <c r="D11511" s="917"/>
      <c r="E11511" s="917"/>
    </row>
    <row r="11512" spans="1:5">
      <c r="A11512" s="923"/>
      <c r="B11512" s="917"/>
      <c r="C11512" s="917"/>
      <c r="D11512" s="917"/>
      <c r="E11512" s="917"/>
    </row>
    <row r="11513" spans="1:5">
      <c r="A11513" s="923"/>
      <c r="B11513" s="917"/>
      <c r="C11513" s="917"/>
      <c r="D11513" s="917"/>
      <c r="E11513" s="917"/>
    </row>
    <row r="11514" spans="1:5">
      <c r="A11514" s="923"/>
      <c r="B11514" s="917"/>
      <c r="C11514" s="917"/>
      <c r="D11514" s="917"/>
      <c r="E11514" s="917"/>
    </row>
    <row r="11515" spans="1:5">
      <c r="A11515" s="923"/>
      <c r="B11515" s="917"/>
      <c r="C11515" s="917"/>
      <c r="D11515" s="917"/>
      <c r="E11515" s="917"/>
    </row>
    <row r="11516" spans="1:5">
      <c r="A11516" s="923"/>
      <c r="B11516" s="917"/>
      <c r="C11516" s="917"/>
      <c r="D11516" s="917"/>
      <c r="E11516" s="917"/>
    </row>
    <row r="11517" spans="1:5">
      <c r="A11517" s="923"/>
      <c r="B11517" s="917"/>
      <c r="C11517" s="917"/>
      <c r="D11517" s="917"/>
      <c r="E11517" s="917"/>
    </row>
    <row r="11518" spans="1:5">
      <c r="A11518" s="923"/>
      <c r="B11518" s="917"/>
      <c r="C11518" s="917"/>
      <c r="D11518" s="917"/>
      <c r="E11518" s="917"/>
    </row>
    <row r="11519" spans="1:5">
      <c r="A11519" s="923"/>
      <c r="B11519" s="917"/>
      <c r="C11519" s="917"/>
      <c r="D11519" s="917"/>
      <c r="E11519" s="917"/>
    </row>
    <row r="11520" spans="1:5">
      <c r="A11520" s="923"/>
      <c r="B11520" s="917"/>
      <c r="C11520" s="917"/>
      <c r="D11520" s="917"/>
      <c r="E11520" s="917"/>
    </row>
    <row r="11521" spans="1:5">
      <c r="A11521" s="923"/>
      <c r="B11521" s="917"/>
      <c r="C11521" s="917"/>
      <c r="D11521" s="917"/>
      <c r="E11521" s="917"/>
    </row>
    <row r="11522" spans="1:5">
      <c r="A11522" s="923"/>
      <c r="B11522" s="917"/>
      <c r="C11522" s="917"/>
      <c r="D11522" s="917"/>
      <c r="E11522" s="917"/>
    </row>
    <row r="11523" spans="1:5">
      <c r="A11523" s="923"/>
      <c r="B11523" s="917"/>
      <c r="C11523" s="917"/>
      <c r="D11523" s="917"/>
      <c r="E11523" s="917"/>
    </row>
    <row r="11524" spans="1:5">
      <c r="A11524" s="923"/>
      <c r="B11524" s="917"/>
      <c r="C11524" s="917"/>
      <c r="D11524" s="917"/>
      <c r="E11524" s="917"/>
    </row>
    <row r="11525" spans="1:5">
      <c r="A11525" s="923"/>
      <c r="B11525" s="917"/>
      <c r="C11525" s="917"/>
      <c r="D11525" s="917"/>
      <c r="E11525" s="917"/>
    </row>
    <row r="11526" spans="1:5">
      <c r="A11526" s="923"/>
      <c r="B11526" s="917"/>
      <c r="C11526" s="917"/>
      <c r="D11526" s="917"/>
      <c r="E11526" s="917"/>
    </row>
    <row r="11527" spans="1:5">
      <c r="A11527" s="923"/>
      <c r="B11527" s="917"/>
      <c r="C11527" s="917"/>
      <c r="D11527" s="917"/>
      <c r="E11527" s="917"/>
    </row>
    <row r="11528" spans="1:5">
      <c r="A11528" s="923"/>
      <c r="B11528" s="917"/>
      <c r="C11528" s="917"/>
      <c r="D11528" s="917"/>
      <c r="E11528" s="917"/>
    </row>
    <row r="11529" spans="1:5">
      <c r="A11529" s="923"/>
      <c r="B11529" s="917"/>
      <c r="C11529" s="917"/>
      <c r="D11529" s="917"/>
      <c r="E11529" s="917"/>
    </row>
    <row r="11530" spans="1:5">
      <c r="A11530" s="923"/>
      <c r="B11530" s="917"/>
      <c r="C11530" s="917"/>
      <c r="D11530" s="917"/>
      <c r="E11530" s="917"/>
    </row>
    <row r="11531" spans="1:5">
      <c r="A11531" s="923"/>
      <c r="B11531" s="917"/>
      <c r="C11531" s="917"/>
      <c r="D11531" s="917"/>
      <c r="E11531" s="917"/>
    </row>
    <row r="11532" spans="1:5">
      <c r="A11532" s="923"/>
      <c r="B11532" s="917"/>
      <c r="C11532" s="917"/>
      <c r="D11532" s="917"/>
      <c r="E11532" s="917"/>
    </row>
    <row r="11533" spans="1:5">
      <c r="A11533" s="923"/>
      <c r="B11533" s="917"/>
      <c r="C11533" s="917"/>
      <c r="D11533" s="917"/>
      <c r="E11533" s="917"/>
    </row>
    <row r="11534" spans="1:5">
      <c r="A11534" s="923"/>
      <c r="B11534" s="917"/>
      <c r="C11534" s="917"/>
      <c r="D11534" s="917"/>
      <c r="E11534" s="917"/>
    </row>
    <row r="11535" spans="1:5">
      <c r="A11535" s="923"/>
      <c r="B11535" s="917"/>
      <c r="C11535" s="917"/>
      <c r="D11535" s="917"/>
      <c r="E11535" s="917"/>
    </row>
    <row r="11536" spans="1:5">
      <c r="A11536" s="923"/>
      <c r="B11536" s="917"/>
      <c r="C11536" s="917"/>
      <c r="D11536" s="917"/>
      <c r="E11536" s="917"/>
    </row>
    <row r="11537" spans="1:5">
      <c r="A11537" s="923"/>
      <c r="B11537" s="917"/>
      <c r="C11537" s="917"/>
      <c r="D11537" s="917"/>
      <c r="E11537" s="917"/>
    </row>
    <row r="11538" spans="1:5">
      <c r="A11538" s="923"/>
      <c r="B11538" s="917"/>
      <c r="C11538" s="917"/>
      <c r="D11538" s="917"/>
      <c r="E11538" s="917"/>
    </row>
    <row r="11539" spans="1:5">
      <c r="A11539" s="923"/>
      <c r="B11539" s="917"/>
      <c r="C11539" s="917"/>
      <c r="D11539" s="917"/>
      <c r="E11539" s="917"/>
    </row>
    <row r="11540" spans="1:5">
      <c r="A11540" s="923"/>
      <c r="B11540" s="917"/>
      <c r="C11540" s="917"/>
      <c r="D11540" s="917"/>
      <c r="E11540" s="917"/>
    </row>
    <row r="11541" spans="1:5">
      <c r="A11541" s="923"/>
      <c r="B11541" s="917"/>
      <c r="C11541" s="917"/>
      <c r="D11541" s="917"/>
      <c r="E11541" s="917"/>
    </row>
    <row r="11542" spans="1:5">
      <c r="A11542" s="923"/>
      <c r="B11542" s="917"/>
      <c r="C11542" s="917"/>
      <c r="D11542" s="917"/>
      <c r="E11542" s="917"/>
    </row>
    <row r="11543" spans="1:5">
      <c r="A11543" s="923"/>
      <c r="B11543" s="917"/>
      <c r="C11543" s="917"/>
      <c r="D11543" s="917"/>
      <c r="E11543" s="917"/>
    </row>
    <row r="11544" spans="1:5">
      <c r="A11544" s="923"/>
      <c r="B11544" s="917"/>
      <c r="C11544" s="917"/>
      <c r="D11544" s="917"/>
      <c r="E11544" s="917"/>
    </row>
    <row r="11545" spans="1:5">
      <c r="A11545" s="923"/>
      <c r="B11545" s="917"/>
      <c r="C11545" s="917"/>
      <c r="D11545" s="917"/>
      <c r="E11545" s="917"/>
    </row>
    <row r="11546" spans="1:5">
      <c r="A11546" s="923"/>
      <c r="B11546" s="917"/>
      <c r="C11546" s="917"/>
      <c r="D11546" s="917"/>
      <c r="E11546" s="917"/>
    </row>
    <row r="11547" spans="1:5">
      <c r="A11547" s="923"/>
      <c r="B11547" s="917"/>
      <c r="C11547" s="917"/>
      <c r="D11547" s="917"/>
      <c r="E11547" s="917"/>
    </row>
    <row r="11548" spans="1:5">
      <c r="A11548" s="923"/>
      <c r="B11548" s="917"/>
      <c r="C11548" s="917"/>
      <c r="D11548" s="917"/>
      <c r="E11548" s="917"/>
    </row>
    <row r="11549" spans="1:5">
      <c r="A11549" s="923"/>
      <c r="B11549" s="917"/>
      <c r="C11549" s="917"/>
      <c r="D11549" s="917"/>
      <c r="E11549" s="917"/>
    </row>
    <row r="11550" spans="1:5">
      <c r="A11550" s="923"/>
      <c r="B11550" s="917"/>
      <c r="C11550" s="917"/>
      <c r="D11550" s="917"/>
      <c r="E11550" s="917"/>
    </row>
    <row r="11551" spans="1:5">
      <c r="A11551" s="923"/>
      <c r="B11551" s="917"/>
      <c r="C11551" s="917"/>
      <c r="D11551" s="917"/>
      <c r="E11551" s="917"/>
    </row>
    <row r="11552" spans="1:5">
      <c r="A11552" s="923"/>
      <c r="B11552" s="917"/>
      <c r="C11552" s="917"/>
      <c r="D11552" s="917"/>
      <c r="E11552" s="917"/>
    </row>
    <row r="11553" spans="1:5">
      <c r="A11553" s="923"/>
      <c r="B11553" s="917"/>
      <c r="C11553" s="917"/>
      <c r="D11553" s="917"/>
      <c r="E11553" s="917"/>
    </row>
    <row r="11554" spans="1:5">
      <c r="A11554" s="923"/>
      <c r="B11554" s="917"/>
      <c r="C11554" s="917"/>
      <c r="D11554" s="917"/>
      <c r="E11554" s="917"/>
    </row>
    <row r="11555" spans="1:5">
      <c r="A11555" s="923"/>
      <c r="B11555" s="917"/>
      <c r="C11555" s="917"/>
      <c r="D11555" s="917"/>
      <c r="E11555" s="917"/>
    </row>
    <row r="11556" spans="1:5">
      <c r="A11556" s="923"/>
      <c r="B11556" s="917"/>
      <c r="C11556" s="917"/>
      <c r="D11556" s="917"/>
      <c r="E11556" s="917"/>
    </row>
    <row r="11557" spans="1:5">
      <c r="A11557" s="923"/>
      <c r="B11557" s="917"/>
      <c r="C11557" s="917"/>
      <c r="D11557" s="917"/>
      <c r="E11557" s="917"/>
    </row>
    <row r="11558" spans="1:5">
      <c r="A11558" s="923"/>
      <c r="B11558" s="917"/>
      <c r="C11558" s="917"/>
      <c r="D11558" s="917"/>
      <c r="E11558" s="917"/>
    </row>
    <row r="11559" spans="1:5">
      <c r="A11559" s="923"/>
      <c r="B11559" s="917"/>
      <c r="C11559" s="917"/>
      <c r="D11559" s="917"/>
      <c r="E11559" s="917"/>
    </row>
    <row r="11560" spans="1:5">
      <c r="A11560" s="923"/>
      <c r="B11560" s="917"/>
      <c r="C11560" s="917"/>
      <c r="D11560" s="917"/>
      <c r="E11560" s="917"/>
    </row>
    <row r="11561" spans="1:5">
      <c r="A11561" s="923"/>
      <c r="B11561" s="917"/>
      <c r="C11561" s="917"/>
      <c r="D11561" s="917"/>
      <c r="E11561" s="917"/>
    </row>
    <row r="11562" spans="1:5">
      <c r="A11562" s="923"/>
      <c r="B11562" s="917"/>
      <c r="C11562" s="917"/>
      <c r="D11562" s="917"/>
      <c r="E11562" s="917"/>
    </row>
    <row r="11563" spans="1:5">
      <c r="A11563" s="923"/>
      <c r="B11563" s="917"/>
      <c r="C11563" s="917"/>
      <c r="D11563" s="917"/>
      <c r="E11563" s="917"/>
    </row>
    <row r="11564" spans="1:5">
      <c r="A11564" s="923"/>
      <c r="B11564" s="917"/>
      <c r="C11564" s="917"/>
      <c r="D11564" s="917"/>
      <c r="E11564" s="917"/>
    </row>
    <row r="11565" spans="1:5">
      <c r="A11565" s="923"/>
      <c r="B11565" s="917"/>
      <c r="C11565" s="917"/>
      <c r="D11565" s="917"/>
      <c r="E11565" s="917"/>
    </row>
    <row r="11566" spans="1:5">
      <c r="A11566" s="923"/>
      <c r="B11566" s="917"/>
      <c r="C11566" s="917"/>
      <c r="D11566" s="917"/>
      <c r="E11566" s="917"/>
    </row>
    <row r="11567" spans="1:5">
      <c r="A11567" s="923"/>
      <c r="B11567" s="917"/>
      <c r="C11567" s="917"/>
      <c r="D11567" s="917"/>
      <c r="E11567" s="917"/>
    </row>
    <row r="11568" spans="1:5">
      <c r="A11568" s="923"/>
      <c r="B11568" s="917"/>
      <c r="C11568" s="917"/>
      <c r="D11568" s="917"/>
      <c r="E11568" s="917"/>
    </row>
    <row r="11569" spans="1:5">
      <c r="A11569" s="923"/>
      <c r="B11569" s="917"/>
      <c r="C11569" s="917"/>
      <c r="D11569" s="917"/>
      <c r="E11569" s="917"/>
    </row>
    <row r="11570" spans="1:5">
      <c r="A11570" s="923"/>
      <c r="B11570" s="917"/>
      <c r="C11570" s="917"/>
      <c r="D11570" s="917"/>
      <c r="E11570" s="917"/>
    </row>
    <row r="11571" spans="1:5">
      <c r="A11571" s="923"/>
      <c r="B11571" s="917"/>
      <c r="C11571" s="917"/>
      <c r="D11571" s="917"/>
      <c r="E11571" s="917"/>
    </row>
    <row r="11572" spans="1:5">
      <c r="A11572" s="923"/>
      <c r="B11572" s="917"/>
      <c r="C11572" s="917"/>
      <c r="D11572" s="917"/>
      <c r="E11572" s="917"/>
    </row>
    <row r="11573" spans="1:5">
      <c r="A11573" s="923"/>
      <c r="B11573" s="917"/>
      <c r="C11573" s="917"/>
      <c r="D11573" s="917"/>
      <c r="E11573" s="917"/>
    </row>
    <row r="11574" spans="1:5">
      <c r="A11574" s="923"/>
      <c r="B11574" s="917"/>
      <c r="C11574" s="917"/>
      <c r="D11574" s="917"/>
      <c r="E11574" s="917"/>
    </row>
    <row r="11575" spans="1:5">
      <c r="A11575" s="923"/>
      <c r="B11575" s="917"/>
      <c r="C11575" s="917"/>
      <c r="D11575" s="917"/>
      <c r="E11575" s="917"/>
    </row>
    <row r="11576" spans="1:5">
      <c r="A11576" s="923"/>
      <c r="B11576" s="917"/>
      <c r="C11576" s="917"/>
      <c r="D11576" s="917"/>
      <c r="E11576" s="917"/>
    </row>
    <row r="11577" spans="1:5">
      <c r="A11577" s="923"/>
      <c r="B11577" s="917"/>
      <c r="C11577" s="917"/>
      <c r="D11577" s="917"/>
      <c r="E11577" s="917"/>
    </row>
    <row r="11578" spans="1:5">
      <c r="A11578" s="923"/>
      <c r="B11578" s="917"/>
      <c r="C11578" s="917"/>
      <c r="D11578" s="917"/>
      <c r="E11578" s="917"/>
    </row>
    <row r="11579" spans="1:5">
      <c r="A11579" s="923"/>
      <c r="B11579" s="917"/>
      <c r="C11579" s="917"/>
      <c r="D11579" s="917"/>
      <c r="E11579" s="917"/>
    </row>
    <row r="11580" spans="1:5">
      <c r="A11580" s="923"/>
      <c r="B11580" s="917"/>
      <c r="C11580" s="917"/>
      <c r="D11580" s="917"/>
      <c r="E11580" s="917"/>
    </row>
    <row r="11581" spans="1:5">
      <c r="A11581" s="923"/>
      <c r="B11581" s="917"/>
      <c r="C11581" s="917"/>
      <c r="D11581" s="917"/>
      <c r="E11581" s="917"/>
    </row>
    <row r="11582" spans="1:5">
      <c r="A11582" s="923"/>
      <c r="B11582" s="917"/>
      <c r="C11582" s="917"/>
      <c r="D11582" s="917"/>
      <c r="E11582" s="917"/>
    </row>
    <row r="11583" spans="1:5">
      <c r="A11583" s="923"/>
      <c r="B11583" s="917"/>
      <c r="C11583" s="917"/>
      <c r="D11583" s="917"/>
      <c r="E11583" s="917"/>
    </row>
    <row r="11584" spans="1:5">
      <c r="A11584" s="923"/>
      <c r="B11584" s="917"/>
      <c r="C11584" s="917"/>
      <c r="D11584" s="917"/>
      <c r="E11584" s="917"/>
    </row>
    <row r="11585" spans="1:5">
      <c r="A11585" s="923"/>
      <c r="B11585" s="917"/>
      <c r="C11585" s="917"/>
      <c r="D11585" s="917"/>
      <c r="E11585" s="917"/>
    </row>
    <row r="11586" spans="1:5">
      <c r="A11586" s="923"/>
      <c r="B11586" s="917"/>
      <c r="C11586" s="917"/>
      <c r="D11586" s="917"/>
      <c r="E11586" s="917"/>
    </row>
    <row r="11587" spans="1:5">
      <c r="A11587" s="923"/>
      <c r="B11587" s="917"/>
      <c r="C11587" s="917"/>
      <c r="D11587" s="917"/>
      <c r="E11587" s="917"/>
    </row>
    <row r="11588" spans="1:5">
      <c r="A11588" s="923"/>
      <c r="B11588" s="917"/>
      <c r="C11588" s="917"/>
      <c r="D11588" s="917"/>
      <c r="E11588" s="917"/>
    </row>
    <row r="11589" spans="1:5">
      <c r="A11589" s="923"/>
      <c r="B11589" s="917"/>
      <c r="C11589" s="917"/>
      <c r="D11589" s="917"/>
      <c r="E11589" s="917"/>
    </row>
    <row r="11590" spans="1:5">
      <c r="A11590" s="923"/>
      <c r="B11590" s="917"/>
      <c r="C11590" s="917"/>
      <c r="D11590" s="917"/>
      <c r="E11590" s="917"/>
    </row>
    <row r="11591" spans="1:5">
      <c r="A11591" s="923"/>
      <c r="B11591" s="917"/>
      <c r="C11591" s="917"/>
      <c r="D11591" s="917"/>
      <c r="E11591" s="917"/>
    </row>
    <row r="11592" spans="1:5">
      <c r="A11592" s="923"/>
      <c r="B11592" s="917"/>
      <c r="C11592" s="917"/>
      <c r="D11592" s="917"/>
      <c r="E11592" s="917"/>
    </row>
    <row r="11593" spans="1:5">
      <c r="A11593" s="923"/>
      <c r="B11593" s="917"/>
      <c r="C11593" s="917"/>
      <c r="D11593" s="917"/>
      <c r="E11593" s="917"/>
    </row>
    <row r="11594" spans="1:5">
      <c r="A11594" s="923"/>
      <c r="B11594" s="917"/>
      <c r="C11594" s="917"/>
      <c r="D11594" s="917"/>
      <c r="E11594" s="917"/>
    </row>
    <row r="11595" spans="1:5">
      <c r="A11595" s="923"/>
      <c r="B11595" s="917"/>
      <c r="C11595" s="917"/>
      <c r="D11595" s="917"/>
      <c r="E11595" s="917"/>
    </row>
    <row r="11596" spans="1:5">
      <c r="A11596" s="923"/>
      <c r="B11596" s="917"/>
      <c r="C11596" s="917"/>
      <c r="D11596" s="917"/>
      <c r="E11596" s="917"/>
    </row>
    <row r="11597" spans="1:5">
      <c r="A11597" s="923"/>
      <c r="B11597" s="917"/>
      <c r="C11597" s="917"/>
      <c r="D11597" s="917"/>
      <c r="E11597" s="917"/>
    </row>
    <row r="11598" spans="1:5">
      <c r="A11598" s="923"/>
      <c r="B11598" s="917"/>
      <c r="C11598" s="917"/>
      <c r="D11598" s="917"/>
      <c r="E11598" s="917"/>
    </row>
    <row r="11599" spans="1:5">
      <c r="A11599" s="923"/>
      <c r="B11599" s="917"/>
      <c r="C11599" s="917"/>
      <c r="D11599" s="917"/>
      <c r="E11599" s="917"/>
    </row>
    <row r="11600" spans="1:5">
      <c r="A11600" s="923"/>
      <c r="B11600" s="917"/>
      <c r="C11600" s="917"/>
      <c r="D11600" s="917"/>
      <c r="E11600" s="917"/>
    </row>
    <row r="11601" spans="1:5">
      <c r="A11601" s="923"/>
      <c r="B11601" s="917"/>
      <c r="C11601" s="917"/>
      <c r="D11601" s="917"/>
      <c r="E11601" s="917"/>
    </row>
    <row r="11602" spans="1:5">
      <c r="A11602" s="923"/>
      <c r="B11602" s="917"/>
      <c r="C11602" s="917"/>
      <c r="D11602" s="917"/>
      <c r="E11602" s="917"/>
    </row>
    <row r="11603" spans="1:5">
      <c r="A11603" s="923"/>
      <c r="B11603" s="917"/>
      <c r="C11603" s="917"/>
      <c r="D11603" s="917"/>
      <c r="E11603" s="917"/>
    </row>
    <row r="11604" spans="1:5">
      <c r="A11604" s="923"/>
      <c r="B11604" s="917"/>
      <c r="C11604" s="917"/>
      <c r="D11604" s="917"/>
      <c r="E11604" s="917"/>
    </row>
    <row r="11605" spans="1:5">
      <c r="A11605" s="923"/>
      <c r="B11605" s="917"/>
      <c r="C11605" s="917"/>
      <c r="D11605" s="917"/>
      <c r="E11605" s="917"/>
    </row>
    <row r="11606" spans="1:5">
      <c r="A11606" s="923"/>
      <c r="B11606" s="917"/>
      <c r="C11606" s="917"/>
      <c r="D11606" s="917"/>
      <c r="E11606" s="917"/>
    </row>
    <row r="11607" spans="1:5">
      <c r="A11607" s="923"/>
      <c r="B11607" s="917"/>
      <c r="C11607" s="917"/>
      <c r="D11607" s="917"/>
      <c r="E11607" s="917"/>
    </row>
    <row r="11608" spans="1:5">
      <c r="A11608" s="923"/>
      <c r="B11608" s="917"/>
      <c r="C11608" s="917"/>
      <c r="D11608" s="917"/>
      <c r="E11608" s="917"/>
    </row>
    <row r="11609" spans="1:5">
      <c r="A11609" s="923"/>
      <c r="B11609" s="917"/>
      <c r="C11609" s="917"/>
      <c r="D11609" s="917"/>
      <c r="E11609" s="917"/>
    </row>
    <row r="11610" spans="1:5">
      <c r="A11610" s="923"/>
      <c r="B11610" s="917"/>
      <c r="C11610" s="917"/>
      <c r="D11610" s="917"/>
      <c r="E11610" s="917"/>
    </row>
    <row r="11611" spans="1:5">
      <c r="A11611" s="923"/>
      <c r="B11611" s="917"/>
      <c r="C11611" s="917"/>
      <c r="D11611" s="917"/>
      <c r="E11611" s="917"/>
    </row>
    <row r="11612" spans="1:5">
      <c r="A11612" s="923"/>
      <c r="B11612" s="917"/>
      <c r="C11612" s="917"/>
      <c r="D11612" s="917"/>
      <c r="E11612" s="917"/>
    </row>
    <row r="11613" spans="1:5">
      <c r="A11613" s="923"/>
      <c r="B11613" s="917"/>
      <c r="C11613" s="917"/>
      <c r="D11613" s="917"/>
      <c r="E11613" s="917"/>
    </row>
    <row r="11614" spans="1:5">
      <c r="A11614" s="923"/>
      <c r="B11614" s="917"/>
      <c r="C11614" s="917"/>
      <c r="D11614" s="917"/>
      <c r="E11614" s="917"/>
    </row>
    <row r="11615" spans="1:5">
      <c r="A11615" s="923"/>
      <c r="B11615" s="917"/>
      <c r="C11615" s="917"/>
      <c r="D11615" s="917"/>
      <c r="E11615" s="917"/>
    </row>
    <row r="11616" spans="1:5">
      <c r="A11616" s="923"/>
      <c r="B11616" s="917"/>
      <c r="C11616" s="917"/>
      <c r="D11616" s="917"/>
      <c r="E11616" s="917"/>
    </row>
    <row r="11617" spans="1:5">
      <c r="A11617" s="923"/>
      <c r="B11617" s="917"/>
      <c r="C11617" s="917"/>
      <c r="D11617" s="917"/>
      <c r="E11617" s="917"/>
    </row>
    <row r="11618" spans="1:5">
      <c r="A11618" s="923"/>
      <c r="B11618" s="917"/>
      <c r="C11618" s="917"/>
      <c r="D11618" s="917"/>
      <c r="E11618" s="917"/>
    </row>
    <row r="11619" spans="1:5">
      <c r="A11619" s="923"/>
      <c r="B11619" s="917"/>
      <c r="C11619" s="917"/>
      <c r="D11619" s="917"/>
      <c r="E11619" s="917"/>
    </row>
    <row r="11620" spans="1:5">
      <c r="A11620" s="923"/>
      <c r="B11620" s="917"/>
      <c r="C11620" s="917"/>
      <c r="D11620" s="917"/>
      <c r="E11620" s="917"/>
    </row>
    <row r="11621" spans="1:5">
      <c r="A11621" s="923"/>
      <c r="B11621" s="917"/>
      <c r="C11621" s="917"/>
      <c r="D11621" s="917"/>
      <c r="E11621" s="917"/>
    </row>
    <row r="11622" spans="1:5">
      <c r="A11622" s="923"/>
      <c r="B11622" s="917"/>
      <c r="C11622" s="917"/>
      <c r="D11622" s="917"/>
      <c r="E11622" s="917"/>
    </row>
    <row r="11623" spans="1:5">
      <c r="A11623" s="923"/>
      <c r="B11623" s="917"/>
      <c r="C11623" s="917"/>
      <c r="D11623" s="917"/>
      <c r="E11623" s="917"/>
    </row>
    <row r="11624" spans="1:5">
      <c r="A11624" s="923"/>
      <c r="B11624" s="917"/>
      <c r="C11624" s="917"/>
      <c r="D11624" s="917"/>
      <c r="E11624" s="917"/>
    </row>
    <row r="11625" spans="1:5">
      <c r="A11625" s="923"/>
      <c r="B11625" s="917"/>
      <c r="C11625" s="917"/>
      <c r="D11625" s="917"/>
      <c r="E11625" s="917"/>
    </row>
    <row r="11626" spans="1:5">
      <c r="A11626" s="923"/>
      <c r="B11626" s="917"/>
      <c r="C11626" s="917"/>
      <c r="D11626" s="917"/>
      <c r="E11626" s="917"/>
    </row>
    <row r="11627" spans="1:5">
      <c r="A11627" s="923"/>
      <c r="B11627" s="917"/>
      <c r="C11627" s="917"/>
      <c r="D11627" s="917"/>
      <c r="E11627" s="917"/>
    </row>
    <row r="11628" spans="1:5">
      <c r="A11628" s="923"/>
      <c r="B11628" s="917"/>
      <c r="C11628" s="917"/>
      <c r="D11628" s="917"/>
      <c r="E11628" s="917"/>
    </row>
    <row r="11629" spans="1:5">
      <c r="A11629" s="923"/>
      <c r="B11629" s="917"/>
      <c r="C11629" s="917"/>
      <c r="D11629" s="917"/>
      <c r="E11629" s="917"/>
    </row>
    <row r="11630" spans="1:5">
      <c r="A11630" s="923"/>
      <c r="B11630" s="917"/>
      <c r="C11630" s="917"/>
      <c r="D11630" s="917"/>
      <c r="E11630" s="917"/>
    </row>
    <row r="11631" spans="1:5">
      <c r="A11631" s="923"/>
      <c r="B11631" s="917"/>
      <c r="C11631" s="917"/>
      <c r="D11631" s="917"/>
      <c r="E11631" s="917"/>
    </row>
    <row r="11632" spans="1:5">
      <c r="A11632" s="923"/>
      <c r="B11632" s="917"/>
      <c r="C11632" s="917"/>
      <c r="D11632" s="917"/>
      <c r="E11632" s="917"/>
    </row>
    <row r="11633" spans="1:5">
      <c r="A11633" s="923"/>
      <c r="B11633" s="917"/>
      <c r="C11633" s="917"/>
      <c r="D11633" s="917"/>
      <c r="E11633" s="917"/>
    </row>
    <row r="11634" spans="1:5">
      <c r="A11634" s="923"/>
      <c r="B11634" s="917"/>
      <c r="C11634" s="917"/>
      <c r="D11634" s="917"/>
      <c r="E11634" s="917"/>
    </row>
    <row r="11635" spans="1:5">
      <c r="A11635" s="923"/>
      <c r="B11635" s="917"/>
      <c r="C11635" s="917"/>
      <c r="D11635" s="917"/>
      <c r="E11635" s="917"/>
    </row>
    <row r="11636" spans="1:5">
      <c r="A11636" s="923"/>
      <c r="B11636" s="917"/>
      <c r="C11636" s="917"/>
      <c r="D11636" s="917"/>
      <c r="E11636" s="917"/>
    </row>
    <row r="11637" spans="1:5">
      <c r="A11637" s="923"/>
      <c r="B11637" s="917"/>
      <c r="C11637" s="917"/>
      <c r="D11637" s="917"/>
      <c r="E11637" s="917"/>
    </row>
    <row r="11638" spans="1:5">
      <c r="A11638" s="923"/>
      <c r="B11638" s="917"/>
      <c r="C11638" s="917"/>
      <c r="D11638" s="917"/>
      <c r="E11638" s="917"/>
    </row>
    <row r="11639" spans="1:5">
      <c r="A11639" s="923"/>
      <c r="B11639" s="917"/>
      <c r="C11639" s="917"/>
      <c r="D11639" s="917"/>
      <c r="E11639" s="917"/>
    </row>
    <row r="11640" spans="1:5">
      <c r="A11640" s="923"/>
      <c r="B11640" s="917"/>
      <c r="C11640" s="917"/>
      <c r="D11640" s="917"/>
      <c r="E11640" s="917"/>
    </row>
    <row r="11641" spans="1:5">
      <c r="A11641" s="923"/>
      <c r="B11641" s="917"/>
      <c r="C11641" s="917"/>
      <c r="D11641" s="917"/>
      <c r="E11641" s="917"/>
    </row>
    <row r="11642" spans="1:5">
      <c r="A11642" s="923"/>
      <c r="B11642" s="917"/>
      <c r="C11642" s="917"/>
      <c r="D11642" s="917"/>
      <c r="E11642" s="917"/>
    </row>
    <row r="11643" spans="1:5">
      <c r="A11643" s="923"/>
      <c r="B11643" s="917"/>
      <c r="C11643" s="917"/>
      <c r="D11643" s="917"/>
      <c r="E11643" s="917"/>
    </row>
    <row r="11644" spans="1:5">
      <c r="A11644" s="923"/>
      <c r="B11644" s="917"/>
      <c r="C11644" s="917"/>
      <c r="D11644" s="917"/>
      <c r="E11644" s="917"/>
    </row>
    <row r="11645" spans="1:5">
      <c r="A11645" s="923"/>
      <c r="B11645" s="917"/>
      <c r="C11645" s="917"/>
      <c r="D11645" s="917"/>
      <c r="E11645" s="917"/>
    </row>
    <row r="11646" spans="1:5">
      <c r="A11646" s="923"/>
      <c r="B11646" s="917"/>
      <c r="C11646" s="917"/>
      <c r="D11646" s="917"/>
      <c r="E11646" s="917"/>
    </row>
    <row r="11647" spans="1:5">
      <c r="A11647" s="923"/>
      <c r="B11647" s="917"/>
      <c r="C11647" s="917"/>
      <c r="D11647" s="917"/>
      <c r="E11647" s="917"/>
    </row>
    <row r="11648" spans="1:5">
      <c r="A11648" s="923"/>
      <c r="B11648" s="917"/>
      <c r="C11648" s="917"/>
      <c r="D11648" s="917"/>
      <c r="E11648" s="917"/>
    </row>
    <row r="11649" spans="1:5">
      <c r="A11649" s="923"/>
      <c r="B11649" s="917"/>
      <c r="C11649" s="917"/>
      <c r="D11649" s="917"/>
      <c r="E11649" s="917"/>
    </row>
    <row r="11650" spans="1:5">
      <c r="A11650" s="923"/>
      <c r="B11650" s="917"/>
      <c r="C11650" s="917"/>
      <c r="D11650" s="917"/>
      <c r="E11650" s="917"/>
    </row>
    <row r="11651" spans="1:5">
      <c r="A11651" s="923"/>
      <c r="B11651" s="917"/>
      <c r="C11651" s="917"/>
      <c r="D11651" s="917"/>
      <c r="E11651" s="917"/>
    </row>
    <row r="11652" spans="1:5">
      <c r="A11652" s="923"/>
      <c r="B11652" s="917"/>
      <c r="C11652" s="917"/>
      <c r="D11652" s="917"/>
      <c r="E11652" s="917"/>
    </row>
    <row r="11653" spans="1:5">
      <c r="A11653" s="923"/>
      <c r="B11653" s="917"/>
      <c r="C11653" s="917"/>
      <c r="D11653" s="917"/>
      <c r="E11653" s="917"/>
    </row>
    <row r="11654" spans="1:5">
      <c r="A11654" s="923"/>
      <c r="B11654" s="917"/>
      <c r="C11654" s="917"/>
      <c r="D11654" s="917"/>
      <c r="E11654" s="917"/>
    </row>
    <row r="11655" spans="1:5">
      <c r="A11655" s="923"/>
      <c r="B11655" s="917"/>
      <c r="C11655" s="917"/>
      <c r="D11655" s="917"/>
      <c r="E11655" s="917"/>
    </row>
    <row r="11656" spans="1:5">
      <c r="A11656" s="923"/>
      <c r="B11656" s="917"/>
      <c r="C11656" s="917"/>
      <c r="D11656" s="917"/>
      <c r="E11656" s="917"/>
    </row>
    <row r="11657" spans="1:5">
      <c r="A11657" s="923"/>
      <c r="B11657" s="917"/>
      <c r="C11657" s="917"/>
      <c r="D11657" s="917"/>
      <c r="E11657" s="917"/>
    </row>
    <row r="11658" spans="1:5">
      <c r="A11658" s="923"/>
      <c r="B11658" s="917"/>
      <c r="C11658" s="917"/>
      <c r="D11658" s="917"/>
      <c r="E11658" s="917"/>
    </row>
    <row r="11659" spans="1:5">
      <c r="A11659" s="923"/>
      <c r="B11659" s="917"/>
      <c r="C11659" s="917"/>
      <c r="D11659" s="917"/>
      <c r="E11659" s="917"/>
    </row>
    <row r="11660" spans="1:5">
      <c r="A11660" s="923"/>
      <c r="B11660" s="917"/>
      <c r="C11660" s="917"/>
      <c r="D11660" s="917"/>
      <c r="E11660" s="917"/>
    </row>
    <row r="11661" spans="1:5">
      <c r="A11661" s="923"/>
      <c r="B11661" s="917"/>
      <c r="C11661" s="917"/>
      <c r="D11661" s="917"/>
      <c r="E11661" s="917"/>
    </row>
    <row r="11662" spans="1:5">
      <c r="A11662" s="923"/>
      <c r="B11662" s="917"/>
      <c r="C11662" s="917"/>
      <c r="D11662" s="917"/>
      <c r="E11662" s="917"/>
    </row>
    <row r="11663" spans="1:5">
      <c r="A11663" s="923"/>
      <c r="B11663" s="917"/>
      <c r="C11663" s="917"/>
      <c r="D11663" s="917"/>
      <c r="E11663" s="917"/>
    </row>
    <row r="11664" spans="1:5">
      <c r="A11664" s="923"/>
      <c r="B11664" s="917"/>
      <c r="C11664" s="917"/>
      <c r="D11664" s="917"/>
      <c r="E11664" s="917"/>
    </row>
    <row r="11665" spans="1:5">
      <c r="A11665" s="923"/>
      <c r="B11665" s="917"/>
      <c r="C11665" s="917"/>
      <c r="D11665" s="917"/>
      <c r="E11665" s="917"/>
    </row>
    <row r="11666" spans="1:5">
      <c r="A11666" s="923"/>
      <c r="B11666" s="917"/>
      <c r="C11666" s="917"/>
      <c r="D11666" s="917"/>
      <c r="E11666" s="917"/>
    </row>
    <row r="11667" spans="1:5">
      <c r="A11667" s="923"/>
      <c r="B11667" s="917"/>
      <c r="C11667" s="917"/>
      <c r="D11667" s="917"/>
      <c r="E11667" s="917"/>
    </row>
    <row r="11668" spans="1:5">
      <c r="A11668" s="923"/>
      <c r="B11668" s="917"/>
      <c r="C11668" s="917"/>
      <c r="D11668" s="917"/>
      <c r="E11668" s="917"/>
    </row>
    <row r="11669" spans="1:5">
      <c r="A11669" s="923"/>
      <c r="B11669" s="917"/>
      <c r="C11669" s="917"/>
      <c r="D11669" s="917"/>
      <c r="E11669" s="917"/>
    </row>
    <row r="11670" spans="1:5">
      <c r="A11670" s="923"/>
      <c r="B11670" s="917"/>
      <c r="C11670" s="917"/>
      <c r="D11670" s="917"/>
      <c r="E11670" s="917"/>
    </row>
    <row r="11671" spans="1:5">
      <c r="A11671" s="923"/>
      <c r="B11671" s="917"/>
      <c r="C11671" s="917"/>
      <c r="D11671" s="917"/>
      <c r="E11671" s="917"/>
    </row>
    <row r="11672" spans="1:5">
      <c r="A11672" s="923"/>
      <c r="B11672" s="917"/>
      <c r="C11672" s="917"/>
      <c r="D11672" s="917"/>
      <c r="E11672" s="917"/>
    </row>
    <row r="11673" spans="1:5">
      <c r="A11673" s="923"/>
      <c r="B11673" s="917"/>
      <c r="C11673" s="917"/>
      <c r="D11673" s="917"/>
      <c r="E11673" s="917"/>
    </row>
    <row r="11674" spans="1:5">
      <c r="A11674" s="923"/>
      <c r="B11674" s="917"/>
      <c r="C11674" s="917"/>
      <c r="D11674" s="917"/>
      <c r="E11674" s="917"/>
    </row>
    <row r="11675" spans="1:5">
      <c r="A11675" s="923"/>
      <c r="B11675" s="917"/>
      <c r="C11675" s="917"/>
      <c r="D11675" s="917"/>
      <c r="E11675" s="917"/>
    </row>
    <row r="11676" spans="1:5">
      <c r="A11676" s="923"/>
      <c r="B11676" s="917"/>
      <c r="C11676" s="917"/>
      <c r="D11676" s="917"/>
      <c r="E11676" s="917"/>
    </row>
    <row r="11677" spans="1:5">
      <c r="A11677" s="923"/>
      <c r="B11677" s="917"/>
      <c r="C11677" s="917"/>
      <c r="D11677" s="917"/>
      <c r="E11677" s="917"/>
    </row>
    <row r="11678" spans="1:5">
      <c r="A11678" s="923"/>
      <c r="B11678" s="917"/>
      <c r="C11678" s="917"/>
      <c r="D11678" s="917"/>
      <c r="E11678" s="917"/>
    </row>
    <row r="11679" spans="1:5">
      <c r="A11679" s="923"/>
      <c r="B11679" s="917"/>
      <c r="C11679" s="917"/>
      <c r="D11679" s="917"/>
      <c r="E11679" s="917"/>
    </row>
    <row r="11680" spans="1:5">
      <c r="A11680" s="923"/>
      <c r="B11680" s="917"/>
      <c r="C11680" s="917"/>
      <c r="D11680" s="917"/>
      <c r="E11680" s="917"/>
    </row>
    <row r="11681" spans="1:5">
      <c r="A11681" s="923"/>
      <c r="B11681" s="917"/>
      <c r="C11681" s="917"/>
      <c r="D11681" s="917"/>
      <c r="E11681" s="917"/>
    </row>
    <row r="11682" spans="1:5">
      <c r="A11682" s="923"/>
      <c r="B11682" s="917"/>
      <c r="C11682" s="917"/>
      <c r="D11682" s="917"/>
      <c r="E11682" s="917"/>
    </row>
    <row r="11683" spans="1:5">
      <c r="A11683" s="923"/>
      <c r="B11683" s="917"/>
      <c r="C11683" s="917"/>
      <c r="D11683" s="917"/>
      <c r="E11683" s="917"/>
    </row>
    <row r="11684" spans="1:5">
      <c r="A11684" s="923"/>
      <c r="B11684" s="917"/>
      <c r="C11684" s="917"/>
      <c r="D11684" s="917"/>
      <c r="E11684" s="917"/>
    </row>
    <row r="11685" spans="1:5">
      <c r="A11685" s="923"/>
      <c r="B11685" s="917"/>
      <c r="C11685" s="917"/>
      <c r="D11685" s="917"/>
      <c r="E11685" s="917"/>
    </row>
    <row r="11686" spans="1:5">
      <c r="A11686" s="923"/>
      <c r="B11686" s="917"/>
      <c r="C11686" s="917"/>
      <c r="D11686" s="917"/>
      <c r="E11686" s="917"/>
    </row>
    <row r="11687" spans="1:5">
      <c r="A11687" s="923"/>
      <c r="B11687" s="917"/>
      <c r="C11687" s="917"/>
      <c r="D11687" s="917"/>
      <c r="E11687" s="917"/>
    </row>
    <row r="11688" spans="1:5">
      <c r="A11688" s="923"/>
      <c r="B11688" s="917"/>
      <c r="C11688" s="917"/>
      <c r="D11688" s="917"/>
      <c r="E11688" s="917"/>
    </row>
    <row r="11689" spans="1:5">
      <c r="A11689" s="923"/>
      <c r="B11689" s="917"/>
      <c r="C11689" s="917"/>
      <c r="D11689" s="917"/>
      <c r="E11689" s="917"/>
    </row>
    <row r="11690" spans="1:5">
      <c r="A11690" s="923"/>
      <c r="B11690" s="917"/>
      <c r="C11690" s="917"/>
      <c r="D11690" s="917"/>
      <c r="E11690" s="917"/>
    </row>
    <row r="11691" spans="1:5">
      <c r="A11691" s="923"/>
      <c r="B11691" s="917"/>
      <c r="C11691" s="917"/>
      <c r="D11691" s="917"/>
      <c r="E11691" s="917"/>
    </row>
    <row r="11692" spans="1:5">
      <c r="A11692" s="923"/>
      <c r="B11692" s="917"/>
      <c r="C11692" s="917"/>
      <c r="D11692" s="917"/>
      <c r="E11692" s="917"/>
    </row>
    <row r="11693" spans="1:5">
      <c r="A11693" s="923"/>
      <c r="B11693" s="917"/>
      <c r="C11693" s="917"/>
      <c r="D11693" s="917"/>
      <c r="E11693" s="917"/>
    </row>
    <row r="11694" spans="1:5">
      <c r="A11694" s="923"/>
      <c r="B11694" s="917"/>
      <c r="C11694" s="917"/>
      <c r="D11694" s="917"/>
      <c r="E11694" s="917"/>
    </row>
    <row r="11695" spans="1:5">
      <c r="A11695" s="923"/>
      <c r="B11695" s="917"/>
      <c r="C11695" s="917"/>
      <c r="D11695" s="917"/>
      <c r="E11695" s="917"/>
    </row>
    <row r="11696" spans="1:5">
      <c r="A11696" s="923"/>
      <c r="B11696" s="917"/>
      <c r="C11696" s="917"/>
      <c r="D11696" s="917"/>
      <c r="E11696" s="917"/>
    </row>
    <row r="11697" spans="1:5">
      <c r="A11697" s="923"/>
      <c r="B11697" s="917"/>
      <c r="C11697" s="917"/>
      <c r="D11697" s="917"/>
      <c r="E11697" s="917"/>
    </row>
    <row r="11698" spans="1:5">
      <c r="A11698" s="923"/>
      <c r="B11698" s="917"/>
      <c r="C11698" s="917"/>
      <c r="D11698" s="917"/>
      <c r="E11698" s="917"/>
    </row>
    <row r="11699" spans="1:5">
      <c r="A11699" s="923"/>
      <c r="B11699" s="917"/>
      <c r="C11699" s="917"/>
      <c r="D11699" s="917"/>
      <c r="E11699" s="917"/>
    </row>
    <row r="11700" spans="1:5">
      <c r="A11700" s="923"/>
      <c r="B11700" s="917"/>
      <c r="C11700" s="917"/>
      <c r="D11700" s="917"/>
      <c r="E11700" s="917"/>
    </row>
    <row r="11701" spans="1:5">
      <c r="A11701" s="923"/>
      <c r="B11701" s="917"/>
      <c r="C11701" s="917"/>
      <c r="D11701" s="917"/>
      <c r="E11701" s="917"/>
    </row>
    <row r="11702" spans="1:5">
      <c r="A11702" s="923"/>
      <c r="B11702" s="917"/>
      <c r="C11702" s="917"/>
      <c r="D11702" s="917"/>
      <c r="E11702" s="917"/>
    </row>
    <row r="11703" spans="1:5">
      <c r="A11703" s="923"/>
      <c r="B11703" s="917"/>
      <c r="C11703" s="917"/>
      <c r="D11703" s="917"/>
      <c r="E11703" s="917"/>
    </row>
    <row r="11704" spans="1:5">
      <c r="A11704" s="923"/>
      <c r="B11704" s="917"/>
      <c r="C11704" s="917"/>
      <c r="D11704" s="917"/>
      <c r="E11704" s="917"/>
    </row>
    <row r="11705" spans="1:5">
      <c r="A11705" s="923"/>
      <c r="B11705" s="917"/>
      <c r="C11705" s="917"/>
      <c r="D11705" s="917"/>
      <c r="E11705" s="917"/>
    </row>
    <row r="11706" spans="1:5">
      <c r="A11706" s="923"/>
      <c r="B11706" s="917"/>
      <c r="C11706" s="917"/>
      <c r="D11706" s="917"/>
      <c r="E11706" s="917"/>
    </row>
    <row r="11707" spans="1:5">
      <c r="A11707" s="923"/>
      <c r="B11707" s="917"/>
      <c r="C11707" s="917"/>
      <c r="D11707" s="917"/>
      <c r="E11707" s="917"/>
    </row>
    <row r="11708" spans="1:5">
      <c r="A11708" s="923"/>
      <c r="B11708" s="917"/>
      <c r="C11708" s="917"/>
      <c r="D11708" s="917"/>
      <c r="E11708" s="917"/>
    </row>
    <row r="11709" spans="1:5">
      <c r="A11709" s="923"/>
      <c r="B11709" s="917"/>
      <c r="C11709" s="917"/>
      <c r="D11709" s="917"/>
      <c r="E11709" s="917"/>
    </row>
    <row r="11710" spans="1:5">
      <c r="A11710" s="923"/>
      <c r="B11710" s="917"/>
      <c r="C11710" s="917"/>
      <c r="D11710" s="917"/>
      <c r="E11710" s="917"/>
    </row>
    <row r="11711" spans="1:5">
      <c r="A11711" s="923"/>
      <c r="B11711" s="917"/>
      <c r="C11711" s="917"/>
      <c r="D11711" s="917"/>
      <c r="E11711" s="917"/>
    </row>
    <row r="11712" spans="1:5">
      <c r="A11712" s="923"/>
      <c r="B11712" s="917"/>
      <c r="C11712" s="917"/>
      <c r="D11712" s="917"/>
      <c r="E11712" s="917"/>
    </row>
    <row r="11713" spans="1:5">
      <c r="A11713" s="923"/>
      <c r="B11713" s="917"/>
      <c r="C11713" s="917"/>
      <c r="D11713" s="917"/>
      <c r="E11713" s="917"/>
    </row>
    <row r="11714" spans="1:5">
      <c r="A11714" s="923"/>
      <c r="B11714" s="917"/>
      <c r="C11714" s="917"/>
      <c r="D11714" s="917"/>
      <c r="E11714" s="917"/>
    </row>
    <row r="11715" spans="1:5">
      <c r="A11715" s="923"/>
      <c r="B11715" s="917"/>
      <c r="C11715" s="917"/>
      <c r="D11715" s="917"/>
      <c r="E11715" s="917"/>
    </row>
    <row r="11716" spans="1:5">
      <c r="A11716" s="923"/>
      <c r="B11716" s="917"/>
      <c r="C11716" s="917"/>
      <c r="D11716" s="917"/>
      <c r="E11716" s="917"/>
    </row>
    <row r="11717" spans="1:5">
      <c r="A11717" s="923"/>
      <c r="B11717" s="917"/>
      <c r="C11717" s="917"/>
      <c r="D11717" s="917"/>
      <c r="E11717" s="917"/>
    </row>
    <row r="11718" spans="1:5">
      <c r="A11718" s="923"/>
      <c r="B11718" s="917"/>
      <c r="C11718" s="917"/>
      <c r="D11718" s="917"/>
      <c r="E11718" s="917"/>
    </row>
    <row r="11719" spans="1:5">
      <c r="A11719" s="923"/>
      <c r="B11719" s="917"/>
      <c r="C11719" s="917"/>
      <c r="D11719" s="917"/>
      <c r="E11719" s="917"/>
    </row>
    <row r="11720" spans="1:5">
      <c r="A11720" s="923"/>
      <c r="B11720" s="917"/>
      <c r="C11720" s="917"/>
      <c r="D11720" s="917"/>
      <c r="E11720" s="917"/>
    </row>
    <row r="11721" spans="1:5">
      <c r="A11721" s="923"/>
      <c r="B11721" s="917"/>
      <c r="C11721" s="917"/>
      <c r="D11721" s="917"/>
      <c r="E11721" s="917"/>
    </row>
    <row r="11722" spans="1:5">
      <c r="A11722" s="923"/>
      <c r="B11722" s="917"/>
      <c r="C11722" s="917"/>
      <c r="D11722" s="917"/>
      <c r="E11722" s="917"/>
    </row>
    <row r="11723" spans="1:5">
      <c r="A11723" s="923"/>
      <c r="B11723" s="917"/>
      <c r="C11723" s="917"/>
      <c r="D11723" s="917"/>
      <c r="E11723" s="917"/>
    </row>
    <row r="11724" spans="1:5">
      <c r="A11724" s="923"/>
      <c r="B11724" s="917"/>
      <c r="C11724" s="917"/>
      <c r="D11724" s="917"/>
      <c r="E11724" s="917"/>
    </row>
    <row r="11725" spans="1:5">
      <c r="A11725" s="923"/>
      <c r="B11725" s="917"/>
      <c r="C11725" s="917"/>
      <c r="D11725" s="917"/>
      <c r="E11725" s="917"/>
    </row>
    <row r="11726" spans="1:5">
      <c r="A11726" s="923"/>
      <c r="B11726" s="917"/>
      <c r="C11726" s="917"/>
      <c r="D11726" s="917"/>
      <c r="E11726" s="917"/>
    </row>
    <row r="11727" spans="1:5">
      <c r="A11727" s="923"/>
      <c r="B11727" s="917"/>
      <c r="C11727" s="917"/>
      <c r="D11727" s="917"/>
      <c r="E11727" s="917"/>
    </row>
    <row r="11728" spans="1:5">
      <c r="A11728" s="923"/>
      <c r="B11728" s="917"/>
      <c r="C11728" s="917"/>
      <c r="D11728" s="917"/>
      <c r="E11728" s="917"/>
    </row>
    <row r="11729" spans="1:5">
      <c r="A11729" s="923"/>
      <c r="B11729" s="917"/>
      <c r="C11729" s="917"/>
      <c r="D11729" s="917"/>
      <c r="E11729" s="917"/>
    </row>
    <row r="11730" spans="1:5">
      <c r="A11730" s="923"/>
      <c r="B11730" s="917"/>
      <c r="C11730" s="917"/>
      <c r="D11730" s="917"/>
      <c r="E11730" s="917"/>
    </row>
    <row r="11731" spans="1:5">
      <c r="A11731" s="923"/>
      <c r="B11731" s="917"/>
      <c r="C11731" s="917"/>
      <c r="D11731" s="917"/>
      <c r="E11731" s="917"/>
    </row>
    <row r="11732" spans="1:5">
      <c r="A11732" s="923"/>
      <c r="B11732" s="917"/>
      <c r="C11732" s="917"/>
      <c r="D11732" s="917"/>
      <c r="E11732" s="917"/>
    </row>
    <row r="11733" spans="1:5">
      <c r="A11733" s="923"/>
      <c r="B11733" s="917"/>
      <c r="C11733" s="917"/>
      <c r="D11733" s="917"/>
      <c r="E11733" s="917"/>
    </row>
    <row r="11734" spans="1:5">
      <c r="A11734" s="923"/>
      <c r="B11734" s="917"/>
      <c r="C11734" s="917"/>
      <c r="D11734" s="917"/>
      <c r="E11734" s="917"/>
    </row>
    <row r="11735" spans="1:5">
      <c r="A11735" s="923"/>
      <c r="B11735" s="917"/>
      <c r="C11735" s="917"/>
      <c r="D11735" s="917"/>
      <c r="E11735" s="917"/>
    </row>
    <row r="11736" spans="1:5">
      <c r="A11736" s="923"/>
      <c r="B11736" s="917"/>
      <c r="C11736" s="917"/>
      <c r="D11736" s="917"/>
      <c r="E11736" s="917"/>
    </row>
    <row r="11737" spans="1:5">
      <c r="A11737" s="923"/>
      <c r="B11737" s="917"/>
      <c r="C11737" s="917"/>
      <c r="D11737" s="917"/>
      <c r="E11737" s="917"/>
    </row>
    <row r="11738" spans="1:5">
      <c r="A11738" s="923"/>
      <c r="B11738" s="917"/>
      <c r="C11738" s="917"/>
      <c r="D11738" s="917"/>
      <c r="E11738" s="917"/>
    </row>
    <row r="11739" spans="1:5">
      <c r="A11739" s="923"/>
      <c r="B11739" s="917"/>
      <c r="C11739" s="917"/>
      <c r="D11739" s="917"/>
      <c r="E11739" s="917"/>
    </row>
    <row r="11740" spans="1:5">
      <c r="A11740" s="923"/>
      <c r="B11740" s="917"/>
      <c r="C11740" s="917"/>
      <c r="D11740" s="917"/>
      <c r="E11740" s="917"/>
    </row>
    <row r="11741" spans="1:5">
      <c r="A11741" s="923"/>
      <c r="B11741" s="917"/>
      <c r="C11741" s="917"/>
      <c r="D11741" s="917"/>
      <c r="E11741" s="917"/>
    </row>
    <row r="11742" spans="1:5">
      <c r="A11742" s="923"/>
      <c r="B11742" s="917"/>
      <c r="C11742" s="917"/>
      <c r="D11742" s="917"/>
      <c r="E11742" s="917"/>
    </row>
    <row r="11743" spans="1:5">
      <c r="A11743" s="923"/>
      <c r="B11743" s="917"/>
      <c r="C11743" s="917"/>
      <c r="D11743" s="917"/>
      <c r="E11743" s="917"/>
    </row>
    <row r="11744" spans="1:5">
      <c r="A11744" s="923"/>
      <c r="B11744" s="917"/>
      <c r="C11744" s="917"/>
      <c r="D11744" s="917"/>
      <c r="E11744" s="917"/>
    </row>
    <row r="11745" spans="1:5">
      <c r="A11745" s="923"/>
      <c r="B11745" s="917"/>
      <c r="C11745" s="917"/>
      <c r="D11745" s="917"/>
      <c r="E11745" s="917"/>
    </row>
    <row r="11746" spans="1:5">
      <c r="A11746" s="923"/>
      <c r="B11746" s="917"/>
      <c r="C11746" s="917"/>
      <c r="D11746" s="917"/>
      <c r="E11746" s="917"/>
    </row>
    <row r="11747" spans="1:5">
      <c r="A11747" s="923"/>
      <c r="B11747" s="917"/>
      <c r="C11747" s="917"/>
      <c r="D11747" s="917"/>
      <c r="E11747" s="917"/>
    </row>
    <row r="11748" spans="1:5">
      <c r="A11748" s="923"/>
      <c r="B11748" s="917"/>
      <c r="C11748" s="917"/>
      <c r="D11748" s="917"/>
      <c r="E11748" s="917"/>
    </row>
    <row r="11749" spans="1:5">
      <c r="A11749" s="923"/>
      <c r="B11749" s="917"/>
      <c r="C11749" s="917"/>
      <c r="D11749" s="917"/>
      <c r="E11749" s="917"/>
    </row>
    <row r="11750" spans="1:5">
      <c r="A11750" s="923"/>
      <c r="B11750" s="917"/>
      <c r="C11750" s="917"/>
      <c r="D11750" s="917"/>
      <c r="E11750" s="917"/>
    </row>
    <row r="11751" spans="1:5">
      <c r="A11751" s="923"/>
      <c r="B11751" s="917"/>
      <c r="C11751" s="917"/>
      <c r="D11751" s="917"/>
      <c r="E11751" s="917"/>
    </row>
    <row r="11752" spans="1:5">
      <c r="A11752" s="923"/>
      <c r="B11752" s="917"/>
      <c r="C11752" s="917"/>
      <c r="D11752" s="917"/>
      <c r="E11752" s="917"/>
    </row>
    <row r="11753" spans="1:5">
      <c r="A11753" s="923"/>
      <c r="B11753" s="917"/>
      <c r="C11753" s="917"/>
      <c r="D11753" s="917"/>
      <c r="E11753" s="917"/>
    </row>
    <row r="11754" spans="1:5">
      <c r="A11754" s="923"/>
      <c r="B11754" s="917"/>
      <c r="C11754" s="917"/>
      <c r="D11754" s="917"/>
      <c r="E11754" s="917"/>
    </row>
    <row r="11755" spans="1:5">
      <c r="A11755" s="923"/>
      <c r="B11755" s="917"/>
      <c r="C11755" s="917"/>
      <c r="D11755" s="917"/>
      <c r="E11755" s="917"/>
    </row>
    <row r="11756" spans="1:5">
      <c r="A11756" s="923"/>
      <c r="B11756" s="917"/>
      <c r="C11756" s="917"/>
      <c r="D11756" s="917"/>
      <c r="E11756" s="917"/>
    </row>
    <row r="11757" spans="1:5">
      <c r="A11757" s="923"/>
      <c r="B11757" s="917"/>
      <c r="C11757" s="917"/>
      <c r="D11757" s="917"/>
      <c r="E11757" s="917"/>
    </row>
    <row r="11758" spans="1:5">
      <c r="A11758" s="923"/>
      <c r="B11758" s="917"/>
      <c r="C11758" s="917"/>
      <c r="D11758" s="917"/>
      <c r="E11758" s="917"/>
    </row>
    <row r="11759" spans="1:5">
      <c r="A11759" s="923"/>
      <c r="B11759" s="917"/>
      <c r="C11759" s="917"/>
      <c r="D11759" s="917"/>
      <c r="E11759" s="917"/>
    </row>
    <row r="11760" spans="1:5">
      <c r="A11760" s="923"/>
      <c r="B11760" s="917"/>
      <c r="C11760" s="917"/>
      <c r="D11760" s="917"/>
      <c r="E11760" s="917"/>
    </row>
    <row r="11761" spans="1:5">
      <c r="A11761" s="923"/>
      <c r="B11761" s="917"/>
      <c r="C11761" s="917"/>
      <c r="D11761" s="917"/>
      <c r="E11761" s="917"/>
    </row>
    <row r="11762" spans="1:5">
      <c r="A11762" s="923"/>
      <c r="B11762" s="917"/>
      <c r="C11762" s="917"/>
      <c r="D11762" s="917"/>
      <c r="E11762" s="917"/>
    </row>
    <row r="11763" spans="1:5">
      <c r="A11763" s="923"/>
      <c r="B11763" s="917"/>
      <c r="C11763" s="917"/>
      <c r="D11763" s="917"/>
      <c r="E11763" s="917"/>
    </row>
    <row r="11764" spans="1:5">
      <c r="A11764" s="923"/>
      <c r="B11764" s="917"/>
      <c r="C11764" s="917"/>
      <c r="D11764" s="917"/>
      <c r="E11764" s="917"/>
    </row>
    <row r="11765" spans="1:5">
      <c r="A11765" s="923"/>
      <c r="B11765" s="917"/>
      <c r="C11765" s="917"/>
      <c r="D11765" s="917"/>
      <c r="E11765" s="917"/>
    </row>
    <row r="11766" spans="1:5">
      <c r="A11766" s="923"/>
      <c r="B11766" s="917"/>
      <c r="C11766" s="917"/>
      <c r="D11766" s="917"/>
      <c r="E11766" s="917"/>
    </row>
    <row r="11767" spans="1:5">
      <c r="A11767" s="923"/>
      <c r="B11767" s="917"/>
      <c r="C11767" s="917"/>
      <c r="D11767" s="917"/>
      <c r="E11767" s="917"/>
    </row>
    <row r="11768" spans="1:5">
      <c r="A11768" s="923"/>
      <c r="B11768" s="917"/>
      <c r="C11768" s="917"/>
      <c r="D11768" s="917"/>
      <c r="E11768" s="917"/>
    </row>
    <row r="11769" spans="1:5">
      <c r="A11769" s="923"/>
      <c r="B11769" s="917"/>
      <c r="C11769" s="917"/>
      <c r="D11769" s="917"/>
      <c r="E11769" s="917"/>
    </row>
    <row r="11770" spans="1:5">
      <c r="A11770" s="923"/>
      <c r="B11770" s="917"/>
      <c r="C11770" s="917"/>
      <c r="D11770" s="917"/>
      <c r="E11770" s="917"/>
    </row>
    <row r="11771" spans="1:5">
      <c r="A11771" s="923"/>
      <c r="B11771" s="917"/>
      <c r="C11771" s="917"/>
      <c r="D11771" s="917"/>
      <c r="E11771" s="917"/>
    </row>
    <row r="11772" spans="1:5">
      <c r="A11772" s="923"/>
      <c r="B11772" s="917"/>
      <c r="C11772" s="917"/>
      <c r="D11772" s="917"/>
      <c r="E11772" s="917"/>
    </row>
    <row r="11773" spans="1:5">
      <c r="A11773" s="923"/>
      <c r="B11773" s="917"/>
      <c r="C11773" s="917"/>
      <c r="D11773" s="917"/>
      <c r="E11773" s="917"/>
    </row>
    <row r="11774" spans="1:5">
      <c r="A11774" s="923"/>
      <c r="B11774" s="917"/>
      <c r="C11774" s="917"/>
      <c r="D11774" s="917"/>
      <c r="E11774" s="917"/>
    </row>
    <row r="11775" spans="1:5">
      <c r="A11775" s="923"/>
      <c r="B11775" s="917"/>
      <c r="C11775" s="917"/>
      <c r="D11775" s="917"/>
      <c r="E11775" s="917"/>
    </row>
    <row r="11776" spans="1:5">
      <c r="A11776" s="923"/>
      <c r="B11776" s="917"/>
      <c r="C11776" s="917"/>
      <c r="D11776" s="917"/>
      <c r="E11776" s="917"/>
    </row>
    <row r="11777" spans="1:5">
      <c r="A11777" s="923"/>
      <c r="B11777" s="917"/>
      <c r="C11777" s="917"/>
      <c r="D11777" s="917"/>
      <c r="E11777" s="917"/>
    </row>
    <row r="11778" spans="1:5">
      <c r="A11778" s="923"/>
      <c r="B11778" s="917"/>
      <c r="C11778" s="917"/>
      <c r="D11778" s="917"/>
      <c r="E11778" s="917"/>
    </row>
    <row r="11779" spans="1:5">
      <c r="A11779" s="923"/>
      <c r="B11779" s="917"/>
      <c r="C11779" s="917"/>
      <c r="D11779" s="917"/>
      <c r="E11779" s="917"/>
    </row>
    <row r="11780" spans="1:5">
      <c r="A11780" s="923"/>
      <c r="B11780" s="917"/>
      <c r="C11780" s="917"/>
      <c r="D11780" s="917"/>
      <c r="E11780" s="917"/>
    </row>
    <row r="11781" spans="1:5">
      <c r="A11781" s="923"/>
      <c r="B11781" s="917"/>
      <c r="C11781" s="917"/>
      <c r="D11781" s="917"/>
      <c r="E11781" s="917"/>
    </row>
    <row r="11782" spans="1:5">
      <c r="A11782" s="923"/>
      <c r="B11782" s="917"/>
      <c r="C11782" s="917"/>
      <c r="D11782" s="917"/>
      <c r="E11782" s="917"/>
    </row>
    <row r="11783" spans="1:5">
      <c r="A11783" s="923"/>
      <c r="B11783" s="917"/>
      <c r="C11783" s="917"/>
      <c r="D11783" s="917"/>
      <c r="E11783" s="917"/>
    </row>
    <row r="11784" spans="1:5">
      <c r="A11784" s="923"/>
      <c r="B11784" s="917"/>
      <c r="C11784" s="917"/>
      <c r="D11784" s="917"/>
      <c r="E11784" s="917"/>
    </row>
    <row r="11785" spans="1:5">
      <c r="A11785" s="923"/>
      <c r="B11785" s="917"/>
      <c r="C11785" s="917"/>
      <c r="D11785" s="917"/>
      <c r="E11785" s="917"/>
    </row>
    <row r="11786" spans="1:5">
      <c r="A11786" s="923"/>
      <c r="B11786" s="917"/>
      <c r="C11786" s="917"/>
      <c r="D11786" s="917"/>
      <c r="E11786" s="917"/>
    </row>
    <row r="11787" spans="1:5">
      <c r="A11787" s="923"/>
      <c r="B11787" s="917"/>
      <c r="C11787" s="917"/>
      <c r="D11787" s="917"/>
      <c r="E11787" s="917"/>
    </row>
    <row r="11788" spans="1:5">
      <c r="A11788" s="923"/>
      <c r="B11788" s="917"/>
      <c r="C11788" s="917"/>
      <c r="D11788" s="917"/>
      <c r="E11788" s="917"/>
    </row>
    <row r="11789" spans="1:5">
      <c r="A11789" s="923"/>
      <c r="B11789" s="917"/>
      <c r="C11789" s="917"/>
      <c r="D11789" s="917"/>
      <c r="E11789" s="917"/>
    </row>
    <row r="11790" spans="1:5">
      <c r="A11790" s="923"/>
      <c r="B11790" s="917"/>
      <c r="C11790" s="917"/>
      <c r="D11790" s="917"/>
      <c r="E11790" s="917"/>
    </row>
    <row r="11791" spans="1:5">
      <c r="A11791" s="923"/>
      <c r="B11791" s="917"/>
      <c r="C11791" s="917"/>
      <c r="D11791" s="917"/>
      <c r="E11791" s="917"/>
    </row>
    <row r="11792" spans="1:5">
      <c r="A11792" s="923"/>
      <c r="B11792" s="917"/>
      <c r="C11792" s="917"/>
      <c r="D11792" s="917"/>
      <c r="E11792" s="917"/>
    </row>
    <row r="11793" spans="1:5">
      <c r="A11793" s="923"/>
      <c r="B11793" s="917"/>
      <c r="C11793" s="917"/>
      <c r="D11793" s="917"/>
      <c r="E11793" s="917"/>
    </row>
    <row r="11794" spans="1:5">
      <c r="A11794" s="923"/>
      <c r="B11794" s="917"/>
      <c r="C11794" s="917"/>
      <c r="D11794" s="917"/>
      <c r="E11794" s="917"/>
    </row>
    <row r="11795" spans="1:5">
      <c r="A11795" s="923"/>
      <c r="B11795" s="917"/>
      <c r="C11795" s="917"/>
      <c r="D11795" s="917"/>
      <c r="E11795" s="917"/>
    </row>
    <row r="11796" spans="1:5">
      <c r="A11796" s="923"/>
      <c r="B11796" s="917"/>
      <c r="C11796" s="917"/>
      <c r="D11796" s="917"/>
      <c r="E11796" s="917"/>
    </row>
    <row r="11797" spans="1:5">
      <c r="A11797" s="923"/>
      <c r="B11797" s="917"/>
      <c r="C11797" s="917"/>
      <c r="D11797" s="917"/>
      <c r="E11797" s="917"/>
    </row>
    <row r="11798" spans="1:5">
      <c r="A11798" s="923"/>
      <c r="B11798" s="917"/>
      <c r="C11798" s="917"/>
      <c r="D11798" s="917"/>
      <c r="E11798" s="917"/>
    </row>
    <row r="11799" spans="1:5">
      <c r="A11799" s="923"/>
      <c r="B11799" s="917"/>
      <c r="C11799" s="917"/>
      <c r="D11799" s="917"/>
      <c r="E11799" s="917"/>
    </row>
    <row r="11800" spans="1:5">
      <c r="A11800" s="923"/>
      <c r="B11800" s="917"/>
      <c r="C11800" s="917"/>
      <c r="D11800" s="917"/>
      <c r="E11800" s="917"/>
    </row>
    <row r="11801" spans="1:5">
      <c r="A11801" s="923"/>
      <c r="B11801" s="917"/>
      <c r="C11801" s="917"/>
      <c r="D11801" s="917"/>
      <c r="E11801" s="917"/>
    </row>
    <row r="11802" spans="1:5">
      <c r="A11802" s="923"/>
      <c r="B11802" s="917"/>
      <c r="C11802" s="917"/>
      <c r="D11802" s="917"/>
      <c r="E11802" s="917"/>
    </row>
    <row r="11803" spans="1:5">
      <c r="A11803" s="923"/>
      <c r="B11803" s="917"/>
      <c r="C11803" s="917"/>
      <c r="D11803" s="917"/>
      <c r="E11803" s="917"/>
    </row>
    <row r="11804" spans="1:5">
      <c r="A11804" s="923"/>
      <c r="B11804" s="917"/>
      <c r="C11804" s="917"/>
      <c r="D11804" s="917"/>
      <c r="E11804" s="917"/>
    </row>
    <row r="11805" spans="1:5">
      <c r="A11805" s="923"/>
      <c r="B11805" s="917"/>
      <c r="C11805" s="917"/>
      <c r="D11805" s="917"/>
      <c r="E11805" s="917"/>
    </row>
    <row r="11806" spans="1:5">
      <c r="A11806" s="923"/>
      <c r="B11806" s="917"/>
      <c r="C11806" s="917"/>
      <c r="D11806" s="917"/>
      <c r="E11806" s="917"/>
    </row>
    <row r="11807" spans="1:5">
      <c r="A11807" s="923"/>
      <c r="B11807" s="917"/>
      <c r="C11807" s="917"/>
      <c r="D11807" s="917"/>
      <c r="E11807" s="917"/>
    </row>
    <row r="11808" spans="1:5">
      <c r="A11808" s="923"/>
      <c r="B11808" s="917"/>
      <c r="C11808" s="917"/>
      <c r="D11808" s="917"/>
      <c r="E11808" s="917"/>
    </row>
    <row r="11809" spans="1:5">
      <c r="A11809" s="923"/>
      <c r="B11809" s="917"/>
      <c r="C11809" s="917"/>
      <c r="D11809" s="917"/>
      <c r="E11809" s="917"/>
    </row>
    <row r="11810" spans="1:5">
      <c r="A11810" s="923"/>
      <c r="B11810" s="917"/>
      <c r="C11810" s="917"/>
      <c r="D11810" s="917"/>
      <c r="E11810" s="917"/>
    </row>
    <row r="11811" spans="1:5">
      <c r="A11811" s="923"/>
      <c r="B11811" s="917"/>
      <c r="C11811" s="917"/>
      <c r="D11811" s="917"/>
      <c r="E11811" s="917"/>
    </row>
    <row r="11812" spans="1:5">
      <c r="A11812" s="923"/>
      <c r="B11812" s="917"/>
      <c r="C11812" s="917"/>
      <c r="D11812" s="917"/>
      <c r="E11812" s="917"/>
    </row>
    <row r="11813" spans="1:5">
      <c r="A11813" s="923"/>
      <c r="B11813" s="917"/>
      <c r="C11813" s="917"/>
      <c r="D11813" s="917"/>
      <c r="E11813" s="917"/>
    </row>
    <row r="11814" spans="1:5">
      <c r="A11814" s="923"/>
      <c r="B11814" s="917"/>
      <c r="C11814" s="917"/>
      <c r="D11814" s="917"/>
      <c r="E11814" s="917"/>
    </row>
    <row r="11815" spans="1:5">
      <c r="A11815" s="923"/>
      <c r="B11815" s="917"/>
      <c r="C11815" s="917"/>
      <c r="D11815" s="917"/>
      <c r="E11815" s="917"/>
    </row>
    <row r="11816" spans="1:5">
      <c r="A11816" s="923"/>
      <c r="B11816" s="917"/>
      <c r="C11816" s="917"/>
      <c r="D11816" s="917"/>
      <c r="E11816" s="917"/>
    </row>
    <row r="11817" spans="1:5">
      <c r="A11817" s="923"/>
      <c r="B11817" s="917"/>
      <c r="C11817" s="917"/>
      <c r="D11817" s="917"/>
      <c r="E11817" s="917"/>
    </row>
    <row r="11818" spans="1:5">
      <c r="A11818" s="923"/>
      <c r="B11818" s="917"/>
      <c r="C11818" s="917"/>
      <c r="D11818" s="917"/>
      <c r="E11818" s="917"/>
    </row>
    <row r="11819" spans="1:5">
      <c r="A11819" s="923"/>
      <c r="B11819" s="917"/>
      <c r="C11819" s="917"/>
      <c r="D11819" s="917"/>
      <c r="E11819" s="917"/>
    </row>
    <row r="11820" spans="1:5">
      <c r="A11820" s="923"/>
      <c r="B11820" s="917"/>
      <c r="C11820" s="917"/>
      <c r="D11820" s="917"/>
      <c r="E11820" s="917"/>
    </row>
    <row r="11821" spans="1:5">
      <c r="A11821" s="923"/>
      <c r="B11821" s="917"/>
      <c r="C11821" s="917"/>
      <c r="D11821" s="917"/>
      <c r="E11821" s="917"/>
    </row>
    <row r="11822" spans="1:5">
      <c r="A11822" s="923"/>
      <c r="B11822" s="917"/>
      <c r="C11822" s="917"/>
      <c r="D11822" s="917"/>
      <c r="E11822" s="917"/>
    </row>
    <row r="11823" spans="1:5">
      <c r="A11823" s="923"/>
      <c r="B11823" s="917"/>
      <c r="C11823" s="917"/>
      <c r="D11823" s="917"/>
      <c r="E11823" s="917"/>
    </row>
    <row r="11824" spans="1:5">
      <c r="A11824" s="923"/>
      <c r="B11824" s="917"/>
      <c r="C11824" s="917"/>
      <c r="D11824" s="917"/>
      <c r="E11824" s="917"/>
    </row>
    <row r="11825" spans="1:5">
      <c r="A11825" s="923"/>
      <c r="B11825" s="917"/>
      <c r="C11825" s="917"/>
      <c r="D11825" s="917"/>
      <c r="E11825" s="917"/>
    </row>
    <row r="11826" spans="1:5">
      <c r="A11826" s="923"/>
      <c r="B11826" s="917"/>
      <c r="C11826" s="917"/>
      <c r="D11826" s="917"/>
      <c r="E11826" s="917"/>
    </row>
    <row r="11827" spans="1:5">
      <c r="A11827" s="923"/>
      <c r="B11827" s="917"/>
      <c r="C11827" s="917"/>
      <c r="D11827" s="917"/>
      <c r="E11827" s="917"/>
    </row>
    <row r="11828" spans="1:5">
      <c r="A11828" s="923"/>
      <c r="B11828" s="917"/>
      <c r="C11828" s="917"/>
      <c r="D11828" s="917"/>
      <c r="E11828" s="917"/>
    </row>
    <row r="11829" spans="1:5">
      <c r="A11829" s="923"/>
      <c r="B11829" s="917"/>
      <c r="C11829" s="917"/>
      <c r="D11829" s="917"/>
      <c r="E11829" s="917"/>
    </row>
    <row r="11830" spans="1:5">
      <c r="A11830" s="923"/>
      <c r="B11830" s="917"/>
      <c r="C11830" s="917"/>
      <c r="D11830" s="917"/>
      <c r="E11830" s="917"/>
    </row>
    <row r="11831" spans="1:5">
      <c r="A11831" s="923"/>
      <c r="B11831" s="917"/>
      <c r="C11831" s="917"/>
      <c r="D11831" s="917"/>
      <c r="E11831" s="917"/>
    </row>
    <row r="11832" spans="1:5">
      <c r="A11832" s="923"/>
      <c r="B11832" s="917"/>
      <c r="C11832" s="917"/>
      <c r="D11832" s="917"/>
      <c r="E11832" s="917"/>
    </row>
    <row r="11833" spans="1:5">
      <c r="A11833" s="923"/>
      <c r="B11833" s="917"/>
      <c r="C11833" s="917"/>
      <c r="D11833" s="917"/>
      <c r="E11833" s="917"/>
    </row>
    <row r="11834" spans="1:5">
      <c r="A11834" s="923"/>
      <c r="B11834" s="917"/>
      <c r="C11834" s="917"/>
      <c r="D11834" s="917"/>
      <c r="E11834" s="917"/>
    </row>
    <row r="11835" spans="1:5">
      <c r="A11835" s="923"/>
      <c r="B11835" s="917"/>
      <c r="C11835" s="917"/>
      <c r="D11835" s="917"/>
      <c r="E11835" s="917"/>
    </row>
    <row r="11836" spans="1:5">
      <c r="A11836" s="923"/>
      <c r="B11836" s="917"/>
      <c r="C11836" s="917"/>
      <c r="D11836" s="917"/>
      <c r="E11836" s="917"/>
    </row>
    <row r="11837" spans="1:5">
      <c r="A11837" s="923"/>
      <c r="B11837" s="917"/>
      <c r="C11837" s="917"/>
      <c r="D11837" s="917"/>
      <c r="E11837" s="917"/>
    </row>
    <row r="11838" spans="1:5">
      <c r="A11838" s="923"/>
      <c r="B11838" s="917"/>
      <c r="C11838" s="917"/>
      <c r="D11838" s="917"/>
      <c r="E11838" s="917"/>
    </row>
    <row r="11839" spans="1:5">
      <c r="A11839" s="923"/>
      <c r="B11839" s="917"/>
      <c r="C11839" s="917"/>
      <c r="D11839" s="917"/>
      <c r="E11839" s="917"/>
    </row>
    <row r="11840" spans="1:5">
      <c r="A11840" s="923"/>
      <c r="B11840" s="917"/>
      <c r="C11840" s="917"/>
      <c r="D11840" s="917"/>
      <c r="E11840" s="917"/>
    </row>
    <row r="11841" spans="1:5">
      <c r="A11841" s="923"/>
      <c r="B11841" s="917"/>
      <c r="C11841" s="917"/>
      <c r="D11841" s="917"/>
      <c r="E11841" s="917"/>
    </row>
    <row r="11842" spans="1:5">
      <c r="A11842" s="923"/>
      <c r="B11842" s="917"/>
      <c r="C11842" s="917"/>
      <c r="D11842" s="917"/>
      <c r="E11842" s="917"/>
    </row>
    <row r="11843" spans="1:5">
      <c r="A11843" s="923"/>
      <c r="B11843" s="917"/>
      <c r="C11843" s="917"/>
      <c r="D11843" s="917"/>
      <c r="E11843" s="917"/>
    </row>
    <row r="11844" spans="1:5">
      <c r="A11844" s="923"/>
      <c r="B11844" s="917"/>
      <c r="C11844" s="917"/>
      <c r="D11844" s="917"/>
      <c r="E11844" s="917"/>
    </row>
    <row r="11845" spans="1:5">
      <c r="A11845" s="923"/>
      <c r="B11845" s="917"/>
      <c r="C11845" s="917"/>
      <c r="D11845" s="917"/>
      <c r="E11845" s="917"/>
    </row>
    <row r="11846" spans="1:5">
      <c r="A11846" s="923"/>
      <c r="B11846" s="917"/>
      <c r="C11846" s="917"/>
      <c r="D11846" s="917"/>
      <c r="E11846" s="917"/>
    </row>
    <row r="11847" spans="1:5">
      <c r="A11847" s="923"/>
      <c r="B11847" s="917"/>
      <c r="C11847" s="917"/>
      <c r="D11847" s="917"/>
      <c r="E11847" s="917"/>
    </row>
    <row r="11848" spans="1:5">
      <c r="A11848" s="923"/>
      <c r="B11848" s="917"/>
      <c r="C11848" s="917"/>
      <c r="D11848" s="917"/>
      <c r="E11848" s="917"/>
    </row>
    <row r="11849" spans="1:5">
      <c r="A11849" s="923"/>
      <c r="B11849" s="917"/>
      <c r="C11849" s="917"/>
      <c r="D11849" s="917"/>
      <c r="E11849" s="917"/>
    </row>
    <row r="11850" spans="1:5">
      <c r="A11850" s="923"/>
      <c r="B11850" s="917"/>
      <c r="C11850" s="917"/>
      <c r="D11850" s="917"/>
      <c r="E11850" s="917"/>
    </row>
    <row r="11851" spans="1:5">
      <c r="A11851" s="923"/>
      <c r="B11851" s="917"/>
      <c r="C11851" s="917"/>
      <c r="D11851" s="917"/>
      <c r="E11851" s="917"/>
    </row>
    <row r="11852" spans="1:5">
      <c r="A11852" s="923"/>
      <c r="B11852" s="917"/>
      <c r="C11852" s="917"/>
      <c r="D11852" s="917"/>
      <c r="E11852" s="917"/>
    </row>
    <row r="11853" spans="1:5">
      <c r="A11853" s="923"/>
      <c r="B11853" s="917"/>
      <c r="C11853" s="917"/>
      <c r="D11853" s="917"/>
      <c r="E11853" s="917"/>
    </row>
    <row r="11854" spans="1:5">
      <c r="A11854" s="923"/>
      <c r="B11854" s="917"/>
      <c r="C11854" s="917"/>
      <c r="D11854" s="917"/>
      <c r="E11854" s="917"/>
    </row>
    <row r="11855" spans="1:5">
      <c r="A11855" s="923"/>
      <c r="B11855" s="917"/>
      <c r="C11855" s="917"/>
      <c r="D11855" s="917"/>
      <c r="E11855" s="917"/>
    </row>
    <row r="11856" spans="1:5">
      <c r="A11856" s="923"/>
      <c r="B11856" s="917"/>
      <c r="C11856" s="917"/>
      <c r="D11856" s="917"/>
      <c r="E11856" s="917"/>
    </row>
    <row r="11857" spans="1:5">
      <c r="A11857" s="923"/>
      <c r="B11857" s="917"/>
      <c r="C11857" s="917"/>
      <c r="D11857" s="917"/>
      <c r="E11857" s="917"/>
    </row>
    <row r="11858" spans="1:5">
      <c r="A11858" s="923"/>
      <c r="B11858" s="917"/>
      <c r="C11858" s="917"/>
      <c r="D11858" s="917"/>
      <c r="E11858" s="917"/>
    </row>
    <row r="11859" spans="1:5">
      <c r="A11859" s="923"/>
      <c r="B11859" s="917"/>
      <c r="C11859" s="917"/>
      <c r="D11859" s="917"/>
      <c r="E11859" s="917"/>
    </row>
    <row r="11860" spans="1:5">
      <c r="A11860" s="923"/>
      <c r="B11860" s="917"/>
      <c r="C11860" s="917"/>
      <c r="D11860" s="917"/>
      <c r="E11860" s="917"/>
    </row>
    <row r="11861" spans="1:5">
      <c r="A11861" s="923"/>
      <c r="B11861" s="917"/>
      <c r="C11861" s="917"/>
      <c r="D11861" s="917"/>
      <c r="E11861" s="917"/>
    </row>
    <row r="11862" spans="1:5">
      <c r="A11862" s="923"/>
      <c r="B11862" s="917"/>
      <c r="C11862" s="917"/>
      <c r="D11862" s="917"/>
      <c r="E11862" s="917"/>
    </row>
    <row r="11863" spans="1:5">
      <c r="A11863" s="923"/>
      <c r="B11863" s="917"/>
      <c r="C11863" s="917"/>
      <c r="D11863" s="917"/>
      <c r="E11863" s="917"/>
    </row>
    <row r="11864" spans="1:5">
      <c r="A11864" s="923"/>
      <c r="B11864" s="917"/>
      <c r="C11864" s="917"/>
      <c r="D11864" s="917"/>
      <c r="E11864" s="917"/>
    </row>
    <row r="11865" spans="1:5">
      <c r="A11865" s="923"/>
      <c r="B11865" s="917"/>
      <c r="C11865" s="917"/>
      <c r="D11865" s="917"/>
      <c r="E11865" s="917"/>
    </row>
    <row r="11866" spans="1:5">
      <c r="A11866" s="923"/>
      <c r="B11866" s="917"/>
      <c r="C11866" s="917"/>
      <c r="D11866" s="917"/>
      <c r="E11866" s="917"/>
    </row>
    <row r="11867" spans="1:5">
      <c r="A11867" s="923"/>
      <c r="B11867" s="917"/>
      <c r="C11867" s="917"/>
      <c r="D11867" s="917"/>
      <c r="E11867" s="917"/>
    </row>
    <row r="11868" spans="1:5">
      <c r="A11868" s="923"/>
      <c r="B11868" s="917"/>
      <c r="C11868" s="917"/>
      <c r="D11868" s="917"/>
      <c r="E11868" s="917"/>
    </row>
    <row r="11869" spans="1:5">
      <c r="A11869" s="923"/>
      <c r="B11869" s="917"/>
      <c r="C11869" s="917"/>
      <c r="D11869" s="917"/>
      <c r="E11869" s="917"/>
    </row>
    <row r="11870" spans="1:5">
      <c r="A11870" s="923"/>
      <c r="B11870" s="917"/>
      <c r="C11870" s="917"/>
      <c r="D11870" s="917"/>
      <c r="E11870" s="917"/>
    </row>
    <row r="11871" spans="1:5">
      <c r="A11871" s="923"/>
      <c r="B11871" s="917"/>
      <c r="C11871" s="917"/>
      <c r="D11871" s="917"/>
      <c r="E11871" s="917"/>
    </row>
    <row r="11872" spans="1:5">
      <c r="A11872" s="923"/>
      <c r="B11872" s="917"/>
      <c r="C11872" s="917"/>
      <c r="D11872" s="917"/>
      <c r="E11872" s="917"/>
    </row>
    <row r="11873" spans="1:5">
      <c r="A11873" s="923"/>
      <c r="B11873" s="917"/>
      <c r="C11873" s="917"/>
      <c r="D11873" s="917"/>
      <c r="E11873" s="917"/>
    </row>
    <row r="11874" spans="1:5">
      <c r="A11874" s="923"/>
      <c r="B11874" s="917"/>
      <c r="C11874" s="917"/>
      <c r="D11874" s="917"/>
      <c r="E11874" s="917"/>
    </row>
    <row r="11875" spans="1:5">
      <c r="A11875" s="923"/>
      <c r="B11875" s="917"/>
      <c r="C11875" s="917"/>
      <c r="D11875" s="917"/>
      <c r="E11875" s="917"/>
    </row>
    <row r="11876" spans="1:5">
      <c r="A11876" s="923"/>
      <c r="B11876" s="917"/>
      <c r="C11876" s="917"/>
      <c r="D11876" s="917"/>
      <c r="E11876" s="917"/>
    </row>
    <row r="11877" spans="1:5">
      <c r="A11877" s="923"/>
      <c r="B11877" s="917"/>
      <c r="C11877" s="917"/>
      <c r="D11877" s="917"/>
      <c r="E11877" s="917"/>
    </row>
    <row r="11878" spans="1:5">
      <c r="A11878" s="923"/>
      <c r="B11878" s="917"/>
      <c r="C11878" s="917"/>
      <c r="D11878" s="917"/>
      <c r="E11878" s="917"/>
    </row>
    <row r="11879" spans="1:5">
      <c r="A11879" s="923"/>
      <c r="B11879" s="917"/>
      <c r="C11879" s="917"/>
      <c r="D11879" s="917"/>
      <c r="E11879" s="917"/>
    </row>
    <row r="11880" spans="1:5">
      <c r="A11880" s="923"/>
      <c r="B11880" s="917"/>
      <c r="C11880" s="917"/>
      <c r="D11880" s="917"/>
      <c r="E11880" s="917"/>
    </row>
    <row r="11881" spans="1:5">
      <c r="A11881" s="923"/>
      <c r="B11881" s="917"/>
      <c r="C11881" s="917"/>
      <c r="D11881" s="917"/>
      <c r="E11881" s="917"/>
    </row>
    <row r="11882" spans="1:5">
      <c r="A11882" s="923"/>
      <c r="B11882" s="917"/>
      <c r="C11882" s="917"/>
      <c r="D11882" s="917"/>
      <c r="E11882" s="917"/>
    </row>
    <row r="11883" spans="1:5">
      <c r="A11883" s="923"/>
      <c r="B11883" s="917"/>
      <c r="C11883" s="917"/>
      <c r="D11883" s="917"/>
      <c r="E11883" s="917"/>
    </row>
    <row r="11884" spans="1:5">
      <c r="A11884" s="923"/>
      <c r="B11884" s="917"/>
      <c r="C11884" s="917"/>
      <c r="D11884" s="917"/>
      <c r="E11884" s="917"/>
    </row>
    <row r="11885" spans="1:5">
      <c r="A11885" s="923"/>
      <c r="B11885" s="917"/>
      <c r="C11885" s="917"/>
      <c r="D11885" s="917"/>
      <c r="E11885" s="917"/>
    </row>
    <row r="11886" spans="1:5">
      <c r="A11886" s="923"/>
      <c r="B11886" s="917"/>
      <c r="C11886" s="917"/>
      <c r="D11886" s="917"/>
      <c r="E11886" s="917"/>
    </row>
    <row r="11887" spans="1:5">
      <c r="A11887" s="923"/>
      <c r="B11887" s="917"/>
      <c r="C11887" s="917"/>
      <c r="D11887" s="917"/>
      <c r="E11887" s="917"/>
    </row>
    <row r="11888" spans="1:5">
      <c r="A11888" s="923"/>
      <c r="B11888" s="917"/>
      <c r="C11888" s="917"/>
      <c r="D11888" s="917"/>
      <c r="E11888" s="917"/>
    </row>
    <row r="11889" spans="1:5">
      <c r="A11889" s="923"/>
      <c r="B11889" s="917"/>
      <c r="C11889" s="917"/>
      <c r="D11889" s="917"/>
      <c r="E11889" s="917"/>
    </row>
    <row r="11890" spans="1:5">
      <c r="A11890" s="923"/>
      <c r="B11890" s="917"/>
      <c r="C11890" s="917"/>
      <c r="D11890" s="917"/>
      <c r="E11890" s="917"/>
    </row>
    <row r="11891" spans="1:5">
      <c r="A11891" s="923"/>
      <c r="B11891" s="917"/>
      <c r="C11891" s="917"/>
      <c r="D11891" s="917"/>
      <c r="E11891" s="917"/>
    </row>
    <row r="11892" spans="1:5">
      <c r="A11892" s="923"/>
      <c r="B11892" s="917"/>
      <c r="C11892" s="917"/>
      <c r="D11892" s="917"/>
      <c r="E11892" s="917"/>
    </row>
    <row r="11893" spans="1:5">
      <c r="A11893" s="923"/>
      <c r="B11893" s="917"/>
      <c r="C11893" s="917"/>
      <c r="D11893" s="917"/>
      <c r="E11893" s="917"/>
    </row>
    <row r="11894" spans="1:5">
      <c r="A11894" s="923"/>
      <c r="B11894" s="917"/>
      <c r="C11894" s="917"/>
      <c r="D11894" s="917"/>
      <c r="E11894" s="917"/>
    </row>
    <row r="11895" spans="1:5">
      <c r="A11895" s="923"/>
      <c r="B11895" s="917"/>
      <c r="C11895" s="917"/>
      <c r="D11895" s="917"/>
      <c r="E11895" s="917"/>
    </row>
    <row r="11896" spans="1:5">
      <c r="A11896" s="923"/>
      <c r="B11896" s="917"/>
      <c r="C11896" s="917"/>
      <c r="D11896" s="917"/>
      <c r="E11896" s="917"/>
    </row>
    <row r="11897" spans="1:5">
      <c r="A11897" s="923"/>
      <c r="B11897" s="917"/>
      <c r="C11897" s="917"/>
      <c r="D11897" s="917"/>
      <c r="E11897" s="917"/>
    </row>
    <row r="11898" spans="1:5">
      <c r="A11898" s="923"/>
      <c r="B11898" s="917"/>
      <c r="C11898" s="917"/>
      <c r="D11898" s="917"/>
      <c r="E11898" s="917"/>
    </row>
    <row r="11899" spans="1:5">
      <c r="A11899" s="923"/>
      <c r="B11899" s="917"/>
      <c r="C11899" s="917"/>
      <c r="D11899" s="917"/>
      <c r="E11899" s="917"/>
    </row>
    <row r="11900" spans="1:5">
      <c r="A11900" s="923"/>
      <c r="B11900" s="917"/>
      <c r="C11900" s="917"/>
      <c r="D11900" s="917"/>
      <c r="E11900" s="917"/>
    </row>
    <row r="11901" spans="1:5">
      <c r="A11901" s="923"/>
      <c r="B11901" s="917"/>
      <c r="C11901" s="917"/>
      <c r="D11901" s="917"/>
      <c r="E11901" s="917"/>
    </row>
    <row r="11902" spans="1:5">
      <c r="A11902" s="923"/>
      <c r="B11902" s="917"/>
      <c r="C11902" s="917"/>
      <c r="D11902" s="917"/>
      <c r="E11902" s="917"/>
    </row>
    <row r="11903" spans="1:5">
      <c r="A11903" s="923"/>
      <c r="B11903" s="917"/>
      <c r="C11903" s="917"/>
      <c r="D11903" s="917"/>
      <c r="E11903" s="917"/>
    </row>
    <row r="11904" spans="1:5">
      <c r="A11904" s="923"/>
      <c r="B11904" s="917"/>
      <c r="C11904" s="917"/>
      <c r="D11904" s="917"/>
      <c r="E11904" s="917"/>
    </row>
    <row r="11905" spans="1:5">
      <c r="A11905" s="923"/>
      <c r="B11905" s="917"/>
      <c r="C11905" s="917"/>
      <c r="D11905" s="917"/>
      <c r="E11905" s="917"/>
    </row>
    <row r="11906" spans="1:5">
      <c r="A11906" s="923"/>
      <c r="B11906" s="917"/>
      <c r="C11906" s="917"/>
      <c r="D11906" s="917"/>
      <c r="E11906" s="917"/>
    </row>
    <row r="11907" spans="1:5">
      <c r="A11907" s="923"/>
      <c r="B11907" s="917"/>
      <c r="C11907" s="917"/>
      <c r="D11907" s="917"/>
      <c r="E11907" s="917"/>
    </row>
    <row r="11908" spans="1:5">
      <c r="A11908" s="923"/>
      <c r="B11908" s="917"/>
      <c r="C11908" s="917"/>
      <c r="D11908" s="917"/>
      <c r="E11908" s="917"/>
    </row>
    <row r="11909" spans="1:5">
      <c r="A11909" s="923"/>
      <c r="B11909" s="917"/>
      <c r="C11909" s="917"/>
      <c r="D11909" s="917"/>
      <c r="E11909" s="917"/>
    </row>
    <row r="11910" spans="1:5">
      <c r="A11910" s="923"/>
      <c r="B11910" s="917"/>
      <c r="C11910" s="917"/>
      <c r="D11910" s="917"/>
      <c r="E11910" s="917"/>
    </row>
    <row r="11911" spans="1:5">
      <c r="A11911" s="923"/>
      <c r="B11911" s="917"/>
      <c r="C11911" s="917"/>
      <c r="D11911" s="917"/>
      <c r="E11911" s="917"/>
    </row>
    <row r="11912" spans="1:5">
      <c r="A11912" s="923"/>
      <c r="B11912" s="917"/>
      <c r="C11912" s="917"/>
      <c r="D11912" s="917"/>
      <c r="E11912" s="917"/>
    </row>
    <row r="11913" spans="1:5">
      <c r="A11913" s="923"/>
      <c r="B11913" s="917"/>
      <c r="C11913" s="917"/>
      <c r="D11913" s="917"/>
      <c r="E11913" s="917"/>
    </row>
    <row r="11914" spans="1:5">
      <c r="A11914" s="923"/>
      <c r="B11914" s="917"/>
      <c r="C11914" s="917"/>
      <c r="D11914" s="917"/>
      <c r="E11914" s="917"/>
    </row>
    <row r="11915" spans="1:5">
      <c r="A11915" s="923"/>
      <c r="B11915" s="917"/>
      <c r="C11915" s="917"/>
      <c r="D11915" s="917"/>
      <c r="E11915" s="917"/>
    </row>
    <row r="11916" spans="1:5">
      <c r="A11916" s="923"/>
      <c r="B11916" s="917"/>
      <c r="C11916" s="917"/>
      <c r="D11916" s="917"/>
      <c r="E11916" s="917"/>
    </row>
    <row r="11917" spans="1:5">
      <c r="A11917" s="923"/>
      <c r="B11917" s="917"/>
      <c r="C11917" s="917"/>
      <c r="D11917" s="917"/>
      <c r="E11917" s="917"/>
    </row>
    <row r="11918" spans="1:5">
      <c r="A11918" s="923"/>
      <c r="B11918" s="917"/>
      <c r="C11918" s="917"/>
      <c r="D11918" s="917"/>
      <c r="E11918" s="917"/>
    </row>
    <row r="11919" spans="1:5">
      <c r="A11919" s="923"/>
      <c r="B11919" s="917"/>
      <c r="C11919" s="917"/>
      <c r="D11919" s="917"/>
      <c r="E11919" s="917"/>
    </row>
    <row r="11920" spans="1:5">
      <c r="A11920" s="923"/>
      <c r="B11920" s="917"/>
      <c r="C11920" s="917"/>
      <c r="D11920" s="917"/>
      <c r="E11920" s="917"/>
    </row>
    <row r="11921" spans="1:5">
      <c r="A11921" s="923"/>
      <c r="B11921" s="917"/>
      <c r="C11921" s="917"/>
      <c r="D11921" s="917"/>
      <c r="E11921" s="917"/>
    </row>
    <row r="11922" spans="1:5">
      <c r="A11922" s="923"/>
      <c r="B11922" s="917"/>
      <c r="C11922" s="917"/>
      <c r="D11922" s="917"/>
      <c r="E11922" s="917"/>
    </row>
    <row r="11923" spans="1:5">
      <c r="A11923" s="923"/>
      <c r="B11923" s="917"/>
      <c r="C11923" s="917"/>
      <c r="D11923" s="917"/>
      <c r="E11923" s="917"/>
    </row>
    <row r="11924" spans="1:5">
      <c r="A11924" s="923"/>
      <c r="B11924" s="917"/>
      <c r="C11924" s="917"/>
      <c r="D11924" s="917"/>
      <c r="E11924" s="917"/>
    </row>
    <row r="11925" spans="1:5">
      <c r="A11925" s="923"/>
      <c r="B11925" s="917"/>
      <c r="C11925" s="917"/>
      <c r="D11925" s="917"/>
      <c r="E11925" s="917"/>
    </row>
    <row r="11926" spans="1:5">
      <c r="A11926" s="923"/>
      <c r="B11926" s="917"/>
      <c r="C11926" s="917"/>
      <c r="D11926" s="917"/>
      <c r="E11926" s="917"/>
    </row>
    <row r="11927" spans="1:5">
      <c r="A11927" s="923"/>
      <c r="B11927" s="917"/>
      <c r="C11927" s="917"/>
      <c r="D11927" s="917"/>
      <c r="E11927" s="917"/>
    </row>
    <row r="11928" spans="1:5">
      <c r="A11928" s="923"/>
      <c r="B11928" s="917"/>
      <c r="C11928" s="917"/>
      <c r="D11928" s="917"/>
      <c r="E11928" s="917"/>
    </row>
    <row r="11929" spans="1:5">
      <c r="A11929" s="923"/>
      <c r="B11929" s="917"/>
      <c r="C11929" s="917"/>
      <c r="D11929" s="917"/>
      <c r="E11929" s="917"/>
    </row>
    <row r="11930" spans="1:5">
      <c r="A11930" s="923"/>
      <c r="B11930" s="917"/>
      <c r="C11930" s="917"/>
      <c r="D11930" s="917"/>
      <c r="E11930" s="917"/>
    </row>
    <row r="11931" spans="1:5">
      <c r="A11931" s="923"/>
      <c r="B11931" s="917"/>
      <c r="C11931" s="917"/>
      <c r="D11931" s="917"/>
      <c r="E11931" s="917"/>
    </row>
    <row r="11932" spans="1:5">
      <c r="A11932" s="923"/>
      <c r="B11932" s="917"/>
      <c r="C11932" s="917"/>
      <c r="D11932" s="917"/>
      <c r="E11932" s="917"/>
    </row>
    <row r="11933" spans="1:5">
      <c r="A11933" s="923"/>
      <c r="B11933" s="917"/>
      <c r="C11933" s="917"/>
      <c r="D11933" s="917"/>
      <c r="E11933" s="917"/>
    </row>
    <row r="11934" spans="1:5">
      <c r="A11934" s="923"/>
      <c r="B11934" s="917"/>
      <c r="C11934" s="917"/>
      <c r="D11934" s="917"/>
      <c r="E11934" s="917"/>
    </row>
    <row r="11935" spans="1:5">
      <c r="A11935" s="923"/>
      <c r="B11935" s="917"/>
      <c r="C11935" s="917"/>
      <c r="D11935" s="917"/>
      <c r="E11935" s="917"/>
    </row>
    <row r="11936" spans="1:5">
      <c r="A11936" s="923"/>
      <c r="B11936" s="917"/>
      <c r="C11936" s="917"/>
      <c r="D11936" s="917"/>
      <c r="E11936" s="917"/>
    </row>
    <row r="11937" spans="1:5">
      <c r="A11937" s="923"/>
      <c r="B11937" s="917"/>
      <c r="C11937" s="917"/>
      <c r="D11937" s="917"/>
      <c r="E11937" s="917"/>
    </row>
    <row r="11938" spans="1:5">
      <c r="A11938" s="923"/>
      <c r="B11938" s="917"/>
      <c r="C11938" s="917"/>
      <c r="D11938" s="917"/>
      <c r="E11938" s="917"/>
    </row>
    <row r="11939" spans="1:5">
      <c r="A11939" s="923"/>
      <c r="B11939" s="917"/>
      <c r="C11939" s="917"/>
      <c r="D11939" s="917"/>
      <c r="E11939" s="917"/>
    </row>
    <row r="11940" spans="1:5">
      <c r="A11940" s="923"/>
      <c r="B11940" s="917"/>
      <c r="C11940" s="917"/>
      <c r="D11940" s="917"/>
      <c r="E11940" s="917"/>
    </row>
    <row r="11941" spans="1:5">
      <c r="A11941" s="923"/>
      <c r="B11941" s="917"/>
      <c r="C11941" s="917"/>
      <c r="D11941" s="917"/>
      <c r="E11941" s="917"/>
    </row>
    <row r="11942" spans="1:5">
      <c r="A11942" s="923"/>
      <c r="B11942" s="917"/>
      <c r="C11942" s="917"/>
      <c r="D11942" s="917"/>
      <c r="E11942" s="917"/>
    </row>
    <row r="11943" spans="1:5">
      <c r="A11943" s="923"/>
      <c r="B11943" s="917"/>
      <c r="C11943" s="917"/>
      <c r="D11943" s="917"/>
      <c r="E11943" s="917"/>
    </row>
    <row r="11944" spans="1:5">
      <c r="A11944" s="923"/>
      <c r="B11944" s="917"/>
      <c r="C11944" s="917"/>
      <c r="D11944" s="917"/>
      <c r="E11944" s="917"/>
    </row>
    <row r="11945" spans="1:5">
      <c r="A11945" s="923"/>
      <c r="B11945" s="917"/>
      <c r="C11945" s="917"/>
      <c r="D11945" s="917"/>
      <c r="E11945" s="917"/>
    </row>
    <row r="11946" spans="1:5">
      <c r="A11946" s="923"/>
      <c r="B11946" s="917"/>
      <c r="C11946" s="917"/>
      <c r="D11946" s="917"/>
      <c r="E11946" s="917"/>
    </row>
    <row r="11947" spans="1:5">
      <c r="A11947" s="923"/>
      <c r="B11947" s="917"/>
      <c r="C11947" s="917"/>
      <c r="D11947" s="917"/>
      <c r="E11947" s="917"/>
    </row>
    <row r="11948" spans="1:5">
      <c r="A11948" s="923"/>
      <c r="B11948" s="917"/>
      <c r="C11948" s="917"/>
      <c r="D11948" s="917"/>
      <c r="E11948" s="917"/>
    </row>
    <row r="11949" spans="1:5">
      <c r="A11949" s="923"/>
      <c r="B11949" s="917"/>
      <c r="C11949" s="917"/>
      <c r="D11949" s="917"/>
      <c r="E11949" s="917"/>
    </row>
    <row r="11950" spans="1:5">
      <c r="A11950" s="923"/>
      <c r="B11950" s="917"/>
      <c r="C11950" s="917"/>
      <c r="D11950" s="917"/>
      <c r="E11950" s="917"/>
    </row>
    <row r="11951" spans="1:5">
      <c r="A11951" s="923"/>
      <c r="B11951" s="917"/>
      <c r="C11951" s="917"/>
      <c r="D11951" s="917"/>
      <c r="E11951" s="917"/>
    </row>
    <row r="11952" spans="1:5">
      <c r="A11952" s="923"/>
      <c r="B11952" s="917"/>
      <c r="C11952" s="917"/>
      <c r="D11952" s="917"/>
      <c r="E11952" s="917"/>
    </row>
    <row r="11953" spans="1:5">
      <c r="A11953" s="923"/>
      <c r="B11953" s="917"/>
      <c r="C11953" s="917"/>
      <c r="D11953" s="917"/>
      <c r="E11953" s="917"/>
    </row>
    <row r="11954" spans="1:5">
      <c r="A11954" s="923"/>
      <c r="B11954" s="917"/>
      <c r="C11954" s="917"/>
      <c r="D11954" s="917"/>
      <c r="E11954" s="917"/>
    </row>
    <row r="11955" spans="1:5">
      <c r="A11955" s="923"/>
      <c r="B11955" s="917"/>
      <c r="C11955" s="917"/>
      <c r="D11955" s="917"/>
      <c r="E11955" s="917"/>
    </row>
    <row r="11956" spans="1:5">
      <c r="A11956" s="923"/>
      <c r="B11956" s="917"/>
      <c r="C11956" s="917"/>
      <c r="D11956" s="917"/>
      <c r="E11956" s="917"/>
    </row>
    <row r="11957" spans="1:5">
      <c r="A11957" s="923"/>
      <c r="B11957" s="917"/>
      <c r="C11957" s="917"/>
      <c r="D11957" s="917"/>
      <c r="E11957" s="917"/>
    </row>
    <row r="11958" spans="1:5">
      <c r="A11958" s="923"/>
      <c r="B11958" s="917"/>
      <c r="C11958" s="917"/>
      <c r="D11958" s="917"/>
      <c r="E11958" s="917"/>
    </row>
    <row r="11959" spans="1:5">
      <c r="A11959" s="923"/>
      <c r="B11959" s="917"/>
      <c r="C11959" s="917"/>
      <c r="D11959" s="917"/>
      <c r="E11959" s="917"/>
    </row>
    <row r="11960" spans="1:5">
      <c r="A11960" s="923"/>
      <c r="B11960" s="917"/>
      <c r="C11960" s="917"/>
      <c r="D11960" s="917"/>
      <c r="E11960" s="917"/>
    </row>
    <row r="11961" spans="1:5">
      <c r="A11961" s="923"/>
      <c r="B11961" s="917"/>
      <c r="C11961" s="917"/>
      <c r="D11961" s="917"/>
      <c r="E11961" s="917"/>
    </row>
    <row r="11962" spans="1:5">
      <c r="A11962" s="923"/>
      <c r="B11962" s="917"/>
      <c r="C11962" s="917"/>
      <c r="D11962" s="917"/>
      <c r="E11962" s="917"/>
    </row>
    <row r="11963" spans="1:5">
      <c r="A11963" s="923"/>
      <c r="B11963" s="917"/>
      <c r="C11963" s="917"/>
      <c r="D11963" s="917"/>
      <c r="E11963" s="917"/>
    </row>
    <row r="11964" spans="1:5">
      <c r="A11964" s="923"/>
      <c r="B11964" s="917"/>
      <c r="C11964" s="917"/>
      <c r="D11964" s="917"/>
      <c r="E11964" s="917"/>
    </row>
    <row r="11965" spans="1:5">
      <c r="A11965" s="923"/>
      <c r="B11965" s="917"/>
      <c r="C11965" s="917"/>
      <c r="D11965" s="917"/>
      <c r="E11965" s="917"/>
    </row>
    <row r="11966" spans="1:5">
      <c r="A11966" s="923"/>
      <c r="B11966" s="917"/>
      <c r="C11966" s="917"/>
      <c r="D11966" s="917"/>
      <c r="E11966" s="917"/>
    </row>
    <row r="11967" spans="1:5">
      <c r="A11967" s="923"/>
      <c r="B11967" s="917"/>
      <c r="C11967" s="917"/>
      <c r="D11967" s="917"/>
      <c r="E11967" s="917"/>
    </row>
    <row r="11968" spans="1:5">
      <c r="A11968" s="923"/>
      <c r="B11968" s="917"/>
      <c r="C11968" s="917"/>
      <c r="D11968" s="917"/>
      <c r="E11968" s="917"/>
    </row>
    <row r="11969" spans="1:5">
      <c r="A11969" s="923"/>
      <c r="B11969" s="917"/>
      <c r="C11969" s="917"/>
      <c r="D11969" s="917"/>
      <c r="E11969" s="917"/>
    </row>
    <row r="11970" spans="1:5">
      <c r="A11970" s="923"/>
      <c r="B11970" s="917"/>
      <c r="C11970" s="917"/>
      <c r="D11970" s="917"/>
      <c r="E11970" s="917"/>
    </row>
    <row r="11971" spans="1:5">
      <c r="A11971" s="923"/>
      <c r="B11971" s="917"/>
      <c r="C11971" s="917"/>
      <c r="D11971" s="917"/>
      <c r="E11971" s="917"/>
    </row>
    <row r="11972" spans="1:5">
      <c r="A11972" s="923"/>
      <c r="B11972" s="917"/>
      <c r="C11972" s="917"/>
      <c r="D11972" s="917"/>
      <c r="E11972" s="917"/>
    </row>
    <row r="11973" spans="1:5">
      <c r="A11973" s="923"/>
      <c r="B11973" s="917"/>
      <c r="C11973" s="917"/>
      <c r="D11973" s="917"/>
      <c r="E11973" s="917"/>
    </row>
    <row r="11974" spans="1:5">
      <c r="A11974" s="923"/>
      <c r="B11974" s="917"/>
      <c r="C11974" s="917"/>
      <c r="D11974" s="917"/>
      <c r="E11974" s="917"/>
    </row>
    <row r="11975" spans="1:5">
      <c r="A11975" s="923"/>
      <c r="B11975" s="917"/>
      <c r="C11975" s="917"/>
      <c r="D11975" s="917"/>
      <c r="E11975" s="917"/>
    </row>
    <row r="11976" spans="1:5">
      <c r="A11976" s="923"/>
      <c r="B11976" s="917"/>
      <c r="C11976" s="917"/>
      <c r="D11976" s="917"/>
      <c r="E11976" s="917"/>
    </row>
    <row r="11977" spans="1:5">
      <c r="A11977" s="923"/>
      <c r="B11977" s="917"/>
      <c r="C11977" s="917"/>
      <c r="D11977" s="917"/>
      <c r="E11977" s="917"/>
    </row>
    <row r="11978" spans="1:5">
      <c r="A11978" s="923"/>
      <c r="B11978" s="917"/>
      <c r="C11978" s="917"/>
      <c r="D11978" s="917"/>
      <c r="E11978" s="917"/>
    </row>
    <row r="11979" spans="1:5">
      <c r="A11979" s="923"/>
      <c r="B11979" s="917"/>
      <c r="C11979" s="917"/>
      <c r="D11979" s="917"/>
      <c r="E11979" s="917"/>
    </row>
    <row r="11980" spans="1:5">
      <c r="A11980" s="923"/>
      <c r="B11980" s="917"/>
      <c r="C11980" s="917"/>
      <c r="D11980" s="917"/>
      <c r="E11980" s="917"/>
    </row>
    <row r="11981" spans="1:5">
      <c r="A11981" s="923"/>
      <c r="B11981" s="917"/>
      <c r="C11981" s="917"/>
      <c r="D11981" s="917"/>
      <c r="E11981" s="917"/>
    </row>
    <row r="11982" spans="1:5">
      <c r="A11982" s="923"/>
      <c r="B11982" s="917"/>
      <c r="C11982" s="917"/>
      <c r="D11982" s="917"/>
      <c r="E11982" s="917"/>
    </row>
    <row r="11983" spans="1:5">
      <c r="A11983" s="923"/>
      <c r="B11983" s="917"/>
      <c r="C11983" s="917"/>
      <c r="D11983" s="917"/>
      <c r="E11983" s="917"/>
    </row>
    <row r="11984" spans="1:5">
      <c r="A11984" s="923"/>
      <c r="B11984" s="917"/>
      <c r="C11984" s="917"/>
      <c r="D11984" s="917"/>
      <c r="E11984" s="917"/>
    </row>
    <row r="11985" spans="1:5">
      <c r="A11985" s="923"/>
      <c r="B11985" s="917"/>
      <c r="C11985" s="917"/>
      <c r="D11985" s="917"/>
      <c r="E11985" s="917"/>
    </row>
    <row r="11986" spans="1:5">
      <c r="A11986" s="923"/>
      <c r="B11986" s="917"/>
      <c r="C11986" s="917"/>
      <c r="D11986" s="917"/>
      <c r="E11986" s="917"/>
    </row>
    <row r="11987" spans="1:5">
      <c r="A11987" s="923"/>
      <c r="B11987" s="917"/>
      <c r="C11987" s="917"/>
      <c r="D11987" s="917"/>
      <c r="E11987" s="917"/>
    </row>
    <row r="11988" spans="1:5">
      <c r="A11988" s="923"/>
      <c r="B11988" s="917"/>
      <c r="C11988" s="917"/>
      <c r="D11988" s="917"/>
      <c r="E11988" s="917"/>
    </row>
    <row r="11989" spans="1:5">
      <c r="A11989" s="923"/>
      <c r="B11989" s="917"/>
      <c r="C11989" s="917"/>
      <c r="D11989" s="917"/>
      <c r="E11989" s="917"/>
    </row>
    <row r="11990" spans="1:5">
      <c r="A11990" s="923"/>
      <c r="B11990" s="917"/>
      <c r="C11990" s="917"/>
      <c r="D11990" s="917"/>
      <c r="E11990" s="917"/>
    </row>
    <row r="11991" spans="1:5">
      <c r="A11991" s="923"/>
      <c r="B11991" s="917"/>
      <c r="C11991" s="917"/>
      <c r="D11991" s="917"/>
      <c r="E11991" s="917"/>
    </row>
    <row r="11992" spans="1:5">
      <c r="A11992" s="923"/>
      <c r="B11992" s="917"/>
      <c r="C11992" s="917"/>
      <c r="D11992" s="917"/>
      <c r="E11992" s="917"/>
    </row>
    <row r="11993" spans="1:5">
      <c r="A11993" s="923"/>
      <c r="B11993" s="917"/>
      <c r="C11993" s="917"/>
      <c r="D11993" s="917"/>
      <c r="E11993" s="917"/>
    </row>
    <row r="11994" spans="1:5">
      <c r="A11994" s="923"/>
      <c r="B11994" s="917"/>
      <c r="C11994" s="917"/>
      <c r="D11994" s="917"/>
      <c r="E11994" s="917"/>
    </row>
    <row r="11995" spans="1:5">
      <c r="A11995" s="923"/>
      <c r="B11995" s="917"/>
      <c r="C11995" s="917"/>
      <c r="D11995" s="917"/>
      <c r="E11995" s="917"/>
    </row>
    <row r="11996" spans="1:5">
      <c r="A11996" s="923"/>
      <c r="B11996" s="917"/>
      <c r="C11996" s="917"/>
      <c r="D11996" s="917"/>
      <c r="E11996" s="917"/>
    </row>
    <row r="11997" spans="1:5">
      <c r="A11997" s="923"/>
      <c r="B11997" s="917"/>
      <c r="C11997" s="917"/>
      <c r="D11997" s="917"/>
      <c r="E11997" s="917"/>
    </row>
    <row r="11998" spans="1:5">
      <c r="A11998" s="923"/>
      <c r="B11998" s="917"/>
      <c r="C11998" s="917"/>
      <c r="D11998" s="917"/>
      <c r="E11998" s="917"/>
    </row>
    <row r="11999" spans="1:5">
      <c r="A11999" s="923"/>
      <c r="B11999" s="917"/>
      <c r="C11999" s="917"/>
      <c r="D11999" s="917"/>
      <c r="E11999" s="917"/>
    </row>
    <row r="12000" spans="1:5">
      <c r="A12000" s="923"/>
      <c r="B12000" s="917"/>
      <c r="C12000" s="917"/>
      <c r="D12000" s="917"/>
      <c r="E12000" s="917"/>
    </row>
    <row r="12001" spans="1:5">
      <c r="A12001" s="923"/>
      <c r="B12001" s="917"/>
      <c r="C12001" s="917"/>
      <c r="D12001" s="917"/>
      <c r="E12001" s="917"/>
    </row>
    <row r="12002" spans="1:5">
      <c r="A12002" s="923"/>
      <c r="B12002" s="917"/>
      <c r="C12002" s="917"/>
      <c r="D12002" s="917"/>
      <c r="E12002" s="917"/>
    </row>
    <row r="12003" spans="1:5">
      <c r="A12003" s="923"/>
      <c r="B12003" s="917"/>
      <c r="C12003" s="917"/>
      <c r="D12003" s="917"/>
      <c r="E12003" s="917"/>
    </row>
    <row r="12004" spans="1:5">
      <c r="A12004" s="923"/>
      <c r="B12004" s="917"/>
      <c r="C12004" s="917"/>
      <c r="D12004" s="917"/>
      <c r="E12004" s="917"/>
    </row>
    <row r="12005" spans="1:5">
      <c r="A12005" s="923"/>
      <c r="B12005" s="917"/>
      <c r="C12005" s="917"/>
      <c r="D12005" s="917"/>
      <c r="E12005" s="917"/>
    </row>
    <row r="12006" spans="1:5">
      <c r="A12006" s="923"/>
      <c r="B12006" s="917"/>
      <c r="C12006" s="917"/>
      <c r="D12006" s="917"/>
      <c r="E12006" s="917"/>
    </row>
    <row r="12007" spans="1:5">
      <c r="A12007" s="923"/>
      <c r="B12007" s="917"/>
      <c r="C12007" s="917"/>
      <c r="D12007" s="917"/>
      <c r="E12007" s="917"/>
    </row>
    <row r="12008" spans="1:5">
      <c r="A12008" s="923"/>
      <c r="B12008" s="917"/>
      <c r="C12008" s="917"/>
      <c r="D12008" s="917"/>
      <c r="E12008" s="917"/>
    </row>
    <row r="12009" spans="1:5">
      <c r="A12009" s="923"/>
      <c r="B12009" s="917"/>
      <c r="C12009" s="917"/>
      <c r="D12009" s="917"/>
      <c r="E12009" s="917"/>
    </row>
    <row r="12010" spans="1:5">
      <c r="A12010" s="923"/>
      <c r="B12010" s="917"/>
      <c r="C12010" s="917"/>
      <c r="D12010" s="917"/>
      <c r="E12010" s="917"/>
    </row>
    <row r="12011" spans="1:5">
      <c r="A12011" s="923"/>
      <c r="B12011" s="917"/>
      <c r="C12011" s="917"/>
      <c r="D12011" s="917"/>
      <c r="E12011" s="917"/>
    </row>
    <row r="12012" spans="1:5">
      <c r="A12012" s="923"/>
      <c r="B12012" s="917"/>
      <c r="C12012" s="917"/>
      <c r="D12012" s="917"/>
      <c r="E12012" s="917"/>
    </row>
    <row r="12013" spans="1:5">
      <c r="A12013" s="923"/>
      <c r="B12013" s="917"/>
      <c r="C12013" s="917"/>
      <c r="D12013" s="917"/>
      <c r="E12013" s="917"/>
    </row>
    <row r="12014" spans="1:5">
      <c r="A12014" s="923"/>
      <c r="B12014" s="917"/>
      <c r="C12014" s="917"/>
      <c r="D12014" s="917"/>
      <c r="E12014" s="917"/>
    </row>
    <row r="12015" spans="1:5">
      <c r="A12015" s="923"/>
      <c r="B12015" s="917"/>
      <c r="C12015" s="917"/>
      <c r="D12015" s="917"/>
      <c r="E12015" s="917"/>
    </row>
    <row r="12016" spans="1:5">
      <c r="A12016" s="923"/>
      <c r="B12016" s="917"/>
      <c r="C12016" s="917"/>
      <c r="D12016" s="917"/>
      <c r="E12016" s="917"/>
    </row>
    <row r="12017" spans="1:5">
      <c r="A12017" s="923"/>
      <c r="B12017" s="917"/>
      <c r="C12017" s="917"/>
      <c r="D12017" s="917"/>
      <c r="E12017" s="917"/>
    </row>
    <row r="12018" spans="1:5">
      <c r="A12018" s="923"/>
      <c r="B12018" s="917"/>
      <c r="C12018" s="917"/>
      <c r="D12018" s="917"/>
      <c r="E12018" s="917"/>
    </row>
    <row r="12019" spans="1:5">
      <c r="A12019" s="923"/>
      <c r="B12019" s="917"/>
      <c r="C12019" s="917"/>
      <c r="D12019" s="917"/>
      <c r="E12019" s="917"/>
    </row>
    <row r="12020" spans="1:5">
      <c r="A12020" s="923"/>
      <c r="B12020" s="917"/>
      <c r="C12020" s="917"/>
      <c r="D12020" s="917"/>
      <c r="E12020" s="917"/>
    </row>
    <row r="12021" spans="1:5">
      <c r="A12021" s="923"/>
      <c r="B12021" s="917"/>
      <c r="C12021" s="917"/>
      <c r="D12021" s="917"/>
      <c r="E12021" s="917"/>
    </row>
    <row r="12022" spans="1:5">
      <c r="A12022" s="923"/>
      <c r="B12022" s="917"/>
      <c r="C12022" s="917"/>
      <c r="D12022" s="917"/>
      <c r="E12022" s="917"/>
    </row>
    <row r="12023" spans="1:5">
      <c r="A12023" s="923"/>
      <c r="B12023" s="917"/>
      <c r="C12023" s="917"/>
      <c r="D12023" s="917"/>
      <c r="E12023" s="917"/>
    </row>
    <row r="12024" spans="1:5">
      <c r="A12024" s="923"/>
      <c r="B12024" s="917"/>
      <c r="C12024" s="917"/>
      <c r="D12024" s="917"/>
      <c r="E12024" s="917"/>
    </row>
    <row r="12025" spans="1:5">
      <c r="A12025" s="923"/>
      <c r="B12025" s="917"/>
      <c r="C12025" s="917"/>
      <c r="D12025" s="917"/>
      <c r="E12025" s="917"/>
    </row>
    <row r="12026" spans="1:5">
      <c r="A12026" s="923"/>
      <c r="B12026" s="917"/>
      <c r="C12026" s="917"/>
      <c r="D12026" s="917"/>
      <c r="E12026" s="917"/>
    </row>
    <row r="12027" spans="1:5">
      <c r="A12027" s="923"/>
      <c r="B12027" s="917"/>
      <c r="C12027" s="917"/>
      <c r="D12027" s="917"/>
      <c r="E12027" s="917"/>
    </row>
    <row r="12028" spans="1:5">
      <c r="A12028" s="923"/>
      <c r="B12028" s="917"/>
      <c r="C12028" s="917"/>
      <c r="D12028" s="917"/>
      <c r="E12028" s="917"/>
    </row>
    <row r="12029" spans="1:5">
      <c r="A12029" s="923"/>
      <c r="B12029" s="917"/>
      <c r="C12029" s="917"/>
      <c r="D12029" s="917"/>
      <c r="E12029" s="917"/>
    </row>
    <row r="12030" spans="1:5">
      <c r="A12030" s="923"/>
      <c r="B12030" s="917"/>
      <c r="C12030" s="917"/>
      <c r="D12030" s="917"/>
      <c r="E12030" s="917"/>
    </row>
    <row r="12031" spans="1:5">
      <c r="A12031" s="923"/>
      <c r="B12031" s="917"/>
      <c r="C12031" s="917"/>
      <c r="D12031" s="917"/>
      <c r="E12031" s="917"/>
    </row>
    <row r="12032" spans="1:5">
      <c r="A12032" s="923"/>
      <c r="B12032" s="917"/>
      <c r="C12032" s="917"/>
      <c r="D12032" s="917"/>
      <c r="E12032" s="917"/>
    </row>
    <row r="12033" spans="1:5">
      <c r="A12033" s="923"/>
      <c r="B12033" s="917"/>
      <c r="C12033" s="917"/>
      <c r="D12033" s="917"/>
      <c r="E12033" s="917"/>
    </row>
    <row r="12034" spans="1:5">
      <c r="A12034" s="923"/>
      <c r="B12034" s="917"/>
      <c r="C12034" s="917"/>
      <c r="D12034" s="917"/>
      <c r="E12034" s="917"/>
    </row>
    <row r="12035" spans="1:5">
      <c r="A12035" s="923"/>
      <c r="B12035" s="917"/>
      <c r="C12035" s="917"/>
      <c r="D12035" s="917"/>
      <c r="E12035" s="917"/>
    </row>
    <row r="12036" spans="1:5">
      <c r="A12036" s="923"/>
      <c r="B12036" s="917"/>
      <c r="C12036" s="917"/>
      <c r="D12036" s="917"/>
      <c r="E12036" s="917"/>
    </row>
    <row r="12037" spans="1:5">
      <c r="A12037" s="923"/>
      <c r="B12037" s="917"/>
      <c r="C12037" s="917"/>
      <c r="D12037" s="917"/>
      <c r="E12037" s="917"/>
    </row>
    <row r="12038" spans="1:5">
      <c r="A12038" s="923"/>
      <c r="B12038" s="917"/>
      <c r="C12038" s="917"/>
      <c r="D12038" s="917"/>
      <c r="E12038" s="917"/>
    </row>
    <row r="12039" spans="1:5">
      <c r="A12039" s="923"/>
      <c r="B12039" s="917"/>
      <c r="C12039" s="917"/>
      <c r="D12039" s="917"/>
      <c r="E12039" s="917"/>
    </row>
    <row r="12040" spans="1:5">
      <c r="A12040" s="923"/>
      <c r="B12040" s="917"/>
      <c r="C12040" s="917"/>
      <c r="D12040" s="917"/>
      <c r="E12040" s="917"/>
    </row>
    <row r="12041" spans="1:5">
      <c r="A12041" s="923"/>
      <c r="B12041" s="917"/>
      <c r="C12041" s="917"/>
      <c r="D12041" s="917"/>
      <c r="E12041" s="917"/>
    </row>
    <row r="12042" spans="1:5">
      <c r="A12042" s="923"/>
      <c r="B12042" s="917"/>
      <c r="C12042" s="917"/>
      <c r="D12042" s="917"/>
      <c r="E12042" s="917"/>
    </row>
    <row r="12043" spans="1:5">
      <c r="A12043" s="923"/>
      <c r="B12043" s="917"/>
      <c r="C12043" s="917"/>
      <c r="D12043" s="917"/>
      <c r="E12043" s="917"/>
    </row>
    <row r="12044" spans="1:5">
      <c r="A12044" s="923"/>
      <c r="B12044" s="917"/>
      <c r="C12044" s="917"/>
      <c r="D12044" s="917"/>
      <c r="E12044" s="917"/>
    </row>
    <row r="12045" spans="1:5">
      <c r="A12045" s="923"/>
      <c r="B12045" s="917"/>
      <c r="C12045" s="917"/>
      <c r="D12045" s="917"/>
      <c r="E12045" s="917"/>
    </row>
    <row r="12046" spans="1:5">
      <c r="A12046" s="923"/>
      <c r="B12046" s="917"/>
      <c r="C12046" s="917"/>
      <c r="D12046" s="917"/>
      <c r="E12046" s="917"/>
    </row>
    <row r="12047" spans="1:5">
      <c r="A12047" s="923"/>
      <c r="B12047" s="917"/>
      <c r="C12047" s="917"/>
      <c r="D12047" s="917"/>
      <c r="E12047" s="917"/>
    </row>
    <row r="12048" spans="1:5">
      <c r="A12048" s="923"/>
      <c r="B12048" s="917"/>
      <c r="C12048" s="917"/>
      <c r="D12048" s="917"/>
      <c r="E12048" s="917"/>
    </row>
    <row r="12049" spans="1:5">
      <c r="A12049" s="923"/>
      <c r="B12049" s="917"/>
      <c r="C12049" s="917"/>
      <c r="D12049" s="917"/>
      <c r="E12049" s="917"/>
    </row>
    <row r="12050" spans="1:5">
      <c r="A12050" s="923"/>
      <c r="B12050" s="917"/>
      <c r="C12050" s="917"/>
      <c r="D12050" s="917"/>
      <c r="E12050" s="917"/>
    </row>
    <row r="12051" spans="1:5">
      <c r="A12051" s="923"/>
      <c r="B12051" s="917"/>
      <c r="C12051" s="917"/>
      <c r="D12051" s="917"/>
      <c r="E12051" s="917"/>
    </row>
    <row r="12052" spans="1:5">
      <c r="A12052" s="923"/>
      <c r="B12052" s="917"/>
      <c r="C12052" s="917"/>
      <c r="D12052" s="917"/>
      <c r="E12052" s="917"/>
    </row>
    <row r="12053" spans="1:5">
      <c r="A12053" s="923"/>
      <c r="B12053" s="917"/>
      <c r="C12053" s="917"/>
      <c r="D12053" s="917"/>
      <c r="E12053" s="917"/>
    </row>
    <row r="12054" spans="1:5">
      <c r="A12054" s="923"/>
      <c r="B12054" s="917"/>
      <c r="C12054" s="917"/>
      <c r="D12054" s="917"/>
      <c r="E12054" s="917"/>
    </row>
    <row r="12055" spans="1:5">
      <c r="A12055" s="923"/>
      <c r="B12055" s="917"/>
      <c r="C12055" s="917"/>
      <c r="D12055" s="917"/>
      <c r="E12055" s="917"/>
    </row>
    <row r="12056" spans="1:5">
      <c r="A12056" s="923"/>
      <c r="B12056" s="917"/>
      <c r="C12056" s="917"/>
      <c r="D12056" s="917"/>
      <c r="E12056" s="917"/>
    </row>
    <row r="12057" spans="1:5">
      <c r="A12057" s="923"/>
      <c r="B12057" s="917"/>
      <c r="C12057" s="917"/>
      <c r="D12057" s="917"/>
      <c r="E12057" s="917"/>
    </row>
    <row r="12058" spans="1:5">
      <c r="A12058" s="923"/>
      <c r="B12058" s="917"/>
      <c r="C12058" s="917"/>
      <c r="D12058" s="917"/>
      <c r="E12058" s="917"/>
    </row>
    <row r="12059" spans="1:5">
      <c r="A12059" s="923"/>
      <c r="B12059" s="917"/>
      <c r="C12059" s="917"/>
      <c r="D12059" s="917"/>
      <c r="E12059" s="917"/>
    </row>
    <row r="12060" spans="1:5">
      <c r="A12060" s="923"/>
      <c r="B12060" s="917"/>
      <c r="C12060" s="917"/>
      <c r="D12060" s="917"/>
      <c r="E12060" s="917"/>
    </row>
    <row r="12061" spans="1:5">
      <c r="A12061" s="923"/>
      <c r="B12061" s="917"/>
      <c r="C12061" s="917"/>
      <c r="D12061" s="917"/>
      <c r="E12061" s="917"/>
    </row>
    <row r="12062" spans="1:5">
      <c r="A12062" s="923"/>
      <c r="B12062" s="917"/>
      <c r="C12062" s="917"/>
      <c r="D12062" s="917"/>
      <c r="E12062" s="917"/>
    </row>
    <row r="12063" spans="1:5">
      <c r="A12063" s="923"/>
      <c r="B12063" s="917"/>
      <c r="C12063" s="917"/>
      <c r="D12063" s="917"/>
      <c r="E12063" s="917"/>
    </row>
    <row r="12064" spans="1:5">
      <c r="A12064" s="923"/>
      <c r="B12064" s="917"/>
      <c r="C12064" s="917"/>
      <c r="D12064" s="917"/>
      <c r="E12064" s="917"/>
    </row>
    <row r="12065" spans="1:5">
      <c r="A12065" s="923"/>
      <c r="B12065" s="917"/>
      <c r="C12065" s="917"/>
      <c r="D12065" s="917"/>
      <c r="E12065" s="917"/>
    </row>
    <row r="12066" spans="1:5">
      <c r="A12066" s="923"/>
      <c r="B12066" s="917"/>
      <c r="C12066" s="917"/>
      <c r="D12066" s="917"/>
      <c r="E12066" s="917"/>
    </row>
    <row r="12067" spans="1:5">
      <c r="A12067" s="923"/>
      <c r="B12067" s="917"/>
      <c r="C12067" s="917"/>
      <c r="D12067" s="917"/>
      <c r="E12067" s="917"/>
    </row>
    <row r="12068" spans="1:5">
      <c r="A12068" s="923"/>
      <c r="B12068" s="917"/>
      <c r="C12068" s="917"/>
      <c r="D12068" s="917"/>
      <c r="E12068" s="917"/>
    </row>
    <row r="12069" spans="1:5">
      <c r="A12069" s="923"/>
      <c r="B12069" s="917"/>
      <c r="C12069" s="917"/>
      <c r="D12069" s="917"/>
      <c r="E12069" s="917"/>
    </row>
    <row r="12070" spans="1:5">
      <c r="A12070" s="923"/>
      <c r="B12070" s="917"/>
      <c r="C12070" s="917"/>
      <c r="D12070" s="917"/>
      <c r="E12070" s="917"/>
    </row>
    <row r="12071" spans="1:5">
      <c r="A12071" s="923"/>
      <c r="B12071" s="917"/>
      <c r="C12071" s="917"/>
      <c r="D12071" s="917"/>
      <c r="E12071" s="917"/>
    </row>
    <row r="12072" spans="1:5">
      <c r="A12072" s="923"/>
      <c r="B12072" s="917"/>
      <c r="C12072" s="917"/>
      <c r="D12072" s="917"/>
      <c r="E12072" s="917"/>
    </row>
    <row r="12073" spans="1:5">
      <c r="A12073" s="923"/>
      <c r="B12073" s="917"/>
      <c r="C12073" s="917"/>
      <c r="D12073" s="917"/>
      <c r="E12073" s="917"/>
    </row>
    <row r="12074" spans="1:5">
      <c r="A12074" s="923"/>
      <c r="B12074" s="917"/>
      <c r="C12074" s="917"/>
      <c r="D12074" s="917"/>
      <c r="E12074" s="917"/>
    </row>
    <row r="12075" spans="1:5">
      <c r="A12075" s="923"/>
      <c r="B12075" s="917"/>
      <c r="C12075" s="917"/>
      <c r="D12075" s="917"/>
      <c r="E12075" s="917"/>
    </row>
    <row r="12076" spans="1:5">
      <c r="A12076" s="923"/>
      <c r="B12076" s="917"/>
      <c r="C12076" s="917"/>
      <c r="D12076" s="917"/>
      <c r="E12076" s="917"/>
    </row>
    <row r="12077" spans="1:5">
      <c r="A12077" s="923"/>
      <c r="B12077" s="917"/>
      <c r="C12077" s="917"/>
      <c r="D12077" s="917"/>
      <c r="E12077" s="917"/>
    </row>
    <row r="12078" spans="1:5">
      <c r="A12078" s="923"/>
      <c r="B12078" s="917"/>
      <c r="C12078" s="917"/>
      <c r="D12078" s="917"/>
      <c r="E12078" s="917"/>
    </row>
    <row r="12079" spans="1:5">
      <c r="A12079" s="923"/>
      <c r="B12079" s="917"/>
      <c r="C12079" s="917"/>
      <c r="D12079" s="917"/>
      <c r="E12079" s="917"/>
    </row>
    <row r="12080" spans="1:5">
      <c r="A12080" s="923"/>
      <c r="B12080" s="917"/>
      <c r="C12080" s="917"/>
      <c r="D12080" s="917"/>
      <c r="E12080" s="917"/>
    </row>
    <row r="12081" spans="1:5">
      <c r="A12081" s="923"/>
      <c r="B12081" s="917"/>
      <c r="C12081" s="917"/>
      <c r="D12081" s="917"/>
      <c r="E12081" s="917"/>
    </row>
    <row r="12082" spans="1:5">
      <c r="A12082" s="923"/>
      <c r="B12082" s="917"/>
      <c r="C12082" s="917"/>
      <c r="D12082" s="917"/>
      <c r="E12082" s="917"/>
    </row>
    <row r="12083" spans="1:5">
      <c r="A12083" s="923"/>
      <c r="B12083" s="917"/>
      <c r="C12083" s="917"/>
      <c r="D12083" s="917"/>
      <c r="E12083" s="917"/>
    </row>
    <row r="12084" spans="1:5">
      <c r="A12084" s="923"/>
      <c r="B12084" s="917"/>
      <c r="C12084" s="917"/>
      <c r="D12084" s="917"/>
      <c r="E12084" s="917"/>
    </row>
    <row r="12085" spans="1:5">
      <c r="A12085" s="923"/>
      <c r="B12085" s="917"/>
      <c r="C12085" s="917"/>
      <c r="D12085" s="917"/>
      <c r="E12085" s="917"/>
    </row>
    <row r="12086" spans="1:5">
      <c r="A12086" s="923"/>
      <c r="B12086" s="917"/>
      <c r="C12086" s="917"/>
      <c r="D12086" s="917"/>
      <c r="E12086" s="917"/>
    </row>
    <row r="12087" spans="1:5">
      <c r="A12087" s="923"/>
      <c r="B12087" s="917"/>
      <c r="C12087" s="917"/>
      <c r="D12087" s="917"/>
      <c r="E12087" s="917"/>
    </row>
    <row r="12088" spans="1:5">
      <c r="A12088" s="923"/>
      <c r="B12088" s="917"/>
      <c r="C12088" s="917"/>
      <c r="D12088" s="917"/>
      <c r="E12088" s="917"/>
    </row>
    <row r="12089" spans="1:5">
      <c r="A12089" s="923"/>
      <c r="B12089" s="917"/>
      <c r="C12089" s="917"/>
      <c r="D12089" s="917"/>
      <c r="E12089" s="917"/>
    </row>
    <row r="12090" spans="1:5">
      <c r="A12090" s="923"/>
      <c r="B12090" s="917"/>
      <c r="C12090" s="917"/>
      <c r="D12090" s="917"/>
      <c r="E12090" s="917"/>
    </row>
    <row r="12091" spans="1:5">
      <c r="A12091" s="923"/>
      <c r="B12091" s="917"/>
      <c r="C12091" s="917"/>
      <c r="D12091" s="917"/>
      <c r="E12091" s="917"/>
    </row>
    <row r="12092" spans="1:5">
      <c r="A12092" s="923"/>
      <c r="B12092" s="917"/>
      <c r="C12092" s="917"/>
      <c r="D12092" s="917"/>
      <c r="E12092" s="917"/>
    </row>
    <row r="12093" spans="1:5">
      <c r="A12093" s="923"/>
      <c r="B12093" s="917"/>
      <c r="C12093" s="917"/>
      <c r="D12093" s="917"/>
      <c r="E12093" s="917"/>
    </row>
    <row r="12094" spans="1:5">
      <c r="A12094" s="923"/>
      <c r="B12094" s="917"/>
      <c r="C12094" s="917"/>
      <c r="D12094" s="917"/>
      <c r="E12094" s="917"/>
    </row>
    <row r="12095" spans="1:5">
      <c r="A12095" s="923"/>
      <c r="B12095" s="917"/>
      <c r="C12095" s="917"/>
      <c r="D12095" s="917"/>
      <c r="E12095" s="917"/>
    </row>
    <row r="12096" spans="1:5">
      <c r="A12096" s="923"/>
      <c r="B12096" s="917"/>
      <c r="C12096" s="917"/>
      <c r="D12096" s="917"/>
      <c r="E12096" s="917"/>
    </row>
    <row r="12097" spans="1:5">
      <c r="A12097" s="923"/>
      <c r="B12097" s="917"/>
      <c r="C12097" s="917"/>
      <c r="D12097" s="917"/>
      <c r="E12097" s="917"/>
    </row>
    <row r="12098" spans="1:5">
      <c r="A12098" s="923"/>
      <c r="B12098" s="917"/>
      <c r="C12098" s="917"/>
      <c r="D12098" s="917"/>
      <c r="E12098" s="917"/>
    </row>
    <row r="12099" spans="1:5">
      <c r="A12099" s="923"/>
      <c r="B12099" s="917"/>
      <c r="C12099" s="917"/>
      <c r="D12099" s="917"/>
      <c r="E12099" s="917"/>
    </row>
    <row r="12100" spans="1:5">
      <c r="A12100" s="923"/>
      <c r="B12100" s="917"/>
      <c r="C12100" s="917"/>
      <c r="D12100" s="917"/>
      <c r="E12100" s="917"/>
    </row>
    <row r="12101" spans="1:5">
      <c r="A12101" s="923"/>
      <c r="B12101" s="917"/>
      <c r="C12101" s="917"/>
      <c r="D12101" s="917"/>
      <c r="E12101" s="917"/>
    </row>
    <row r="12102" spans="1:5">
      <c r="A12102" s="923"/>
      <c r="B12102" s="917"/>
      <c r="C12102" s="917"/>
      <c r="D12102" s="917"/>
      <c r="E12102" s="917"/>
    </row>
    <row r="12103" spans="1:5">
      <c r="A12103" s="923"/>
      <c r="B12103" s="917"/>
      <c r="C12103" s="917"/>
      <c r="D12103" s="917"/>
      <c r="E12103" s="917"/>
    </row>
    <row r="12104" spans="1:5">
      <c r="A12104" s="923"/>
      <c r="B12104" s="917"/>
      <c r="C12104" s="917"/>
      <c r="D12104" s="917"/>
      <c r="E12104" s="917"/>
    </row>
    <row r="12105" spans="1:5">
      <c r="A12105" s="923"/>
      <c r="B12105" s="917"/>
      <c r="C12105" s="917"/>
      <c r="D12105" s="917"/>
      <c r="E12105" s="917"/>
    </row>
    <row r="12106" spans="1:5">
      <c r="A12106" s="923"/>
      <c r="B12106" s="917"/>
      <c r="C12106" s="917"/>
      <c r="D12106" s="917"/>
      <c r="E12106" s="917"/>
    </row>
    <row r="12107" spans="1:5">
      <c r="A12107" s="923"/>
      <c r="B12107" s="917"/>
      <c r="C12107" s="917"/>
      <c r="D12107" s="917"/>
      <c r="E12107" s="917"/>
    </row>
    <row r="12108" spans="1:5">
      <c r="A12108" s="923"/>
      <c r="B12108" s="917"/>
      <c r="C12108" s="917"/>
      <c r="D12108" s="917"/>
      <c r="E12108" s="917"/>
    </row>
    <row r="12109" spans="1:5">
      <c r="A12109" s="923"/>
      <c r="B12109" s="917"/>
      <c r="C12109" s="917"/>
      <c r="D12109" s="917"/>
      <c r="E12109" s="917"/>
    </row>
    <row r="12110" spans="1:5">
      <c r="A12110" s="923"/>
      <c r="B12110" s="917"/>
      <c r="C12110" s="917"/>
      <c r="D12110" s="917"/>
      <c r="E12110" s="917"/>
    </row>
    <row r="12111" spans="1:5">
      <c r="A12111" s="923"/>
      <c r="B12111" s="917"/>
      <c r="C12111" s="917"/>
      <c r="D12111" s="917"/>
      <c r="E12111" s="917"/>
    </row>
    <row r="12112" spans="1:5">
      <c r="A12112" s="923"/>
      <c r="B12112" s="917"/>
      <c r="C12112" s="917"/>
      <c r="D12112" s="917"/>
      <c r="E12112" s="917"/>
    </row>
    <row r="12113" spans="1:5">
      <c r="A12113" s="923"/>
      <c r="B12113" s="917"/>
      <c r="C12113" s="917"/>
      <c r="D12113" s="917"/>
      <c r="E12113" s="917"/>
    </row>
    <row r="12114" spans="1:5">
      <c r="A12114" s="923"/>
      <c r="B12114" s="917"/>
      <c r="C12114" s="917"/>
      <c r="D12114" s="917"/>
      <c r="E12114" s="917"/>
    </row>
    <row r="12115" spans="1:5">
      <c r="A12115" s="923"/>
      <c r="B12115" s="917"/>
      <c r="C12115" s="917"/>
      <c r="D12115" s="917"/>
      <c r="E12115" s="917"/>
    </row>
    <row r="12116" spans="1:5">
      <c r="A12116" s="923"/>
      <c r="B12116" s="917"/>
      <c r="C12116" s="917"/>
      <c r="D12116" s="917"/>
      <c r="E12116" s="917"/>
    </row>
    <row r="12117" spans="1:5">
      <c r="A12117" s="923"/>
      <c r="B12117" s="917"/>
      <c r="C12117" s="917"/>
      <c r="D12117" s="917"/>
      <c r="E12117" s="917"/>
    </row>
    <row r="12118" spans="1:5">
      <c r="A12118" s="923"/>
      <c r="B12118" s="917"/>
      <c r="C12118" s="917"/>
      <c r="D12118" s="917"/>
      <c r="E12118" s="917"/>
    </row>
    <row r="12119" spans="1:5">
      <c r="A12119" s="923"/>
      <c r="B12119" s="917"/>
      <c r="C12119" s="917"/>
      <c r="D12119" s="917"/>
      <c r="E12119" s="917"/>
    </row>
    <row r="12120" spans="1:5">
      <c r="A12120" s="923"/>
      <c r="B12120" s="917"/>
      <c r="C12120" s="917"/>
      <c r="D12120" s="917"/>
      <c r="E12120" s="917"/>
    </row>
    <row r="12121" spans="1:5">
      <c r="A12121" s="923"/>
      <c r="B12121" s="917"/>
      <c r="C12121" s="917"/>
      <c r="D12121" s="917"/>
      <c r="E12121" s="917"/>
    </row>
    <row r="12122" spans="1:5">
      <c r="A12122" s="923"/>
      <c r="B12122" s="917"/>
      <c r="C12122" s="917"/>
      <c r="D12122" s="917"/>
      <c r="E12122" s="917"/>
    </row>
    <row r="12123" spans="1:5">
      <c r="A12123" s="923"/>
      <c r="B12123" s="917"/>
      <c r="C12123" s="917"/>
      <c r="D12123" s="917"/>
      <c r="E12123" s="917"/>
    </row>
    <row r="12124" spans="1:5">
      <c r="A12124" s="923"/>
      <c r="B12124" s="917"/>
      <c r="C12124" s="917"/>
      <c r="D12124" s="917"/>
      <c r="E12124" s="917"/>
    </row>
    <row r="12125" spans="1:5">
      <c r="A12125" s="923"/>
      <c r="B12125" s="917"/>
      <c r="C12125" s="917"/>
      <c r="D12125" s="917"/>
      <c r="E12125" s="917"/>
    </row>
    <row r="12126" spans="1:5">
      <c r="A12126" s="923"/>
      <c r="B12126" s="917"/>
      <c r="C12126" s="917"/>
      <c r="D12126" s="917"/>
      <c r="E12126" s="917"/>
    </row>
    <row r="12127" spans="1:5">
      <c r="A12127" s="923"/>
      <c r="B12127" s="917"/>
      <c r="C12127" s="917"/>
      <c r="D12127" s="917"/>
      <c r="E12127" s="917"/>
    </row>
    <row r="12128" spans="1:5">
      <c r="A12128" s="923"/>
      <c r="B12128" s="917"/>
      <c r="C12128" s="917"/>
      <c r="D12128" s="917"/>
      <c r="E12128" s="917"/>
    </row>
    <row r="12129" spans="1:5">
      <c r="A12129" s="923"/>
      <c r="B12129" s="917"/>
      <c r="C12129" s="917"/>
      <c r="D12129" s="917"/>
      <c r="E12129" s="917"/>
    </row>
    <row r="12130" spans="1:5">
      <c r="A12130" s="923"/>
      <c r="B12130" s="917"/>
      <c r="C12130" s="917"/>
      <c r="D12130" s="917"/>
      <c r="E12130" s="917"/>
    </row>
    <row r="12131" spans="1:5">
      <c r="A12131" s="923"/>
      <c r="B12131" s="917"/>
      <c r="C12131" s="917"/>
      <c r="D12131" s="917"/>
      <c r="E12131" s="917"/>
    </row>
    <row r="12132" spans="1:5">
      <c r="A12132" s="923"/>
      <c r="B12132" s="917"/>
      <c r="C12132" s="917"/>
      <c r="D12132" s="917"/>
      <c r="E12132" s="917"/>
    </row>
    <row r="12133" spans="1:5">
      <c r="A12133" s="923"/>
      <c r="B12133" s="917"/>
      <c r="C12133" s="917"/>
      <c r="D12133" s="917"/>
      <c r="E12133" s="917"/>
    </row>
    <row r="12134" spans="1:5">
      <c r="A12134" s="923"/>
      <c r="B12134" s="917"/>
      <c r="C12134" s="917"/>
      <c r="D12134" s="917"/>
      <c r="E12134" s="917"/>
    </row>
    <row r="12135" spans="1:5">
      <c r="A12135" s="923"/>
      <c r="B12135" s="917"/>
      <c r="C12135" s="917"/>
      <c r="D12135" s="917"/>
      <c r="E12135" s="917"/>
    </row>
    <row r="12136" spans="1:5">
      <c r="A12136" s="923"/>
      <c r="B12136" s="917"/>
      <c r="C12136" s="917"/>
      <c r="D12136" s="917"/>
      <c r="E12136" s="917"/>
    </row>
    <row r="12137" spans="1:5">
      <c r="A12137" s="923"/>
      <c r="B12137" s="917"/>
      <c r="C12137" s="917"/>
      <c r="D12137" s="917"/>
      <c r="E12137" s="917"/>
    </row>
    <row r="12138" spans="1:5">
      <c r="A12138" s="923"/>
      <c r="B12138" s="917"/>
      <c r="C12138" s="917"/>
      <c r="D12138" s="917"/>
      <c r="E12138" s="917"/>
    </row>
    <row r="12139" spans="1:5">
      <c r="A12139" s="923"/>
      <c r="B12139" s="917"/>
      <c r="C12139" s="917"/>
      <c r="D12139" s="917"/>
      <c r="E12139" s="917"/>
    </row>
    <row r="12140" spans="1:5">
      <c r="A12140" s="923"/>
      <c r="B12140" s="917"/>
      <c r="C12140" s="917"/>
      <c r="D12140" s="917"/>
      <c r="E12140" s="917"/>
    </row>
    <row r="12141" spans="1:5">
      <c r="A12141" s="923"/>
      <c r="B12141" s="917"/>
      <c r="C12141" s="917"/>
      <c r="D12141" s="917"/>
      <c r="E12141" s="917"/>
    </row>
    <row r="12142" spans="1:5">
      <c r="A12142" s="923"/>
      <c r="B12142" s="917"/>
      <c r="C12142" s="917"/>
      <c r="D12142" s="917"/>
      <c r="E12142" s="917"/>
    </row>
    <row r="12143" spans="1:5">
      <c r="A12143" s="923"/>
      <c r="B12143" s="917"/>
      <c r="C12143" s="917"/>
      <c r="D12143" s="917"/>
      <c r="E12143" s="917"/>
    </row>
    <row r="12144" spans="1:5">
      <c r="A12144" s="923"/>
      <c r="B12144" s="917"/>
      <c r="C12144" s="917"/>
      <c r="D12144" s="917"/>
      <c r="E12144" s="917"/>
    </row>
    <row r="12145" spans="1:5">
      <c r="A12145" s="923"/>
      <c r="B12145" s="917"/>
      <c r="C12145" s="917"/>
      <c r="D12145" s="917"/>
      <c r="E12145" s="917"/>
    </row>
    <row r="12146" spans="1:5">
      <c r="A12146" s="923"/>
      <c r="B12146" s="917"/>
      <c r="C12146" s="917"/>
      <c r="D12146" s="917"/>
      <c r="E12146" s="917"/>
    </row>
    <row r="12147" spans="1:5">
      <c r="A12147" s="923"/>
      <c r="B12147" s="917"/>
      <c r="C12147" s="917"/>
      <c r="D12147" s="917"/>
      <c r="E12147" s="917"/>
    </row>
    <row r="12148" spans="1:5">
      <c r="A12148" s="923"/>
      <c r="B12148" s="917"/>
      <c r="C12148" s="917"/>
      <c r="D12148" s="917"/>
      <c r="E12148" s="917"/>
    </row>
    <row r="12149" spans="1:5">
      <c r="A12149" s="923"/>
      <c r="B12149" s="917"/>
      <c r="C12149" s="917"/>
      <c r="D12149" s="917"/>
      <c r="E12149" s="917"/>
    </row>
    <row r="12150" spans="1:5">
      <c r="A12150" s="923"/>
      <c r="B12150" s="917"/>
      <c r="C12150" s="917"/>
      <c r="D12150" s="917"/>
      <c r="E12150" s="917"/>
    </row>
    <row r="12151" spans="1:5">
      <c r="A12151" s="923"/>
      <c r="B12151" s="917"/>
      <c r="C12151" s="917"/>
      <c r="D12151" s="917"/>
      <c r="E12151" s="917"/>
    </row>
    <row r="12152" spans="1:5">
      <c r="A12152" s="923"/>
      <c r="B12152" s="917"/>
      <c r="C12152" s="917"/>
      <c r="D12152" s="917"/>
      <c r="E12152" s="917"/>
    </row>
    <row r="12153" spans="1:5">
      <c r="A12153" s="923"/>
      <c r="B12153" s="917"/>
      <c r="C12153" s="917"/>
      <c r="D12153" s="917"/>
      <c r="E12153" s="917"/>
    </row>
    <row r="12154" spans="1:5">
      <c r="A12154" s="923"/>
      <c r="B12154" s="917"/>
      <c r="C12154" s="917"/>
      <c r="D12154" s="917"/>
      <c r="E12154" s="917"/>
    </row>
    <row r="12155" spans="1:5">
      <c r="A12155" s="923"/>
      <c r="B12155" s="917"/>
      <c r="C12155" s="917"/>
      <c r="D12155" s="917"/>
      <c r="E12155" s="917"/>
    </row>
    <row r="12156" spans="1:5">
      <c r="A12156" s="923"/>
      <c r="B12156" s="917"/>
      <c r="C12156" s="917"/>
      <c r="D12156" s="917"/>
      <c r="E12156" s="917"/>
    </row>
    <row r="12157" spans="1:5">
      <c r="A12157" s="923"/>
      <c r="B12157" s="917"/>
      <c r="C12157" s="917"/>
      <c r="D12157" s="917"/>
      <c r="E12157" s="917"/>
    </row>
    <row r="12158" spans="1:5">
      <c r="A12158" s="923"/>
      <c r="B12158" s="917"/>
      <c r="C12158" s="917"/>
      <c r="D12158" s="917"/>
      <c r="E12158" s="917"/>
    </row>
    <row r="12159" spans="1:5">
      <c r="A12159" s="923"/>
      <c r="B12159" s="917"/>
      <c r="C12159" s="917"/>
      <c r="D12159" s="917"/>
      <c r="E12159" s="917"/>
    </row>
    <row r="12160" spans="1:5">
      <c r="A12160" s="923"/>
      <c r="B12160" s="917"/>
      <c r="C12160" s="917"/>
      <c r="D12160" s="917"/>
      <c r="E12160" s="917"/>
    </row>
    <row r="12161" spans="1:5">
      <c r="A12161" s="923"/>
      <c r="B12161" s="917"/>
      <c r="C12161" s="917"/>
      <c r="D12161" s="917"/>
      <c r="E12161" s="917"/>
    </row>
    <row r="12162" spans="1:5">
      <c r="A12162" s="923"/>
      <c r="B12162" s="917"/>
      <c r="C12162" s="917"/>
      <c r="D12162" s="917"/>
      <c r="E12162" s="917"/>
    </row>
    <row r="12163" spans="1:5">
      <c r="A12163" s="923"/>
      <c r="B12163" s="917"/>
      <c r="C12163" s="917"/>
      <c r="D12163" s="917"/>
      <c r="E12163" s="917"/>
    </row>
    <row r="12164" spans="1:5">
      <c r="A12164" s="923"/>
      <c r="B12164" s="917"/>
      <c r="C12164" s="917"/>
      <c r="D12164" s="917"/>
      <c r="E12164" s="917"/>
    </row>
    <row r="12165" spans="1:5">
      <c r="A12165" s="923"/>
      <c r="B12165" s="917"/>
      <c r="C12165" s="917"/>
      <c r="D12165" s="917"/>
      <c r="E12165" s="917"/>
    </row>
    <row r="12166" spans="1:5">
      <c r="A12166" s="923"/>
      <c r="B12166" s="917"/>
      <c r="C12166" s="917"/>
      <c r="D12166" s="917"/>
      <c r="E12166" s="917"/>
    </row>
    <row r="12167" spans="1:5">
      <c r="A12167" s="923"/>
      <c r="B12167" s="917"/>
      <c r="C12167" s="917"/>
      <c r="D12167" s="917"/>
      <c r="E12167" s="917"/>
    </row>
    <row r="12168" spans="1:5">
      <c r="A12168" s="923"/>
      <c r="B12168" s="917"/>
      <c r="C12168" s="917"/>
      <c r="D12168" s="917"/>
      <c r="E12168" s="917"/>
    </row>
    <row r="12169" spans="1:5">
      <c r="A12169" s="923"/>
      <c r="B12169" s="917"/>
      <c r="C12169" s="917"/>
      <c r="D12169" s="917"/>
      <c r="E12169" s="917"/>
    </row>
    <row r="12170" spans="1:5">
      <c r="A12170" s="923"/>
      <c r="B12170" s="917"/>
      <c r="C12170" s="917"/>
      <c r="D12170" s="917"/>
      <c r="E12170" s="917"/>
    </row>
    <row r="12171" spans="1:5">
      <c r="A12171" s="923"/>
      <c r="B12171" s="917"/>
      <c r="C12171" s="917"/>
      <c r="D12171" s="917"/>
      <c r="E12171" s="917"/>
    </row>
    <row r="12172" spans="1:5">
      <c r="A12172" s="923"/>
      <c r="B12172" s="917"/>
      <c r="C12172" s="917"/>
      <c r="D12172" s="917"/>
      <c r="E12172" s="917"/>
    </row>
    <row r="12173" spans="1:5">
      <c r="A12173" s="923"/>
      <c r="B12173" s="917"/>
      <c r="C12173" s="917"/>
      <c r="D12173" s="917"/>
      <c r="E12173" s="917"/>
    </row>
    <row r="12174" spans="1:5">
      <c r="A12174" s="923"/>
      <c r="B12174" s="917"/>
      <c r="C12174" s="917"/>
      <c r="D12174" s="917"/>
      <c r="E12174" s="917"/>
    </row>
    <row r="12175" spans="1:5">
      <c r="A12175" s="923"/>
      <c r="B12175" s="917"/>
      <c r="C12175" s="917"/>
      <c r="D12175" s="917"/>
      <c r="E12175" s="917"/>
    </row>
    <row r="12176" spans="1:5">
      <c r="A12176" s="923"/>
      <c r="B12176" s="917"/>
      <c r="C12176" s="917"/>
      <c r="D12176" s="917"/>
      <c r="E12176" s="917"/>
    </row>
    <row r="12177" spans="1:5">
      <c r="A12177" s="923"/>
      <c r="B12177" s="917"/>
      <c r="C12177" s="917"/>
      <c r="D12177" s="917"/>
      <c r="E12177" s="917"/>
    </row>
    <row r="12178" spans="1:5">
      <c r="A12178" s="923"/>
      <c r="B12178" s="917"/>
      <c r="C12178" s="917"/>
      <c r="D12178" s="917"/>
      <c r="E12178" s="917"/>
    </row>
    <row r="12179" spans="1:5">
      <c r="A12179" s="923"/>
      <c r="B12179" s="917"/>
      <c r="C12179" s="917"/>
      <c r="D12179" s="917"/>
      <c r="E12179" s="917"/>
    </row>
    <row r="12180" spans="1:5">
      <c r="A12180" s="923"/>
      <c r="B12180" s="917"/>
      <c r="C12180" s="917"/>
      <c r="D12180" s="917"/>
      <c r="E12180" s="917"/>
    </row>
    <row r="12181" spans="1:5">
      <c r="A12181" s="923"/>
      <c r="B12181" s="917"/>
      <c r="C12181" s="917"/>
      <c r="D12181" s="917"/>
      <c r="E12181" s="917"/>
    </row>
    <row r="12182" spans="1:5">
      <c r="A12182" s="923"/>
      <c r="B12182" s="917"/>
      <c r="C12182" s="917"/>
      <c r="D12182" s="917"/>
      <c r="E12182" s="917"/>
    </row>
    <row r="12183" spans="1:5">
      <c r="A12183" s="923"/>
      <c r="B12183" s="917"/>
      <c r="C12183" s="917"/>
      <c r="D12183" s="917"/>
      <c r="E12183" s="917"/>
    </row>
    <row r="12184" spans="1:5">
      <c r="A12184" s="923"/>
      <c r="B12184" s="917"/>
      <c r="C12184" s="917"/>
      <c r="D12184" s="917"/>
      <c r="E12184" s="917"/>
    </row>
    <row r="12185" spans="1:5">
      <c r="A12185" s="923"/>
      <c r="B12185" s="917"/>
      <c r="C12185" s="917"/>
      <c r="D12185" s="917"/>
      <c r="E12185" s="917"/>
    </row>
    <row r="12186" spans="1:5">
      <c r="A12186" s="923"/>
      <c r="B12186" s="917"/>
      <c r="C12186" s="917"/>
      <c r="D12186" s="917"/>
      <c r="E12186" s="917"/>
    </row>
    <row r="12187" spans="1:5">
      <c r="A12187" s="923"/>
      <c r="B12187" s="917"/>
      <c r="C12187" s="917"/>
      <c r="D12187" s="917"/>
      <c r="E12187" s="917"/>
    </row>
    <row r="12188" spans="1:5">
      <c r="A12188" s="923"/>
      <c r="B12188" s="917"/>
      <c r="C12188" s="917"/>
      <c r="D12188" s="917"/>
      <c r="E12188" s="917"/>
    </row>
    <row r="12189" spans="1:5">
      <c r="A12189" s="923"/>
      <c r="B12189" s="917"/>
      <c r="C12189" s="917"/>
      <c r="D12189" s="917"/>
      <c r="E12189" s="917"/>
    </row>
    <row r="12190" spans="1:5">
      <c r="A12190" s="923"/>
      <c r="B12190" s="917"/>
      <c r="C12190" s="917"/>
      <c r="D12190" s="917"/>
      <c r="E12190" s="917"/>
    </row>
    <row r="12191" spans="1:5">
      <c r="A12191" s="923"/>
      <c r="B12191" s="917"/>
      <c r="C12191" s="917"/>
      <c r="D12191" s="917"/>
      <c r="E12191" s="917"/>
    </row>
    <row r="12192" spans="1:5">
      <c r="A12192" s="923"/>
      <c r="B12192" s="917"/>
      <c r="C12192" s="917"/>
      <c r="D12192" s="917"/>
      <c r="E12192" s="917"/>
    </row>
    <row r="12193" spans="1:5">
      <c r="A12193" s="923"/>
      <c r="B12193" s="917"/>
      <c r="C12193" s="917"/>
      <c r="D12193" s="917"/>
      <c r="E12193" s="917"/>
    </row>
    <row r="12194" spans="1:5">
      <c r="A12194" s="923"/>
      <c r="B12194" s="917"/>
      <c r="C12194" s="917"/>
      <c r="D12194" s="917"/>
      <c r="E12194" s="917"/>
    </row>
    <row r="12195" spans="1:5">
      <c r="A12195" s="923"/>
      <c r="B12195" s="917"/>
      <c r="C12195" s="917"/>
      <c r="D12195" s="917"/>
      <c r="E12195" s="917"/>
    </row>
    <row r="12196" spans="1:5">
      <c r="A12196" s="923"/>
      <c r="B12196" s="917"/>
      <c r="C12196" s="917"/>
      <c r="D12196" s="917"/>
      <c r="E12196" s="917"/>
    </row>
    <row r="12197" spans="1:5">
      <c r="A12197" s="923"/>
      <c r="B12197" s="917"/>
      <c r="C12197" s="917"/>
      <c r="D12197" s="917"/>
      <c r="E12197" s="917"/>
    </row>
    <row r="12198" spans="1:5">
      <c r="A12198" s="923"/>
      <c r="B12198" s="917"/>
      <c r="C12198" s="917"/>
      <c r="D12198" s="917"/>
      <c r="E12198" s="917"/>
    </row>
    <row r="12199" spans="1:5">
      <c r="A12199" s="923"/>
      <c r="B12199" s="917"/>
      <c r="C12199" s="917"/>
      <c r="D12199" s="917"/>
      <c r="E12199" s="917"/>
    </row>
    <row r="12200" spans="1:5">
      <c r="A12200" s="923"/>
      <c r="B12200" s="917"/>
      <c r="C12200" s="917"/>
      <c r="D12200" s="917"/>
      <c r="E12200" s="917"/>
    </row>
    <row r="12201" spans="1:5">
      <c r="A12201" s="923"/>
      <c r="B12201" s="917"/>
      <c r="C12201" s="917"/>
      <c r="D12201" s="917"/>
      <c r="E12201" s="917"/>
    </row>
    <row r="12202" spans="1:5">
      <c r="A12202" s="923"/>
      <c r="B12202" s="917"/>
      <c r="C12202" s="917"/>
      <c r="D12202" s="917"/>
      <c r="E12202" s="917"/>
    </row>
    <row r="12203" spans="1:5">
      <c r="A12203" s="923"/>
      <c r="B12203" s="917"/>
      <c r="C12203" s="917"/>
      <c r="D12203" s="917"/>
      <c r="E12203" s="917"/>
    </row>
    <row r="12204" spans="1:5">
      <c r="A12204" s="923"/>
      <c r="B12204" s="917"/>
      <c r="C12204" s="917"/>
      <c r="D12204" s="917"/>
      <c r="E12204" s="917"/>
    </row>
    <row r="12205" spans="1:5">
      <c r="A12205" s="923"/>
      <c r="B12205" s="917"/>
      <c r="C12205" s="917"/>
      <c r="D12205" s="917"/>
      <c r="E12205" s="917"/>
    </row>
    <row r="12206" spans="1:5">
      <c r="A12206" s="923"/>
      <c r="B12206" s="917"/>
      <c r="C12206" s="917"/>
      <c r="D12206" s="917"/>
      <c r="E12206" s="917"/>
    </row>
    <row r="12207" spans="1:5">
      <c r="A12207" s="923"/>
      <c r="B12207" s="917"/>
      <c r="C12207" s="917"/>
      <c r="D12207" s="917"/>
      <c r="E12207" s="917"/>
    </row>
    <row r="12208" spans="1:5">
      <c r="A12208" s="923"/>
      <c r="B12208" s="917"/>
      <c r="C12208" s="917"/>
      <c r="D12208" s="917"/>
      <c r="E12208" s="917"/>
    </row>
    <row r="12209" spans="1:5">
      <c r="A12209" s="923"/>
      <c r="B12209" s="917"/>
      <c r="C12209" s="917"/>
      <c r="D12209" s="917"/>
      <c r="E12209" s="917"/>
    </row>
    <row r="12210" spans="1:5">
      <c r="A12210" s="923"/>
      <c r="B12210" s="917"/>
      <c r="C12210" s="917"/>
      <c r="D12210" s="917"/>
      <c r="E12210" s="917"/>
    </row>
    <row r="12211" spans="1:5">
      <c r="A12211" s="923"/>
      <c r="B12211" s="917"/>
      <c r="C12211" s="917"/>
      <c r="D12211" s="917"/>
      <c r="E12211" s="917"/>
    </row>
    <row r="12212" spans="1:5">
      <c r="A12212" s="923"/>
      <c r="B12212" s="917"/>
      <c r="C12212" s="917"/>
      <c r="D12212" s="917"/>
      <c r="E12212" s="917"/>
    </row>
    <row r="12213" spans="1:5">
      <c r="A12213" s="923"/>
      <c r="B12213" s="917"/>
      <c r="C12213" s="917"/>
      <c r="D12213" s="917"/>
      <c r="E12213" s="917"/>
    </row>
    <row r="12214" spans="1:5">
      <c r="A12214" s="923"/>
      <c r="B12214" s="917"/>
      <c r="C12214" s="917"/>
      <c r="D12214" s="917"/>
      <c r="E12214" s="917"/>
    </row>
    <row r="12215" spans="1:5">
      <c r="A12215" s="923"/>
      <c r="B12215" s="917"/>
      <c r="C12215" s="917"/>
      <c r="D12215" s="917"/>
      <c r="E12215" s="917"/>
    </row>
    <row r="12216" spans="1:5">
      <c r="A12216" s="923"/>
      <c r="B12216" s="917"/>
      <c r="C12216" s="917"/>
      <c r="D12216" s="917"/>
      <c r="E12216" s="917"/>
    </row>
    <row r="12217" spans="1:5">
      <c r="A12217" s="923"/>
      <c r="B12217" s="917"/>
      <c r="C12217" s="917"/>
      <c r="D12217" s="917"/>
      <c r="E12217" s="917"/>
    </row>
    <row r="12218" spans="1:5">
      <c r="A12218" s="923"/>
      <c r="B12218" s="917"/>
      <c r="C12218" s="917"/>
      <c r="D12218" s="917"/>
      <c r="E12218" s="917"/>
    </row>
    <row r="12219" spans="1:5">
      <c r="A12219" s="923"/>
      <c r="B12219" s="917"/>
      <c r="C12219" s="917"/>
      <c r="D12219" s="917"/>
      <c r="E12219" s="917"/>
    </row>
    <row r="12220" spans="1:5">
      <c r="A12220" s="923"/>
      <c r="B12220" s="917"/>
      <c r="C12220" s="917"/>
      <c r="D12220" s="917"/>
      <c r="E12220" s="917"/>
    </row>
    <row r="12221" spans="1:5">
      <c r="A12221" s="923"/>
      <c r="B12221" s="917"/>
      <c r="C12221" s="917"/>
      <c r="D12221" s="917"/>
      <c r="E12221" s="917"/>
    </row>
    <row r="12222" spans="1:5">
      <c r="A12222" s="923"/>
      <c r="B12222" s="917"/>
      <c r="C12222" s="917"/>
      <c r="D12222" s="917"/>
      <c r="E12222" s="917"/>
    </row>
    <row r="12223" spans="1:5">
      <c r="A12223" s="923"/>
      <c r="B12223" s="917"/>
      <c r="C12223" s="917"/>
      <c r="D12223" s="917"/>
      <c r="E12223" s="917"/>
    </row>
    <row r="12224" spans="1:5">
      <c r="A12224" s="923"/>
      <c r="B12224" s="917"/>
      <c r="C12224" s="917"/>
      <c r="D12224" s="917"/>
      <c r="E12224" s="917"/>
    </row>
    <row r="12225" spans="1:5">
      <c r="A12225" s="923"/>
      <c r="B12225" s="917"/>
      <c r="C12225" s="917"/>
      <c r="D12225" s="917"/>
      <c r="E12225" s="917"/>
    </row>
    <row r="12226" spans="1:5">
      <c r="A12226" s="923"/>
      <c r="B12226" s="917"/>
      <c r="C12226" s="917"/>
      <c r="D12226" s="917"/>
      <c r="E12226" s="917"/>
    </row>
    <row r="12227" spans="1:5">
      <c r="A12227" s="923"/>
      <c r="B12227" s="917"/>
      <c r="C12227" s="917"/>
      <c r="D12227" s="917"/>
      <c r="E12227" s="917"/>
    </row>
    <row r="12228" spans="1:5">
      <c r="A12228" s="923"/>
      <c r="B12228" s="917"/>
      <c r="C12228" s="917"/>
      <c r="D12228" s="917"/>
      <c r="E12228" s="917"/>
    </row>
    <row r="12229" spans="1:5">
      <c r="A12229" s="923"/>
      <c r="B12229" s="917"/>
      <c r="C12229" s="917"/>
      <c r="D12229" s="917"/>
      <c r="E12229" s="917"/>
    </row>
    <row r="12230" spans="1:5">
      <c r="A12230" s="923"/>
      <c r="B12230" s="917"/>
      <c r="C12230" s="917"/>
      <c r="D12230" s="917"/>
      <c r="E12230" s="917"/>
    </row>
    <row r="12231" spans="1:5">
      <c r="A12231" s="923"/>
      <c r="B12231" s="917"/>
      <c r="C12231" s="917"/>
      <c r="D12231" s="917"/>
      <c r="E12231" s="917"/>
    </row>
    <row r="12232" spans="1:5">
      <c r="A12232" s="923"/>
      <c r="B12232" s="917"/>
      <c r="C12232" s="917"/>
      <c r="D12232" s="917"/>
      <c r="E12232" s="917"/>
    </row>
    <row r="12233" spans="1:5">
      <c r="A12233" s="923"/>
      <c r="B12233" s="917"/>
      <c r="C12233" s="917"/>
      <c r="D12233" s="917"/>
      <c r="E12233" s="917"/>
    </row>
    <row r="12234" spans="1:5">
      <c r="A12234" s="923"/>
      <c r="B12234" s="917"/>
      <c r="C12234" s="917"/>
      <c r="D12234" s="917"/>
      <c r="E12234" s="917"/>
    </row>
    <row r="12235" spans="1:5">
      <c r="A12235" s="923"/>
      <c r="B12235" s="917"/>
      <c r="C12235" s="917"/>
      <c r="D12235" s="917"/>
      <c r="E12235" s="917"/>
    </row>
    <row r="12236" spans="1:5">
      <c r="A12236" s="923"/>
      <c r="B12236" s="917"/>
      <c r="C12236" s="917"/>
      <c r="D12236" s="917"/>
      <c r="E12236" s="917"/>
    </row>
    <row r="12237" spans="1:5">
      <c r="A12237" s="923"/>
      <c r="B12237" s="917"/>
      <c r="C12237" s="917"/>
      <c r="D12237" s="917"/>
      <c r="E12237" s="917"/>
    </row>
    <row r="12238" spans="1:5">
      <c r="A12238" s="923"/>
      <c r="B12238" s="917"/>
      <c r="C12238" s="917"/>
      <c r="D12238" s="917"/>
      <c r="E12238" s="917"/>
    </row>
    <row r="12239" spans="1:5">
      <c r="A12239" s="923"/>
      <c r="B12239" s="917"/>
      <c r="C12239" s="917"/>
      <c r="D12239" s="917"/>
      <c r="E12239" s="917"/>
    </row>
    <row r="12240" spans="1:5">
      <c r="A12240" s="923"/>
      <c r="B12240" s="917"/>
      <c r="C12240" s="917"/>
      <c r="D12240" s="917"/>
      <c r="E12240" s="917"/>
    </row>
    <row r="12241" spans="1:5">
      <c r="A12241" s="923"/>
      <c r="B12241" s="917"/>
      <c r="C12241" s="917"/>
      <c r="D12241" s="917"/>
      <c r="E12241" s="917"/>
    </row>
    <row r="12242" spans="1:5">
      <c r="A12242" s="923"/>
      <c r="B12242" s="917"/>
      <c r="C12242" s="917"/>
      <c r="D12242" s="917"/>
      <c r="E12242" s="917"/>
    </row>
    <row r="12243" spans="1:5">
      <c r="A12243" s="923"/>
      <c r="B12243" s="917"/>
      <c r="C12243" s="917"/>
      <c r="D12243" s="917"/>
      <c r="E12243" s="917"/>
    </row>
    <row r="12244" spans="1:5">
      <c r="A12244" s="923"/>
      <c r="B12244" s="917"/>
      <c r="C12244" s="917"/>
      <c r="D12244" s="917"/>
      <c r="E12244" s="917"/>
    </row>
    <row r="12245" spans="1:5">
      <c r="A12245" s="923"/>
      <c r="B12245" s="917"/>
      <c r="C12245" s="917"/>
      <c r="D12245" s="917"/>
      <c r="E12245" s="917"/>
    </row>
    <row r="12246" spans="1:5">
      <c r="A12246" s="923"/>
      <c r="B12246" s="917"/>
      <c r="C12246" s="917"/>
      <c r="D12246" s="917"/>
      <c r="E12246" s="917"/>
    </row>
    <row r="12247" spans="1:5">
      <c r="A12247" s="923"/>
      <c r="B12247" s="917"/>
      <c r="C12247" s="917"/>
      <c r="D12247" s="917"/>
      <c r="E12247" s="917"/>
    </row>
    <row r="12248" spans="1:5">
      <c r="A12248" s="923"/>
      <c r="B12248" s="917"/>
      <c r="C12248" s="917"/>
      <c r="D12248" s="917"/>
      <c r="E12248" s="917"/>
    </row>
    <row r="12249" spans="1:5">
      <c r="A12249" s="923"/>
      <c r="B12249" s="917"/>
      <c r="C12249" s="917"/>
      <c r="D12249" s="917"/>
      <c r="E12249" s="917"/>
    </row>
    <row r="12250" spans="1:5">
      <c r="A12250" s="923"/>
      <c r="B12250" s="917"/>
      <c r="C12250" s="917"/>
      <c r="D12250" s="917"/>
      <c r="E12250" s="917"/>
    </row>
    <row r="12251" spans="1:5">
      <c r="A12251" s="923"/>
      <c r="B12251" s="917"/>
      <c r="C12251" s="917"/>
      <c r="D12251" s="917"/>
      <c r="E12251" s="917"/>
    </row>
    <row r="12252" spans="1:5">
      <c r="A12252" s="923"/>
      <c r="B12252" s="917"/>
      <c r="C12252" s="917"/>
      <c r="D12252" s="917"/>
      <c r="E12252" s="917"/>
    </row>
    <row r="12253" spans="1:5">
      <c r="A12253" s="923"/>
      <c r="B12253" s="917"/>
      <c r="C12253" s="917"/>
      <c r="D12253" s="917"/>
      <c r="E12253" s="917"/>
    </row>
    <row r="12254" spans="1:5">
      <c r="A12254" s="923"/>
      <c r="B12254" s="917"/>
      <c r="C12254" s="917"/>
      <c r="D12254" s="917"/>
      <c r="E12254" s="917"/>
    </row>
    <row r="12255" spans="1:5">
      <c r="A12255" s="923"/>
      <c r="B12255" s="917"/>
      <c r="C12255" s="917"/>
      <c r="D12255" s="917"/>
      <c r="E12255" s="917"/>
    </row>
    <row r="12256" spans="1:5">
      <c r="A12256" s="923"/>
      <c r="B12256" s="917"/>
      <c r="C12256" s="917"/>
      <c r="D12256" s="917"/>
      <c r="E12256" s="917"/>
    </row>
    <row r="12257" spans="1:5">
      <c r="A12257" s="923"/>
      <c r="B12257" s="917"/>
      <c r="C12257" s="917"/>
      <c r="D12257" s="917"/>
      <c r="E12257" s="917"/>
    </row>
    <row r="12258" spans="1:5">
      <c r="A12258" s="923"/>
      <c r="B12258" s="917"/>
      <c r="C12258" s="917"/>
      <c r="D12258" s="917"/>
      <c r="E12258" s="917"/>
    </row>
    <row r="12259" spans="1:5">
      <c r="A12259" s="923"/>
      <c r="B12259" s="917"/>
      <c r="C12259" s="917"/>
      <c r="D12259" s="917"/>
      <c r="E12259" s="917"/>
    </row>
    <row r="12260" spans="1:5">
      <c r="A12260" s="923"/>
      <c r="B12260" s="917"/>
      <c r="C12260" s="917"/>
      <c r="D12260" s="917"/>
      <c r="E12260" s="917"/>
    </row>
    <row r="12261" spans="1:5">
      <c r="A12261" s="923"/>
      <c r="B12261" s="917"/>
      <c r="C12261" s="917"/>
      <c r="D12261" s="917"/>
      <c r="E12261" s="917"/>
    </row>
    <row r="12262" spans="1:5">
      <c r="A12262" s="923"/>
      <c r="B12262" s="917"/>
      <c r="C12262" s="917"/>
      <c r="D12262" s="917"/>
      <c r="E12262" s="917"/>
    </row>
    <row r="12263" spans="1:5">
      <c r="A12263" s="923"/>
      <c r="B12263" s="917"/>
      <c r="C12263" s="917"/>
      <c r="D12263" s="917"/>
      <c r="E12263" s="917"/>
    </row>
    <row r="12264" spans="1:5">
      <c r="A12264" s="923"/>
      <c r="B12264" s="917"/>
      <c r="C12264" s="917"/>
      <c r="D12264" s="917"/>
      <c r="E12264" s="917"/>
    </row>
    <row r="12265" spans="1:5">
      <c r="A12265" s="923"/>
      <c r="B12265" s="917"/>
      <c r="C12265" s="917"/>
      <c r="D12265" s="917"/>
      <c r="E12265" s="917"/>
    </row>
    <row r="12266" spans="1:5">
      <c r="A12266" s="923"/>
      <c r="B12266" s="917"/>
      <c r="C12266" s="917"/>
      <c r="D12266" s="917"/>
      <c r="E12266" s="917"/>
    </row>
    <row r="12267" spans="1:5">
      <c r="A12267" s="923"/>
      <c r="B12267" s="917"/>
      <c r="C12267" s="917"/>
      <c r="D12267" s="917"/>
      <c r="E12267" s="917"/>
    </row>
    <row r="12268" spans="1:5">
      <c r="A12268" s="923"/>
      <c r="B12268" s="917"/>
      <c r="C12268" s="917"/>
      <c r="D12268" s="917"/>
      <c r="E12268" s="917"/>
    </row>
    <row r="12269" spans="1:5">
      <c r="A12269" s="923"/>
      <c r="B12269" s="917"/>
      <c r="C12269" s="917"/>
      <c r="D12269" s="917"/>
      <c r="E12269" s="917"/>
    </row>
    <row r="12270" spans="1:5">
      <c r="A12270" s="923"/>
      <c r="B12270" s="917"/>
      <c r="C12270" s="917"/>
      <c r="D12270" s="917"/>
      <c r="E12270" s="917"/>
    </row>
    <row r="12271" spans="1:5">
      <c r="A12271" s="923"/>
      <c r="B12271" s="917"/>
      <c r="C12271" s="917"/>
      <c r="D12271" s="917"/>
      <c r="E12271" s="917"/>
    </row>
    <row r="12272" spans="1:5">
      <c r="A12272" s="923"/>
      <c r="B12272" s="917"/>
      <c r="C12272" s="917"/>
      <c r="D12272" s="917"/>
      <c r="E12272" s="917"/>
    </row>
    <row r="12273" spans="1:5">
      <c r="A12273" s="923"/>
      <c r="B12273" s="917"/>
      <c r="C12273" s="917"/>
      <c r="D12273" s="917"/>
      <c r="E12273" s="917"/>
    </row>
    <row r="12274" spans="1:5">
      <c r="A12274" s="923"/>
      <c r="B12274" s="917"/>
      <c r="C12274" s="917"/>
      <c r="D12274" s="917"/>
      <c r="E12274" s="917"/>
    </row>
    <row r="12275" spans="1:5">
      <c r="A12275" s="923"/>
      <c r="B12275" s="917"/>
      <c r="C12275" s="917"/>
      <c r="D12275" s="917"/>
      <c r="E12275" s="917"/>
    </row>
    <row r="12276" spans="1:5">
      <c r="A12276" s="923"/>
      <c r="B12276" s="917"/>
      <c r="C12276" s="917"/>
      <c r="D12276" s="917"/>
      <c r="E12276" s="917"/>
    </row>
    <row r="12277" spans="1:5">
      <c r="A12277" s="923"/>
      <c r="B12277" s="917"/>
      <c r="C12277" s="917"/>
      <c r="D12277" s="917"/>
      <c r="E12277" s="917"/>
    </row>
    <row r="12278" spans="1:5">
      <c r="A12278" s="923"/>
      <c r="B12278" s="917"/>
      <c r="C12278" s="917"/>
      <c r="D12278" s="917"/>
      <c r="E12278" s="917"/>
    </row>
    <row r="12279" spans="1:5">
      <c r="A12279" s="923"/>
      <c r="B12279" s="917"/>
      <c r="C12279" s="917"/>
      <c r="D12279" s="917"/>
      <c r="E12279" s="917"/>
    </row>
    <row r="12280" spans="1:5">
      <c r="A12280" s="923"/>
      <c r="B12280" s="917"/>
      <c r="C12280" s="917"/>
      <c r="D12280" s="917"/>
      <c r="E12280" s="917"/>
    </row>
    <row r="12281" spans="1:5">
      <c r="A12281" s="923"/>
      <c r="B12281" s="917"/>
      <c r="C12281" s="917"/>
      <c r="D12281" s="917"/>
      <c r="E12281" s="917"/>
    </row>
    <row r="12282" spans="1:5">
      <c r="A12282" s="923"/>
      <c r="B12282" s="917"/>
      <c r="C12282" s="917"/>
      <c r="D12282" s="917"/>
      <c r="E12282" s="917"/>
    </row>
    <row r="12283" spans="1:5">
      <c r="A12283" s="923"/>
      <c r="B12283" s="917"/>
      <c r="C12283" s="917"/>
      <c r="D12283" s="917"/>
      <c r="E12283" s="917"/>
    </row>
    <row r="12284" spans="1:5">
      <c r="A12284" s="923"/>
      <c r="B12284" s="917"/>
      <c r="C12284" s="917"/>
      <c r="D12284" s="917"/>
      <c r="E12284" s="917"/>
    </row>
    <row r="12285" spans="1:5">
      <c r="A12285" s="923"/>
      <c r="B12285" s="917"/>
      <c r="C12285" s="917"/>
      <c r="D12285" s="917"/>
      <c r="E12285" s="917"/>
    </row>
    <row r="12286" spans="1:5">
      <c r="A12286" s="923"/>
      <c r="B12286" s="917"/>
      <c r="C12286" s="917"/>
      <c r="D12286" s="917"/>
      <c r="E12286" s="917"/>
    </row>
    <row r="12287" spans="1:5">
      <c r="A12287" s="923"/>
      <c r="B12287" s="917"/>
      <c r="C12287" s="917"/>
      <c r="D12287" s="917"/>
      <c r="E12287" s="917"/>
    </row>
    <row r="12288" spans="1:5">
      <c r="A12288" s="923"/>
      <c r="B12288" s="917"/>
      <c r="C12288" s="917"/>
      <c r="D12288" s="917"/>
      <c r="E12288" s="917"/>
    </row>
    <row r="12289" spans="1:5">
      <c r="A12289" s="923"/>
      <c r="B12289" s="917"/>
      <c r="C12289" s="917"/>
      <c r="D12289" s="917"/>
      <c r="E12289" s="917"/>
    </row>
    <row r="12290" spans="1:5">
      <c r="A12290" s="923"/>
      <c r="B12290" s="917"/>
      <c r="C12290" s="917"/>
      <c r="D12290" s="917"/>
      <c r="E12290" s="917"/>
    </row>
    <row r="12291" spans="1:5">
      <c r="A12291" s="923"/>
      <c r="B12291" s="917"/>
      <c r="C12291" s="917"/>
      <c r="D12291" s="917"/>
      <c r="E12291" s="917"/>
    </row>
    <row r="12292" spans="1:5">
      <c r="A12292" s="923"/>
      <c r="B12292" s="917"/>
      <c r="C12292" s="917"/>
      <c r="D12292" s="917"/>
      <c r="E12292" s="917"/>
    </row>
    <row r="12293" spans="1:5">
      <c r="A12293" s="923"/>
      <c r="B12293" s="917"/>
      <c r="C12293" s="917"/>
      <c r="D12293" s="917"/>
      <c r="E12293" s="917"/>
    </row>
    <row r="12294" spans="1:5">
      <c r="A12294" s="923"/>
      <c r="B12294" s="917"/>
      <c r="C12294" s="917"/>
      <c r="D12294" s="917"/>
      <c r="E12294" s="917"/>
    </row>
    <row r="12295" spans="1:5">
      <c r="A12295" s="923"/>
      <c r="B12295" s="917"/>
      <c r="C12295" s="917"/>
      <c r="D12295" s="917"/>
      <c r="E12295" s="917"/>
    </row>
    <row r="12296" spans="1:5">
      <c r="A12296" s="923"/>
      <c r="B12296" s="917"/>
      <c r="C12296" s="917"/>
      <c r="D12296" s="917"/>
      <c r="E12296" s="917"/>
    </row>
    <row r="12297" spans="1:5">
      <c r="A12297" s="923"/>
      <c r="B12297" s="917"/>
      <c r="C12297" s="917"/>
      <c r="D12297" s="917"/>
      <c r="E12297" s="917"/>
    </row>
    <row r="12298" spans="1:5">
      <c r="A12298" s="923"/>
      <c r="B12298" s="917"/>
      <c r="C12298" s="917"/>
      <c r="D12298" s="917"/>
      <c r="E12298" s="917"/>
    </row>
    <row r="12299" spans="1:5">
      <c r="A12299" s="923"/>
      <c r="B12299" s="917"/>
      <c r="C12299" s="917"/>
      <c r="D12299" s="917"/>
      <c r="E12299" s="917"/>
    </row>
    <row r="12300" spans="1:5">
      <c r="A12300" s="923"/>
      <c r="B12300" s="917"/>
      <c r="C12300" s="917"/>
      <c r="D12300" s="917"/>
      <c r="E12300" s="917"/>
    </row>
    <row r="12301" spans="1:5">
      <c r="A12301" s="923"/>
      <c r="B12301" s="917"/>
      <c r="C12301" s="917"/>
      <c r="D12301" s="917"/>
      <c r="E12301" s="917"/>
    </row>
    <row r="12302" spans="1:5">
      <c r="A12302" s="923"/>
      <c r="B12302" s="917"/>
      <c r="C12302" s="917"/>
      <c r="D12302" s="917"/>
      <c r="E12302" s="917"/>
    </row>
    <row r="12303" spans="1:5">
      <c r="A12303" s="923"/>
      <c r="B12303" s="917"/>
      <c r="C12303" s="917"/>
      <c r="D12303" s="917"/>
      <c r="E12303" s="917"/>
    </row>
    <row r="12304" spans="1:5">
      <c r="A12304" s="923"/>
      <c r="B12304" s="917"/>
      <c r="C12304" s="917"/>
      <c r="D12304" s="917"/>
      <c r="E12304" s="917"/>
    </row>
    <row r="12305" spans="1:5">
      <c r="A12305" s="923"/>
      <c r="B12305" s="917"/>
      <c r="C12305" s="917"/>
      <c r="D12305" s="917"/>
      <c r="E12305" s="917"/>
    </row>
    <row r="12306" spans="1:5">
      <c r="A12306" s="923"/>
      <c r="B12306" s="917"/>
      <c r="C12306" s="917"/>
      <c r="D12306" s="917"/>
      <c r="E12306" s="917"/>
    </row>
    <row r="12307" spans="1:5">
      <c r="A12307" s="923"/>
      <c r="B12307" s="917"/>
      <c r="C12307" s="917"/>
      <c r="D12307" s="917"/>
      <c r="E12307" s="917"/>
    </row>
    <row r="12308" spans="1:5">
      <c r="A12308" s="923"/>
      <c r="B12308" s="917"/>
      <c r="C12308" s="917"/>
      <c r="D12308" s="917"/>
      <c r="E12308" s="917"/>
    </row>
    <row r="12309" spans="1:5">
      <c r="A12309" s="923"/>
      <c r="B12309" s="917"/>
      <c r="C12309" s="917"/>
      <c r="D12309" s="917"/>
      <c r="E12309" s="917"/>
    </row>
    <row r="12310" spans="1:5">
      <c r="A12310" s="923"/>
      <c r="B12310" s="917"/>
      <c r="C12310" s="917"/>
      <c r="D12310" s="917"/>
      <c r="E12310" s="917"/>
    </row>
    <row r="12311" spans="1:5">
      <c r="A12311" s="923"/>
      <c r="B12311" s="917"/>
      <c r="C12311" s="917"/>
      <c r="D12311" s="917"/>
      <c r="E12311" s="917"/>
    </row>
    <row r="12312" spans="1:5">
      <c r="A12312" s="923"/>
      <c r="B12312" s="917"/>
      <c r="C12312" s="917"/>
      <c r="D12312" s="917"/>
      <c r="E12312" s="917"/>
    </row>
    <row r="12313" spans="1:5">
      <c r="A12313" s="923"/>
      <c r="B12313" s="917"/>
      <c r="C12313" s="917"/>
      <c r="D12313" s="917"/>
      <c r="E12313" s="917"/>
    </row>
    <row r="12314" spans="1:5">
      <c r="A12314" s="923"/>
      <c r="B12314" s="917"/>
      <c r="C12314" s="917"/>
      <c r="D12314" s="917"/>
      <c r="E12314" s="917"/>
    </row>
    <row r="12315" spans="1:5">
      <c r="A12315" s="923"/>
      <c r="B12315" s="917"/>
      <c r="C12315" s="917"/>
      <c r="D12315" s="917"/>
      <c r="E12315" s="917"/>
    </row>
    <row r="12316" spans="1:5">
      <c r="A12316" s="923"/>
      <c r="B12316" s="917"/>
      <c r="C12316" s="917"/>
      <c r="D12316" s="917"/>
      <c r="E12316" s="917"/>
    </row>
    <row r="12317" spans="1:5">
      <c r="A12317" s="923"/>
      <c r="B12317" s="917"/>
      <c r="C12317" s="917"/>
      <c r="D12317" s="917"/>
      <c r="E12317" s="917"/>
    </row>
    <row r="12318" spans="1:5">
      <c r="A12318" s="923"/>
      <c r="B12318" s="917"/>
      <c r="C12318" s="917"/>
      <c r="D12318" s="917"/>
      <c r="E12318" s="917"/>
    </row>
    <row r="12319" spans="1:5">
      <c r="A12319" s="923"/>
      <c r="B12319" s="917"/>
      <c r="C12319" s="917"/>
      <c r="D12319" s="917"/>
      <c r="E12319" s="917"/>
    </row>
    <row r="12320" spans="1:5">
      <c r="A12320" s="923"/>
      <c r="B12320" s="917"/>
      <c r="C12320" s="917"/>
      <c r="D12320" s="917"/>
      <c r="E12320" s="917"/>
    </row>
    <row r="12321" spans="1:5">
      <c r="A12321" s="923"/>
      <c r="B12321" s="917"/>
      <c r="C12321" s="917"/>
      <c r="D12321" s="917"/>
      <c r="E12321" s="917"/>
    </row>
    <row r="12322" spans="1:5">
      <c r="A12322" s="923"/>
      <c r="B12322" s="917"/>
      <c r="C12322" s="917"/>
      <c r="D12322" s="917"/>
      <c r="E12322" s="917"/>
    </row>
    <row r="12323" spans="1:5">
      <c r="A12323" s="923"/>
      <c r="B12323" s="917"/>
      <c r="C12323" s="917"/>
      <c r="D12323" s="917"/>
      <c r="E12323" s="917"/>
    </row>
    <row r="12324" spans="1:5">
      <c r="A12324" s="923"/>
      <c r="B12324" s="917"/>
      <c r="C12324" s="917"/>
      <c r="D12324" s="917"/>
      <c r="E12324" s="917"/>
    </row>
    <row r="12325" spans="1:5">
      <c r="A12325" s="923"/>
      <c r="B12325" s="917"/>
      <c r="C12325" s="917"/>
      <c r="D12325" s="917"/>
      <c r="E12325" s="917"/>
    </row>
    <row r="12326" spans="1:5">
      <c r="A12326" s="923"/>
      <c r="B12326" s="917"/>
      <c r="C12326" s="917"/>
      <c r="D12326" s="917"/>
      <c r="E12326" s="917"/>
    </row>
    <row r="12327" spans="1:5">
      <c r="A12327" s="923"/>
      <c r="B12327" s="917"/>
      <c r="C12327" s="917"/>
      <c r="D12327" s="917"/>
      <c r="E12327" s="917"/>
    </row>
    <row r="12328" spans="1:5">
      <c r="A12328" s="923"/>
      <c r="B12328" s="917"/>
      <c r="C12328" s="917"/>
      <c r="D12328" s="917"/>
      <c r="E12328" s="917"/>
    </row>
    <row r="12329" spans="1:5">
      <c r="A12329" s="923"/>
      <c r="B12329" s="917"/>
      <c r="C12329" s="917"/>
      <c r="D12329" s="917"/>
      <c r="E12329" s="917"/>
    </row>
    <row r="12330" spans="1:5">
      <c r="A12330" s="923"/>
      <c r="B12330" s="917"/>
      <c r="C12330" s="917"/>
      <c r="D12330" s="917"/>
      <c r="E12330" s="917"/>
    </row>
    <row r="12331" spans="1:5">
      <c r="A12331" s="923"/>
      <c r="B12331" s="917"/>
      <c r="C12331" s="917"/>
      <c r="D12331" s="917"/>
      <c r="E12331" s="917"/>
    </row>
    <row r="12332" spans="1:5">
      <c r="A12332" s="923"/>
      <c r="B12332" s="917"/>
      <c r="C12332" s="917"/>
      <c r="D12332" s="917"/>
      <c r="E12332" s="917"/>
    </row>
    <row r="12333" spans="1:5">
      <c r="A12333" s="923"/>
      <c r="B12333" s="917"/>
      <c r="C12333" s="917"/>
      <c r="D12333" s="917"/>
      <c r="E12333" s="917"/>
    </row>
    <row r="12334" spans="1:5">
      <c r="A12334" s="923"/>
      <c r="B12334" s="917"/>
      <c r="C12334" s="917"/>
      <c r="D12334" s="917"/>
      <c r="E12334" s="917"/>
    </row>
    <row r="12335" spans="1:5">
      <c r="A12335" s="923"/>
      <c r="B12335" s="917"/>
      <c r="C12335" s="917"/>
      <c r="D12335" s="917"/>
      <c r="E12335" s="917"/>
    </row>
    <row r="12336" spans="1:5">
      <c r="A12336" s="923"/>
      <c r="B12336" s="917"/>
      <c r="C12336" s="917"/>
      <c r="D12336" s="917"/>
      <c r="E12336" s="917"/>
    </row>
    <row r="12337" spans="1:5">
      <c r="A12337" s="923"/>
      <c r="B12337" s="917"/>
      <c r="C12337" s="917"/>
      <c r="D12337" s="917"/>
      <c r="E12337" s="917"/>
    </row>
    <row r="12338" spans="1:5">
      <c r="A12338" s="923"/>
      <c r="B12338" s="917"/>
      <c r="C12338" s="917"/>
      <c r="D12338" s="917"/>
      <c r="E12338" s="917"/>
    </row>
    <row r="12339" spans="1:5">
      <c r="A12339" s="923"/>
      <c r="B12339" s="917"/>
      <c r="C12339" s="917"/>
      <c r="D12339" s="917"/>
      <c r="E12339" s="917"/>
    </row>
    <row r="12340" spans="1:5">
      <c r="A12340" s="923"/>
      <c r="B12340" s="917"/>
      <c r="C12340" s="917"/>
      <c r="D12340" s="917"/>
      <c r="E12340" s="917"/>
    </row>
    <row r="12341" spans="1:5">
      <c r="A12341" s="923"/>
      <c r="B12341" s="917"/>
      <c r="C12341" s="917"/>
      <c r="D12341" s="917"/>
      <c r="E12341" s="917"/>
    </row>
    <row r="12342" spans="1:5">
      <c r="A12342" s="923"/>
      <c r="B12342" s="917"/>
      <c r="C12342" s="917"/>
      <c r="D12342" s="917"/>
      <c r="E12342" s="917"/>
    </row>
    <row r="12343" spans="1:5">
      <c r="A12343" s="923"/>
      <c r="B12343" s="917"/>
      <c r="C12343" s="917"/>
      <c r="D12343" s="917"/>
      <c r="E12343" s="917"/>
    </row>
    <row r="12344" spans="1:5">
      <c r="A12344" s="923"/>
      <c r="B12344" s="917"/>
      <c r="C12344" s="917"/>
      <c r="D12344" s="917"/>
      <c r="E12344" s="917"/>
    </row>
    <row r="12345" spans="1:5">
      <c r="A12345" s="923"/>
      <c r="B12345" s="917"/>
      <c r="C12345" s="917"/>
      <c r="D12345" s="917"/>
      <c r="E12345" s="917"/>
    </row>
    <row r="12346" spans="1:5">
      <c r="A12346" s="923"/>
      <c r="B12346" s="917"/>
      <c r="C12346" s="917"/>
      <c r="D12346" s="917"/>
      <c r="E12346" s="917"/>
    </row>
    <row r="12347" spans="1:5">
      <c r="A12347" s="923"/>
      <c r="B12347" s="917"/>
      <c r="C12347" s="917"/>
      <c r="D12347" s="917"/>
      <c r="E12347" s="917"/>
    </row>
    <row r="12348" spans="1:5">
      <c r="A12348" s="923"/>
      <c r="B12348" s="917"/>
      <c r="C12348" s="917"/>
      <c r="D12348" s="917"/>
      <c r="E12348" s="917"/>
    </row>
    <row r="12349" spans="1:5">
      <c r="A12349" s="923"/>
      <c r="B12349" s="917"/>
      <c r="C12349" s="917"/>
      <c r="D12349" s="917"/>
      <c r="E12349" s="917"/>
    </row>
    <row r="12350" spans="1:5">
      <c r="A12350" s="923"/>
      <c r="B12350" s="917"/>
      <c r="C12350" s="917"/>
      <c r="D12350" s="917"/>
      <c r="E12350" s="917"/>
    </row>
    <row r="12351" spans="1:5">
      <c r="A12351" s="923"/>
      <c r="B12351" s="917"/>
      <c r="C12351" s="917"/>
      <c r="D12351" s="917"/>
      <c r="E12351" s="917"/>
    </row>
    <row r="12352" spans="1:5">
      <c r="A12352" s="923"/>
      <c r="B12352" s="917"/>
      <c r="C12352" s="917"/>
      <c r="D12352" s="917"/>
      <c r="E12352" s="917"/>
    </row>
    <row r="12353" spans="1:5">
      <c r="A12353" s="923"/>
      <c r="B12353" s="917"/>
      <c r="C12353" s="917"/>
      <c r="D12353" s="917"/>
      <c r="E12353" s="917"/>
    </row>
    <row r="12354" spans="1:5">
      <c r="A12354" s="923"/>
      <c r="B12354" s="917"/>
      <c r="C12354" s="917"/>
      <c r="D12354" s="917"/>
      <c r="E12354" s="917"/>
    </row>
    <row r="12355" spans="1:5">
      <c r="A12355" s="923"/>
      <c r="B12355" s="917"/>
      <c r="C12355" s="917"/>
      <c r="D12355" s="917"/>
      <c r="E12355" s="917"/>
    </row>
    <row r="12356" spans="1:5">
      <c r="A12356" s="923"/>
      <c r="B12356" s="917"/>
      <c r="C12356" s="917"/>
      <c r="D12356" s="917"/>
      <c r="E12356" s="917"/>
    </row>
    <row r="12357" spans="1:5">
      <c r="A12357" s="923"/>
      <c r="B12357" s="917"/>
      <c r="C12357" s="917"/>
      <c r="D12357" s="917"/>
      <c r="E12357" s="917"/>
    </row>
    <row r="12358" spans="1:5">
      <c r="A12358" s="923"/>
      <c r="B12358" s="917"/>
      <c r="C12358" s="917"/>
      <c r="D12358" s="917"/>
      <c r="E12358" s="917"/>
    </row>
    <row r="12359" spans="1:5">
      <c r="A12359" s="923"/>
      <c r="B12359" s="917"/>
      <c r="C12359" s="917"/>
      <c r="D12359" s="917"/>
      <c r="E12359" s="917"/>
    </row>
    <row r="12360" spans="1:5">
      <c r="A12360" s="923"/>
      <c r="B12360" s="917"/>
      <c r="C12360" s="917"/>
      <c r="D12360" s="917"/>
      <c r="E12360" s="917"/>
    </row>
    <row r="12361" spans="1:5">
      <c r="A12361" s="923"/>
      <c r="B12361" s="917"/>
      <c r="C12361" s="917"/>
      <c r="D12361" s="917"/>
      <c r="E12361" s="917"/>
    </row>
    <row r="12362" spans="1:5">
      <c r="A12362" s="923"/>
      <c r="B12362" s="917"/>
      <c r="C12362" s="917"/>
      <c r="D12362" s="917"/>
      <c r="E12362" s="917"/>
    </row>
    <row r="12363" spans="1:5">
      <c r="A12363" s="923"/>
      <c r="B12363" s="917"/>
      <c r="C12363" s="917"/>
      <c r="D12363" s="917"/>
      <c r="E12363" s="917"/>
    </row>
    <row r="12364" spans="1:5">
      <c r="A12364" s="923"/>
      <c r="B12364" s="917"/>
      <c r="C12364" s="917"/>
      <c r="D12364" s="917"/>
      <c r="E12364" s="917"/>
    </row>
    <row r="12365" spans="1:5">
      <c r="A12365" s="923"/>
      <c r="B12365" s="917"/>
      <c r="C12365" s="917"/>
      <c r="D12365" s="917"/>
      <c r="E12365" s="917"/>
    </row>
    <row r="12366" spans="1:5">
      <c r="A12366" s="923"/>
      <c r="B12366" s="917"/>
      <c r="C12366" s="917"/>
      <c r="D12366" s="917"/>
      <c r="E12366" s="917"/>
    </row>
    <row r="12367" spans="1:5">
      <c r="A12367" s="923"/>
      <c r="B12367" s="917"/>
      <c r="C12367" s="917"/>
      <c r="D12367" s="917"/>
      <c r="E12367" s="917"/>
    </row>
    <row r="12368" spans="1:5">
      <c r="A12368" s="923"/>
      <c r="B12368" s="917"/>
      <c r="C12368" s="917"/>
      <c r="D12368" s="917"/>
      <c r="E12368" s="917"/>
    </row>
    <row r="12369" spans="1:5">
      <c r="A12369" s="923"/>
      <c r="B12369" s="917"/>
      <c r="C12369" s="917"/>
      <c r="D12369" s="917"/>
      <c r="E12369" s="917"/>
    </row>
    <row r="12370" spans="1:5">
      <c r="A12370" s="923"/>
      <c r="B12370" s="917"/>
      <c r="C12370" s="917"/>
      <c r="D12370" s="917"/>
      <c r="E12370" s="917"/>
    </row>
    <row r="12371" spans="1:5">
      <c r="A12371" s="923"/>
      <c r="B12371" s="917"/>
      <c r="C12371" s="917"/>
      <c r="D12371" s="917"/>
      <c r="E12371" s="917"/>
    </row>
    <row r="12372" spans="1:5">
      <c r="A12372" s="923"/>
      <c r="B12372" s="917"/>
      <c r="C12372" s="917"/>
      <c r="D12372" s="917"/>
      <c r="E12372" s="917"/>
    </row>
    <row r="12373" spans="1:5">
      <c r="A12373" s="923"/>
      <c r="B12373" s="917"/>
      <c r="C12373" s="917"/>
      <c r="D12373" s="917"/>
      <c r="E12373" s="917"/>
    </row>
    <row r="12374" spans="1:5">
      <c r="A12374" s="923"/>
      <c r="B12374" s="917"/>
      <c r="C12374" s="917"/>
      <c r="D12374" s="917"/>
      <c r="E12374" s="917"/>
    </row>
    <row r="12375" spans="1:5">
      <c r="A12375" s="923"/>
      <c r="B12375" s="917"/>
      <c r="C12375" s="917"/>
      <c r="D12375" s="917"/>
      <c r="E12375" s="917"/>
    </row>
    <row r="12376" spans="1:5">
      <c r="A12376" s="923"/>
      <c r="B12376" s="917"/>
      <c r="C12376" s="917"/>
      <c r="D12376" s="917"/>
      <c r="E12376" s="917"/>
    </row>
    <row r="12377" spans="1:5">
      <c r="A12377" s="923"/>
      <c r="B12377" s="917"/>
      <c r="C12377" s="917"/>
      <c r="D12377" s="917"/>
      <c r="E12377" s="917"/>
    </row>
    <row r="12378" spans="1:5">
      <c r="A12378" s="923"/>
      <c r="B12378" s="917"/>
      <c r="C12378" s="917"/>
      <c r="D12378" s="917"/>
      <c r="E12378" s="917"/>
    </row>
    <row r="12379" spans="1:5">
      <c r="A12379" s="923"/>
      <c r="B12379" s="917"/>
      <c r="C12379" s="917"/>
      <c r="D12379" s="917"/>
      <c r="E12379" s="917"/>
    </row>
    <row r="12380" spans="1:5">
      <c r="A12380" s="923"/>
      <c r="B12380" s="917"/>
      <c r="C12380" s="917"/>
      <c r="D12380" s="917"/>
      <c r="E12380" s="917"/>
    </row>
    <row r="12381" spans="1:5">
      <c r="A12381" s="923"/>
      <c r="B12381" s="917"/>
      <c r="C12381" s="917"/>
      <c r="D12381" s="917"/>
      <c r="E12381" s="917"/>
    </row>
    <row r="12382" spans="1:5">
      <c r="A12382" s="923"/>
      <c r="B12382" s="917"/>
      <c r="C12382" s="917"/>
      <c r="D12382" s="917"/>
      <c r="E12382" s="917"/>
    </row>
    <row r="12383" spans="1:5">
      <c r="A12383" s="923"/>
      <c r="B12383" s="917"/>
      <c r="C12383" s="917"/>
      <c r="D12383" s="917"/>
      <c r="E12383" s="917"/>
    </row>
    <row r="12384" spans="1:5">
      <c r="A12384" s="923"/>
      <c r="B12384" s="917"/>
      <c r="C12384" s="917"/>
      <c r="D12384" s="917"/>
      <c r="E12384" s="917"/>
    </row>
    <row r="12385" spans="1:5">
      <c r="A12385" s="923"/>
      <c r="B12385" s="917"/>
      <c r="C12385" s="917"/>
      <c r="D12385" s="917"/>
      <c r="E12385" s="917"/>
    </row>
    <row r="12386" spans="1:5">
      <c r="A12386" s="923"/>
      <c r="B12386" s="917"/>
      <c r="C12386" s="917"/>
      <c r="D12386" s="917"/>
      <c r="E12386" s="917"/>
    </row>
    <row r="12387" spans="1:5">
      <c r="A12387" s="923"/>
      <c r="B12387" s="917"/>
      <c r="C12387" s="917"/>
      <c r="D12387" s="917"/>
      <c r="E12387" s="917"/>
    </row>
    <row r="12388" spans="1:5">
      <c r="A12388" s="923"/>
      <c r="B12388" s="917"/>
      <c r="C12388" s="917"/>
      <c r="D12388" s="917"/>
      <c r="E12388" s="917"/>
    </row>
    <row r="12389" spans="1:5">
      <c r="A12389" s="923"/>
      <c r="B12389" s="917"/>
      <c r="C12389" s="917"/>
      <c r="D12389" s="917"/>
      <c r="E12389" s="917"/>
    </row>
    <row r="12390" spans="1:5">
      <c r="A12390" s="923"/>
      <c r="B12390" s="917"/>
      <c r="C12390" s="917"/>
      <c r="D12390" s="917"/>
      <c r="E12390" s="917"/>
    </row>
    <row r="12391" spans="1:5">
      <c r="A12391" s="923"/>
      <c r="B12391" s="917"/>
      <c r="C12391" s="917"/>
      <c r="D12391" s="917"/>
      <c r="E12391" s="917"/>
    </row>
    <row r="12392" spans="1:5">
      <c r="A12392" s="923"/>
      <c r="B12392" s="917"/>
      <c r="C12392" s="917"/>
      <c r="D12392" s="917"/>
      <c r="E12392" s="917"/>
    </row>
    <row r="12393" spans="1:5">
      <c r="A12393" s="923"/>
      <c r="B12393" s="917"/>
      <c r="C12393" s="917"/>
      <c r="D12393" s="917"/>
      <c r="E12393" s="917"/>
    </row>
    <row r="12394" spans="1:5">
      <c r="A12394" s="923"/>
      <c r="B12394" s="917"/>
      <c r="C12394" s="917"/>
      <c r="D12394" s="917"/>
      <c r="E12394" s="917"/>
    </row>
    <row r="12395" spans="1:5">
      <c r="A12395" s="923"/>
      <c r="B12395" s="917"/>
      <c r="C12395" s="917"/>
      <c r="D12395" s="917"/>
      <c r="E12395" s="917"/>
    </row>
    <row r="12396" spans="1:5">
      <c r="A12396" s="923"/>
      <c r="B12396" s="917"/>
      <c r="C12396" s="917"/>
      <c r="D12396" s="917"/>
      <c r="E12396" s="917"/>
    </row>
    <row r="12397" spans="1:5">
      <c r="A12397" s="923"/>
      <c r="B12397" s="917"/>
      <c r="C12397" s="917"/>
      <c r="D12397" s="917"/>
      <c r="E12397" s="917"/>
    </row>
    <row r="12398" spans="1:5">
      <c r="A12398" s="923"/>
      <c r="B12398" s="917"/>
      <c r="C12398" s="917"/>
      <c r="D12398" s="917"/>
      <c r="E12398" s="917"/>
    </row>
    <row r="12399" spans="1:5">
      <c r="A12399" s="923"/>
      <c r="B12399" s="917"/>
      <c r="C12399" s="917"/>
      <c r="D12399" s="917"/>
      <c r="E12399" s="917"/>
    </row>
    <row r="12400" spans="1:5">
      <c r="A12400" s="923"/>
      <c r="B12400" s="917"/>
      <c r="C12400" s="917"/>
      <c r="D12400" s="917"/>
      <c r="E12400" s="917"/>
    </row>
    <row r="12401" spans="1:5">
      <c r="A12401" s="923"/>
      <c r="B12401" s="917"/>
      <c r="C12401" s="917"/>
      <c r="D12401" s="917"/>
      <c r="E12401" s="917"/>
    </row>
    <row r="12402" spans="1:5">
      <c r="A12402" s="923"/>
      <c r="B12402" s="917"/>
      <c r="C12402" s="917"/>
      <c r="D12402" s="917"/>
      <c r="E12402" s="917"/>
    </row>
    <row r="12403" spans="1:5">
      <c r="A12403" s="923"/>
      <c r="B12403" s="917"/>
      <c r="C12403" s="917"/>
      <c r="D12403" s="917"/>
      <c r="E12403" s="917"/>
    </row>
    <row r="12404" spans="1:5">
      <c r="A12404" s="923"/>
      <c r="B12404" s="917"/>
      <c r="C12404" s="917"/>
      <c r="D12404" s="917"/>
      <c r="E12404" s="917"/>
    </row>
    <row r="12405" spans="1:5">
      <c r="A12405" s="923"/>
      <c r="B12405" s="917"/>
      <c r="C12405" s="917"/>
      <c r="D12405" s="917"/>
      <c r="E12405" s="917"/>
    </row>
    <row r="12406" spans="1:5">
      <c r="A12406" s="923"/>
      <c r="B12406" s="917"/>
      <c r="C12406" s="917"/>
      <c r="D12406" s="917"/>
      <c r="E12406" s="917"/>
    </row>
    <row r="12407" spans="1:5">
      <c r="A12407" s="923"/>
      <c r="B12407" s="917"/>
      <c r="C12407" s="917"/>
      <c r="D12407" s="917"/>
      <c r="E12407" s="917"/>
    </row>
    <row r="12408" spans="1:5">
      <c r="A12408" s="923"/>
      <c r="B12408" s="917"/>
      <c r="C12408" s="917"/>
      <c r="D12408" s="917"/>
      <c r="E12408" s="917"/>
    </row>
    <row r="12409" spans="1:5">
      <c r="A12409" s="923"/>
      <c r="B12409" s="917"/>
      <c r="C12409" s="917"/>
      <c r="D12409" s="917"/>
      <c r="E12409" s="917"/>
    </row>
    <row r="12410" spans="1:5">
      <c r="A12410" s="923"/>
      <c r="B12410" s="917"/>
      <c r="C12410" s="917"/>
      <c r="D12410" s="917"/>
      <c r="E12410" s="917"/>
    </row>
    <row r="12411" spans="1:5">
      <c r="A12411" s="923"/>
      <c r="B12411" s="917"/>
      <c r="C12411" s="917"/>
      <c r="D12411" s="917"/>
      <c r="E12411" s="917"/>
    </row>
    <row r="12412" spans="1:5">
      <c r="A12412" s="923"/>
      <c r="B12412" s="917"/>
      <c r="C12412" s="917"/>
      <c r="D12412" s="917"/>
      <c r="E12412" s="917"/>
    </row>
    <row r="12413" spans="1:5">
      <c r="A12413" s="923"/>
      <c r="B12413" s="917"/>
      <c r="C12413" s="917"/>
      <c r="D12413" s="917"/>
      <c r="E12413" s="917"/>
    </row>
    <row r="12414" spans="1:5">
      <c r="A12414" s="923"/>
      <c r="B12414" s="917"/>
      <c r="C12414" s="917"/>
      <c r="D12414" s="917"/>
      <c r="E12414" s="917"/>
    </row>
    <row r="12415" spans="1:5">
      <c r="A12415" s="923"/>
      <c r="B12415" s="917"/>
      <c r="C12415" s="917"/>
      <c r="D12415" s="917"/>
      <c r="E12415" s="917"/>
    </row>
    <row r="12416" spans="1:5">
      <c r="A12416" s="923"/>
      <c r="B12416" s="917"/>
      <c r="C12416" s="917"/>
      <c r="D12416" s="917"/>
      <c r="E12416" s="917"/>
    </row>
    <row r="12417" spans="1:5">
      <c r="A12417" s="923"/>
      <c r="B12417" s="917"/>
      <c r="C12417" s="917"/>
      <c r="D12417" s="917"/>
      <c r="E12417" s="917"/>
    </row>
    <row r="12418" spans="1:5">
      <c r="A12418" s="923"/>
      <c r="B12418" s="917"/>
      <c r="C12418" s="917"/>
      <c r="D12418" s="917"/>
      <c r="E12418" s="917"/>
    </row>
    <row r="12419" spans="1:5">
      <c r="A12419" s="923"/>
      <c r="B12419" s="917"/>
      <c r="C12419" s="917"/>
      <c r="D12419" s="917"/>
      <c r="E12419" s="917"/>
    </row>
    <row r="12420" spans="1:5">
      <c r="A12420" s="923"/>
      <c r="B12420" s="917"/>
      <c r="C12420" s="917"/>
      <c r="D12420" s="917"/>
      <c r="E12420" s="917"/>
    </row>
    <row r="12421" spans="1:5">
      <c r="A12421" s="923"/>
      <c r="B12421" s="917"/>
      <c r="C12421" s="917"/>
      <c r="D12421" s="917"/>
      <c r="E12421" s="917"/>
    </row>
    <row r="12422" spans="1:5">
      <c r="A12422" s="923"/>
      <c r="B12422" s="917"/>
      <c r="C12422" s="917"/>
      <c r="D12422" s="917"/>
      <c r="E12422" s="917"/>
    </row>
    <row r="12423" spans="1:5">
      <c r="A12423" s="923"/>
      <c r="B12423" s="917"/>
      <c r="C12423" s="917"/>
      <c r="D12423" s="917"/>
      <c r="E12423" s="917"/>
    </row>
    <row r="12424" spans="1:5">
      <c r="A12424" s="923"/>
      <c r="B12424" s="917"/>
      <c r="C12424" s="917"/>
      <c r="D12424" s="917"/>
      <c r="E12424" s="917"/>
    </row>
    <row r="12425" spans="1:5">
      <c r="A12425" s="923"/>
      <c r="B12425" s="917"/>
      <c r="C12425" s="917"/>
      <c r="D12425" s="917"/>
      <c r="E12425" s="917"/>
    </row>
    <row r="12426" spans="1:5">
      <c r="A12426" s="923"/>
      <c r="B12426" s="917"/>
      <c r="C12426" s="917"/>
      <c r="D12426" s="917"/>
      <c r="E12426" s="917"/>
    </row>
    <row r="12427" spans="1:5">
      <c r="A12427" s="923"/>
      <c r="B12427" s="917"/>
      <c r="C12427" s="917"/>
      <c r="D12427" s="917"/>
      <c r="E12427" s="917"/>
    </row>
    <row r="12428" spans="1:5">
      <c r="A12428" s="923"/>
      <c r="B12428" s="917"/>
      <c r="C12428" s="917"/>
      <c r="D12428" s="917"/>
      <c r="E12428" s="917"/>
    </row>
    <row r="12429" spans="1:5">
      <c r="A12429" s="923"/>
      <c r="B12429" s="917"/>
      <c r="C12429" s="917"/>
      <c r="D12429" s="917"/>
      <c r="E12429" s="917"/>
    </row>
    <row r="12430" spans="1:5">
      <c r="A12430" s="923"/>
      <c r="B12430" s="917"/>
      <c r="C12430" s="917"/>
      <c r="D12430" s="917"/>
      <c r="E12430" s="917"/>
    </row>
    <row r="12431" spans="1:5">
      <c r="A12431" s="923"/>
      <c r="B12431" s="917"/>
      <c r="C12431" s="917"/>
      <c r="D12431" s="917"/>
      <c r="E12431" s="917"/>
    </row>
    <row r="12432" spans="1:5">
      <c r="A12432" s="923"/>
      <c r="B12432" s="917"/>
      <c r="C12432" s="917"/>
      <c r="D12432" s="917"/>
      <c r="E12432" s="917"/>
    </row>
    <row r="12433" spans="1:5">
      <c r="A12433" s="923"/>
      <c r="B12433" s="917"/>
      <c r="C12433" s="917"/>
      <c r="D12433" s="917"/>
      <c r="E12433" s="917"/>
    </row>
    <row r="12434" spans="1:5">
      <c r="A12434" s="923"/>
      <c r="B12434" s="917"/>
      <c r="C12434" s="917"/>
      <c r="D12434" s="917"/>
      <c r="E12434" s="917"/>
    </row>
    <row r="12435" spans="1:5">
      <c r="A12435" s="923"/>
      <c r="B12435" s="917"/>
      <c r="C12435" s="917"/>
      <c r="D12435" s="917"/>
      <c r="E12435" s="917"/>
    </row>
    <row r="12436" spans="1:5">
      <c r="A12436" s="923"/>
      <c r="B12436" s="917"/>
      <c r="C12436" s="917"/>
      <c r="D12436" s="917"/>
      <c r="E12436" s="917"/>
    </row>
    <row r="12437" spans="1:5">
      <c r="A12437" s="923"/>
      <c r="B12437" s="917"/>
      <c r="C12437" s="917"/>
      <c r="D12437" s="917"/>
      <c r="E12437" s="917"/>
    </row>
    <row r="12438" spans="1:5">
      <c r="A12438" s="923"/>
      <c r="B12438" s="917"/>
      <c r="C12438" s="917"/>
      <c r="D12438" s="917"/>
      <c r="E12438" s="917"/>
    </row>
    <row r="12439" spans="1:5">
      <c r="A12439" s="923"/>
      <c r="B12439" s="917"/>
      <c r="C12439" s="917"/>
      <c r="D12439" s="917"/>
      <c r="E12439" s="917"/>
    </row>
    <row r="12440" spans="1:5">
      <c r="A12440" s="923"/>
      <c r="B12440" s="917"/>
      <c r="C12440" s="917"/>
      <c r="D12440" s="917"/>
      <c r="E12440" s="917"/>
    </row>
    <row r="12441" spans="1:5">
      <c r="A12441" s="923"/>
      <c r="B12441" s="917"/>
      <c r="C12441" s="917"/>
      <c r="D12441" s="917"/>
      <c r="E12441" s="917"/>
    </row>
    <row r="12442" spans="1:5">
      <c r="A12442" s="923"/>
      <c r="B12442" s="917"/>
      <c r="C12442" s="917"/>
      <c r="D12442" s="917"/>
      <c r="E12442" s="917"/>
    </row>
    <row r="12443" spans="1:5">
      <c r="A12443" s="923"/>
      <c r="B12443" s="917"/>
      <c r="C12443" s="917"/>
      <c r="D12443" s="917"/>
      <c r="E12443" s="917"/>
    </row>
    <row r="12444" spans="1:5">
      <c r="A12444" s="923"/>
      <c r="B12444" s="917"/>
      <c r="C12444" s="917"/>
      <c r="D12444" s="917"/>
      <c r="E12444" s="917"/>
    </row>
    <row r="12445" spans="1:5">
      <c r="A12445" s="923"/>
      <c r="B12445" s="917"/>
      <c r="C12445" s="917"/>
      <c r="D12445" s="917"/>
      <c r="E12445" s="917"/>
    </row>
    <row r="12446" spans="1:5">
      <c r="A12446" s="923"/>
      <c r="B12446" s="917"/>
      <c r="C12446" s="917"/>
      <c r="D12446" s="917"/>
      <c r="E12446" s="917"/>
    </row>
    <row r="12447" spans="1:5">
      <c r="A12447" s="923"/>
      <c r="B12447" s="917"/>
      <c r="C12447" s="917"/>
      <c r="D12447" s="917"/>
      <c r="E12447" s="917"/>
    </row>
    <row r="12448" spans="1:5">
      <c r="A12448" s="923"/>
      <c r="B12448" s="917"/>
      <c r="C12448" s="917"/>
      <c r="D12448" s="917"/>
      <c r="E12448" s="917"/>
    </row>
    <row r="12449" spans="1:5">
      <c r="A12449" s="923"/>
      <c r="B12449" s="917"/>
      <c r="C12449" s="917"/>
      <c r="D12449" s="917"/>
      <c r="E12449" s="917"/>
    </row>
    <row r="12450" spans="1:5">
      <c r="A12450" s="923"/>
      <c r="B12450" s="917"/>
      <c r="C12450" s="917"/>
      <c r="D12450" s="917"/>
      <c r="E12450" s="917"/>
    </row>
    <row r="12451" spans="1:5">
      <c r="A12451" s="923"/>
      <c r="B12451" s="917"/>
      <c r="C12451" s="917"/>
      <c r="D12451" s="917"/>
      <c r="E12451" s="917"/>
    </row>
    <row r="12452" spans="1:5">
      <c r="A12452" s="923"/>
      <c r="B12452" s="917"/>
      <c r="C12452" s="917"/>
      <c r="D12452" s="917"/>
      <c r="E12452" s="917"/>
    </row>
    <row r="12453" spans="1:5">
      <c r="A12453" s="923"/>
      <c r="B12453" s="917"/>
      <c r="C12453" s="917"/>
      <c r="D12453" s="917"/>
      <c r="E12453" s="917"/>
    </row>
    <row r="12454" spans="1:5">
      <c r="A12454" s="923"/>
      <c r="B12454" s="917"/>
      <c r="C12454" s="917"/>
      <c r="D12454" s="917"/>
      <c r="E12454" s="917"/>
    </row>
    <row r="12455" spans="1:5">
      <c r="A12455" s="923"/>
      <c r="B12455" s="917"/>
      <c r="C12455" s="917"/>
      <c r="D12455" s="917"/>
      <c r="E12455" s="917"/>
    </row>
    <row r="12456" spans="1:5">
      <c r="A12456" s="923"/>
      <c r="B12456" s="917"/>
      <c r="C12456" s="917"/>
      <c r="D12456" s="917"/>
      <c r="E12456" s="917"/>
    </row>
    <row r="12457" spans="1:5">
      <c r="A12457" s="923"/>
      <c r="B12457" s="917"/>
      <c r="C12457" s="917"/>
      <c r="D12457" s="917"/>
      <c r="E12457" s="917"/>
    </row>
    <row r="12458" spans="1:5">
      <c r="A12458" s="923"/>
      <c r="B12458" s="917"/>
      <c r="C12458" s="917"/>
      <c r="D12458" s="917"/>
      <c r="E12458" s="917"/>
    </row>
    <row r="12459" spans="1:5">
      <c r="A12459" s="923"/>
      <c r="B12459" s="917"/>
      <c r="C12459" s="917"/>
      <c r="D12459" s="917"/>
      <c r="E12459" s="917"/>
    </row>
    <row r="12460" spans="1:5">
      <c r="A12460" s="923"/>
      <c r="B12460" s="917"/>
      <c r="C12460" s="917"/>
      <c r="D12460" s="917"/>
      <c r="E12460" s="917"/>
    </row>
    <row r="12461" spans="1:5">
      <c r="A12461" s="923"/>
      <c r="B12461" s="917"/>
      <c r="C12461" s="917"/>
      <c r="D12461" s="917"/>
      <c r="E12461" s="917"/>
    </row>
    <row r="12462" spans="1:5">
      <c r="A12462" s="923"/>
      <c r="B12462" s="917"/>
      <c r="C12462" s="917"/>
      <c r="D12462" s="917"/>
      <c r="E12462" s="917"/>
    </row>
    <row r="12463" spans="1:5">
      <c r="A12463" s="923"/>
      <c r="B12463" s="917"/>
      <c r="C12463" s="917"/>
      <c r="D12463" s="917"/>
      <c r="E12463" s="917"/>
    </row>
    <row r="12464" spans="1:5">
      <c r="A12464" s="923"/>
      <c r="B12464" s="917"/>
      <c r="C12464" s="917"/>
      <c r="D12464" s="917"/>
      <c r="E12464" s="917"/>
    </row>
    <row r="12465" spans="1:5">
      <c r="A12465" s="923"/>
      <c r="B12465" s="917"/>
      <c r="C12465" s="917"/>
      <c r="D12465" s="917"/>
      <c r="E12465" s="917"/>
    </row>
    <row r="12466" spans="1:5">
      <c r="A12466" s="923"/>
      <c r="B12466" s="917"/>
      <c r="C12466" s="917"/>
      <c r="D12466" s="917"/>
      <c r="E12466" s="917"/>
    </row>
    <row r="12467" spans="1:5">
      <c r="A12467" s="923"/>
      <c r="B12467" s="917"/>
      <c r="C12467" s="917"/>
      <c r="D12467" s="917"/>
      <c r="E12467" s="917"/>
    </row>
    <row r="12468" spans="1:5">
      <c r="A12468" s="923"/>
      <c r="B12468" s="917"/>
      <c r="C12468" s="917"/>
      <c r="D12468" s="917"/>
      <c r="E12468" s="917"/>
    </row>
    <row r="12469" spans="1:5">
      <c r="A12469" s="923"/>
      <c r="B12469" s="917"/>
      <c r="C12469" s="917"/>
      <c r="D12469" s="917"/>
      <c r="E12469" s="917"/>
    </row>
    <row r="12470" spans="1:5">
      <c r="A12470" s="923"/>
      <c r="B12470" s="917"/>
      <c r="C12470" s="917"/>
      <c r="D12470" s="917"/>
      <c r="E12470" s="917"/>
    </row>
    <row r="12471" spans="1:5">
      <c r="A12471" s="923"/>
      <c r="B12471" s="917"/>
      <c r="C12471" s="917"/>
      <c r="D12471" s="917"/>
      <c r="E12471" s="917"/>
    </row>
    <row r="12472" spans="1:5">
      <c r="A12472" s="923"/>
      <c r="B12472" s="917"/>
      <c r="C12472" s="917"/>
      <c r="D12472" s="917"/>
      <c r="E12472" s="917"/>
    </row>
    <row r="12473" spans="1:5">
      <c r="A12473" s="923"/>
      <c r="B12473" s="917"/>
      <c r="C12473" s="917"/>
      <c r="D12473" s="917"/>
      <c r="E12473" s="917"/>
    </row>
    <row r="12474" spans="1:5">
      <c r="A12474" s="923"/>
      <c r="B12474" s="917"/>
      <c r="C12474" s="917"/>
      <c r="D12474" s="917"/>
      <c r="E12474" s="917"/>
    </row>
    <row r="12475" spans="1:5">
      <c r="A12475" s="923"/>
      <c r="B12475" s="917"/>
      <c r="C12475" s="917"/>
      <c r="D12475" s="917"/>
      <c r="E12475" s="917"/>
    </row>
    <row r="12476" spans="1:5">
      <c r="A12476" s="923"/>
      <c r="B12476" s="917"/>
      <c r="C12476" s="917"/>
      <c r="D12476" s="917"/>
      <c r="E12476" s="917"/>
    </row>
    <row r="12477" spans="1:5">
      <c r="A12477" s="923"/>
      <c r="B12477" s="917"/>
      <c r="C12477" s="917"/>
      <c r="D12477" s="917"/>
      <c r="E12477" s="917"/>
    </row>
    <row r="12478" spans="1:5">
      <c r="A12478" s="923"/>
      <c r="B12478" s="917"/>
      <c r="C12478" s="917"/>
      <c r="D12478" s="917"/>
      <c r="E12478" s="917"/>
    </row>
    <row r="12479" spans="1:5">
      <c r="A12479" s="923"/>
      <c r="B12479" s="917"/>
      <c r="C12479" s="917"/>
      <c r="D12479" s="917"/>
      <c r="E12479" s="917"/>
    </row>
    <row r="12480" spans="1:5">
      <c r="A12480" s="923"/>
      <c r="B12480" s="917"/>
      <c r="C12480" s="917"/>
      <c r="D12480" s="917"/>
      <c r="E12480" s="917"/>
    </row>
    <row r="12481" spans="1:5">
      <c r="A12481" s="923"/>
      <c r="B12481" s="917"/>
      <c r="C12481" s="917"/>
      <c r="D12481" s="917"/>
      <c r="E12481" s="917"/>
    </row>
    <row r="12482" spans="1:5">
      <c r="A12482" s="923"/>
      <c r="B12482" s="917"/>
      <c r="C12482" s="917"/>
      <c r="D12482" s="917"/>
      <c r="E12482" s="917"/>
    </row>
    <row r="12483" spans="1:5">
      <c r="A12483" s="923"/>
      <c r="B12483" s="917"/>
      <c r="C12483" s="917"/>
      <c r="D12483" s="917"/>
      <c r="E12483" s="917"/>
    </row>
    <row r="12484" spans="1:5">
      <c r="A12484" s="923"/>
      <c r="B12484" s="917"/>
      <c r="C12484" s="917"/>
      <c r="D12484" s="917"/>
      <c r="E12484" s="917"/>
    </row>
    <row r="12485" spans="1:5">
      <c r="A12485" s="923"/>
      <c r="B12485" s="917"/>
      <c r="C12485" s="917"/>
      <c r="D12485" s="917"/>
      <c r="E12485" s="917"/>
    </row>
    <row r="12486" spans="1:5">
      <c r="A12486" s="923"/>
      <c r="B12486" s="917"/>
      <c r="C12486" s="917"/>
      <c r="D12486" s="917"/>
      <c r="E12486" s="917"/>
    </row>
    <row r="12487" spans="1:5">
      <c r="A12487" s="923"/>
      <c r="B12487" s="917"/>
      <c r="C12487" s="917"/>
      <c r="D12487" s="917"/>
      <c r="E12487" s="917"/>
    </row>
    <row r="12488" spans="1:5">
      <c r="A12488" s="923"/>
      <c r="B12488" s="917"/>
      <c r="C12488" s="917"/>
      <c r="D12488" s="917"/>
      <c r="E12488" s="917"/>
    </row>
    <row r="12489" spans="1:5">
      <c r="A12489" s="923"/>
      <c r="B12489" s="917"/>
      <c r="C12489" s="917"/>
      <c r="D12489" s="917"/>
      <c r="E12489" s="917"/>
    </row>
    <row r="12490" spans="1:5">
      <c r="A12490" s="923"/>
      <c r="B12490" s="917"/>
      <c r="C12490" s="917"/>
      <c r="D12490" s="917"/>
      <c r="E12490" s="917"/>
    </row>
    <row r="12491" spans="1:5">
      <c r="A12491" s="923"/>
      <c r="B12491" s="917"/>
      <c r="C12491" s="917"/>
      <c r="D12491" s="917"/>
      <c r="E12491" s="917"/>
    </row>
    <row r="12492" spans="1:5">
      <c r="A12492" s="923"/>
      <c r="B12492" s="917"/>
      <c r="C12492" s="917"/>
      <c r="D12492" s="917"/>
      <c r="E12492" s="917"/>
    </row>
    <row r="12493" spans="1:5">
      <c r="A12493" s="923"/>
      <c r="B12493" s="917"/>
      <c r="C12493" s="917"/>
      <c r="D12493" s="917"/>
      <c r="E12493" s="917"/>
    </row>
    <row r="12494" spans="1:5">
      <c r="A12494" s="923"/>
      <c r="B12494" s="917"/>
      <c r="C12494" s="917"/>
      <c r="D12494" s="917"/>
      <c r="E12494" s="917"/>
    </row>
    <row r="12495" spans="1:5">
      <c r="A12495" s="923"/>
      <c r="B12495" s="917"/>
      <c r="C12495" s="917"/>
      <c r="D12495" s="917"/>
      <c r="E12495" s="917"/>
    </row>
    <row r="12496" spans="1:5">
      <c r="A12496" s="923"/>
      <c r="B12496" s="917"/>
      <c r="C12496" s="917"/>
      <c r="D12496" s="917"/>
      <c r="E12496" s="917"/>
    </row>
    <row r="12497" spans="1:5">
      <c r="A12497" s="923"/>
      <c r="B12497" s="917"/>
      <c r="C12497" s="917"/>
      <c r="D12497" s="917"/>
      <c r="E12497" s="917"/>
    </row>
    <row r="12498" spans="1:5">
      <c r="A12498" s="923"/>
      <c r="B12498" s="917"/>
      <c r="C12498" s="917"/>
      <c r="D12498" s="917"/>
      <c r="E12498" s="917"/>
    </row>
    <row r="12499" spans="1:5">
      <c r="A12499" s="923"/>
      <c r="B12499" s="917"/>
      <c r="C12499" s="917"/>
      <c r="D12499" s="917"/>
      <c r="E12499" s="917"/>
    </row>
    <row r="12500" spans="1:5">
      <c r="A12500" s="923"/>
      <c r="B12500" s="917"/>
      <c r="C12500" s="917"/>
      <c r="D12500" s="917"/>
      <c r="E12500" s="917"/>
    </row>
    <row r="12501" spans="1:5">
      <c r="A12501" s="923"/>
      <c r="B12501" s="917"/>
      <c r="C12501" s="917"/>
      <c r="D12501" s="917"/>
      <c r="E12501" s="917"/>
    </row>
    <row r="12502" spans="1:5">
      <c r="A12502" s="923"/>
      <c r="B12502" s="917"/>
      <c r="C12502" s="917"/>
      <c r="D12502" s="917"/>
      <c r="E12502" s="917"/>
    </row>
    <row r="12503" spans="1:5">
      <c r="A12503" s="923"/>
      <c r="B12503" s="917"/>
      <c r="C12503" s="917"/>
      <c r="D12503" s="917"/>
      <c r="E12503" s="917"/>
    </row>
    <row r="12504" spans="1:5">
      <c r="A12504" s="923"/>
      <c r="B12504" s="917"/>
      <c r="C12504" s="917"/>
      <c r="D12504" s="917"/>
      <c r="E12504" s="917"/>
    </row>
    <row r="12505" spans="1:5">
      <c r="A12505" s="923"/>
      <c r="B12505" s="917"/>
      <c r="C12505" s="917"/>
      <c r="D12505" s="917"/>
      <c r="E12505" s="917"/>
    </row>
    <row r="12506" spans="1:5">
      <c r="A12506" s="923"/>
      <c r="B12506" s="917"/>
      <c r="C12506" s="917"/>
      <c r="D12506" s="917"/>
      <c r="E12506" s="917"/>
    </row>
    <row r="12507" spans="1:5">
      <c r="A12507" s="923"/>
      <c r="B12507" s="917"/>
      <c r="C12507" s="917"/>
      <c r="D12507" s="917"/>
      <c r="E12507" s="917"/>
    </row>
    <row r="12508" spans="1:5">
      <c r="A12508" s="923"/>
      <c r="B12508" s="917"/>
      <c r="C12508" s="917"/>
      <c r="D12508" s="917"/>
      <c r="E12508" s="917"/>
    </row>
    <row r="12509" spans="1:5">
      <c r="A12509" s="923"/>
      <c r="B12509" s="917"/>
      <c r="C12509" s="917"/>
      <c r="D12509" s="917"/>
      <c r="E12509" s="917"/>
    </row>
    <row r="12510" spans="1:5">
      <c r="A12510" s="923"/>
      <c r="B12510" s="917"/>
      <c r="C12510" s="917"/>
      <c r="D12510" s="917"/>
      <c r="E12510" s="917"/>
    </row>
    <row r="12511" spans="1:5">
      <c r="A12511" s="923"/>
      <c r="B12511" s="917"/>
      <c r="C12511" s="917"/>
      <c r="D12511" s="917"/>
      <c r="E12511" s="917"/>
    </row>
    <row r="12512" spans="1:5">
      <c r="A12512" s="923"/>
      <c r="B12512" s="917"/>
      <c r="C12512" s="917"/>
      <c r="D12512" s="917"/>
      <c r="E12512" s="917"/>
    </row>
    <row r="12513" spans="1:5">
      <c r="A12513" s="923"/>
      <c r="B12513" s="917"/>
      <c r="C12513" s="917"/>
      <c r="D12513" s="917"/>
      <c r="E12513" s="917"/>
    </row>
    <row r="12514" spans="1:5">
      <c r="A12514" s="923"/>
      <c r="B12514" s="917"/>
      <c r="C12514" s="917"/>
      <c r="D12514" s="917"/>
      <c r="E12514" s="917"/>
    </row>
    <row r="12515" spans="1:5">
      <c r="A12515" s="923"/>
      <c r="B12515" s="917"/>
      <c r="C12515" s="917"/>
      <c r="D12515" s="917"/>
      <c r="E12515" s="917"/>
    </row>
    <row r="12516" spans="1:5">
      <c r="A12516" s="923"/>
      <c r="B12516" s="917"/>
      <c r="C12516" s="917"/>
      <c r="D12516" s="917"/>
      <c r="E12516" s="917"/>
    </row>
    <row r="12517" spans="1:5">
      <c r="A12517" s="923"/>
      <c r="B12517" s="917"/>
      <c r="C12517" s="917"/>
      <c r="D12517" s="917"/>
      <c r="E12517" s="917"/>
    </row>
    <row r="12518" spans="1:5">
      <c r="A12518" s="923"/>
      <c r="B12518" s="917"/>
      <c r="C12518" s="917"/>
      <c r="D12518" s="917"/>
      <c r="E12518" s="917"/>
    </row>
    <row r="12519" spans="1:5">
      <c r="A12519" s="923"/>
      <c r="B12519" s="917"/>
      <c r="C12519" s="917"/>
      <c r="D12519" s="917"/>
      <c r="E12519" s="917"/>
    </row>
    <row r="12520" spans="1:5">
      <c r="A12520" s="923"/>
      <c r="B12520" s="917"/>
      <c r="C12520" s="917"/>
      <c r="D12520" s="917"/>
      <c r="E12520" s="917"/>
    </row>
    <row r="12521" spans="1:5">
      <c r="A12521" s="923"/>
      <c r="B12521" s="917"/>
      <c r="C12521" s="917"/>
      <c r="D12521" s="917"/>
      <c r="E12521" s="917"/>
    </row>
    <row r="12522" spans="1:5">
      <c r="A12522" s="923"/>
      <c r="B12522" s="917"/>
      <c r="C12522" s="917"/>
      <c r="D12522" s="917"/>
      <c r="E12522" s="917"/>
    </row>
    <row r="12523" spans="1:5">
      <c r="A12523" s="923"/>
      <c r="B12523" s="917"/>
      <c r="C12523" s="917"/>
      <c r="D12523" s="917"/>
      <c r="E12523" s="917"/>
    </row>
    <row r="12524" spans="1:5">
      <c r="A12524" s="923"/>
      <c r="B12524" s="917"/>
      <c r="C12524" s="917"/>
      <c r="D12524" s="917"/>
      <c r="E12524" s="917"/>
    </row>
    <row r="12525" spans="1:5">
      <c r="A12525" s="923"/>
      <c r="B12525" s="917"/>
      <c r="C12525" s="917"/>
      <c r="D12525" s="917"/>
      <c r="E12525" s="917"/>
    </row>
    <row r="12526" spans="1:5">
      <c r="A12526" s="923"/>
      <c r="B12526" s="917"/>
      <c r="C12526" s="917"/>
      <c r="D12526" s="917"/>
      <c r="E12526" s="917"/>
    </row>
    <row r="12527" spans="1:5">
      <c r="A12527" s="923"/>
      <c r="B12527" s="917"/>
      <c r="C12527" s="917"/>
      <c r="D12527" s="917"/>
      <c r="E12527" s="917"/>
    </row>
    <row r="12528" spans="1:5">
      <c r="A12528" s="923"/>
      <c r="B12528" s="917"/>
      <c r="C12528" s="917"/>
      <c r="D12528" s="917"/>
      <c r="E12528" s="917"/>
    </row>
    <row r="12529" spans="1:5">
      <c r="A12529" s="923"/>
      <c r="B12529" s="917"/>
      <c r="C12529" s="917"/>
      <c r="D12529" s="917"/>
      <c r="E12529" s="917"/>
    </row>
    <row r="12530" spans="1:5">
      <c r="A12530" s="923"/>
      <c r="B12530" s="917"/>
      <c r="C12530" s="917"/>
      <c r="D12530" s="917"/>
      <c r="E12530" s="917"/>
    </row>
    <row r="12531" spans="1:5">
      <c r="A12531" s="923"/>
      <c r="B12531" s="917"/>
      <c r="C12531" s="917"/>
      <c r="D12531" s="917"/>
      <c r="E12531" s="917"/>
    </row>
    <row r="12532" spans="1:5">
      <c r="A12532" s="923"/>
      <c r="B12532" s="917"/>
      <c r="C12532" s="917"/>
      <c r="D12532" s="917"/>
      <c r="E12532" s="917"/>
    </row>
    <row r="12533" spans="1:5">
      <c r="A12533" s="923"/>
      <c r="B12533" s="917"/>
      <c r="C12533" s="917"/>
      <c r="D12533" s="917"/>
      <c r="E12533" s="917"/>
    </row>
    <row r="12534" spans="1:5">
      <c r="A12534" s="923"/>
      <c r="B12534" s="917"/>
      <c r="C12534" s="917"/>
      <c r="D12534" s="917"/>
      <c r="E12534" s="917"/>
    </row>
    <row r="12535" spans="1:5">
      <c r="A12535" s="923"/>
      <c r="B12535" s="917"/>
      <c r="C12535" s="917"/>
      <c r="D12535" s="917"/>
      <c r="E12535" s="917"/>
    </row>
    <row r="12536" spans="1:5">
      <c r="A12536" s="923"/>
      <c r="B12536" s="917"/>
      <c r="C12536" s="917"/>
      <c r="D12536" s="917"/>
      <c r="E12536" s="917"/>
    </row>
    <row r="12537" spans="1:5">
      <c r="A12537" s="923"/>
      <c r="B12537" s="917"/>
      <c r="C12537" s="917"/>
      <c r="D12537" s="917"/>
      <c r="E12537" s="917"/>
    </row>
    <row r="12538" spans="1:5">
      <c r="A12538" s="923"/>
      <c r="B12538" s="917"/>
      <c r="C12538" s="917"/>
      <c r="D12538" s="917"/>
      <c r="E12538" s="917"/>
    </row>
    <row r="12539" spans="1:5">
      <c r="A12539" s="923"/>
      <c r="B12539" s="917"/>
      <c r="C12539" s="917"/>
      <c r="D12539" s="917"/>
      <c r="E12539" s="917"/>
    </row>
    <row r="12540" spans="1:5">
      <c r="A12540" s="923"/>
      <c r="B12540" s="917"/>
      <c r="C12540" s="917"/>
      <c r="D12540" s="917"/>
      <c r="E12540" s="917"/>
    </row>
    <row r="12541" spans="1:5">
      <c r="A12541" s="923"/>
      <c r="B12541" s="917"/>
      <c r="C12541" s="917"/>
      <c r="D12541" s="917"/>
      <c r="E12541" s="917"/>
    </row>
    <row r="12542" spans="1:5">
      <c r="A12542" s="923"/>
      <c r="B12542" s="917"/>
      <c r="C12542" s="917"/>
      <c r="D12542" s="917"/>
      <c r="E12542" s="917"/>
    </row>
    <row r="12543" spans="1:5">
      <c r="A12543" s="923"/>
      <c r="B12543" s="917"/>
      <c r="C12543" s="917"/>
      <c r="D12543" s="917"/>
      <c r="E12543" s="917"/>
    </row>
    <row r="12544" spans="1:5">
      <c r="A12544" s="923"/>
      <c r="B12544" s="917"/>
      <c r="C12544" s="917"/>
      <c r="D12544" s="917"/>
      <c r="E12544" s="917"/>
    </row>
    <row r="12545" spans="1:5">
      <c r="A12545" s="923"/>
      <c r="B12545" s="917"/>
      <c r="C12545" s="917"/>
      <c r="D12545" s="917"/>
      <c r="E12545" s="917"/>
    </row>
    <row r="12546" spans="1:5">
      <c r="A12546" s="923"/>
      <c r="B12546" s="917"/>
      <c r="C12546" s="917"/>
      <c r="D12546" s="917"/>
      <c r="E12546" s="917"/>
    </row>
    <row r="12547" spans="1:5">
      <c r="A12547" s="923"/>
      <c r="B12547" s="917"/>
      <c r="C12547" s="917"/>
      <c r="D12547" s="917"/>
      <c r="E12547" s="917"/>
    </row>
    <row r="12548" spans="1:5">
      <c r="A12548" s="923"/>
      <c r="B12548" s="917"/>
      <c r="C12548" s="917"/>
      <c r="D12548" s="917"/>
      <c r="E12548" s="917"/>
    </row>
    <row r="12549" spans="1:5">
      <c r="A12549" s="923"/>
      <c r="B12549" s="917"/>
      <c r="C12549" s="917"/>
      <c r="D12549" s="917"/>
      <c r="E12549" s="917"/>
    </row>
    <row r="12550" spans="1:5">
      <c r="A12550" s="923"/>
      <c r="B12550" s="917"/>
      <c r="C12550" s="917"/>
      <c r="D12550" s="917"/>
      <c r="E12550" s="917"/>
    </row>
    <row r="12551" spans="1:5">
      <c r="A12551" s="923"/>
      <c r="B12551" s="917"/>
      <c r="C12551" s="917"/>
      <c r="D12551" s="917"/>
      <c r="E12551" s="917"/>
    </row>
    <row r="12552" spans="1:5">
      <c r="A12552" s="923"/>
      <c r="B12552" s="917"/>
      <c r="C12552" s="917"/>
      <c r="D12552" s="917"/>
      <c r="E12552" s="917"/>
    </row>
    <row r="12553" spans="1:5">
      <c r="A12553" s="923"/>
      <c r="B12553" s="917"/>
      <c r="C12553" s="917"/>
      <c r="D12553" s="917"/>
      <c r="E12553" s="917"/>
    </row>
    <row r="12554" spans="1:5">
      <c r="A12554" s="923"/>
      <c r="B12554" s="917"/>
      <c r="C12554" s="917"/>
      <c r="D12554" s="917"/>
      <c r="E12554" s="917"/>
    </row>
    <row r="12555" spans="1:5">
      <c r="A12555" s="923"/>
      <c r="B12555" s="917"/>
      <c r="C12555" s="917"/>
      <c r="D12555" s="917"/>
      <c r="E12555" s="917"/>
    </row>
    <row r="12556" spans="1:5">
      <c r="A12556" s="923"/>
      <c r="B12556" s="917"/>
      <c r="C12556" s="917"/>
      <c r="D12556" s="917"/>
      <c r="E12556" s="917"/>
    </row>
    <row r="12557" spans="1:5">
      <c r="A12557" s="923"/>
      <c r="B12557" s="917"/>
      <c r="C12557" s="917"/>
      <c r="D12557" s="917"/>
      <c r="E12557" s="917"/>
    </row>
    <row r="12558" spans="1:5">
      <c r="A12558" s="923"/>
      <c r="B12558" s="917"/>
      <c r="C12558" s="917"/>
      <c r="D12558" s="917"/>
      <c r="E12558" s="917"/>
    </row>
    <row r="12559" spans="1:5">
      <c r="A12559" s="923"/>
      <c r="B12559" s="917"/>
      <c r="C12559" s="917"/>
      <c r="D12559" s="917"/>
      <c r="E12559" s="917"/>
    </row>
    <row r="12560" spans="1:5">
      <c r="A12560" s="923"/>
      <c r="B12560" s="917"/>
      <c r="C12560" s="917"/>
      <c r="D12560" s="917"/>
      <c r="E12560" s="917"/>
    </row>
    <row r="12561" spans="1:5">
      <c r="A12561" s="923"/>
      <c r="B12561" s="917"/>
      <c r="C12561" s="917"/>
      <c r="D12561" s="917"/>
      <c r="E12561" s="917"/>
    </row>
    <row r="12562" spans="1:5">
      <c r="A12562" s="923"/>
      <c r="B12562" s="917"/>
      <c r="C12562" s="917"/>
      <c r="D12562" s="917"/>
      <c r="E12562" s="917"/>
    </row>
    <row r="12563" spans="1:5">
      <c r="A12563" s="923"/>
      <c r="B12563" s="917"/>
      <c r="C12563" s="917"/>
      <c r="D12563" s="917"/>
      <c r="E12563" s="917"/>
    </row>
    <row r="12564" spans="1:5">
      <c r="A12564" s="923"/>
      <c r="B12564" s="917"/>
      <c r="C12564" s="917"/>
      <c r="D12564" s="917"/>
      <c r="E12564" s="917"/>
    </row>
    <row r="12565" spans="1:5">
      <c r="A12565" s="923"/>
      <c r="B12565" s="917"/>
      <c r="C12565" s="917"/>
      <c r="D12565" s="917"/>
      <c r="E12565" s="917"/>
    </row>
    <row r="12566" spans="1:5">
      <c r="A12566" s="923"/>
      <c r="B12566" s="917"/>
      <c r="C12566" s="917"/>
      <c r="D12566" s="917"/>
      <c r="E12566" s="917"/>
    </row>
    <row r="12567" spans="1:5">
      <c r="A12567" s="923"/>
      <c r="B12567" s="917"/>
      <c r="C12567" s="917"/>
      <c r="D12567" s="917"/>
      <c r="E12567" s="917"/>
    </row>
    <row r="12568" spans="1:5">
      <c r="A12568" s="923"/>
      <c r="B12568" s="917"/>
      <c r="C12568" s="917"/>
      <c r="D12568" s="917"/>
      <c r="E12568" s="917"/>
    </row>
    <row r="12569" spans="1:5">
      <c r="A12569" s="923"/>
      <c r="B12569" s="917"/>
      <c r="C12569" s="917"/>
      <c r="D12569" s="917"/>
      <c r="E12569" s="917"/>
    </row>
    <row r="12570" spans="1:5">
      <c r="A12570" s="923"/>
      <c r="B12570" s="917"/>
      <c r="C12570" s="917"/>
      <c r="D12570" s="917"/>
      <c r="E12570" s="917"/>
    </row>
    <row r="12571" spans="1:5">
      <c r="A12571" s="923"/>
      <c r="B12571" s="917"/>
      <c r="C12571" s="917"/>
      <c r="D12571" s="917"/>
      <c r="E12571" s="917"/>
    </row>
    <row r="12572" spans="1:5">
      <c r="A12572" s="923"/>
      <c r="B12572" s="917"/>
      <c r="C12572" s="917"/>
      <c r="D12572" s="917"/>
      <c r="E12572" s="917"/>
    </row>
    <row r="12573" spans="1:5">
      <c r="A12573" s="923"/>
      <c r="B12573" s="917"/>
      <c r="C12573" s="917"/>
      <c r="D12573" s="917"/>
      <c r="E12573" s="917"/>
    </row>
    <row r="12574" spans="1:5">
      <c r="A12574" s="923"/>
      <c r="B12574" s="917"/>
      <c r="C12574" s="917"/>
      <c r="D12574" s="917"/>
      <c r="E12574" s="917"/>
    </row>
    <row r="12575" spans="1:5">
      <c r="A12575" s="923"/>
      <c r="B12575" s="917"/>
      <c r="C12575" s="917"/>
      <c r="D12575" s="917"/>
      <c r="E12575" s="917"/>
    </row>
    <row r="12576" spans="1:5">
      <c r="A12576" s="923"/>
      <c r="B12576" s="917"/>
      <c r="C12576" s="917"/>
      <c r="D12576" s="917"/>
      <c r="E12576" s="917"/>
    </row>
    <row r="12577" spans="1:5">
      <c r="A12577" s="923"/>
      <c r="B12577" s="917"/>
      <c r="C12577" s="917"/>
      <c r="D12577" s="917"/>
      <c r="E12577" s="917"/>
    </row>
    <row r="12578" spans="1:5">
      <c r="A12578" s="923"/>
      <c r="B12578" s="917"/>
      <c r="C12578" s="917"/>
      <c r="D12578" s="917"/>
      <c r="E12578" s="917"/>
    </row>
    <row r="12579" spans="1:5">
      <c r="A12579" s="923"/>
      <c r="B12579" s="917"/>
      <c r="C12579" s="917"/>
      <c r="D12579" s="917"/>
      <c r="E12579" s="917"/>
    </row>
    <row r="12580" spans="1:5">
      <c r="A12580" s="923"/>
      <c r="B12580" s="917"/>
      <c r="C12580" s="917"/>
      <c r="D12580" s="917"/>
      <c r="E12580" s="917"/>
    </row>
    <row r="12581" spans="1:5">
      <c r="A12581" s="923"/>
      <c r="B12581" s="917"/>
      <c r="C12581" s="917"/>
      <c r="D12581" s="917"/>
      <c r="E12581" s="917"/>
    </row>
    <row r="12582" spans="1:5">
      <c r="A12582" s="923"/>
      <c r="B12582" s="917"/>
      <c r="C12582" s="917"/>
      <c r="D12582" s="917"/>
      <c r="E12582" s="917"/>
    </row>
    <row r="12583" spans="1:5">
      <c r="A12583" s="923"/>
      <c r="B12583" s="917"/>
      <c r="C12583" s="917"/>
      <c r="D12583" s="917"/>
      <c r="E12583" s="917"/>
    </row>
    <row r="12584" spans="1:5">
      <c r="A12584" s="923"/>
      <c r="B12584" s="917"/>
      <c r="C12584" s="917"/>
      <c r="D12584" s="917"/>
      <c r="E12584" s="917"/>
    </row>
    <row r="12585" spans="1:5">
      <c r="A12585" s="923"/>
      <c r="B12585" s="917"/>
      <c r="C12585" s="917"/>
      <c r="D12585" s="917"/>
      <c r="E12585" s="917"/>
    </row>
    <row r="12586" spans="1:5">
      <c r="A12586" s="923"/>
      <c r="B12586" s="917"/>
      <c r="C12586" s="917"/>
      <c r="D12586" s="917"/>
      <c r="E12586" s="917"/>
    </row>
    <row r="12587" spans="1:5">
      <c r="A12587" s="923"/>
      <c r="B12587" s="917"/>
      <c r="C12587" s="917"/>
      <c r="D12587" s="917"/>
      <c r="E12587" s="917"/>
    </row>
    <row r="12588" spans="1:5">
      <c r="A12588" s="923"/>
      <c r="B12588" s="917"/>
      <c r="C12588" s="917"/>
      <c r="D12588" s="917"/>
      <c r="E12588" s="917"/>
    </row>
    <row r="12589" spans="1:5">
      <c r="A12589" s="923"/>
      <c r="B12589" s="917"/>
      <c r="C12589" s="917"/>
      <c r="D12589" s="917"/>
      <c r="E12589" s="917"/>
    </row>
    <row r="12590" spans="1:5">
      <c r="A12590" s="923"/>
      <c r="B12590" s="917"/>
      <c r="C12590" s="917"/>
      <c r="D12590" s="917"/>
      <c r="E12590" s="917"/>
    </row>
    <row r="12591" spans="1:5">
      <c r="A12591" s="923"/>
      <c r="B12591" s="917"/>
      <c r="C12591" s="917"/>
      <c r="D12591" s="917"/>
      <c r="E12591" s="917"/>
    </row>
    <row r="12592" spans="1:5">
      <c r="A12592" s="923"/>
      <c r="B12592" s="917"/>
      <c r="C12592" s="917"/>
      <c r="D12592" s="917"/>
      <c r="E12592" s="917"/>
    </row>
    <row r="12593" spans="1:5">
      <c r="A12593" s="923"/>
      <c r="B12593" s="917"/>
      <c r="C12593" s="917"/>
      <c r="D12593" s="917"/>
      <c r="E12593" s="917"/>
    </row>
    <row r="12594" spans="1:5">
      <c r="A12594" s="923"/>
      <c r="B12594" s="917"/>
      <c r="C12594" s="917"/>
      <c r="D12594" s="917"/>
      <c r="E12594" s="917"/>
    </row>
    <row r="12595" spans="1:5">
      <c r="A12595" s="923"/>
      <c r="B12595" s="917"/>
      <c r="C12595" s="917"/>
      <c r="D12595" s="917"/>
      <c r="E12595" s="917"/>
    </row>
    <row r="12596" spans="1:5">
      <c r="A12596" s="923"/>
      <c r="B12596" s="917"/>
      <c r="C12596" s="917"/>
      <c r="D12596" s="917"/>
      <c r="E12596" s="917"/>
    </row>
    <row r="12597" spans="1:5">
      <c r="A12597" s="923"/>
      <c r="B12597" s="917"/>
      <c r="C12597" s="917"/>
      <c r="D12597" s="917"/>
      <c r="E12597" s="917"/>
    </row>
    <row r="12598" spans="1:5">
      <c r="A12598" s="923"/>
      <c r="B12598" s="917"/>
      <c r="C12598" s="917"/>
      <c r="D12598" s="917"/>
      <c r="E12598" s="917"/>
    </row>
    <row r="12599" spans="1:5">
      <c r="A12599" s="923"/>
      <c r="B12599" s="917"/>
      <c r="C12599" s="917"/>
      <c r="D12599" s="917"/>
      <c r="E12599" s="917"/>
    </row>
    <row r="12600" spans="1:5">
      <c r="A12600" s="923"/>
      <c r="B12600" s="917"/>
      <c r="C12600" s="917"/>
      <c r="D12600" s="917"/>
      <c r="E12600" s="917"/>
    </row>
    <row r="12601" spans="1:5">
      <c r="A12601" s="923"/>
      <c r="B12601" s="917"/>
      <c r="C12601" s="917"/>
      <c r="D12601" s="917"/>
      <c r="E12601" s="917"/>
    </row>
    <row r="12602" spans="1:5">
      <c r="A12602" s="923"/>
      <c r="B12602" s="917"/>
      <c r="C12602" s="917"/>
      <c r="D12602" s="917"/>
      <c r="E12602" s="917"/>
    </row>
    <row r="12603" spans="1:5">
      <c r="A12603" s="923"/>
      <c r="B12603" s="917"/>
      <c r="C12603" s="917"/>
      <c r="D12603" s="917"/>
      <c r="E12603" s="917"/>
    </row>
    <row r="12604" spans="1:5">
      <c r="A12604" s="923"/>
      <c r="B12604" s="917"/>
      <c r="C12604" s="917"/>
      <c r="D12604" s="917"/>
      <c r="E12604" s="917"/>
    </row>
    <row r="12605" spans="1:5">
      <c r="A12605" s="923"/>
      <c r="B12605" s="917"/>
      <c r="C12605" s="917"/>
      <c r="D12605" s="917"/>
      <c r="E12605" s="917"/>
    </row>
    <row r="12606" spans="1:5">
      <c r="A12606" s="923"/>
      <c r="B12606" s="917"/>
      <c r="C12606" s="917"/>
      <c r="D12606" s="917"/>
      <c r="E12606" s="917"/>
    </row>
    <row r="12607" spans="1:5">
      <c r="A12607" s="923"/>
      <c r="B12607" s="917"/>
      <c r="C12607" s="917"/>
      <c r="D12607" s="917"/>
      <c r="E12607" s="917"/>
    </row>
    <row r="12608" spans="1:5">
      <c r="A12608" s="923"/>
      <c r="B12608" s="917"/>
      <c r="C12608" s="917"/>
      <c r="D12608" s="917"/>
      <c r="E12608" s="917"/>
    </row>
    <row r="12609" spans="1:5">
      <c r="A12609" s="923"/>
      <c r="B12609" s="917"/>
      <c r="C12609" s="917"/>
      <c r="D12609" s="917"/>
      <c r="E12609" s="917"/>
    </row>
    <row r="12610" spans="1:5">
      <c r="A12610" s="923"/>
      <c r="B12610" s="917"/>
      <c r="C12610" s="917"/>
      <c r="D12610" s="917"/>
      <c r="E12610" s="917"/>
    </row>
    <row r="12611" spans="1:5">
      <c r="A12611" s="923"/>
      <c r="B12611" s="917"/>
      <c r="C12611" s="917"/>
      <c r="D12611" s="917"/>
      <c r="E12611" s="917"/>
    </row>
    <row r="12612" spans="1:5">
      <c r="A12612" s="923"/>
      <c r="B12612" s="917"/>
      <c r="C12612" s="917"/>
      <c r="D12612" s="917"/>
      <c r="E12612" s="917"/>
    </row>
    <row r="12613" spans="1:5">
      <c r="A12613" s="923"/>
      <c r="B12613" s="917"/>
      <c r="C12613" s="917"/>
      <c r="D12613" s="917"/>
      <c r="E12613" s="917"/>
    </row>
    <row r="12614" spans="1:5">
      <c r="A12614" s="923"/>
      <c r="B12614" s="917"/>
      <c r="C12614" s="917"/>
      <c r="D12614" s="917"/>
      <c r="E12614" s="917"/>
    </row>
    <row r="12615" spans="1:5">
      <c r="A12615" s="923"/>
      <c r="B12615" s="917"/>
      <c r="C12615" s="917"/>
      <c r="D12615" s="917"/>
      <c r="E12615" s="917"/>
    </row>
    <row r="12616" spans="1:5">
      <c r="A12616" s="923"/>
      <c r="B12616" s="917"/>
      <c r="C12616" s="917"/>
      <c r="D12616" s="917"/>
      <c r="E12616" s="917"/>
    </row>
    <row r="12617" spans="1:5">
      <c r="A12617" s="923"/>
      <c r="B12617" s="917"/>
      <c r="C12617" s="917"/>
      <c r="D12617" s="917"/>
      <c r="E12617" s="917"/>
    </row>
    <row r="12618" spans="1:5">
      <c r="A12618" s="923"/>
      <c r="B12618" s="917"/>
      <c r="C12618" s="917"/>
      <c r="D12618" s="917"/>
      <c r="E12618" s="917"/>
    </row>
    <row r="12619" spans="1:5">
      <c r="A12619" s="923"/>
      <c r="B12619" s="917"/>
      <c r="C12619" s="917"/>
      <c r="D12619" s="917"/>
      <c r="E12619" s="917"/>
    </row>
    <row r="12620" spans="1:5">
      <c r="A12620" s="923"/>
      <c r="B12620" s="917"/>
      <c r="C12620" s="917"/>
      <c r="D12620" s="917"/>
      <c r="E12620" s="917"/>
    </row>
    <row r="12621" spans="1:5">
      <c r="A12621" s="923"/>
      <c r="B12621" s="917"/>
      <c r="C12621" s="917"/>
      <c r="D12621" s="917"/>
      <c r="E12621" s="917"/>
    </row>
    <row r="12622" spans="1:5">
      <c r="A12622" s="923"/>
      <c r="B12622" s="917"/>
      <c r="C12622" s="917"/>
      <c r="D12622" s="917"/>
      <c r="E12622" s="917"/>
    </row>
    <row r="12623" spans="1:5">
      <c r="A12623" s="923"/>
      <c r="B12623" s="917"/>
      <c r="C12623" s="917"/>
      <c r="D12623" s="917"/>
      <c r="E12623" s="917"/>
    </row>
    <row r="12624" spans="1:5">
      <c r="A12624" s="923"/>
      <c r="B12624" s="917"/>
      <c r="C12624" s="917"/>
      <c r="D12624" s="917"/>
      <c r="E12624" s="917"/>
    </row>
    <row r="12625" spans="1:5">
      <c r="A12625" s="923"/>
      <c r="B12625" s="917"/>
      <c r="C12625" s="917"/>
      <c r="D12625" s="917"/>
      <c r="E12625" s="917"/>
    </row>
    <row r="12626" spans="1:5">
      <c r="A12626" s="923"/>
      <c r="B12626" s="917"/>
      <c r="C12626" s="917"/>
      <c r="D12626" s="917"/>
      <c r="E12626" s="917"/>
    </row>
    <row r="12627" spans="1:5">
      <c r="A12627" s="923"/>
      <c r="B12627" s="917"/>
      <c r="C12627" s="917"/>
      <c r="D12627" s="917"/>
      <c r="E12627" s="917"/>
    </row>
    <row r="12628" spans="1:5">
      <c r="A12628" s="923"/>
      <c r="B12628" s="917"/>
      <c r="C12628" s="917"/>
      <c r="D12628" s="917"/>
      <c r="E12628" s="917"/>
    </row>
    <row r="12629" spans="1:5">
      <c r="A12629" s="923"/>
      <c r="B12629" s="917"/>
      <c r="C12629" s="917"/>
      <c r="D12629" s="917"/>
      <c r="E12629" s="917"/>
    </row>
    <row r="12630" spans="1:5">
      <c r="A12630" s="923"/>
      <c r="B12630" s="917"/>
      <c r="C12630" s="917"/>
      <c r="D12630" s="917"/>
      <c r="E12630" s="917"/>
    </row>
    <row r="12631" spans="1:5">
      <c r="A12631" s="923"/>
      <c r="B12631" s="917"/>
      <c r="C12631" s="917"/>
      <c r="D12631" s="917"/>
      <c r="E12631" s="917"/>
    </row>
    <row r="12632" spans="1:5">
      <c r="A12632" s="923"/>
      <c r="B12632" s="917"/>
      <c r="C12632" s="917"/>
      <c r="D12632" s="917"/>
      <c r="E12632" s="917"/>
    </row>
    <row r="12633" spans="1:5">
      <c r="A12633" s="923"/>
      <c r="B12633" s="917"/>
      <c r="C12633" s="917"/>
      <c r="D12633" s="917"/>
      <c r="E12633" s="917"/>
    </row>
    <row r="12634" spans="1:5">
      <c r="A12634" s="923"/>
      <c r="B12634" s="917"/>
      <c r="C12634" s="917"/>
      <c r="D12634" s="917"/>
      <c r="E12634" s="917"/>
    </row>
    <row r="12635" spans="1:5">
      <c r="A12635" s="923"/>
      <c r="B12635" s="917"/>
      <c r="C12635" s="917"/>
      <c r="D12635" s="917"/>
      <c r="E12635" s="917"/>
    </row>
    <row r="12636" spans="1:5">
      <c r="A12636" s="923"/>
      <c r="B12636" s="917"/>
      <c r="C12636" s="917"/>
      <c r="D12636" s="917"/>
      <c r="E12636" s="917"/>
    </row>
    <row r="12637" spans="1:5">
      <c r="A12637" s="923"/>
      <c r="B12637" s="917"/>
      <c r="C12637" s="917"/>
      <c r="D12637" s="917"/>
      <c r="E12637" s="917"/>
    </row>
    <row r="12638" spans="1:5">
      <c r="A12638" s="923"/>
      <c r="B12638" s="917"/>
      <c r="C12638" s="917"/>
      <c r="D12638" s="917"/>
      <c r="E12638" s="917"/>
    </row>
    <row r="12639" spans="1:5">
      <c r="A12639" s="923"/>
      <c r="B12639" s="917"/>
      <c r="C12639" s="917"/>
      <c r="D12639" s="917"/>
      <c r="E12639" s="917"/>
    </row>
    <row r="12640" spans="1:5">
      <c r="A12640" s="923"/>
      <c r="B12640" s="917"/>
      <c r="C12640" s="917"/>
      <c r="D12640" s="917"/>
      <c r="E12640" s="917"/>
    </row>
    <row r="12641" spans="1:5">
      <c r="A12641" s="923"/>
      <c r="B12641" s="917"/>
      <c r="C12641" s="917"/>
      <c r="D12641" s="917"/>
      <c r="E12641" s="917"/>
    </row>
    <row r="12642" spans="1:5">
      <c r="A12642" s="923"/>
      <c r="B12642" s="917"/>
      <c r="C12642" s="917"/>
      <c r="D12642" s="917"/>
      <c r="E12642" s="917"/>
    </row>
    <row r="12643" spans="1:5">
      <c r="A12643" s="923"/>
      <c r="B12643" s="917"/>
      <c r="C12643" s="917"/>
      <c r="D12643" s="917"/>
      <c r="E12643" s="917"/>
    </row>
    <row r="12644" spans="1:5">
      <c r="A12644" s="923"/>
      <c r="B12644" s="917"/>
      <c r="C12644" s="917"/>
      <c r="D12644" s="917"/>
      <c r="E12644" s="917"/>
    </row>
    <row r="12645" spans="1:5">
      <c r="A12645" s="923"/>
      <c r="B12645" s="917"/>
      <c r="C12645" s="917"/>
      <c r="D12645" s="917"/>
      <c r="E12645" s="917"/>
    </row>
    <row r="12646" spans="1:5">
      <c r="A12646" s="923"/>
      <c r="B12646" s="917"/>
      <c r="C12646" s="917"/>
      <c r="D12646" s="917"/>
      <c r="E12646" s="917"/>
    </row>
    <row r="12647" spans="1:5">
      <c r="A12647" s="923"/>
      <c r="B12647" s="917"/>
      <c r="C12647" s="917"/>
      <c r="D12647" s="917"/>
      <c r="E12647" s="917"/>
    </row>
    <row r="12648" spans="1:5">
      <c r="A12648" s="923"/>
      <c r="B12648" s="917"/>
      <c r="C12648" s="917"/>
      <c r="D12648" s="917"/>
      <c r="E12648" s="917"/>
    </row>
    <row r="12649" spans="1:5">
      <c r="A12649" s="923"/>
      <c r="B12649" s="917"/>
      <c r="C12649" s="917"/>
      <c r="D12649" s="917"/>
      <c r="E12649" s="917"/>
    </row>
    <row r="12650" spans="1:5">
      <c r="A12650" s="923"/>
      <c r="B12650" s="917"/>
      <c r="C12650" s="917"/>
      <c r="D12650" s="917"/>
      <c r="E12650" s="917"/>
    </row>
    <row r="12651" spans="1:5">
      <c r="A12651" s="923"/>
      <c r="B12651" s="917"/>
      <c r="C12651" s="917"/>
      <c r="D12651" s="917"/>
      <c r="E12651" s="917"/>
    </row>
    <row r="12652" spans="1:5">
      <c r="A12652" s="923"/>
      <c r="B12652" s="917"/>
      <c r="C12652" s="917"/>
      <c r="D12652" s="917"/>
      <c r="E12652" s="917"/>
    </row>
    <row r="12653" spans="1:5">
      <c r="A12653" s="923"/>
      <c r="B12653" s="917"/>
      <c r="C12653" s="917"/>
      <c r="D12653" s="917"/>
      <c r="E12653" s="917"/>
    </row>
    <row r="12654" spans="1:5">
      <c r="A12654" s="923"/>
      <c r="B12654" s="917"/>
      <c r="C12654" s="917"/>
      <c r="D12654" s="917"/>
      <c r="E12654" s="917"/>
    </row>
    <row r="12655" spans="1:5">
      <c r="A12655" s="923"/>
      <c r="B12655" s="917"/>
      <c r="C12655" s="917"/>
      <c r="D12655" s="917"/>
      <c r="E12655" s="917"/>
    </row>
    <row r="12656" spans="1:5">
      <c r="A12656" s="923"/>
      <c r="B12656" s="917"/>
      <c r="C12656" s="917"/>
      <c r="D12656" s="917"/>
      <c r="E12656" s="917"/>
    </row>
    <row r="12657" spans="1:5">
      <c r="A12657" s="923"/>
      <c r="B12657" s="917"/>
      <c r="C12657" s="917"/>
      <c r="D12657" s="917"/>
      <c r="E12657" s="917"/>
    </row>
    <row r="12658" spans="1:5">
      <c r="A12658" s="923"/>
      <c r="B12658" s="917"/>
      <c r="C12658" s="917"/>
      <c r="D12658" s="917"/>
      <c r="E12658" s="917"/>
    </row>
    <row r="12659" spans="1:5">
      <c r="A12659" s="923"/>
      <c r="B12659" s="917"/>
      <c r="C12659" s="917"/>
      <c r="D12659" s="917"/>
      <c r="E12659" s="917"/>
    </row>
    <row r="12660" spans="1:5">
      <c r="A12660" s="923"/>
      <c r="B12660" s="917"/>
      <c r="C12660" s="917"/>
      <c r="D12660" s="917"/>
      <c r="E12660" s="917"/>
    </row>
    <row r="12661" spans="1:5">
      <c r="A12661" s="923"/>
      <c r="B12661" s="917"/>
      <c r="C12661" s="917"/>
      <c r="D12661" s="917"/>
      <c r="E12661" s="917"/>
    </row>
    <row r="12662" spans="1:5">
      <c r="A12662" s="923"/>
      <c r="B12662" s="917"/>
      <c r="C12662" s="917"/>
      <c r="D12662" s="917"/>
      <c r="E12662" s="917"/>
    </row>
    <row r="12663" spans="1:5">
      <c r="A12663" s="923"/>
      <c r="B12663" s="917"/>
      <c r="C12663" s="917"/>
      <c r="D12663" s="917"/>
      <c r="E12663" s="917"/>
    </row>
    <row r="12664" spans="1:5">
      <c r="A12664" s="923"/>
      <c r="B12664" s="917"/>
      <c r="C12664" s="917"/>
      <c r="D12664" s="917"/>
      <c r="E12664" s="917"/>
    </row>
    <row r="12665" spans="1:5">
      <c r="A12665" s="923"/>
      <c r="B12665" s="917"/>
      <c r="C12665" s="917"/>
      <c r="D12665" s="917"/>
      <c r="E12665" s="917"/>
    </row>
    <row r="12666" spans="1:5">
      <c r="A12666" s="923"/>
      <c r="B12666" s="917"/>
      <c r="C12666" s="917"/>
      <c r="D12666" s="917"/>
      <c r="E12666" s="917"/>
    </row>
    <row r="12667" spans="1:5">
      <c r="A12667" s="923"/>
      <c r="B12667" s="917"/>
      <c r="C12667" s="917"/>
      <c r="D12667" s="917"/>
      <c r="E12667" s="917"/>
    </row>
    <row r="12668" spans="1:5">
      <c r="A12668" s="923"/>
      <c r="B12668" s="917"/>
      <c r="C12668" s="917"/>
      <c r="D12668" s="917"/>
      <c r="E12668" s="917"/>
    </row>
    <row r="12669" spans="1:5">
      <c r="A12669" s="923"/>
      <c r="B12669" s="917"/>
      <c r="C12669" s="917"/>
      <c r="D12669" s="917"/>
      <c r="E12669" s="917"/>
    </row>
    <row r="12670" spans="1:5">
      <c r="A12670" s="923"/>
      <c r="B12670" s="917"/>
      <c r="C12670" s="917"/>
      <c r="D12670" s="917"/>
      <c r="E12670" s="917"/>
    </row>
    <row r="12671" spans="1:5">
      <c r="A12671" s="923"/>
      <c r="B12671" s="917"/>
      <c r="C12671" s="917"/>
      <c r="D12671" s="917"/>
      <c r="E12671" s="917"/>
    </row>
    <row r="12672" spans="1:5">
      <c r="A12672" s="923"/>
      <c r="B12672" s="917"/>
      <c r="C12672" s="917"/>
      <c r="D12672" s="917"/>
      <c r="E12672" s="917"/>
    </row>
    <row r="12673" spans="1:5">
      <c r="A12673" s="923"/>
      <c r="B12673" s="917"/>
      <c r="C12673" s="917"/>
      <c r="D12673" s="917"/>
      <c r="E12673" s="917"/>
    </row>
    <row r="12674" spans="1:5">
      <c r="A12674" s="923"/>
      <c r="B12674" s="917"/>
      <c r="C12674" s="917"/>
      <c r="D12674" s="917"/>
      <c r="E12674" s="917"/>
    </row>
    <row r="12675" spans="1:5">
      <c r="A12675" s="923"/>
      <c r="B12675" s="917"/>
      <c r="C12675" s="917"/>
      <c r="D12675" s="917"/>
      <c r="E12675" s="917"/>
    </row>
    <row r="12676" spans="1:5">
      <c r="A12676" s="923"/>
      <c r="B12676" s="917"/>
      <c r="C12676" s="917"/>
      <c r="D12676" s="917"/>
      <c r="E12676" s="917"/>
    </row>
    <row r="12677" spans="1:5">
      <c r="A12677" s="923"/>
      <c r="B12677" s="917"/>
      <c r="C12677" s="917"/>
      <c r="D12677" s="917"/>
      <c r="E12677" s="917"/>
    </row>
    <row r="12678" spans="1:5">
      <c r="A12678" s="923"/>
      <c r="B12678" s="917"/>
      <c r="C12678" s="917"/>
      <c r="D12678" s="917"/>
      <c r="E12678" s="917"/>
    </row>
    <row r="12679" spans="1:5">
      <c r="A12679" s="923"/>
      <c r="B12679" s="917"/>
      <c r="C12679" s="917"/>
      <c r="D12679" s="917"/>
      <c r="E12679" s="917"/>
    </row>
    <row r="12680" spans="1:5">
      <c r="A12680" s="923"/>
      <c r="B12680" s="917"/>
      <c r="C12680" s="917"/>
      <c r="D12680" s="917"/>
      <c r="E12680" s="917"/>
    </row>
    <row r="12681" spans="1:5">
      <c r="A12681" s="923"/>
      <c r="B12681" s="917"/>
      <c r="C12681" s="917"/>
      <c r="D12681" s="917"/>
      <c r="E12681" s="917"/>
    </row>
    <row r="12682" spans="1:5">
      <c r="A12682" s="923"/>
      <c r="B12682" s="917"/>
      <c r="C12682" s="917"/>
      <c r="D12682" s="917"/>
      <c r="E12682" s="917"/>
    </row>
    <row r="12683" spans="1:5">
      <c r="A12683" s="923"/>
      <c r="B12683" s="917"/>
      <c r="C12683" s="917"/>
      <c r="D12683" s="917"/>
      <c r="E12683" s="917"/>
    </row>
    <row r="12684" spans="1:5">
      <c r="A12684" s="923"/>
      <c r="B12684" s="917"/>
      <c r="C12684" s="917"/>
      <c r="D12684" s="917"/>
      <c r="E12684" s="917"/>
    </row>
    <row r="12685" spans="1:5">
      <c r="A12685" s="923"/>
      <c r="B12685" s="917"/>
      <c r="C12685" s="917"/>
      <c r="D12685" s="917"/>
      <c r="E12685" s="917"/>
    </row>
    <row r="12686" spans="1:5">
      <c r="A12686" s="923"/>
      <c r="B12686" s="917"/>
      <c r="C12686" s="917"/>
      <c r="D12686" s="917"/>
      <c r="E12686" s="917"/>
    </row>
    <row r="12687" spans="1:5">
      <c r="A12687" s="923"/>
      <c r="B12687" s="917"/>
      <c r="C12687" s="917"/>
      <c r="D12687" s="917"/>
      <c r="E12687" s="917"/>
    </row>
    <row r="12688" spans="1:5">
      <c r="A12688" s="923"/>
      <c r="B12688" s="917"/>
      <c r="C12688" s="917"/>
      <c r="D12688" s="917"/>
      <c r="E12688" s="917"/>
    </row>
    <row r="12689" spans="1:5">
      <c r="A12689" s="923"/>
      <c r="B12689" s="917"/>
      <c r="C12689" s="917"/>
      <c r="D12689" s="917"/>
      <c r="E12689" s="917"/>
    </row>
    <row r="12690" spans="1:5">
      <c r="A12690" s="923"/>
      <c r="B12690" s="917"/>
      <c r="C12690" s="917"/>
      <c r="D12690" s="917"/>
      <c r="E12690" s="917"/>
    </row>
    <row r="12691" spans="1:5">
      <c r="A12691" s="923"/>
      <c r="B12691" s="917"/>
      <c r="C12691" s="917"/>
      <c r="D12691" s="917"/>
      <c r="E12691" s="917"/>
    </row>
    <row r="12692" spans="1:5">
      <c r="A12692" s="923"/>
      <c r="B12692" s="917"/>
      <c r="C12692" s="917"/>
      <c r="D12692" s="917"/>
      <c r="E12692" s="917"/>
    </row>
    <row r="12693" spans="1:5">
      <c r="A12693" s="923"/>
      <c r="B12693" s="917"/>
      <c r="C12693" s="917"/>
      <c r="D12693" s="917"/>
      <c r="E12693" s="917"/>
    </row>
    <row r="12694" spans="1:5">
      <c r="A12694" s="923"/>
      <c r="B12694" s="917"/>
      <c r="C12694" s="917"/>
      <c r="D12694" s="917"/>
      <c r="E12694" s="917"/>
    </row>
    <row r="12695" spans="1:5">
      <c r="A12695" s="923"/>
      <c r="B12695" s="917"/>
      <c r="C12695" s="917"/>
      <c r="D12695" s="917"/>
      <c r="E12695" s="917"/>
    </row>
    <row r="12696" spans="1:5">
      <c r="A12696" s="923"/>
      <c r="B12696" s="917"/>
      <c r="C12696" s="917"/>
      <c r="D12696" s="917"/>
      <c r="E12696" s="917"/>
    </row>
    <row r="12697" spans="1:5">
      <c r="A12697" s="923"/>
      <c r="B12697" s="917"/>
      <c r="C12697" s="917"/>
      <c r="D12697" s="917"/>
      <c r="E12697" s="917"/>
    </row>
    <row r="12698" spans="1:5">
      <c r="A12698" s="923"/>
      <c r="B12698" s="917"/>
      <c r="C12698" s="917"/>
      <c r="D12698" s="917"/>
      <c r="E12698" s="917"/>
    </row>
    <row r="12699" spans="1:5">
      <c r="A12699" s="923"/>
      <c r="B12699" s="917"/>
      <c r="C12699" s="917"/>
      <c r="D12699" s="917"/>
      <c r="E12699" s="917"/>
    </row>
    <row r="12700" spans="1:5">
      <c r="A12700" s="923"/>
      <c r="B12700" s="917"/>
      <c r="C12700" s="917"/>
      <c r="D12700" s="917"/>
      <c r="E12700" s="917"/>
    </row>
    <row r="12701" spans="1:5">
      <c r="A12701" s="923"/>
      <c r="B12701" s="917"/>
      <c r="C12701" s="917"/>
      <c r="D12701" s="917"/>
      <c r="E12701" s="917"/>
    </row>
    <row r="12702" spans="1:5">
      <c r="A12702" s="923"/>
      <c r="B12702" s="917"/>
      <c r="C12702" s="917"/>
      <c r="D12702" s="917"/>
      <c r="E12702" s="917"/>
    </row>
    <row r="12703" spans="1:5">
      <c r="A12703" s="923"/>
      <c r="B12703" s="917"/>
      <c r="C12703" s="917"/>
      <c r="D12703" s="917"/>
      <c r="E12703" s="917"/>
    </row>
    <row r="12704" spans="1:5">
      <c r="A12704" s="923"/>
      <c r="B12704" s="917"/>
      <c r="C12704" s="917"/>
      <c r="D12704" s="917"/>
      <c r="E12704" s="917"/>
    </row>
    <row r="12705" spans="1:5">
      <c r="A12705" s="923"/>
      <c r="B12705" s="917"/>
      <c r="C12705" s="917"/>
      <c r="D12705" s="917"/>
      <c r="E12705" s="917"/>
    </row>
    <row r="12706" spans="1:5">
      <c r="A12706" s="923"/>
      <c r="B12706" s="917"/>
      <c r="C12706" s="917"/>
      <c r="D12706" s="917"/>
      <c r="E12706" s="917"/>
    </row>
    <row r="12707" spans="1:5">
      <c r="A12707" s="923"/>
      <c r="B12707" s="917"/>
      <c r="C12707" s="917"/>
      <c r="D12707" s="917"/>
      <c r="E12707" s="917"/>
    </row>
    <row r="12708" spans="1:5">
      <c r="A12708" s="923"/>
      <c r="B12708" s="917"/>
      <c r="C12708" s="917"/>
      <c r="D12708" s="917"/>
      <c r="E12708" s="917"/>
    </row>
    <row r="12709" spans="1:5">
      <c r="A12709" s="923"/>
      <c r="B12709" s="917"/>
      <c r="C12709" s="917"/>
      <c r="D12709" s="917"/>
      <c r="E12709" s="917"/>
    </row>
    <row r="12710" spans="1:5">
      <c r="A12710" s="923"/>
      <c r="B12710" s="917"/>
      <c r="C12710" s="917"/>
      <c r="D12710" s="917"/>
      <c r="E12710" s="917"/>
    </row>
    <row r="12711" spans="1:5">
      <c r="A12711" s="923"/>
      <c r="B12711" s="917"/>
      <c r="C12711" s="917"/>
      <c r="D12711" s="917"/>
      <c r="E12711" s="917"/>
    </row>
    <row r="12712" spans="1:5">
      <c r="A12712" s="923"/>
      <c r="B12712" s="917"/>
      <c r="C12712" s="917"/>
      <c r="D12712" s="917"/>
      <c r="E12712" s="917"/>
    </row>
    <row r="12713" spans="1:5">
      <c r="A12713" s="923"/>
      <c r="B12713" s="917"/>
      <c r="C12713" s="917"/>
      <c r="D12713" s="917"/>
      <c r="E12713" s="917"/>
    </row>
    <row r="12714" spans="1:5">
      <c r="A12714" s="923"/>
      <c r="B12714" s="917"/>
      <c r="C12714" s="917"/>
      <c r="D12714" s="917"/>
      <c r="E12714" s="917"/>
    </row>
    <row r="12715" spans="1:5">
      <c r="A12715" s="923"/>
      <c r="B12715" s="917"/>
      <c r="C12715" s="917"/>
      <c r="D12715" s="917"/>
      <c r="E12715" s="917"/>
    </row>
    <row r="12716" spans="1:5">
      <c r="A12716" s="923"/>
      <c r="B12716" s="917"/>
      <c r="C12716" s="917"/>
      <c r="D12716" s="917"/>
      <c r="E12716" s="917"/>
    </row>
    <row r="12717" spans="1:5">
      <c r="A12717" s="923"/>
      <c r="B12717" s="917"/>
      <c r="C12717" s="917"/>
      <c r="D12717" s="917"/>
      <c r="E12717" s="917"/>
    </row>
    <row r="12718" spans="1:5">
      <c r="A12718" s="923"/>
      <c r="B12718" s="917"/>
      <c r="C12718" s="917"/>
      <c r="D12718" s="917"/>
      <c r="E12718" s="917"/>
    </row>
    <row r="12719" spans="1:5">
      <c r="A12719" s="923"/>
      <c r="B12719" s="917"/>
      <c r="C12719" s="917"/>
      <c r="D12719" s="917"/>
      <c r="E12719" s="917"/>
    </row>
    <row r="12720" spans="1:5">
      <c r="A12720" s="923"/>
      <c r="B12720" s="917"/>
      <c r="C12720" s="917"/>
      <c r="D12720" s="917"/>
      <c r="E12720" s="917"/>
    </row>
    <row r="12721" spans="1:5">
      <c r="A12721" s="923"/>
      <c r="B12721" s="917"/>
      <c r="C12721" s="917"/>
      <c r="D12721" s="917"/>
      <c r="E12721" s="917"/>
    </row>
    <row r="12722" spans="1:5">
      <c r="A12722" s="923"/>
      <c r="B12722" s="917"/>
      <c r="C12722" s="917"/>
      <c r="D12722" s="917"/>
      <c r="E12722" s="917"/>
    </row>
    <row r="12723" spans="1:5">
      <c r="A12723" s="923"/>
      <c r="B12723" s="917"/>
      <c r="C12723" s="917"/>
      <c r="D12723" s="917"/>
      <c r="E12723" s="917"/>
    </row>
    <row r="12724" spans="1:5">
      <c r="A12724" s="923"/>
      <c r="B12724" s="917"/>
      <c r="C12724" s="917"/>
      <c r="D12724" s="917"/>
      <c r="E12724" s="917"/>
    </row>
    <row r="12725" spans="1:5">
      <c r="A12725" s="923"/>
      <c r="B12725" s="917"/>
      <c r="C12725" s="917"/>
      <c r="D12725" s="917"/>
      <c r="E12725" s="917"/>
    </row>
    <row r="12726" spans="1:5">
      <c r="A12726" s="923"/>
      <c r="B12726" s="917"/>
      <c r="C12726" s="917"/>
      <c r="D12726" s="917"/>
      <c r="E12726" s="917"/>
    </row>
    <row r="12727" spans="1:5">
      <c r="A12727" s="923"/>
      <c r="B12727" s="917"/>
      <c r="C12727" s="917"/>
      <c r="D12727" s="917"/>
      <c r="E12727" s="917"/>
    </row>
    <row r="12728" spans="1:5">
      <c r="A12728" s="923"/>
      <c r="B12728" s="917"/>
      <c r="C12728" s="917"/>
      <c r="D12728" s="917"/>
      <c r="E12728" s="917"/>
    </row>
    <row r="12729" spans="1:5">
      <c r="A12729" s="923"/>
      <c r="B12729" s="917"/>
      <c r="C12729" s="917"/>
      <c r="D12729" s="917"/>
      <c r="E12729" s="917"/>
    </row>
    <row r="12730" spans="1:5">
      <c r="A12730" s="923"/>
      <c r="B12730" s="917"/>
      <c r="C12730" s="917"/>
      <c r="D12730" s="917"/>
      <c r="E12730" s="917"/>
    </row>
    <row r="12731" spans="1:5">
      <c r="A12731" s="923"/>
      <c r="B12731" s="917"/>
      <c r="C12731" s="917"/>
      <c r="D12731" s="917"/>
      <c r="E12731" s="917"/>
    </row>
    <row r="12732" spans="1:5">
      <c r="A12732" s="923"/>
      <c r="B12732" s="917"/>
      <c r="C12732" s="917"/>
      <c r="D12732" s="917"/>
      <c r="E12732" s="917"/>
    </row>
    <row r="12733" spans="1:5">
      <c r="A12733" s="923"/>
      <c r="B12733" s="917"/>
      <c r="C12733" s="917"/>
      <c r="D12733" s="917"/>
      <c r="E12733" s="917"/>
    </row>
    <row r="12734" spans="1:5">
      <c r="A12734" s="923"/>
      <c r="B12734" s="917"/>
      <c r="C12734" s="917"/>
      <c r="D12734" s="917"/>
      <c r="E12734" s="917"/>
    </row>
    <row r="12735" spans="1:5">
      <c r="A12735" s="923"/>
      <c r="B12735" s="917"/>
      <c r="C12735" s="917"/>
      <c r="D12735" s="917"/>
      <c r="E12735" s="917"/>
    </row>
    <row r="12736" spans="1:5">
      <c r="A12736" s="923"/>
      <c r="B12736" s="917"/>
      <c r="C12736" s="917"/>
      <c r="D12736" s="917"/>
      <c r="E12736" s="917"/>
    </row>
    <row r="12737" spans="1:5">
      <c r="A12737" s="923"/>
      <c r="B12737" s="917"/>
      <c r="C12737" s="917"/>
      <c r="D12737" s="917"/>
      <c r="E12737" s="917"/>
    </row>
    <row r="12738" spans="1:5">
      <c r="A12738" s="923"/>
      <c r="B12738" s="917"/>
      <c r="C12738" s="917"/>
      <c r="D12738" s="917"/>
      <c r="E12738" s="917"/>
    </row>
    <row r="12739" spans="1:5">
      <c r="A12739" s="923"/>
      <c r="B12739" s="917"/>
      <c r="C12739" s="917"/>
      <c r="D12739" s="917"/>
      <c r="E12739" s="917"/>
    </row>
    <row r="12740" spans="1:5">
      <c r="A12740" s="923"/>
      <c r="B12740" s="917"/>
      <c r="C12740" s="917"/>
      <c r="D12740" s="917"/>
      <c r="E12740" s="917"/>
    </row>
    <row r="12741" spans="1:5">
      <c r="A12741" s="923"/>
      <c r="B12741" s="917"/>
      <c r="C12741" s="917"/>
      <c r="D12741" s="917"/>
      <c r="E12741" s="917"/>
    </row>
    <row r="12742" spans="1:5">
      <c r="A12742" s="923"/>
      <c r="B12742" s="917"/>
      <c r="C12742" s="917"/>
      <c r="D12742" s="917"/>
      <c r="E12742" s="917"/>
    </row>
    <row r="12743" spans="1:5">
      <c r="A12743" s="923"/>
      <c r="B12743" s="917"/>
      <c r="C12743" s="917"/>
      <c r="D12743" s="917"/>
      <c r="E12743" s="917"/>
    </row>
    <row r="12744" spans="1:5">
      <c r="A12744" s="923"/>
      <c r="B12744" s="917"/>
      <c r="C12744" s="917"/>
      <c r="D12744" s="917"/>
      <c r="E12744" s="917"/>
    </row>
    <row r="12745" spans="1:5">
      <c r="A12745" s="923"/>
      <c r="B12745" s="917"/>
      <c r="C12745" s="917"/>
      <c r="D12745" s="917"/>
      <c r="E12745" s="917"/>
    </row>
    <row r="12746" spans="1:5">
      <c r="A12746" s="923"/>
      <c r="B12746" s="917"/>
      <c r="C12746" s="917"/>
      <c r="D12746" s="917"/>
      <c r="E12746" s="917"/>
    </row>
    <row r="12747" spans="1:5">
      <c r="A12747" s="923"/>
      <c r="B12747" s="917"/>
      <c r="C12747" s="917"/>
      <c r="D12747" s="917"/>
      <c r="E12747" s="917"/>
    </row>
    <row r="12748" spans="1:5">
      <c r="A12748" s="923"/>
      <c r="B12748" s="917"/>
      <c r="C12748" s="917"/>
      <c r="D12748" s="917"/>
      <c r="E12748" s="917"/>
    </row>
    <row r="12749" spans="1:5">
      <c r="A12749" s="923"/>
      <c r="B12749" s="917"/>
      <c r="C12749" s="917"/>
      <c r="D12749" s="917"/>
      <c r="E12749" s="917"/>
    </row>
    <row r="12750" spans="1:5">
      <c r="A12750" s="923"/>
      <c r="B12750" s="917"/>
      <c r="C12750" s="917"/>
      <c r="D12750" s="917"/>
      <c r="E12750" s="917"/>
    </row>
    <row r="12751" spans="1:5">
      <c r="A12751" s="923"/>
      <c r="B12751" s="917"/>
      <c r="C12751" s="917"/>
      <c r="D12751" s="917"/>
      <c r="E12751" s="917"/>
    </row>
    <row r="12752" spans="1:5">
      <c r="A12752" s="923"/>
      <c r="B12752" s="917"/>
      <c r="C12752" s="917"/>
      <c r="D12752" s="917"/>
      <c r="E12752" s="917"/>
    </row>
    <row r="12753" spans="1:5">
      <c r="A12753" s="923"/>
      <c r="B12753" s="917"/>
      <c r="C12753" s="917"/>
      <c r="D12753" s="917"/>
      <c r="E12753" s="917"/>
    </row>
    <row r="12754" spans="1:5">
      <c r="A12754" s="923"/>
      <c r="B12754" s="917"/>
      <c r="C12754" s="917"/>
      <c r="D12754" s="917"/>
      <c r="E12754" s="917"/>
    </row>
    <row r="12755" spans="1:5">
      <c r="A12755" s="923"/>
      <c r="B12755" s="917"/>
      <c r="C12755" s="917"/>
      <c r="D12755" s="917"/>
      <c r="E12755" s="917"/>
    </row>
    <row r="12756" spans="1:5">
      <c r="A12756" s="923"/>
      <c r="B12756" s="917"/>
      <c r="C12756" s="917"/>
      <c r="D12756" s="917"/>
      <c r="E12756" s="917"/>
    </row>
    <row r="12757" spans="1:5">
      <c r="A12757" s="923"/>
      <c r="B12757" s="917"/>
      <c r="C12757" s="917"/>
      <c r="D12757" s="917"/>
      <c r="E12757" s="917"/>
    </row>
    <row r="12758" spans="1:5">
      <c r="A12758" s="923"/>
      <c r="B12758" s="917"/>
      <c r="C12758" s="917"/>
      <c r="D12758" s="917"/>
      <c r="E12758" s="917"/>
    </row>
    <row r="12759" spans="1:5">
      <c r="A12759" s="923"/>
      <c r="B12759" s="917"/>
      <c r="C12759" s="917"/>
      <c r="D12759" s="917"/>
      <c r="E12759" s="917"/>
    </row>
    <row r="12760" spans="1:5">
      <c r="A12760" s="923"/>
      <c r="B12760" s="917"/>
      <c r="C12760" s="917"/>
      <c r="D12760" s="917"/>
      <c r="E12760" s="917"/>
    </row>
    <row r="12761" spans="1:5">
      <c r="A12761" s="923"/>
      <c r="B12761" s="917"/>
      <c r="C12761" s="917"/>
      <c r="D12761" s="917"/>
      <c r="E12761" s="917"/>
    </row>
    <row r="12762" spans="1:5">
      <c r="A12762" s="923"/>
      <c r="B12762" s="917"/>
      <c r="C12762" s="917"/>
      <c r="D12762" s="917"/>
      <c r="E12762" s="917"/>
    </row>
    <row r="12763" spans="1:5">
      <c r="A12763" s="923"/>
      <c r="B12763" s="917"/>
      <c r="C12763" s="917"/>
      <c r="D12763" s="917"/>
      <c r="E12763" s="917"/>
    </row>
    <row r="12764" spans="1:5">
      <c r="A12764" s="923"/>
      <c r="B12764" s="917"/>
      <c r="C12764" s="917"/>
      <c r="D12764" s="917"/>
      <c r="E12764" s="917"/>
    </row>
    <row r="12765" spans="1:5">
      <c r="A12765" s="923"/>
      <c r="B12765" s="917"/>
      <c r="C12765" s="917"/>
      <c r="D12765" s="917"/>
      <c r="E12765" s="917"/>
    </row>
    <row r="12766" spans="1:5">
      <c r="A12766" s="923"/>
      <c r="B12766" s="917"/>
      <c r="C12766" s="917"/>
      <c r="D12766" s="917"/>
      <c r="E12766" s="917"/>
    </row>
    <row r="12767" spans="1:5">
      <c r="A12767" s="923"/>
      <c r="B12767" s="917"/>
      <c r="C12767" s="917"/>
      <c r="D12767" s="917"/>
      <c r="E12767" s="917"/>
    </row>
    <row r="12768" spans="1:5">
      <c r="A12768" s="923"/>
      <c r="B12768" s="917"/>
      <c r="C12768" s="917"/>
      <c r="D12768" s="917"/>
      <c r="E12768" s="917"/>
    </row>
    <row r="12769" spans="1:5">
      <c r="A12769" s="923"/>
      <c r="B12769" s="917"/>
      <c r="C12769" s="917"/>
      <c r="D12769" s="917"/>
      <c r="E12769" s="917"/>
    </row>
    <row r="12770" spans="1:5">
      <c r="A12770" s="923"/>
      <c r="B12770" s="917"/>
      <c r="C12770" s="917"/>
      <c r="D12770" s="917"/>
      <c r="E12770" s="917"/>
    </row>
    <row r="12771" spans="1:5">
      <c r="A12771" s="923"/>
      <c r="B12771" s="917"/>
      <c r="C12771" s="917"/>
      <c r="D12771" s="917"/>
      <c r="E12771" s="917"/>
    </row>
    <row r="12772" spans="1:5">
      <c r="A12772" s="923"/>
      <c r="B12772" s="917"/>
      <c r="C12772" s="917"/>
      <c r="D12772" s="917"/>
      <c r="E12772" s="917"/>
    </row>
    <row r="12773" spans="1:5">
      <c r="A12773" s="923"/>
      <c r="B12773" s="917"/>
      <c r="C12773" s="917"/>
      <c r="D12773" s="917"/>
      <c r="E12773" s="917"/>
    </row>
    <row r="12774" spans="1:5">
      <c r="A12774" s="923"/>
      <c r="B12774" s="917"/>
      <c r="C12774" s="917"/>
      <c r="D12774" s="917"/>
      <c r="E12774" s="917"/>
    </row>
    <row r="12775" spans="1:5">
      <c r="A12775" s="923"/>
      <c r="B12775" s="917"/>
      <c r="C12775" s="917"/>
      <c r="D12775" s="917"/>
      <c r="E12775" s="917"/>
    </row>
    <row r="12776" spans="1:5">
      <c r="A12776" s="923"/>
      <c r="B12776" s="917"/>
      <c r="C12776" s="917"/>
      <c r="D12776" s="917"/>
      <c r="E12776" s="917"/>
    </row>
    <row r="12777" spans="1:5">
      <c r="A12777" s="923"/>
      <c r="B12777" s="917"/>
      <c r="C12777" s="917"/>
      <c r="D12777" s="917"/>
      <c r="E12777" s="917"/>
    </row>
    <row r="12778" spans="1:5">
      <c r="A12778" s="923"/>
      <c r="B12778" s="917"/>
      <c r="C12778" s="917"/>
      <c r="D12778" s="917"/>
      <c r="E12778" s="917"/>
    </row>
    <row r="12779" spans="1:5">
      <c r="A12779" s="923"/>
      <c r="B12779" s="917"/>
      <c r="C12779" s="917"/>
      <c r="D12779" s="917"/>
      <c r="E12779" s="917"/>
    </row>
    <row r="12780" spans="1:5">
      <c r="A12780" s="923"/>
      <c r="B12780" s="917"/>
      <c r="C12780" s="917"/>
      <c r="D12780" s="917"/>
      <c r="E12780" s="917"/>
    </row>
    <row r="12781" spans="1:5">
      <c r="A12781" s="923"/>
      <c r="B12781" s="917"/>
      <c r="C12781" s="917"/>
      <c r="D12781" s="917"/>
      <c r="E12781" s="917"/>
    </row>
    <row r="12782" spans="1:5">
      <c r="A12782" s="923"/>
      <c r="B12782" s="917"/>
      <c r="C12782" s="917"/>
      <c r="D12782" s="917"/>
      <c r="E12782" s="917"/>
    </row>
    <row r="12783" spans="1:5">
      <c r="A12783" s="923"/>
      <c r="B12783" s="917"/>
      <c r="C12783" s="917"/>
      <c r="D12783" s="917"/>
      <c r="E12783" s="917"/>
    </row>
    <row r="12784" spans="1:5">
      <c r="A12784" s="923"/>
      <c r="B12784" s="917"/>
      <c r="C12784" s="917"/>
      <c r="D12784" s="917"/>
      <c r="E12784" s="917"/>
    </row>
    <row r="12785" spans="1:5">
      <c r="A12785" s="923"/>
      <c r="B12785" s="917"/>
      <c r="C12785" s="917"/>
      <c r="D12785" s="917"/>
      <c r="E12785" s="917"/>
    </row>
    <row r="12786" spans="1:5">
      <c r="A12786" s="923"/>
      <c r="B12786" s="917"/>
      <c r="C12786" s="917"/>
      <c r="D12786" s="917"/>
      <c r="E12786" s="917"/>
    </row>
    <row r="12787" spans="1:5">
      <c r="A12787" s="923"/>
      <c r="B12787" s="917"/>
      <c r="C12787" s="917"/>
      <c r="D12787" s="917"/>
      <c r="E12787" s="917"/>
    </row>
    <row r="12788" spans="1:5">
      <c r="A12788" s="923"/>
      <c r="B12788" s="917"/>
      <c r="C12788" s="917"/>
      <c r="D12788" s="917"/>
      <c r="E12788" s="917"/>
    </row>
    <row r="12789" spans="1:5">
      <c r="A12789" s="923"/>
      <c r="B12789" s="917"/>
      <c r="C12789" s="917"/>
      <c r="D12789" s="917"/>
      <c r="E12789" s="917"/>
    </row>
    <row r="12790" spans="1:5">
      <c r="A12790" s="923"/>
      <c r="B12790" s="917"/>
      <c r="C12790" s="917"/>
      <c r="D12790" s="917"/>
      <c r="E12790" s="917"/>
    </row>
    <row r="12791" spans="1:5">
      <c r="A12791" s="923"/>
      <c r="B12791" s="917"/>
      <c r="C12791" s="917"/>
      <c r="D12791" s="917"/>
      <c r="E12791" s="917"/>
    </row>
    <row r="12792" spans="1:5">
      <c r="A12792" s="923"/>
      <c r="B12792" s="917"/>
      <c r="C12792" s="917"/>
      <c r="D12792" s="917"/>
      <c r="E12792" s="917"/>
    </row>
    <row r="12793" spans="1:5">
      <c r="A12793" s="923"/>
      <c r="B12793" s="917"/>
      <c r="C12793" s="917"/>
      <c r="D12793" s="917"/>
      <c r="E12793" s="917"/>
    </row>
    <row r="12794" spans="1:5">
      <c r="A12794" s="923"/>
      <c r="B12794" s="917"/>
      <c r="C12794" s="917"/>
      <c r="D12794" s="917"/>
      <c r="E12794" s="917"/>
    </row>
    <row r="12795" spans="1:5">
      <c r="A12795" s="923"/>
      <c r="B12795" s="917"/>
      <c r="C12795" s="917"/>
      <c r="D12795" s="917"/>
      <c r="E12795" s="917"/>
    </row>
    <row r="12796" spans="1:5">
      <c r="A12796" s="923"/>
      <c r="B12796" s="917"/>
      <c r="C12796" s="917"/>
      <c r="D12796" s="917"/>
      <c r="E12796" s="917"/>
    </row>
    <row r="12797" spans="1:5">
      <c r="A12797" s="923"/>
      <c r="B12797" s="917"/>
      <c r="C12797" s="917"/>
      <c r="D12797" s="917"/>
      <c r="E12797" s="917"/>
    </row>
    <row r="12798" spans="1:5">
      <c r="A12798" s="923"/>
      <c r="B12798" s="917"/>
      <c r="C12798" s="917"/>
      <c r="D12798" s="917"/>
      <c r="E12798" s="917"/>
    </row>
    <row r="12799" spans="1:5">
      <c r="A12799" s="923"/>
      <c r="B12799" s="917"/>
      <c r="C12799" s="917"/>
      <c r="D12799" s="917"/>
      <c r="E12799" s="917"/>
    </row>
    <row r="12800" spans="1:5">
      <c r="A12800" s="923"/>
      <c r="B12800" s="917"/>
      <c r="C12800" s="917"/>
      <c r="D12800" s="917"/>
      <c r="E12800" s="917"/>
    </row>
    <row r="12801" spans="1:5">
      <c r="A12801" s="923"/>
      <c r="B12801" s="917"/>
      <c r="C12801" s="917"/>
      <c r="D12801" s="917"/>
      <c r="E12801" s="917"/>
    </row>
    <row r="12802" spans="1:5">
      <c r="A12802" s="923"/>
      <c r="B12802" s="917"/>
      <c r="C12802" s="917"/>
      <c r="D12802" s="917"/>
      <c r="E12802" s="917"/>
    </row>
    <row r="12803" spans="1:5">
      <c r="A12803" s="923"/>
      <c r="B12803" s="917"/>
      <c r="C12803" s="917"/>
      <c r="D12803" s="917"/>
      <c r="E12803" s="917"/>
    </row>
    <row r="12804" spans="1:5">
      <c r="A12804" s="923"/>
      <c r="B12804" s="917"/>
      <c r="C12804" s="917"/>
      <c r="D12804" s="917"/>
      <c r="E12804" s="917"/>
    </row>
    <row r="12805" spans="1:5">
      <c r="A12805" s="923"/>
      <c r="B12805" s="917"/>
      <c r="C12805" s="917"/>
      <c r="D12805" s="917"/>
      <c r="E12805" s="917"/>
    </row>
    <row r="12806" spans="1:5">
      <c r="A12806" s="923"/>
      <c r="B12806" s="917"/>
      <c r="C12806" s="917"/>
      <c r="D12806" s="917"/>
      <c r="E12806" s="917"/>
    </row>
    <row r="12807" spans="1:5">
      <c r="A12807" s="923"/>
      <c r="B12807" s="917"/>
      <c r="C12807" s="917"/>
      <c r="D12807" s="917"/>
      <c r="E12807" s="917"/>
    </row>
    <row r="12808" spans="1:5">
      <c r="A12808" s="923"/>
      <c r="B12808" s="917"/>
      <c r="C12808" s="917"/>
      <c r="D12808" s="917"/>
      <c r="E12808" s="917"/>
    </row>
    <row r="12809" spans="1:5">
      <c r="A12809" s="923"/>
      <c r="B12809" s="917"/>
      <c r="C12809" s="917"/>
      <c r="D12809" s="917"/>
      <c r="E12809" s="917"/>
    </row>
    <row r="12810" spans="1:5">
      <c r="A12810" s="923"/>
      <c r="B12810" s="917"/>
      <c r="C12810" s="917"/>
      <c r="D12810" s="917"/>
      <c r="E12810" s="917"/>
    </row>
    <row r="12811" spans="1:5">
      <c r="A12811" s="923"/>
      <c r="B12811" s="917"/>
      <c r="C12811" s="917"/>
      <c r="D12811" s="917"/>
      <c r="E12811" s="917"/>
    </row>
    <row r="12812" spans="1:5">
      <c r="A12812" s="923"/>
      <c r="B12812" s="917"/>
      <c r="C12812" s="917"/>
      <c r="D12812" s="917"/>
      <c r="E12812" s="917"/>
    </row>
    <row r="12813" spans="1:5">
      <c r="A12813" s="923"/>
      <c r="B12813" s="917"/>
      <c r="C12813" s="917"/>
      <c r="D12813" s="917"/>
      <c r="E12813" s="917"/>
    </row>
    <row r="12814" spans="1:5">
      <c r="A12814" s="923"/>
      <c r="B12814" s="917"/>
      <c r="C12814" s="917"/>
      <c r="D12814" s="917"/>
      <c r="E12814" s="917"/>
    </row>
    <row r="12815" spans="1:5">
      <c r="A12815" s="923"/>
      <c r="B12815" s="917"/>
      <c r="C12815" s="917"/>
      <c r="D12815" s="917"/>
      <c r="E12815" s="917"/>
    </row>
    <row r="12816" spans="1:5">
      <c r="A12816" s="923"/>
      <c r="B12816" s="917"/>
      <c r="C12816" s="917"/>
      <c r="D12816" s="917"/>
      <c r="E12816" s="917"/>
    </row>
    <row r="12817" spans="1:5">
      <c r="A12817" s="923"/>
      <c r="B12817" s="917"/>
      <c r="C12817" s="917"/>
      <c r="D12817" s="917"/>
      <c r="E12817" s="917"/>
    </row>
    <row r="12818" spans="1:5">
      <c r="A12818" s="923"/>
      <c r="B12818" s="917"/>
      <c r="C12818" s="917"/>
      <c r="D12818" s="917"/>
      <c r="E12818" s="917"/>
    </row>
    <row r="12819" spans="1:5">
      <c r="A12819" s="923"/>
      <c r="B12819" s="917"/>
      <c r="C12819" s="917"/>
      <c r="D12819" s="917"/>
      <c r="E12819" s="917"/>
    </row>
    <row r="12820" spans="1:5">
      <c r="A12820" s="923"/>
      <c r="B12820" s="917"/>
      <c r="C12820" s="917"/>
      <c r="D12820" s="917"/>
      <c r="E12820" s="917"/>
    </row>
    <row r="12821" spans="1:5">
      <c r="A12821" s="923"/>
      <c r="B12821" s="917"/>
      <c r="C12821" s="917"/>
      <c r="D12821" s="917"/>
      <c r="E12821" s="917"/>
    </row>
    <row r="12822" spans="1:5">
      <c r="A12822" s="923"/>
      <c r="B12822" s="917"/>
      <c r="C12822" s="917"/>
      <c r="D12822" s="917"/>
      <c r="E12822" s="917"/>
    </row>
    <row r="12823" spans="1:5">
      <c r="A12823" s="923"/>
      <c r="B12823" s="917"/>
      <c r="C12823" s="917"/>
      <c r="D12823" s="917"/>
      <c r="E12823" s="917"/>
    </row>
    <row r="12824" spans="1:5">
      <c r="A12824" s="923"/>
      <c r="B12824" s="917"/>
      <c r="C12824" s="917"/>
      <c r="D12824" s="917"/>
      <c r="E12824" s="917"/>
    </row>
    <row r="12825" spans="1:5">
      <c r="A12825" s="923"/>
      <c r="B12825" s="917"/>
      <c r="C12825" s="917"/>
      <c r="D12825" s="917"/>
      <c r="E12825" s="917"/>
    </row>
    <row r="12826" spans="1:5">
      <c r="A12826" s="923"/>
      <c r="B12826" s="917"/>
      <c r="C12826" s="917"/>
      <c r="D12826" s="917"/>
      <c r="E12826" s="917"/>
    </row>
    <row r="12827" spans="1:5">
      <c r="A12827" s="923"/>
      <c r="B12827" s="917"/>
      <c r="C12827" s="917"/>
      <c r="D12827" s="917"/>
      <c r="E12827" s="917"/>
    </row>
    <row r="12828" spans="1:5">
      <c r="A12828" s="923"/>
      <c r="B12828" s="917"/>
      <c r="C12828" s="917"/>
      <c r="D12828" s="917"/>
      <c r="E12828" s="917"/>
    </row>
    <row r="12829" spans="1:5">
      <c r="A12829" s="923"/>
      <c r="B12829" s="917"/>
      <c r="C12829" s="917"/>
      <c r="D12829" s="917"/>
      <c r="E12829" s="917"/>
    </row>
    <row r="12830" spans="1:5">
      <c r="A12830" s="923"/>
      <c r="B12830" s="917"/>
      <c r="C12830" s="917"/>
      <c r="D12830" s="917"/>
      <c r="E12830" s="917"/>
    </row>
    <row r="12831" spans="1:5">
      <c r="A12831" s="923"/>
      <c r="B12831" s="917"/>
      <c r="C12831" s="917"/>
      <c r="D12831" s="917"/>
      <c r="E12831" s="917"/>
    </row>
    <row r="12832" spans="1:5">
      <c r="A12832" s="923"/>
      <c r="B12832" s="917"/>
      <c r="C12832" s="917"/>
      <c r="D12832" s="917"/>
      <c r="E12832" s="917"/>
    </row>
    <row r="12833" spans="1:5">
      <c r="A12833" s="923"/>
      <c r="B12833" s="917"/>
      <c r="C12833" s="917"/>
      <c r="D12833" s="917"/>
      <c r="E12833" s="917"/>
    </row>
    <row r="12834" spans="1:5">
      <c r="A12834" s="923"/>
      <c r="B12834" s="917"/>
      <c r="C12834" s="917"/>
      <c r="D12834" s="917"/>
      <c r="E12834" s="917"/>
    </row>
    <row r="12835" spans="1:5">
      <c r="A12835" s="923"/>
      <c r="B12835" s="917"/>
      <c r="C12835" s="917"/>
      <c r="D12835" s="917"/>
      <c r="E12835" s="917"/>
    </row>
    <row r="12836" spans="1:5">
      <c r="A12836" s="923"/>
      <c r="B12836" s="917"/>
      <c r="C12836" s="917"/>
      <c r="D12836" s="917"/>
      <c r="E12836" s="917"/>
    </row>
    <row r="12837" spans="1:5">
      <c r="A12837" s="923"/>
      <c r="B12837" s="917"/>
      <c r="C12837" s="917"/>
      <c r="D12837" s="917"/>
      <c r="E12837" s="917"/>
    </row>
    <row r="12838" spans="1:5">
      <c r="A12838" s="923"/>
      <c r="B12838" s="917"/>
      <c r="C12838" s="917"/>
      <c r="D12838" s="917"/>
      <c r="E12838" s="917"/>
    </row>
    <row r="12839" spans="1:5">
      <c r="A12839" s="923"/>
      <c r="B12839" s="917"/>
      <c r="C12839" s="917"/>
      <c r="D12839" s="917"/>
      <c r="E12839" s="917"/>
    </row>
    <row r="12840" spans="1:5">
      <c r="A12840" s="923"/>
      <c r="B12840" s="917"/>
      <c r="C12840" s="917"/>
      <c r="D12840" s="917"/>
      <c r="E12840" s="917"/>
    </row>
    <row r="12841" spans="1:5">
      <c r="A12841" s="923"/>
      <c r="B12841" s="917"/>
      <c r="C12841" s="917"/>
      <c r="D12841" s="917"/>
      <c r="E12841" s="917"/>
    </row>
    <row r="12842" spans="1:5">
      <c r="A12842" s="923"/>
      <c r="B12842" s="917"/>
      <c r="C12842" s="917"/>
      <c r="D12842" s="917"/>
      <c r="E12842" s="917"/>
    </row>
    <row r="12843" spans="1:5">
      <c r="A12843" s="923"/>
      <c r="B12843" s="917"/>
      <c r="C12843" s="917"/>
      <c r="D12843" s="917"/>
      <c r="E12843" s="917"/>
    </row>
    <row r="12844" spans="1:5">
      <c r="A12844" s="923"/>
      <c r="B12844" s="917"/>
      <c r="C12844" s="917"/>
      <c r="D12844" s="917"/>
      <c r="E12844" s="917"/>
    </row>
    <row r="12845" spans="1:5">
      <c r="A12845" s="923"/>
      <c r="B12845" s="917"/>
      <c r="C12845" s="917"/>
      <c r="D12845" s="917"/>
      <c r="E12845" s="917"/>
    </row>
    <row r="12846" spans="1:5">
      <c r="A12846" s="923"/>
      <c r="B12846" s="917"/>
      <c r="C12846" s="917"/>
      <c r="D12846" s="917"/>
      <c r="E12846" s="917"/>
    </row>
    <row r="12847" spans="1:5">
      <c r="A12847" s="923"/>
      <c r="B12847" s="917"/>
      <c r="C12847" s="917"/>
      <c r="D12847" s="917"/>
      <c r="E12847" s="917"/>
    </row>
    <row r="12848" spans="1:5">
      <c r="A12848" s="923"/>
      <c r="B12848" s="917"/>
      <c r="C12848" s="917"/>
      <c r="D12848" s="917"/>
      <c r="E12848" s="917"/>
    </row>
    <row r="12849" spans="1:5">
      <c r="A12849" s="923"/>
      <c r="B12849" s="917"/>
      <c r="C12849" s="917"/>
      <c r="D12849" s="917"/>
      <c r="E12849" s="917"/>
    </row>
    <row r="12850" spans="1:5">
      <c r="A12850" s="923"/>
      <c r="B12850" s="917"/>
      <c r="C12850" s="917"/>
      <c r="D12850" s="917"/>
      <c r="E12850" s="917"/>
    </row>
    <row r="12851" spans="1:5">
      <c r="A12851" s="923"/>
      <c r="B12851" s="917"/>
      <c r="C12851" s="917"/>
      <c r="D12851" s="917"/>
      <c r="E12851" s="917"/>
    </row>
    <row r="12852" spans="1:5">
      <c r="A12852" s="923"/>
      <c r="B12852" s="917"/>
      <c r="C12852" s="917"/>
      <c r="D12852" s="917"/>
      <c r="E12852" s="917"/>
    </row>
    <row r="12853" spans="1:5">
      <c r="A12853" s="923"/>
      <c r="B12853" s="917"/>
      <c r="C12853" s="917"/>
      <c r="D12853" s="917"/>
      <c r="E12853" s="917"/>
    </row>
    <row r="12854" spans="1:5">
      <c r="A12854" s="923"/>
      <c r="B12854" s="917"/>
      <c r="C12854" s="917"/>
      <c r="D12854" s="917"/>
      <c r="E12854" s="917"/>
    </row>
    <row r="12855" spans="1:5">
      <c r="A12855" s="923"/>
      <c r="B12855" s="917"/>
      <c r="C12855" s="917"/>
      <c r="D12855" s="917"/>
      <c r="E12855" s="917"/>
    </row>
    <row r="12856" spans="1:5">
      <c r="A12856" s="923"/>
      <c r="B12856" s="917"/>
      <c r="C12856" s="917"/>
      <c r="D12856" s="917"/>
      <c r="E12856" s="917"/>
    </row>
    <row r="12857" spans="1:5">
      <c r="A12857" s="923"/>
      <c r="B12857" s="917"/>
      <c r="C12857" s="917"/>
      <c r="D12857" s="917"/>
      <c r="E12857" s="917"/>
    </row>
    <row r="12858" spans="1:5">
      <c r="A12858" s="923"/>
      <c r="B12858" s="917"/>
      <c r="C12858" s="917"/>
      <c r="D12858" s="917"/>
      <c r="E12858" s="917"/>
    </row>
    <row r="12859" spans="1:5">
      <c r="A12859" s="923"/>
      <c r="B12859" s="917"/>
      <c r="C12859" s="917"/>
      <c r="D12859" s="917"/>
      <c r="E12859" s="917"/>
    </row>
    <row r="12860" spans="1:5">
      <c r="A12860" s="923"/>
      <c r="B12860" s="917"/>
      <c r="C12860" s="917"/>
      <c r="D12860" s="917"/>
      <c r="E12860" s="917"/>
    </row>
    <row r="12861" spans="1:5">
      <c r="A12861" s="923"/>
      <c r="B12861" s="917"/>
      <c r="C12861" s="917"/>
      <c r="D12861" s="917"/>
      <c r="E12861" s="917"/>
    </row>
    <row r="12862" spans="1:5">
      <c r="A12862" s="923"/>
      <c r="B12862" s="917"/>
      <c r="C12862" s="917"/>
      <c r="D12862" s="917"/>
      <c r="E12862" s="917"/>
    </row>
    <row r="12863" spans="1:5">
      <c r="A12863" s="923"/>
      <c r="B12863" s="917"/>
      <c r="C12863" s="917"/>
      <c r="D12863" s="917"/>
      <c r="E12863" s="917"/>
    </row>
    <row r="12864" spans="1:5">
      <c r="A12864" s="923"/>
      <c r="B12864" s="917"/>
      <c r="C12864" s="917"/>
      <c r="D12864" s="917"/>
      <c r="E12864" s="917"/>
    </row>
    <row r="12865" spans="1:5">
      <c r="A12865" s="923"/>
      <c r="B12865" s="917"/>
      <c r="C12865" s="917"/>
      <c r="D12865" s="917"/>
      <c r="E12865" s="917"/>
    </row>
    <row r="12866" spans="1:5">
      <c r="A12866" s="923"/>
      <c r="B12866" s="917"/>
      <c r="C12866" s="917"/>
      <c r="D12866" s="917"/>
      <c r="E12866" s="917"/>
    </row>
    <row r="12867" spans="1:5">
      <c r="A12867" s="923"/>
      <c r="B12867" s="917"/>
      <c r="C12867" s="917"/>
      <c r="D12867" s="917"/>
      <c r="E12867" s="917"/>
    </row>
    <row r="12868" spans="1:5">
      <c r="A12868" s="923"/>
      <c r="B12868" s="917"/>
      <c r="C12868" s="917"/>
      <c r="D12868" s="917"/>
      <c r="E12868" s="917"/>
    </row>
    <row r="12869" spans="1:5">
      <c r="A12869" s="923"/>
      <c r="B12869" s="917"/>
      <c r="C12869" s="917"/>
      <c r="D12869" s="917"/>
      <c r="E12869" s="917"/>
    </row>
    <row r="12870" spans="1:5">
      <c r="A12870" s="923"/>
      <c r="B12870" s="917"/>
      <c r="C12870" s="917"/>
      <c r="D12870" s="917"/>
      <c r="E12870" s="917"/>
    </row>
    <row r="12871" spans="1:5">
      <c r="A12871" s="923"/>
      <c r="B12871" s="917"/>
      <c r="C12871" s="917"/>
      <c r="D12871" s="917"/>
      <c r="E12871" s="917"/>
    </row>
    <row r="12872" spans="1:5">
      <c r="A12872" s="923"/>
      <c r="B12872" s="917"/>
      <c r="C12872" s="917"/>
      <c r="D12872" s="917"/>
      <c r="E12872" s="917"/>
    </row>
    <row r="12873" spans="1:5">
      <c r="A12873" s="923"/>
      <c r="B12873" s="917"/>
      <c r="C12873" s="917"/>
      <c r="D12873" s="917"/>
      <c r="E12873" s="917"/>
    </row>
    <row r="12874" spans="1:5">
      <c r="A12874" s="923"/>
      <c r="B12874" s="917"/>
      <c r="C12874" s="917"/>
      <c r="D12874" s="917"/>
      <c r="E12874" s="917"/>
    </row>
    <row r="12875" spans="1:5">
      <c r="A12875" s="923"/>
      <c r="B12875" s="917"/>
      <c r="C12875" s="917"/>
      <c r="D12875" s="917"/>
      <c r="E12875" s="917"/>
    </row>
    <row r="12876" spans="1:5">
      <c r="A12876" s="923"/>
      <c r="B12876" s="917"/>
      <c r="C12876" s="917"/>
      <c r="D12876" s="917"/>
      <c r="E12876" s="917"/>
    </row>
    <row r="12877" spans="1:5">
      <c r="A12877" s="923"/>
      <c r="B12877" s="917"/>
      <c r="C12877" s="917"/>
      <c r="D12877" s="917"/>
      <c r="E12877" s="917"/>
    </row>
    <row r="12878" spans="1:5">
      <c r="A12878" s="923"/>
      <c r="B12878" s="917"/>
      <c r="C12878" s="917"/>
      <c r="D12878" s="917"/>
      <c r="E12878" s="917"/>
    </row>
    <row r="12879" spans="1:5">
      <c r="A12879" s="923"/>
      <c r="B12879" s="917"/>
      <c r="C12879" s="917"/>
      <c r="D12879" s="917"/>
      <c r="E12879" s="917"/>
    </row>
    <row r="12880" spans="1:5">
      <c r="A12880" s="923"/>
      <c r="B12880" s="917"/>
      <c r="C12880" s="917"/>
      <c r="D12880" s="917"/>
      <c r="E12880" s="917"/>
    </row>
    <row r="12881" spans="1:5">
      <c r="A12881" s="923"/>
      <c r="B12881" s="917"/>
      <c r="C12881" s="917"/>
      <c r="D12881" s="917"/>
      <c r="E12881" s="917"/>
    </row>
    <row r="12882" spans="1:5">
      <c r="A12882" s="923"/>
      <c r="B12882" s="917"/>
      <c r="C12882" s="917"/>
      <c r="D12882" s="917"/>
      <c r="E12882" s="917"/>
    </row>
    <row r="12883" spans="1:5">
      <c r="A12883" s="923"/>
      <c r="B12883" s="917"/>
      <c r="C12883" s="917"/>
      <c r="D12883" s="917"/>
      <c r="E12883" s="917"/>
    </row>
    <row r="12884" spans="1:5">
      <c r="A12884" s="923"/>
      <c r="B12884" s="917"/>
      <c r="C12884" s="917"/>
      <c r="D12884" s="917"/>
      <c r="E12884" s="917"/>
    </row>
    <row r="12885" spans="1:5">
      <c r="A12885" s="923"/>
      <c r="B12885" s="917"/>
      <c r="C12885" s="917"/>
      <c r="D12885" s="917"/>
      <c r="E12885" s="917"/>
    </row>
    <row r="12886" spans="1:5">
      <c r="A12886" s="923"/>
      <c r="B12886" s="917"/>
      <c r="C12886" s="917"/>
      <c r="D12886" s="917"/>
      <c r="E12886" s="917"/>
    </row>
    <row r="12887" spans="1:5">
      <c r="A12887" s="923"/>
      <c r="B12887" s="917"/>
      <c r="C12887" s="917"/>
      <c r="D12887" s="917"/>
      <c r="E12887" s="917"/>
    </row>
    <row r="12888" spans="1:5">
      <c r="A12888" s="923"/>
      <c r="B12888" s="917"/>
      <c r="C12888" s="917"/>
      <c r="D12888" s="917"/>
      <c r="E12888" s="917"/>
    </row>
    <row r="12889" spans="1:5">
      <c r="A12889" s="923"/>
      <c r="B12889" s="917"/>
      <c r="C12889" s="917"/>
      <c r="D12889" s="917"/>
      <c r="E12889" s="917"/>
    </row>
    <row r="12890" spans="1:5">
      <c r="A12890" s="923"/>
      <c r="B12890" s="917"/>
      <c r="C12890" s="917"/>
      <c r="D12890" s="917"/>
      <c r="E12890" s="917"/>
    </row>
    <row r="12891" spans="1:5">
      <c r="A12891" s="923"/>
      <c r="B12891" s="917"/>
      <c r="C12891" s="917"/>
      <c r="D12891" s="917"/>
      <c r="E12891" s="917"/>
    </row>
    <row r="12892" spans="1:5">
      <c r="A12892" s="923"/>
      <c r="B12892" s="917"/>
      <c r="C12892" s="917"/>
      <c r="D12892" s="917"/>
      <c r="E12892" s="917"/>
    </row>
    <row r="12893" spans="1:5">
      <c r="A12893" s="923"/>
      <c r="B12893" s="917"/>
      <c r="C12893" s="917"/>
      <c r="D12893" s="917"/>
      <c r="E12893" s="917"/>
    </row>
    <row r="12894" spans="1:5">
      <c r="A12894" s="923"/>
      <c r="B12894" s="917"/>
      <c r="C12894" s="917"/>
      <c r="D12894" s="917"/>
      <c r="E12894" s="917"/>
    </row>
    <row r="12895" spans="1:5">
      <c r="A12895" s="923"/>
      <c r="B12895" s="917"/>
      <c r="C12895" s="917"/>
      <c r="D12895" s="917"/>
      <c r="E12895" s="917"/>
    </row>
    <row r="12896" spans="1:5">
      <c r="A12896" s="923"/>
      <c r="B12896" s="917"/>
      <c r="C12896" s="917"/>
      <c r="D12896" s="917"/>
      <c r="E12896" s="917"/>
    </row>
    <row r="12897" spans="1:5">
      <c r="A12897" s="923"/>
      <c r="B12897" s="917"/>
      <c r="C12897" s="917"/>
      <c r="D12897" s="917"/>
      <c r="E12897" s="917"/>
    </row>
    <row r="12898" spans="1:5">
      <c r="A12898" s="923"/>
      <c r="B12898" s="917"/>
      <c r="C12898" s="917"/>
      <c r="D12898" s="917"/>
      <c r="E12898" s="917"/>
    </row>
    <row r="12899" spans="1:5">
      <c r="A12899" s="923"/>
      <c r="B12899" s="917"/>
      <c r="C12899" s="917"/>
      <c r="D12899" s="917"/>
      <c r="E12899" s="917"/>
    </row>
    <row r="12900" spans="1:5">
      <c r="A12900" s="923"/>
      <c r="B12900" s="917"/>
      <c r="C12900" s="917"/>
      <c r="D12900" s="917"/>
      <c r="E12900" s="917"/>
    </row>
    <row r="12901" spans="1:5">
      <c r="A12901" s="923"/>
      <c r="B12901" s="917"/>
      <c r="C12901" s="917"/>
      <c r="D12901" s="917"/>
      <c r="E12901" s="917"/>
    </row>
    <row r="12902" spans="1:5">
      <c r="A12902" s="923"/>
      <c r="B12902" s="917"/>
      <c r="C12902" s="917"/>
      <c r="D12902" s="917"/>
      <c r="E12902" s="917"/>
    </row>
    <row r="12903" spans="1:5">
      <c r="A12903" s="923"/>
      <c r="B12903" s="917"/>
      <c r="C12903" s="917"/>
      <c r="D12903" s="917"/>
      <c r="E12903" s="917"/>
    </row>
    <row r="12904" spans="1:5">
      <c r="A12904" s="923"/>
      <c r="B12904" s="917"/>
      <c r="C12904" s="917"/>
      <c r="D12904" s="917"/>
      <c r="E12904" s="917"/>
    </row>
    <row r="12905" spans="1:5">
      <c r="A12905" s="923"/>
      <c r="B12905" s="917"/>
      <c r="C12905" s="917"/>
      <c r="D12905" s="917"/>
      <c r="E12905" s="917"/>
    </row>
    <row r="12906" spans="1:5">
      <c r="A12906" s="923"/>
      <c r="B12906" s="917"/>
      <c r="C12906" s="917"/>
      <c r="D12906" s="917"/>
      <c r="E12906" s="917"/>
    </row>
    <row r="12907" spans="1:5">
      <c r="A12907" s="923"/>
      <c r="B12907" s="917"/>
      <c r="C12907" s="917"/>
      <c r="D12907" s="917"/>
      <c r="E12907" s="917"/>
    </row>
    <row r="12908" spans="1:5">
      <c r="A12908" s="923"/>
      <c r="B12908" s="917"/>
      <c r="C12908" s="917"/>
      <c r="D12908" s="917"/>
      <c r="E12908" s="917"/>
    </row>
    <row r="12909" spans="1:5">
      <c r="A12909" s="923"/>
      <c r="B12909" s="917"/>
      <c r="C12909" s="917"/>
      <c r="D12909" s="917"/>
      <c r="E12909" s="917"/>
    </row>
    <row r="12910" spans="1:5">
      <c r="A12910" s="923"/>
      <c r="B12910" s="917"/>
      <c r="C12910" s="917"/>
      <c r="D12910" s="917"/>
      <c r="E12910" s="917"/>
    </row>
    <row r="12911" spans="1:5">
      <c r="A12911" s="923"/>
      <c r="B12911" s="917"/>
      <c r="C12911" s="917"/>
      <c r="D12911" s="917"/>
      <c r="E12911" s="917"/>
    </row>
    <row r="12912" spans="1:5">
      <c r="A12912" s="923"/>
      <c r="B12912" s="917"/>
      <c r="C12912" s="917"/>
      <c r="D12912" s="917"/>
      <c r="E12912" s="917"/>
    </row>
    <row r="12913" spans="1:5">
      <c r="A12913" s="923"/>
      <c r="B12913" s="917"/>
      <c r="C12913" s="917"/>
      <c r="D12913" s="917"/>
      <c r="E12913" s="917"/>
    </row>
    <row r="12914" spans="1:5">
      <c r="A12914" s="923"/>
      <c r="B12914" s="917"/>
      <c r="C12914" s="917"/>
      <c r="D12914" s="917"/>
      <c r="E12914" s="917"/>
    </row>
    <row r="12915" spans="1:5">
      <c r="A12915" s="923"/>
      <c r="B12915" s="917"/>
      <c r="C12915" s="917"/>
      <c r="D12915" s="917"/>
      <c r="E12915" s="917"/>
    </row>
    <row r="12916" spans="1:5">
      <c r="A12916" s="923"/>
      <c r="B12916" s="917"/>
      <c r="C12916" s="917"/>
      <c r="D12916" s="917"/>
      <c r="E12916" s="917"/>
    </row>
    <row r="12917" spans="1:5">
      <c r="A12917" s="923"/>
      <c r="B12917" s="917"/>
      <c r="C12917" s="917"/>
      <c r="D12917" s="917"/>
      <c r="E12917" s="917"/>
    </row>
    <row r="12918" spans="1:5">
      <c r="A12918" s="923"/>
      <c r="B12918" s="917"/>
      <c r="C12918" s="917"/>
      <c r="D12918" s="917"/>
      <c r="E12918" s="917"/>
    </row>
    <row r="12919" spans="1:5">
      <c r="A12919" s="923"/>
      <c r="B12919" s="917"/>
      <c r="C12919" s="917"/>
      <c r="D12919" s="917"/>
      <c r="E12919" s="917"/>
    </row>
    <row r="12920" spans="1:5">
      <c r="A12920" s="923"/>
      <c r="B12920" s="917"/>
      <c r="C12920" s="917"/>
      <c r="D12920" s="917"/>
      <c r="E12920" s="917"/>
    </row>
    <row r="12921" spans="1:5">
      <c r="A12921" s="923"/>
      <c r="B12921" s="917"/>
      <c r="C12921" s="917"/>
      <c r="D12921" s="917"/>
      <c r="E12921" s="917"/>
    </row>
    <row r="12922" spans="1:5">
      <c r="A12922" s="923"/>
      <c r="B12922" s="917"/>
      <c r="C12922" s="917"/>
      <c r="D12922" s="917"/>
      <c r="E12922" s="917"/>
    </row>
    <row r="12923" spans="1:5">
      <c r="A12923" s="923"/>
      <c r="B12923" s="917"/>
      <c r="C12923" s="917"/>
      <c r="D12923" s="917"/>
      <c r="E12923" s="917"/>
    </row>
    <row r="12924" spans="1:5">
      <c r="A12924" s="923"/>
      <c r="B12924" s="917"/>
      <c r="C12924" s="917"/>
      <c r="D12924" s="917"/>
      <c r="E12924" s="917"/>
    </row>
    <row r="12925" spans="1:5">
      <c r="A12925" s="923"/>
      <c r="B12925" s="917"/>
      <c r="C12925" s="917"/>
      <c r="D12925" s="917"/>
      <c r="E12925" s="917"/>
    </row>
    <row r="12926" spans="1:5">
      <c r="A12926" s="923"/>
      <c r="B12926" s="917"/>
      <c r="C12926" s="917"/>
      <c r="D12926" s="917"/>
      <c r="E12926" s="917"/>
    </row>
    <row r="12927" spans="1:5">
      <c r="A12927" s="923"/>
      <c r="B12927" s="917"/>
      <c r="C12927" s="917"/>
      <c r="D12927" s="917"/>
      <c r="E12927" s="917"/>
    </row>
    <row r="12928" spans="1:5">
      <c r="A12928" s="923"/>
      <c r="B12928" s="917"/>
      <c r="C12928" s="917"/>
      <c r="D12928" s="917"/>
      <c r="E12928" s="917"/>
    </row>
    <row r="12929" spans="1:5">
      <c r="A12929" s="923"/>
      <c r="B12929" s="917"/>
      <c r="C12929" s="917"/>
      <c r="D12929" s="917"/>
      <c r="E12929" s="917"/>
    </row>
    <row r="12930" spans="1:5">
      <c r="A12930" s="923"/>
      <c r="B12930" s="917"/>
      <c r="C12930" s="917"/>
      <c r="D12930" s="917"/>
      <c r="E12930" s="917"/>
    </row>
    <row r="12931" spans="1:5">
      <c r="A12931" s="923"/>
      <c r="B12931" s="917"/>
      <c r="C12931" s="917"/>
      <c r="D12931" s="917"/>
      <c r="E12931" s="917"/>
    </row>
    <row r="12932" spans="1:5">
      <c r="A12932" s="923"/>
      <c r="B12932" s="917"/>
      <c r="C12932" s="917"/>
      <c r="D12932" s="917"/>
      <c r="E12932" s="917"/>
    </row>
    <row r="12933" spans="1:5">
      <c r="A12933" s="923"/>
      <c r="B12933" s="917"/>
      <c r="C12933" s="917"/>
      <c r="D12933" s="917"/>
      <c r="E12933" s="917"/>
    </row>
    <row r="12934" spans="1:5">
      <c r="A12934" s="923"/>
      <c r="B12934" s="917"/>
      <c r="C12934" s="917"/>
      <c r="D12934" s="917"/>
      <c r="E12934" s="917"/>
    </row>
    <row r="12935" spans="1:5">
      <c r="A12935" s="923"/>
      <c r="B12935" s="917"/>
      <c r="C12935" s="917"/>
      <c r="D12935" s="917"/>
      <c r="E12935" s="917"/>
    </row>
    <row r="12936" spans="1:5">
      <c r="A12936" s="923"/>
      <c r="B12936" s="917"/>
      <c r="C12936" s="917"/>
      <c r="D12936" s="917"/>
      <c r="E12936" s="917"/>
    </row>
    <row r="12937" spans="1:5">
      <c r="A12937" s="923"/>
      <c r="B12937" s="917"/>
      <c r="C12937" s="917"/>
      <c r="D12937" s="917"/>
      <c r="E12937" s="917"/>
    </row>
    <row r="12938" spans="1:5">
      <c r="A12938" s="923"/>
      <c r="B12938" s="917"/>
      <c r="C12938" s="917"/>
      <c r="D12938" s="917"/>
      <c r="E12938" s="917"/>
    </row>
    <row r="12939" spans="1:5">
      <c r="A12939" s="923"/>
      <c r="B12939" s="917"/>
      <c r="C12939" s="917"/>
      <c r="D12939" s="917"/>
      <c r="E12939" s="917"/>
    </row>
    <row r="12940" spans="1:5">
      <c r="A12940" s="923"/>
      <c r="B12940" s="917"/>
      <c r="C12940" s="917"/>
      <c r="D12940" s="917"/>
      <c r="E12940" s="917"/>
    </row>
    <row r="12941" spans="1:5">
      <c r="A12941" s="923"/>
      <c r="B12941" s="917"/>
      <c r="C12941" s="917"/>
      <c r="D12941" s="917"/>
      <c r="E12941" s="917"/>
    </row>
    <row r="12942" spans="1:5">
      <c r="A12942" s="923"/>
      <c r="B12942" s="917"/>
      <c r="C12942" s="917"/>
      <c r="D12942" s="917"/>
      <c r="E12942" s="917"/>
    </row>
    <row r="12943" spans="1:5">
      <c r="A12943" s="923"/>
      <c r="B12943" s="917"/>
      <c r="C12943" s="917"/>
      <c r="D12943" s="917"/>
      <c r="E12943" s="917"/>
    </row>
    <row r="12944" spans="1:5">
      <c r="A12944" s="923"/>
      <c r="B12944" s="917"/>
      <c r="C12944" s="917"/>
      <c r="D12944" s="917"/>
      <c r="E12944" s="917"/>
    </row>
    <row r="12945" spans="1:5">
      <c r="A12945" s="923"/>
      <c r="B12945" s="917"/>
      <c r="C12945" s="917"/>
      <c r="D12945" s="917"/>
      <c r="E12945" s="917"/>
    </row>
    <row r="12946" spans="1:5">
      <c r="A12946" s="923"/>
      <c r="B12946" s="917"/>
      <c r="C12946" s="917"/>
      <c r="D12946" s="917"/>
      <c r="E12946" s="917"/>
    </row>
    <row r="12947" spans="1:5">
      <c r="A12947" s="923"/>
      <c r="B12947" s="917"/>
      <c r="C12947" s="917"/>
      <c r="D12947" s="917"/>
      <c r="E12947" s="917"/>
    </row>
    <row r="12948" spans="1:5">
      <c r="A12948" s="923"/>
      <c r="B12948" s="917"/>
      <c r="C12948" s="917"/>
      <c r="D12948" s="917"/>
      <c r="E12948" s="917"/>
    </row>
    <row r="12949" spans="1:5">
      <c r="A12949" s="923"/>
      <c r="B12949" s="917"/>
      <c r="C12949" s="917"/>
      <c r="D12949" s="917"/>
      <c r="E12949" s="917"/>
    </row>
    <row r="12950" spans="1:5">
      <c r="A12950" s="923"/>
      <c r="B12950" s="917"/>
      <c r="C12950" s="917"/>
      <c r="D12950" s="917"/>
      <c r="E12950" s="917"/>
    </row>
    <row r="12951" spans="1:5">
      <c r="A12951" s="923"/>
      <c r="B12951" s="917"/>
      <c r="C12951" s="917"/>
      <c r="D12951" s="917"/>
      <c r="E12951" s="917"/>
    </row>
    <row r="12952" spans="1:5">
      <c r="A12952" s="923"/>
      <c r="B12952" s="917"/>
      <c r="C12952" s="917"/>
      <c r="D12952" s="917"/>
      <c r="E12952" s="917"/>
    </row>
    <row r="12953" spans="1:5">
      <c r="A12953" s="923"/>
      <c r="B12953" s="917"/>
      <c r="C12953" s="917"/>
      <c r="D12953" s="917"/>
      <c r="E12953" s="917"/>
    </row>
    <row r="12954" spans="1:5">
      <c r="A12954" s="923"/>
      <c r="B12954" s="917"/>
      <c r="C12954" s="917"/>
      <c r="D12954" s="917"/>
      <c r="E12954" s="917"/>
    </row>
    <row r="12955" spans="1:5">
      <c r="A12955" s="923"/>
      <c r="B12955" s="917"/>
      <c r="C12955" s="917"/>
      <c r="D12955" s="917"/>
      <c r="E12955" s="917"/>
    </row>
    <row r="12956" spans="1:5">
      <c r="A12956" s="923"/>
      <c r="B12956" s="917"/>
      <c r="C12956" s="917"/>
      <c r="D12956" s="917"/>
      <c r="E12956" s="917"/>
    </row>
    <row r="12957" spans="1:5">
      <c r="A12957" s="923"/>
      <c r="B12957" s="917"/>
      <c r="C12957" s="917"/>
      <c r="D12957" s="917"/>
      <c r="E12957" s="917"/>
    </row>
    <row r="12958" spans="1:5">
      <c r="A12958" s="923"/>
      <c r="B12958" s="917"/>
      <c r="C12958" s="917"/>
      <c r="D12958" s="917"/>
      <c r="E12958" s="917"/>
    </row>
    <row r="12959" spans="1:5">
      <c r="A12959" s="923"/>
      <c r="B12959" s="917"/>
      <c r="C12959" s="917"/>
      <c r="D12959" s="917"/>
      <c r="E12959" s="917"/>
    </row>
    <row r="12960" spans="1:5">
      <c r="A12960" s="923"/>
      <c r="B12960" s="917"/>
      <c r="C12960" s="917"/>
      <c r="D12960" s="917"/>
      <c r="E12960" s="917"/>
    </row>
    <row r="12961" spans="1:5">
      <c r="A12961" s="923"/>
      <c r="B12961" s="917"/>
      <c r="C12961" s="917"/>
      <c r="D12961" s="917"/>
      <c r="E12961" s="917"/>
    </row>
    <row r="12962" spans="1:5">
      <c r="A12962" s="923"/>
      <c r="B12962" s="917"/>
      <c r="C12962" s="917"/>
      <c r="D12962" s="917"/>
      <c r="E12962" s="917"/>
    </row>
    <row r="12963" spans="1:5">
      <c r="A12963" s="923"/>
      <c r="B12963" s="917"/>
      <c r="C12963" s="917"/>
      <c r="D12963" s="917"/>
      <c r="E12963" s="917"/>
    </row>
    <row r="12964" spans="1:5">
      <c r="A12964" s="923"/>
      <c r="B12964" s="917"/>
      <c r="C12964" s="917"/>
      <c r="D12964" s="917"/>
      <c r="E12964" s="917"/>
    </row>
    <row r="12965" spans="1:5">
      <c r="A12965" s="923"/>
      <c r="B12965" s="917"/>
      <c r="C12965" s="917"/>
      <c r="D12965" s="917"/>
      <c r="E12965" s="917"/>
    </row>
    <row r="12966" spans="1:5">
      <c r="A12966" s="923"/>
      <c r="B12966" s="917"/>
      <c r="C12966" s="917"/>
      <c r="D12966" s="917"/>
      <c r="E12966" s="917"/>
    </row>
    <row r="12967" spans="1:5">
      <c r="A12967" s="923"/>
      <c r="B12967" s="917"/>
      <c r="C12967" s="917"/>
      <c r="D12967" s="917"/>
      <c r="E12967" s="917"/>
    </row>
    <row r="12968" spans="1:5">
      <c r="A12968" s="923"/>
      <c r="B12968" s="917"/>
      <c r="C12968" s="917"/>
      <c r="D12968" s="917"/>
      <c r="E12968" s="917"/>
    </row>
    <row r="12969" spans="1:5">
      <c r="A12969" s="923"/>
      <c r="B12969" s="917"/>
      <c r="C12969" s="917"/>
      <c r="D12969" s="917"/>
      <c r="E12969" s="917"/>
    </row>
    <row r="12970" spans="1:5">
      <c r="A12970" s="923"/>
      <c r="B12970" s="917"/>
      <c r="C12970" s="917"/>
      <c r="D12970" s="917"/>
      <c r="E12970" s="917"/>
    </row>
    <row r="12971" spans="1:5">
      <c r="A12971" s="923"/>
      <c r="B12971" s="917"/>
      <c r="C12971" s="917"/>
      <c r="D12971" s="917"/>
      <c r="E12971" s="917"/>
    </row>
    <row r="12972" spans="1:5">
      <c r="A12972" s="923"/>
      <c r="B12972" s="917"/>
      <c r="C12972" s="917"/>
      <c r="D12972" s="917"/>
      <c r="E12972" s="917"/>
    </row>
    <row r="12973" spans="1:5">
      <c r="A12973" s="923"/>
      <c r="B12973" s="917"/>
      <c r="C12973" s="917"/>
      <c r="D12973" s="917"/>
      <c r="E12973" s="917"/>
    </row>
    <row r="12974" spans="1:5">
      <c r="A12974" s="923"/>
      <c r="B12974" s="917"/>
      <c r="C12974" s="917"/>
      <c r="D12974" s="917"/>
      <c r="E12974" s="917"/>
    </row>
    <row r="12975" spans="1:5">
      <c r="A12975" s="923"/>
      <c r="B12975" s="917"/>
      <c r="C12975" s="917"/>
      <c r="D12975" s="917"/>
      <c r="E12975" s="917"/>
    </row>
    <row r="12976" spans="1:5">
      <c r="A12976" s="923"/>
      <c r="B12976" s="917"/>
      <c r="C12976" s="917"/>
      <c r="D12976" s="917"/>
      <c r="E12976" s="917"/>
    </row>
    <row r="12977" spans="1:5">
      <c r="A12977" s="923"/>
      <c r="B12977" s="917"/>
      <c r="C12977" s="917"/>
      <c r="D12977" s="917"/>
      <c r="E12977" s="917"/>
    </row>
    <row r="12978" spans="1:5">
      <c r="A12978" s="923"/>
      <c r="B12978" s="917"/>
      <c r="C12978" s="917"/>
      <c r="D12978" s="917"/>
      <c r="E12978" s="917"/>
    </row>
    <row r="12979" spans="1:5">
      <c r="A12979" s="923"/>
      <c r="B12979" s="917"/>
      <c r="C12979" s="917"/>
      <c r="D12979" s="917"/>
      <c r="E12979" s="917"/>
    </row>
    <row r="12980" spans="1:5">
      <c r="A12980" s="923"/>
      <c r="B12980" s="917"/>
      <c r="C12980" s="917"/>
      <c r="D12980" s="917"/>
      <c r="E12980" s="917"/>
    </row>
    <row r="12981" spans="1:5">
      <c r="A12981" s="923"/>
      <c r="B12981" s="917"/>
      <c r="C12981" s="917"/>
      <c r="D12981" s="917"/>
      <c r="E12981" s="917"/>
    </row>
    <row r="12982" spans="1:5">
      <c r="A12982" s="923"/>
      <c r="B12982" s="917"/>
      <c r="C12982" s="917"/>
      <c r="D12982" s="917"/>
      <c r="E12982" s="917"/>
    </row>
    <row r="12983" spans="1:5">
      <c r="A12983" s="923"/>
      <c r="B12983" s="917"/>
      <c r="C12983" s="917"/>
      <c r="D12983" s="917"/>
      <c r="E12983" s="917"/>
    </row>
    <row r="12984" spans="1:5">
      <c r="A12984" s="923"/>
      <c r="B12984" s="917"/>
      <c r="C12984" s="917"/>
      <c r="D12984" s="917"/>
      <c r="E12984" s="917"/>
    </row>
    <row r="12985" spans="1:5">
      <c r="A12985" s="923"/>
      <c r="B12985" s="917"/>
      <c r="C12985" s="917"/>
      <c r="D12985" s="917"/>
      <c r="E12985" s="917"/>
    </row>
    <row r="12986" spans="1:5">
      <c r="A12986" s="923"/>
      <c r="B12986" s="917"/>
      <c r="C12986" s="917"/>
      <c r="D12986" s="917"/>
      <c r="E12986" s="917"/>
    </row>
    <row r="12987" spans="1:5">
      <c r="A12987" s="923"/>
      <c r="B12987" s="917"/>
      <c r="C12987" s="917"/>
      <c r="D12987" s="917"/>
      <c r="E12987" s="917"/>
    </row>
    <row r="12988" spans="1:5">
      <c r="A12988" s="923"/>
      <c r="B12988" s="917"/>
      <c r="C12988" s="917"/>
      <c r="D12988" s="917"/>
      <c r="E12988" s="917"/>
    </row>
    <row r="12989" spans="1:5">
      <c r="A12989" s="923"/>
      <c r="B12989" s="917"/>
      <c r="C12989" s="917"/>
      <c r="D12989" s="917"/>
      <c r="E12989" s="917"/>
    </row>
    <row r="12990" spans="1:5">
      <c r="A12990" s="923"/>
      <c r="B12990" s="917"/>
      <c r="C12990" s="917"/>
      <c r="D12990" s="917"/>
      <c r="E12990" s="917"/>
    </row>
    <row r="12991" spans="1:5">
      <c r="A12991" s="923"/>
      <c r="B12991" s="917"/>
      <c r="C12991" s="917"/>
      <c r="D12991" s="917"/>
      <c r="E12991" s="917"/>
    </row>
    <row r="12992" spans="1:5">
      <c r="A12992" s="923"/>
      <c r="B12992" s="917"/>
      <c r="C12992" s="917"/>
      <c r="D12992" s="917"/>
      <c r="E12992" s="917"/>
    </row>
    <row r="12993" spans="1:5">
      <c r="A12993" s="923"/>
      <c r="B12993" s="917"/>
      <c r="C12993" s="917"/>
      <c r="D12993" s="917"/>
      <c r="E12993" s="917"/>
    </row>
    <row r="12994" spans="1:5">
      <c r="A12994" s="923"/>
      <c r="B12994" s="917"/>
      <c r="C12994" s="917"/>
      <c r="D12994" s="917"/>
      <c r="E12994" s="917"/>
    </row>
    <row r="12995" spans="1:5">
      <c r="A12995" s="923"/>
      <c r="B12995" s="917"/>
      <c r="C12995" s="917"/>
      <c r="D12995" s="917"/>
      <c r="E12995" s="917"/>
    </row>
    <row r="12996" spans="1:5">
      <c r="A12996" s="923"/>
      <c r="B12996" s="917"/>
      <c r="C12996" s="917"/>
      <c r="D12996" s="917"/>
      <c r="E12996" s="917"/>
    </row>
    <row r="12997" spans="1:5">
      <c r="A12997" s="923"/>
      <c r="B12997" s="917"/>
      <c r="C12997" s="917"/>
      <c r="D12997" s="917"/>
      <c r="E12997" s="917"/>
    </row>
    <row r="12998" spans="1:5">
      <c r="A12998" s="923"/>
      <c r="B12998" s="917"/>
      <c r="C12998" s="917"/>
      <c r="D12998" s="917"/>
      <c r="E12998" s="917"/>
    </row>
    <row r="12999" spans="1:5">
      <c r="A12999" s="923"/>
      <c r="B12999" s="917"/>
      <c r="C12999" s="917"/>
      <c r="D12999" s="917"/>
      <c r="E12999" s="917"/>
    </row>
    <row r="13000" spans="1:5">
      <c r="A13000" s="923"/>
      <c r="B13000" s="917"/>
      <c r="C13000" s="917"/>
      <c r="D13000" s="917"/>
      <c r="E13000" s="917"/>
    </row>
    <row r="13001" spans="1:5">
      <c r="A13001" s="923"/>
      <c r="B13001" s="917"/>
      <c r="C13001" s="917"/>
      <c r="D13001" s="917"/>
      <c r="E13001" s="917"/>
    </row>
    <row r="13002" spans="1:5">
      <c r="A13002" s="923"/>
      <c r="B13002" s="917"/>
      <c r="C13002" s="917"/>
      <c r="D13002" s="917"/>
      <c r="E13002" s="917"/>
    </row>
    <row r="13003" spans="1:5">
      <c r="A13003" s="923"/>
      <c r="B13003" s="917"/>
      <c r="C13003" s="917"/>
      <c r="D13003" s="917"/>
      <c r="E13003" s="917"/>
    </row>
    <row r="13004" spans="1:5">
      <c r="A13004" s="923"/>
      <c r="B13004" s="917"/>
      <c r="C13004" s="917"/>
      <c r="D13004" s="917"/>
      <c r="E13004" s="917"/>
    </row>
    <row r="13005" spans="1:5">
      <c r="A13005" s="923"/>
      <c r="B13005" s="917"/>
      <c r="C13005" s="917"/>
      <c r="D13005" s="917"/>
      <c r="E13005" s="917"/>
    </row>
    <row r="13006" spans="1:5">
      <c r="A13006" s="923"/>
      <c r="B13006" s="917"/>
      <c r="C13006" s="917"/>
      <c r="D13006" s="917"/>
      <c r="E13006" s="917"/>
    </row>
    <row r="13007" spans="1:5">
      <c r="A13007" s="923"/>
      <c r="B13007" s="917"/>
      <c r="C13007" s="917"/>
      <c r="D13007" s="917"/>
      <c r="E13007" s="917"/>
    </row>
    <row r="13008" spans="1:5">
      <c r="A13008" s="923"/>
      <c r="B13008" s="917"/>
      <c r="C13008" s="917"/>
      <c r="D13008" s="917"/>
      <c r="E13008" s="917"/>
    </row>
    <row r="13009" spans="1:5">
      <c r="A13009" s="923"/>
      <c r="B13009" s="917"/>
      <c r="C13009" s="917"/>
      <c r="D13009" s="917"/>
      <c r="E13009" s="917"/>
    </row>
    <row r="13010" spans="1:5">
      <c r="A13010" s="923"/>
      <c r="B13010" s="917"/>
      <c r="C13010" s="917"/>
      <c r="D13010" s="917"/>
      <c r="E13010" s="917"/>
    </row>
    <row r="13011" spans="1:5">
      <c r="A13011" s="923"/>
      <c r="B13011" s="917"/>
      <c r="C13011" s="917"/>
      <c r="D13011" s="917"/>
      <c r="E13011" s="917"/>
    </row>
    <row r="13012" spans="1:5">
      <c r="A13012" s="923"/>
      <c r="B13012" s="917"/>
      <c r="C13012" s="917"/>
      <c r="D13012" s="917"/>
      <c r="E13012" s="917"/>
    </row>
    <row r="13013" spans="1:5">
      <c r="A13013" s="923"/>
      <c r="B13013" s="917"/>
      <c r="C13013" s="917"/>
      <c r="D13013" s="917"/>
      <c r="E13013" s="917"/>
    </row>
    <row r="13014" spans="1:5">
      <c r="A13014" s="923"/>
      <c r="B13014" s="917"/>
      <c r="C13014" s="917"/>
      <c r="D13014" s="917"/>
      <c r="E13014" s="917"/>
    </row>
    <row r="13015" spans="1:5">
      <c r="A13015" s="923"/>
      <c r="B13015" s="917"/>
      <c r="C13015" s="917"/>
      <c r="D13015" s="917"/>
      <c r="E13015" s="917"/>
    </row>
    <row r="13016" spans="1:5">
      <c r="A13016" s="923"/>
      <c r="B13016" s="917"/>
      <c r="C13016" s="917"/>
      <c r="D13016" s="917"/>
      <c r="E13016" s="917"/>
    </row>
    <row r="13017" spans="1:5">
      <c r="A13017" s="923"/>
      <c r="B13017" s="917"/>
      <c r="C13017" s="917"/>
      <c r="D13017" s="917"/>
      <c r="E13017" s="917"/>
    </row>
    <row r="13018" spans="1:5">
      <c r="A13018" s="923"/>
      <c r="B13018" s="917"/>
      <c r="C13018" s="917"/>
      <c r="D13018" s="917"/>
      <c r="E13018" s="917"/>
    </row>
    <row r="13019" spans="1:5">
      <c r="A13019" s="923"/>
      <c r="B13019" s="917"/>
      <c r="C13019" s="917"/>
      <c r="D13019" s="917"/>
      <c r="E13019" s="917"/>
    </row>
    <row r="13020" spans="1:5">
      <c r="A13020" s="923"/>
      <c r="B13020" s="917"/>
      <c r="C13020" s="917"/>
      <c r="D13020" s="917"/>
      <c r="E13020" s="917"/>
    </row>
    <row r="13021" spans="1:5">
      <c r="A13021" s="923"/>
      <c r="B13021" s="917"/>
      <c r="C13021" s="917"/>
      <c r="D13021" s="917"/>
      <c r="E13021" s="917"/>
    </row>
    <row r="13022" spans="1:5">
      <c r="A13022" s="923"/>
      <c r="B13022" s="917"/>
      <c r="C13022" s="917"/>
      <c r="D13022" s="917"/>
      <c r="E13022" s="917"/>
    </row>
    <row r="13023" spans="1:5">
      <c r="A13023" s="923"/>
      <c r="B13023" s="917"/>
      <c r="C13023" s="917"/>
      <c r="D13023" s="917"/>
      <c r="E13023" s="917"/>
    </row>
    <row r="13024" spans="1:5">
      <c r="A13024" s="923"/>
      <c r="B13024" s="917"/>
      <c r="C13024" s="917"/>
      <c r="D13024" s="917"/>
      <c r="E13024" s="917"/>
    </row>
    <row r="13025" spans="1:5">
      <c r="A13025" s="923"/>
      <c r="B13025" s="917"/>
      <c r="C13025" s="917"/>
      <c r="D13025" s="917"/>
      <c r="E13025" s="917"/>
    </row>
    <row r="13026" spans="1:5">
      <c r="A13026" s="923"/>
      <c r="B13026" s="917"/>
      <c r="C13026" s="917"/>
      <c r="D13026" s="917"/>
      <c r="E13026" s="917"/>
    </row>
    <row r="13027" spans="1:5">
      <c r="A13027" s="923"/>
      <c r="B13027" s="917"/>
      <c r="C13027" s="917"/>
      <c r="D13027" s="917"/>
      <c r="E13027" s="917"/>
    </row>
    <row r="13028" spans="1:5">
      <c r="A13028" s="923"/>
      <c r="B13028" s="917"/>
      <c r="C13028" s="917"/>
      <c r="D13028" s="917"/>
      <c r="E13028" s="917"/>
    </row>
    <row r="13029" spans="1:5">
      <c r="A13029" s="923"/>
      <c r="B13029" s="917"/>
      <c r="C13029" s="917"/>
      <c r="D13029" s="917"/>
      <c r="E13029" s="917"/>
    </row>
    <row r="13030" spans="1:5">
      <c r="A13030" s="923"/>
      <c r="B13030" s="917"/>
      <c r="C13030" s="917"/>
      <c r="D13030" s="917"/>
      <c r="E13030" s="917"/>
    </row>
    <row r="13031" spans="1:5">
      <c r="A13031" s="923"/>
      <c r="B13031" s="917"/>
      <c r="C13031" s="917"/>
      <c r="D13031" s="917"/>
      <c r="E13031" s="917"/>
    </row>
    <row r="13032" spans="1:5">
      <c r="A13032" s="923"/>
      <c r="B13032" s="917"/>
      <c r="C13032" s="917"/>
      <c r="D13032" s="917"/>
      <c r="E13032" s="917"/>
    </row>
    <row r="13033" spans="1:5">
      <c r="A13033" s="923"/>
      <c r="B13033" s="917"/>
      <c r="C13033" s="917"/>
      <c r="D13033" s="917"/>
      <c r="E13033" s="917"/>
    </row>
    <row r="13034" spans="1:5">
      <c r="A13034" s="923"/>
      <c r="B13034" s="917"/>
      <c r="C13034" s="917"/>
      <c r="D13034" s="917"/>
      <c r="E13034" s="917"/>
    </row>
    <row r="13035" spans="1:5">
      <c r="A13035" s="923"/>
      <c r="B13035" s="917"/>
      <c r="C13035" s="917"/>
      <c r="D13035" s="917"/>
      <c r="E13035" s="917"/>
    </row>
    <row r="13036" spans="1:5">
      <c r="A13036" s="923"/>
      <c r="B13036" s="917"/>
      <c r="C13036" s="917"/>
      <c r="D13036" s="917"/>
      <c r="E13036" s="917"/>
    </row>
    <row r="13037" spans="1:5">
      <c r="A13037" s="923"/>
      <c r="B13037" s="917"/>
      <c r="C13037" s="917"/>
      <c r="D13037" s="917"/>
      <c r="E13037" s="917"/>
    </row>
    <row r="13038" spans="1:5">
      <c r="A13038" s="923"/>
      <c r="B13038" s="917"/>
      <c r="C13038" s="917"/>
      <c r="D13038" s="917"/>
      <c r="E13038" s="917"/>
    </row>
    <row r="13039" spans="1:5">
      <c r="A13039" s="923"/>
      <c r="B13039" s="917"/>
      <c r="C13039" s="917"/>
      <c r="D13039" s="917"/>
      <c r="E13039" s="917"/>
    </row>
    <row r="13040" spans="1:5">
      <c r="A13040" s="923"/>
      <c r="B13040" s="917"/>
      <c r="C13040" s="917"/>
      <c r="D13040" s="917"/>
      <c r="E13040" s="917"/>
    </row>
    <row r="13041" spans="1:5">
      <c r="A13041" s="923"/>
      <c r="B13041" s="917"/>
      <c r="C13041" s="917"/>
      <c r="D13041" s="917"/>
      <c r="E13041" s="917"/>
    </row>
    <row r="13042" spans="1:5">
      <c r="A13042" s="923"/>
      <c r="B13042" s="917"/>
      <c r="C13042" s="917"/>
      <c r="D13042" s="917"/>
      <c r="E13042" s="917"/>
    </row>
    <row r="13043" spans="1:5">
      <c r="A13043" s="923"/>
      <c r="B13043" s="917"/>
      <c r="C13043" s="917"/>
      <c r="D13043" s="917"/>
      <c r="E13043" s="917"/>
    </row>
    <row r="13044" spans="1:5">
      <c r="A13044" s="923"/>
      <c r="B13044" s="917"/>
      <c r="C13044" s="917"/>
      <c r="D13044" s="917"/>
      <c r="E13044" s="917"/>
    </row>
    <row r="13045" spans="1:5">
      <c r="A13045" s="923"/>
      <c r="B13045" s="917"/>
      <c r="C13045" s="917"/>
      <c r="D13045" s="917"/>
      <c r="E13045" s="917"/>
    </row>
    <row r="13046" spans="1:5">
      <c r="A13046" s="923"/>
      <c r="B13046" s="917"/>
      <c r="C13046" s="917"/>
      <c r="D13046" s="917"/>
      <c r="E13046" s="917"/>
    </row>
    <row r="13047" spans="1:5">
      <c r="A13047" s="923"/>
      <c r="B13047" s="917"/>
      <c r="C13047" s="917"/>
      <c r="D13047" s="917"/>
      <c r="E13047" s="917"/>
    </row>
    <row r="13048" spans="1:5">
      <c r="A13048" s="923"/>
      <c r="B13048" s="917"/>
      <c r="C13048" s="917"/>
      <c r="D13048" s="917"/>
      <c r="E13048" s="917"/>
    </row>
    <row r="13049" spans="1:5">
      <c r="A13049" s="923"/>
      <c r="B13049" s="917"/>
      <c r="C13049" s="917"/>
      <c r="D13049" s="917"/>
      <c r="E13049" s="917"/>
    </row>
    <row r="13050" spans="1:5">
      <c r="A13050" s="923"/>
      <c r="B13050" s="917"/>
      <c r="C13050" s="917"/>
      <c r="D13050" s="917"/>
      <c r="E13050" s="917"/>
    </row>
    <row r="13051" spans="1:5">
      <c r="A13051" s="923"/>
      <c r="B13051" s="917"/>
      <c r="C13051" s="917"/>
      <c r="D13051" s="917"/>
      <c r="E13051" s="917"/>
    </row>
    <row r="13052" spans="1:5">
      <c r="A13052" s="923"/>
      <c r="B13052" s="917"/>
      <c r="C13052" s="917"/>
      <c r="D13052" s="917"/>
      <c r="E13052" s="917"/>
    </row>
    <row r="13053" spans="1:5">
      <c r="A13053" s="923"/>
      <c r="B13053" s="917"/>
      <c r="C13053" s="917"/>
      <c r="D13053" s="917"/>
      <c r="E13053" s="917"/>
    </row>
    <row r="13054" spans="1:5">
      <c r="A13054" s="923"/>
      <c r="B13054" s="917"/>
      <c r="C13054" s="917"/>
      <c r="D13054" s="917"/>
      <c r="E13054" s="917"/>
    </row>
    <row r="13055" spans="1:5">
      <c r="A13055" s="923"/>
      <c r="B13055" s="917"/>
      <c r="C13055" s="917"/>
      <c r="D13055" s="917"/>
      <c r="E13055" s="917"/>
    </row>
    <row r="13056" spans="1:5">
      <c r="A13056" s="923"/>
      <c r="B13056" s="917"/>
      <c r="C13056" s="917"/>
      <c r="D13056" s="917"/>
      <c r="E13056" s="917"/>
    </row>
    <row r="13057" spans="1:5">
      <c r="A13057" s="923"/>
      <c r="B13057" s="917"/>
      <c r="C13057" s="917"/>
      <c r="D13057" s="917"/>
      <c r="E13057" s="917"/>
    </row>
    <row r="13058" spans="1:5">
      <c r="A13058" s="923"/>
      <c r="B13058" s="917"/>
      <c r="C13058" s="917"/>
      <c r="D13058" s="917"/>
      <c r="E13058" s="917"/>
    </row>
    <row r="13059" spans="1:5">
      <c r="A13059" s="923"/>
      <c r="B13059" s="917"/>
      <c r="C13059" s="917"/>
      <c r="D13059" s="917"/>
      <c r="E13059" s="917"/>
    </row>
    <row r="13060" spans="1:5">
      <c r="A13060" s="923"/>
      <c r="B13060" s="917"/>
      <c r="C13060" s="917"/>
      <c r="D13060" s="917"/>
      <c r="E13060" s="917"/>
    </row>
    <row r="13061" spans="1:5">
      <c r="A13061" s="923"/>
      <c r="B13061" s="917"/>
      <c r="C13061" s="917"/>
      <c r="D13061" s="917"/>
      <c r="E13061" s="917"/>
    </row>
    <row r="13062" spans="1:5">
      <c r="A13062" s="923"/>
      <c r="B13062" s="917"/>
      <c r="C13062" s="917"/>
      <c r="D13062" s="917"/>
      <c r="E13062" s="917"/>
    </row>
    <row r="13063" spans="1:5">
      <c r="A13063" s="923"/>
      <c r="B13063" s="917"/>
      <c r="C13063" s="917"/>
      <c r="D13063" s="917"/>
      <c r="E13063" s="917"/>
    </row>
    <row r="13064" spans="1:5">
      <c r="A13064" s="923"/>
      <c r="B13064" s="917"/>
      <c r="C13064" s="917"/>
      <c r="D13064" s="917"/>
      <c r="E13064" s="917"/>
    </row>
    <row r="13065" spans="1:5">
      <c r="A13065" s="923"/>
      <c r="B13065" s="917"/>
      <c r="C13065" s="917"/>
      <c r="D13065" s="917"/>
      <c r="E13065" s="917"/>
    </row>
    <row r="13066" spans="1:5">
      <c r="A13066" s="923"/>
      <c r="B13066" s="917"/>
      <c r="C13066" s="917"/>
      <c r="D13066" s="917"/>
      <c r="E13066" s="917"/>
    </row>
    <row r="13067" spans="1:5">
      <c r="A13067" s="923"/>
      <c r="B13067" s="917"/>
      <c r="C13067" s="917"/>
      <c r="D13067" s="917"/>
      <c r="E13067" s="917"/>
    </row>
    <row r="13068" spans="1:5">
      <c r="A13068" s="923"/>
      <c r="B13068" s="917"/>
      <c r="C13068" s="917"/>
      <c r="D13068" s="917"/>
      <c r="E13068" s="917"/>
    </row>
    <row r="13069" spans="1:5">
      <c r="A13069" s="923"/>
      <c r="B13069" s="917"/>
      <c r="C13069" s="917"/>
      <c r="D13069" s="917"/>
      <c r="E13069" s="917"/>
    </row>
    <row r="13070" spans="1:5">
      <c r="A13070" s="923"/>
      <c r="B13070" s="917"/>
      <c r="C13070" s="917"/>
      <c r="D13070" s="917"/>
      <c r="E13070" s="917"/>
    </row>
    <row r="13071" spans="1:5">
      <c r="A13071" s="923"/>
      <c r="B13071" s="917"/>
      <c r="C13071" s="917"/>
      <c r="D13071" s="917"/>
      <c r="E13071" s="917"/>
    </row>
    <row r="13072" spans="1:5">
      <c r="A13072" s="923"/>
      <c r="B13072" s="917"/>
      <c r="C13072" s="917"/>
      <c r="D13072" s="917"/>
      <c r="E13072" s="917"/>
    </row>
    <row r="13073" spans="1:5">
      <c r="A13073" s="923"/>
      <c r="B13073" s="917"/>
      <c r="C13073" s="917"/>
      <c r="D13073" s="917"/>
      <c r="E13073" s="917"/>
    </row>
    <row r="13074" spans="1:5">
      <c r="A13074" s="923"/>
      <c r="B13074" s="917"/>
      <c r="C13074" s="917"/>
      <c r="D13074" s="917"/>
      <c r="E13074" s="917"/>
    </row>
    <row r="13075" spans="1:5">
      <c r="A13075" s="923"/>
      <c r="B13075" s="917"/>
      <c r="C13075" s="917"/>
      <c r="D13075" s="917"/>
      <c r="E13075" s="917"/>
    </row>
    <row r="13076" spans="1:5">
      <c r="A13076" s="923"/>
      <c r="B13076" s="917"/>
      <c r="C13076" s="917"/>
      <c r="D13076" s="917"/>
      <c r="E13076" s="917"/>
    </row>
    <row r="13077" spans="1:5">
      <c r="A13077" s="923"/>
      <c r="B13077" s="917"/>
      <c r="C13077" s="917"/>
      <c r="D13077" s="917"/>
      <c r="E13077" s="917"/>
    </row>
    <row r="13078" spans="1:5">
      <c r="A13078" s="923"/>
      <c r="B13078" s="917"/>
      <c r="C13078" s="917"/>
      <c r="D13078" s="917"/>
      <c r="E13078" s="917"/>
    </row>
    <row r="13079" spans="1:5">
      <c r="A13079" s="923"/>
      <c r="B13079" s="917"/>
      <c r="C13079" s="917"/>
      <c r="D13079" s="917"/>
      <c r="E13079" s="917"/>
    </row>
    <row r="13080" spans="1:5">
      <c r="A13080" s="923"/>
      <c r="B13080" s="917"/>
      <c r="C13080" s="917"/>
      <c r="D13080" s="917"/>
      <c r="E13080" s="917"/>
    </row>
    <row r="13081" spans="1:5">
      <c r="A13081" s="923"/>
      <c r="B13081" s="917"/>
      <c r="C13081" s="917"/>
      <c r="D13081" s="917"/>
      <c r="E13081" s="917"/>
    </row>
    <row r="13082" spans="1:5">
      <c r="A13082" s="923"/>
      <c r="B13082" s="917"/>
      <c r="C13082" s="917"/>
      <c r="D13082" s="917"/>
      <c r="E13082" s="917"/>
    </row>
    <row r="13083" spans="1:5">
      <c r="A13083" s="923"/>
      <c r="B13083" s="917"/>
      <c r="C13083" s="917"/>
      <c r="D13083" s="917"/>
      <c r="E13083" s="917"/>
    </row>
    <row r="13084" spans="1:5">
      <c r="A13084" s="923"/>
      <c r="B13084" s="917"/>
      <c r="C13084" s="917"/>
      <c r="D13084" s="917"/>
      <c r="E13084" s="917"/>
    </row>
    <row r="13085" spans="1:5">
      <c r="A13085" s="923"/>
      <c r="B13085" s="917"/>
      <c r="C13085" s="917"/>
      <c r="D13085" s="917"/>
      <c r="E13085" s="917"/>
    </row>
    <row r="13086" spans="1:5">
      <c r="A13086" s="923"/>
      <c r="B13086" s="917"/>
      <c r="C13086" s="917"/>
      <c r="D13086" s="917"/>
      <c r="E13086" s="917"/>
    </row>
    <row r="13087" spans="1:5">
      <c r="A13087" s="923"/>
      <c r="B13087" s="917"/>
      <c r="C13087" s="917"/>
      <c r="D13087" s="917"/>
      <c r="E13087" s="917"/>
    </row>
    <row r="13088" spans="1:5">
      <c r="A13088" s="923"/>
      <c r="B13088" s="917"/>
      <c r="C13088" s="917"/>
      <c r="D13088" s="917"/>
      <c r="E13088" s="917"/>
    </row>
    <row r="13089" spans="1:5">
      <c r="A13089" s="923"/>
      <c r="B13089" s="917"/>
      <c r="C13089" s="917"/>
      <c r="D13089" s="917"/>
      <c r="E13089" s="917"/>
    </row>
    <row r="13090" spans="1:5">
      <c r="A13090" s="923"/>
      <c r="B13090" s="917"/>
      <c r="C13090" s="917"/>
      <c r="D13090" s="917"/>
      <c r="E13090" s="917"/>
    </row>
    <row r="13091" spans="1:5">
      <c r="A13091" s="923"/>
      <c r="B13091" s="917"/>
      <c r="C13091" s="917"/>
      <c r="D13091" s="917"/>
      <c r="E13091" s="917"/>
    </row>
    <row r="13092" spans="1:5">
      <c r="A13092" s="923"/>
      <c r="B13092" s="917"/>
      <c r="C13092" s="917"/>
      <c r="D13092" s="917"/>
      <c r="E13092" s="917"/>
    </row>
    <row r="13093" spans="1:5">
      <c r="A13093" s="923"/>
      <c r="B13093" s="917"/>
      <c r="C13093" s="917"/>
      <c r="D13093" s="917"/>
      <c r="E13093" s="917"/>
    </row>
    <row r="13094" spans="1:5">
      <c r="A13094" s="923"/>
      <c r="B13094" s="917"/>
      <c r="C13094" s="917"/>
      <c r="D13094" s="917"/>
      <c r="E13094" s="917"/>
    </row>
    <row r="13095" spans="1:5">
      <c r="A13095" s="923"/>
      <c r="B13095" s="917"/>
      <c r="C13095" s="917"/>
      <c r="D13095" s="917"/>
      <c r="E13095" s="917"/>
    </row>
    <row r="13096" spans="1:5">
      <c r="A13096" s="923"/>
      <c r="B13096" s="917"/>
      <c r="C13096" s="917"/>
      <c r="D13096" s="917"/>
      <c r="E13096" s="917"/>
    </row>
    <row r="13097" spans="1:5">
      <c r="A13097" s="923"/>
      <c r="B13097" s="917"/>
      <c r="C13097" s="917"/>
      <c r="D13097" s="917"/>
      <c r="E13097" s="917"/>
    </row>
    <row r="13098" spans="1:5">
      <c r="A13098" s="923"/>
      <c r="B13098" s="917"/>
      <c r="C13098" s="917"/>
      <c r="D13098" s="917"/>
      <c r="E13098" s="917"/>
    </row>
    <row r="13099" spans="1:5">
      <c r="A13099" s="923"/>
      <c r="B13099" s="917"/>
      <c r="C13099" s="917"/>
      <c r="D13099" s="917"/>
      <c r="E13099" s="917"/>
    </row>
    <row r="13100" spans="1:5">
      <c r="A13100" s="923"/>
      <c r="B13100" s="917"/>
      <c r="C13100" s="917"/>
      <c r="D13100" s="917"/>
      <c r="E13100" s="917"/>
    </row>
    <row r="13101" spans="1:5">
      <c r="A13101" s="923"/>
      <c r="B13101" s="917"/>
      <c r="C13101" s="917"/>
      <c r="D13101" s="917"/>
      <c r="E13101" s="917"/>
    </row>
    <row r="13102" spans="1:5">
      <c r="A13102" s="923"/>
      <c r="B13102" s="917"/>
      <c r="C13102" s="917"/>
      <c r="D13102" s="917"/>
      <c r="E13102" s="917"/>
    </row>
    <row r="13103" spans="1:5">
      <c r="A13103" s="923"/>
      <c r="B13103" s="917"/>
      <c r="C13103" s="917"/>
      <c r="D13103" s="917"/>
      <c r="E13103" s="917"/>
    </row>
    <row r="13104" spans="1:5">
      <c r="A13104" s="923"/>
      <c r="B13104" s="917"/>
      <c r="C13104" s="917"/>
      <c r="D13104" s="917"/>
      <c r="E13104" s="917"/>
    </row>
    <row r="13105" spans="1:5">
      <c r="A13105" s="923"/>
      <c r="B13105" s="917"/>
      <c r="C13105" s="917"/>
      <c r="D13105" s="917"/>
      <c r="E13105" s="917"/>
    </row>
    <row r="13106" spans="1:5">
      <c r="A13106" s="923"/>
      <c r="B13106" s="917"/>
      <c r="C13106" s="917"/>
      <c r="D13106" s="917"/>
      <c r="E13106" s="917"/>
    </row>
    <row r="13107" spans="1:5">
      <c r="A13107" s="923"/>
      <c r="B13107" s="917"/>
      <c r="C13107" s="917"/>
      <c r="D13107" s="917"/>
      <c r="E13107" s="917"/>
    </row>
    <row r="13108" spans="1:5">
      <c r="A13108" s="923"/>
      <c r="B13108" s="917"/>
      <c r="C13108" s="917"/>
      <c r="D13108" s="917"/>
      <c r="E13108" s="917"/>
    </row>
    <row r="13109" spans="1:5">
      <c r="A13109" s="923"/>
      <c r="B13109" s="917"/>
      <c r="C13109" s="917"/>
      <c r="D13109" s="917"/>
      <c r="E13109" s="917"/>
    </row>
    <row r="13110" spans="1:5">
      <c r="A13110" s="923"/>
      <c r="B13110" s="917"/>
      <c r="C13110" s="917"/>
      <c r="D13110" s="917"/>
      <c r="E13110" s="917"/>
    </row>
    <row r="13111" spans="1:5">
      <c r="A13111" s="923"/>
      <c r="B13111" s="917"/>
      <c r="C13111" s="917"/>
      <c r="D13111" s="917"/>
      <c r="E13111" s="917"/>
    </row>
    <row r="13112" spans="1:5">
      <c r="A13112" s="923"/>
      <c r="B13112" s="917"/>
      <c r="C13112" s="917"/>
      <c r="D13112" s="917"/>
      <c r="E13112" s="917"/>
    </row>
    <row r="13113" spans="1:5">
      <c r="A13113" s="923"/>
      <c r="B13113" s="917"/>
      <c r="C13113" s="917"/>
      <c r="D13113" s="917"/>
      <c r="E13113" s="917"/>
    </row>
    <row r="13114" spans="1:5">
      <c r="A13114" s="923"/>
      <c r="B13114" s="917"/>
      <c r="C13114" s="917"/>
      <c r="D13114" s="917"/>
      <c r="E13114" s="917"/>
    </row>
    <row r="13115" spans="1:5">
      <c r="A13115" s="923"/>
      <c r="B13115" s="917"/>
      <c r="C13115" s="917"/>
      <c r="D13115" s="917"/>
      <c r="E13115" s="917"/>
    </row>
    <row r="13116" spans="1:5">
      <c r="A13116" s="923"/>
      <c r="B13116" s="917"/>
      <c r="C13116" s="917"/>
      <c r="D13116" s="917"/>
      <c r="E13116" s="917"/>
    </row>
    <row r="13117" spans="1:5">
      <c r="A13117" s="923"/>
      <c r="B13117" s="917"/>
      <c r="C13117" s="917"/>
      <c r="D13117" s="917"/>
      <c r="E13117" s="917"/>
    </row>
    <row r="13118" spans="1:5">
      <c r="A13118" s="923"/>
      <c r="B13118" s="917"/>
      <c r="C13118" s="917"/>
      <c r="D13118" s="917"/>
      <c r="E13118" s="917"/>
    </row>
    <row r="13119" spans="1:5">
      <c r="A13119" s="923"/>
      <c r="B13119" s="917"/>
      <c r="C13119" s="917"/>
      <c r="D13119" s="917"/>
      <c r="E13119" s="917"/>
    </row>
    <row r="13120" spans="1:5">
      <c r="A13120" s="923"/>
      <c r="B13120" s="917"/>
      <c r="C13120" s="917"/>
      <c r="D13120" s="917"/>
      <c r="E13120" s="917"/>
    </row>
    <row r="13121" spans="1:5">
      <c r="A13121" s="923"/>
      <c r="B13121" s="917"/>
      <c r="C13121" s="917"/>
      <c r="D13121" s="917"/>
      <c r="E13121" s="917"/>
    </row>
    <row r="13122" spans="1:5">
      <c r="A13122" s="923"/>
      <c r="B13122" s="917"/>
      <c r="C13122" s="917"/>
      <c r="D13122" s="917"/>
      <c r="E13122" s="917"/>
    </row>
    <row r="13123" spans="1:5">
      <c r="A13123" s="923"/>
      <c r="B13123" s="917"/>
      <c r="C13123" s="917"/>
      <c r="D13123" s="917"/>
      <c r="E13123" s="917"/>
    </row>
    <row r="13124" spans="1:5">
      <c r="A13124" s="923"/>
      <c r="B13124" s="917"/>
      <c r="C13124" s="917"/>
      <c r="D13124" s="917"/>
      <c r="E13124" s="917"/>
    </row>
    <row r="13125" spans="1:5">
      <c r="A13125" s="923"/>
      <c r="B13125" s="917"/>
      <c r="C13125" s="917"/>
      <c r="D13125" s="917"/>
      <c r="E13125" s="917"/>
    </row>
    <row r="13126" spans="1:5">
      <c r="A13126" s="923"/>
      <c r="B13126" s="917"/>
      <c r="C13126" s="917"/>
      <c r="D13126" s="917"/>
      <c r="E13126" s="917"/>
    </row>
    <row r="13127" spans="1:5">
      <c r="A13127" s="923"/>
      <c r="B13127" s="917"/>
      <c r="C13127" s="917"/>
      <c r="D13127" s="917"/>
      <c r="E13127" s="917"/>
    </row>
    <row r="13128" spans="1:5">
      <c r="A13128" s="923"/>
      <c r="B13128" s="917"/>
      <c r="C13128" s="917"/>
      <c r="D13128" s="917"/>
      <c r="E13128" s="917"/>
    </row>
    <row r="13129" spans="1:5">
      <c r="A13129" s="923"/>
      <c r="B13129" s="917"/>
      <c r="C13129" s="917"/>
      <c r="D13129" s="917"/>
      <c r="E13129" s="917"/>
    </row>
    <row r="13130" spans="1:5">
      <c r="A13130" s="923"/>
      <c r="B13130" s="917"/>
      <c r="C13130" s="917"/>
      <c r="D13130" s="917"/>
      <c r="E13130" s="917"/>
    </row>
    <row r="13131" spans="1:5">
      <c r="A13131" s="923"/>
      <c r="B13131" s="917"/>
      <c r="C13131" s="917"/>
      <c r="D13131" s="917"/>
      <c r="E13131" s="917"/>
    </row>
    <row r="13132" spans="1:5">
      <c r="A13132" s="923"/>
      <c r="B13132" s="917"/>
      <c r="C13132" s="917"/>
      <c r="D13132" s="917"/>
      <c r="E13132" s="917"/>
    </row>
    <row r="13133" spans="1:5">
      <c r="A13133" s="923"/>
      <c r="B13133" s="917"/>
      <c r="C13133" s="917"/>
      <c r="D13133" s="917"/>
      <c r="E13133" s="917"/>
    </row>
    <row r="13134" spans="1:5">
      <c r="A13134" s="923"/>
      <c r="B13134" s="917"/>
      <c r="C13134" s="917"/>
      <c r="D13134" s="917"/>
      <c r="E13134" s="917"/>
    </row>
    <row r="13135" spans="1:5">
      <c r="A13135" s="923"/>
      <c r="B13135" s="917"/>
      <c r="C13135" s="917"/>
      <c r="D13135" s="917"/>
      <c r="E13135" s="917"/>
    </row>
    <row r="13136" spans="1:5">
      <c r="A13136" s="923"/>
      <c r="B13136" s="917"/>
      <c r="C13136" s="917"/>
      <c r="D13136" s="917"/>
      <c r="E13136" s="917"/>
    </row>
    <row r="13137" spans="1:5">
      <c r="A13137" s="923"/>
      <c r="B13137" s="917"/>
      <c r="C13137" s="917"/>
      <c r="D13137" s="917"/>
      <c r="E13137" s="917"/>
    </row>
    <row r="13138" spans="1:5">
      <c r="A13138" s="923"/>
      <c r="B13138" s="917"/>
      <c r="C13138" s="917"/>
      <c r="D13138" s="917"/>
      <c r="E13138" s="917"/>
    </row>
    <row r="13139" spans="1:5">
      <c r="A13139" s="923"/>
      <c r="B13139" s="917"/>
      <c r="C13139" s="917"/>
      <c r="D13139" s="917"/>
      <c r="E13139" s="917"/>
    </row>
    <row r="13140" spans="1:5">
      <c r="A13140" s="923"/>
      <c r="B13140" s="917"/>
      <c r="C13140" s="917"/>
      <c r="D13140" s="917"/>
      <c r="E13140" s="917"/>
    </row>
    <row r="13141" spans="1:5">
      <c r="A13141" s="923"/>
      <c r="B13141" s="917"/>
      <c r="C13141" s="917"/>
      <c r="D13141" s="917"/>
      <c r="E13141" s="917"/>
    </row>
    <row r="13142" spans="1:5">
      <c r="A13142" s="923"/>
      <c r="B13142" s="917"/>
      <c r="C13142" s="917"/>
      <c r="D13142" s="917"/>
      <c r="E13142" s="917"/>
    </row>
    <row r="13143" spans="1:5">
      <c r="A13143" s="923"/>
      <c r="B13143" s="917"/>
      <c r="C13143" s="917"/>
      <c r="D13143" s="917"/>
      <c r="E13143" s="917"/>
    </row>
    <row r="13144" spans="1:5">
      <c r="A13144" s="923"/>
      <c r="B13144" s="917"/>
      <c r="C13144" s="917"/>
      <c r="D13144" s="917"/>
      <c r="E13144" s="917"/>
    </row>
    <row r="13145" spans="1:5">
      <c r="A13145" s="923"/>
      <c r="B13145" s="917"/>
      <c r="C13145" s="917"/>
      <c r="D13145" s="917"/>
      <c r="E13145" s="917"/>
    </row>
    <row r="13146" spans="1:5">
      <c r="A13146" s="923"/>
      <c r="B13146" s="917"/>
      <c r="C13146" s="917"/>
      <c r="D13146" s="917"/>
      <c r="E13146" s="917"/>
    </row>
    <row r="13147" spans="1:5">
      <c r="A13147" s="923"/>
      <c r="B13147" s="917"/>
      <c r="C13147" s="917"/>
      <c r="D13147" s="917"/>
      <c r="E13147" s="917"/>
    </row>
    <row r="13148" spans="1:5">
      <c r="A13148" s="923"/>
      <c r="B13148" s="917"/>
      <c r="C13148" s="917"/>
      <c r="D13148" s="917"/>
      <c r="E13148" s="917"/>
    </row>
    <row r="13149" spans="1:5">
      <c r="A13149" s="923"/>
      <c r="B13149" s="917"/>
      <c r="C13149" s="917"/>
      <c r="D13149" s="917"/>
      <c r="E13149" s="917"/>
    </row>
    <row r="13150" spans="1:5">
      <c r="A13150" s="923"/>
      <c r="B13150" s="917"/>
      <c r="C13150" s="917"/>
      <c r="D13150" s="917"/>
      <c r="E13150" s="917"/>
    </row>
    <row r="13151" spans="1:5">
      <c r="A13151" s="923"/>
      <c r="B13151" s="917"/>
      <c r="C13151" s="917"/>
      <c r="D13151" s="917"/>
      <c r="E13151" s="917"/>
    </row>
    <row r="13152" spans="1:5">
      <c r="A13152" s="923"/>
      <c r="B13152" s="917"/>
      <c r="C13152" s="917"/>
      <c r="D13152" s="917"/>
      <c r="E13152" s="917"/>
    </row>
    <row r="13153" spans="1:5">
      <c r="A13153" s="923"/>
      <c r="B13153" s="917"/>
      <c r="C13153" s="917"/>
      <c r="D13153" s="917"/>
      <c r="E13153" s="917"/>
    </row>
    <row r="13154" spans="1:5">
      <c r="A13154" s="923"/>
      <c r="B13154" s="917"/>
      <c r="C13154" s="917"/>
      <c r="D13154" s="917"/>
      <c r="E13154" s="917"/>
    </row>
    <row r="13155" spans="1:5">
      <c r="A13155" s="923"/>
      <c r="B13155" s="917"/>
      <c r="C13155" s="917"/>
      <c r="D13155" s="917"/>
      <c r="E13155" s="917"/>
    </row>
    <row r="13156" spans="1:5">
      <c r="A13156" s="923"/>
      <c r="B13156" s="917"/>
      <c r="C13156" s="917"/>
      <c r="D13156" s="917"/>
      <c r="E13156" s="917"/>
    </row>
    <row r="13157" spans="1:5">
      <c r="A13157" s="923"/>
      <c r="B13157" s="917"/>
      <c r="C13157" s="917"/>
      <c r="D13157" s="917"/>
      <c r="E13157" s="917"/>
    </row>
    <row r="13158" spans="1:5">
      <c r="A13158" s="923"/>
      <c r="B13158" s="917"/>
      <c r="C13158" s="917"/>
      <c r="D13158" s="917"/>
      <c r="E13158" s="917"/>
    </row>
    <row r="13159" spans="1:5">
      <c r="A13159" s="923"/>
      <c r="B13159" s="917"/>
      <c r="C13159" s="917"/>
      <c r="D13159" s="917"/>
      <c r="E13159" s="917"/>
    </row>
    <row r="13160" spans="1:5">
      <c r="A13160" s="923"/>
      <c r="B13160" s="917"/>
      <c r="C13160" s="917"/>
      <c r="D13160" s="917"/>
      <c r="E13160" s="917"/>
    </row>
    <row r="13161" spans="1:5">
      <c r="A13161" s="923"/>
      <c r="B13161" s="917"/>
      <c r="C13161" s="917"/>
      <c r="D13161" s="917"/>
      <c r="E13161" s="917"/>
    </row>
    <row r="13162" spans="1:5">
      <c r="A13162" s="923"/>
      <c r="B13162" s="917"/>
      <c r="C13162" s="917"/>
      <c r="D13162" s="917"/>
      <c r="E13162" s="917"/>
    </row>
    <row r="13163" spans="1:5">
      <c r="A13163" s="923"/>
      <c r="B13163" s="917"/>
      <c r="C13163" s="917"/>
      <c r="D13163" s="917"/>
      <c r="E13163" s="917"/>
    </row>
    <row r="13164" spans="1:5">
      <c r="A13164" s="923"/>
      <c r="B13164" s="917"/>
      <c r="C13164" s="917"/>
      <c r="D13164" s="917"/>
      <c r="E13164" s="917"/>
    </row>
    <row r="13165" spans="1:5">
      <c r="A13165" s="923"/>
      <c r="B13165" s="917"/>
      <c r="C13165" s="917"/>
      <c r="D13165" s="917"/>
      <c r="E13165" s="917"/>
    </row>
    <row r="13166" spans="1:5">
      <c r="A13166" s="923"/>
      <c r="B13166" s="917"/>
      <c r="C13166" s="917"/>
      <c r="D13166" s="917"/>
      <c r="E13166" s="917"/>
    </row>
    <row r="13167" spans="1:5">
      <c r="A13167" s="923"/>
      <c r="B13167" s="917"/>
      <c r="C13167" s="917"/>
      <c r="D13167" s="917"/>
      <c r="E13167" s="917"/>
    </row>
    <row r="13168" spans="1:5">
      <c r="A13168" s="923"/>
      <c r="B13168" s="917"/>
      <c r="C13168" s="917"/>
      <c r="D13168" s="917"/>
      <c r="E13168" s="917"/>
    </row>
    <row r="13169" spans="1:5">
      <c r="A13169" s="923"/>
      <c r="B13169" s="917"/>
      <c r="C13169" s="917"/>
      <c r="D13169" s="917"/>
      <c r="E13169" s="917"/>
    </row>
    <row r="13170" spans="1:5">
      <c r="A13170" s="923"/>
      <c r="B13170" s="917"/>
      <c r="C13170" s="917"/>
      <c r="D13170" s="917"/>
      <c r="E13170" s="917"/>
    </row>
    <row r="13171" spans="1:5">
      <c r="A13171" s="923"/>
      <c r="B13171" s="917"/>
      <c r="C13171" s="917"/>
      <c r="D13171" s="917"/>
      <c r="E13171" s="917"/>
    </row>
    <row r="13172" spans="1:5">
      <c r="A13172" s="923"/>
      <c r="B13172" s="917"/>
      <c r="C13172" s="917"/>
      <c r="D13172" s="917"/>
      <c r="E13172" s="917"/>
    </row>
    <row r="13173" spans="1:5">
      <c r="A13173" s="923"/>
      <c r="B13173" s="917"/>
      <c r="C13173" s="917"/>
      <c r="D13173" s="917"/>
      <c r="E13173" s="917"/>
    </row>
    <row r="13174" spans="1:5">
      <c r="A13174" s="923"/>
      <c r="B13174" s="917"/>
      <c r="C13174" s="917"/>
      <c r="D13174" s="917"/>
      <c r="E13174" s="917"/>
    </row>
    <row r="13175" spans="1:5">
      <c r="A13175" s="923"/>
      <c r="B13175" s="917"/>
      <c r="C13175" s="917"/>
      <c r="D13175" s="917"/>
      <c r="E13175" s="917"/>
    </row>
    <row r="13176" spans="1:5">
      <c r="A13176" s="923"/>
      <c r="B13176" s="917"/>
      <c r="C13176" s="917"/>
      <c r="D13176" s="917"/>
      <c r="E13176" s="917"/>
    </row>
    <row r="13177" spans="1:5">
      <c r="A13177" s="923"/>
      <c r="B13177" s="917"/>
      <c r="C13177" s="917"/>
      <c r="D13177" s="917"/>
      <c r="E13177" s="917"/>
    </row>
    <row r="13178" spans="1:5">
      <c r="A13178" s="923"/>
      <c r="B13178" s="917"/>
      <c r="C13178" s="917"/>
      <c r="D13178" s="917"/>
      <c r="E13178" s="917"/>
    </row>
    <row r="13179" spans="1:5">
      <c r="A13179" s="923"/>
      <c r="B13179" s="917"/>
      <c r="C13179" s="917"/>
      <c r="D13179" s="917"/>
      <c r="E13179" s="917"/>
    </row>
    <row r="13180" spans="1:5">
      <c r="A13180" s="923"/>
      <c r="B13180" s="917"/>
      <c r="C13180" s="917"/>
      <c r="D13180" s="917"/>
      <c r="E13180" s="917"/>
    </row>
    <row r="13181" spans="1:5">
      <c r="A13181" s="923"/>
      <c r="B13181" s="917"/>
      <c r="C13181" s="917"/>
      <c r="D13181" s="917"/>
      <c r="E13181" s="917"/>
    </row>
    <row r="13182" spans="1:5">
      <c r="A13182" s="923"/>
      <c r="B13182" s="917"/>
      <c r="C13182" s="917"/>
      <c r="D13182" s="917"/>
      <c r="E13182" s="917"/>
    </row>
    <row r="13183" spans="1:5">
      <c r="A13183" s="923"/>
      <c r="B13183" s="917"/>
      <c r="C13183" s="917"/>
      <c r="D13183" s="917"/>
      <c r="E13183" s="917"/>
    </row>
    <row r="13184" spans="1:5">
      <c r="A13184" s="923"/>
      <c r="B13184" s="917"/>
      <c r="C13184" s="917"/>
      <c r="D13184" s="917"/>
      <c r="E13184" s="917"/>
    </row>
    <row r="13185" spans="1:5">
      <c r="A13185" s="923"/>
      <c r="B13185" s="917"/>
      <c r="C13185" s="917"/>
      <c r="D13185" s="917"/>
      <c r="E13185" s="917"/>
    </row>
    <row r="13186" spans="1:5">
      <c r="A13186" s="923"/>
      <c r="B13186" s="917"/>
      <c r="C13186" s="917"/>
      <c r="D13186" s="917"/>
      <c r="E13186" s="917"/>
    </row>
    <row r="13187" spans="1:5">
      <c r="A13187" s="923"/>
      <c r="B13187" s="917"/>
      <c r="C13187" s="917"/>
      <c r="D13187" s="917"/>
      <c r="E13187" s="917"/>
    </row>
    <row r="13188" spans="1:5">
      <c r="A13188" s="923"/>
      <c r="B13188" s="917"/>
      <c r="C13188" s="917"/>
      <c r="D13188" s="917"/>
      <c r="E13188" s="917"/>
    </row>
    <row r="13189" spans="1:5">
      <c r="A13189" s="923"/>
      <c r="B13189" s="917"/>
      <c r="C13189" s="917"/>
      <c r="D13189" s="917"/>
      <c r="E13189" s="917"/>
    </row>
    <row r="13190" spans="1:5">
      <c r="A13190" s="923"/>
      <c r="B13190" s="917"/>
      <c r="C13190" s="917"/>
      <c r="D13190" s="917"/>
      <c r="E13190" s="917"/>
    </row>
    <row r="13191" spans="1:5">
      <c r="A13191" s="923"/>
      <c r="B13191" s="917"/>
      <c r="C13191" s="917"/>
      <c r="D13191" s="917"/>
      <c r="E13191" s="917"/>
    </row>
    <row r="13192" spans="1:5">
      <c r="A13192" s="923"/>
      <c r="B13192" s="917"/>
      <c r="C13192" s="917"/>
      <c r="D13192" s="917"/>
      <c r="E13192" s="917"/>
    </row>
    <row r="13193" spans="1:5">
      <c r="A13193" s="923"/>
      <c r="B13193" s="917"/>
      <c r="C13193" s="917"/>
      <c r="D13193" s="917"/>
      <c r="E13193" s="917"/>
    </row>
    <row r="13194" spans="1:5">
      <c r="A13194" s="923"/>
      <c r="B13194" s="917"/>
      <c r="C13194" s="917"/>
      <c r="D13194" s="917"/>
      <c r="E13194" s="917"/>
    </row>
    <row r="13195" spans="1:5">
      <c r="A13195" s="923"/>
      <c r="B13195" s="917"/>
      <c r="C13195" s="917"/>
      <c r="D13195" s="917"/>
      <c r="E13195" s="917"/>
    </row>
    <row r="13196" spans="1:5">
      <c r="A13196" s="923"/>
      <c r="B13196" s="917"/>
      <c r="C13196" s="917"/>
      <c r="D13196" s="917"/>
      <c r="E13196" s="917"/>
    </row>
    <row r="13197" spans="1:5">
      <c r="A13197" s="923"/>
      <c r="B13197" s="917"/>
      <c r="C13197" s="917"/>
      <c r="D13197" s="917"/>
      <c r="E13197" s="917"/>
    </row>
    <row r="13198" spans="1:5">
      <c r="A13198" s="923"/>
      <c r="B13198" s="917"/>
      <c r="C13198" s="917"/>
      <c r="D13198" s="917"/>
      <c r="E13198" s="917"/>
    </row>
    <row r="13199" spans="1:5">
      <c r="A13199" s="923"/>
      <c r="B13199" s="917"/>
      <c r="C13199" s="917"/>
      <c r="D13199" s="917"/>
      <c r="E13199" s="917"/>
    </row>
    <row r="13200" spans="1:5">
      <c r="A13200" s="923"/>
      <c r="B13200" s="917"/>
      <c r="C13200" s="917"/>
      <c r="D13200" s="917"/>
      <c r="E13200" s="917"/>
    </row>
    <row r="13201" spans="1:5">
      <c r="A13201" s="923"/>
      <c r="B13201" s="917"/>
      <c r="C13201" s="917"/>
      <c r="D13201" s="917"/>
      <c r="E13201" s="917"/>
    </row>
    <row r="13202" spans="1:5">
      <c r="A13202" s="923"/>
      <c r="B13202" s="917"/>
      <c r="C13202" s="917"/>
      <c r="D13202" s="917"/>
      <c r="E13202" s="917"/>
    </row>
    <row r="13203" spans="1:5">
      <c r="A13203" s="923"/>
      <c r="B13203" s="917"/>
      <c r="C13203" s="917"/>
      <c r="D13203" s="917"/>
      <c r="E13203" s="917"/>
    </row>
    <row r="13204" spans="1:5">
      <c r="A13204" s="923"/>
      <c r="B13204" s="917"/>
      <c r="C13204" s="917"/>
      <c r="D13204" s="917"/>
      <c r="E13204" s="917"/>
    </row>
    <row r="13205" spans="1:5">
      <c r="A13205" s="923"/>
      <c r="B13205" s="917"/>
      <c r="C13205" s="917"/>
      <c r="D13205" s="917"/>
      <c r="E13205" s="917"/>
    </row>
    <row r="13206" spans="1:5">
      <c r="A13206" s="923"/>
      <c r="B13206" s="917"/>
      <c r="C13206" s="917"/>
      <c r="D13206" s="917"/>
      <c r="E13206" s="917"/>
    </row>
    <row r="13207" spans="1:5">
      <c r="A13207" s="923"/>
      <c r="B13207" s="917"/>
      <c r="C13207" s="917"/>
      <c r="D13207" s="917"/>
      <c r="E13207" s="917"/>
    </row>
    <row r="13208" spans="1:5">
      <c r="A13208" s="923"/>
      <c r="B13208" s="917"/>
      <c r="C13208" s="917"/>
      <c r="D13208" s="917"/>
      <c r="E13208" s="917"/>
    </row>
    <row r="13209" spans="1:5">
      <c r="A13209" s="923"/>
      <c r="B13209" s="917"/>
      <c r="C13209" s="917"/>
      <c r="D13209" s="917"/>
      <c r="E13209" s="917"/>
    </row>
    <row r="13210" spans="1:5">
      <c r="A13210" s="923"/>
      <c r="B13210" s="917"/>
      <c r="C13210" s="917"/>
      <c r="D13210" s="917"/>
      <c r="E13210" s="917"/>
    </row>
    <row r="13211" spans="1:5">
      <c r="A13211" s="923"/>
      <c r="B13211" s="917"/>
      <c r="C13211" s="917"/>
      <c r="D13211" s="917"/>
      <c r="E13211" s="917"/>
    </row>
    <row r="13212" spans="1:5">
      <c r="A13212" s="923"/>
      <c r="B13212" s="917"/>
      <c r="C13212" s="917"/>
      <c r="D13212" s="917"/>
      <c r="E13212" s="917"/>
    </row>
    <row r="13213" spans="1:5">
      <c r="A13213" s="923"/>
      <c r="B13213" s="917"/>
      <c r="C13213" s="917"/>
      <c r="D13213" s="917"/>
      <c r="E13213" s="917"/>
    </row>
    <row r="13214" spans="1:5">
      <c r="A13214" s="923"/>
      <c r="B13214" s="917"/>
      <c r="C13214" s="917"/>
      <c r="D13214" s="917"/>
      <c r="E13214" s="917"/>
    </row>
    <row r="13215" spans="1:5">
      <c r="A13215" s="923"/>
      <c r="B13215" s="917"/>
      <c r="C13215" s="917"/>
      <c r="D13215" s="917"/>
      <c r="E13215" s="917"/>
    </row>
    <row r="13216" spans="1:5">
      <c r="A13216" s="923"/>
      <c r="B13216" s="917"/>
      <c r="C13216" s="917"/>
      <c r="D13216" s="917"/>
      <c r="E13216" s="917"/>
    </row>
    <row r="13217" spans="1:5">
      <c r="A13217" s="923"/>
      <c r="B13217" s="917"/>
      <c r="C13217" s="917"/>
      <c r="D13217" s="917"/>
      <c r="E13217" s="917"/>
    </row>
    <row r="13218" spans="1:5">
      <c r="A13218" s="923"/>
      <c r="B13218" s="917"/>
      <c r="C13218" s="917"/>
      <c r="D13218" s="917"/>
      <c r="E13218" s="917"/>
    </row>
    <row r="13219" spans="1:5">
      <c r="A13219" s="923"/>
      <c r="B13219" s="917"/>
      <c r="C13219" s="917"/>
      <c r="D13219" s="917"/>
      <c r="E13219" s="917"/>
    </row>
    <row r="13220" spans="1:5">
      <c r="A13220" s="923"/>
      <c r="B13220" s="917"/>
      <c r="C13220" s="917"/>
      <c r="D13220" s="917"/>
      <c r="E13220" s="917"/>
    </row>
    <row r="13221" spans="1:5">
      <c r="A13221" s="923"/>
      <c r="B13221" s="917"/>
      <c r="C13221" s="917"/>
      <c r="D13221" s="917"/>
      <c r="E13221" s="917"/>
    </row>
    <row r="13222" spans="1:5">
      <c r="A13222" s="923"/>
      <c r="B13222" s="917"/>
      <c r="C13222" s="917"/>
      <c r="D13222" s="917"/>
      <c r="E13222" s="917"/>
    </row>
    <row r="13223" spans="1:5">
      <c r="A13223" s="923"/>
      <c r="B13223" s="917"/>
      <c r="C13223" s="917"/>
      <c r="D13223" s="917"/>
      <c r="E13223" s="917"/>
    </row>
    <row r="13224" spans="1:5">
      <c r="A13224" s="923"/>
      <c r="B13224" s="917"/>
      <c r="C13224" s="917"/>
      <c r="D13224" s="917"/>
      <c r="E13224" s="917"/>
    </row>
    <row r="13225" spans="1:5">
      <c r="A13225" s="923"/>
      <c r="B13225" s="917"/>
      <c r="C13225" s="917"/>
      <c r="D13225" s="917"/>
      <c r="E13225" s="917"/>
    </row>
    <row r="13226" spans="1:5">
      <c r="A13226" s="923"/>
      <c r="B13226" s="917"/>
      <c r="C13226" s="917"/>
      <c r="D13226" s="917"/>
      <c r="E13226" s="917"/>
    </row>
    <row r="13227" spans="1:5">
      <c r="A13227" s="923"/>
      <c r="B13227" s="917"/>
      <c r="C13227" s="917"/>
      <c r="D13227" s="917"/>
      <c r="E13227" s="917"/>
    </row>
    <row r="13228" spans="1:5">
      <c r="A13228" s="923"/>
      <c r="B13228" s="917"/>
      <c r="C13228" s="917"/>
      <c r="D13228" s="917"/>
      <c r="E13228" s="917"/>
    </row>
    <row r="13229" spans="1:5">
      <c r="A13229" s="923"/>
      <c r="B13229" s="917"/>
      <c r="C13229" s="917"/>
      <c r="D13229" s="917"/>
      <c r="E13229" s="917"/>
    </row>
    <row r="13230" spans="1:5">
      <c r="A13230" s="923"/>
      <c r="B13230" s="917"/>
      <c r="C13230" s="917"/>
      <c r="D13230" s="917"/>
      <c r="E13230" s="917"/>
    </row>
    <row r="13231" spans="1:5">
      <c r="A13231" s="923"/>
      <c r="B13231" s="917"/>
      <c r="C13231" s="917"/>
      <c r="D13231" s="917"/>
      <c r="E13231" s="917"/>
    </row>
    <row r="13232" spans="1:5">
      <c r="A13232" s="923"/>
      <c r="B13232" s="917"/>
      <c r="C13232" s="917"/>
      <c r="D13232" s="917"/>
      <c r="E13232" s="917"/>
    </row>
    <row r="13233" spans="1:5">
      <c r="A13233" s="923"/>
      <c r="B13233" s="917"/>
      <c r="C13233" s="917"/>
      <c r="D13233" s="917"/>
      <c r="E13233" s="917"/>
    </row>
    <row r="13234" spans="1:5">
      <c r="A13234" s="923"/>
      <c r="B13234" s="917"/>
      <c r="C13234" s="917"/>
      <c r="D13234" s="917"/>
      <c r="E13234" s="917"/>
    </row>
    <row r="13235" spans="1:5">
      <c r="A13235" s="923"/>
      <c r="B13235" s="917"/>
      <c r="C13235" s="917"/>
      <c r="D13235" s="917"/>
      <c r="E13235" s="917"/>
    </row>
    <row r="13236" spans="1:5">
      <c r="A13236" s="923"/>
      <c r="B13236" s="917"/>
      <c r="C13236" s="917"/>
      <c r="D13236" s="917"/>
      <c r="E13236" s="917"/>
    </row>
    <row r="13237" spans="1:5">
      <c r="A13237" s="923"/>
      <c r="B13237" s="917"/>
      <c r="C13237" s="917"/>
      <c r="D13237" s="917"/>
      <c r="E13237" s="917"/>
    </row>
    <row r="13238" spans="1:5">
      <c r="A13238" s="923"/>
      <c r="B13238" s="917"/>
      <c r="C13238" s="917"/>
      <c r="D13238" s="917"/>
      <c r="E13238" s="917"/>
    </row>
    <row r="13239" spans="1:5">
      <c r="A13239" s="923"/>
      <c r="B13239" s="917"/>
      <c r="C13239" s="917"/>
      <c r="D13239" s="917"/>
      <c r="E13239" s="917"/>
    </row>
    <row r="13240" spans="1:5">
      <c r="A13240" s="923"/>
      <c r="B13240" s="917"/>
      <c r="C13240" s="917"/>
      <c r="D13240" s="917"/>
      <c r="E13240" s="917"/>
    </row>
    <row r="13241" spans="1:5">
      <c r="A13241" s="923"/>
      <c r="B13241" s="917"/>
      <c r="C13241" s="917"/>
      <c r="D13241" s="917"/>
      <c r="E13241" s="917"/>
    </row>
    <row r="13242" spans="1:5">
      <c r="A13242" s="923"/>
      <c r="B13242" s="917"/>
      <c r="C13242" s="917"/>
      <c r="D13242" s="917"/>
      <c r="E13242" s="917"/>
    </row>
    <row r="13243" spans="1:5">
      <c r="A13243" s="923"/>
      <c r="B13243" s="917"/>
      <c r="C13243" s="917"/>
      <c r="D13243" s="917"/>
      <c r="E13243" s="917"/>
    </row>
    <row r="13244" spans="1:5">
      <c r="A13244" s="923"/>
      <c r="B13244" s="917"/>
      <c r="C13244" s="917"/>
      <c r="D13244" s="917"/>
      <c r="E13244" s="917"/>
    </row>
    <row r="13245" spans="1:5">
      <c r="A13245" s="923"/>
      <c r="B13245" s="917"/>
      <c r="C13245" s="917"/>
      <c r="D13245" s="917"/>
      <c r="E13245" s="917"/>
    </row>
    <row r="13246" spans="1:5">
      <c r="A13246" s="923"/>
      <c r="B13246" s="917"/>
      <c r="C13246" s="917"/>
      <c r="D13246" s="917"/>
      <c r="E13246" s="917"/>
    </row>
    <row r="13247" spans="1:5">
      <c r="A13247" s="923"/>
      <c r="B13247" s="917"/>
      <c r="C13247" s="917"/>
      <c r="D13247" s="917"/>
      <c r="E13247" s="917"/>
    </row>
    <row r="13248" spans="1:5">
      <c r="A13248" s="923"/>
      <c r="B13248" s="917"/>
      <c r="C13248" s="917"/>
      <c r="D13248" s="917"/>
      <c r="E13248" s="917"/>
    </row>
    <row r="13249" spans="1:5">
      <c r="A13249" s="923"/>
      <c r="B13249" s="917"/>
      <c r="C13249" s="917"/>
      <c r="D13249" s="917"/>
      <c r="E13249" s="917"/>
    </row>
    <row r="13250" spans="1:5">
      <c r="A13250" s="923"/>
      <c r="B13250" s="917"/>
      <c r="C13250" s="917"/>
      <c r="D13250" s="917"/>
      <c r="E13250" s="917"/>
    </row>
    <row r="13251" spans="1:5">
      <c r="A13251" s="923"/>
      <c r="B13251" s="917"/>
      <c r="C13251" s="917"/>
      <c r="D13251" s="917"/>
      <c r="E13251" s="917"/>
    </row>
    <row r="13252" spans="1:5">
      <c r="A13252" s="923"/>
      <c r="B13252" s="917"/>
      <c r="C13252" s="917"/>
      <c r="D13252" s="917"/>
      <c r="E13252" s="917"/>
    </row>
    <row r="13253" spans="1:5">
      <c r="A13253" s="923"/>
      <c r="B13253" s="917"/>
      <c r="C13253" s="917"/>
      <c r="D13253" s="917"/>
      <c r="E13253" s="917"/>
    </row>
    <row r="13254" spans="1:5">
      <c r="A13254" s="923"/>
      <c r="B13254" s="917"/>
      <c r="C13254" s="917"/>
      <c r="D13254" s="917"/>
      <c r="E13254" s="917"/>
    </row>
    <row r="13255" spans="1:5">
      <c r="A13255" s="923"/>
      <c r="B13255" s="917"/>
      <c r="C13255" s="917"/>
      <c r="D13255" s="917"/>
      <c r="E13255" s="917"/>
    </row>
    <row r="13256" spans="1:5">
      <c r="A13256" s="923"/>
      <c r="B13256" s="917"/>
      <c r="C13256" s="917"/>
      <c r="D13256" s="917"/>
      <c r="E13256" s="917"/>
    </row>
    <row r="13257" spans="1:5">
      <c r="A13257" s="923"/>
      <c r="B13257" s="917"/>
      <c r="C13257" s="917"/>
      <c r="D13257" s="917"/>
      <c r="E13257" s="917"/>
    </row>
    <row r="13258" spans="1:5">
      <c r="A13258" s="923"/>
      <c r="B13258" s="917"/>
      <c r="C13258" s="917"/>
      <c r="D13258" s="917"/>
      <c r="E13258" s="917"/>
    </row>
    <row r="13259" spans="1:5">
      <c r="A13259" s="923"/>
      <c r="B13259" s="917"/>
      <c r="C13259" s="917"/>
      <c r="D13259" s="917"/>
      <c r="E13259" s="917"/>
    </row>
    <row r="13260" spans="1:5">
      <c r="A13260" s="923"/>
      <c r="B13260" s="917"/>
      <c r="C13260" s="917"/>
      <c r="D13260" s="917"/>
      <c r="E13260" s="917"/>
    </row>
    <row r="13261" spans="1:5">
      <c r="A13261" s="923"/>
      <c r="B13261" s="917"/>
      <c r="C13261" s="917"/>
      <c r="D13261" s="917"/>
      <c r="E13261" s="917"/>
    </row>
    <row r="13262" spans="1:5">
      <c r="A13262" s="923"/>
      <c r="B13262" s="917"/>
      <c r="C13262" s="917"/>
      <c r="D13262" s="917"/>
      <c r="E13262" s="917"/>
    </row>
    <row r="13263" spans="1:5">
      <c r="A13263" s="923"/>
      <c r="B13263" s="917"/>
      <c r="C13263" s="917"/>
      <c r="D13263" s="917"/>
      <c r="E13263" s="917"/>
    </row>
    <row r="13264" spans="1:5">
      <c r="A13264" s="923"/>
      <c r="B13264" s="917"/>
      <c r="C13264" s="917"/>
      <c r="D13264" s="917"/>
      <c r="E13264" s="917"/>
    </row>
    <row r="13265" spans="1:5">
      <c r="A13265" s="923"/>
      <c r="B13265" s="917"/>
      <c r="C13265" s="917"/>
      <c r="D13265" s="917"/>
      <c r="E13265" s="917"/>
    </row>
    <row r="13266" spans="1:5">
      <c r="A13266" s="923"/>
      <c r="B13266" s="917"/>
      <c r="C13266" s="917"/>
      <c r="D13266" s="917"/>
      <c r="E13266" s="917"/>
    </row>
    <row r="13267" spans="1:5">
      <c r="A13267" s="923"/>
      <c r="B13267" s="917"/>
      <c r="C13267" s="917"/>
      <c r="D13267" s="917"/>
      <c r="E13267" s="917"/>
    </row>
    <row r="13268" spans="1:5">
      <c r="A13268" s="923"/>
      <c r="B13268" s="917"/>
      <c r="C13268" s="917"/>
      <c r="D13268" s="917"/>
      <c r="E13268" s="917"/>
    </row>
    <row r="13269" spans="1:5">
      <c r="A13269" s="923"/>
      <c r="B13269" s="917"/>
      <c r="C13269" s="917"/>
      <c r="D13269" s="917"/>
      <c r="E13269" s="917"/>
    </row>
    <row r="13270" spans="1:5">
      <c r="A13270" s="923"/>
      <c r="B13270" s="917"/>
      <c r="C13270" s="917"/>
      <c r="D13270" s="917"/>
      <c r="E13270" s="917"/>
    </row>
    <row r="13271" spans="1:5">
      <c r="A13271" s="923"/>
      <c r="B13271" s="917"/>
      <c r="C13271" s="917"/>
      <c r="D13271" s="917"/>
      <c r="E13271" s="917"/>
    </row>
    <row r="13272" spans="1:5">
      <c r="A13272" s="923"/>
      <c r="B13272" s="917"/>
      <c r="C13272" s="917"/>
      <c r="D13272" s="917"/>
      <c r="E13272" s="917"/>
    </row>
    <row r="13273" spans="1:5">
      <c r="A13273" s="923"/>
      <c r="B13273" s="917"/>
      <c r="C13273" s="917"/>
      <c r="D13273" s="917"/>
      <c r="E13273" s="917"/>
    </row>
    <row r="13274" spans="1:5">
      <c r="A13274" s="923"/>
      <c r="B13274" s="917"/>
      <c r="C13274" s="917"/>
      <c r="D13274" s="917"/>
      <c r="E13274" s="917"/>
    </row>
    <row r="13275" spans="1:5">
      <c r="A13275" s="923"/>
      <c r="B13275" s="917"/>
      <c r="C13275" s="917"/>
      <c r="D13275" s="917"/>
      <c r="E13275" s="917"/>
    </row>
    <row r="13276" spans="1:5">
      <c r="A13276" s="923"/>
      <c r="B13276" s="917"/>
      <c r="C13276" s="917"/>
      <c r="D13276" s="917"/>
      <c r="E13276" s="917"/>
    </row>
    <row r="13277" spans="1:5">
      <c r="A13277" s="923"/>
      <c r="B13277" s="917"/>
      <c r="C13277" s="917"/>
      <c r="D13277" s="917"/>
      <c r="E13277" s="917"/>
    </row>
    <row r="13278" spans="1:5">
      <c r="A13278" s="923"/>
      <c r="B13278" s="917"/>
      <c r="C13278" s="917"/>
      <c r="D13278" s="917"/>
      <c r="E13278" s="917"/>
    </row>
    <row r="13279" spans="1:5">
      <c r="A13279" s="923"/>
      <c r="B13279" s="917"/>
      <c r="C13279" s="917"/>
      <c r="D13279" s="917"/>
      <c r="E13279" s="917"/>
    </row>
    <row r="13280" spans="1:5">
      <c r="A13280" s="923"/>
      <c r="B13280" s="917"/>
      <c r="C13280" s="917"/>
      <c r="D13280" s="917"/>
      <c r="E13280" s="917"/>
    </row>
    <row r="13281" spans="1:5">
      <c r="A13281" s="923"/>
      <c r="B13281" s="917"/>
      <c r="C13281" s="917"/>
      <c r="D13281" s="917"/>
      <c r="E13281" s="917"/>
    </row>
    <row r="13282" spans="1:5">
      <c r="A13282" s="923"/>
      <c r="B13282" s="917"/>
      <c r="C13282" s="917"/>
      <c r="D13282" s="917"/>
      <c r="E13282" s="917"/>
    </row>
    <row r="13283" spans="1:5">
      <c r="A13283" s="923"/>
      <c r="B13283" s="917"/>
      <c r="C13283" s="917"/>
      <c r="D13283" s="917"/>
      <c r="E13283" s="917"/>
    </row>
    <row r="13284" spans="1:5">
      <c r="A13284" s="923"/>
      <c r="B13284" s="917"/>
      <c r="C13284" s="917"/>
      <c r="D13284" s="917"/>
      <c r="E13284" s="917"/>
    </row>
    <row r="13285" spans="1:5">
      <c r="A13285" s="923"/>
      <c r="B13285" s="917"/>
      <c r="C13285" s="917"/>
      <c r="D13285" s="917"/>
      <c r="E13285" s="917"/>
    </row>
    <row r="13286" spans="1:5">
      <c r="A13286" s="923"/>
      <c r="B13286" s="917"/>
      <c r="C13286" s="917"/>
      <c r="D13286" s="917"/>
      <c r="E13286" s="917"/>
    </row>
    <row r="13287" spans="1:5">
      <c r="A13287" s="923"/>
      <c r="B13287" s="917"/>
      <c r="C13287" s="917"/>
      <c r="D13287" s="917"/>
      <c r="E13287" s="917"/>
    </row>
    <row r="13288" spans="1:5">
      <c r="A13288" s="923"/>
      <c r="B13288" s="917"/>
      <c r="C13288" s="917"/>
      <c r="D13288" s="917"/>
      <c r="E13288" s="917"/>
    </row>
    <row r="13289" spans="1:5">
      <c r="A13289" s="923"/>
      <c r="B13289" s="917"/>
      <c r="C13289" s="917"/>
      <c r="D13289" s="917"/>
      <c r="E13289" s="917"/>
    </row>
    <row r="13290" spans="1:5">
      <c r="A13290" s="923"/>
      <c r="B13290" s="917"/>
      <c r="C13290" s="917"/>
      <c r="D13290" s="917"/>
      <c r="E13290" s="917"/>
    </row>
    <row r="13291" spans="1:5">
      <c r="A13291" s="923"/>
      <c r="B13291" s="917"/>
      <c r="C13291" s="917"/>
      <c r="D13291" s="917"/>
      <c r="E13291" s="917"/>
    </row>
    <row r="13292" spans="1:5">
      <c r="A13292" s="923"/>
      <c r="B13292" s="917"/>
      <c r="C13292" s="917"/>
      <c r="D13292" s="917"/>
      <c r="E13292" s="917"/>
    </row>
    <row r="13293" spans="1:5">
      <c r="A13293" s="923"/>
      <c r="B13293" s="917"/>
      <c r="C13293" s="917"/>
      <c r="D13293" s="917"/>
      <c r="E13293" s="917"/>
    </row>
    <row r="13294" spans="1:5">
      <c r="A13294" s="923"/>
      <c r="B13294" s="917"/>
      <c r="C13294" s="917"/>
      <c r="D13294" s="917"/>
      <c r="E13294" s="917"/>
    </row>
    <row r="13295" spans="1:5">
      <c r="A13295" s="923"/>
      <c r="B13295" s="917"/>
      <c r="C13295" s="917"/>
      <c r="D13295" s="917"/>
      <c r="E13295" s="917"/>
    </row>
    <row r="13296" spans="1:5">
      <c r="A13296" s="923"/>
      <c r="B13296" s="917"/>
      <c r="C13296" s="917"/>
      <c r="D13296" s="917"/>
      <c r="E13296" s="917"/>
    </row>
    <row r="13297" spans="1:5">
      <c r="A13297" s="923"/>
      <c r="B13297" s="917"/>
      <c r="C13297" s="917"/>
      <c r="D13297" s="917"/>
      <c r="E13297" s="917"/>
    </row>
    <row r="13298" spans="1:5">
      <c r="A13298" s="923"/>
      <c r="B13298" s="917"/>
      <c r="C13298" s="917"/>
      <c r="D13298" s="917"/>
      <c r="E13298" s="917"/>
    </row>
    <row r="13299" spans="1:5">
      <c r="A13299" s="923"/>
      <c r="B13299" s="917"/>
      <c r="C13299" s="917"/>
      <c r="D13299" s="917"/>
      <c r="E13299" s="917"/>
    </row>
    <row r="13300" spans="1:5">
      <c r="A13300" s="923"/>
      <c r="B13300" s="917"/>
      <c r="C13300" s="917"/>
      <c r="D13300" s="917"/>
      <c r="E13300" s="917"/>
    </row>
    <row r="13301" spans="1:5">
      <c r="A13301" s="923"/>
      <c r="B13301" s="917"/>
      <c r="C13301" s="917"/>
      <c r="D13301" s="917"/>
      <c r="E13301" s="917"/>
    </row>
    <row r="13302" spans="1:5">
      <c r="A13302" s="923"/>
      <c r="B13302" s="917"/>
      <c r="C13302" s="917"/>
      <c r="D13302" s="917"/>
      <c r="E13302" s="917"/>
    </row>
    <row r="13303" spans="1:5">
      <c r="A13303" s="923"/>
      <c r="B13303" s="917"/>
      <c r="C13303" s="917"/>
      <c r="D13303" s="917"/>
      <c r="E13303" s="917"/>
    </row>
    <row r="13304" spans="1:5">
      <c r="A13304" s="923"/>
      <c r="B13304" s="917"/>
      <c r="C13304" s="917"/>
      <c r="D13304" s="917"/>
      <c r="E13304" s="917"/>
    </row>
    <row r="13305" spans="1:5">
      <c r="A13305" s="923"/>
      <c r="B13305" s="917"/>
      <c r="C13305" s="917"/>
      <c r="D13305" s="917"/>
      <c r="E13305" s="917"/>
    </row>
    <row r="13306" spans="1:5">
      <c r="A13306" s="923"/>
      <c r="B13306" s="917"/>
      <c r="C13306" s="917"/>
      <c r="D13306" s="917"/>
      <c r="E13306" s="917"/>
    </row>
    <row r="13307" spans="1:5">
      <c r="A13307" s="923"/>
      <c r="B13307" s="917"/>
      <c r="C13307" s="917"/>
      <c r="D13307" s="917"/>
      <c r="E13307" s="917"/>
    </row>
    <row r="13308" spans="1:5">
      <c r="A13308" s="923"/>
      <c r="B13308" s="917"/>
      <c r="C13308" s="917"/>
      <c r="D13308" s="917"/>
      <c r="E13308" s="917"/>
    </row>
    <row r="13309" spans="1:5">
      <c r="A13309" s="923"/>
      <c r="B13309" s="917"/>
      <c r="C13309" s="917"/>
      <c r="D13309" s="917"/>
      <c r="E13309" s="917"/>
    </row>
    <row r="13310" spans="1:5">
      <c r="A13310" s="923"/>
      <c r="B13310" s="917"/>
      <c r="C13310" s="917"/>
      <c r="D13310" s="917"/>
      <c r="E13310" s="917"/>
    </row>
    <row r="13311" spans="1:5">
      <c r="A13311" s="923"/>
      <c r="B13311" s="917"/>
      <c r="C13311" s="917"/>
      <c r="D13311" s="917"/>
      <c r="E13311" s="917"/>
    </row>
    <row r="13312" spans="1:5">
      <c r="A13312" s="923"/>
      <c r="B13312" s="917"/>
      <c r="C13312" s="917"/>
      <c r="D13312" s="917"/>
      <c r="E13312" s="917"/>
    </row>
    <row r="13313" spans="1:5">
      <c r="A13313" s="923"/>
      <c r="B13313" s="917"/>
      <c r="C13313" s="917"/>
      <c r="D13313" s="917"/>
      <c r="E13313" s="917"/>
    </row>
    <row r="13314" spans="1:5">
      <c r="A13314" s="923"/>
      <c r="B13314" s="917"/>
      <c r="C13314" s="917"/>
      <c r="D13314" s="917"/>
      <c r="E13314" s="917"/>
    </row>
    <row r="13315" spans="1:5">
      <c r="A13315" s="923"/>
      <c r="B13315" s="917"/>
      <c r="C13315" s="917"/>
      <c r="D13315" s="917"/>
      <c r="E13315" s="917"/>
    </row>
    <row r="13316" spans="1:5">
      <c r="A13316" s="923"/>
      <c r="B13316" s="917"/>
      <c r="C13316" s="917"/>
      <c r="D13316" s="917"/>
      <c r="E13316" s="917"/>
    </row>
    <row r="13317" spans="1:5">
      <c r="A13317" s="923"/>
      <c r="B13317" s="917"/>
      <c r="C13317" s="917"/>
      <c r="D13317" s="917"/>
      <c r="E13317" s="917"/>
    </row>
    <row r="13318" spans="1:5">
      <c r="A13318" s="923"/>
      <c r="B13318" s="917"/>
      <c r="C13318" s="917"/>
      <c r="D13318" s="917"/>
      <c r="E13318" s="917"/>
    </row>
    <row r="13319" spans="1:5">
      <c r="A13319" s="923"/>
      <c r="B13319" s="917"/>
      <c r="C13319" s="917"/>
      <c r="D13319" s="917"/>
      <c r="E13319" s="917"/>
    </row>
    <row r="13320" spans="1:5">
      <c r="A13320" s="923"/>
      <c r="B13320" s="917"/>
      <c r="C13320" s="917"/>
      <c r="D13320" s="917"/>
      <c r="E13320" s="917"/>
    </row>
    <row r="13321" spans="1:5">
      <c r="A13321" s="923"/>
      <c r="B13321" s="917"/>
      <c r="C13321" s="917"/>
      <c r="D13321" s="917"/>
      <c r="E13321" s="917"/>
    </row>
    <row r="13322" spans="1:5">
      <c r="A13322" s="923"/>
      <c r="B13322" s="917"/>
      <c r="C13322" s="917"/>
      <c r="D13322" s="917"/>
      <c r="E13322" s="917"/>
    </row>
    <row r="13323" spans="1:5">
      <c r="A13323" s="923"/>
      <c r="B13323" s="917"/>
      <c r="C13323" s="917"/>
      <c r="D13323" s="917"/>
      <c r="E13323" s="917"/>
    </row>
    <row r="13324" spans="1:5">
      <c r="A13324" s="923"/>
      <c r="B13324" s="917"/>
      <c r="C13324" s="917"/>
      <c r="D13324" s="917"/>
      <c r="E13324" s="917"/>
    </row>
    <row r="13325" spans="1:5">
      <c r="A13325" s="923"/>
      <c r="B13325" s="917"/>
      <c r="C13325" s="917"/>
      <c r="D13325" s="917"/>
      <c r="E13325" s="917"/>
    </row>
    <row r="13326" spans="1:5">
      <c r="A13326" s="923"/>
      <c r="B13326" s="917"/>
      <c r="C13326" s="917"/>
      <c r="D13326" s="917"/>
      <c r="E13326" s="917"/>
    </row>
    <row r="13327" spans="1:5">
      <c r="A13327" s="923"/>
      <c r="B13327" s="917"/>
      <c r="C13327" s="917"/>
      <c r="D13327" s="917"/>
      <c r="E13327" s="917"/>
    </row>
    <row r="13328" spans="1:5">
      <c r="A13328" s="923"/>
      <c r="B13328" s="917"/>
      <c r="C13328" s="917"/>
      <c r="D13328" s="917"/>
      <c r="E13328" s="917"/>
    </row>
    <row r="13329" spans="1:5">
      <c r="A13329" s="923"/>
      <c r="B13329" s="917"/>
      <c r="C13329" s="917"/>
      <c r="D13329" s="917"/>
      <c r="E13329" s="917"/>
    </row>
    <row r="13330" spans="1:5">
      <c r="A13330" s="923"/>
      <c r="B13330" s="917"/>
      <c r="C13330" s="917"/>
      <c r="D13330" s="917"/>
      <c r="E13330" s="917"/>
    </row>
    <row r="13331" spans="1:5">
      <c r="A13331" s="923"/>
      <c r="B13331" s="917"/>
      <c r="C13331" s="917"/>
      <c r="D13331" s="917"/>
      <c r="E13331" s="917"/>
    </row>
    <row r="13332" spans="1:5">
      <c r="A13332" s="923"/>
      <c r="B13332" s="917"/>
      <c r="C13332" s="917"/>
      <c r="D13332" s="917"/>
      <c r="E13332" s="917"/>
    </row>
    <row r="13333" spans="1:5">
      <c r="A13333" s="923"/>
      <c r="B13333" s="917"/>
      <c r="C13333" s="917"/>
      <c r="D13333" s="917"/>
      <c r="E13333" s="917"/>
    </row>
    <row r="13334" spans="1:5">
      <c r="A13334" s="923"/>
      <c r="B13334" s="917"/>
      <c r="C13334" s="917"/>
      <c r="D13334" s="917"/>
      <c r="E13334" s="917"/>
    </row>
    <row r="13335" spans="1:5">
      <c r="A13335" s="923"/>
      <c r="B13335" s="917"/>
      <c r="C13335" s="917"/>
      <c r="D13335" s="917"/>
      <c r="E13335" s="917"/>
    </row>
    <row r="13336" spans="1:5">
      <c r="A13336" s="923"/>
      <c r="B13336" s="917"/>
      <c r="C13336" s="917"/>
      <c r="D13336" s="917"/>
      <c r="E13336" s="917"/>
    </row>
    <row r="13337" spans="1:5">
      <c r="A13337" s="923"/>
      <c r="B13337" s="917"/>
      <c r="C13337" s="917"/>
      <c r="D13337" s="917"/>
      <c r="E13337" s="917"/>
    </row>
    <row r="13338" spans="1:5">
      <c r="A13338" s="923"/>
      <c r="B13338" s="917"/>
      <c r="C13338" s="917"/>
      <c r="D13338" s="917"/>
      <c r="E13338" s="917"/>
    </row>
    <row r="13339" spans="1:5">
      <c r="A13339" s="923"/>
      <c r="B13339" s="917"/>
      <c r="C13339" s="917"/>
      <c r="D13339" s="917"/>
      <c r="E13339" s="917"/>
    </row>
    <row r="13340" spans="1:5">
      <c r="A13340" s="923"/>
      <c r="B13340" s="917"/>
      <c r="C13340" s="917"/>
      <c r="D13340" s="917"/>
      <c r="E13340" s="917"/>
    </row>
    <row r="13341" spans="1:5">
      <c r="A13341" s="923"/>
      <c r="B13341" s="917"/>
      <c r="C13341" s="917"/>
      <c r="D13341" s="917"/>
      <c r="E13341" s="917"/>
    </row>
    <row r="13342" spans="1:5">
      <c r="A13342" s="923"/>
      <c r="B13342" s="917"/>
      <c r="C13342" s="917"/>
      <c r="D13342" s="917"/>
      <c r="E13342" s="917"/>
    </row>
    <row r="13343" spans="1:5">
      <c r="A13343" s="923"/>
      <c r="B13343" s="917"/>
      <c r="C13343" s="917"/>
      <c r="D13343" s="917"/>
      <c r="E13343" s="917"/>
    </row>
    <row r="13344" spans="1:5">
      <c r="A13344" s="923"/>
      <c r="B13344" s="917"/>
      <c r="C13344" s="917"/>
      <c r="D13344" s="917"/>
      <c r="E13344" s="917"/>
    </row>
    <row r="13345" spans="1:5">
      <c r="A13345" s="923"/>
      <c r="B13345" s="917"/>
      <c r="C13345" s="917"/>
      <c r="D13345" s="917"/>
      <c r="E13345" s="917"/>
    </row>
    <row r="13346" spans="1:5">
      <c r="A13346" s="923"/>
      <c r="B13346" s="917"/>
      <c r="C13346" s="917"/>
      <c r="D13346" s="917"/>
      <c r="E13346" s="917"/>
    </row>
    <row r="13347" spans="1:5">
      <c r="A13347" s="923"/>
      <c r="B13347" s="917"/>
      <c r="C13347" s="917"/>
      <c r="D13347" s="917"/>
      <c r="E13347" s="917"/>
    </row>
    <row r="13348" spans="1:5">
      <c r="A13348" s="923"/>
      <c r="B13348" s="917"/>
      <c r="C13348" s="917"/>
      <c r="D13348" s="917"/>
      <c r="E13348" s="917"/>
    </row>
    <row r="13349" spans="1:5">
      <c r="A13349" s="923"/>
      <c r="B13349" s="917"/>
      <c r="C13349" s="917"/>
      <c r="D13349" s="917"/>
      <c r="E13349" s="917"/>
    </row>
    <row r="13350" spans="1:5">
      <c r="A13350" s="923"/>
      <c r="B13350" s="917"/>
      <c r="C13350" s="917"/>
      <c r="D13350" s="917"/>
      <c r="E13350" s="917"/>
    </row>
    <row r="13351" spans="1:5">
      <c r="A13351" s="923"/>
      <c r="B13351" s="917"/>
      <c r="C13351" s="917"/>
      <c r="D13351" s="917"/>
      <c r="E13351" s="917"/>
    </row>
    <row r="13352" spans="1:5">
      <c r="A13352" s="923"/>
      <c r="B13352" s="917"/>
      <c r="C13352" s="917"/>
      <c r="D13352" s="917"/>
      <c r="E13352" s="917"/>
    </row>
    <row r="13353" spans="1:5">
      <c r="A13353" s="923"/>
      <c r="B13353" s="917"/>
      <c r="C13353" s="917"/>
      <c r="D13353" s="917"/>
      <c r="E13353" s="917"/>
    </row>
    <row r="13354" spans="1:5">
      <c r="A13354" s="923"/>
      <c r="B13354" s="917"/>
      <c r="C13354" s="917"/>
      <c r="D13354" s="917"/>
      <c r="E13354" s="917"/>
    </row>
    <row r="13355" spans="1:5">
      <c r="A13355" s="923"/>
      <c r="B13355" s="917"/>
      <c r="C13355" s="917"/>
      <c r="D13355" s="917"/>
      <c r="E13355" s="917"/>
    </row>
    <row r="13356" spans="1:5">
      <c r="A13356" s="923"/>
      <c r="B13356" s="917"/>
      <c r="C13356" s="917"/>
      <c r="D13356" s="917"/>
      <c r="E13356" s="917"/>
    </row>
    <row r="13357" spans="1:5">
      <c r="A13357" s="923"/>
      <c r="B13357" s="917"/>
      <c r="C13357" s="917"/>
      <c r="D13357" s="917"/>
      <c r="E13357" s="917"/>
    </row>
    <row r="13358" spans="1:5">
      <c r="A13358" s="923"/>
      <c r="B13358" s="917"/>
      <c r="C13358" s="917"/>
      <c r="D13358" s="917"/>
      <c r="E13358" s="917"/>
    </row>
    <row r="13359" spans="1:5">
      <c r="A13359" s="923"/>
      <c r="B13359" s="917"/>
      <c r="C13359" s="917"/>
      <c r="D13359" s="917"/>
      <c r="E13359" s="917"/>
    </row>
    <row r="13360" spans="1:5">
      <c r="A13360" s="923"/>
      <c r="B13360" s="917"/>
      <c r="C13360" s="917"/>
      <c r="D13360" s="917"/>
      <c r="E13360" s="917"/>
    </row>
    <row r="13361" spans="1:5">
      <c r="A13361" s="923"/>
      <c r="B13361" s="917"/>
      <c r="C13361" s="917"/>
      <c r="D13361" s="917"/>
      <c r="E13361" s="917"/>
    </row>
    <row r="13362" spans="1:5">
      <c r="A13362" s="923"/>
      <c r="B13362" s="917"/>
      <c r="C13362" s="917"/>
      <c r="D13362" s="917"/>
      <c r="E13362" s="917"/>
    </row>
    <row r="13363" spans="1:5">
      <c r="A13363" s="923"/>
      <c r="B13363" s="917"/>
      <c r="C13363" s="917"/>
      <c r="D13363" s="917"/>
      <c r="E13363" s="917"/>
    </row>
    <row r="13364" spans="1:5">
      <c r="A13364" s="923"/>
      <c r="B13364" s="917"/>
      <c r="C13364" s="917"/>
      <c r="D13364" s="917"/>
      <c r="E13364" s="917"/>
    </row>
    <row r="13365" spans="1:5">
      <c r="A13365" s="923"/>
      <c r="B13365" s="917"/>
      <c r="C13365" s="917"/>
      <c r="D13365" s="917"/>
      <c r="E13365" s="917"/>
    </row>
    <row r="13366" spans="1:5">
      <c r="A13366" s="923"/>
      <c r="B13366" s="917"/>
      <c r="C13366" s="917"/>
      <c r="D13366" s="917"/>
      <c r="E13366" s="917"/>
    </row>
    <row r="13367" spans="1:5">
      <c r="A13367" s="923"/>
      <c r="B13367" s="917"/>
      <c r="C13367" s="917"/>
      <c r="D13367" s="917"/>
      <c r="E13367" s="917"/>
    </row>
    <row r="13368" spans="1:5">
      <c r="A13368" s="923"/>
      <c r="B13368" s="917"/>
      <c r="C13368" s="917"/>
      <c r="D13368" s="917"/>
      <c r="E13368" s="917"/>
    </row>
    <row r="13369" spans="1:5">
      <c r="A13369" s="923"/>
      <c r="B13369" s="917"/>
      <c r="C13369" s="917"/>
      <c r="D13369" s="917"/>
      <c r="E13369" s="917"/>
    </row>
    <row r="13370" spans="1:5">
      <c r="A13370" s="923"/>
      <c r="B13370" s="917"/>
      <c r="C13370" s="917"/>
      <c r="D13370" s="917"/>
      <c r="E13370" s="917"/>
    </row>
    <row r="13371" spans="1:5">
      <c r="A13371" s="923"/>
      <c r="B13371" s="917"/>
      <c r="C13371" s="917"/>
      <c r="D13371" s="917"/>
      <c r="E13371" s="917"/>
    </row>
    <row r="13372" spans="1:5">
      <c r="A13372" s="923"/>
      <c r="B13372" s="917"/>
      <c r="C13372" s="917"/>
      <c r="D13372" s="917"/>
      <c r="E13372" s="917"/>
    </row>
    <row r="13373" spans="1:5">
      <c r="A13373" s="923"/>
      <c r="B13373" s="917"/>
      <c r="C13373" s="917"/>
      <c r="D13373" s="917"/>
      <c r="E13373" s="917"/>
    </row>
    <row r="13374" spans="1:5">
      <c r="A13374" s="923"/>
      <c r="B13374" s="917"/>
      <c r="C13374" s="917"/>
      <c r="D13374" s="917"/>
      <c r="E13374" s="917"/>
    </row>
    <row r="13375" spans="1:5">
      <c r="A13375" s="923"/>
      <c r="B13375" s="917"/>
      <c r="C13375" s="917"/>
      <c r="D13375" s="917"/>
      <c r="E13375" s="917"/>
    </row>
    <row r="13376" spans="1:5">
      <c r="A13376" s="923"/>
      <c r="B13376" s="917"/>
      <c r="C13376" s="917"/>
      <c r="D13376" s="917"/>
      <c r="E13376" s="917"/>
    </row>
    <row r="13377" spans="1:5">
      <c r="A13377" s="923"/>
      <c r="B13377" s="917"/>
      <c r="C13377" s="917"/>
      <c r="D13377" s="917"/>
      <c r="E13377" s="917"/>
    </row>
    <row r="13378" spans="1:5">
      <c r="A13378" s="923"/>
      <c r="B13378" s="917"/>
      <c r="C13378" s="917"/>
      <c r="D13378" s="917"/>
      <c r="E13378" s="917"/>
    </row>
    <row r="13379" spans="1:5">
      <c r="A13379" s="923"/>
      <c r="B13379" s="917"/>
      <c r="C13379" s="917"/>
      <c r="D13379" s="917"/>
      <c r="E13379" s="917"/>
    </row>
    <row r="13380" spans="1:5">
      <c r="A13380" s="923"/>
      <c r="B13380" s="917"/>
      <c r="C13380" s="917"/>
      <c r="D13380" s="917"/>
      <c r="E13380" s="917"/>
    </row>
    <row r="13381" spans="1:5">
      <c r="A13381" s="923"/>
      <c r="B13381" s="917"/>
      <c r="C13381" s="917"/>
      <c r="D13381" s="917"/>
      <c r="E13381" s="917"/>
    </row>
    <row r="13382" spans="1:5">
      <c r="A13382" s="923"/>
      <c r="B13382" s="917"/>
      <c r="C13382" s="917"/>
      <c r="D13382" s="917"/>
      <c r="E13382" s="917"/>
    </row>
    <row r="13383" spans="1:5">
      <c r="A13383" s="923"/>
      <c r="B13383" s="917"/>
      <c r="C13383" s="917"/>
      <c r="D13383" s="917"/>
      <c r="E13383" s="917"/>
    </row>
    <row r="13384" spans="1:5">
      <c r="A13384" s="923"/>
      <c r="B13384" s="917"/>
      <c r="C13384" s="917"/>
      <c r="D13384" s="917"/>
      <c r="E13384" s="917"/>
    </row>
    <row r="13385" spans="1:5">
      <c r="A13385" s="923"/>
      <c r="B13385" s="917"/>
      <c r="C13385" s="917"/>
      <c r="D13385" s="917"/>
      <c r="E13385" s="917"/>
    </row>
    <row r="13386" spans="1:5">
      <c r="A13386" s="923"/>
      <c r="B13386" s="917"/>
      <c r="C13386" s="917"/>
      <c r="D13386" s="917"/>
      <c r="E13386" s="917"/>
    </row>
    <row r="13387" spans="1:5">
      <c r="A13387" s="923"/>
      <c r="B13387" s="917"/>
      <c r="C13387" s="917"/>
      <c r="D13387" s="917"/>
      <c r="E13387" s="917"/>
    </row>
    <row r="13388" spans="1:5">
      <c r="A13388" s="923"/>
      <c r="B13388" s="917"/>
      <c r="C13388" s="917"/>
      <c r="D13388" s="917"/>
      <c r="E13388" s="917"/>
    </row>
    <row r="13389" spans="1:5">
      <c r="A13389" s="923"/>
      <c r="B13389" s="917"/>
      <c r="C13389" s="917"/>
      <c r="D13389" s="917"/>
      <c r="E13389" s="917"/>
    </row>
    <row r="13390" spans="1:5">
      <c r="A13390" s="923"/>
      <c r="B13390" s="917"/>
      <c r="C13390" s="917"/>
      <c r="D13390" s="917"/>
      <c r="E13390" s="917"/>
    </row>
    <row r="13391" spans="1:5">
      <c r="A13391" s="923"/>
      <c r="B13391" s="917"/>
      <c r="C13391" s="917"/>
      <c r="D13391" s="917"/>
      <c r="E13391" s="917"/>
    </row>
    <row r="13392" spans="1:5">
      <c r="A13392" s="923"/>
      <c r="B13392" s="917"/>
      <c r="C13392" s="917"/>
      <c r="D13392" s="917"/>
      <c r="E13392" s="917"/>
    </row>
    <row r="13393" spans="1:5">
      <c r="A13393" s="923"/>
      <c r="B13393" s="917"/>
      <c r="C13393" s="917"/>
      <c r="D13393" s="917"/>
      <c r="E13393" s="917"/>
    </row>
    <row r="13394" spans="1:5">
      <c r="A13394" s="923"/>
      <c r="B13394" s="917"/>
      <c r="C13394" s="917"/>
      <c r="D13394" s="917"/>
      <c r="E13394" s="917"/>
    </row>
    <row r="13395" spans="1:5">
      <c r="A13395" s="923"/>
      <c r="B13395" s="917"/>
      <c r="C13395" s="917"/>
      <c r="D13395" s="917"/>
      <c r="E13395" s="917"/>
    </row>
    <row r="13396" spans="1:5">
      <c r="A13396" s="923"/>
      <c r="B13396" s="917"/>
      <c r="C13396" s="917"/>
      <c r="D13396" s="917"/>
      <c r="E13396" s="917"/>
    </row>
    <row r="13397" spans="1:5">
      <c r="A13397" s="923"/>
      <c r="B13397" s="917"/>
      <c r="C13397" s="917"/>
      <c r="D13397" s="917"/>
      <c r="E13397" s="917"/>
    </row>
    <row r="13398" spans="1:5">
      <c r="A13398" s="923"/>
      <c r="B13398" s="917"/>
      <c r="C13398" s="917"/>
      <c r="D13398" s="917"/>
      <c r="E13398" s="917"/>
    </row>
    <row r="13399" spans="1:5">
      <c r="A13399" s="923"/>
      <c r="B13399" s="917"/>
      <c r="C13399" s="917"/>
      <c r="D13399" s="917"/>
      <c r="E13399" s="917"/>
    </row>
    <row r="13400" spans="1:5">
      <c r="A13400" s="923"/>
      <c r="B13400" s="917"/>
      <c r="C13400" s="917"/>
      <c r="D13400" s="917"/>
      <c r="E13400" s="917"/>
    </row>
    <row r="13401" spans="1:5">
      <c r="A13401" s="923"/>
      <c r="B13401" s="917"/>
      <c r="C13401" s="917"/>
      <c r="D13401" s="917"/>
      <c r="E13401" s="917"/>
    </row>
    <row r="13402" spans="1:5">
      <c r="A13402" s="923"/>
      <c r="B13402" s="917"/>
      <c r="C13402" s="917"/>
      <c r="D13402" s="917"/>
      <c r="E13402" s="917"/>
    </row>
    <row r="13403" spans="1:5">
      <c r="A13403" s="923"/>
      <c r="B13403" s="917"/>
      <c r="C13403" s="917"/>
      <c r="D13403" s="917"/>
      <c r="E13403" s="917"/>
    </row>
    <row r="13404" spans="1:5">
      <c r="A13404" s="923"/>
      <c r="B13404" s="917"/>
      <c r="C13404" s="917"/>
      <c r="D13404" s="917"/>
      <c r="E13404" s="917"/>
    </row>
    <row r="13405" spans="1:5">
      <c r="A13405" s="923"/>
      <c r="B13405" s="917"/>
      <c r="C13405" s="917"/>
      <c r="D13405" s="917"/>
      <c r="E13405" s="917"/>
    </row>
    <row r="13406" spans="1:5">
      <c r="A13406" s="923"/>
      <c r="B13406" s="917"/>
      <c r="C13406" s="917"/>
      <c r="D13406" s="917"/>
      <c r="E13406" s="917"/>
    </row>
    <row r="13407" spans="1:5">
      <c r="A13407" s="923"/>
      <c r="B13407" s="917"/>
      <c r="C13407" s="917"/>
      <c r="D13407" s="917"/>
      <c r="E13407" s="917"/>
    </row>
    <row r="13408" spans="1:5">
      <c r="A13408" s="923"/>
      <c r="B13408" s="917"/>
      <c r="C13408" s="917"/>
      <c r="D13408" s="917"/>
      <c r="E13408" s="917"/>
    </row>
    <row r="13409" spans="1:5">
      <c r="A13409" s="923"/>
      <c r="B13409" s="917"/>
      <c r="C13409" s="917"/>
      <c r="D13409" s="917"/>
      <c r="E13409" s="917"/>
    </row>
    <row r="13410" spans="1:5">
      <c r="A13410" s="923"/>
      <c r="B13410" s="917"/>
      <c r="C13410" s="917"/>
      <c r="D13410" s="917"/>
      <c r="E13410" s="917"/>
    </row>
    <row r="13411" spans="1:5">
      <c r="A13411" s="923"/>
      <c r="B13411" s="917"/>
      <c r="C13411" s="917"/>
      <c r="D13411" s="917"/>
      <c r="E13411" s="917"/>
    </row>
    <row r="13412" spans="1:5">
      <c r="A13412" s="923"/>
      <c r="B13412" s="917"/>
      <c r="C13412" s="917"/>
      <c r="D13412" s="917"/>
      <c r="E13412" s="917"/>
    </row>
    <row r="13413" spans="1:5">
      <c r="A13413" s="923"/>
      <c r="B13413" s="917"/>
      <c r="C13413" s="917"/>
      <c r="D13413" s="917"/>
      <c r="E13413" s="917"/>
    </row>
    <row r="13414" spans="1:5">
      <c r="A13414" s="923"/>
      <c r="B13414" s="917"/>
      <c r="C13414" s="917"/>
      <c r="D13414" s="917"/>
      <c r="E13414" s="917"/>
    </row>
    <row r="13415" spans="1:5">
      <c r="A13415" s="923"/>
      <c r="B13415" s="917"/>
      <c r="C13415" s="917"/>
      <c r="D13415" s="917"/>
      <c r="E13415" s="917"/>
    </row>
    <row r="13416" spans="1:5">
      <c r="A13416" s="923"/>
      <c r="B13416" s="917"/>
      <c r="C13416" s="917"/>
      <c r="D13416" s="917"/>
      <c r="E13416" s="917"/>
    </row>
    <row r="13417" spans="1:5">
      <c r="A13417" s="923"/>
      <c r="B13417" s="917"/>
      <c r="C13417" s="917"/>
      <c r="D13417" s="917"/>
      <c r="E13417" s="917"/>
    </row>
    <row r="13418" spans="1:5">
      <c r="A13418" s="923"/>
      <c r="B13418" s="917"/>
      <c r="C13418" s="917"/>
      <c r="D13418" s="917"/>
      <c r="E13418" s="917"/>
    </row>
    <row r="13419" spans="1:5">
      <c r="A13419" s="923"/>
      <c r="B13419" s="917"/>
      <c r="C13419" s="917"/>
      <c r="D13419" s="917"/>
      <c r="E13419" s="917"/>
    </row>
    <row r="13420" spans="1:5">
      <c r="A13420" s="923"/>
      <c r="B13420" s="917"/>
      <c r="C13420" s="917"/>
      <c r="D13420" s="917"/>
      <c r="E13420" s="917"/>
    </row>
    <row r="13421" spans="1:5">
      <c r="A13421" s="923"/>
      <c r="B13421" s="917"/>
      <c r="C13421" s="917"/>
      <c r="D13421" s="917"/>
      <c r="E13421" s="917"/>
    </row>
    <row r="13422" spans="1:5">
      <c r="A13422" s="923"/>
      <c r="B13422" s="917"/>
      <c r="C13422" s="917"/>
      <c r="D13422" s="917"/>
      <c r="E13422" s="917"/>
    </row>
    <row r="13423" spans="1:5">
      <c r="A13423" s="923"/>
      <c r="B13423" s="917"/>
      <c r="C13423" s="917"/>
      <c r="D13423" s="917"/>
      <c r="E13423" s="917"/>
    </row>
    <row r="13424" spans="1:5">
      <c r="A13424" s="923"/>
      <c r="B13424" s="917"/>
      <c r="C13424" s="917"/>
      <c r="D13424" s="917"/>
      <c r="E13424" s="917"/>
    </row>
    <row r="13425" spans="1:5">
      <c r="A13425" s="923"/>
      <c r="B13425" s="917"/>
      <c r="C13425" s="917"/>
      <c r="D13425" s="917"/>
      <c r="E13425" s="917"/>
    </row>
    <row r="13426" spans="1:5">
      <c r="A13426" s="923"/>
      <c r="B13426" s="917"/>
      <c r="C13426" s="917"/>
      <c r="D13426" s="917"/>
      <c r="E13426" s="917"/>
    </row>
    <row r="13427" spans="1:5">
      <c r="A13427" s="923"/>
      <c r="B13427" s="917"/>
      <c r="C13427" s="917"/>
      <c r="D13427" s="917"/>
      <c r="E13427" s="917"/>
    </row>
    <row r="13428" spans="1:5">
      <c r="A13428" s="923"/>
      <c r="B13428" s="917"/>
      <c r="C13428" s="917"/>
      <c r="D13428" s="917"/>
      <c r="E13428" s="917"/>
    </row>
    <row r="13429" spans="1:5">
      <c r="A13429" s="923"/>
      <c r="B13429" s="917"/>
      <c r="C13429" s="917"/>
      <c r="D13429" s="917"/>
      <c r="E13429" s="917"/>
    </row>
    <row r="13430" spans="1:5">
      <c r="A13430" s="923"/>
      <c r="B13430" s="917"/>
      <c r="C13430" s="917"/>
      <c r="D13430" s="917"/>
      <c r="E13430" s="917"/>
    </row>
    <row r="13431" spans="1:5">
      <c r="A13431" s="923"/>
      <c r="B13431" s="917"/>
      <c r="C13431" s="917"/>
      <c r="D13431" s="917"/>
      <c r="E13431" s="917"/>
    </row>
    <row r="13432" spans="1:5">
      <c r="A13432" s="923"/>
      <c r="B13432" s="917"/>
      <c r="C13432" s="917"/>
      <c r="D13432" s="917"/>
      <c r="E13432" s="917"/>
    </row>
    <row r="13433" spans="1:5">
      <c r="A13433" s="923"/>
      <c r="B13433" s="917"/>
      <c r="C13433" s="917"/>
      <c r="D13433" s="917"/>
      <c r="E13433" s="917"/>
    </row>
    <row r="13434" spans="1:5">
      <c r="A13434" s="923"/>
      <c r="B13434" s="917"/>
      <c r="C13434" s="917"/>
      <c r="D13434" s="917"/>
      <c r="E13434" s="917"/>
    </row>
    <row r="13435" spans="1:5">
      <c r="A13435" s="923"/>
      <c r="B13435" s="917"/>
      <c r="C13435" s="917"/>
      <c r="D13435" s="917"/>
      <c r="E13435" s="917"/>
    </row>
    <row r="13436" spans="1:5">
      <c r="A13436" s="923"/>
      <c r="B13436" s="917"/>
      <c r="C13436" s="917"/>
      <c r="D13436" s="917"/>
      <c r="E13436" s="917"/>
    </row>
    <row r="13437" spans="1:5">
      <c r="A13437" s="923"/>
      <c r="B13437" s="917"/>
      <c r="C13437" s="917"/>
      <c r="D13437" s="917"/>
      <c r="E13437" s="917"/>
    </row>
    <row r="13438" spans="1:5">
      <c r="A13438" s="923"/>
      <c r="B13438" s="917"/>
      <c r="C13438" s="917"/>
      <c r="D13438" s="917"/>
      <c r="E13438" s="917"/>
    </row>
    <row r="13439" spans="1:5">
      <c r="A13439" s="923"/>
      <c r="B13439" s="917"/>
      <c r="C13439" s="917"/>
      <c r="D13439" s="917"/>
      <c r="E13439" s="917"/>
    </row>
    <row r="13440" spans="1:5">
      <c r="A13440" s="923"/>
      <c r="B13440" s="917"/>
      <c r="C13440" s="917"/>
      <c r="D13440" s="917"/>
      <c r="E13440" s="917"/>
    </row>
    <row r="13441" spans="1:5">
      <c r="A13441" s="923"/>
      <c r="B13441" s="917"/>
      <c r="C13441" s="917"/>
      <c r="D13441" s="917"/>
      <c r="E13441" s="917"/>
    </row>
    <row r="13442" spans="1:5">
      <c r="A13442" s="923"/>
      <c r="B13442" s="917"/>
      <c r="C13442" s="917"/>
      <c r="D13442" s="917"/>
      <c r="E13442" s="917"/>
    </row>
    <row r="13443" spans="1:5">
      <c r="A13443" s="923"/>
      <c r="B13443" s="917"/>
      <c r="C13443" s="917"/>
      <c r="D13443" s="917"/>
      <c r="E13443" s="917"/>
    </row>
    <row r="13444" spans="1:5">
      <c r="A13444" s="923"/>
      <c r="B13444" s="917"/>
      <c r="C13444" s="917"/>
      <c r="D13444" s="917"/>
      <c r="E13444" s="917"/>
    </row>
    <row r="13445" spans="1:5">
      <c r="A13445" s="923"/>
      <c r="B13445" s="917"/>
      <c r="C13445" s="917"/>
      <c r="D13445" s="917"/>
      <c r="E13445" s="917"/>
    </row>
    <row r="13446" spans="1:5">
      <c r="A13446" s="923"/>
      <c r="B13446" s="917"/>
      <c r="C13446" s="917"/>
      <c r="D13446" s="917"/>
      <c r="E13446" s="917"/>
    </row>
    <row r="13447" spans="1:5">
      <c r="A13447" s="923"/>
      <c r="B13447" s="917"/>
      <c r="C13447" s="917"/>
      <c r="D13447" s="917"/>
      <c r="E13447" s="917"/>
    </row>
    <row r="13448" spans="1:5">
      <c r="A13448" s="923"/>
      <c r="B13448" s="917"/>
      <c r="C13448" s="917"/>
      <c r="D13448" s="917"/>
      <c r="E13448" s="917"/>
    </row>
    <row r="13449" spans="1:5">
      <c r="A13449" s="923"/>
      <c r="B13449" s="917"/>
      <c r="C13449" s="917"/>
      <c r="D13449" s="917"/>
      <c r="E13449" s="917"/>
    </row>
    <row r="13450" spans="1:5">
      <c r="A13450" s="923"/>
      <c r="B13450" s="917"/>
      <c r="C13450" s="917"/>
      <c r="D13450" s="917"/>
      <c r="E13450" s="917"/>
    </row>
    <row r="13451" spans="1:5">
      <c r="A13451" s="923"/>
      <c r="B13451" s="917"/>
      <c r="C13451" s="917"/>
      <c r="D13451" s="917"/>
      <c r="E13451" s="917"/>
    </row>
    <row r="13452" spans="1:5">
      <c r="A13452" s="923"/>
      <c r="B13452" s="917"/>
      <c r="C13452" s="917"/>
      <c r="D13452" s="917"/>
      <c r="E13452" s="917"/>
    </row>
    <row r="13453" spans="1:5">
      <c r="A13453" s="923"/>
      <c r="B13453" s="917"/>
      <c r="C13453" s="917"/>
      <c r="D13453" s="917"/>
      <c r="E13453" s="917"/>
    </row>
    <row r="13454" spans="1:5">
      <c r="A13454" s="923"/>
      <c r="B13454" s="917"/>
      <c r="C13454" s="917"/>
      <c r="D13454" s="917"/>
      <c r="E13454" s="917"/>
    </row>
    <row r="13455" spans="1:5">
      <c r="A13455" s="923"/>
      <c r="B13455" s="917"/>
      <c r="C13455" s="917"/>
      <c r="D13455" s="917"/>
      <c r="E13455" s="917"/>
    </row>
    <row r="13456" spans="1:5">
      <c r="A13456" s="923"/>
      <c r="B13456" s="917"/>
      <c r="C13456" s="917"/>
      <c r="D13456" s="917"/>
      <c r="E13456" s="917"/>
    </row>
    <row r="13457" spans="1:5">
      <c r="A13457" s="923"/>
      <c r="B13457" s="917"/>
      <c r="C13457" s="917"/>
      <c r="D13457" s="917"/>
      <c r="E13457" s="917"/>
    </row>
    <row r="13458" spans="1:5">
      <c r="A13458" s="923"/>
      <c r="B13458" s="917"/>
      <c r="C13458" s="917"/>
      <c r="D13458" s="917"/>
      <c r="E13458" s="917"/>
    </row>
    <row r="13459" spans="1:5">
      <c r="A13459" s="923"/>
      <c r="B13459" s="917"/>
      <c r="C13459" s="917"/>
      <c r="D13459" s="917"/>
      <c r="E13459" s="917"/>
    </row>
    <row r="13460" spans="1:5">
      <c r="A13460" s="923"/>
      <c r="B13460" s="917"/>
      <c r="C13460" s="917"/>
      <c r="D13460" s="917"/>
      <c r="E13460" s="917"/>
    </row>
    <row r="13461" spans="1:5">
      <c r="A13461" s="923"/>
      <c r="B13461" s="917"/>
      <c r="C13461" s="917"/>
      <c r="D13461" s="917"/>
      <c r="E13461" s="917"/>
    </row>
    <row r="13462" spans="1:5">
      <c r="A13462" s="923"/>
      <c r="B13462" s="917"/>
      <c r="C13462" s="917"/>
      <c r="D13462" s="917"/>
      <c r="E13462" s="917"/>
    </row>
    <row r="13463" spans="1:5">
      <c r="A13463" s="923"/>
      <c r="B13463" s="917"/>
      <c r="C13463" s="917"/>
      <c r="D13463" s="917"/>
      <c r="E13463" s="917"/>
    </row>
    <row r="13464" spans="1:5">
      <c r="A13464" s="923"/>
      <c r="B13464" s="917"/>
      <c r="C13464" s="917"/>
      <c r="D13464" s="917"/>
      <c r="E13464" s="917"/>
    </row>
    <row r="13465" spans="1:5">
      <c r="A13465" s="923"/>
      <c r="B13465" s="917"/>
      <c r="C13465" s="917"/>
      <c r="D13465" s="917"/>
      <c r="E13465" s="917"/>
    </row>
    <row r="13466" spans="1:5">
      <c r="A13466" s="923"/>
      <c r="B13466" s="917"/>
      <c r="C13466" s="917"/>
      <c r="D13466" s="917"/>
      <c r="E13466" s="917"/>
    </row>
    <row r="13467" spans="1:5">
      <c r="A13467" s="923"/>
      <c r="B13467" s="917"/>
      <c r="C13467" s="917"/>
      <c r="D13467" s="917"/>
      <c r="E13467" s="917"/>
    </row>
    <row r="13468" spans="1:5">
      <c r="A13468" s="923"/>
      <c r="B13468" s="917"/>
      <c r="C13468" s="917"/>
      <c r="D13468" s="917"/>
      <c r="E13468" s="917"/>
    </row>
    <row r="13469" spans="1:5">
      <c r="A13469" s="923"/>
      <c r="B13469" s="917"/>
      <c r="C13469" s="917"/>
      <c r="D13469" s="917"/>
      <c r="E13469" s="917"/>
    </row>
    <row r="13470" spans="1:5">
      <c r="A13470" s="923"/>
      <c r="B13470" s="917"/>
      <c r="C13470" s="917"/>
      <c r="D13470" s="917"/>
      <c r="E13470" s="917"/>
    </row>
    <row r="13471" spans="1:5">
      <c r="A13471" s="923"/>
      <c r="B13471" s="917"/>
      <c r="C13471" s="917"/>
      <c r="D13471" s="917"/>
      <c r="E13471" s="917"/>
    </row>
    <row r="13472" spans="1:5">
      <c r="A13472" s="923"/>
      <c r="B13472" s="917"/>
      <c r="C13472" s="917"/>
      <c r="D13472" s="917"/>
      <c r="E13472" s="917"/>
    </row>
    <row r="13473" spans="1:5">
      <c r="A13473" s="923"/>
      <c r="B13473" s="917"/>
      <c r="C13473" s="917"/>
      <c r="D13473" s="917"/>
      <c r="E13473" s="917"/>
    </row>
    <row r="13474" spans="1:5">
      <c r="A13474" s="923"/>
      <c r="B13474" s="917"/>
      <c r="C13474" s="917"/>
      <c r="D13474" s="917"/>
      <c r="E13474" s="917"/>
    </row>
    <row r="13475" spans="1:5">
      <c r="A13475" s="923"/>
      <c r="B13475" s="917"/>
      <c r="C13475" s="917"/>
      <c r="D13475" s="917"/>
      <c r="E13475" s="917"/>
    </row>
    <row r="13476" spans="1:5">
      <c r="A13476" s="923"/>
      <c r="B13476" s="917"/>
      <c r="C13476" s="917"/>
      <c r="D13476" s="917"/>
      <c r="E13476" s="917"/>
    </row>
    <row r="13477" spans="1:5">
      <c r="A13477" s="923"/>
      <c r="B13477" s="917"/>
      <c r="C13477" s="917"/>
      <c r="D13477" s="917"/>
      <c r="E13477" s="917"/>
    </row>
    <row r="13478" spans="1:5">
      <c r="A13478" s="923"/>
      <c r="B13478" s="917"/>
      <c r="C13478" s="917"/>
      <c r="D13478" s="917"/>
      <c r="E13478" s="917"/>
    </row>
    <row r="13479" spans="1:5">
      <c r="A13479" s="923"/>
      <c r="B13479" s="917"/>
      <c r="C13479" s="917"/>
      <c r="D13479" s="917"/>
      <c r="E13479" s="917"/>
    </row>
    <row r="13480" spans="1:5">
      <c r="A13480" s="923"/>
      <c r="B13480" s="917"/>
      <c r="C13480" s="917"/>
      <c r="D13480" s="917"/>
      <c r="E13480" s="917"/>
    </row>
    <row r="13481" spans="1:5">
      <c r="A13481" s="923"/>
      <c r="B13481" s="917"/>
      <c r="C13481" s="917"/>
      <c r="D13481" s="917"/>
      <c r="E13481" s="917"/>
    </row>
    <row r="13482" spans="1:5">
      <c r="A13482" s="923"/>
      <c r="B13482" s="917"/>
      <c r="C13482" s="917"/>
      <c r="D13482" s="917"/>
      <c r="E13482" s="917"/>
    </row>
    <row r="13483" spans="1:5">
      <c r="A13483" s="923"/>
      <c r="B13483" s="917"/>
      <c r="C13483" s="917"/>
      <c r="D13483" s="917"/>
      <c r="E13483" s="917"/>
    </row>
    <row r="13484" spans="1:5">
      <c r="A13484" s="923"/>
      <c r="B13484" s="917"/>
      <c r="C13484" s="917"/>
      <c r="D13484" s="917"/>
      <c r="E13484" s="917"/>
    </row>
    <row r="13485" spans="1:5">
      <c r="A13485" s="923"/>
      <c r="B13485" s="917"/>
      <c r="C13485" s="917"/>
      <c r="D13485" s="917"/>
      <c r="E13485" s="917"/>
    </row>
    <row r="13486" spans="1:5">
      <c r="A13486" s="923"/>
      <c r="B13486" s="917"/>
      <c r="C13486" s="917"/>
      <c r="D13486" s="917"/>
      <c r="E13486" s="917"/>
    </row>
    <row r="13487" spans="1:5">
      <c r="A13487" s="923"/>
      <c r="B13487" s="917"/>
      <c r="C13487" s="917"/>
      <c r="D13487" s="917"/>
      <c r="E13487" s="917"/>
    </row>
    <row r="13488" spans="1:5">
      <c r="A13488" s="923"/>
      <c r="B13488" s="917"/>
      <c r="C13488" s="917"/>
      <c r="D13488" s="917"/>
      <c r="E13488" s="917"/>
    </row>
    <row r="13489" spans="1:5">
      <c r="A13489" s="923"/>
      <c r="B13489" s="917"/>
      <c r="C13489" s="917"/>
      <c r="D13489" s="917"/>
      <c r="E13489" s="917"/>
    </row>
    <row r="13490" spans="1:5">
      <c r="A13490" s="923"/>
      <c r="B13490" s="917"/>
      <c r="C13490" s="917"/>
      <c r="D13490" s="917"/>
      <c r="E13490" s="917"/>
    </row>
    <row r="13491" spans="1:5">
      <c r="A13491" s="923"/>
      <c r="B13491" s="917"/>
      <c r="C13491" s="917"/>
      <c r="D13491" s="917"/>
      <c r="E13491" s="917"/>
    </row>
    <row r="13492" spans="1:5">
      <c r="A13492" s="923"/>
      <c r="B13492" s="917"/>
      <c r="C13492" s="917"/>
      <c r="D13492" s="917"/>
      <c r="E13492" s="917"/>
    </row>
    <row r="13493" spans="1:5">
      <c r="A13493" s="923"/>
      <c r="B13493" s="917"/>
      <c r="C13493" s="917"/>
      <c r="D13493" s="917"/>
      <c r="E13493" s="917"/>
    </row>
    <row r="13494" spans="1:5">
      <c r="A13494" s="923"/>
      <c r="B13494" s="917"/>
      <c r="C13494" s="917"/>
      <c r="D13494" s="917"/>
      <c r="E13494" s="917"/>
    </row>
    <row r="13495" spans="1:5">
      <c r="A13495" s="923"/>
      <c r="B13495" s="917"/>
      <c r="C13495" s="917"/>
      <c r="D13495" s="917"/>
      <c r="E13495" s="917"/>
    </row>
    <row r="13496" spans="1:5">
      <c r="A13496" s="923"/>
      <c r="B13496" s="917"/>
      <c r="C13496" s="917"/>
      <c r="D13496" s="917"/>
      <c r="E13496" s="917"/>
    </row>
    <row r="13497" spans="1:5">
      <c r="A13497" s="923"/>
      <c r="B13497" s="917"/>
      <c r="C13497" s="917"/>
      <c r="D13497" s="917"/>
      <c r="E13497" s="917"/>
    </row>
    <row r="13498" spans="1:5">
      <c r="A13498" s="923"/>
      <c r="B13498" s="917"/>
      <c r="C13498" s="917"/>
      <c r="D13498" s="917"/>
      <c r="E13498" s="917"/>
    </row>
    <row r="13499" spans="1:5">
      <c r="A13499" s="923"/>
      <c r="B13499" s="917"/>
      <c r="C13499" s="917"/>
      <c r="D13499" s="917"/>
      <c r="E13499" s="917"/>
    </row>
    <row r="13500" spans="1:5">
      <c r="A13500" s="923"/>
      <c r="B13500" s="917"/>
      <c r="C13500" s="917"/>
      <c r="D13500" s="917"/>
      <c r="E13500" s="917"/>
    </row>
    <row r="13501" spans="1:5">
      <c r="A13501" s="923"/>
      <c r="B13501" s="917"/>
      <c r="C13501" s="917"/>
      <c r="D13501" s="917"/>
      <c r="E13501" s="917"/>
    </row>
    <row r="13502" spans="1:5">
      <c r="A13502" s="923"/>
      <c r="B13502" s="917"/>
      <c r="C13502" s="917"/>
      <c r="D13502" s="917"/>
      <c r="E13502" s="917"/>
    </row>
    <row r="13503" spans="1:5">
      <c r="A13503" s="923"/>
      <c r="B13503" s="917"/>
      <c r="C13503" s="917"/>
      <c r="D13503" s="917"/>
      <c r="E13503" s="917"/>
    </row>
    <row r="13504" spans="1:5">
      <c r="A13504" s="923"/>
      <c r="B13504" s="917"/>
      <c r="C13504" s="917"/>
      <c r="D13504" s="917"/>
      <c r="E13504" s="917"/>
    </row>
    <row r="13505" spans="1:5">
      <c r="A13505" s="923"/>
      <c r="B13505" s="917"/>
      <c r="C13505" s="917"/>
      <c r="D13505" s="917"/>
      <c r="E13505" s="917"/>
    </row>
    <row r="13506" spans="1:5">
      <c r="A13506" s="923"/>
      <c r="B13506" s="917"/>
      <c r="C13506" s="917"/>
      <c r="D13506" s="917"/>
      <c r="E13506" s="917"/>
    </row>
    <row r="13507" spans="1:5">
      <c r="A13507" s="923"/>
      <c r="B13507" s="917"/>
      <c r="C13507" s="917"/>
      <c r="D13507" s="917"/>
      <c r="E13507" s="917"/>
    </row>
    <row r="13508" spans="1:5">
      <c r="A13508" s="923"/>
      <c r="B13508" s="917"/>
      <c r="C13508" s="917"/>
      <c r="D13508" s="917"/>
      <c r="E13508" s="917"/>
    </row>
    <row r="13509" spans="1:5">
      <c r="A13509" s="923"/>
      <c r="B13509" s="917"/>
      <c r="C13509" s="917"/>
      <c r="D13509" s="917"/>
      <c r="E13509" s="917"/>
    </row>
    <row r="13510" spans="1:5">
      <c r="A13510" s="923"/>
      <c r="B13510" s="917"/>
      <c r="C13510" s="917"/>
      <c r="D13510" s="917"/>
      <c r="E13510" s="917"/>
    </row>
    <row r="13511" spans="1:5">
      <c r="A13511" s="923"/>
      <c r="B13511" s="917"/>
      <c r="C13511" s="917"/>
      <c r="D13511" s="917"/>
      <c r="E13511" s="917"/>
    </row>
    <row r="13512" spans="1:5">
      <c r="A13512" s="923"/>
      <c r="B13512" s="917"/>
      <c r="C13512" s="917"/>
      <c r="D13512" s="917"/>
      <c r="E13512" s="917"/>
    </row>
    <row r="13513" spans="1:5">
      <c r="A13513" s="923"/>
      <c r="B13513" s="917"/>
      <c r="C13513" s="917"/>
      <c r="D13513" s="917"/>
      <c r="E13513" s="917"/>
    </row>
    <row r="13514" spans="1:5">
      <c r="A13514" s="923"/>
      <c r="B13514" s="917"/>
      <c r="C13514" s="917"/>
      <c r="D13514" s="917"/>
      <c r="E13514" s="917"/>
    </row>
    <row r="13515" spans="1:5">
      <c r="A13515" s="923"/>
      <c r="B13515" s="917"/>
      <c r="C13515" s="917"/>
      <c r="D13515" s="917"/>
      <c r="E13515" s="917"/>
    </row>
    <row r="13516" spans="1:5">
      <c r="A13516" s="923"/>
      <c r="B13516" s="917"/>
      <c r="C13516" s="917"/>
      <c r="D13516" s="917"/>
      <c r="E13516" s="917"/>
    </row>
    <row r="13517" spans="1:5">
      <c r="A13517" s="923"/>
      <c r="B13517" s="917"/>
      <c r="C13517" s="917"/>
      <c r="D13517" s="917"/>
      <c r="E13517" s="917"/>
    </row>
    <row r="13518" spans="1:5">
      <c r="A13518" s="923"/>
      <c r="B13518" s="917"/>
      <c r="C13518" s="917"/>
      <c r="D13518" s="917"/>
      <c r="E13518" s="917"/>
    </row>
    <row r="13519" spans="1:5">
      <c r="A13519" s="923"/>
      <c r="B13519" s="917"/>
      <c r="C13519" s="917"/>
      <c r="D13519" s="917"/>
      <c r="E13519" s="917"/>
    </row>
    <row r="13520" spans="1:5">
      <c r="A13520" s="923"/>
      <c r="B13520" s="917"/>
      <c r="C13520" s="917"/>
      <c r="D13520" s="917"/>
      <c r="E13520" s="917"/>
    </row>
    <row r="13521" spans="1:5">
      <c r="A13521" s="923"/>
      <c r="B13521" s="917"/>
      <c r="C13521" s="917"/>
      <c r="D13521" s="917"/>
      <c r="E13521" s="917"/>
    </row>
    <row r="13522" spans="1:5">
      <c r="A13522" s="923"/>
      <c r="B13522" s="917"/>
      <c r="C13522" s="917"/>
      <c r="D13522" s="917"/>
      <c r="E13522" s="917"/>
    </row>
    <row r="13523" spans="1:5">
      <c r="A13523" s="923"/>
      <c r="B13523" s="917"/>
      <c r="C13523" s="917"/>
      <c r="D13523" s="917"/>
      <c r="E13523" s="917"/>
    </row>
    <row r="13524" spans="1:5">
      <c r="A13524" s="923"/>
      <c r="B13524" s="917"/>
      <c r="C13524" s="917"/>
      <c r="D13524" s="917"/>
      <c r="E13524" s="917"/>
    </row>
    <row r="13525" spans="1:5">
      <c r="A13525" s="923"/>
      <c r="B13525" s="917"/>
      <c r="C13525" s="917"/>
      <c r="D13525" s="917"/>
      <c r="E13525" s="917"/>
    </row>
    <row r="13526" spans="1:5">
      <c r="A13526" s="923"/>
      <c r="B13526" s="917"/>
      <c r="C13526" s="917"/>
      <c r="D13526" s="917"/>
      <c r="E13526" s="917"/>
    </row>
    <row r="13527" spans="1:5">
      <c r="A13527" s="923"/>
      <c r="B13527" s="917"/>
      <c r="C13527" s="917"/>
      <c r="D13527" s="917"/>
      <c r="E13527" s="917"/>
    </row>
    <row r="13528" spans="1:5">
      <c r="A13528" s="923"/>
      <c r="B13528" s="917"/>
      <c r="C13528" s="917"/>
      <c r="D13528" s="917"/>
      <c r="E13528" s="917"/>
    </row>
    <row r="13529" spans="1:5">
      <c r="A13529" s="923"/>
      <c r="B13529" s="917"/>
      <c r="C13529" s="917"/>
      <c r="D13529" s="917"/>
      <c r="E13529" s="917"/>
    </row>
    <row r="13530" spans="1:5">
      <c r="A13530" s="923"/>
      <c r="B13530" s="917"/>
      <c r="C13530" s="917"/>
      <c r="D13530" s="917"/>
      <c r="E13530" s="917"/>
    </row>
    <row r="13531" spans="1:5">
      <c r="A13531" s="923"/>
      <c r="B13531" s="917"/>
      <c r="C13531" s="917"/>
      <c r="D13531" s="917"/>
      <c r="E13531" s="917"/>
    </row>
    <row r="13532" spans="1:5">
      <c r="A13532" s="923"/>
      <c r="B13532" s="917"/>
      <c r="C13532" s="917"/>
      <c r="D13532" s="917"/>
      <c r="E13532" s="917"/>
    </row>
    <row r="13533" spans="1:5">
      <c r="A13533" s="923"/>
      <c r="B13533" s="917"/>
      <c r="C13533" s="917"/>
      <c r="D13533" s="917"/>
      <c r="E13533" s="917"/>
    </row>
    <row r="13534" spans="1:5">
      <c r="A13534" s="923"/>
      <c r="B13534" s="917"/>
      <c r="C13534" s="917"/>
      <c r="D13534" s="917"/>
      <c r="E13534" s="917"/>
    </row>
    <row r="13535" spans="1:5">
      <c r="A13535" s="923"/>
      <c r="B13535" s="917"/>
      <c r="C13535" s="917"/>
      <c r="D13535" s="917"/>
      <c r="E13535" s="917"/>
    </row>
    <row r="13536" spans="1:5">
      <c r="A13536" s="923"/>
      <c r="B13536" s="917"/>
      <c r="C13536" s="917"/>
      <c r="D13536" s="917"/>
      <c r="E13536" s="917"/>
    </row>
    <row r="13537" spans="1:5">
      <c r="A13537" s="923"/>
      <c r="B13537" s="917"/>
      <c r="C13537" s="917"/>
      <c r="D13537" s="917"/>
      <c r="E13537" s="917"/>
    </row>
    <row r="13538" spans="1:5">
      <c r="A13538" s="923"/>
      <c r="B13538" s="917"/>
      <c r="C13538" s="917"/>
      <c r="D13538" s="917"/>
      <c r="E13538" s="917"/>
    </row>
    <row r="13539" spans="1:5">
      <c r="A13539" s="923"/>
      <c r="B13539" s="917"/>
      <c r="C13539" s="917"/>
      <c r="D13539" s="917"/>
      <c r="E13539" s="917"/>
    </row>
    <row r="13540" spans="1:5">
      <c r="A13540" s="923"/>
      <c r="B13540" s="917"/>
      <c r="C13540" s="917"/>
      <c r="D13540" s="917"/>
      <c r="E13540" s="917"/>
    </row>
    <row r="13541" spans="1:5">
      <c r="A13541" s="923"/>
      <c r="B13541" s="917"/>
      <c r="C13541" s="917"/>
      <c r="D13541" s="917"/>
      <c r="E13541" s="917"/>
    </row>
    <row r="13542" spans="1:5">
      <c r="A13542" s="923"/>
      <c r="B13542" s="917"/>
      <c r="C13542" s="917"/>
      <c r="D13542" s="917"/>
      <c r="E13542" s="917"/>
    </row>
    <row r="13543" spans="1:5">
      <c r="A13543" s="923"/>
      <c r="B13543" s="917"/>
      <c r="C13543" s="917"/>
      <c r="D13543" s="917"/>
      <c r="E13543" s="917"/>
    </row>
    <row r="13544" spans="1:5">
      <c r="A13544" s="923"/>
      <c r="B13544" s="917"/>
      <c r="C13544" s="917"/>
      <c r="D13544" s="917"/>
      <c r="E13544" s="917"/>
    </row>
    <row r="13545" spans="1:5">
      <c r="A13545" s="923"/>
      <c r="B13545" s="917"/>
      <c r="C13545" s="917"/>
      <c r="D13545" s="917"/>
      <c r="E13545" s="917"/>
    </row>
    <row r="13546" spans="1:5">
      <c r="A13546" s="923"/>
      <c r="B13546" s="917"/>
      <c r="C13546" s="917"/>
      <c r="D13546" s="917"/>
      <c r="E13546" s="917"/>
    </row>
    <row r="13547" spans="1:5">
      <c r="A13547" s="923"/>
      <c r="B13547" s="917"/>
      <c r="C13547" s="917"/>
      <c r="D13547" s="917"/>
      <c r="E13547" s="917"/>
    </row>
    <row r="13548" spans="1:5">
      <c r="A13548" s="923"/>
      <c r="B13548" s="917"/>
      <c r="C13548" s="917"/>
      <c r="D13548" s="917"/>
      <c r="E13548" s="917"/>
    </row>
    <row r="13549" spans="1:5">
      <c r="A13549" s="923"/>
      <c r="B13549" s="917"/>
      <c r="C13549" s="917"/>
      <c r="D13549" s="917"/>
      <c r="E13549" s="917"/>
    </row>
    <row r="13550" spans="1:5">
      <c r="A13550" s="923"/>
      <c r="B13550" s="917"/>
      <c r="C13550" s="917"/>
      <c r="D13550" s="917"/>
      <c r="E13550" s="917"/>
    </row>
    <row r="13551" spans="1:5">
      <c r="A13551" s="923"/>
      <c r="B13551" s="917"/>
      <c r="C13551" s="917"/>
      <c r="D13551" s="917"/>
      <c r="E13551" s="917"/>
    </row>
    <row r="13552" spans="1:5">
      <c r="A13552" s="923"/>
      <c r="B13552" s="917"/>
      <c r="C13552" s="917"/>
      <c r="D13552" s="917"/>
      <c r="E13552" s="917"/>
    </row>
    <row r="13553" spans="1:5">
      <c r="A13553" s="923"/>
      <c r="B13553" s="917"/>
      <c r="C13553" s="917"/>
      <c r="D13553" s="917"/>
      <c r="E13553" s="917"/>
    </row>
    <row r="13554" spans="1:5">
      <c r="A13554" s="923"/>
      <c r="B13554" s="917"/>
      <c r="C13554" s="917"/>
      <c r="D13554" s="917"/>
      <c r="E13554" s="917"/>
    </row>
    <row r="13555" spans="1:5">
      <c r="A13555" s="923"/>
      <c r="B13555" s="917"/>
      <c r="C13555" s="917"/>
      <c r="D13555" s="917"/>
      <c r="E13555" s="917"/>
    </row>
    <row r="13556" spans="1:5">
      <c r="A13556" s="923"/>
      <c r="B13556" s="917"/>
      <c r="C13556" s="917"/>
      <c r="D13556" s="917"/>
      <c r="E13556" s="917"/>
    </row>
    <row r="13557" spans="1:5">
      <c r="A13557" s="923"/>
      <c r="B13557" s="917"/>
      <c r="C13557" s="917"/>
      <c r="D13557" s="917"/>
      <c r="E13557" s="917"/>
    </row>
    <row r="13558" spans="1:5">
      <c r="A13558" s="923"/>
      <c r="B13558" s="917"/>
      <c r="C13558" s="917"/>
      <c r="D13558" s="917"/>
      <c r="E13558" s="917"/>
    </row>
    <row r="13559" spans="1:5">
      <c r="A13559" s="923"/>
      <c r="B13559" s="917"/>
      <c r="C13559" s="917"/>
      <c r="D13559" s="917"/>
      <c r="E13559" s="917"/>
    </row>
    <row r="13560" spans="1:5">
      <c r="A13560" s="923"/>
      <c r="B13560" s="917"/>
      <c r="C13560" s="917"/>
      <c r="D13560" s="917"/>
      <c r="E13560" s="917"/>
    </row>
    <row r="13561" spans="1:5">
      <c r="A13561" s="923"/>
      <c r="B13561" s="917"/>
      <c r="C13561" s="917"/>
      <c r="D13561" s="917"/>
      <c r="E13561" s="917"/>
    </row>
    <row r="13562" spans="1:5">
      <c r="A13562" s="923"/>
      <c r="B13562" s="917"/>
      <c r="C13562" s="917"/>
      <c r="D13562" s="917"/>
      <c r="E13562" s="917"/>
    </row>
    <row r="13563" spans="1:5">
      <c r="A13563" s="923"/>
      <c r="B13563" s="917"/>
      <c r="C13563" s="917"/>
      <c r="D13563" s="917"/>
      <c r="E13563" s="917"/>
    </row>
    <row r="13564" spans="1:5">
      <c r="A13564" s="923"/>
      <c r="B13564" s="917"/>
      <c r="C13564" s="917"/>
      <c r="D13564" s="917"/>
      <c r="E13564" s="917"/>
    </row>
    <row r="13565" spans="1:5">
      <c r="A13565" s="923"/>
      <c r="B13565" s="917"/>
      <c r="C13565" s="917"/>
      <c r="D13565" s="917"/>
      <c r="E13565" s="917"/>
    </row>
    <row r="13566" spans="1:5">
      <c r="A13566" s="923"/>
      <c r="B13566" s="917"/>
      <c r="C13566" s="917"/>
      <c r="D13566" s="917"/>
      <c r="E13566" s="917"/>
    </row>
    <row r="13567" spans="1:5">
      <c r="A13567" s="923"/>
      <c r="B13567" s="917"/>
      <c r="C13567" s="917"/>
      <c r="D13567" s="917"/>
      <c r="E13567" s="917"/>
    </row>
    <row r="13568" spans="1:5">
      <c r="A13568" s="923"/>
      <c r="B13568" s="917"/>
      <c r="C13568" s="917"/>
      <c r="D13568" s="917"/>
      <c r="E13568" s="917"/>
    </row>
    <row r="13569" spans="1:5">
      <c r="A13569" s="923"/>
      <c r="B13569" s="917"/>
      <c r="C13569" s="917"/>
      <c r="D13569" s="917"/>
      <c r="E13569" s="917"/>
    </row>
    <row r="13570" spans="1:5">
      <c r="A13570" s="923"/>
      <c r="B13570" s="917"/>
      <c r="C13570" s="917"/>
      <c r="D13570" s="917"/>
      <c r="E13570" s="917"/>
    </row>
    <row r="13571" spans="1:5">
      <c r="A13571" s="923"/>
      <c r="B13571" s="917"/>
      <c r="C13571" s="917"/>
      <c r="D13571" s="917"/>
      <c r="E13571" s="917"/>
    </row>
    <row r="13572" spans="1:5">
      <c r="A13572" s="923"/>
      <c r="B13572" s="917"/>
      <c r="C13572" s="917"/>
      <c r="D13572" s="917"/>
      <c r="E13572" s="917"/>
    </row>
    <row r="13573" spans="1:5">
      <c r="A13573" s="923"/>
      <c r="B13573" s="917"/>
      <c r="C13573" s="917"/>
      <c r="D13573" s="917"/>
      <c r="E13573" s="917"/>
    </row>
    <row r="13574" spans="1:5">
      <c r="A13574" s="923"/>
      <c r="B13574" s="917"/>
      <c r="C13574" s="917"/>
      <c r="D13574" s="917"/>
      <c r="E13574" s="917"/>
    </row>
    <row r="13575" spans="1:5">
      <c r="A13575" s="923"/>
      <c r="B13575" s="917"/>
      <c r="C13575" s="917"/>
      <c r="D13575" s="917"/>
      <c r="E13575" s="917"/>
    </row>
    <row r="13576" spans="1:5">
      <c r="A13576" s="923"/>
      <c r="B13576" s="917"/>
      <c r="C13576" s="917"/>
      <c r="D13576" s="917"/>
      <c r="E13576" s="917"/>
    </row>
    <row r="13577" spans="1:5">
      <c r="A13577" s="923"/>
      <c r="B13577" s="917"/>
      <c r="C13577" s="917"/>
      <c r="D13577" s="917"/>
      <c r="E13577" s="917"/>
    </row>
    <row r="13578" spans="1:5">
      <c r="A13578" s="923"/>
      <c r="B13578" s="917"/>
      <c r="C13578" s="917"/>
      <c r="D13578" s="917"/>
      <c r="E13578" s="917"/>
    </row>
    <row r="13579" spans="1:5">
      <c r="A13579" s="923"/>
      <c r="B13579" s="917"/>
      <c r="C13579" s="917"/>
      <c r="D13579" s="917"/>
      <c r="E13579" s="917"/>
    </row>
    <row r="13580" spans="1:5">
      <c r="A13580" s="923"/>
      <c r="B13580" s="917"/>
      <c r="C13580" s="917"/>
      <c r="D13580" s="917"/>
      <c r="E13580" s="917"/>
    </row>
    <row r="13581" spans="1:5">
      <c r="A13581" s="923"/>
      <c r="B13581" s="917"/>
      <c r="C13581" s="917"/>
      <c r="D13581" s="917"/>
      <c r="E13581" s="917"/>
    </row>
    <row r="13582" spans="1:5">
      <c r="A13582" s="923"/>
      <c r="B13582" s="917"/>
      <c r="C13582" s="917"/>
      <c r="D13582" s="917"/>
      <c r="E13582" s="917"/>
    </row>
    <row r="13583" spans="1:5">
      <c r="A13583" s="923"/>
      <c r="B13583" s="917"/>
      <c r="C13583" s="917"/>
      <c r="D13583" s="917"/>
      <c r="E13583" s="917"/>
    </row>
    <row r="13584" spans="1:5">
      <c r="A13584" s="923"/>
      <c r="B13584" s="917"/>
      <c r="C13584" s="917"/>
      <c r="D13584" s="917"/>
      <c r="E13584" s="917"/>
    </row>
    <row r="13585" spans="1:5">
      <c r="A13585" s="923"/>
      <c r="B13585" s="917"/>
      <c r="C13585" s="917"/>
      <c r="D13585" s="917"/>
      <c r="E13585" s="917"/>
    </row>
    <row r="13586" spans="1:5">
      <c r="A13586" s="923"/>
      <c r="B13586" s="917"/>
      <c r="C13586" s="917"/>
      <c r="D13586" s="917"/>
      <c r="E13586" s="917"/>
    </row>
    <row r="13587" spans="1:5">
      <c r="A13587" s="923"/>
      <c r="B13587" s="917"/>
      <c r="C13587" s="917"/>
      <c r="D13587" s="917"/>
      <c r="E13587" s="917"/>
    </row>
    <row r="13588" spans="1:5">
      <c r="A13588" s="923"/>
      <c r="B13588" s="917"/>
      <c r="C13588" s="917"/>
      <c r="D13588" s="917"/>
      <c r="E13588" s="917"/>
    </row>
    <row r="13589" spans="1:5">
      <c r="A13589" s="923"/>
      <c r="B13589" s="917"/>
      <c r="C13589" s="917"/>
      <c r="D13589" s="917"/>
      <c r="E13589" s="917"/>
    </row>
    <row r="13590" spans="1:5">
      <c r="A13590" s="923"/>
      <c r="B13590" s="917"/>
      <c r="C13590" s="917"/>
      <c r="D13590" s="917"/>
      <c r="E13590" s="917"/>
    </row>
    <row r="13591" spans="1:5">
      <c r="A13591" s="923"/>
      <c r="B13591" s="917"/>
      <c r="C13591" s="917"/>
      <c r="D13591" s="917"/>
      <c r="E13591" s="917"/>
    </row>
    <row r="13592" spans="1:5">
      <c r="A13592" s="923"/>
      <c r="B13592" s="917"/>
      <c r="C13592" s="917"/>
      <c r="D13592" s="917"/>
      <c r="E13592" s="917"/>
    </row>
    <row r="13593" spans="1:5">
      <c r="A13593" s="923"/>
      <c r="B13593" s="917"/>
      <c r="C13593" s="917"/>
      <c r="D13593" s="917"/>
      <c r="E13593" s="917"/>
    </row>
    <row r="13594" spans="1:5">
      <c r="A13594" s="923"/>
      <c r="B13594" s="917"/>
      <c r="C13594" s="917"/>
      <c r="D13594" s="917"/>
      <c r="E13594" s="917"/>
    </row>
    <row r="13595" spans="1:5">
      <c r="A13595" s="923"/>
      <c r="B13595" s="917"/>
      <c r="C13595" s="917"/>
      <c r="D13595" s="917"/>
      <c r="E13595" s="917"/>
    </row>
    <row r="13596" spans="1:5">
      <c r="A13596" s="923"/>
      <c r="B13596" s="917"/>
      <c r="C13596" s="917"/>
      <c r="D13596" s="917"/>
      <c r="E13596" s="917"/>
    </row>
    <row r="13597" spans="1:5">
      <c r="A13597" s="923"/>
      <c r="B13597" s="917"/>
      <c r="C13597" s="917"/>
      <c r="D13597" s="917"/>
      <c r="E13597" s="917"/>
    </row>
    <row r="13598" spans="1:5">
      <c r="A13598" s="923"/>
      <c r="B13598" s="917"/>
      <c r="C13598" s="917"/>
      <c r="D13598" s="917"/>
      <c r="E13598" s="917"/>
    </row>
    <row r="13599" spans="1:5">
      <c r="A13599" s="923"/>
      <c r="B13599" s="917"/>
      <c r="C13599" s="917"/>
      <c r="D13599" s="917"/>
      <c r="E13599" s="917"/>
    </row>
    <row r="13600" spans="1:5">
      <c r="A13600" s="923"/>
      <c r="B13600" s="917"/>
      <c r="C13600" s="917"/>
      <c r="D13600" s="917"/>
      <c r="E13600" s="917"/>
    </row>
    <row r="13601" spans="1:5">
      <c r="A13601" s="923"/>
      <c r="B13601" s="917"/>
      <c r="C13601" s="917"/>
      <c r="D13601" s="917"/>
      <c r="E13601" s="917"/>
    </row>
    <row r="13602" spans="1:5">
      <c r="A13602" s="923"/>
      <c r="B13602" s="917"/>
      <c r="C13602" s="917"/>
      <c r="D13602" s="917"/>
      <c r="E13602" s="917"/>
    </row>
    <row r="13603" spans="1:5">
      <c r="A13603" s="923"/>
      <c r="B13603" s="917"/>
      <c r="C13603" s="917"/>
      <c r="D13603" s="917"/>
      <c r="E13603" s="917"/>
    </row>
    <row r="13604" spans="1:5">
      <c r="A13604" s="923"/>
      <c r="B13604" s="917"/>
      <c r="C13604" s="917"/>
      <c r="D13604" s="917"/>
      <c r="E13604" s="917"/>
    </row>
    <row r="13605" spans="1:5">
      <c r="A13605" s="923"/>
      <c r="B13605" s="917"/>
      <c r="C13605" s="917"/>
      <c r="D13605" s="917"/>
      <c r="E13605" s="917"/>
    </row>
    <row r="13606" spans="1:5">
      <c r="A13606" s="923"/>
      <c r="B13606" s="917"/>
      <c r="C13606" s="917"/>
      <c r="D13606" s="917"/>
      <c r="E13606" s="917"/>
    </row>
    <row r="13607" spans="1:5">
      <c r="A13607" s="923"/>
      <c r="B13607" s="917"/>
      <c r="C13607" s="917"/>
      <c r="D13607" s="917"/>
      <c r="E13607" s="917"/>
    </row>
    <row r="13608" spans="1:5">
      <c r="A13608" s="923"/>
      <c r="B13608" s="917"/>
      <c r="C13608" s="917"/>
      <c r="D13608" s="917"/>
      <c r="E13608" s="917"/>
    </row>
    <row r="13609" spans="1:5">
      <c r="A13609" s="923"/>
      <c r="B13609" s="917"/>
      <c r="C13609" s="917"/>
      <c r="D13609" s="917"/>
      <c r="E13609" s="917"/>
    </row>
    <row r="13610" spans="1:5">
      <c r="A13610" s="923"/>
      <c r="B13610" s="917"/>
      <c r="C13610" s="917"/>
      <c r="D13610" s="917"/>
      <c r="E13610" s="917"/>
    </row>
    <row r="13611" spans="1:5">
      <c r="A13611" s="923"/>
      <c r="B13611" s="917"/>
      <c r="C13611" s="917"/>
      <c r="D13611" s="917"/>
      <c r="E13611" s="917"/>
    </row>
    <row r="13612" spans="1:5">
      <c r="A13612" s="923"/>
      <c r="B13612" s="917"/>
      <c r="C13612" s="917"/>
      <c r="D13612" s="917"/>
      <c r="E13612" s="917"/>
    </row>
    <row r="13613" spans="1:5">
      <c r="A13613" s="923"/>
      <c r="B13613" s="917"/>
      <c r="C13613" s="917"/>
      <c r="D13613" s="917"/>
      <c r="E13613" s="917"/>
    </row>
    <row r="13614" spans="1:5">
      <c r="A13614" s="923"/>
      <c r="B13614" s="917"/>
      <c r="C13614" s="917"/>
      <c r="D13614" s="917"/>
      <c r="E13614" s="917"/>
    </row>
    <row r="13615" spans="1:5">
      <c r="A13615" s="923"/>
      <c r="B13615" s="917"/>
      <c r="C13615" s="917"/>
      <c r="D13615" s="917"/>
      <c r="E13615" s="917"/>
    </row>
    <row r="13616" spans="1:5">
      <c r="A13616" s="923"/>
      <c r="B13616" s="917"/>
      <c r="C13616" s="917"/>
      <c r="D13616" s="917"/>
      <c r="E13616" s="917"/>
    </row>
    <row r="13617" spans="1:5">
      <c r="A13617" s="923"/>
      <c r="B13617" s="917"/>
      <c r="C13617" s="917"/>
      <c r="D13617" s="917"/>
      <c r="E13617" s="917"/>
    </row>
    <row r="13618" spans="1:5">
      <c r="A13618" s="923"/>
      <c r="B13618" s="917"/>
      <c r="C13618" s="917"/>
      <c r="D13618" s="917"/>
      <c r="E13618" s="917"/>
    </row>
    <row r="13619" spans="1:5">
      <c r="A13619" s="923"/>
      <c r="B13619" s="917"/>
      <c r="C13619" s="917"/>
      <c r="D13619" s="917"/>
      <c r="E13619" s="917"/>
    </row>
    <row r="13620" spans="1:5">
      <c r="A13620" s="923"/>
      <c r="B13620" s="917"/>
      <c r="C13620" s="917"/>
      <c r="D13620" s="917"/>
      <c r="E13620" s="917"/>
    </row>
    <row r="13621" spans="1:5">
      <c r="A13621" s="923"/>
      <c r="B13621" s="917"/>
      <c r="C13621" s="917"/>
      <c r="D13621" s="917"/>
      <c r="E13621" s="917"/>
    </row>
    <row r="13622" spans="1:5">
      <c r="A13622" s="923"/>
      <c r="B13622" s="917"/>
      <c r="C13622" s="917"/>
      <c r="D13622" s="917"/>
      <c r="E13622" s="917"/>
    </row>
    <row r="13623" spans="1:5">
      <c r="A13623" s="923"/>
      <c r="B13623" s="917"/>
      <c r="C13623" s="917"/>
      <c r="D13623" s="917"/>
      <c r="E13623" s="917"/>
    </row>
    <row r="13624" spans="1:5">
      <c r="A13624" s="923"/>
      <c r="B13624" s="917"/>
      <c r="C13624" s="917"/>
      <c r="D13624" s="917"/>
      <c r="E13624" s="917"/>
    </row>
    <row r="13625" spans="1:5">
      <c r="A13625" s="923"/>
      <c r="B13625" s="917"/>
      <c r="C13625" s="917"/>
      <c r="D13625" s="917"/>
      <c r="E13625" s="917"/>
    </row>
    <row r="13626" spans="1:5">
      <c r="A13626" s="923"/>
      <c r="B13626" s="917"/>
      <c r="C13626" s="917"/>
      <c r="D13626" s="917"/>
      <c r="E13626" s="917"/>
    </row>
    <row r="13627" spans="1:5">
      <c r="A13627" s="923"/>
      <c r="B13627" s="917"/>
      <c r="C13627" s="917"/>
      <c r="D13627" s="917"/>
      <c r="E13627" s="917"/>
    </row>
    <row r="13628" spans="1:5">
      <c r="A13628" s="923"/>
      <c r="B13628" s="917"/>
      <c r="C13628" s="917"/>
      <c r="D13628" s="917"/>
      <c r="E13628" s="917"/>
    </row>
    <row r="13629" spans="1:5">
      <c r="A13629" s="923"/>
      <c r="B13629" s="917"/>
      <c r="C13629" s="917"/>
      <c r="D13629" s="917"/>
      <c r="E13629" s="917"/>
    </row>
    <row r="13630" spans="1:5">
      <c r="A13630" s="923"/>
      <c r="B13630" s="917"/>
      <c r="C13630" s="917"/>
      <c r="D13630" s="917"/>
      <c r="E13630" s="917"/>
    </row>
    <row r="13631" spans="1:5">
      <c r="A13631" s="923"/>
      <c r="B13631" s="917"/>
      <c r="C13631" s="917"/>
      <c r="D13631" s="917"/>
      <c r="E13631" s="917"/>
    </row>
    <row r="13632" spans="1:5">
      <c r="A13632" s="923"/>
      <c r="B13632" s="917"/>
      <c r="C13632" s="917"/>
      <c r="D13632" s="917"/>
      <c r="E13632" s="917"/>
    </row>
    <row r="13633" spans="1:5">
      <c r="A13633" s="923"/>
      <c r="B13633" s="917"/>
      <c r="C13633" s="917"/>
      <c r="D13633" s="917"/>
      <c r="E13633" s="917"/>
    </row>
    <row r="13634" spans="1:5">
      <c r="A13634" s="923"/>
      <c r="B13634" s="917"/>
      <c r="C13634" s="917"/>
      <c r="D13634" s="917"/>
      <c r="E13634" s="917"/>
    </row>
    <row r="13635" spans="1:5">
      <c r="A13635" s="923"/>
      <c r="B13635" s="917"/>
      <c r="C13635" s="917"/>
      <c r="D13635" s="917"/>
      <c r="E13635" s="917"/>
    </row>
    <row r="13636" spans="1:5">
      <c r="A13636" s="923"/>
      <c r="B13636" s="917"/>
      <c r="C13636" s="917"/>
      <c r="D13636" s="917"/>
      <c r="E13636" s="917"/>
    </row>
    <row r="13637" spans="1:5">
      <c r="A13637" s="923"/>
      <c r="B13637" s="917"/>
      <c r="C13637" s="917"/>
      <c r="D13637" s="917"/>
      <c r="E13637" s="917"/>
    </row>
    <row r="13638" spans="1:5">
      <c r="A13638" s="923"/>
      <c r="B13638" s="917"/>
      <c r="C13638" s="917"/>
      <c r="D13638" s="917"/>
      <c r="E13638" s="917"/>
    </row>
    <row r="13639" spans="1:5">
      <c r="A13639" s="923"/>
      <c r="B13639" s="917"/>
      <c r="C13639" s="917"/>
      <c r="D13639" s="917"/>
      <c r="E13639" s="917"/>
    </row>
    <row r="13640" spans="1:5">
      <c r="A13640" s="923"/>
      <c r="B13640" s="917"/>
      <c r="C13640" s="917"/>
      <c r="D13640" s="917"/>
      <c r="E13640" s="917"/>
    </row>
    <row r="13641" spans="1:5">
      <c r="A13641" s="923"/>
      <c r="B13641" s="917"/>
      <c r="C13641" s="917"/>
      <c r="D13641" s="917"/>
      <c r="E13641" s="917"/>
    </row>
    <row r="13642" spans="1:5">
      <c r="A13642" s="923"/>
      <c r="B13642" s="917"/>
      <c r="C13642" s="917"/>
      <c r="D13642" s="917"/>
      <c r="E13642" s="917"/>
    </row>
    <row r="13643" spans="1:5">
      <c r="A13643" s="923"/>
      <c r="B13643" s="917"/>
      <c r="C13643" s="917"/>
      <c r="D13643" s="917"/>
      <c r="E13643" s="917"/>
    </row>
    <row r="13644" spans="1:5">
      <c r="A13644" s="923"/>
      <c r="B13644" s="917"/>
      <c r="C13644" s="917"/>
      <c r="D13644" s="917"/>
      <c r="E13644" s="917"/>
    </row>
    <row r="13645" spans="1:5">
      <c r="A13645" s="923"/>
      <c r="B13645" s="917"/>
      <c r="C13645" s="917"/>
      <c r="D13645" s="917"/>
      <c r="E13645" s="917"/>
    </row>
    <row r="13646" spans="1:5">
      <c r="A13646" s="923"/>
      <c r="B13646" s="917"/>
      <c r="C13646" s="917"/>
      <c r="D13646" s="917"/>
      <c r="E13646" s="917"/>
    </row>
    <row r="13647" spans="1:5">
      <c r="A13647" s="923"/>
      <c r="B13647" s="917"/>
      <c r="C13647" s="917"/>
      <c r="D13647" s="917"/>
      <c r="E13647" s="917"/>
    </row>
    <row r="13648" spans="1:5">
      <c r="A13648" s="923"/>
      <c r="B13648" s="917"/>
      <c r="C13648" s="917"/>
      <c r="D13648" s="917"/>
      <c r="E13648" s="917"/>
    </row>
    <row r="13649" spans="1:5">
      <c r="A13649" s="923"/>
      <c r="B13649" s="917"/>
      <c r="C13649" s="917"/>
      <c r="D13649" s="917"/>
      <c r="E13649" s="917"/>
    </row>
    <row r="13650" spans="1:5">
      <c r="A13650" s="923"/>
      <c r="B13650" s="917"/>
      <c r="C13650" s="917"/>
      <c r="D13650" s="917"/>
      <c r="E13650" s="917"/>
    </row>
    <row r="13651" spans="1:5">
      <c r="A13651" s="923"/>
      <c r="B13651" s="917"/>
      <c r="C13651" s="917"/>
      <c r="D13651" s="917"/>
      <c r="E13651" s="917"/>
    </row>
    <row r="13652" spans="1:5">
      <c r="A13652" s="923"/>
      <c r="B13652" s="917"/>
      <c r="C13652" s="917"/>
      <c r="D13652" s="917"/>
      <c r="E13652" s="917"/>
    </row>
    <row r="13653" spans="1:5">
      <c r="A13653" s="923"/>
      <c r="B13653" s="917"/>
      <c r="C13653" s="917"/>
      <c r="D13653" s="917"/>
      <c r="E13653" s="917"/>
    </row>
    <row r="13654" spans="1:5">
      <c r="A13654" s="923"/>
      <c r="B13654" s="917"/>
      <c r="C13654" s="917"/>
      <c r="D13654" s="917"/>
      <c r="E13654" s="917"/>
    </row>
    <row r="13655" spans="1:5">
      <c r="A13655" s="923"/>
      <c r="B13655" s="917"/>
      <c r="C13655" s="917"/>
      <c r="D13655" s="917"/>
      <c r="E13655" s="917"/>
    </row>
    <row r="13656" spans="1:5">
      <c r="A13656" s="923"/>
      <c r="B13656" s="917"/>
      <c r="C13656" s="917"/>
      <c r="D13656" s="917"/>
      <c r="E13656" s="917"/>
    </row>
    <row r="13657" spans="1:5">
      <c r="A13657" s="923"/>
      <c r="B13657" s="917"/>
      <c r="C13657" s="917"/>
      <c r="D13657" s="917"/>
      <c r="E13657" s="917"/>
    </row>
    <row r="13658" spans="1:5">
      <c r="A13658" s="923"/>
      <c r="B13658" s="917"/>
      <c r="C13658" s="917"/>
      <c r="D13658" s="917"/>
      <c r="E13658" s="917"/>
    </row>
    <row r="13659" spans="1:5">
      <c r="A13659" s="923"/>
      <c r="B13659" s="917"/>
      <c r="C13659" s="917"/>
      <c r="D13659" s="917"/>
      <c r="E13659" s="917"/>
    </row>
    <row r="13660" spans="1:5">
      <c r="A13660" s="923"/>
      <c r="B13660" s="917"/>
      <c r="C13660" s="917"/>
      <c r="D13660" s="917"/>
      <c r="E13660" s="917"/>
    </row>
    <row r="13661" spans="1:5">
      <c r="A13661" s="923"/>
      <c r="B13661" s="917"/>
      <c r="C13661" s="917"/>
      <c r="D13661" s="917"/>
      <c r="E13661" s="917"/>
    </row>
    <row r="13662" spans="1:5">
      <c r="A13662" s="923"/>
      <c r="B13662" s="917"/>
      <c r="C13662" s="917"/>
      <c r="D13662" s="917"/>
      <c r="E13662" s="917"/>
    </row>
    <row r="13663" spans="1:5">
      <c r="A13663" s="923"/>
      <c r="B13663" s="917"/>
      <c r="C13663" s="917"/>
      <c r="D13663" s="917"/>
      <c r="E13663" s="917"/>
    </row>
    <row r="13664" spans="1:5">
      <c r="A13664" s="923"/>
      <c r="B13664" s="917"/>
      <c r="C13664" s="917"/>
      <c r="D13664" s="917"/>
      <c r="E13664" s="917"/>
    </row>
    <row r="13665" spans="1:5">
      <c r="A13665" s="923"/>
      <c r="B13665" s="917"/>
      <c r="C13665" s="917"/>
      <c r="D13665" s="917"/>
      <c r="E13665" s="917"/>
    </row>
    <row r="13666" spans="1:5">
      <c r="A13666" s="923"/>
      <c r="B13666" s="917"/>
      <c r="C13666" s="917"/>
      <c r="D13666" s="917"/>
      <c r="E13666" s="917"/>
    </row>
    <row r="13667" spans="1:5">
      <c r="A13667" s="923"/>
      <c r="B13667" s="917"/>
      <c r="C13667" s="917"/>
      <c r="D13667" s="917"/>
      <c r="E13667" s="917"/>
    </row>
    <row r="13668" spans="1:5">
      <c r="A13668" s="923"/>
      <c r="B13668" s="917"/>
      <c r="C13668" s="917"/>
      <c r="D13668" s="917"/>
      <c r="E13668" s="917"/>
    </row>
    <row r="13669" spans="1:5">
      <c r="A13669" s="923"/>
      <c r="B13669" s="917"/>
      <c r="C13669" s="917"/>
      <c r="D13669" s="917"/>
      <c r="E13669" s="917"/>
    </row>
    <row r="13670" spans="1:5">
      <c r="A13670" s="923"/>
      <c r="B13670" s="917"/>
      <c r="C13670" s="917"/>
      <c r="D13670" s="917"/>
      <c r="E13670" s="917"/>
    </row>
    <row r="13671" spans="1:5">
      <c r="A13671" s="923"/>
      <c r="B13671" s="917"/>
      <c r="C13671" s="917"/>
      <c r="D13671" s="917"/>
      <c r="E13671" s="917"/>
    </row>
    <row r="13672" spans="1:5">
      <c r="A13672" s="923"/>
      <c r="B13672" s="917"/>
      <c r="C13672" s="917"/>
      <c r="D13672" s="917"/>
      <c r="E13672" s="917"/>
    </row>
    <row r="13673" spans="1:5">
      <c r="A13673" s="923"/>
      <c r="B13673" s="917"/>
      <c r="C13673" s="917"/>
      <c r="D13673" s="917"/>
      <c r="E13673" s="917"/>
    </row>
    <row r="13674" spans="1:5">
      <c r="A13674" s="923"/>
      <c r="B13674" s="917"/>
      <c r="C13674" s="917"/>
      <c r="D13674" s="917"/>
      <c r="E13674" s="917"/>
    </row>
    <row r="13675" spans="1:5">
      <c r="A13675" s="923"/>
      <c r="B13675" s="917"/>
      <c r="C13675" s="917"/>
      <c r="D13675" s="917"/>
      <c r="E13675" s="917"/>
    </row>
    <row r="13676" spans="1:5">
      <c r="A13676" s="923"/>
      <c r="B13676" s="917"/>
      <c r="C13676" s="917"/>
      <c r="D13676" s="917"/>
      <c r="E13676" s="917"/>
    </row>
    <row r="13677" spans="1:5">
      <c r="A13677" s="923"/>
      <c r="B13677" s="917"/>
      <c r="C13677" s="917"/>
      <c r="D13677" s="917"/>
      <c r="E13677" s="917"/>
    </row>
    <row r="13678" spans="1:5">
      <c r="A13678" s="923"/>
      <c r="B13678" s="917"/>
      <c r="C13678" s="917"/>
      <c r="D13678" s="917"/>
      <c r="E13678" s="917"/>
    </row>
    <row r="13679" spans="1:5">
      <c r="A13679" s="923"/>
      <c r="B13679" s="917"/>
      <c r="C13679" s="917"/>
      <c r="D13679" s="917"/>
      <c r="E13679" s="917"/>
    </row>
    <row r="13680" spans="1:5">
      <c r="A13680" s="923"/>
      <c r="B13680" s="917"/>
      <c r="C13680" s="917"/>
      <c r="D13680" s="917"/>
      <c r="E13680" s="917"/>
    </row>
    <row r="13681" spans="1:5">
      <c r="A13681" s="923"/>
      <c r="B13681" s="917"/>
      <c r="C13681" s="917"/>
      <c r="D13681" s="917"/>
      <c r="E13681" s="917"/>
    </row>
    <row r="13682" spans="1:5">
      <c r="A13682" s="923"/>
      <c r="B13682" s="917"/>
      <c r="C13682" s="917"/>
      <c r="D13682" s="917"/>
      <c r="E13682" s="917"/>
    </row>
    <row r="13683" spans="1:5">
      <c r="A13683" s="923"/>
      <c r="B13683" s="917"/>
      <c r="C13683" s="917"/>
      <c r="D13683" s="917"/>
      <c r="E13683" s="917"/>
    </row>
    <row r="13684" spans="1:5">
      <c r="A13684" s="923"/>
      <c r="B13684" s="917"/>
      <c r="C13684" s="917"/>
      <c r="D13684" s="917"/>
      <c r="E13684" s="917"/>
    </row>
    <row r="13685" spans="1:5">
      <c r="A13685" s="923"/>
      <c r="B13685" s="917"/>
      <c r="C13685" s="917"/>
      <c r="D13685" s="917"/>
      <c r="E13685" s="917"/>
    </row>
    <row r="13686" spans="1:5">
      <c r="A13686" s="923"/>
      <c r="B13686" s="917"/>
      <c r="C13686" s="917"/>
      <c r="D13686" s="917"/>
      <c r="E13686" s="917"/>
    </row>
    <row r="13687" spans="1:5">
      <c r="A13687" s="923"/>
      <c r="B13687" s="917"/>
      <c r="C13687" s="917"/>
      <c r="D13687" s="917"/>
      <c r="E13687" s="917"/>
    </row>
    <row r="13688" spans="1:5">
      <c r="A13688" s="923"/>
      <c r="B13688" s="917"/>
      <c r="C13688" s="917"/>
      <c r="D13688" s="917"/>
      <c r="E13688" s="917"/>
    </row>
    <row r="13689" spans="1:5">
      <c r="A13689" s="923"/>
      <c r="B13689" s="917"/>
      <c r="C13689" s="917"/>
      <c r="D13689" s="917"/>
      <c r="E13689" s="917"/>
    </row>
    <row r="13690" spans="1:5">
      <c r="A13690" s="923"/>
      <c r="B13690" s="917"/>
      <c r="C13690" s="917"/>
      <c r="D13690" s="917"/>
      <c r="E13690" s="917"/>
    </row>
    <row r="13691" spans="1:5">
      <c r="A13691" s="923"/>
      <c r="B13691" s="917"/>
      <c r="C13691" s="917"/>
      <c r="D13691" s="917"/>
      <c r="E13691" s="917"/>
    </row>
    <row r="13692" spans="1:5">
      <c r="A13692" s="923"/>
      <c r="B13692" s="917"/>
      <c r="C13692" s="917"/>
      <c r="D13692" s="917"/>
      <c r="E13692" s="917"/>
    </row>
    <row r="13693" spans="1:5">
      <c r="A13693" s="923"/>
      <c r="B13693" s="917"/>
      <c r="C13693" s="917"/>
      <c r="D13693" s="917"/>
      <c r="E13693" s="917"/>
    </row>
    <row r="13694" spans="1:5">
      <c r="A13694" s="923"/>
      <c r="B13694" s="917"/>
      <c r="C13694" s="917"/>
      <c r="D13694" s="917"/>
      <c r="E13694" s="917"/>
    </row>
    <row r="13695" spans="1:5">
      <c r="A13695" s="923"/>
      <c r="B13695" s="917"/>
      <c r="C13695" s="917"/>
      <c r="D13695" s="917"/>
      <c r="E13695" s="917"/>
    </row>
    <row r="13696" spans="1:5">
      <c r="A13696" s="923"/>
      <c r="B13696" s="917"/>
      <c r="C13696" s="917"/>
      <c r="D13696" s="917"/>
      <c r="E13696" s="917"/>
    </row>
    <row r="13697" spans="1:5">
      <c r="A13697" s="923"/>
      <c r="B13697" s="917"/>
      <c r="C13697" s="917"/>
      <c r="D13697" s="917"/>
      <c r="E13697" s="917"/>
    </row>
    <row r="13698" spans="1:5">
      <c r="A13698" s="923"/>
      <c r="B13698" s="917"/>
      <c r="C13698" s="917"/>
      <c r="D13698" s="917"/>
      <c r="E13698" s="917"/>
    </row>
    <row r="13699" spans="1:5">
      <c r="A13699" s="923"/>
      <c r="B13699" s="917"/>
      <c r="C13699" s="917"/>
      <c r="D13699" s="917"/>
      <c r="E13699" s="917"/>
    </row>
    <row r="13700" spans="1:5">
      <c r="A13700" s="923"/>
      <c r="B13700" s="917"/>
      <c r="C13700" s="917"/>
      <c r="D13700" s="917"/>
      <c r="E13700" s="917"/>
    </row>
    <row r="13701" spans="1:5">
      <c r="A13701" s="923"/>
      <c r="B13701" s="917"/>
      <c r="C13701" s="917"/>
      <c r="D13701" s="917"/>
      <c r="E13701" s="917"/>
    </row>
    <row r="13702" spans="1:5">
      <c r="A13702" s="923"/>
      <c r="B13702" s="917"/>
      <c r="C13702" s="917"/>
      <c r="D13702" s="917"/>
      <c r="E13702" s="917"/>
    </row>
    <row r="13703" spans="1:5">
      <c r="A13703" s="923"/>
      <c r="B13703" s="917"/>
      <c r="C13703" s="917"/>
      <c r="D13703" s="917"/>
      <c r="E13703" s="917"/>
    </row>
    <row r="13704" spans="1:5">
      <c r="A13704" s="923"/>
      <c r="B13704" s="917"/>
      <c r="C13704" s="917"/>
      <c r="D13704" s="917"/>
      <c r="E13704" s="917"/>
    </row>
    <row r="13705" spans="1:5">
      <c r="A13705" s="923"/>
      <c r="B13705" s="917"/>
      <c r="C13705" s="917"/>
      <c r="D13705" s="917"/>
      <c r="E13705" s="917"/>
    </row>
    <row r="13706" spans="1:5">
      <c r="A13706" s="923"/>
      <c r="B13706" s="917"/>
      <c r="C13706" s="917"/>
      <c r="D13706" s="917"/>
      <c r="E13706" s="917"/>
    </row>
    <row r="13707" spans="1:5">
      <c r="A13707" s="923"/>
      <c r="B13707" s="917"/>
      <c r="C13707" s="917"/>
      <c r="D13707" s="917"/>
      <c r="E13707" s="917"/>
    </row>
    <row r="13708" spans="1:5">
      <c r="A13708" s="923"/>
      <c r="B13708" s="917"/>
      <c r="C13708" s="917"/>
      <c r="D13708" s="917"/>
      <c r="E13708" s="917"/>
    </row>
    <row r="13709" spans="1:5">
      <c r="A13709" s="923"/>
      <c r="B13709" s="917"/>
      <c r="C13709" s="917"/>
      <c r="D13709" s="917"/>
      <c r="E13709" s="917"/>
    </row>
    <row r="13710" spans="1:5">
      <c r="A13710" s="923"/>
      <c r="B13710" s="917"/>
      <c r="C13710" s="917"/>
      <c r="D13710" s="917"/>
      <c r="E13710" s="917"/>
    </row>
    <row r="13711" spans="1:5">
      <c r="A13711" s="923"/>
      <c r="B13711" s="917"/>
      <c r="C13711" s="917"/>
      <c r="D13711" s="917"/>
      <c r="E13711" s="917"/>
    </row>
    <row r="13712" spans="1:5">
      <c r="A13712" s="923"/>
      <c r="B13712" s="917"/>
      <c r="C13712" s="917"/>
      <c r="D13712" s="917"/>
      <c r="E13712" s="917"/>
    </row>
    <row r="13713" spans="1:5">
      <c r="A13713" s="923"/>
      <c r="B13713" s="917"/>
      <c r="C13713" s="917"/>
      <c r="D13713" s="917"/>
      <c r="E13713" s="917"/>
    </row>
    <row r="13714" spans="1:5">
      <c r="A13714" s="923"/>
      <c r="B13714" s="917"/>
      <c r="C13714" s="917"/>
      <c r="D13714" s="917"/>
      <c r="E13714" s="917"/>
    </row>
    <row r="13715" spans="1:5">
      <c r="A13715" s="923"/>
      <c r="B13715" s="917"/>
      <c r="C13715" s="917"/>
      <c r="D13715" s="917"/>
      <c r="E13715" s="917"/>
    </row>
    <row r="13716" spans="1:5">
      <c r="A13716" s="923"/>
      <c r="B13716" s="917"/>
      <c r="C13716" s="917"/>
      <c r="D13716" s="917"/>
      <c r="E13716" s="917"/>
    </row>
    <row r="13717" spans="1:5">
      <c r="A13717" s="923"/>
      <c r="B13717" s="917"/>
      <c r="C13717" s="917"/>
      <c r="D13717" s="917"/>
      <c r="E13717" s="917"/>
    </row>
    <row r="13718" spans="1:5">
      <c r="A13718" s="923"/>
      <c r="B13718" s="917"/>
      <c r="C13718" s="917"/>
      <c r="D13718" s="917"/>
      <c r="E13718" s="917"/>
    </row>
    <row r="13719" spans="1:5">
      <c r="A13719" s="923"/>
      <c r="B13719" s="917"/>
      <c r="C13719" s="917"/>
      <c r="D13719" s="917"/>
      <c r="E13719" s="917"/>
    </row>
    <row r="13720" spans="1:5">
      <c r="A13720" s="923"/>
      <c r="B13720" s="917"/>
      <c r="C13720" s="917"/>
      <c r="D13720" s="917"/>
      <c r="E13720" s="917"/>
    </row>
    <row r="13721" spans="1:5">
      <c r="A13721" s="923"/>
      <c r="B13721" s="917"/>
      <c r="C13721" s="917"/>
      <c r="D13721" s="917"/>
      <c r="E13721" s="917"/>
    </row>
    <row r="13722" spans="1:5">
      <c r="A13722" s="923"/>
      <c r="B13722" s="917"/>
      <c r="C13722" s="917"/>
      <c r="D13722" s="917"/>
      <c r="E13722" s="917"/>
    </row>
    <row r="13723" spans="1:5">
      <c r="A13723" s="923"/>
      <c r="B13723" s="917"/>
      <c r="C13723" s="917"/>
      <c r="D13723" s="917"/>
      <c r="E13723" s="917"/>
    </row>
    <row r="13724" spans="1:5">
      <c r="A13724" s="923"/>
      <c r="B13724" s="917"/>
      <c r="C13724" s="917"/>
      <c r="D13724" s="917"/>
      <c r="E13724" s="917"/>
    </row>
    <row r="13725" spans="1:5">
      <c r="A13725" s="923"/>
      <c r="B13725" s="917"/>
      <c r="C13725" s="917"/>
      <c r="D13725" s="917"/>
      <c r="E13725" s="917"/>
    </row>
    <row r="13726" spans="1:5">
      <c r="A13726" s="923"/>
      <c r="B13726" s="917"/>
      <c r="C13726" s="917"/>
      <c r="D13726" s="917"/>
      <c r="E13726" s="917"/>
    </row>
    <row r="13727" spans="1:5">
      <c r="A13727" s="923"/>
      <c r="B13727" s="917"/>
      <c r="C13727" s="917"/>
      <c r="D13727" s="917"/>
      <c r="E13727" s="917"/>
    </row>
    <row r="13728" spans="1:5">
      <c r="A13728" s="923"/>
      <c r="B13728" s="917"/>
      <c r="C13728" s="917"/>
      <c r="D13728" s="917"/>
      <c r="E13728" s="917"/>
    </row>
    <row r="13729" spans="1:5">
      <c r="A13729" s="923"/>
      <c r="B13729" s="917"/>
      <c r="C13729" s="917"/>
      <c r="D13729" s="917"/>
      <c r="E13729" s="917"/>
    </row>
    <row r="13730" spans="1:5">
      <c r="A13730" s="923"/>
      <c r="B13730" s="917"/>
      <c r="C13730" s="917"/>
      <c r="D13730" s="917"/>
      <c r="E13730" s="917"/>
    </row>
    <row r="13731" spans="1:5">
      <c r="A13731" s="923"/>
      <c r="B13731" s="917"/>
      <c r="C13731" s="917"/>
      <c r="D13731" s="917"/>
      <c r="E13731" s="917"/>
    </row>
    <row r="13732" spans="1:5">
      <c r="A13732" s="923"/>
      <c r="B13732" s="917"/>
      <c r="C13732" s="917"/>
      <c r="D13732" s="917"/>
      <c r="E13732" s="917"/>
    </row>
    <row r="13733" spans="1:5">
      <c r="A13733" s="923"/>
      <c r="B13733" s="917"/>
      <c r="C13733" s="917"/>
      <c r="D13733" s="917"/>
      <c r="E13733" s="917"/>
    </row>
    <row r="13734" spans="1:5">
      <c r="A13734" s="923"/>
      <c r="B13734" s="917"/>
      <c r="C13734" s="917"/>
      <c r="D13734" s="917"/>
      <c r="E13734" s="917"/>
    </row>
    <row r="13735" spans="1:5">
      <c r="A13735" s="923"/>
      <c r="B13735" s="917"/>
      <c r="C13735" s="917"/>
      <c r="D13735" s="917"/>
      <c r="E13735" s="917"/>
    </row>
    <row r="13736" spans="1:5">
      <c r="A13736" s="923"/>
      <c r="B13736" s="917"/>
      <c r="C13736" s="917"/>
      <c r="D13736" s="917"/>
      <c r="E13736" s="917"/>
    </row>
    <row r="13737" spans="1:5">
      <c r="A13737" s="923"/>
      <c r="B13737" s="917"/>
      <c r="C13737" s="917"/>
      <c r="D13737" s="917"/>
      <c r="E13737" s="917"/>
    </row>
    <row r="13738" spans="1:5">
      <c r="A13738" s="923"/>
      <c r="B13738" s="917"/>
      <c r="C13738" s="917"/>
      <c r="D13738" s="917"/>
      <c r="E13738" s="917"/>
    </row>
    <row r="13739" spans="1:5">
      <c r="A13739" s="923"/>
      <c r="B13739" s="917"/>
      <c r="C13739" s="917"/>
      <c r="D13739" s="917"/>
      <c r="E13739" s="917"/>
    </row>
    <row r="13740" spans="1:5">
      <c r="A13740" s="923"/>
      <c r="B13740" s="917"/>
      <c r="C13740" s="917"/>
      <c r="D13740" s="917"/>
      <c r="E13740" s="917"/>
    </row>
    <row r="13741" spans="1:5">
      <c r="A13741" s="923"/>
      <c r="B13741" s="917"/>
      <c r="C13741" s="917"/>
      <c r="D13741" s="917"/>
      <c r="E13741" s="917"/>
    </row>
    <row r="13742" spans="1:5">
      <c r="A13742" s="923"/>
      <c r="B13742" s="917"/>
      <c r="C13742" s="917"/>
      <c r="D13742" s="917"/>
      <c r="E13742" s="917"/>
    </row>
    <row r="13743" spans="1:5">
      <c r="A13743" s="923"/>
      <c r="B13743" s="917"/>
      <c r="C13743" s="917"/>
      <c r="D13743" s="917"/>
      <c r="E13743" s="917"/>
    </row>
    <row r="13744" spans="1:5">
      <c r="A13744" s="923"/>
      <c r="B13744" s="917"/>
      <c r="C13744" s="917"/>
      <c r="D13744" s="917"/>
      <c r="E13744" s="917"/>
    </row>
    <row r="13745" spans="1:5">
      <c r="A13745" s="923"/>
      <c r="B13745" s="917"/>
      <c r="C13745" s="917"/>
      <c r="D13745" s="917"/>
      <c r="E13745" s="917"/>
    </row>
    <row r="13746" spans="1:5">
      <c r="A13746" s="923"/>
      <c r="B13746" s="917"/>
      <c r="C13746" s="917"/>
      <c r="D13746" s="917"/>
      <c r="E13746" s="917"/>
    </row>
    <row r="13747" spans="1:5">
      <c r="A13747" s="923"/>
      <c r="B13747" s="917"/>
      <c r="C13747" s="917"/>
      <c r="D13747" s="917"/>
      <c r="E13747" s="917"/>
    </row>
    <row r="13748" spans="1:5">
      <c r="A13748" s="923"/>
      <c r="B13748" s="917"/>
      <c r="C13748" s="917"/>
      <c r="D13748" s="917"/>
      <c r="E13748" s="917"/>
    </row>
    <row r="13749" spans="1:5">
      <c r="A13749" s="923"/>
      <c r="B13749" s="917"/>
      <c r="C13749" s="917"/>
      <c r="D13749" s="917"/>
      <c r="E13749" s="917"/>
    </row>
    <row r="13750" spans="1:5">
      <c r="A13750" s="923"/>
      <c r="B13750" s="917"/>
      <c r="C13750" s="917"/>
      <c r="D13750" s="917"/>
      <c r="E13750" s="917"/>
    </row>
    <row r="13751" spans="1:5">
      <c r="A13751" s="923"/>
      <c r="B13751" s="917"/>
      <c r="C13751" s="917"/>
      <c r="D13751" s="917"/>
      <c r="E13751" s="917"/>
    </row>
    <row r="13752" spans="1:5">
      <c r="A13752" s="923"/>
      <c r="B13752" s="917"/>
      <c r="C13752" s="917"/>
      <c r="D13752" s="917"/>
      <c r="E13752" s="917"/>
    </row>
    <row r="13753" spans="1:5">
      <c r="A13753" s="923"/>
      <c r="B13753" s="917"/>
      <c r="C13753" s="917"/>
      <c r="D13753" s="917"/>
      <c r="E13753" s="917"/>
    </row>
    <row r="13754" spans="1:5">
      <c r="A13754" s="923"/>
      <c r="B13754" s="917"/>
      <c r="C13754" s="917"/>
      <c r="D13754" s="917"/>
      <c r="E13754" s="917"/>
    </row>
    <row r="13755" spans="1:5">
      <c r="A13755" s="923"/>
      <c r="B13755" s="917"/>
      <c r="C13755" s="917"/>
      <c r="D13755" s="917"/>
      <c r="E13755" s="917"/>
    </row>
    <row r="13756" spans="1:5">
      <c r="A13756" s="923"/>
      <c r="B13756" s="917"/>
      <c r="C13756" s="917"/>
      <c r="D13756" s="917"/>
      <c r="E13756" s="917"/>
    </row>
    <row r="13757" spans="1:5">
      <c r="A13757" s="923"/>
      <c r="B13757" s="917"/>
      <c r="C13757" s="917"/>
      <c r="D13757" s="917"/>
      <c r="E13757" s="917"/>
    </row>
    <row r="13758" spans="1:5">
      <c r="A13758" s="923"/>
      <c r="B13758" s="917"/>
      <c r="C13758" s="917"/>
      <c r="D13758" s="917"/>
      <c r="E13758" s="917"/>
    </row>
    <row r="13759" spans="1:5">
      <c r="A13759" s="923"/>
      <c r="B13759" s="917"/>
      <c r="C13759" s="917"/>
      <c r="D13759" s="917"/>
      <c r="E13759" s="917"/>
    </row>
    <row r="13760" spans="1:5">
      <c r="A13760" s="923"/>
      <c r="B13760" s="917"/>
      <c r="C13760" s="917"/>
      <c r="D13760" s="917"/>
      <c r="E13760" s="917"/>
    </row>
    <row r="13761" spans="1:5">
      <c r="A13761" s="923"/>
      <c r="B13761" s="917"/>
      <c r="C13761" s="917"/>
      <c r="D13761" s="917"/>
      <c r="E13761" s="917"/>
    </row>
    <row r="13762" spans="1:5">
      <c r="A13762" s="923"/>
      <c r="B13762" s="917"/>
      <c r="C13762" s="917"/>
      <c r="D13762" s="917"/>
      <c r="E13762" s="917"/>
    </row>
    <row r="13763" spans="1:5">
      <c r="A13763" s="923"/>
      <c r="B13763" s="917"/>
      <c r="C13763" s="917"/>
      <c r="D13763" s="917"/>
      <c r="E13763" s="917"/>
    </row>
    <row r="13764" spans="1:5">
      <c r="A13764" s="923"/>
      <c r="B13764" s="917"/>
      <c r="C13764" s="917"/>
      <c r="D13764" s="917"/>
      <c r="E13764" s="917"/>
    </row>
    <row r="13765" spans="1:5">
      <c r="A13765" s="923"/>
      <c r="B13765" s="917"/>
      <c r="C13765" s="917"/>
      <c r="D13765" s="917"/>
      <c r="E13765" s="917"/>
    </row>
    <row r="13766" spans="1:5">
      <c r="A13766" s="923"/>
      <c r="B13766" s="917"/>
      <c r="C13766" s="917"/>
      <c r="D13766" s="917"/>
      <c r="E13766" s="917"/>
    </row>
    <row r="13767" spans="1:5">
      <c r="A13767" s="923"/>
      <c r="B13767" s="917"/>
      <c r="C13767" s="917"/>
      <c r="D13767" s="917"/>
      <c r="E13767" s="917"/>
    </row>
    <row r="13768" spans="1:5">
      <c r="A13768" s="923"/>
      <c r="B13768" s="917"/>
      <c r="C13768" s="917"/>
      <c r="D13768" s="917"/>
      <c r="E13768" s="917"/>
    </row>
    <row r="13769" spans="1:5">
      <c r="A13769" s="923"/>
      <c r="B13769" s="917"/>
      <c r="C13769" s="917"/>
      <c r="D13769" s="917"/>
      <c r="E13769" s="917"/>
    </row>
    <row r="13770" spans="1:5">
      <c r="A13770" s="923"/>
      <c r="B13770" s="917"/>
      <c r="C13770" s="917"/>
      <c r="D13770" s="917"/>
      <c r="E13770" s="917"/>
    </row>
    <row r="13771" spans="1:5">
      <c r="A13771" s="923"/>
      <c r="B13771" s="917"/>
      <c r="C13771" s="917"/>
      <c r="D13771" s="917"/>
      <c r="E13771" s="917"/>
    </row>
    <row r="13772" spans="1:5">
      <c r="A13772" s="923"/>
      <c r="B13772" s="917"/>
      <c r="C13772" s="917"/>
      <c r="D13772" s="917"/>
      <c r="E13772" s="917"/>
    </row>
    <row r="13773" spans="1:5">
      <c r="A13773" s="923"/>
      <c r="B13773" s="917"/>
      <c r="C13773" s="917"/>
      <c r="D13773" s="917"/>
      <c r="E13773" s="917"/>
    </row>
    <row r="13774" spans="1:5">
      <c r="A13774" s="923"/>
      <c r="B13774" s="917"/>
      <c r="C13774" s="917"/>
      <c r="D13774" s="917"/>
      <c r="E13774" s="917"/>
    </row>
    <row r="13775" spans="1:5">
      <c r="A13775" s="923"/>
      <c r="B13775" s="917"/>
      <c r="C13775" s="917"/>
      <c r="D13775" s="917"/>
      <c r="E13775" s="917"/>
    </row>
    <row r="13776" spans="1:5">
      <c r="A13776" s="923"/>
      <c r="B13776" s="917"/>
      <c r="C13776" s="917"/>
      <c r="D13776" s="917"/>
      <c r="E13776" s="917"/>
    </row>
    <row r="13777" spans="1:5">
      <c r="A13777" s="923"/>
      <c r="B13777" s="917"/>
      <c r="C13777" s="917"/>
      <c r="D13777" s="917"/>
      <c r="E13777" s="917"/>
    </row>
    <row r="13778" spans="1:5">
      <c r="A13778" s="923"/>
      <c r="B13778" s="917"/>
      <c r="C13778" s="917"/>
      <c r="D13778" s="917"/>
      <c r="E13778" s="917"/>
    </row>
    <row r="13779" spans="1:5">
      <c r="A13779" s="923"/>
      <c r="B13779" s="917"/>
      <c r="C13779" s="917"/>
      <c r="D13779" s="917"/>
      <c r="E13779" s="917"/>
    </row>
    <row r="13780" spans="1:5">
      <c r="A13780" s="923"/>
      <c r="B13780" s="917"/>
      <c r="C13780" s="917"/>
      <c r="D13780" s="917"/>
      <c r="E13780" s="917"/>
    </row>
    <row r="13781" spans="1:5">
      <c r="A13781" s="923"/>
      <c r="B13781" s="917"/>
      <c r="C13781" s="917"/>
      <c r="D13781" s="917"/>
      <c r="E13781" s="917"/>
    </row>
    <row r="13782" spans="1:5">
      <c r="A13782" s="923"/>
      <c r="B13782" s="917"/>
      <c r="C13782" s="917"/>
      <c r="D13782" s="917"/>
      <c r="E13782" s="917"/>
    </row>
    <row r="13783" spans="1:5">
      <c r="A13783" s="923"/>
      <c r="B13783" s="917"/>
      <c r="C13783" s="917"/>
      <c r="D13783" s="917"/>
      <c r="E13783" s="917"/>
    </row>
    <row r="13784" spans="1:5">
      <c r="A13784" s="923"/>
      <c r="B13784" s="917"/>
      <c r="C13784" s="917"/>
      <c r="D13784" s="917"/>
      <c r="E13784" s="917"/>
    </row>
    <row r="13785" spans="1:5">
      <c r="A13785" s="923"/>
      <c r="B13785" s="917"/>
      <c r="C13785" s="917"/>
      <c r="D13785" s="917"/>
      <c r="E13785" s="917"/>
    </row>
    <row r="13786" spans="1:5">
      <c r="A13786" s="923"/>
      <c r="B13786" s="917"/>
      <c r="C13786" s="917"/>
      <c r="D13786" s="917"/>
      <c r="E13786" s="917"/>
    </row>
    <row r="13787" spans="1:5">
      <c r="A13787" s="923"/>
      <c r="B13787" s="917"/>
      <c r="C13787" s="917"/>
      <c r="D13787" s="917"/>
      <c r="E13787" s="917"/>
    </row>
    <row r="13788" spans="1:5">
      <c r="A13788" s="923"/>
      <c r="B13788" s="917"/>
      <c r="C13788" s="917"/>
      <c r="D13788" s="917"/>
      <c r="E13788" s="917"/>
    </row>
    <row r="13789" spans="1:5">
      <c r="A13789" s="923"/>
      <c r="B13789" s="917"/>
      <c r="C13789" s="917"/>
      <c r="D13789" s="917"/>
      <c r="E13789" s="917"/>
    </row>
    <row r="13790" spans="1:5">
      <c r="A13790" s="923"/>
      <c r="B13790" s="917"/>
      <c r="C13790" s="917"/>
      <c r="D13790" s="917"/>
      <c r="E13790" s="917"/>
    </row>
    <row r="13791" spans="1:5">
      <c r="A13791" s="923"/>
      <c r="B13791" s="917"/>
      <c r="C13791" s="917"/>
      <c r="D13791" s="917"/>
      <c r="E13791" s="917"/>
    </row>
    <row r="13792" spans="1:5">
      <c r="A13792" s="923"/>
      <c r="B13792" s="917"/>
      <c r="C13792" s="917"/>
      <c r="D13792" s="917"/>
      <c r="E13792" s="917"/>
    </row>
    <row r="13793" spans="1:5">
      <c r="A13793" s="923"/>
      <c r="B13793" s="917"/>
      <c r="C13793" s="917"/>
      <c r="D13793" s="917"/>
      <c r="E13793" s="917"/>
    </row>
    <row r="13794" spans="1:5">
      <c r="A13794" s="923"/>
      <c r="B13794" s="917"/>
      <c r="C13794" s="917"/>
      <c r="D13794" s="917"/>
      <c r="E13794" s="917"/>
    </row>
    <row r="13795" spans="1:5">
      <c r="A13795" s="923"/>
      <c r="B13795" s="917"/>
      <c r="C13795" s="917"/>
      <c r="D13795" s="917"/>
      <c r="E13795" s="917"/>
    </row>
    <row r="13796" spans="1:5">
      <c r="A13796" s="923"/>
      <c r="B13796" s="917"/>
      <c r="C13796" s="917"/>
      <c r="D13796" s="917"/>
      <c r="E13796" s="917"/>
    </row>
    <row r="13797" spans="1:5">
      <c r="A13797" s="923"/>
      <c r="B13797" s="917"/>
      <c r="C13797" s="917"/>
      <c r="D13797" s="917"/>
      <c r="E13797" s="917"/>
    </row>
    <row r="13798" spans="1:5">
      <c r="A13798" s="923"/>
      <c r="B13798" s="917"/>
      <c r="C13798" s="917"/>
      <c r="D13798" s="917"/>
      <c r="E13798" s="917"/>
    </row>
    <row r="13799" spans="1:5">
      <c r="A13799" s="923"/>
      <c r="B13799" s="917"/>
      <c r="C13799" s="917"/>
      <c r="D13799" s="917"/>
      <c r="E13799" s="917"/>
    </row>
    <row r="13800" spans="1:5">
      <c r="A13800" s="923"/>
      <c r="B13800" s="917"/>
      <c r="C13800" s="917"/>
      <c r="D13800" s="917"/>
      <c r="E13800" s="917"/>
    </row>
    <row r="13801" spans="1:5">
      <c r="A13801" s="923"/>
      <c r="B13801" s="917"/>
      <c r="C13801" s="917"/>
      <c r="D13801" s="917"/>
      <c r="E13801" s="917"/>
    </row>
    <row r="13802" spans="1:5">
      <c r="A13802" s="923"/>
      <c r="B13802" s="917"/>
      <c r="C13802" s="917"/>
      <c r="D13802" s="917"/>
      <c r="E13802" s="917"/>
    </row>
    <row r="13803" spans="1:5">
      <c r="A13803" s="923"/>
      <c r="B13803" s="917"/>
      <c r="C13803" s="917"/>
      <c r="D13803" s="917"/>
      <c r="E13803" s="917"/>
    </row>
    <row r="13804" spans="1:5">
      <c r="A13804" s="923"/>
      <c r="B13804" s="917"/>
      <c r="C13804" s="917"/>
      <c r="D13804" s="917"/>
      <c r="E13804" s="917"/>
    </row>
    <row r="13805" spans="1:5">
      <c r="A13805" s="923"/>
      <c r="B13805" s="917"/>
      <c r="C13805" s="917"/>
      <c r="D13805" s="917"/>
      <c r="E13805" s="917"/>
    </row>
    <row r="13806" spans="1:5">
      <c r="A13806" s="923"/>
      <c r="B13806" s="917"/>
      <c r="C13806" s="917"/>
      <c r="D13806" s="917"/>
      <c r="E13806" s="917"/>
    </row>
    <row r="13807" spans="1:5">
      <c r="A13807" s="923"/>
      <c r="B13807" s="917"/>
      <c r="C13807" s="917"/>
      <c r="D13807" s="917"/>
      <c r="E13807" s="917"/>
    </row>
    <row r="13808" spans="1:5">
      <c r="A13808" s="923"/>
      <c r="B13808" s="917"/>
      <c r="C13808" s="917"/>
      <c r="D13808" s="917"/>
      <c r="E13808" s="917"/>
    </row>
    <row r="13809" spans="1:5">
      <c r="A13809" s="923"/>
      <c r="B13809" s="917"/>
      <c r="C13809" s="917"/>
      <c r="D13809" s="917"/>
      <c r="E13809" s="917"/>
    </row>
    <row r="13810" spans="1:5">
      <c r="A13810" s="923"/>
      <c r="B13810" s="917"/>
      <c r="C13810" s="917"/>
      <c r="D13810" s="917"/>
      <c r="E13810" s="917"/>
    </row>
    <row r="13811" spans="1:5">
      <c r="A13811" s="923"/>
      <c r="B13811" s="917"/>
      <c r="C13811" s="917"/>
      <c r="D13811" s="917"/>
      <c r="E13811" s="917"/>
    </row>
    <row r="13812" spans="1:5">
      <c r="A13812" s="923"/>
      <c r="B13812" s="917"/>
      <c r="C13812" s="917"/>
      <c r="D13812" s="917"/>
      <c r="E13812" s="917"/>
    </row>
    <row r="13813" spans="1:5">
      <c r="A13813" s="923"/>
      <c r="B13813" s="917"/>
      <c r="C13813" s="917"/>
      <c r="D13813" s="917"/>
      <c r="E13813" s="917"/>
    </row>
    <row r="13814" spans="1:5">
      <c r="A13814" s="923"/>
      <c r="B13814" s="917"/>
      <c r="C13814" s="917"/>
      <c r="D13814" s="917"/>
      <c r="E13814" s="917"/>
    </row>
    <row r="13815" spans="1:5">
      <c r="A13815" s="923"/>
      <c r="B13815" s="917"/>
      <c r="C13815" s="917"/>
      <c r="D13815" s="917"/>
      <c r="E13815" s="917"/>
    </row>
    <row r="13816" spans="1:5">
      <c r="A13816" s="923"/>
      <c r="B13816" s="917"/>
      <c r="C13816" s="917"/>
      <c r="D13816" s="917"/>
      <c r="E13816" s="917"/>
    </row>
    <row r="13817" spans="1:5">
      <c r="A13817" s="923"/>
      <c r="B13817" s="917"/>
      <c r="C13817" s="917"/>
      <c r="D13817" s="917"/>
      <c r="E13817" s="917"/>
    </row>
    <row r="13818" spans="1:5">
      <c r="A13818" s="923"/>
      <c r="B13818" s="917"/>
      <c r="C13818" s="917"/>
      <c r="D13818" s="917"/>
      <c r="E13818" s="917"/>
    </row>
    <row r="13819" spans="1:5">
      <c r="A13819" s="923"/>
      <c r="B13819" s="917"/>
      <c r="C13819" s="917"/>
      <c r="D13819" s="917"/>
      <c r="E13819" s="917"/>
    </row>
    <row r="13820" spans="1:5">
      <c r="A13820" s="923"/>
      <c r="B13820" s="917"/>
      <c r="C13820" s="917"/>
      <c r="D13820" s="917"/>
      <c r="E13820" s="917"/>
    </row>
    <row r="13821" spans="1:5">
      <c r="A13821" s="923"/>
      <c r="B13821" s="917"/>
      <c r="C13821" s="917"/>
      <c r="D13821" s="917"/>
      <c r="E13821" s="917"/>
    </row>
    <row r="13822" spans="1:5">
      <c r="A13822" s="923"/>
      <c r="B13822" s="917"/>
      <c r="C13822" s="917"/>
      <c r="D13822" s="917"/>
      <c r="E13822" s="917"/>
    </row>
    <row r="13823" spans="1:5">
      <c r="A13823" s="923"/>
      <c r="B13823" s="917"/>
      <c r="C13823" s="917"/>
      <c r="D13823" s="917"/>
      <c r="E13823" s="917"/>
    </row>
    <row r="13824" spans="1:5">
      <c r="A13824" s="923"/>
      <c r="B13824" s="917"/>
      <c r="C13824" s="917"/>
      <c r="D13824" s="917"/>
      <c r="E13824" s="917"/>
    </row>
    <row r="13825" spans="1:5">
      <c r="A13825" s="923"/>
      <c r="B13825" s="917"/>
      <c r="C13825" s="917"/>
      <c r="D13825" s="917"/>
      <c r="E13825" s="917"/>
    </row>
    <row r="13826" spans="1:5">
      <c r="A13826" s="923"/>
      <c r="B13826" s="917"/>
      <c r="C13826" s="917"/>
      <c r="D13826" s="917"/>
      <c r="E13826" s="917"/>
    </row>
    <row r="13827" spans="1:5">
      <c r="A13827" s="923"/>
      <c r="B13827" s="917"/>
      <c r="C13827" s="917"/>
      <c r="D13827" s="917"/>
      <c r="E13827" s="917"/>
    </row>
    <row r="13828" spans="1:5">
      <c r="A13828" s="923"/>
      <c r="B13828" s="917"/>
      <c r="C13828" s="917"/>
      <c r="D13828" s="917"/>
      <c r="E13828" s="917"/>
    </row>
    <row r="13829" spans="1:5">
      <c r="A13829" s="923"/>
      <c r="B13829" s="917"/>
      <c r="C13829" s="917"/>
      <c r="D13829" s="917"/>
      <c r="E13829" s="917"/>
    </row>
    <row r="13830" spans="1:5">
      <c r="A13830" s="923"/>
      <c r="B13830" s="917"/>
      <c r="C13830" s="917"/>
      <c r="D13830" s="917"/>
      <c r="E13830" s="917"/>
    </row>
    <row r="13831" spans="1:5">
      <c r="A13831" s="923"/>
      <c r="B13831" s="917"/>
      <c r="C13831" s="917"/>
      <c r="D13831" s="917"/>
      <c r="E13831" s="917"/>
    </row>
    <row r="13832" spans="1:5">
      <c r="A13832" s="923"/>
      <c r="B13832" s="917"/>
      <c r="C13832" s="917"/>
      <c r="D13832" s="917"/>
      <c r="E13832" s="917"/>
    </row>
    <row r="13833" spans="1:5">
      <c r="A13833" s="923"/>
      <c r="B13833" s="917"/>
      <c r="C13833" s="917"/>
      <c r="D13833" s="917"/>
      <c r="E13833" s="917"/>
    </row>
    <row r="13834" spans="1:5">
      <c r="A13834" s="923"/>
      <c r="B13834" s="917"/>
      <c r="C13834" s="917"/>
      <c r="D13834" s="917"/>
      <c r="E13834" s="917"/>
    </row>
    <row r="13835" spans="1:5">
      <c r="A13835" s="923"/>
      <c r="B13835" s="917"/>
      <c r="C13835" s="917"/>
      <c r="D13835" s="917"/>
      <c r="E13835" s="917"/>
    </row>
    <row r="13836" spans="1:5">
      <c r="A13836" s="923"/>
      <c r="B13836" s="917"/>
      <c r="C13836" s="917"/>
      <c r="D13836" s="917"/>
      <c r="E13836" s="917"/>
    </row>
    <row r="13837" spans="1:5">
      <c r="A13837" s="923"/>
      <c r="B13837" s="917"/>
      <c r="C13837" s="917"/>
      <c r="D13837" s="917"/>
      <c r="E13837" s="917"/>
    </row>
    <row r="13838" spans="1:5">
      <c r="A13838" s="923"/>
      <c r="B13838" s="917"/>
      <c r="C13838" s="917"/>
      <c r="D13838" s="917"/>
      <c r="E13838" s="917"/>
    </row>
    <row r="13839" spans="1:5">
      <c r="A13839" s="923"/>
      <c r="B13839" s="917"/>
      <c r="C13839" s="917"/>
      <c r="D13839" s="917"/>
      <c r="E13839" s="917"/>
    </row>
    <row r="13840" spans="1:5">
      <c r="A13840" s="923"/>
      <c r="B13840" s="917"/>
      <c r="C13840" s="917"/>
      <c r="D13840" s="917"/>
      <c r="E13840" s="917"/>
    </row>
    <row r="13841" spans="1:5">
      <c r="A13841" s="923"/>
      <c r="B13841" s="917"/>
      <c r="C13841" s="917"/>
      <c r="D13841" s="917"/>
      <c r="E13841" s="917"/>
    </row>
    <row r="13842" spans="1:5">
      <c r="A13842" s="923"/>
      <c r="B13842" s="917"/>
      <c r="C13842" s="917"/>
      <c r="D13842" s="917"/>
      <c r="E13842" s="917"/>
    </row>
    <row r="13843" spans="1:5">
      <c r="A13843" s="923"/>
      <c r="B13843" s="917"/>
      <c r="C13843" s="917"/>
      <c r="D13843" s="917"/>
      <c r="E13843" s="917"/>
    </row>
    <row r="13844" spans="1:5">
      <c r="A13844" s="923"/>
      <c r="B13844" s="917"/>
      <c r="C13844" s="917"/>
      <c r="D13844" s="917"/>
      <c r="E13844" s="917"/>
    </row>
    <row r="13845" spans="1:5">
      <c r="A13845" s="923"/>
      <c r="B13845" s="917"/>
      <c r="C13845" s="917"/>
      <c r="D13845" s="917"/>
      <c r="E13845" s="917"/>
    </row>
    <row r="13846" spans="1:5">
      <c r="A13846" s="923"/>
      <c r="B13846" s="917"/>
      <c r="C13846" s="917"/>
      <c r="D13846" s="917"/>
      <c r="E13846" s="917"/>
    </row>
    <row r="13847" spans="1:5">
      <c r="A13847" s="923"/>
      <c r="B13847" s="917"/>
      <c r="C13847" s="917"/>
      <c r="D13847" s="917"/>
      <c r="E13847" s="917"/>
    </row>
    <row r="13848" spans="1:5">
      <c r="A13848" s="923"/>
      <c r="B13848" s="917"/>
      <c r="C13848" s="917"/>
      <c r="D13848" s="917"/>
      <c r="E13848" s="917"/>
    </row>
    <row r="13849" spans="1:5">
      <c r="A13849" s="923"/>
      <c r="B13849" s="917"/>
      <c r="C13849" s="917"/>
      <c r="D13849" s="917"/>
      <c r="E13849" s="917"/>
    </row>
    <row r="13850" spans="1:5">
      <c r="A13850" s="923"/>
      <c r="B13850" s="917"/>
      <c r="C13850" s="917"/>
      <c r="D13850" s="917"/>
      <c r="E13850" s="917"/>
    </row>
    <row r="13851" spans="1:5">
      <c r="A13851" s="923"/>
      <c r="B13851" s="917"/>
      <c r="C13851" s="917"/>
      <c r="D13851" s="917"/>
      <c r="E13851" s="917"/>
    </row>
    <row r="13852" spans="1:5">
      <c r="A13852" s="923"/>
      <c r="B13852" s="917"/>
      <c r="C13852" s="917"/>
      <c r="D13852" s="917"/>
      <c r="E13852" s="917"/>
    </row>
    <row r="13853" spans="1:5">
      <c r="A13853" s="923"/>
      <c r="B13853" s="917"/>
      <c r="C13853" s="917"/>
      <c r="D13853" s="917"/>
      <c r="E13853" s="917"/>
    </row>
    <row r="13854" spans="1:5">
      <c r="A13854" s="923"/>
      <c r="B13854" s="917"/>
      <c r="C13854" s="917"/>
      <c r="D13854" s="917"/>
      <c r="E13854" s="917"/>
    </row>
    <row r="13855" spans="1:5">
      <c r="A13855" s="923"/>
      <c r="B13855" s="917"/>
      <c r="C13855" s="917"/>
      <c r="D13855" s="917"/>
      <c r="E13855" s="917"/>
    </row>
    <row r="13856" spans="1:5">
      <c r="A13856" s="923"/>
      <c r="B13856" s="917"/>
      <c r="C13856" s="917"/>
      <c r="D13856" s="917"/>
      <c r="E13856" s="917"/>
    </row>
    <row r="13857" spans="1:5">
      <c r="A13857" s="923"/>
      <c r="B13857" s="917"/>
      <c r="C13857" s="917"/>
      <c r="D13857" s="917"/>
      <c r="E13857" s="917"/>
    </row>
    <row r="13858" spans="1:5">
      <c r="A13858" s="923"/>
      <c r="B13858" s="917"/>
      <c r="C13858" s="917"/>
      <c r="D13858" s="917"/>
      <c r="E13858" s="917"/>
    </row>
    <row r="13859" spans="1:5">
      <c r="A13859" s="923"/>
      <c r="B13859" s="917"/>
      <c r="C13859" s="917"/>
      <c r="D13859" s="917"/>
      <c r="E13859" s="917"/>
    </row>
    <row r="13860" spans="1:5">
      <c r="A13860" s="923"/>
      <c r="B13860" s="917"/>
      <c r="C13860" s="917"/>
      <c r="D13860" s="917"/>
      <c r="E13860" s="917"/>
    </row>
    <row r="13861" spans="1:5">
      <c r="A13861" s="923"/>
      <c r="B13861" s="917"/>
      <c r="C13861" s="917"/>
      <c r="D13861" s="917"/>
      <c r="E13861" s="917"/>
    </row>
    <row r="13862" spans="1:5">
      <c r="A13862" s="923"/>
      <c r="B13862" s="917"/>
      <c r="C13862" s="917"/>
      <c r="D13862" s="917"/>
      <c r="E13862" s="917"/>
    </row>
    <row r="13863" spans="1:5">
      <c r="A13863" s="923"/>
      <c r="B13863" s="917"/>
      <c r="C13863" s="917"/>
      <c r="D13863" s="917"/>
      <c r="E13863" s="917"/>
    </row>
    <row r="13864" spans="1:5">
      <c r="A13864" s="923"/>
      <c r="B13864" s="917"/>
      <c r="C13864" s="917"/>
      <c r="D13864" s="917"/>
      <c r="E13864" s="917"/>
    </row>
    <row r="13865" spans="1:5">
      <c r="A13865" s="923"/>
      <c r="B13865" s="917"/>
      <c r="C13865" s="917"/>
      <c r="D13865" s="917"/>
      <c r="E13865" s="917"/>
    </row>
    <row r="13866" spans="1:5">
      <c r="A13866" s="923"/>
      <c r="B13866" s="917"/>
      <c r="C13866" s="917"/>
      <c r="D13866" s="917"/>
      <c r="E13866" s="917"/>
    </row>
    <row r="13867" spans="1:5">
      <c r="A13867" s="923"/>
      <c r="B13867" s="917"/>
      <c r="C13867" s="917"/>
      <c r="D13867" s="917"/>
      <c r="E13867" s="917"/>
    </row>
    <row r="13868" spans="1:5">
      <c r="A13868" s="923"/>
      <c r="B13868" s="917"/>
      <c r="C13868" s="917"/>
      <c r="D13868" s="917"/>
      <c r="E13868" s="917"/>
    </row>
    <row r="13869" spans="1:5">
      <c r="A13869" s="923"/>
      <c r="B13869" s="917"/>
      <c r="C13869" s="917"/>
      <c r="D13869" s="917"/>
      <c r="E13869" s="917"/>
    </row>
    <row r="13870" spans="1:5">
      <c r="A13870" s="923"/>
      <c r="B13870" s="917"/>
      <c r="C13870" s="917"/>
      <c r="D13870" s="917"/>
      <c r="E13870" s="917"/>
    </row>
    <row r="13871" spans="1:5">
      <c r="A13871" s="923"/>
      <c r="B13871" s="917"/>
      <c r="C13871" s="917"/>
      <c r="D13871" s="917"/>
      <c r="E13871" s="917"/>
    </row>
    <row r="13872" spans="1:5">
      <c r="A13872" s="923"/>
      <c r="B13872" s="917"/>
      <c r="C13872" s="917"/>
      <c r="D13872" s="917"/>
      <c r="E13872" s="917"/>
    </row>
    <row r="13873" spans="1:5">
      <c r="A13873" s="923"/>
      <c r="B13873" s="917"/>
      <c r="C13873" s="917"/>
      <c r="D13873" s="917"/>
      <c r="E13873" s="917"/>
    </row>
    <row r="13874" spans="1:5">
      <c r="A13874" s="923"/>
      <c r="B13874" s="917"/>
      <c r="C13874" s="917"/>
      <c r="D13874" s="917"/>
      <c r="E13874" s="917"/>
    </row>
    <row r="13875" spans="1:5">
      <c r="A13875" s="923"/>
      <c r="B13875" s="917"/>
      <c r="C13875" s="917"/>
      <c r="D13875" s="917"/>
      <c r="E13875" s="917"/>
    </row>
    <row r="13876" spans="1:5">
      <c r="A13876" s="923"/>
      <c r="B13876" s="917"/>
      <c r="C13876" s="917"/>
      <c r="D13876" s="917"/>
      <c r="E13876" s="917"/>
    </row>
    <row r="13877" spans="1:5">
      <c r="A13877" s="923"/>
      <c r="B13877" s="917"/>
      <c r="C13877" s="917"/>
      <c r="D13877" s="917"/>
      <c r="E13877" s="917"/>
    </row>
    <row r="13878" spans="1:5">
      <c r="A13878" s="923"/>
      <c r="B13878" s="917"/>
      <c r="C13878" s="917"/>
      <c r="D13878" s="917"/>
      <c r="E13878" s="917"/>
    </row>
    <row r="13879" spans="1:5">
      <c r="A13879" s="923"/>
      <c r="B13879" s="917"/>
      <c r="C13879" s="917"/>
      <c r="D13879" s="917"/>
      <c r="E13879" s="917"/>
    </row>
    <row r="13880" spans="1:5">
      <c r="A13880" s="923"/>
      <c r="B13880" s="917"/>
      <c r="C13880" s="917"/>
      <c r="D13880" s="917"/>
      <c r="E13880" s="917"/>
    </row>
    <row r="13881" spans="1:5">
      <c r="A13881" s="923"/>
      <c r="B13881" s="917"/>
      <c r="C13881" s="917"/>
      <c r="D13881" s="917"/>
      <c r="E13881" s="917"/>
    </row>
    <row r="13882" spans="1:5">
      <c r="A13882" s="923"/>
      <c r="B13882" s="917"/>
      <c r="C13882" s="917"/>
      <c r="D13882" s="917"/>
      <c r="E13882" s="917"/>
    </row>
    <row r="13883" spans="1:5">
      <c r="A13883" s="923"/>
      <c r="B13883" s="917"/>
      <c r="C13883" s="917"/>
      <c r="D13883" s="917"/>
      <c r="E13883" s="917"/>
    </row>
    <row r="13884" spans="1:5">
      <c r="A13884" s="923"/>
      <c r="B13884" s="917"/>
      <c r="C13884" s="917"/>
      <c r="D13884" s="917"/>
      <c r="E13884" s="917"/>
    </row>
    <row r="13885" spans="1:5">
      <c r="A13885" s="923"/>
      <c r="B13885" s="917"/>
      <c r="C13885" s="917"/>
      <c r="D13885" s="917"/>
      <c r="E13885" s="917"/>
    </row>
    <row r="13886" spans="1:5">
      <c r="A13886" s="923"/>
      <c r="B13886" s="917"/>
      <c r="C13886" s="917"/>
      <c r="D13886" s="917"/>
      <c r="E13886" s="917"/>
    </row>
    <row r="13887" spans="1:5">
      <c r="A13887" s="923"/>
      <c r="B13887" s="917"/>
      <c r="C13887" s="917"/>
      <c r="D13887" s="917"/>
      <c r="E13887" s="917"/>
    </row>
    <row r="13888" spans="1:5">
      <c r="A13888" s="923"/>
      <c r="B13888" s="917"/>
      <c r="C13888" s="917"/>
      <c r="D13888" s="917"/>
      <c r="E13888" s="917"/>
    </row>
    <row r="13889" spans="1:5">
      <c r="A13889" s="923"/>
      <c r="B13889" s="917"/>
      <c r="C13889" s="917"/>
      <c r="D13889" s="917"/>
      <c r="E13889" s="917"/>
    </row>
    <row r="13890" spans="1:5">
      <c r="A13890" s="923"/>
      <c r="B13890" s="917"/>
      <c r="C13890" s="917"/>
      <c r="D13890" s="917"/>
      <c r="E13890" s="917"/>
    </row>
    <row r="13891" spans="1:5">
      <c r="A13891" s="923"/>
      <c r="B13891" s="917"/>
      <c r="C13891" s="917"/>
      <c r="D13891" s="917"/>
      <c r="E13891" s="917"/>
    </row>
    <row r="13892" spans="1:5">
      <c r="A13892" s="923"/>
      <c r="B13892" s="917"/>
      <c r="C13892" s="917"/>
      <c r="D13892" s="917"/>
      <c r="E13892" s="917"/>
    </row>
    <row r="13893" spans="1:5">
      <c r="A13893" s="923"/>
      <c r="B13893" s="917"/>
      <c r="C13893" s="917"/>
      <c r="D13893" s="917"/>
      <c r="E13893" s="917"/>
    </row>
    <row r="13894" spans="1:5">
      <c r="A13894" s="923"/>
      <c r="B13894" s="917"/>
      <c r="C13894" s="917"/>
      <c r="D13894" s="917"/>
      <c r="E13894" s="917"/>
    </row>
    <row r="13895" spans="1:5">
      <c r="A13895" s="923"/>
      <c r="B13895" s="917"/>
      <c r="C13895" s="917"/>
      <c r="D13895" s="917"/>
      <c r="E13895" s="917"/>
    </row>
    <row r="13896" spans="1:5">
      <c r="A13896" s="923"/>
      <c r="B13896" s="917"/>
      <c r="C13896" s="917"/>
      <c r="D13896" s="917"/>
      <c r="E13896" s="917"/>
    </row>
    <row r="13897" spans="1:5">
      <c r="A13897" s="923"/>
      <c r="B13897" s="917"/>
      <c r="C13897" s="917"/>
      <c r="D13897" s="917"/>
      <c r="E13897" s="917"/>
    </row>
    <row r="13898" spans="1:5">
      <c r="A13898" s="923"/>
      <c r="B13898" s="917"/>
      <c r="C13898" s="917"/>
      <c r="D13898" s="917"/>
      <c r="E13898" s="917"/>
    </row>
    <row r="13899" spans="1:5">
      <c r="A13899" s="923"/>
      <c r="B13899" s="917"/>
      <c r="C13899" s="917"/>
      <c r="D13899" s="917"/>
      <c r="E13899" s="917"/>
    </row>
    <row r="13900" spans="1:5">
      <c r="A13900" s="923"/>
      <c r="B13900" s="917"/>
      <c r="C13900" s="917"/>
      <c r="D13900" s="917"/>
      <c r="E13900" s="917"/>
    </row>
    <row r="13901" spans="1:5">
      <c r="A13901" s="923"/>
      <c r="B13901" s="917"/>
      <c r="C13901" s="917"/>
      <c r="D13901" s="917"/>
      <c r="E13901" s="917"/>
    </row>
    <row r="13902" spans="1:5">
      <c r="A13902" s="923"/>
      <c r="B13902" s="917"/>
      <c r="C13902" s="917"/>
      <c r="D13902" s="917"/>
      <c r="E13902" s="917"/>
    </row>
    <row r="13903" spans="1:5">
      <c r="A13903" s="923"/>
      <c r="B13903" s="917"/>
      <c r="C13903" s="917"/>
      <c r="D13903" s="917"/>
      <c r="E13903" s="917"/>
    </row>
    <row r="13904" spans="1:5">
      <c r="A13904" s="923"/>
      <c r="B13904" s="917"/>
      <c r="C13904" s="917"/>
      <c r="D13904" s="917"/>
      <c r="E13904" s="917"/>
    </row>
    <row r="13905" spans="1:5">
      <c r="A13905" s="923"/>
      <c r="B13905" s="917"/>
      <c r="C13905" s="917"/>
      <c r="D13905" s="917"/>
      <c r="E13905" s="917"/>
    </row>
    <row r="13906" spans="1:5">
      <c r="A13906" s="923"/>
      <c r="B13906" s="917"/>
      <c r="C13906" s="917"/>
      <c r="D13906" s="917"/>
      <c r="E13906" s="917"/>
    </row>
    <row r="13907" spans="1:5">
      <c r="A13907" s="923"/>
      <c r="B13907" s="917"/>
      <c r="C13907" s="917"/>
      <c r="D13907" s="917"/>
      <c r="E13907" s="917"/>
    </row>
    <row r="13908" spans="1:5">
      <c r="A13908" s="923"/>
      <c r="B13908" s="917"/>
      <c r="C13908" s="917"/>
      <c r="D13908" s="917"/>
      <c r="E13908" s="917"/>
    </row>
    <row r="13909" spans="1:5">
      <c r="A13909" s="923"/>
      <c r="B13909" s="917"/>
      <c r="C13909" s="917"/>
      <c r="D13909" s="917"/>
      <c r="E13909" s="917"/>
    </row>
    <row r="13910" spans="1:5">
      <c r="A13910" s="923"/>
      <c r="B13910" s="917"/>
      <c r="C13910" s="917"/>
      <c r="D13910" s="917"/>
      <c r="E13910" s="917"/>
    </row>
    <row r="13911" spans="1:5">
      <c r="A13911" s="923"/>
      <c r="B13911" s="917"/>
      <c r="C13911" s="917"/>
      <c r="D13911" s="917"/>
      <c r="E13911" s="917"/>
    </row>
    <row r="13912" spans="1:5">
      <c r="A13912" s="923"/>
      <c r="B13912" s="917"/>
      <c r="C13912" s="917"/>
      <c r="D13912" s="917"/>
      <c r="E13912" s="917"/>
    </row>
    <row r="13913" spans="1:5">
      <c r="A13913" s="923"/>
      <c r="B13913" s="917"/>
      <c r="C13913" s="917"/>
      <c r="D13913" s="917"/>
      <c r="E13913" s="917"/>
    </row>
    <row r="13914" spans="1:5">
      <c r="A13914" s="923"/>
      <c r="B13914" s="917"/>
      <c r="C13914" s="917"/>
      <c r="D13914" s="917"/>
      <c r="E13914" s="917"/>
    </row>
    <row r="13915" spans="1:5">
      <c r="A13915" s="923"/>
      <c r="B13915" s="917"/>
      <c r="C13915" s="917"/>
      <c r="D13915" s="917"/>
      <c r="E13915" s="917"/>
    </row>
    <row r="13916" spans="1:5">
      <c r="A13916" s="923"/>
      <c r="B13916" s="917"/>
      <c r="C13916" s="917"/>
      <c r="D13916" s="917"/>
      <c r="E13916" s="917"/>
    </row>
    <row r="13917" spans="1:5">
      <c r="A13917" s="923"/>
      <c r="B13917" s="917"/>
      <c r="C13917" s="917"/>
      <c r="D13917" s="917"/>
      <c r="E13917" s="917"/>
    </row>
    <row r="13918" spans="1:5">
      <c r="A13918" s="923"/>
      <c r="B13918" s="917"/>
      <c r="C13918" s="917"/>
      <c r="D13918" s="917"/>
      <c r="E13918" s="917"/>
    </row>
    <row r="13919" spans="1:5">
      <c r="A13919" s="923"/>
      <c r="B13919" s="917"/>
      <c r="C13919" s="917"/>
      <c r="D13919" s="917"/>
      <c r="E13919" s="917"/>
    </row>
    <row r="13920" spans="1:5">
      <c r="A13920" s="923"/>
      <c r="B13920" s="917"/>
      <c r="C13920" s="917"/>
      <c r="D13920" s="917"/>
      <c r="E13920" s="917"/>
    </row>
    <row r="13921" spans="1:5">
      <c r="A13921" s="923"/>
      <c r="B13921" s="917"/>
      <c r="C13921" s="917"/>
      <c r="D13921" s="917"/>
      <c r="E13921" s="917"/>
    </row>
    <row r="13922" spans="1:5">
      <c r="A13922" s="923"/>
      <c r="B13922" s="917"/>
      <c r="C13922" s="917"/>
      <c r="D13922" s="917"/>
      <c r="E13922" s="917"/>
    </row>
    <row r="13923" spans="1:5">
      <c r="A13923" s="923"/>
      <c r="B13923" s="917"/>
      <c r="C13923" s="917"/>
      <c r="D13923" s="917"/>
      <c r="E13923" s="917"/>
    </row>
    <row r="13924" spans="1:5">
      <c r="A13924" s="923"/>
      <c r="B13924" s="917"/>
      <c r="C13924" s="917"/>
      <c r="D13924" s="917"/>
      <c r="E13924" s="917"/>
    </row>
    <row r="13925" spans="1:5">
      <c r="A13925" s="923"/>
      <c r="B13925" s="917"/>
      <c r="C13925" s="917"/>
      <c r="D13925" s="917"/>
      <c r="E13925" s="917"/>
    </row>
    <row r="13926" spans="1:5">
      <c r="A13926" s="923"/>
      <c r="B13926" s="917"/>
      <c r="C13926" s="917"/>
      <c r="D13926" s="917"/>
      <c r="E13926" s="917"/>
    </row>
    <row r="13927" spans="1:5">
      <c r="A13927" s="923"/>
      <c r="B13927" s="917"/>
      <c r="C13927" s="917"/>
      <c r="D13927" s="917"/>
      <c r="E13927" s="917"/>
    </row>
    <row r="13928" spans="1:5">
      <c r="A13928" s="923"/>
      <c r="B13928" s="917"/>
      <c r="C13928" s="917"/>
      <c r="D13928" s="917"/>
      <c r="E13928" s="917"/>
    </row>
    <row r="13929" spans="1:5">
      <c r="A13929" s="923"/>
      <c r="B13929" s="917"/>
      <c r="C13929" s="917"/>
      <c r="D13929" s="917"/>
      <c r="E13929" s="917"/>
    </row>
    <row r="13930" spans="1:5">
      <c r="A13930" s="923"/>
      <c r="B13930" s="917"/>
      <c r="C13930" s="917"/>
      <c r="D13930" s="917"/>
      <c r="E13930" s="917"/>
    </row>
    <row r="13931" spans="1:5">
      <c r="A13931" s="923"/>
      <c r="B13931" s="917"/>
      <c r="C13931" s="917"/>
      <c r="D13931" s="917"/>
      <c r="E13931" s="917"/>
    </row>
    <row r="13932" spans="1:5">
      <c r="A13932" s="923"/>
      <c r="B13932" s="917"/>
      <c r="C13932" s="917"/>
      <c r="D13932" s="917"/>
      <c r="E13932" s="917"/>
    </row>
    <row r="13933" spans="1:5">
      <c r="A13933" s="923"/>
      <c r="B13933" s="917"/>
      <c r="C13933" s="917"/>
      <c r="D13933" s="917"/>
      <c r="E13933" s="917"/>
    </row>
    <row r="13934" spans="1:5">
      <c r="A13934" s="923"/>
      <c r="B13934" s="917"/>
      <c r="C13934" s="917"/>
      <c r="D13934" s="917"/>
      <c r="E13934" s="917"/>
    </row>
    <row r="13935" spans="1:5">
      <c r="A13935" s="923"/>
      <c r="B13935" s="917"/>
      <c r="C13935" s="917"/>
      <c r="D13935" s="917"/>
      <c r="E13935" s="917"/>
    </row>
    <row r="13936" spans="1:5">
      <c r="A13936" s="923"/>
      <c r="B13936" s="917"/>
      <c r="C13936" s="917"/>
      <c r="D13936" s="917"/>
      <c r="E13936" s="917"/>
    </row>
    <row r="13937" spans="1:5">
      <c r="A13937" s="923"/>
      <c r="B13937" s="917"/>
      <c r="C13937" s="917"/>
      <c r="D13937" s="917"/>
      <c r="E13937" s="917"/>
    </row>
    <row r="13938" spans="1:5">
      <c r="A13938" s="923"/>
      <c r="B13938" s="917"/>
      <c r="C13938" s="917"/>
      <c r="D13938" s="917"/>
      <c r="E13938" s="917"/>
    </row>
    <row r="13939" spans="1:5">
      <c r="A13939" s="923"/>
      <c r="B13939" s="917"/>
      <c r="C13939" s="917"/>
      <c r="D13939" s="917"/>
      <c r="E13939" s="917"/>
    </row>
    <row r="13940" spans="1:5">
      <c r="A13940" s="923"/>
      <c r="B13940" s="917"/>
      <c r="C13940" s="917"/>
      <c r="D13940" s="917"/>
      <c r="E13940" s="917"/>
    </row>
    <row r="13941" spans="1:5">
      <c r="A13941" s="923"/>
      <c r="B13941" s="917"/>
      <c r="C13941" s="917"/>
      <c r="D13941" s="917"/>
      <c r="E13941" s="917"/>
    </row>
    <row r="13942" spans="1:5">
      <c r="A13942" s="923"/>
      <c r="B13942" s="917"/>
      <c r="C13942" s="917"/>
      <c r="D13942" s="917"/>
      <c r="E13942" s="917"/>
    </row>
    <row r="13943" spans="1:5">
      <c r="A13943" s="923"/>
      <c r="B13943" s="917"/>
      <c r="C13943" s="917"/>
      <c r="D13943" s="917"/>
      <c r="E13943" s="917"/>
    </row>
    <row r="13944" spans="1:5">
      <c r="A13944" s="923"/>
      <c r="B13944" s="917"/>
      <c r="C13944" s="917"/>
      <c r="D13944" s="917"/>
      <c r="E13944" s="917"/>
    </row>
    <row r="13945" spans="1:5">
      <c r="A13945" s="923"/>
      <c r="B13945" s="917"/>
      <c r="C13945" s="917"/>
      <c r="D13945" s="917"/>
      <c r="E13945" s="917"/>
    </row>
    <row r="13946" spans="1:5">
      <c r="A13946" s="923"/>
      <c r="B13946" s="917"/>
      <c r="C13946" s="917"/>
      <c r="D13946" s="917"/>
      <c r="E13946" s="917"/>
    </row>
    <row r="13947" spans="1:5">
      <c r="A13947" s="923"/>
      <c r="B13947" s="917"/>
      <c r="C13947" s="917"/>
      <c r="D13947" s="917"/>
      <c r="E13947" s="917"/>
    </row>
    <row r="13948" spans="1:5">
      <c r="A13948" s="923"/>
      <c r="B13948" s="917"/>
      <c r="C13948" s="917"/>
      <c r="D13948" s="917"/>
      <c r="E13948" s="917"/>
    </row>
    <row r="13949" spans="1:5">
      <c r="A13949" s="923"/>
      <c r="B13949" s="917"/>
      <c r="C13949" s="917"/>
      <c r="D13949" s="917"/>
      <c r="E13949" s="917"/>
    </row>
    <row r="13950" spans="1:5">
      <c r="A13950" s="923"/>
      <c r="B13950" s="917"/>
      <c r="C13950" s="917"/>
      <c r="D13950" s="917"/>
      <c r="E13950" s="917"/>
    </row>
    <row r="13951" spans="1:5">
      <c r="A13951" s="923"/>
      <c r="B13951" s="917"/>
      <c r="C13951" s="917"/>
      <c r="D13951" s="917"/>
      <c r="E13951" s="917"/>
    </row>
    <row r="13952" spans="1:5">
      <c r="A13952" s="923"/>
      <c r="B13952" s="917"/>
      <c r="C13952" s="917"/>
      <c r="D13952" s="917"/>
      <c r="E13952" s="917"/>
    </row>
    <row r="13953" spans="1:5">
      <c r="A13953" s="923"/>
      <c r="B13953" s="917"/>
      <c r="C13953" s="917"/>
      <c r="D13953" s="917"/>
      <c r="E13953" s="917"/>
    </row>
    <row r="13954" spans="1:5">
      <c r="A13954" s="923"/>
      <c r="B13954" s="917"/>
      <c r="C13954" s="917"/>
      <c r="D13954" s="917"/>
      <c r="E13954" s="917"/>
    </row>
    <row r="13955" spans="1:5">
      <c r="A13955" s="923"/>
      <c r="B13955" s="917"/>
      <c r="C13955" s="917"/>
      <c r="D13955" s="917"/>
      <c r="E13955" s="917"/>
    </row>
    <row r="13956" spans="1:5">
      <c r="A13956" s="923"/>
      <c r="B13956" s="917"/>
      <c r="C13956" s="917"/>
      <c r="D13956" s="917"/>
      <c r="E13956" s="917"/>
    </row>
    <row r="13957" spans="1:5">
      <c r="A13957" s="923"/>
      <c r="B13957" s="917"/>
      <c r="C13957" s="917"/>
      <c r="D13957" s="917"/>
      <c r="E13957" s="917"/>
    </row>
    <row r="13958" spans="1:5">
      <c r="A13958" s="923"/>
      <c r="B13958" s="917"/>
      <c r="C13958" s="917"/>
      <c r="D13958" s="917"/>
      <c r="E13958" s="917"/>
    </row>
    <row r="13959" spans="1:5">
      <c r="A13959" s="923"/>
      <c r="B13959" s="917"/>
      <c r="C13959" s="917"/>
      <c r="D13959" s="917"/>
      <c r="E13959" s="917"/>
    </row>
    <row r="13960" spans="1:5">
      <c r="A13960" s="923"/>
      <c r="B13960" s="917"/>
      <c r="C13960" s="917"/>
      <c r="D13960" s="917"/>
      <c r="E13960" s="917"/>
    </row>
    <row r="13961" spans="1:5">
      <c r="A13961" s="923"/>
      <c r="B13961" s="917"/>
      <c r="C13961" s="917"/>
      <c r="D13961" s="917"/>
      <c r="E13961" s="917"/>
    </row>
    <row r="13962" spans="1:5">
      <c r="A13962" s="923"/>
      <c r="B13962" s="917"/>
      <c r="C13962" s="917"/>
      <c r="D13962" s="917"/>
      <c r="E13962" s="917"/>
    </row>
    <row r="13963" spans="1:5">
      <c r="A13963" s="923"/>
      <c r="B13963" s="917"/>
      <c r="C13963" s="917"/>
      <c r="D13963" s="917"/>
      <c r="E13963" s="917"/>
    </row>
    <row r="13964" spans="1:5">
      <c r="A13964" s="923"/>
      <c r="B13964" s="917"/>
      <c r="C13964" s="917"/>
      <c r="D13964" s="917"/>
      <c r="E13964" s="917"/>
    </row>
    <row r="13965" spans="1:5">
      <c r="A13965" s="923"/>
      <c r="B13965" s="917"/>
      <c r="C13965" s="917"/>
      <c r="D13965" s="917"/>
      <c r="E13965" s="917"/>
    </row>
    <row r="13966" spans="1:5">
      <c r="A13966" s="923"/>
      <c r="B13966" s="917"/>
      <c r="C13966" s="917"/>
      <c r="D13966" s="917"/>
      <c r="E13966" s="917"/>
    </row>
    <row r="13967" spans="1:5">
      <c r="A13967" s="923"/>
      <c r="B13967" s="917"/>
      <c r="C13967" s="917"/>
      <c r="D13967" s="917"/>
      <c r="E13967" s="917"/>
    </row>
    <row r="13968" spans="1:5">
      <c r="A13968" s="923"/>
      <c r="B13968" s="917"/>
      <c r="C13968" s="917"/>
      <c r="D13968" s="917"/>
      <c r="E13968" s="917"/>
    </row>
    <row r="13969" spans="1:5">
      <c r="A13969" s="923"/>
      <c r="B13969" s="917"/>
      <c r="C13969" s="917"/>
      <c r="D13969" s="917"/>
      <c r="E13969" s="917"/>
    </row>
    <row r="13970" spans="1:5">
      <c r="A13970" s="923"/>
      <c r="B13970" s="917"/>
      <c r="C13970" s="917"/>
      <c r="D13970" s="917"/>
      <c r="E13970" s="917"/>
    </row>
    <row r="13971" spans="1:5">
      <c r="A13971" s="923"/>
      <c r="B13971" s="917"/>
      <c r="C13971" s="917"/>
      <c r="D13971" s="917"/>
      <c r="E13971" s="917"/>
    </row>
    <row r="13972" spans="1:5">
      <c r="A13972" s="923"/>
      <c r="B13972" s="917"/>
      <c r="C13972" s="917"/>
      <c r="D13972" s="917"/>
      <c r="E13972" s="917"/>
    </row>
    <row r="13973" spans="1:5">
      <c r="A13973" s="923"/>
      <c r="B13973" s="917"/>
      <c r="C13973" s="917"/>
      <c r="D13973" s="917"/>
      <c r="E13973" s="917"/>
    </row>
    <row r="13974" spans="1:5">
      <c r="A13974" s="923"/>
      <c r="B13974" s="917"/>
      <c r="C13974" s="917"/>
      <c r="D13974" s="917"/>
      <c r="E13974" s="917"/>
    </row>
    <row r="13975" spans="1:5">
      <c r="A13975" s="923"/>
      <c r="B13975" s="917"/>
      <c r="C13975" s="917"/>
      <c r="D13975" s="917"/>
      <c r="E13975" s="917"/>
    </row>
    <row r="13976" spans="1:5">
      <c r="A13976" s="923"/>
      <c r="B13976" s="917"/>
      <c r="C13976" s="917"/>
      <c r="D13976" s="917"/>
      <c r="E13976" s="917"/>
    </row>
    <row r="13977" spans="1:5">
      <c r="A13977" s="923"/>
      <c r="B13977" s="917"/>
      <c r="C13977" s="917"/>
      <c r="D13977" s="917"/>
      <c r="E13977" s="917"/>
    </row>
    <row r="13978" spans="1:5">
      <c r="A13978" s="923"/>
      <c r="B13978" s="917"/>
      <c r="C13978" s="917"/>
      <c r="D13978" s="917"/>
      <c r="E13978" s="917"/>
    </row>
    <row r="13979" spans="1:5">
      <c r="A13979" s="923"/>
      <c r="B13979" s="917"/>
      <c r="C13979" s="917"/>
      <c r="D13979" s="917"/>
      <c r="E13979" s="917"/>
    </row>
    <row r="13980" spans="1:5">
      <c r="A13980" s="923"/>
      <c r="B13980" s="917"/>
      <c r="C13980" s="917"/>
      <c r="D13980" s="917"/>
      <c r="E13980" s="917"/>
    </row>
    <row r="13981" spans="1:5">
      <c r="A13981" s="923"/>
      <c r="B13981" s="917"/>
      <c r="C13981" s="917"/>
      <c r="D13981" s="917"/>
      <c r="E13981" s="917"/>
    </row>
    <row r="13982" spans="1:5">
      <c r="A13982" s="923"/>
      <c r="B13982" s="917"/>
      <c r="C13982" s="917"/>
      <c r="D13982" s="917"/>
      <c r="E13982" s="917"/>
    </row>
    <row r="13983" spans="1:5">
      <c r="A13983" s="923"/>
      <c r="B13983" s="917"/>
      <c r="C13983" s="917"/>
      <c r="D13983" s="917"/>
      <c r="E13983" s="917"/>
    </row>
    <row r="13984" spans="1:5">
      <c r="A13984" s="923"/>
      <c r="B13984" s="917"/>
      <c r="C13984" s="917"/>
      <c r="D13984" s="917"/>
      <c r="E13984" s="917"/>
    </row>
    <row r="13985" spans="1:5">
      <c r="A13985" s="923"/>
      <c r="B13985" s="917"/>
      <c r="C13985" s="917"/>
      <c r="D13985" s="917"/>
      <c r="E13985" s="917"/>
    </row>
    <row r="13986" spans="1:5">
      <c r="A13986" s="923"/>
      <c r="B13986" s="917"/>
      <c r="C13986" s="917"/>
      <c r="D13986" s="917"/>
      <c r="E13986" s="917"/>
    </row>
    <row r="13987" spans="1:5">
      <c r="A13987" s="923"/>
      <c r="B13987" s="917"/>
      <c r="C13987" s="917"/>
      <c r="D13987" s="917"/>
      <c r="E13987" s="917"/>
    </row>
    <row r="13988" spans="1:5">
      <c r="A13988" s="923"/>
      <c r="B13988" s="917"/>
      <c r="C13988" s="917"/>
      <c r="D13988" s="917"/>
      <c r="E13988" s="917"/>
    </row>
    <row r="13989" spans="1:5">
      <c r="A13989" s="923"/>
      <c r="B13989" s="917"/>
      <c r="C13989" s="917"/>
      <c r="D13989" s="917"/>
      <c r="E13989" s="917"/>
    </row>
    <row r="13990" spans="1:5">
      <c r="A13990" s="923"/>
      <c r="B13990" s="917"/>
      <c r="C13990" s="917"/>
      <c r="D13990" s="917"/>
      <c r="E13990" s="917"/>
    </row>
    <row r="13991" spans="1:5">
      <c r="A13991" s="923"/>
      <c r="B13991" s="917"/>
      <c r="C13991" s="917"/>
      <c r="D13991" s="917"/>
      <c r="E13991" s="917"/>
    </row>
    <row r="13992" spans="1:5">
      <c r="A13992" s="923"/>
      <c r="B13992" s="917"/>
      <c r="C13992" s="917"/>
      <c r="D13992" s="917"/>
      <c r="E13992" s="917"/>
    </row>
    <row r="13993" spans="1:5">
      <c r="A13993" s="923"/>
      <c r="B13993" s="917"/>
      <c r="C13993" s="917"/>
      <c r="D13993" s="917"/>
      <c r="E13993" s="917"/>
    </row>
    <row r="13994" spans="1:5">
      <c r="A13994" s="923"/>
      <c r="B13994" s="917"/>
      <c r="C13994" s="917"/>
      <c r="D13994" s="917"/>
      <c r="E13994" s="917"/>
    </row>
    <row r="13995" spans="1:5">
      <c r="A13995" s="923"/>
      <c r="B13995" s="917"/>
      <c r="C13995" s="917"/>
      <c r="D13995" s="917"/>
      <c r="E13995" s="917"/>
    </row>
    <row r="13996" spans="1:5">
      <c r="A13996" s="923"/>
      <c r="B13996" s="917"/>
      <c r="C13996" s="917"/>
      <c r="D13996" s="917"/>
      <c r="E13996" s="917"/>
    </row>
    <row r="13997" spans="1:5">
      <c r="A13997" s="923"/>
      <c r="B13997" s="917"/>
      <c r="C13997" s="917"/>
      <c r="D13997" s="917"/>
      <c r="E13997" s="917"/>
    </row>
    <row r="13998" spans="1:5">
      <c r="A13998" s="923"/>
      <c r="B13998" s="917"/>
      <c r="C13998" s="917"/>
      <c r="D13998" s="917"/>
      <c r="E13998" s="917"/>
    </row>
    <row r="13999" spans="1:5">
      <c r="A13999" s="923"/>
      <c r="B13999" s="917"/>
      <c r="C13999" s="917"/>
      <c r="D13999" s="917"/>
      <c r="E13999" s="917"/>
    </row>
    <row r="14000" spans="1:5">
      <c r="A14000" s="923"/>
      <c r="B14000" s="917"/>
      <c r="C14000" s="917"/>
      <c r="D14000" s="917"/>
      <c r="E14000" s="917"/>
    </row>
    <row r="14001" spans="1:5">
      <c r="A14001" s="923"/>
      <c r="B14001" s="917"/>
      <c r="C14001" s="917"/>
      <c r="D14001" s="917"/>
      <c r="E14001" s="917"/>
    </row>
    <row r="14002" spans="1:5">
      <c r="A14002" s="923"/>
      <c r="B14002" s="917"/>
      <c r="C14002" s="917"/>
      <c r="D14002" s="917"/>
      <c r="E14002" s="917"/>
    </row>
    <row r="14003" spans="1:5">
      <c r="A14003" s="923"/>
      <c r="B14003" s="917"/>
      <c r="C14003" s="917"/>
      <c r="D14003" s="917"/>
      <c r="E14003" s="917"/>
    </row>
    <row r="14004" spans="1:5">
      <c r="A14004" s="923"/>
      <c r="B14004" s="917"/>
      <c r="C14004" s="917"/>
      <c r="D14004" s="917"/>
      <c r="E14004" s="917"/>
    </row>
    <row r="14005" spans="1:5">
      <c r="A14005" s="923"/>
      <c r="B14005" s="917"/>
      <c r="C14005" s="917"/>
      <c r="D14005" s="917"/>
      <c r="E14005" s="917"/>
    </row>
    <row r="14006" spans="1:5">
      <c r="A14006" s="923"/>
      <c r="B14006" s="917"/>
      <c r="C14006" s="917"/>
      <c r="D14006" s="917"/>
      <c r="E14006" s="917"/>
    </row>
    <row r="14007" spans="1:5">
      <c r="A14007" s="923"/>
      <c r="B14007" s="917"/>
      <c r="C14007" s="917"/>
      <c r="D14007" s="917"/>
      <c r="E14007" s="917"/>
    </row>
    <row r="14008" spans="1:5">
      <c r="A14008" s="923"/>
      <c r="B14008" s="917"/>
      <c r="C14008" s="917"/>
      <c r="D14008" s="917"/>
      <c r="E14008" s="917"/>
    </row>
    <row r="14009" spans="1:5">
      <c r="A14009" s="923"/>
      <c r="B14009" s="917"/>
      <c r="C14009" s="917"/>
      <c r="D14009" s="917"/>
      <c r="E14009" s="917"/>
    </row>
    <row r="14010" spans="1:5">
      <c r="A14010" s="923"/>
      <c r="B14010" s="917"/>
      <c r="C14010" s="917"/>
      <c r="D14010" s="917"/>
      <c r="E14010" s="917"/>
    </row>
    <row r="14011" spans="1:5">
      <c r="A14011" s="923"/>
      <c r="B14011" s="917"/>
      <c r="C14011" s="917"/>
      <c r="D14011" s="917"/>
      <c r="E14011" s="917"/>
    </row>
    <row r="14012" spans="1:5">
      <c r="A14012" s="923"/>
      <c r="B14012" s="917"/>
      <c r="C14012" s="917"/>
      <c r="D14012" s="917"/>
      <c r="E14012" s="917"/>
    </row>
    <row r="14013" spans="1:5">
      <c r="A14013" s="923"/>
      <c r="B14013" s="917"/>
      <c r="C14013" s="917"/>
      <c r="D14013" s="917"/>
      <c r="E14013" s="917"/>
    </row>
    <row r="14014" spans="1:5">
      <c r="A14014" s="923"/>
      <c r="B14014" s="917"/>
      <c r="C14014" s="917"/>
      <c r="D14014" s="917"/>
      <c r="E14014" s="917"/>
    </row>
    <row r="14015" spans="1:5">
      <c r="A14015" s="923"/>
      <c r="B14015" s="917"/>
      <c r="C14015" s="917"/>
      <c r="D14015" s="917"/>
      <c r="E14015" s="917"/>
    </row>
    <row r="14016" spans="1:5">
      <c r="A14016" s="923"/>
      <c r="B14016" s="917"/>
      <c r="C14016" s="917"/>
      <c r="D14016" s="917"/>
      <c r="E14016" s="917"/>
    </row>
    <row r="14017" spans="1:5">
      <c r="A14017" s="923"/>
      <c r="B14017" s="917"/>
      <c r="C14017" s="917"/>
      <c r="D14017" s="917"/>
      <c r="E14017" s="917"/>
    </row>
    <row r="14018" spans="1:5">
      <c r="A14018" s="923"/>
      <c r="B14018" s="917"/>
      <c r="C14018" s="917"/>
      <c r="D14018" s="917"/>
      <c r="E14018" s="917"/>
    </row>
    <row r="14019" spans="1:5">
      <c r="A14019" s="923"/>
      <c r="B14019" s="917"/>
      <c r="C14019" s="917"/>
      <c r="D14019" s="917"/>
      <c r="E14019" s="917"/>
    </row>
    <row r="14020" spans="1:5">
      <c r="A14020" s="923"/>
      <c r="B14020" s="917"/>
      <c r="C14020" s="917"/>
      <c r="D14020" s="917"/>
      <c r="E14020" s="917"/>
    </row>
    <row r="14021" spans="1:5">
      <c r="A14021" s="923"/>
      <c r="B14021" s="917"/>
      <c r="C14021" s="917"/>
      <c r="D14021" s="917"/>
      <c r="E14021" s="917"/>
    </row>
    <row r="14022" spans="1:5">
      <c r="A14022" s="923"/>
      <c r="B14022" s="917"/>
      <c r="C14022" s="917"/>
      <c r="D14022" s="917"/>
      <c r="E14022" s="917"/>
    </row>
    <row r="14023" spans="1:5">
      <c r="A14023" s="923"/>
      <c r="B14023" s="917"/>
      <c r="C14023" s="917"/>
      <c r="D14023" s="917"/>
      <c r="E14023" s="917"/>
    </row>
    <row r="14024" spans="1:5">
      <c r="A14024" s="923"/>
      <c r="B14024" s="917"/>
      <c r="C14024" s="917"/>
      <c r="D14024" s="917"/>
      <c r="E14024" s="917"/>
    </row>
    <row r="14025" spans="1:5">
      <c r="A14025" s="923"/>
      <c r="B14025" s="917"/>
      <c r="C14025" s="917"/>
      <c r="D14025" s="917"/>
      <c r="E14025" s="917"/>
    </row>
    <row r="14026" spans="1:5">
      <c r="A14026" s="923"/>
      <c r="B14026" s="917"/>
      <c r="C14026" s="917"/>
      <c r="D14026" s="917"/>
      <c r="E14026" s="917"/>
    </row>
    <row r="14027" spans="1:5">
      <c r="A14027" s="923"/>
      <c r="B14027" s="917"/>
      <c r="C14027" s="917"/>
      <c r="D14027" s="917"/>
      <c r="E14027" s="917"/>
    </row>
    <row r="14028" spans="1:5">
      <c r="A14028" s="923"/>
      <c r="B14028" s="917"/>
      <c r="C14028" s="917"/>
      <c r="D14028" s="917"/>
      <c r="E14028" s="917"/>
    </row>
    <row r="14029" spans="1:5">
      <c r="A14029" s="923"/>
      <c r="B14029" s="917"/>
      <c r="C14029" s="917"/>
      <c r="D14029" s="917"/>
      <c r="E14029" s="917"/>
    </row>
    <row r="14030" spans="1:5">
      <c r="A14030" s="923"/>
      <c r="B14030" s="917"/>
      <c r="C14030" s="917"/>
      <c r="D14030" s="917"/>
      <c r="E14030" s="917"/>
    </row>
    <row r="14031" spans="1:5">
      <c r="A14031" s="923"/>
      <c r="B14031" s="917"/>
      <c r="C14031" s="917"/>
      <c r="D14031" s="917"/>
      <c r="E14031" s="917"/>
    </row>
    <row r="14032" spans="1:5">
      <c r="A14032" s="923"/>
      <c r="B14032" s="917"/>
      <c r="C14032" s="917"/>
      <c r="D14032" s="917"/>
      <c r="E14032" s="917"/>
    </row>
    <row r="14033" spans="1:5">
      <c r="A14033" s="923"/>
      <c r="B14033" s="917"/>
      <c r="C14033" s="917"/>
      <c r="D14033" s="917"/>
      <c r="E14033" s="917"/>
    </row>
    <row r="14034" spans="1:5">
      <c r="A14034" s="923"/>
      <c r="B14034" s="917"/>
      <c r="C14034" s="917"/>
      <c r="D14034" s="917"/>
      <c r="E14034" s="917"/>
    </row>
    <row r="14035" spans="1:5">
      <c r="A14035" s="923"/>
      <c r="B14035" s="917"/>
      <c r="C14035" s="917"/>
      <c r="D14035" s="917"/>
      <c r="E14035" s="917"/>
    </row>
    <row r="14036" spans="1:5">
      <c r="A14036" s="923"/>
      <c r="B14036" s="917"/>
      <c r="C14036" s="917"/>
      <c r="D14036" s="917"/>
      <c r="E14036" s="917"/>
    </row>
    <row r="14037" spans="1:5">
      <c r="A14037" s="923"/>
      <c r="B14037" s="917"/>
      <c r="C14037" s="917"/>
      <c r="D14037" s="917"/>
      <c r="E14037" s="917"/>
    </row>
    <row r="14038" spans="1:5">
      <c r="A14038" s="923"/>
      <c r="B14038" s="917"/>
      <c r="C14038" s="917"/>
      <c r="D14038" s="917"/>
      <c r="E14038" s="917"/>
    </row>
    <row r="14039" spans="1:5">
      <c r="A14039" s="923"/>
      <c r="B14039" s="917"/>
      <c r="C14039" s="917"/>
      <c r="D14039" s="917"/>
      <c r="E14039" s="917"/>
    </row>
    <row r="14040" spans="1:5">
      <c r="A14040" s="923"/>
      <c r="B14040" s="917"/>
      <c r="C14040" s="917"/>
      <c r="D14040" s="917"/>
      <c r="E14040" s="917"/>
    </row>
    <row r="14041" spans="1:5">
      <c r="A14041" s="923"/>
      <c r="B14041" s="917"/>
      <c r="C14041" s="917"/>
      <c r="D14041" s="917"/>
      <c r="E14041" s="917"/>
    </row>
    <row r="14042" spans="1:5">
      <c r="A14042" s="923"/>
      <c r="B14042" s="917"/>
      <c r="C14042" s="917"/>
      <c r="D14042" s="917"/>
      <c r="E14042" s="917"/>
    </row>
    <row r="14043" spans="1:5">
      <c r="A14043" s="923"/>
      <c r="B14043" s="917"/>
      <c r="C14043" s="917"/>
      <c r="D14043" s="917"/>
      <c r="E14043" s="917"/>
    </row>
    <row r="14044" spans="1:5">
      <c r="A14044" s="923"/>
      <c r="B14044" s="917"/>
      <c r="C14044" s="917"/>
      <c r="D14044" s="917"/>
      <c r="E14044" s="917"/>
    </row>
    <row r="14045" spans="1:5">
      <c r="A14045" s="923"/>
      <c r="B14045" s="917"/>
      <c r="C14045" s="917"/>
      <c r="D14045" s="917"/>
      <c r="E14045" s="917"/>
    </row>
    <row r="14046" spans="1:5">
      <c r="A14046" s="923"/>
      <c r="B14046" s="917"/>
      <c r="C14046" s="917"/>
      <c r="D14046" s="917"/>
      <c r="E14046" s="917"/>
    </row>
    <row r="14047" spans="1:5">
      <c r="A14047" s="923"/>
      <c r="B14047" s="917"/>
      <c r="C14047" s="917"/>
      <c r="D14047" s="917"/>
      <c r="E14047" s="917"/>
    </row>
    <row r="14048" spans="1:5">
      <c r="A14048" s="923"/>
      <c r="B14048" s="917"/>
      <c r="C14048" s="917"/>
      <c r="D14048" s="917"/>
      <c r="E14048" s="917"/>
    </row>
    <row r="14049" spans="1:5">
      <c r="A14049" s="923"/>
      <c r="B14049" s="917"/>
      <c r="C14049" s="917"/>
      <c r="D14049" s="917"/>
      <c r="E14049" s="917"/>
    </row>
    <row r="14050" spans="1:5">
      <c r="A14050" s="923"/>
      <c r="B14050" s="917"/>
      <c r="C14050" s="917"/>
      <c r="D14050" s="917"/>
      <c r="E14050" s="917"/>
    </row>
    <row r="14051" spans="1:5">
      <c r="A14051" s="923"/>
      <c r="B14051" s="917"/>
      <c r="C14051" s="917"/>
      <c r="D14051" s="917"/>
      <c r="E14051" s="917"/>
    </row>
    <row r="14052" spans="1:5">
      <c r="A14052" s="923"/>
      <c r="B14052" s="917"/>
      <c r="C14052" s="917"/>
      <c r="D14052" s="917"/>
      <c r="E14052" s="917"/>
    </row>
    <row r="14053" spans="1:5">
      <c r="A14053" s="923"/>
      <c r="B14053" s="917"/>
      <c r="C14053" s="917"/>
      <c r="D14053" s="917"/>
      <c r="E14053" s="917"/>
    </row>
    <row r="14054" spans="1:5">
      <c r="A14054" s="923"/>
      <c r="B14054" s="917"/>
      <c r="C14054" s="917"/>
      <c r="D14054" s="917"/>
      <c r="E14054" s="917"/>
    </row>
    <row r="14055" spans="1:5">
      <c r="A14055" s="923"/>
      <c r="B14055" s="917"/>
      <c r="C14055" s="917"/>
      <c r="D14055" s="917"/>
      <c r="E14055" s="917"/>
    </row>
    <row r="14056" spans="1:5">
      <c r="A14056" s="923"/>
      <c r="B14056" s="917"/>
      <c r="C14056" s="917"/>
      <c r="D14056" s="917"/>
      <c r="E14056" s="917"/>
    </row>
    <row r="14057" spans="1:5">
      <c r="A14057" s="923"/>
      <c r="B14057" s="917"/>
      <c r="C14057" s="917"/>
      <c r="D14057" s="917"/>
      <c r="E14057" s="917"/>
    </row>
    <row r="14058" spans="1:5">
      <c r="A14058" s="923"/>
      <c r="B14058" s="917"/>
      <c r="C14058" s="917"/>
      <c r="D14058" s="917"/>
      <c r="E14058" s="917"/>
    </row>
    <row r="14059" spans="1:5">
      <c r="A14059" s="923"/>
      <c r="B14059" s="917"/>
      <c r="C14059" s="917"/>
      <c r="D14059" s="917"/>
      <c r="E14059" s="917"/>
    </row>
    <row r="14060" spans="1:5">
      <c r="A14060" s="923"/>
      <c r="B14060" s="917"/>
      <c r="C14060" s="917"/>
      <c r="D14060" s="917"/>
      <c r="E14060" s="917"/>
    </row>
    <row r="14061" spans="1:5">
      <c r="A14061" s="923"/>
      <c r="B14061" s="917"/>
      <c r="C14061" s="917"/>
      <c r="D14061" s="917"/>
      <c r="E14061" s="917"/>
    </row>
    <row r="14062" spans="1:5">
      <c r="A14062" s="923"/>
      <c r="B14062" s="917"/>
      <c r="C14062" s="917"/>
      <c r="D14062" s="917"/>
      <c r="E14062" s="917"/>
    </row>
    <row r="14063" spans="1:5">
      <c r="A14063" s="923"/>
      <c r="B14063" s="917"/>
      <c r="C14063" s="917"/>
      <c r="D14063" s="917"/>
      <c r="E14063" s="917"/>
    </row>
    <row r="14064" spans="1:5">
      <c r="A14064" s="923"/>
      <c r="B14064" s="917"/>
      <c r="C14064" s="917"/>
      <c r="D14064" s="917"/>
      <c r="E14064" s="917"/>
    </row>
    <row r="14065" spans="1:5">
      <c r="A14065" s="923"/>
      <c r="B14065" s="917"/>
      <c r="C14065" s="917"/>
      <c r="D14065" s="917"/>
      <c r="E14065" s="917"/>
    </row>
    <row r="14066" spans="1:5">
      <c r="A14066" s="923"/>
      <c r="B14066" s="917"/>
      <c r="C14066" s="917"/>
      <c r="D14066" s="917"/>
      <c r="E14066" s="917"/>
    </row>
    <row r="14067" spans="1:5">
      <c r="A14067" s="923"/>
      <c r="B14067" s="917"/>
      <c r="C14067" s="917"/>
      <c r="D14067" s="917"/>
      <c r="E14067" s="917"/>
    </row>
    <row r="14068" spans="1:5">
      <c r="A14068" s="923"/>
      <c r="B14068" s="917"/>
      <c r="C14068" s="917"/>
      <c r="D14068" s="917"/>
      <c r="E14068" s="917"/>
    </row>
    <row r="14069" spans="1:5">
      <c r="A14069" s="923"/>
      <c r="B14069" s="917"/>
      <c r="C14069" s="917"/>
      <c r="D14069" s="917"/>
      <c r="E14069" s="917"/>
    </row>
    <row r="14070" spans="1:5">
      <c r="A14070" s="923"/>
      <c r="B14070" s="917"/>
      <c r="C14070" s="917"/>
      <c r="D14070" s="917"/>
      <c r="E14070" s="917"/>
    </row>
    <row r="14071" spans="1:5">
      <c r="A14071" s="923"/>
      <c r="B14071" s="917"/>
      <c r="C14071" s="917"/>
      <c r="D14071" s="917"/>
      <c r="E14071" s="917"/>
    </row>
    <row r="14072" spans="1:5">
      <c r="A14072" s="923"/>
      <c r="B14072" s="917"/>
      <c r="C14072" s="917"/>
      <c r="D14072" s="917"/>
      <c r="E14072" s="917"/>
    </row>
    <row r="14073" spans="1:5">
      <c r="A14073" s="923"/>
      <c r="B14073" s="917"/>
      <c r="C14073" s="917"/>
      <c r="D14073" s="917"/>
      <c r="E14073" s="917"/>
    </row>
    <row r="14074" spans="1:5">
      <c r="A14074" s="923"/>
      <c r="B14074" s="917"/>
      <c r="C14074" s="917"/>
      <c r="D14074" s="917"/>
      <c r="E14074" s="917"/>
    </row>
    <row r="14075" spans="1:5">
      <c r="A14075" s="923"/>
      <c r="B14075" s="917"/>
      <c r="C14075" s="917"/>
      <c r="D14075" s="917"/>
      <c r="E14075" s="917"/>
    </row>
    <row r="14076" spans="1:5">
      <c r="A14076" s="923"/>
      <c r="B14076" s="917"/>
      <c r="C14076" s="917"/>
      <c r="D14076" s="917"/>
      <c r="E14076" s="917"/>
    </row>
    <row r="14077" spans="1:5">
      <c r="A14077" s="923"/>
      <c r="B14077" s="917"/>
      <c r="C14077" s="917"/>
      <c r="D14077" s="917"/>
      <c r="E14077" s="917"/>
    </row>
    <row r="14078" spans="1:5">
      <c r="A14078" s="923"/>
      <c r="B14078" s="917"/>
      <c r="C14078" s="917"/>
      <c r="D14078" s="917"/>
      <c r="E14078" s="917"/>
    </row>
    <row r="14079" spans="1:5">
      <c r="A14079" s="923"/>
      <c r="B14079" s="917"/>
      <c r="C14079" s="917"/>
      <c r="D14079" s="917"/>
      <c r="E14079" s="917"/>
    </row>
    <row r="14080" spans="1:5">
      <c r="A14080" s="923"/>
      <c r="B14080" s="917"/>
      <c r="C14080" s="917"/>
      <c r="D14080" s="917"/>
      <c r="E14080" s="917"/>
    </row>
    <row r="14081" spans="1:5">
      <c r="A14081" s="923"/>
      <c r="B14081" s="917"/>
      <c r="C14081" s="917"/>
      <c r="D14081" s="917"/>
      <c r="E14081" s="917"/>
    </row>
    <row r="14082" spans="1:5">
      <c r="A14082" s="923"/>
      <c r="B14082" s="917"/>
      <c r="C14082" s="917"/>
      <c r="D14082" s="917"/>
      <c r="E14082" s="917"/>
    </row>
    <row r="14083" spans="1:5">
      <c r="A14083" s="923"/>
      <c r="B14083" s="917"/>
      <c r="C14083" s="917"/>
      <c r="D14083" s="917"/>
      <c r="E14083" s="917"/>
    </row>
    <row r="14084" spans="1:5">
      <c r="A14084" s="923"/>
      <c r="B14084" s="917"/>
      <c r="C14084" s="917"/>
      <c r="D14084" s="917"/>
      <c r="E14084" s="917"/>
    </row>
    <row r="14085" spans="1:5">
      <c r="A14085" s="923"/>
      <c r="B14085" s="917"/>
      <c r="C14085" s="917"/>
      <c r="D14085" s="917"/>
      <c r="E14085" s="917"/>
    </row>
    <row r="14086" spans="1:5">
      <c r="A14086" s="923"/>
      <c r="B14086" s="917"/>
      <c r="C14086" s="917"/>
      <c r="D14086" s="917"/>
      <c r="E14086" s="917"/>
    </row>
    <row r="14087" spans="1:5">
      <c r="A14087" s="923"/>
      <c r="B14087" s="917"/>
      <c r="C14087" s="917"/>
      <c r="D14087" s="917"/>
      <c r="E14087" s="917"/>
    </row>
    <row r="14088" spans="1:5">
      <c r="A14088" s="923"/>
      <c r="B14088" s="917"/>
      <c r="C14088" s="917"/>
      <c r="D14088" s="917"/>
      <c r="E14088" s="917"/>
    </row>
    <row r="14089" spans="1:5">
      <c r="A14089" s="923"/>
      <c r="B14089" s="917"/>
      <c r="C14089" s="917"/>
      <c r="D14089" s="917"/>
      <c r="E14089" s="917"/>
    </row>
    <row r="14090" spans="1:5">
      <c r="A14090" s="923"/>
      <c r="B14090" s="917"/>
      <c r="C14090" s="917"/>
      <c r="D14090" s="917"/>
      <c r="E14090" s="917"/>
    </row>
    <row r="14091" spans="1:5">
      <c r="A14091" s="923"/>
      <c r="B14091" s="917"/>
      <c r="C14091" s="917"/>
      <c r="D14091" s="917"/>
      <c r="E14091" s="917"/>
    </row>
    <row r="14092" spans="1:5">
      <c r="A14092" s="923"/>
      <c r="B14092" s="917"/>
      <c r="C14092" s="917"/>
      <c r="D14092" s="917"/>
      <c r="E14092" s="917"/>
    </row>
    <row r="14093" spans="1:5">
      <c r="A14093" s="923"/>
      <c r="B14093" s="917"/>
      <c r="C14093" s="917"/>
      <c r="D14093" s="917"/>
      <c r="E14093" s="917"/>
    </row>
    <row r="14094" spans="1:5">
      <c r="A14094" s="923"/>
      <c r="B14094" s="917"/>
      <c r="C14094" s="917"/>
      <c r="D14094" s="917"/>
      <c r="E14094" s="917"/>
    </row>
    <row r="14095" spans="1:5">
      <c r="A14095" s="923"/>
      <c r="B14095" s="917"/>
      <c r="C14095" s="917"/>
      <c r="D14095" s="917"/>
      <c r="E14095" s="917"/>
    </row>
    <row r="14096" spans="1:5">
      <c r="A14096" s="923"/>
      <c r="B14096" s="917"/>
      <c r="C14096" s="917"/>
      <c r="D14096" s="917"/>
      <c r="E14096" s="917"/>
    </row>
    <row r="14097" spans="1:5">
      <c r="A14097" s="923"/>
      <c r="B14097" s="917"/>
      <c r="C14097" s="917"/>
      <c r="D14097" s="917"/>
      <c r="E14097" s="917"/>
    </row>
    <row r="14098" spans="1:5">
      <c r="A14098" s="923"/>
      <c r="B14098" s="917"/>
      <c r="C14098" s="917"/>
      <c r="D14098" s="917"/>
      <c r="E14098" s="917"/>
    </row>
    <row r="14099" spans="1:5">
      <c r="A14099" s="923"/>
      <c r="B14099" s="917"/>
      <c r="C14099" s="917"/>
      <c r="D14099" s="917"/>
      <c r="E14099" s="917"/>
    </row>
    <row r="14100" spans="1:5">
      <c r="A14100" s="923"/>
      <c r="B14100" s="917"/>
      <c r="C14100" s="917"/>
      <c r="D14100" s="917"/>
      <c r="E14100" s="917"/>
    </row>
    <row r="14101" spans="1:5">
      <c r="A14101" s="923"/>
      <c r="B14101" s="917"/>
      <c r="C14101" s="917"/>
      <c r="D14101" s="917"/>
      <c r="E14101" s="917"/>
    </row>
    <row r="14102" spans="1:5">
      <c r="A14102" s="923"/>
      <c r="B14102" s="917"/>
      <c r="C14102" s="917"/>
      <c r="D14102" s="917"/>
      <c r="E14102" s="917"/>
    </row>
    <row r="14103" spans="1:5">
      <c r="A14103" s="923"/>
      <c r="B14103" s="917"/>
      <c r="C14103" s="917"/>
      <c r="D14103" s="917"/>
      <c r="E14103" s="917"/>
    </row>
    <row r="14104" spans="1:5">
      <c r="A14104" s="923"/>
      <c r="B14104" s="917"/>
      <c r="C14104" s="917"/>
      <c r="D14104" s="917"/>
      <c r="E14104" s="917"/>
    </row>
    <row r="14105" spans="1:5">
      <c r="A14105" s="923"/>
      <c r="B14105" s="917"/>
      <c r="C14105" s="917"/>
      <c r="D14105" s="917"/>
      <c r="E14105" s="917"/>
    </row>
    <row r="14106" spans="1:5">
      <c r="A14106" s="923"/>
      <c r="B14106" s="917"/>
      <c r="C14106" s="917"/>
      <c r="D14106" s="917"/>
      <c r="E14106" s="917"/>
    </row>
    <row r="14107" spans="1:5">
      <c r="A14107" s="923"/>
      <c r="B14107" s="917"/>
      <c r="C14107" s="917"/>
      <c r="D14107" s="917"/>
      <c r="E14107" s="917"/>
    </row>
    <row r="14108" spans="1:5">
      <c r="A14108" s="923"/>
      <c r="B14108" s="917"/>
      <c r="C14108" s="917"/>
      <c r="D14108" s="917"/>
      <c r="E14108" s="917"/>
    </row>
    <row r="14109" spans="1:5">
      <c r="A14109" s="923"/>
      <c r="B14109" s="917"/>
      <c r="C14109" s="917"/>
      <c r="D14109" s="917"/>
      <c r="E14109" s="917"/>
    </row>
    <row r="14110" spans="1:5">
      <c r="A14110" s="923"/>
      <c r="B14110" s="917"/>
      <c r="C14110" s="917"/>
      <c r="D14110" s="917"/>
      <c r="E14110" s="917"/>
    </row>
    <row r="14111" spans="1:5">
      <c r="A14111" s="923"/>
      <c r="B14111" s="917"/>
      <c r="C14111" s="917"/>
      <c r="D14111" s="917"/>
      <c r="E14111" s="917"/>
    </row>
    <row r="14112" spans="1:5">
      <c r="A14112" s="923"/>
      <c r="B14112" s="917"/>
      <c r="C14112" s="917"/>
      <c r="D14112" s="917"/>
      <c r="E14112" s="917"/>
    </row>
    <row r="14113" spans="1:5">
      <c r="A14113" s="923"/>
      <c r="B14113" s="917"/>
      <c r="C14113" s="917"/>
      <c r="D14113" s="917"/>
      <c r="E14113" s="917"/>
    </row>
    <row r="14114" spans="1:5">
      <c r="A14114" s="923"/>
      <c r="B14114" s="917"/>
      <c r="C14114" s="917"/>
      <c r="D14114" s="917"/>
      <c r="E14114" s="917"/>
    </row>
    <row r="14115" spans="1:5">
      <c r="A14115" s="923"/>
      <c r="B14115" s="917"/>
      <c r="C14115" s="917"/>
      <c r="D14115" s="917"/>
      <c r="E14115" s="917"/>
    </row>
    <row r="14116" spans="1:5">
      <c r="A14116" s="923"/>
      <c r="B14116" s="917"/>
      <c r="C14116" s="917"/>
      <c r="D14116" s="917"/>
      <c r="E14116" s="917"/>
    </row>
    <row r="14117" spans="1:5">
      <c r="A14117" s="923"/>
      <c r="B14117" s="917"/>
      <c r="C14117" s="917"/>
      <c r="D14117" s="917"/>
      <c r="E14117" s="917"/>
    </row>
    <row r="14118" spans="1:5">
      <c r="A14118" s="923"/>
      <c r="B14118" s="917"/>
      <c r="C14118" s="917"/>
      <c r="D14118" s="917"/>
      <c r="E14118" s="917"/>
    </row>
    <row r="14119" spans="1:5">
      <c r="A14119" s="923"/>
      <c r="B14119" s="917"/>
      <c r="C14119" s="917"/>
      <c r="D14119" s="917"/>
      <c r="E14119" s="917"/>
    </row>
    <row r="14120" spans="1:5">
      <c r="A14120" s="923"/>
      <c r="B14120" s="917"/>
      <c r="C14120" s="917"/>
      <c r="D14120" s="917"/>
      <c r="E14120" s="917"/>
    </row>
    <row r="14121" spans="1:5">
      <c r="A14121" s="923"/>
      <c r="B14121" s="917"/>
      <c r="C14121" s="917"/>
      <c r="D14121" s="917"/>
      <c r="E14121" s="917"/>
    </row>
    <row r="14122" spans="1:5">
      <c r="A14122" s="923"/>
      <c r="B14122" s="917"/>
      <c r="C14122" s="917"/>
      <c r="D14122" s="917"/>
      <c r="E14122" s="917"/>
    </row>
    <row r="14123" spans="1:5">
      <c r="A14123" s="923"/>
      <c r="B14123" s="917"/>
      <c r="C14123" s="917"/>
      <c r="D14123" s="917"/>
      <c r="E14123" s="917"/>
    </row>
    <row r="14124" spans="1:5">
      <c r="A14124" s="923"/>
      <c r="B14124" s="917"/>
      <c r="C14124" s="917"/>
      <c r="D14124" s="917"/>
      <c r="E14124" s="917"/>
    </row>
    <row r="14125" spans="1:5">
      <c r="A14125" s="923"/>
      <c r="B14125" s="917"/>
      <c r="C14125" s="917"/>
      <c r="D14125" s="917"/>
      <c r="E14125" s="917"/>
    </row>
    <row r="14126" spans="1:5">
      <c r="A14126" s="923"/>
      <c r="B14126" s="917"/>
      <c r="C14126" s="917"/>
      <c r="D14126" s="917"/>
      <c r="E14126" s="917"/>
    </row>
    <row r="14127" spans="1:5">
      <c r="A14127" s="923"/>
      <c r="B14127" s="917"/>
      <c r="C14127" s="917"/>
      <c r="D14127" s="917"/>
      <c r="E14127" s="917"/>
    </row>
    <row r="14128" spans="1:5">
      <c r="A14128" s="923"/>
      <c r="B14128" s="917"/>
      <c r="C14128" s="917"/>
      <c r="D14128" s="917"/>
      <c r="E14128" s="917"/>
    </row>
    <row r="14129" spans="1:5">
      <c r="A14129" s="923"/>
      <c r="B14129" s="917"/>
      <c r="C14129" s="917"/>
      <c r="D14129" s="917"/>
      <c r="E14129" s="917"/>
    </row>
    <row r="14130" spans="1:5">
      <c r="A14130" s="923"/>
      <c r="B14130" s="917"/>
      <c r="C14130" s="917"/>
      <c r="D14130" s="917"/>
      <c r="E14130" s="917"/>
    </row>
    <row r="14131" spans="1:5">
      <c r="A14131" s="923"/>
      <c r="B14131" s="917"/>
      <c r="C14131" s="917"/>
      <c r="D14131" s="917"/>
      <c r="E14131" s="917"/>
    </row>
    <row r="14132" spans="1:5">
      <c r="A14132" s="923"/>
      <c r="B14132" s="917"/>
      <c r="C14132" s="917"/>
      <c r="D14132" s="917"/>
      <c r="E14132" s="917"/>
    </row>
    <row r="14133" spans="1:5">
      <c r="A14133" s="923"/>
      <c r="B14133" s="917"/>
      <c r="C14133" s="917"/>
      <c r="D14133" s="917"/>
      <c r="E14133" s="917"/>
    </row>
    <row r="14134" spans="1:5">
      <c r="A14134" s="923"/>
      <c r="B14134" s="917"/>
      <c r="C14134" s="917"/>
      <c r="D14134" s="917"/>
      <c r="E14134" s="917"/>
    </row>
    <row r="14135" spans="1:5">
      <c r="A14135" s="923"/>
      <c r="B14135" s="917"/>
      <c r="C14135" s="917"/>
      <c r="D14135" s="917"/>
      <c r="E14135" s="917"/>
    </row>
    <row r="14136" spans="1:5">
      <c r="A14136" s="923"/>
      <c r="B14136" s="917"/>
      <c r="C14136" s="917"/>
      <c r="D14136" s="917"/>
      <c r="E14136" s="917"/>
    </row>
    <row r="14137" spans="1:5">
      <c r="A14137" s="923"/>
      <c r="B14137" s="917"/>
      <c r="C14137" s="917"/>
      <c r="D14137" s="917"/>
      <c r="E14137" s="917"/>
    </row>
    <row r="14138" spans="1:5">
      <c r="A14138" s="923"/>
      <c r="B14138" s="917"/>
      <c r="C14138" s="917"/>
      <c r="D14138" s="917"/>
      <c r="E14138" s="917"/>
    </row>
    <row r="14139" spans="1:5">
      <c r="A14139" s="923"/>
      <c r="B14139" s="917"/>
      <c r="C14139" s="917"/>
      <c r="D14139" s="917"/>
      <c r="E14139" s="917"/>
    </row>
    <row r="14140" spans="1:5">
      <c r="A14140" s="923"/>
      <c r="B14140" s="917"/>
      <c r="C14140" s="917"/>
      <c r="D14140" s="917"/>
      <c r="E14140" s="917"/>
    </row>
    <row r="14141" spans="1:5">
      <c r="A14141" s="923"/>
      <c r="B14141" s="917"/>
      <c r="C14141" s="917"/>
      <c r="D14141" s="917"/>
      <c r="E14141" s="917"/>
    </row>
    <row r="14142" spans="1:5">
      <c r="A14142" s="923"/>
      <c r="B14142" s="917"/>
      <c r="C14142" s="917"/>
      <c r="D14142" s="917"/>
      <c r="E14142" s="917"/>
    </row>
    <row r="14143" spans="1:5">
      <c r="A14143" s="923"/>
      <c r="B14143" s="917"/>
      <c r="C14143" s="917"/>
      <c r="D14143" s="917"/>
      <c r="E14143" s="917"/>
    </row>
    <row r="14144" spans="1:5">
      <c r="A14144" s="923"/>
      <c r="B14144" s="917"/>
      <c r="C14144" s="917"/>
      <c r="D14144" s="917"/>
      <c r="E14144" s="917"/>
    </row>
    <row r="14145" spans="1:5">
      <c r="A14145" s="923"/>
      <c r="B14145" s="917"/>
      <c r="C14145" s="917"/>
      <c r="D14145" s="917"/>
      <c r="E14145" s="917"/>
    </row>
    <row r="14146" spans="1:5">
      <c r="A14146" s="923"/>
      <c r="B14146" s="917"/>
      <c r="C14146" s="917"/>
      <c r="D14146" s="917"/>
      <c r="E14146" s="917"/>
    </row>
    <row r="14147" spans="1:5">
      <c r="A14147" s="923"/>
      <c r="B14147" s="917"/>
      <c r="C14147" s="917"/>
      <c r="D14147" s="917"/>
      <c r="E14147" s="917"/>
    </row>
    <row r="14148" spans="1:5">
      <c r="A14148" s="923"/>
      <c r="B14148" s="917"/>
      <c r="C14148" s="917"/>
      <c r="D14148" s="917"/>
      <c r="E14148" s="917"/>
    </row>
    <row r="14149" spans="1:5">
      <c r="A14149" s="923"/>
      <c r="B14149" s="917"/>
      <c r="C14149" s="917"/>
      <c r="D14149" s="917"/>
      <c r="E14149" s="917"/>
    </row>
    <row r="14150" spans="1:5">
      <c r="A14150" s="923"/>
      <c r="B14150" s="917"/>
      <c r="C14150" s="917"/>
      <c r="D14150" s="917"/>
      <c r="E14150" s="917"/>
    </row>
    <row r="14151" spans="1:5">
      <c r="A14151" s="923"/>
      <c r="B14151" s="917"/>
      <c r="C14151" s="917"/>
      <c r="D14151" s="917"/>
      <c r="E14151" s="917"/>
    </row>
    <row r="14152" spans="1:5">
      <c r="A14152" s="923"/>
      <c r="B14152" s="917"/>
      <c r="C14152" s="917"/>
      <c r="D14152" s="917"/>
      <c r="E14152" s="917"/>
    </row>
    <row r="14153" spans="1:5">
      <c r="A14153" s="923"/>
      <c r="B14153" s="917"/>
      <c r="C14153" s="917"/>
      <c r="D14153" s="917"/>
      <c r="E14153" s="917"/>
    </row>
    <row r="14154" spans="1:5">
      <c r="A14154" s="923"/>
      <c r="B14154" s="917"/>
      <c r="C14154" s="917"/>
      <c r="D14154" s="917"/>
      <c r="E14154" s="917"/>
    </row>
    <row r="14155" spans="1:5">
      <c r="A14155" s="923"/>
      <c r="B14155" s="917"/>
      <c r="C14155" s="917"/>
      <c r="D14155" s="917"/>
      <c r="E14155" s="917"/>
    </row>
    <row r="14156" spans="1:5">
      <c r="A14156" s="923"/>
      <c r="B14156" s="917"/>
      <c r="C14156" s="917"/>
      <c r="D14156" s="917"/>
      <c r="E14156" s="917"/>
    </row>
    <row r="14157" spans="1:5">
      <c r="A14157" s="923"/>
      <c r="B14157" s="917"/>
      <c r="C14157" s="917"/>
      <c r="D14157" s="917"/>
      <c r="E14157" s="917"/>
    </row>
    <row r="14158" spans="1:5">
      <c r="A14158" s="923"/>
      <c r="B14158" s="917"/>
      <c r="C14158" s="917"/>
      <c r="D14158" s="917"/>
      <c r="E14158" s="917"/>
    </row>
    <row r="14159" spans="1:5">
      <c r="A14159" s="923"/>
      <c r="B14159" s="917"/>
      <c r="C14159" s="917"/>
      <c r="D14159" s="917"/>
      <c r="E14159" s="917"/>
    </row>
    <row r="14160" spans="1:5">
      <c r="A14160" s="923"/>
      <c r="B14160" s="917"/>
      <c r="C14160" s="917"/>
      <c r="D14160" s="917"/>
      <c r="E14160" s="917"/>
    </row>
    <row r="14161" spans="1:5">
      <c r="A14161" s="923"/>
      <c r="B14161" s="917"/>
      <c r="C14161" s="917"/>
      <c r="D14161" s="917"/>
      <c r="E14161" s="917"/>
    </row>
    <row r="14162" spans="1:5">
      <c r="A14162" s="923"/>
      <c r="B14162" s="917"/>
      <c r="C14162" s="917"/>
      <c r="D14162" s="917"/>
      <c r="E14162" s="917"/>
    </row>
    <row r="14163" spans="1:5">
      <c r="A14163" s="923"/>
      <c r="B14163" s="917"/>
      <c r="C14163" s="917"/>
      <c r="D14163" s="917"/>
      <c r="E14163" s="917"/>
    </row>
    <row r="14164" spans="1:5">
      <c r="A14164" s="923"/>
      <c r="B14164" s="917"/>
      <c r="C14164" s="917"/>
      <c r="D14164" s="917"/>
      <c r="E14164" s="917"/>
    </row>
    <row r="14165" spans="1:5">
      <c r="A14165" s="923"/>
      <c r="B14165" s="917"/>
      <c r="C14165" s="917"/>
      <c r="D14165" s="917"/>
      <c r="E14165" s="917"/>
    </row>
    <row r="14166" spans="1:5">
      <c r="A14166" s="923"/>
      <c r="B14166" s="917"/>
      <c r="C14166" s="917"/>
      <c r="D14166" s="917"/>
      <c r="E14166" s="917"/>
    </row>
    <row r="14167" spans="1:5">
      <c r="A14167" s="923"/>
      <c r="B14167" s="917"/>
      <c r="C14167" s="917"/>
      <c r="D14167" s="917"/>
      <c r="E14167" s="917"/>
    </row>
    <row r="14168" spans="1:5">
      <c r="A14168" s="923"/>
      <c r="B14168" s="917"/>
      <c r="C14168" s="917"/>
      <c r="D14168" s="917"/>
      <c r="E14168" s="917"/>
    </row>
    <row r="14169" spans="1:5">
      <c r="A14169" s="923"/>
      <c r="B14169" s="917"/>
      <c r="C14169" s="917"/>
      <c r="D14169" s="917"/>
      <c r="E14169" s="917"/>
    </row>
    <row r="14170" spans="1:5">
      <c r="A14170" s="923"/>
      <c r="B14170" s="917"/>
      <c r="C14170" s="917"/>
      <c r="D14170" s="917"/>
      <c r="E14170" s="917"/>
    </row>
    <row r="14171" spans="1:5">
      <c r="A14171" s="923"/>
      <c r="B14171" s="917"/>
      <c r="C14171" s="917"/>
      <c r="D14171" s="917"/>
      <c r="E14171" s="917"/>
    </row>
    <row r="14172" spans="1:5">
      <c r="A14172" s="923"/>
      <c r="B14172" s="917"/>
      <c r="C14172" s="917"/>
      <c r="D14172" s="917"/>
      <c r="E14172" s="917"/>
    </row>
    <row r="14173" spans="1:5">
      <c r="A14173" s="923"/>
      <c r="B14173" s="917"/>
      <c r="C14173" s="917"/>
      <c r="D14173" s="917"/>
      <c r="E14173" s="917"/>
    </row>
    <row r="14174" spans="1:5">
      <c r="A14174" s="923"/>
      <c r="B14174" s="917"/>
      <c r="C14174" s="917"/>
      <c r="D14174" s="917"/>
      <c r="E14174" s="917"/>
    </row>
    <row r="14175" spans="1:5">
      <c r="A14175" s="923"/>
      <c r="B14175" s="917"/>
      <c r="C14175" s="917"/>
      <c r="D14175" s="917"/>
      <c r="E14175" s="917"/>
    </row>
    <row r="14176" spans="1:5">
      <c r="A14176" s="923"/>
      <c r="B14176" s="917"/>
      <c r="C14176" s="917"/>
      <c r="D14176" s="917"/>
      <c r="E14176" s="917"/>
    </row>
    <row r="14177" spans="1:5">
      <c r="A14177" s="923"/>
      <c r="B14177" s="917"/>
      <c r="C14177" s="917"/>
      <c r="D14177" s="917"/>
      <c r="E14177" s="917"/>
    </row>
    <row r="14178" spans="1:5">
      <c r="A14178" s="923"/>
      <c r="B14178" s="917"/>
      <c r="C14178" s="917"/>
      <c r="D14178" s="917"/>
      <c r="E14178" s="917"/>
    </row>
    <row r="14179" spans="1:5">
      <c r="A14179" s="923"/>
      <c r="B14179" s="917"/>
      <c r="C14179" s="917"/>
      <c r="D14179" s="917"/>
      <c r="E14179" s="917"/>
    </row>
    <row r="14180" spans="1:5">
      <c r="A14180" s="923"/>
      <c r="B14180" s="917"/>
      <c r="C14180" s="917"/>
      <c r="D14180" s="917"/>
      <c r="E14180" s="917"/>
    </row>
    <row r="14181" spans="1:5">
      <c r="A14181" s="923"/>
      <c r="B14181" s="917"/>
      <c r="C14181" s="917"/>
      <c r="D14181" s="917"/>
      <c r="E14181" s="917"/>
    </row>
    <row r="14182" spans="1:5">
      <c r="A14182" s="923"/>
      <c r="B14182" s="917"/>
      <c r="C14182" s="917"/>
      <c r="D14182" s="917"/>
      <c r="E14182" s="917"/>
    </row>
    <row r="14183" spans="1:5">
      <c r="A14183" s="923"/>
      <c r="B14183" s="917"/>
      <c r="C14183" s="917"/>
      <c r="D14183" s="917"/>
      <c r="E14183" s="917"/>
    </row>
    <row r="14184" spans="1:5">
      <c r="A14184" s="923"/>
      <c r="B14184" s="917"/>
      <c r="C14184" s="917"/>
      <c r="D14184" s="917"/>
      <c r="E14184" s="917"/>
    </row>
    <row r="14185" spans="1:5">
      <c r="A14185" s="923"/>
      <c r="B14185" s="917"/>
      <c r="C14185" s="917"/>
      <c r="D14185" s="917"/>
      <c r="E14185" s="917"/>
    </row>
    <row r="14186" spans="1:5">
      <c r="A14186" s="923"/>
      <c r="B14186" s="917"/>
      <c r="C14186" s="917"/>
      <c r="D14186" s="917"/>
      <c r="E14186" s="917"/>
    </row>
    <row r="14187" spans="1:5">
      <c r="A14187" s="923"/>
      <c r="B14187" s="917"/>
      <c r="C14187" s="917"/>
      <c r="D14187" s="917"/>
      <c r="E14187" s="917"/>
    </row>
    <row r="14188" spans="1:5">
      <c r="A14188" s="923"/>
      <c r="B14188" s="917"/>
      <c r="C14188" s="917"/>
      <c r="D14188" s="917"/>
      <c r="E14188" s="917"/>
    </row>
    <row r="14189" spans="1:5">
      <c r="A14189" s="923"/>
      <c r="B14189" s="917"/>
      <c r="C14189" s="917"/>
      <c r="D14189" s="917"/>
      <c r="E14189" s="917"/>
    </row>
    <row r="14190" spans="1:5">
      <c r="A14190" s="923"/>
      <c r="B14190" s="917"/>
      <c r="C14190" s="917"/>
      <c r="D14190" s="917"/>
      <c r="E14190" s="917"/>
    </row>
    <row r="14191" spans="1:5">
      <c r="A14191" s="923"/>
      <c r="B14191" s="917"/>
      <c r="C14191" s="917"/>
      <c r="D14191" s="917"/>
      <c r="E14191" s="917"/>
    </row>
    <row r="14192" spans="1:5">
      <c r="A14192" s="923"/>
      <c r="B14192" s="917"/>
      <c r="C14192" s="917"/>
      <c r="D14192" s="917"/>
      <c r="E14192" s="917"/>
    </row>
    <row r="14193" spans="1:5">
      <c r="A14193" s="923"/>
      <c r="B14193" s="917"/>
      <c r="C14193" s="917"/>
      <c r="D14193" s="917"/>
      <c r="E14193" s="917"/>
    </row>
    <row r="14194" spans="1:5">
      <c r="A14194" s="923"/>
      <c r="B14194" s="917"/>
      <c r="C14194" s="917"/>
      <c r="D14194" s="917"/>
      <c r="E14194" s="917"/>
    </row>
    <row r="14195" spans="1:5">
      <c r="A14195" s="923"/>
      <c r="B14195" s="917"/>
      <c r="C14195" s="917"/>
      <c r="D14195" s="917"/>
      <c r="E14195" s="917"/>
    </row>
    <row r="14196" spans="1:5">
      <c r="A14196" s="923"/>
      <c r="B14196" s="917"/>
      <c r="C14196" s="917"/>
      <c r="D14196" s="917"/>
      <c r="E14196" s="917"/>
    </row>
    <row r="14197" spans="1:5">
      <c r="A14197" s="923"/>
      <c r="B14197" s="917"/>
      <c r="C14197" s="917"/>
      <c r="D14197" s="917"/>
      <c r="E14197" s="917"/>
    </row>
    <row r="14198" spans="1:5">
      <c r="A14198" s="923"/>
      <c r="B14198" s="917"/>
      <c r="C14198" s="917"/>
      <c r="D14198" s="917"/>
      <c r="E14198" s="917"/>
    </row>
    <row r="14199" spans="1:5">
      <c r="A14199" s="923"/>
      <c r="B14199" s="917"/>
      <c r="C14199" s="917"/>
      <c r="D14199" s="917"/>
      <c r="E14199" s="917"/>
    </row>
    <row r="14200" spans="1:5">
      <c r="A14200" s="923"/>
      <c r="B14200" s="917"/>
      <c r="C14200" s="917"/>
      <c r="D14200" s="917"/>
      <c r="E14200" s="917"/>
    </row>
    <row r="14201" spans="1:5">
      <c r="A14201" s="923"/>
      <c r="B14201" s="917"/>
      <c r="C14201" s="917"/>
      <c r="D14201" s="917"/>
      <c r="E14201" s="917"/>
    </row>
    <row r="14202" spans="1:5">
      <c r="A14202" s="923"/>
      <c r="B14202" s="917"/>
      <c r="C14202" s="917"/>
      <c r="D14202" s="917"/>
      <c r="E14202" s="917"/>
    </row>
    <row r="14203" spans="1:5">
      <c r="A14203" s="923"/>
      <c r="B14203" s="917"/>
      <c r="C14203" s="917"/>
      <c r="D14203" s="917"/>
      <c r="E14203" s="917"/>
    </row>
    <row r="14204" spans="1:5">
      <c r="A14204" s="923"/>
      <c r="B14204" s="917"/>
      <c r="C14204" s="917"/>
      <c r="D14204" s="917"/>
      <c r="E14204" s="917"/>
    </row>
    <row r="14205" spans="1:5">
      <c r="A14205" s="923"/>
      <c r="B14205" s="917"/>
      <c r="C14205" s="917"/>
      <c r="D14205" s="917"/>
      <c r="E14205" s="917"/>
    </row>
    <row r="14206" spans="1:5">
      <c r="A14206" s="923"/>
      <c r="B14206" s="917"/>
      <c r="C14206" s="917"/>
      <c r="D14206" s="917"/>
      <c r="E14206" s="917"/>
    </row>
    <row r="14207" spans="1:5">
      <c r="A14207" s="923"/>
      <c r="B14207" s="917"/>
      <c r="C14207" s="917"/>
      <c r="D14207" s="917"/>
      <c r="E14207" s="917"/>
    </row>
    <row r="14208" spans="1:5">
      <c r="A14208" s="923"/>
      <c r="B14208" s="917"/>
      <c r="C14208" s="917"/>
      <c r="D14208" s="917"/>
      <c r="E14208" s="917"/>
    </row>
    <row r="14209" spans="1:5">
      <c r="A14209" s="923"/>
      <c r="B14209" s="917"/>
      <c r="C14209" s="917"/>
      <c r="D14209" s="917"/>
      <c r="E14209" s="917"/>
    </row>
    <row r="14210" spans="1:5">
      <c r="A14210" s="923"/>
      <c r="B14210" s="917"/>
      <c r="C14210" s="917"/>
      <c r="D14210" s="917"/>
      <c r="E14210" s="917"/>
    </row>
    <row r="14211" spans="1:5">
      <c r="A14211" s="923"/>
      <c r="B14211" s="917"/>
      <c r="C14211" s="917"/>
      <c r="D14211" s="917"/>
      <c r="E14211" s="917"/>
    </row>
    <row r="14212" spans="1:5">
      <c r="A14212" s="923"/>
      <c r="B14212" s="917"/>
      <c r="C14212" s="917"/>
      <c r="D14212" s="917"/>
      <c r="E14212" s="917"/>
    </row>
    <row r="14213" spans="1:5">
      <c r="A14213" s="923"/>
      <c r="B14213" s="917"/>
      <c r="C14213" s="917"/>
      <c r="D14213" s="917"/>
      <c r="E14213" s="917"/>
    </row>
    <row r="14214" spans="1:5">
      <c r="A14214" s="923"/>
      <c r="B14214" s="917"/>
      <c r="C14214" s="917"/>
      <c r="D14214" s="917"/>
      <c r="E14214" s="917"/>
    </row>
    <row r="14215" spans="1:5">
      <c r="A14215" s="923"/>
      <c r="B14215" s="917"/>
      <c r="C14215" s="917"/>
      <c r="D14215" s="917"/>
      <c r="E14215" s="917"/>
    </row>
    <row r="14216" spans="1:5">
      <c r="A14216" s="923"/>
      <c r="B14216" s="917"/>
      <c r="C14216" s="917"/>
      <c r="D14216" s="917"/>
      <c r="E14216" s="917"/>
    </row>
    <row r="14217" spans="1:5">
      <c r="A14217" s="923"/>
      <c r="B14217" s="917"/>
      <c r="C14217" s="917"/>
      <c r="D14217" s="917"/>
      <c r="E14217" s="917"/>
    </row>
    <row r="14218" spans="1:5">
      <c r="A14218" s="923"/>
      <c r="B14218" s="917"/>
      <c r="C14218" s="917"/>
      <c r="D14218" s="917"/>
      <c r="E14218" s="917"/>
    </row>
    <row r="14219" spans="1:5">
      <c r="A14219" s="923"/>
      <c r="B14219" s="917"/>
      <c r="C14219" s="917"/>
      <c r="D14219" s="917"/>
      <c r="E14219" s="917"/>
    </row>
    <row r="14220" spans="1:5">
      <c r="A14220" s="923"/>
      <c r="B14220" s="917"/>
      <c r="C14220" s="917"/>
      <c r="D14220" s="917"/>
      <c r="E14220" s="917"/>
    </row>
    <row r="14221" spans="1:5">
      <c r="A14221" s="923"/>
      <c r="B14221" s="917"/>
      <c r="C14221" s="917"/>
      <c r="D14221" s="917"/>
      <c r="E14221" s="917"/>
    </row>
    <row r="14222" spans="1:5">
      <c r="A14222" s="923"/>
      <c r="B14222" s="917"/>
      <c r="C14222" s="917"/>
      <c r="D14222" s="917"/>
      <c r="E14222" s="917"/>
    </row>
    <row r="14223" spans="1:5">
      <c r="A14223" s="923"/>
      <c r="B14223" s="917"/>
      <c r="C14223" s="917"/>
      <c r="D14223" s="917"/>
      <c r="E14223" s="917"/>
    </row>
    <row r="14224" spans="1:5">
      <c r="A14224" s="923"/>
      <c r="B14224" s="917"/>
      <c r="C14224" s="917"/>
      <c r="D14224" s="917"/>
      <c r="E14224" s="917"/>
    </row>
    <row r="14225" spans="1:5">
      <c r="A14225" s="923"/>
      <c r="B14225" s="917"/>
      <c r="C14225" s="917"/>
      <c r="D14225" s="917"/>
      <c r="E14225" s="917"/>
    </row>
    <row r="14226" spans="1:5">
      <c r="A14226" s="923"/>
      <c r="B14226" s="917"/>
      <c r="C14226" s="917"/>
      <c r="D14226" s="917"/>
      <c r="E14226" s="917"/>
    </row>
    <row r="14227" spans="1:5">
      <c r="A14227" s="923"/>
      <c r="B14227" s="917"/>
      <c r="C14227" s="917"/>
      <c r="D14227" s="917"/>
      <c r="E14227" s="917"/>
    </row>
    <row r="14228" spans="1:5">
      <c r="A14228" s="923"/>
      <c r="B14228" s="917"/>
      <c r="C14228" s="917"/>
      <c r="D14228" s="917"/>
      <c r="E14228" s="917"/>
    </row>
    <row r="14229" spans="1:5">
      <c r="A14229" s="923"/>
      <c r="B14229" s="917"/>
      <c r="C14229" s="917"/>
      <c r="D14229" s="917"/>
      <c r="E14229" s="917"/>
    </row>
    <row r="14230" spans="1:5">
      <c r="A14230" s="923"/>
      <c r="B14230" s="917"/>
      <c r="C14230" s="917"/>
      <c r="D14230" s="917"/>
      <c r="E14230" s="917"/>
    </row>
    <row r="14231" spans="1:5">
      <c r="A14231" s="923"/>
      <c r="B14231" s="917"/>
      <c r="C14231" s="917"/>
      <c r="D14231" s="917"/>
      <c r="E14231" s="917"/>
    </row>
    <row r="14232" spans="1:5">
      <c r="A14232" s="923"/>
      <c r="B14232" s="917"/>
      <c r="C14232" s="917"/>
      <c r="D14232" s="917"/>
      <c r="E14232" s="917"/>
    </row>
    <row r="14233" spans="1:5">
      <c r="A14233" s="923"/>
      <c r="B14233" s="917"/>
      <c r="C14233" s="917"/>
      <c r="D14233" s="917"/>
      <c r="E14233" s="917"/>
    </row>
    <row r="14234" spans="1:5">
      <c r="A14234" s="923"/>
      <c r="B14234" s="917"/>
      <c r="C14234" s="917"/>
      <c r="D14234" s="917"/>
      <c r="E14234" s="917"/>
    </row>
    <row r="14235" spans="1:5">
      <c r="A14235" s="923"/>
      <c r="B14235" s="917"/>
      <c r="C14235" s="917"/>
      <c r="D14235" s="917"/>
      <c r="E14235" s="917"/>
    </row>
    <row r="14236" spans="1:5">
      <c r="A14236" s="923"/>
      <c r="B14236" s="917"/>
      <c r="C14236" s="917"/>
      <c r="D14236" s="917"/>
      <c r="E14236" s="917"/>
    </row>
    <row r="14237" spans="1:5">
      <c r="A14237" s="923"/>
      <c r="B14237" s="917"/>
      <c r="C14237" s="917"/>
      <c r="D14237" s="917"/>
      <c r="E14237" s="917"/>
    </row>
    <row r="14238" spans="1:5">
      <c r="A14238" s="923"/>
      <c r="B14238" s="917"/>
      <c r="C14238" s="917"/>
      <c r="D14238" s="917"/>
      <c r="E14238" s="917"/>
    </row>
    <row r="14239" spans="1:5">
      <c r="A14239" s="923"/>
      <c r="B14239" s="917"/>
      <c r="C14239" s="917"/>
      <c r="D14239" s="917"/>
      <c r="E14239" s="917"/>
    </row>
    <row r="14240" spans="1:5">
      <c r="A14240" s="923"/>
      <c r="B14240" s="917"/>
      <c r="C14240" s="917"/>
      <c r="D14240" s="917"/>
      <c r="E14240" s="917"/>
    </row>
    <row r="14241" spans="1:5">
      <c r="A14241" s="923"/>
      <c r="B14241" s="917"/>
      <c r="C14241" s="917"/>
      <c r="D14241" s="917"/>
      <c r="E14241" s="917"/>
    </row>
    <row r="14242" spans="1:5">
      <c r="A14242" s="923"/>
      <c r="B14242" s="917"/>
      <c r="C14242" s="917"/>
      <c r="D14242" s="917"/>
      <c r="E14242" s="917"/>
    </row>
    <row r="14243" spans="1:5">
      <c r="A14243" s="923"/>
      <c r="B14243" s="917"/>
      <c r="C14243" s="917"/>
      <c r="D14243" s="917"/>
      <c r="E14243" s="917"/>
    </row>
    <row r="14244" spans="1:5">
      <c r="A14244" s="923"/>
      <c r="B14244" s="917"/>
      <c r="C14244" s="917"/>
      <c r="D14244" s="917"/>
      <c r="E14244" s="917"/>
    </row>
    <row r="14245" spans="1:5">
      <c r="A14245" s="923"/>
      <c r="B14245" s="917"/>
      <c r="C14245" s="917"/>
      <c r="D14245" s="917"/>
      <c r="E14245" s="917"/>
    </row>
    <row r="14246" spans="1:5">
      <c r="A14246" s="923"/>
      <c r="B14246" s="917"/>
      <c r="C14246" s="917"/>
      <c r="D14246" s="917"/>
      <c r="E14246" s="917"/>
    </row>
    <row r="14247" spans="1:5">
      <c r="A14247" s="923"/>
      <c r="B14247" s="917"/>
      <c r="C14247" s="917"/>
      <c r="D14247" s="917"/>
      <c r="E14247" s="917"/>
    </row>
    <row r="14248" spans="1:5">
      <c r="A14248" s="923"/>
      <c r="B14248" s="917"/>
      <c r="C14248" s="917"/>
      <c r="D14248" s="917"/>
      <c r="E14248" s="917"/>
    </row>
    <row r="14249" spans="1:5">
      <c r="A14249" s="923"/>
      <c r="B14249" s="917"/>
      <c r="C14249" s="917"/>
      <c r="D14249" s="917"/>
      <c r="E14249" s="917"/>
    </row>
    <row r="14250" spans="1:5">
      <c r="A14250" s="923"/>
      <c r="B14250" s="917"/>
      <c r="C14250" s="917"/>
      <c r="D14250" s="917"/>
      <c r="E14250" s="917"/>
    </row>
    <row r="14251" spans="1:5">
      <c r="A14251" s="923"/>
      <c r="B14251" s="917"/>
      <c r="C14251" s="917"/>
      <c r="D14251" s="917"/>
      <c r="E14251" s="917"/>
    </row>
    <row r="14252" spans="1:5">
      <c r="A14252" s="923"/>
      <c r="B14252" s="917"/>
      <c r="C14252" s="917"/>
      <c r="D14252" s="917"/>
      <c r="E14252" s="917"/>
    </row>
    <row r="14253" spans="1:5">
      <c r="A14253" s="923"/>
      <c r="B14253" s="917"/>
      <c r="C14253" s="917"/>
      <c r="D14253" s="917"/>
      <c r="E14253" s="917"/>
    </row>
    <row r="14254" spans="1:5">
      <c r="A14254" s="923"/>
      <c r="B14254" s="917"/>
      <c r="C14254" s="917"/>
      <c r="D14254" s="917"/>
      <c r="E14254" s="917"/>
    </row>
    <row r="14255" spans="1:5">
      <c r="A14255" s="923"/>
      <c r="B14255" s="917"/>
      <c r="C14255" s="917"/>
      <c r="D14255" s="917"/>
      <c r="E14255" s="917"/>
    </row>
    <row r="14256" spans="1:5">
      <c r="A14256" s="923"/>
      <c r="B14256" s="917"/>
      <c r="C14256" s="917"/>
      <c r="D14256" s="917"/>
      <c r="E14256" s="917"/>
    </row>
    <row r="14257" spans="1:5">
      <c r="A14257" s="923"/>
      <c r="B14257" s="917"/>
      <c r="C14257" s="917"/>
      <c r="D14257" s="917"/>
      <c r="E14257" s="917"/>
    </row>
    <row r="14258" spans="1:5">
      <c r="A14258" s="923"/>
      <c r="B14258" s="917"/>
      <c r="C14258" s="917"/>
      <c r="D14258" s="917"/>
      <c r="E14258" s="917"/>
    </row>
    <row r="14259" spans="1:5">
      <c r="A14259" s="923"/>
      <c r="B14259" s="917"/>
      <c r="C14259" s="917"/>
      <c r="D14259" s="917"/>
      <c r="E14259" s="917"/>
    </row>
    <row r="14260" spans="1:5">
      <c r="A14260" s="923"/>
      <c r="B14260" s="917"/>
      <c r="C14260" s="917"/>
      <c r="D14260" s="917"/>
      <c r="E14260" s="917"/>
    </row>
    <row r="14261" spans="1:5">
      <c r="A14261" s="923"/>
      <c r="B14261" s="917"/>
      <c r="C14261" s="917"/>
      <c r="D14261" s="917"/>
      <c r="E14261" s="917"/>
    </row>
    <row r="14262" spans="1:5">
      <c r="A14262" s="923"/>
      <c r="B14262" s="917"/>
      <c r="C14262" s="917"/>
      <c r="D14262" s="917"/>
      <c r="E14262" s="917"/>
    </row>
    <row r="14263" spans="1:5">
      <c r="A14263" s="923"/>
      <c r="B14263" s="917"/>
      <c r="C14263" s="917"/>
      <c r="D14263" s="917"/>
      <c r="E14263" s="917"/>
    </row>
    <row r="14264" spans="1:5">
      <c r="A14264" s="923"/>
      <c r="B14264" s="917"/>
      <c r="C14264" s="917"/>
      <c r="D14264" s="917"/>
      <c r="E14264" s="917"/>
    </row>
    <row r="14265" spans="1:5">
      <c r="A14265" s="923"/>
      <c r="B14265" s="917"/>
      <c r="C14265" s="917"/>
      <c r="D14265" s="917"/>
      <c r="E14265" s="917"/>
    </row>
    <row r="14266" spans="1:5">
      <c r="A14266" s="923"/>
      <c r="B14266" s="917"/>
      <c r="C14266" s="917"/>
      <c r="D14266" s="917"/>
      <c r="E14266" s="917"/>
    </row>
    <row r="14267" spans="1:5">
      <c r="A14267" s="923"/>
      <c r="B14267" s="917"/>
      <c r="C14267" s="917"/>
      <c r="D14267" s="917"/>
      <c r="E14267" s="917"/>
    </row>
    <row r="14268" spans="1:5">
      <c r="A14268" s="923"/>
      <c r="B14268" s="917"/>
      <c r="C14268" s="917"/>
      <c r="D14268" s="917"/>
      <c r="E14268" s="917"/>
    </row>
    <row r="14269" spans="1:5">
      <c r="A14269" s="923"/>
      <c r="B14269" s="917"/>
      <c r="C14269" s="917"/>
      <c r="D14269" s="917"/>
      <c r="E14269" s="917"/>
    </row>
    <row r="14270" spans="1:5">
      <c r="A14270" s="923"/>
      <c r="B14270" s="917"/>
      <c r="C14270" s="917"/>
      <c r="D14270" s="917"/>
      <c r="E14270" s="917"/>
    </row>
    <row r="14271" spans="1:5">
      <c r="A14271" s="923"/>
      <c r="B14271" s="917"/>
      <c r="C14271" s="917"/>
      <c r="D14271" s="917"/>
      <c r="E14271" s="917"/>
    </row>
    <row r="14272" spans="1:5">
      <c r="A14272" s="923"/>
      <c r="B14272" s="917"/>
      <c r="C14272" s="917"/>
      <c r="D14272" s="917"/>
      <c r="E14272" s="917"/>
    </row>
    <row r="14273" spans="1:5">
      <c r="A14273" s="923"/>
      <c r="B14273" s="917"/>
      <c r="C14273" s="917"/>
      <c r="D14273" s="917"/>
      <c r="E14273" s="917"/>
    </row>
    <row r="14274" spans="1:5">
      <c r="A14274" s="923"/>
      <c r="B14274" s="917"/>
      <c r="C14274" s="917"/>
      <c r="D14274" s="917"/>
      <c r="E14274" s="917"/>
    </row>
    <row r="14275" spans="1:5">
      <c r="A14275" s="923"/>
      <c r="B14275" s="917"/>
      <c r="C14275" s="917"/>
      <c r="D14275" s="917"/>
      <c r="E14275" s="917"/>
    </row>
    <row r="14276" spans="1:5">
      <c r="A14276" s="923"/>
      <c r="B14276" s="917"/>
      <c r="C14276" s="917"/>
      <c r="D14276" s="917"/>
      <c r="E14276" s="917"/>
    </row>
    <row r="14277" spans="1:5">
      <c r="A14277" s="923"/>
      <c r="B14277" s="917"/>
      <c r="C14277" s="917"/>
      <c r="D14277" s="917"/>
      <c r="E14277" s="917"/>
    </row>
    <row r="14278" spans="1:5">
      <c r="A14278" s="923"/>
      <c r="B14278" s="917"/>
      <c r="C14278" s="917"/>
      <c r="D14278" s="917"/>
      <c r="E14278" s="917"/>
    </row>
    <row r="14279" spans="1:5">
      <c r="A14279" s="923"/>
      <c r="B14279" s="917"/>
      <c r="C14279" s="917"/>
      <c r="D14279" s="917"/>
      <c r="E14279" s="917"/>
    </row>
    <row r="14280" spans="1:5">
      <c r="A14280" s="923"/>
      <c r="B14280" s="917"/>
      <c r="C14280" s="917"/>
      <c r="D14280" s="917"/>
      <c r="E14280" s="917"/>
    </row>
    <row r="14281" spans="1:5">
      <c r="A14281" s="923"/>
      <c r="B14281" s="917"/>
      <c r="C14281" s="917"/>
      <c r="D14281" s="917"/>
      <c r="E14281" s="917"/>
    </row>
    <row r="14282" spans="1:5">
      <c r="A14282" s="923"/>
      <c r="B14282" s="917"/>
      <c r="C14282" s="917"/>
      <c r="D14282" s="917"/>
      <c r="E14282" s="917"/>
    </row>
    <row r="14283" spans="1:5">
      <c r="A14283" s="923"/>
      <c r="B14283" s="917"/>
      <c r="C14283" s="917"/>
      <c r="D14283" s="917"/>
      <c r="E14283" s="917"/>
    </row>
    <row r="14284" spans="1:5">
      <c r="A14284" s="923"/>
      <c r="B14284" s="917"/>
      <c r="C14284" s="917"/>
      <c r="D14284" s="917"/>
      <c r="E14284" s="917"/>
    </row>
    <row r="14285" spans="1:5">
      <c r="A14285" s="923"/>
      <c r="B14285" s="917"/>
      <c r="C14285" s="917"/>
      <c r="D14285" s="917"/>
      <c r="E14285" s="917"/>
    </row>
    <row r="14286" spans="1:5">
      <c r="A14286" s="923"/>
      <c r="B14286" s="917"/>
      <c r="C14286" s="917"/>
      <c r="D14286" s="917"/>
      <c r="E14286" s="917"/>
    </row>
    <row r="14287" spans="1:5">
      <c r="A14287" s="923"/>
      <c r="B14287" s="917"/>
      <c r="C14287" s="917"/>
      <c r="D14287" s="917"/>
      <c r="E14287" s="917"/>
    </row>
    <row r="14288" spans="1:5">
      <c r="A14288" s="923"/>
      <c r="B14288" s="917"/>
      <c r="C14288" s="917"/>
      <c r="D14288" s="917"/>
      <c r="E14288" s="917"/>
    </row>
    <row r="14289" spans="1:5">
      <c r="A14289" s="923"/>
      <c r="B14289" s="917"/>
      <c r="C14289" s="917"/>
      <c r="D14289" s="917"/>
      <c r="E14289" s="917"/>
    </row>
    <row r="14290" spans="1:5">
      <c r="A14290" s="923"/>
      <c r="B14290" s="917"/>
      <c r="C14290" s="917"/>
      <c r="D14290" s="917"/>
      <c r="E14290" s="917"/>
    </row>
    <row r="14291" spans="1:5">
      <c r="A14291" s="923"/>
      <c r="B14291" s="917"/>
      <c r="C14291" s="917"/>
      <c r="D14291" s="917"/>
      <c r="E14291" s="917"/>
    </row>
    <row r="14292" spans="1:5">
      <c r="A14292" s="923"/>
      <c r="B14292" s="917"/>
      <c r="C14292" s="917"/>
      <c r="D14292" s="917"/>
      <c r="E14292" s="917"/>
    </row>
    <row r="14293" spans="1:5">
      <c r="A14293" s="923"/>
      <c r="B14293" s="917"/>
      <c r="C14293" s="917"/>
      <c r="D14293" s="917"/>
      <c r="E14293" s="917"/>
    </row>
    <row r="14294" spans="1:5">
      <c r="A14294" s="923"/>
      <c r="B14294" s="917"/>
      <c r="C14294" s="917"/>
      <c r="D14294" s="917"/>
      <c r="E14294" s="917"/>
    </row>
    <row r="14295" spans="1:5">
      <c r="A14295" s="923"/>
      <c r="B14295" s="917"/>
      <c r="C14295" s="917"/>
      <c r="D14295" s="917"/>
      <c r="E14295" s="917"/>
    </row>
    <row r="14296" spans="1:5">
      <c r="A14296" s="923"/>
      <c r="B14296" s="917"/>
      <c r="C14296" s="917"/>
      <c r="D14296" s="917"/>
      <c r="E14296" s="917"/>
    </row>
    <row r="14297" spans="1:5">
      <c r="A14297" s="923"/>
      <c r="B14297" s="917"/>
      <c r="C14297" s="917"/>
      <c r="D14297" s="917"/>
      <c r="E14297" s="917"/>
    </row>
    <row r="14298" spans="1:5">
      <c r="A14298" s="923"/>
      <c r="B14298" s="917"/>
      <c r="C14298" s="917"/>
      <c r="D14298" s="917"/>
      <c r="E14298" s="917"/>
    </row>
    <row r="14299" spans="1:5">
      <c r="A14299" s="923"/>
      <c r="B14299" s="917"/>
      <c r="C14299" s="917"/>
      <c r="D14299" s="917"/>
      <c r="E14299" s="917"/>
    </row>
    <row r="14300" spans="1:5">
      <c r="A14300" s="923"/>
      <c r="B14300" s="917"/>
      <c r="C14300" s="917"/>
      <c r="D14300" s="917"/>
      <c r="E14300" s="917"/>
    </row>
    <row r="14301" spans="1:5">
      <c r="A14301" s="923"/>
      <c r="B14301" s="917"/>
      <c r="C14301" s="917"/>
      <c r="D14301" s="917"/>
      <c r="E14301" s="917"/>
    </row>
    <row r="14302" spans="1:5">
      <c r="A14302" s="923"/>
      <c r="B14302" s="917"/>
      <c r="C14302" s="917"/>
      <c r="D14302" s="917"/>
      <c r="E14302" s="917"/>
    </row>
    <row r="14303" spans="1:5">
      <c r="A14303" s="923"/>
      <c r="B14303" s="917"/>
      <c r="C14303" s="917"/>
      <c r="D14303" s="917"/>
      <c r="E14303" s="917"/>
    </row>
    <row r="14304" spans="1:5">
      <c r="A14304" s="923"/>
      <c r="B14304" s="917"/>
      <c r="C14304" s="917"/>
      <c r="D14304" s="917"/>
      <c r="E14304" s="917"/>
    </row>
    <row r="14305" spans="1:5">
      <c r="A14305" s="923"/>
      <c r="B14305" s="917"/>
      <c r="C14305" s="917"/>
      <c r="D14305" s="917"/>
      <c r="E14305" s="917"/>
    </row>
    <row r="14306" spans="1:5">
      <c r="A14306" s="923"/>
      <c r="B14306" s="917"/>
      <c r="C14306" s="917"/>
      <c r="D14306" s="917"/>
      <c r="E14306" s="917"/>
    </row>
    <row r="14307" spans="1:5">
      <c r="A14307" s="923"/>
      <c r="B14307" s="917"/>
      <c r="C14307" s="917"/>
      <c r="D14307" s="917"/>
      <c r="E14307" s="917"/>
    </row>
    <row r="14308" spans="1:5">
      <c r="A14308" s="923"/>
      <c r="B14308" s="917"/>
      <c r="C14308" s="917"/>
      <c r="D14308" s="917"/>
      <c r="E14308" s="917"/>
    </row>
    <row r="14309" spans="1:5">
      <c r="A14309" s="923"/>
      <c r="B14309" s="917"/>
      <c r="C14309" s="917"/>
      <c r="D14309" s="917"/>
      <c r="E14309" s="917"/>
    </row>
    <row r="14310" spans="1:5">
      <c r="A14310" s="923"/>
      <c r="B14310" s="917"/>
      <c r="C14310" s="917"/>
      <c r="D14310" s="917"/>
      <c r="E14310" s="917"/>
    </row>
    <row r="14311" spans="1:5">
      <c r="A14311" s="923"/>
      <c r="B14311" s="917"/>
      <c r="C14311" s="917"/>
      <c r="D14311" s="917"/>
      <c r="E14311" s="917"/>
    </row>
    <row r="14312" spans="1:5">
      <c r="A14312" s="923"/>
      <c r="B14312" s="917"/>
      <c r="C14312" s="917"/>
      <c r="D14312" s="917"/>
      <c r="E14312" s="917"/>
    </row>
    <row r="14313" spans="1:5">
      <c r="A14313" s="923"/>
      <c r="B14313" s="917"/>
      <c r="C14313" s="917"/>
      <c r="D14313" s="917"/>
      <c r="E14313" s="917"/>
    </row>
    <row r="14314" spans="1:5">
      <c r="A14314" s="923"/>
      <c r="B14314" s="917"/>
      <c r="C14314" s="917"/>
      <c r="D14314" s="917"/>
      <c r="E14314" s="917"/>
    </row>
    <row r="14315" spans="1:5">
      <c r="A14315" s="923"/>
      <c r="B14315" s="917"/>
      <c r="C14315" s="917"/>
      <c r="D14315" s="917"/>
      <c r="E14315" s="917"/>
    </row>
    <row r="14316" spans="1:5">
      <c r="A14316" s="923"/>
      <c r="B14316" s="917"/>
      <c r="C14316" s="917"/>
      <c r="D14316" s="917"/>
      <c r="E14316" s="917"/>
    </row>
    <row r="14317" spans="1:5">
      <c r="A14317" s="923"/>
      <c r="B14317" s="917"/>
      <c r="C14317" s="917"/>
      <c r="D14317" s="917"/>
      <c r="E14317" s="917"/>
    </row>
    <row r="14318" spans="1:5">
      <c r="A14318" s="923"/>
      <c r="B14318" s="917"/>
      <c r="C14318" s="917"/>
      <c r="D14318" s="917"/>
      <c r="E14318" s="917"/>
    </row>
    <row r="14319" spans="1:5">
      <c r="A14319" s="923"/>
      <c r="B14319" s="917"/>
      <c r="C14319" s="917"/>
      <c r="D14319" s="917"/>
      <c r="E14319" s="917"/>
    </row>
    <row r="14320" spans="1:5">
      <c r="A14320" s="923"/>
      <c r="B14320" s="917"/>
      <c r="C14320" s="917"/>
      <c r="D14320" s="917"/>
      <c r="E14320" s="917"/>
    </row>
    <row r="14321" spans="1:5">
      <c r="A14321" s="923"/>
      <c r="B14321" s="917"/>
      <c r="C14321" s="917"/>
      <c r="D14321" s="917"/>
      <c r="E14321" s="917"/>
    </row>
    <row r="14322" spans="1:5">
      <c r="A14322" s="923"/>
      <c r="B14322" s="917"/>
      <c r="C14322" s="917"/>
      <c r="D14322" s="917"/>
      <c r="E14322" s="917"/>
    </row>
    <row r="14323" spans="1:5">
      <c r="A14323" s="923"/>
      <c r="B14323" s="917"/>
      <c r="C14323" s="917"/>
      <c r="D14323" s="917"/>
      <c r="E14323" s="917"/>
    </row>
    <row r="14324" spans="1:5">
      <c r="A14324" s="923"/>
      <c r="B14324" s="917"/>
      <c r="C14324" s="917"/>
      <c r="D14324" s="917"/>
      <c r="E14324" s="917"/>
    </row>
    <row r="14325" spans="1:5">
      <c r="A14325" s="923"/>
      <c r="B14325" s="917"/>
      <c r="C14325" s="917"/>
      <c r="D14325" s="917"/>
      <c r="E14325" s="917"/>
    </row>
    <row r="14326" spans="1:5">
      <c r="A14326" s="923"/>
      <c r="B14326" s="917"/>
      <c r="C14326" s="917"/>
      <c r="D14326" s="917"/>
      <c r="E14326" s="917"/>
    </row>
    <row r="14327" spans="1:5">
      <c r="A14327" s="923"/>
      <c r="B14327" s="917"/>
      <c r="C14327" s="917"/>
      <c r="D14327" s="917"/>
      <c r="E14327" s="917"/>
    </row>
    <row r="14328" spans="1:5">
      <c r="A14328" s="923"/>
      <c r="B14328" s="917"/>
      <c r="C14328" s="917"/>
      <c r="D14328" s="917"/>
      <c r="E14328" s="917"/>
    </row>
    <row r="14329" spans="1:5">
      <c r="A14329" s="923"/>
      <c r="B14329" s="917"/>
      <c r="C14329" s="917"/>
      <c r="D14329" s="917"/>
      <c r="E14329" s="917"/>
    </row>
    <row r="14330" spans="1:5">
      <c r="A14330" s="923"/>
      <c r="B14330" s="917"/>
      <c r="C14330" s="917"/>
      <c r="D14330" s="917"/>
      <c r="E14330" s="917"/>
    </row>
    <row r="14331" spans="1:5">
      <c r="A14331" s="923"/>
      <c r="B14331" s="917"/>
      <c r="C14331" s="917"/>
      <c r="D14331" s="917"/>
      <c r="E14331" s="917"/>
    </row>
    <row r="14332" spans="1:5">
      <c r="A14332" s="923"/>
      <c r="B14332" s="917"/>
      <c r="C14332" s="917"/>
      <c r="D14332" s="917"/>
      <c r="E14332" s="917"/>
    </row>
    <row r="14333" spans="1:5">
      <c r="A14333" s="923"/>
      <c r="B14333" s="917"/>
      <c r="C14333" s="917"/>
      <c r="D14333" s="917"/>
      <c r="E14333" s="917"/>
    </row>
    <row r="14334" spans="1:5">
      <c r="A14334" s="923"/>
      <c r="B14334" s="917"/>
      <c r="C14334" s="917"/>
      <c r="D14334" s="917"/>
      <c r="E14334" s="917"/>
    </row>
    <row r="14335" spans="1:5">
      <c r="A14335" s="923"/>
      <c r="B14335" s="917"/>
      <c r="C14335" s="917"/>
      <c r="D14335" s="917"/>
      <c r="E14335" s="917"/>
    </row>
    <row r="14336" spans="1:5">
      <c r="A14336" s="923"/>
      <c r="B14336" s="917"/>
      <c r="C14336" s="917"/>
      <c r="D14336" s="917"/>
      <c r="E14336" s="917"/>
    </row>
    <row r="14337" spans="1:5">
      <c r="A14337" s="923"/>
      <c r="B14337" s="917"/>
      <c r="C14337" s="917"/>
      <c r="D14337" s="917"/>
      <c r="E14337" s="917"/>
    </row>
    <row r="14338" spans="1:5">
      <c r="A14338" s="923"/>
      <c r="B14338" s="917"/>
      <c r="C14338" s="917"/>
      <c r="D14338" s="917"/>
      <c r="E14338" s="917"/>
    </row>
    <row r="14339" spans="1:5">
      <c r="A14339" s="923"/>
      <c r="B14339" s="917"/>
      <c r="C14339" s="917"/>
      <c r="D14339" s="917"/>
      <c r="E14339" s="917"/>
    </row>
    <row r="14340" spans="1:5">
      <c r="A14340" s="923"/>
      <c r="B14340" s="917"/>
      <c r="C14340" s="917"/>
      <c r="D14340" s="917"/>
      <c r="E14340" s="917"/>
    </row>
    <row r="14341" spans="1:5">
      <c r="A14341" s="923"/>
      <c r="B14341" s="917"/>
      <c r="C14341" s="917"/>
      <c r="D14341" s="917"/>
      <c r="E14341" s="917"/>
    </row>
    <row r="14342" spans="1:5">
      <c r="A14342" s="923"/>
      <c r="B14342" s="917"/>
      <c r="C14342" s="917"/>
      <c r="D14342" s="917"/>
      <c r="E14342" s="917"/>
    </row>
    <row r="14343" spans="1:5">
      <c r="A14343" s="923"/>
      <c r="B14343" s="917"/>
      <c r="C14343" s="917"/>
      <c r="D14343" s="917"/>
      <c r="E14343" s="917"/>
    </row>
    <row r="14344" spans="1:5">
      <c r="A14344" s="923"/>
      <c r="B14344" s="917"/>
      <c r="C14344" s="917"/>
      <c r="D14344" s="917"/>
      <c r="E14344" s="917"/>
    </row>
    <row r="14345" spans="1:5">
      <c r="A14345" s="923"/>
      <c r="B14345" s="917"/>
      <c r="C14345" s="917"/>
      <c r="D14345" s="917"/>
      <c r="E14345" s="917"/>
    </row>
    <row r="14346" spans="1:5">
      <c r="A14346" s="923"/>
      <c r="B14346" s="917"/>
      <c r="C14346" s="917"/>
      <c r="D14346" s="917"/>
      <c r="E14346" s="917"/>
    </row>
    <row r="14347" spans="1:5">
      <c r="A14347" s="923"/>
      <c r="B14347" s="917"/>
      <c r="C14347" s="917"/>
      <c r="D14347" s="917"/>
      <c r="E14347" s="917"/>
    </row>
    <row r="14348" spans="1:5">
      <c r="A14348" s="923"/>
      <c r="B14348" s="917"/>
      <c r="C14348" s="917"/>
      <c r="D14348" s="917"/>
      <c r="E14348" s="917"/>
    </row>
    <row r="14349" spans="1:5">
      <c r="A14349" s="923"/>
      <c r="B14349" s="917"/>
      <c r="C14349" s="917"/>
      <c r="D14349" s="917"/>
      <c r="E14349" s="917"/>
    </row>
    <row r="14350" spans="1:5">
      <c r="A14350" s="923"/>
      <c r="B14350" s="917"/>
      <c r="C14350" s="917"/>
      <c r="D14350" s="917"/>
      <c r="E14350" s="917"/>
    </row>
    <row r="14351" spans="1:5">
      <c r="A14351" s="923"/>
      <c r="B14351" s="917"/>
      <c r="C14351" s="917"/>
      <c r="D14351" s="917"/>
      <c r="E14351" s="917"/>
    </row>
    <row r="14352" spans="1:5">
      <c r="A14352" s="923"/>
      <c r="B14352" s="917"/>
      <c r="C14352" s="917"/>
      <c r="D14352" s="917"/>
      <c r="E14352" s="917"/>
    </row>
    <row r="14353" spans="1:5">
      <c r="A14353" s="923"/>
      <c r="B14353" s="917"/>
      <c r="C14353" s="917"/>
      <c r="D14353" s="917"/>
      <c r="E14353" s="917"/>
    </row>
    <row r="14354" spans="1:5">
      <c r="A14354" s="923"/>
      <c r="B14354" s="917"/>
      <c r="C14354" s="917"/>
      <c r="D14354" s="917"/>
      <c r="E14354" s="917"/>
    </row>
    <row r="14355" spans="1:5">
      <c r="A14355" s="923"/>
      <c r="B14355" s="917"/>
      <c r="C14355" s="917"/>
      <c r="D14355" s="917"/>
      <c r="E14355" s="917"/>
    </row>
    <row r="14356" spans="1:5">
      <c r="A14356" s="923"/>
      <c r="B14356" s="917"/>
      <c r="C14356" s="917"/>
      <c r="D14356" s="917"/>
      <c r="E14356" s="917"/>
    </row>
    <row r="14357" spans="1:5">
      <c r="A14357" s="923"/>
      <c r="B14357" s="917"/>
      <c r="C14357" s="917"/>
      <c r="D14357" s="917"/>
      <c r="E14357" s="917"/>
    </row>
    <row r="14358" spans="1:5">
      <c r="A14358" s="923"/>
      <c r="B14358" s="917"/>
      <c r="C14358" s="917"/>
      <c r="D14358" s="917"/>
      <c r="E14358" s="917"/>
    </row>
    <row r="14359" spans="1:5">
      <c r="A14359" s="923"/>
      <c r="B14359" s="917"/>
      <c r="C14359" s="917"/>
      <c r="D14359" s="917"/>
      <c r="E14359" s="917"/>
    </row>
    <row r="14360" spans="1:5">
      <c r="A14360" s="923"/>
      <c r="B14360" s="917"/>
      <c r="C14360" s="917"/>
      <c r="D14360" s="917"/>
      <c r="E14360" s="917"/>
    </row>
    <row r="14361" spans="1:5">
      <c r="A14361" s="923"/>
      <c r="B14361" s="917"/>
      <c r="C14361" s="917"/>
      <c r="D14361" s="917"/>
      <c r="E14361" s="917"/>
    </row>
    <row r="14362" spans="1:5">
      <c r="A14362" s="923"/>
      <c r="B14362" s="917"/>
      <c r="C14362" s="917"/>
      <c r="D14362" s="917"/>
      <c r="E14362" s="917"/>
    </row>
    <row r="14363" spans="1:5">
      <c r="A14363" s="923"/>
      <c r="B14363" s="917"/>
      <c r="C14363" s="917"/>
      <c r="D14363" s="917"/>
      <c r="E14363" s="917"/>
    </row>
    <row r="14364" spans="1:5">
      <c r="A14364" s="923"/>
      <c r="B14364" s="917"/>
      <c r="C14364" s="917"/>
      <c r="D14364" s="917"/>
      <c r="E14364" s="917"/>
    </row>
    <row r="14365" spans="1:5">
      <c r="A14365" s="923"/>
      <c r="B14365" s="917"/>
      <c r="C14365" s="917"/>
      <c r="D14365" s="917"/>
      <c r="E14365" s="917"/>
    </row>
    <row r="14366" spans="1:5">
      <c r="A14366" s="923"/>
      <c r="B14366" s="917"/>
      <c r="C14366" s="917"/>
      <c r="D14366" s="917"/>
      <c r="E14366" s="917"/>
    </row>
    <row r="14367" spans="1:5">
      <c r="A14367" s="923"/>
      <c r="B14367" s="917"/>
      <c r="C14367" s="917"/>
      <c r="D14367" s="917"/>
      <c r="E14367" s="917"/>
    </row>
    <row r="14368" spans="1:5">
      <c r="A14368" s="923"/>
      <c r="B14368" s="917"/>
      <c r="C14368" s="917"/>
      <c r="D14368" s="917"/>
      <c r="E14368" s="917"/>
    </row>
    <row r="14369" spans="1:5">
      <c r="A14369" s="923"/>
      <c r="B14369" s="917"/>
      <c r="C14369" s="917"/>
      <c r="D14369" s="917"/>
      <c r="E14369" s="917"/>
    </row>
    <row r="14370" spans="1:5">
      <c r="A14370" s="923"/>
      <c r="B14370" s="917"/>
      <c r="C14370" s="917"/>
      <c r="D14370" s="917"/>
      <c r="E14370" s="917"/>
    </row>
    <row r="14371" spans="1:5">
      <c r="A14371" s="923"/>
      <c r="B14371" s="917"/>
      <c r="C14371" s="917"/>
      <c r="D14371" s="917"/>
      <c r="E14371" s="917"/>
    </row>
    <row r="14372" spans="1:5">
      <c r="A14372" s="923"/>
      <c r="B14372" s="917"/>
      <c r="C14372" s="917"/>
      <c r="D14372" s="917"/>
      <c r="E14372" s="917"/>
    </row>
    <row r="14373" spans="1:5">
      <c r="A14373" s="923"/>
      <c r="B14373" s="917"/>
      <c r="C14373" s="917"/>
      <c r="D14373" s="917"/>
      <c r="E14373" s="917"/>
    </row>
    <row r="14374" spans="1:5">
      <c r="A14374" s="923"/>
      <c r="B14374" s="917"/>
      <c r="C14374" s="917"/>
      <c r="D14374" s="917"/>
      <c r="E14374" s="917"/>
    </row>
    <row r="14375" spans="1:5">
      <c r="A14375" s="923"/>
      <c r="B14375" s="917"/>
      <c r="C14375" s="917"/>
      <c r="D14375" s="917"/>
      <c r="E14375" s="917"/>
    </row>
    <row r="14376" spans="1:5">
      <c r="A14376" s="923"/>
      <c r="B14376" s="917"/>
      <c r="C14376" s="917"/>
      <c r="D14376" s="917"/>
      <c r="E14376" s="917"/>
    </row>
    <row r="14377" spans="1:5">
      <c r="A14377" s="923"/>
      <c r="B14377" s="917"/>
      <c r="C14377" s="917"/>
      <c r="D14377" s="917"/>
      <c r="E14377" s="917"/>
    </row>
    <row r="14378" spans="1:5">
      <c r="A14378" s="923"/>
      <c r="B14378" s="917"/>
      <c r="C14378" s="917"/>
      <c r="D14378" s="917"/>
      <c r="E14378" s="917"/>
    </row>
    <row r="14379" spans="1:5">
      <c r="A14379" s="923"/>
      <c r="B14379" s="917"/>
      <c r="C14379" s="917"/>
      <c r="D14379" s="917"/>
      <c r="E14379" s="917"/>
    </row>
    <row r="14380" spans="1:5">
      <c r="A14380" s="923"/>
      <c r="B14380" s="917"/>
      <c r="C14380" s="917"/>
      <c r="D14380" s="917"/>
      <c r="E14380" s="917"/>
    </row>
    <row r="14381" spans="1:5">
      <c r="A14381" s="923"/>
      <c r="B14381" s="917"/>
      <c r="C14381" s="917"/>
      <c r="D14381" s="917"/>
      <c r="E14381" s="917"/>
    </row>
    <row r="14382" spans="1:5">
      <c r="A14382" s="923"/>
      <c r="B14382" s="917"/>
      <c r="C14382" s="917"/>
      <c r="D14382" s="917"/>
      <c r="E14382" s="917"/>
    </row>
    <row r="14383" spans="1:5">
      <c r="A14383" s="923"/>
      <c r="B14383" s="917"/>
      <c r="C14383" s="917"/>
      <c r="D14383" s="917"/>
      <c r="E14383" s="917"/>
    </row>
    <row r="14384" spans="1:5">
      <c r="A14384" s="923"/>
      <c r="B14384" s="917"/>
      <c r="C14384" s="917"/>
      <c r="D14384" s="917"/>
      <c r="E14384" s="917"/>
    </row>
    <row r="14385" spans="1:5">
      <c r="A14385" s="923"/>
      <c r="B14385" s="917"/>
      <c r="C14385" s="917"/>
      <c r="D14385" s="917"/>
      <c r="E14385" s="917"/>
    </row>
    <row r="14386" spans="1:5">
      <c r="A14386" s="923"/>
      <c r="B14386" s="917"/>
      <c r="C14386" s="917"/>
      <c r="D14386" s="917"/>
      <c r="E14386" s="917"/>
    </row>
    <row r="14387" spans="1:5">
      <c r="A14387" s="923"/>
      <c r="B14387" s="917"/>
      <c r="C14387" s="917"/>
      <c r="D14387" s="917"/>
      <c r="E14387" s="917"/>
    </row>
    <row r="14388" spans="1:5">
      <c r="A14388" s="923"/>
      <c r="B14388" s="917"/>
      <c r="C14388" s="917"/>
      <c r="D14388" s="917"/>
      <c r="E14388" s="917"/>
    </row>
    <row r="14389" spans="1:5">
      <c r="A14389" s="923"/>
      <c r="B14389" s="917"/>
      <c r="C14389" s="917"/>
      <c r="D14389" s="917"/>
      <c r="E14389" s="917"/>
    </row>
    <row r="14390" spans="1:5">
      <c r="A14390" s="923"/>
      <c r="B14390" s="917"/>
      <c r="C14390" s="917"/>
      <c r="D14390" s="917"/>
      <c r="E14390" s="917"/>
    </row>
    <row r="14391" spans="1:5">
      <c r="A14391" s="923"/>
      <c r="B14391" s="917"/>
      <c r="C14391" s="917"/>
      <c r="D14391" s="917"/>
      <c r="E14391" s="917"/>
    </row>
    <row r="14392" spans="1:5">
      <c r="A14392" s="923"/>
      <c r="B14392" s="917"/>
      <c r="C14392" s="917"/>
      <c r="D14392" s="917"/>
      <c r="E14392" s="917"/>
    </row>
    <row r="14393" spans="1:5">
      <c r="A14393" s="923"/>
      <c r="B14393" s="917"/>
      <c r="C14393" s="917"/>
      <c r="D14393" s="917"/>
      <c r="E14393" s="917"/>
    </row>
    <row r="14394" spans="1:5">
      <c r="A14394" s="923"/>
      <c r="B14394" s="917"/>
      <c r="C14394" s="917"/>
      <c r="D14394" s="917"/>
      <c r="E14394" s="917"/>
    </row>
    <row r="14395" spans="1:5">
      <c r="A14395" s="923"/>
      <c r="B14395" s="917"/>
      <c r="C14395" s="917"/>
      <c r="D14395" s="917"/>
      <c r="E14395" s="917"/>
    </row>
    <row r="14396" spans="1:5">
      <c r="A14396" s="923"/>
      <c r="B14396" s="917"/>
      <c r="C14396" s="917"/>
      <c r="D14396" s="917"/>
      <c r="E14396" s="917"/>
    </row>
    <row r="14397" spans="1:5">
      <c r="A14397" s="923"/>
      <c r="B14397" s="917"/>
      <c r="C14397" s="917"/>
      <c r="D14397" s="917"/>
      <c r="E14397" s="917"/>
    </row>
    <row r="14398" spans="1:5">
      <c r="A14398" s="923"/>
      <c r="B14398" s="917"/>
      <c r="C14398" s="917"/>
      <c r="D14398" s="917"/>
      <c r="E14398" s="917"/>
    </row>
    <row r="14399" spans="1:5">
      <c r="A14399" s="923"/>
      <c r="B14399" s="917"/>
      <c r="C14399" s="917"/>
      <c r="D14399" s="917"/>
      <c r="E14399" s="917"/>
    </row>
    <row r="14400" spans="1:5">
      <c r="A14400" s="923"/>
      <c r="B14400" s="917"/>
      <c r="C14400" s="917"/>
      <c r="D14400" s="917"/>
      <c r="E14400" s="917"/>
    </row>
    <row r="14401" spans="1:5">
      <c r="A14401" s="923"/>
      <c r="B14401" s="917"/>
      <c r="C14401" s="917"/>
      <c r="D14401" s="917"/>
      <c r="E14401" s="917"/>
    </row>
    <row r="14402" spans="1:5">
      <c r="A14402" s="923"/>
      <c r="B14402" s="917"/>
      <c r="C14402" s="917"/>
      <c r="D14402" s="917"/>
      <c r="E14402" s="917"/>
    </row>
    <row r="14403" spans="1:5">
      <c r="A14403" s="923"/>
      <c r="B14403" s="917"/>
      <c r="C14403" s="917"/>
      <c r="D14403" s="917"/>
      <c r="E14403" s="917"/>
    </row>
    <row r="14404" spans="1:5">
      <c r="A14404" s="923"/>
      <c r="B14404" s="917"/>
      <c r="C14404" s="917"/>
      <c r="D14404" s="917"/>
      <c r="E14404" s="917"/>
    </row>
    <row r="14405" spans="1:5">
      <c r="A14405" s="923"/>
      <c r="B14405" s="917"/>
      <c r="C14405" s="917"/>
      <c r="D14405" s="917"/>
      <c r="E14405" s="917"/>
    </row>
    <row r="14406" spans="1:5">
      <c r="A14406" s="923"/>
      <c r="B14406" s="917"/>
      <c r="C14406" s="917"/>
      <c r="D14406" s="917"/>
      <c r="E14406" s="917"/>
    </row>
    <row r="14407" spans="1:5">
      <c r="A14407" s="923"/>
      <c r="B14407" s="917"/>
      <c r="C14407" s="917"/>
      <c r="D14407" s="917"/>
      <c r="E14407" s="917"/>
    </row>
    <row r="14408" spans="1:5">
      <c r="A14408" s="923"/>
      <c r="B14408" s="917"/>
      <c r="C14408" s="917"/>
      <c r="D14408" s="917"/>
      <c r="E14408" s="917"/>
    </row>
    <row r="14409" spans="1:5">
      <c r="A14409" s="923"/>
      <c r="B14409" s="917"/>
      <c r="C14409" s="917"/>
      <c r="D14409" s="917"/>
      <c r="E14409" s="917"/>
    </row>
    <row r="14410" spans="1:5">
      <c r="A14410" s="923"/>
      <c r="B14410" s="917"/>
      <c r="C14410" s="917"/>
      <c r="D14410" s="917"/>
      <c r="E14410" s="917"/>
    </row>
    <row r="14411" spans="1:5">
      <c r="A14411" s="923"/>
      <c r="B14411" s="917"/>
      <c r="C14411" s="917"/>
      <c r="D14411" s="917"/>
      <c r="E14411" s="917"/>
    </row>
    <row r="14412" spans="1:5">
      <c r="A14412" s="923"/>
      <c r="B14412" s="917"/>
      <c r="C14412" s="917"/>
      <c r="D14412" s="917"/>
      <c r="E14412" s="917"/>
    </row>
    <row r="14413" spans="1:5">
      <c r="A14413" s="923"/>
      <c r="B14413" s="917"/>
      <c r="C14413" s="917"/>
      <c r="D14413" s="917"/>
      <c r="E14413" s="917"/>
    </row>
    <row r="14414" spans="1:5">
      <c r="A14414" s="923"/>
      <c r="B14414" s="917"/>
      <c r="C14414" s="917"/>
      <c r="D14414" s="917"/>
      <c r="E14414" s="917"/>
    </row>
    <row r="14415" spans="1:5">
      <c r="A14415" s="923"/>
      <c r="B14415" s="917"/>
      <c r="C14415" s="917"/>
      <c r="D14415" s="917"/>
      <c r="E14415" s="917"/>
    </row>
    <row r="14416" spans="1:5">
      <c r="A14416" s="923"/>
      <c r="B14416" s="917"/>
      <c r="C14416" s="917"/>
      <c r="D14416" s="917"/>
      <c r="E14416" s="917"/>
    </row>
    <row r="14417" spans="1:5">
      <c r="A14417" s="923"/>
      <c r="B14417" s="917"/>
      <c r="C14417" s="917"/>
      <c r="D14417" s="917"/>
      <c r="E14417" s="917"/>
    </row>
    <row r="14418" spans="1:5">
      <c r="A14418" s="923"/>
      <c r="B14418" s="917"/>
      <c r="C14418" s="917"/>
      <c r="D14418" s="917"/>
      <c r="E14418" s="917"/>
    </row>
    <row r="14419" spans="1:5">
      <c r="A14419" s="923"/>
      <c r="B14419" s="917"/>
      <c r="C14419" s="917"/>
      <c r="D14419" s="917"/>
      <c r="E14419" s="917"/>
    </row>
    <row r="14420" spans="1:5">
      <c r="A14420" s="923"/>
      <c r="B14420" s="917"/>
      <c r="C14420" s="917"/>
      <c r="D14420" s="917"/>
      <c r="E14420" s="917"/>
    </row>
    <row r="14421" spans="1:5">
      <c r="A14421" s="923"/>
      <c r="B14421" s="917"/>
      <c r="C14421" s="917"/>
      <c r="D14421" s="917"/>
      <c r="E14421" s="917"/>
    </row>
    <row r="14422" spans="1:5">
      <c r="A14422" s="923"/>
      <c r="B14422" s="917"/>
      <c r="C14422" s="917"/>
      <c r="D14422" s="917"/>
      <c r="E14422" s="917"/>
    </row>
    <row r="14423" spans="1:5">
      <c r="A14423" s="923"/>
      <c r="B14423" s="917"/>
      <c r="C14423" s="917"/>
      <c r="D14423" s="917"/>
      <c r="E14423" s="917"/>
    </row>
    <row r="14424" spans="1:5">
      <c r="A14424" s="923"/>
      <c r="B14424" s="917"/>
      <c r="C14424" s="917"/>
      <c r="D14424" s="917"/>
      <c r="E14424" s="917"/>
    </row>
    <row r="14425" spans="1:5">
      <c r="A14425" s="923"/>
      <c r="B14425" s="917"/>
      <c r="C14425" s="917"/>
      <c r="D14425" s="917"/>
      <c r="E14425" s="917"/>
    </row>
    <row r="14426" spans="1:5">
      <c r="A14426" s="923"/>
      <c r="B14426" s="917"/>
      <c r="C14426" s="917"/>
      <c r="D14426" s="917"/>
      <c r="E14426" s="917"/>
    </row>
    <row r="14427" spans="1:5">
      <c r="A14427" s="923"/>
      <c r="B14427" s="917"/>
      <c r="C14427" s="917"/>
      <c r="D14427" s="917"/>
      <c r="E14427" s="917"/>
    </row>
    <row r="14428" spans="1:5">
      <c r="A14428" s="923"/>
      <c r="B14428" s="917"/>
      <c r="C14428" s="917"/>
      <c r="D14428" s="917"/>
      <c r="E14428" s="917"/>
    </row>
    <row r="14429" spans="1:5">
      <c r="A14429" s="923"/>
      <c r="B14429" s="917"/>
      <c r="C14429" s="917"/>
      <c r="D14429" s="917"/>
      <c r="E14429" s="917"/>
    </row>
    <row r="14430" spans="1:5">
      <c r="A14430" s="923"/>
      <c r="B14430" s="917"/>
      <c r="C14430" s="917"/>
      <c r="D14430" s="917"/>
      <c r="E14430" s="917"/>
    </row>
    <row r="14431" spans="1:5">
      <c r="A14431" s="923"/>
      <c r="B14431" s="917"/>
      <c r="C14431" s="917"/>
      <c r="D14431" s="917"/>
      <c r="E14431" s="917"/>
    </row>
    <row r="14432" spans="1:5">
      <c r="A14432" s="923"/>
      <c r="B14432" s="917"/>
      <c r="C14432" s="917"/>
      <c r="D14432" s="917"/>
      <c r="E14432" s="917"/>
    </row>
    <row r="14433" spans="1:5">
      <c r="A14433" s="923"/>
      <c r="B14433" s="917"/>
      <c r="C14433" s="917"/>
      <c r="D14433" s="917"/>
      <c r="E14433" s="917"/>
    </row>
    <row r="14434" spans="1:5">
      <c r="A14434" s="923"/>
      <c r="B14434" s="917"/>
      <c r="C14434" s="917"/>
      <c r="D14434" s="917"/>
      <c r="E14434" s="917"/>
    </row>
    <row r="14435" spans="1:5">
      <c r="A14435" s="923"/>
      <c r="B14435" s="917"/>
      <c r="C14435" s="917"/>
      <c r="D14435" s="917"/>
      <c r="E14435" s="917"/>
    </row>
    <row r="14436" spans="1:5">
      <c r="A14436" s="923"/>
      <c r="B14436" s="917"/>
      <c r="C14436" s="917"/>
      <c r="D14436" s="917"/>
      <c r="E14436" s="917"/>
    </row>
    <row r="14437" spans="1:5">
      <c r="A14437" s="923"/>
      <c r="B14437" s="917"/>
      <c r="C14437" s="917"/>
      <c r="D14437" s="917"/>
      <c r="E14437" s="917"/>
    </row>
    <row r="14438" spans="1:5">
      <c r="A14438" s="923"/>
      <c r="B14438" s="917"/>
      <c r="C14438" s="917"/>
      <c r="D14438" s="917"/>
      <c r="E14438" s="917"/>
    </row>
    <row r="14439" spans="1:5">
      <c r="A14439" s="923"/>
      <c r="B14439" s="917"/>
      <c r="C14439" s="917"/>
      <c r="D14439" s="917"/>
      <c r="E14439" s="917"/>
    </row>
    <row r="14440" spans="1:5">
      <c r="A14440" s="923"/>
      <c r="B14440" s="917"/>
      <c r="C14440" s="917"/>
      <c r="D14440" s="917"/>
      <c r="E14440" s="917"/>
    </row>
    <row r="14441" spans="1:5">
      <c r="A14441" s="923"/>
      <c r="B14441" s="917"/>
      <c r="C14441" s="917"/>
      <c r="D14441" s="917"/>
      <c r="E14441" s="917"/>
    </row>
    <row r="14442" spans="1:5">
      <c r="A14442" s="923"/>
      <c r="B14442" s="917"/>
      <c r="C14442" s="917"/>
      <c r="D14442" s="917"/>
      <c r="E14442" s="917"/>
    </row>
    <row r="14443" spans="1:5">
      <c r="A14443" s="923"/>
      <c r="B14443" s="917"/>
      <c r="C14443" s="917"/>
      <c r="D14443" s="917"/>
      <c r="E14443" s="917"/>
    </row>
    <row r="14444" spans="1:5">
      <c r="A14444" s="923"/>
      <c r="B14444" s="917"/>
      <c r="C14444" s="917"/>
      <c r="D14444" s="917"/>
      <c r="E14444" s="917"/>
    </row>
    <row r="14445" spans="1:5">
      <c r="A14445" s="923"/>
      <c r="B14445" s="917"/>
      <c r="C14445" s="917"/>
      <c r="D14445" s="917"/>
      <c r="E14445" s="917"/>
    </row>
    <row r="14446" spans="1:5">
      <c r="A14446" s="923"/>
      <c r="B14446" s="917"/>
      <c r="C14446" s="917"/>
      <c r="D14446" s="917"/>
      <c r="E14446" s="917"/>
    </row>
    <row r="14447" spans="1:5">
      <c r="A14447" s="923"/>
      <c r="B14447" s="917"/>
      <c r="C14447" s="917"/>
      <c r="D14447" s="917"/>
      <c r="E14447" s="917"/>
    </row>
    <row r="14448" spans="1:5">
      <c r="A14448" s="923"/>
      <c r="B14448" s="917"/>
      <c r="C14448" s="917"/>
      <c r="D14448" s="917"/>
      <c r="E14448" s="917"/>
    </row>
    <row r="14449" spans="1:5">
      <c r="A14449" s="923"/>
      <c r="B14449" s="917"/>
      <c r="C14449" s="917"/>
      <c r="D14449" s="917"/>
      <c r="E14449" s="917"/>
    </row>
    <row r="14450" spans="1:5">
      <c r="A14450" s="923"/>
      <c r="B14450" s="917"/>
      <c r="C14450" s="917"/>
      <c r="D14450" s="917"/>
      <c r="E14450" s="917"/>
    </row>
    <row r="14451" spans="1:5">
      <c r="A14451" s="923"/>
      <c r="B14451" s="917"/>
      <c r="C14451" s="917"/>
      <c r="D14451" s="917"/>
      <c r="E14451" s="917"/>
    </row>
    <row r="14452" spans="1:5">
      <c r="A14452" s="923"/>
      <c r="B14452" s="917"/>
      <c r="C14452" s="917"/>
      <c r="D14452" s="917"/>
      <c r="E14452" s="917"/>
    </row>
    <row r="14453" spans="1:5">
      <c r="A14453" s="923"/>
      <c r="B14453" s="917"/>
      <c r="C14453" s="917"/>
      <c r="D14453" s="917"/>
      <c r="E14453" s="917"/>
    </row>
    <row r="14454" spans="1:5">
      <c r="A14454" s="923"/>
      <c r="B14454" s="917"/>
      <c r="C14454" s="917"/>
      <c r="D14454" s="917"/>
      <c r="E14454" s="917"/>
    </row>
    <row r="14455" spans="1:5">
      <c r="A14455" s="923"/>
      <c r="B14455" s="917"/>
      <c r="C14455" s="917"/>
      <c r="D14455" s="917"/>
      <c r="E14455" s="917"/>
    </row>
    <row r="14456" spans="1:5">
      <c r="A14456" s="923"/>
      <c r="B14456" s="917"/>
      <c r="C14456" s="917"/>
      <c r="D14456" s="917"/>
      <c r="E14456" s="917"/>
    </row>
    <row r="14457" spans="1:5">
      <c r="A14457" s="923"/>
      <c r="B14457" s="917"/>
      <c r="C14457" s="917"/>
      <c r="D14457" s="917"/>
      <c r="E14457" s="917"/>
    </row>
    <row r="14458" spans="1:5">
      <c r="A14458" s="923"/>
      <c r="B14458" s="917"/>
      <c r="C14458" s="917"/>
      <c r="D14458" s="917"/>
      <c r="E14458" s="917"/>
    </row>
    <row r="14459" spans="1:5">
      <c r="A14459" s="923"/>
      <c r="B14459" s="917"/>
      <c r="C14459" s="917"/>
      <c r="D14459" s="917"/>
      <c r="E14459" s="917"/>
    </row>
    <row r="14460" spans="1:5">
      <c r="A14460" s="923"/>
      <c r="B14460" s="917"/>
      <c r="C14460" s="917"/>
      <c r="D14460" s="917"/>
      <c r="E14460" s="917"/>
    </row>
    <row r="14461" spans="1:5">
      <c r="A14461" s="923"/>
      <c r="B14461" s="917"/>
      <c r="C14461" s="917"/>
      <c r="D14461" s="917"/>
      <c r="E14461" s="917"/>
    </row>
    <row r="14462" spans="1:5">
      <c r="A14462" s="923"/>
      <c r="B14462" s="917"/>
      <c r="C14462" s="917"/>
      <c r="D14462" s="917"/>
      <c r="E14462" s="917"/>
    </row>
    <row r="14463" spans="1:5">
      <c r="A14463" s="923"/>
      <c r="B14463" s="917"/>
      <c r="C14463" s="917"/>
      <c r="D14463" s="917"/>
      <c r="E14463" s="917"/>
    </row>
    <row r="14464" spans="1:5">
      <c r="A14464" s="923"/>
      <c r="B14464" s="917"/>
      <c r="C14464" s="917"/>
      <c r="D14464" s="917"/>
      <c r="E14464" s="917"/>
    </row>
    <row r="14465" spans="1:5">
      <c r="A14465" s="923"/>
      <c r="B14465" s="917"/>
      <c r="C14465" s="917"/>
      <c r="D14465" s="917"/>
      <c r="E14465" s="917"/>
    </row>
    <row r="14466" spans="1:5">
      <c r="A14466" s="923"/>
      <c r="B14466" s="917"/>
      <c r="C14466" s="917"/>
      <c r="D14466" s="917"/>
      <c r="E14466" s="917"/>
    </row>
    <row r="14467" spans="1:5">
      <c r="A14467" s="923"/>
      <c r="B14467" s="917"/>
      <c r="C14467" s="917"/>
      <c r="D14467" s="917"/>
      <c r="E14467" s="917"/>
    </row>
    <row r="14468" spans="1:5">
      <c r="A14468" s="923"/>
      <c r="B14468" s="917"/>
      <c r="C14468" s="917"/>
      <c r="D14468" s="917"/>
      <c r="E14468" s="917"/>
    </row>
    <row r="14469" spans="1:5">
      <c r="A14469" s="923"/>
      <c r="B14469" s="917"/>
      <c r="C14469" s="917"/>
      <c r="D14469" s="917"/>
      <c r="E14469" s="917"/>
    </row>
    <row r="14470" spans="1:5">
      <c r="A14470" s="923"/>
      <c r="B14470" s="917"/>
      <c r="C14470" s="917"/>
      <c r="D14470" s="917"/>
      <c r="E14470" s="917"/>
    </row>
    <row r="14471" spans="1:5">
      <c r="A14471" s="923"/>
      <c r="B14471" s="917"/>
      <c r="C14471" s="917"/>
      <c r="D14471" s="917"/>
      <c r="E14471" s="917"/>
    </row>
    <row r="14472" spans="1:5">
      <c r="A14472" s="923"/>
      <c r="B14472" s="917"/>
      <c r="C14472" s="917"/>
      <c r="D14472" s="917"/>
      <c r="E14472" s="917"/>
    </row>
    <row r="14473" spans="1:5">
      <c r="A14473" s="923"/>
      <c r="B14473" s="917"/>
      <c r="C14473" s="917"/>
      <c r="D14473" s="917"/>
      <c r="E14473" s="917"/>
    </row>
    <row r="14474" spans="1:5">
      <c r="A14474" s="923"/>
      <c r="B14474" s="917"/>
      <c r="C14474" s="917"/>
      <c r="D14474" s="917"/>
      <c r="E14474" s="917"/>
    </row>
    <row r="14475" spans="1:5">
      <c r="A14475" s="923"/>
      <c r="B14475" s="917"/>
      <c r="C14475" s="917"/>
      <c r="D14475" s="917"/>
      <c r="E14475" s="917"/>
    </row>
    <row r="14476" spans="1:5">
      <c r="A14476" s="923"/>
      <c r="B14476" s="917"/>
      <c r="C14476" s="917"/>
      <c r="D14476" s="917"/>
      <c r="E14476" s="917"/>
    </row>
    <row r="14477" spans="1:5">
      <c r="A14477" s="923"/>
      <c r="B14477" s="917"/>
      <c r="C14477" s="917"/>
      <c r="D14477" s="917"/>
      <c r="E14477" s="917"/>
    </row>
    <row r="14478" spans="1:5">
      <c r="A14478" s="923"/>
      <c r="B14478" s="917"/>
      <c r="C14478" s="917"/>
      <c r="D14478" s="917"/>
      <c r="E14478" s="917"/>
    </row>
    <row r="14479" spans="1:5">
      <c r="A14479" s="923"/>
      <c r="B14479" s="917"/>
      <c r="C14479" s="917"/>
      <c r="D14479" s="917"/>
      <c r="E14479" s="917"/>
    </row>
    <row r="14480" spans="1:5">
      <c r="A14480" s="923"/>
      <c r="B14480" s="917"/>
      <c r="C14480" s="917"/>
      <c r="D14480" s="917"/>
      <c r="E14480" s="917"/>
    </row>
    <row r="14481" spans="1:5">
      <c r="A14481" s="923"/>
      <c r="B14481" s="917"/>
      <c r="C14481" s="917"/>
      <c r="D14481" s="917"/>
      <c r="E14481" s="917"/>
    </row>
    <row r="14482" spans="1:5">
      <c r="A14482" s="923"/>
      <c r="B14482" s="917"/>
      <c r="C14482" s="917"/>
      <c r="D14482" s="917"/>
      <c r="E14482" s="917"/>
    </row>
    <row r="14483" spans="1:5">
      <c r="A14483" s="923"/>
      <c r="B14483" s="917"/>
      <c r="C14483" s="917"/>
      <c r="D14483" s="917"/>
      <c r="E14483" s="917"/>
    </row>
    <row r="14484" spans="1:5">
      <c r="A14484" s="923"/>
      <c r="B14484" s="917"/>
      <c r="C14484" s="917"/>
      <c r="D14484" s="917"/>
      <c r="E14484" s="917"/>
    </row>
    <row r="14485" spans="1:5">
      <c r="A14485" s="923"/>
      <c r="B14485" s="917"/>
      <c r="C14485" s="917"/>
      <c r="D14485" s="917"/>
      <c r="E14485" s="917"/>
    </row>
    <row r="14486" spans="1:5">
      <c r="A14486" s="923"/>
      <c r="B14486" s="917"/>
      <c r="C14486" s="917"/>
      <c r="D14486" s="917"/>
      <c r="E14486" s="917"/>
    </row>
    <row r="14487" spans="1:5">
      <c r="A14487" s="923"/>
      <c r="B14487" s="917"/>
      <c r="C14487" s="917"/>
      <c r="D14487" s="917"/>
      <c r="E14487" s="917"/>
    </row>
    <row r="14488" spans="1:5">
      <c r="A14488" s="923"/>
      <c r="B14488" s="917"/>
      <c r="C14488" s="917"/>
      <c r="D14488" s="917"/>
      <c r="E14488" s="917"/>
    </row>
    <row r="14489" spans="1:5">
      <c r="A14489" s="923"/>
      <c r="B14489" s="917"/>
      <c r="C14489" s="917"/>
      <c r="D14489" s="917"/>
      <c r="E14489" s="917"/>
    </row>
    <row r="14490" spans="1:5">
      <c r="A14490" s="923"/>
      <c r="B14490" s="917"/>
      <c r="C14490" s="917"/>
      <c r="D14490" s="917"/>
      <c r="E14490" s="917"/>
    </row>
    <row r="14491" spans="1:5">
      <c r="A14491" s="923"/>
      <c r="B14491" s="917"/>
      <c r="C14491" s="917"/>
      <c r="D14491" s="917"/>
      <c r="E14491" s="917"/>
    </row>
    <row r="14492" spans="1:5">
      <c r="A14492" s="923"/>
      <c r="B14492" s="917"/>
      <c r="C14492" s="917"/>
      <c r="D14492" s="917"/>
      <c r="E14492" s="917"/>
    </row>
    <row r="14493" spans="1:5">
      <c r="A14493" s="923"/>
      <c r="B14493" s="917"/>
      <c r="C14493" s="917"/>
      <c r="D14493" s="917"/>
      <c r="E14493" s="917"/>
    </row>
    <row r="14494" spans="1:5">
      <c r="A14494" s="923"/>
      <c r="B14494" s="917"/>
      <c r="C14494" s="917"/>
      <c r="D14494" s="917"/>
      <c r="E14494" s="917"/>
    </row>
    <row r="14495" spans="1:5">
      <c r="A14495" s="923"/>
      <c r="B14495" s="917"/>
      <c r="C14495" s="917"/>
      <c r="D14495" s="917"/>
      <c r="E14495" s="917"/>
    </row>
    <row r="14496" spans="1:5">
      <c r="A14496" s="923"/>
      <c r="B14496" s="917"/>
      <c r="C14496" s="917"/>
      <c r="D14496" s="917"/>
      <c r="E14496" s="917"/>
    </row>
    <row r="14497" spans="1:5">
      <c r="A14497" s="923"/>
      <c r="B14497" s="917"/>
      <c r="C14497" s="917"/>
      <c r="D14497" s="917"/>
      <c r="E14497" s="917"/>
    </row>
    <row r="14498" spans="1:5">
      <c r="A14498" s="923"/>
      <c r="B14498" s="917"/>
      <c r="C14498" s="917"/>
      <c r="D14498" s="917"/>
      <c r="E14498" s="917"/>
    </row>
    <row r="14499" spans="1:5">
      <c r="A14499" s="923"/>
      <c r="B14499" s="917"/>
      <c r="C14499" s="917"/>
      <c r="D14499" s="917"/>
      <c r="E14499" s="917"/>
    </row>
    <row r="14500" spans="1:5">
      <c r="A14500" s="923"/>
      <c r="B14500" s="917"/>
      <c r="C14500" s="917"/>
      <c r="D14500" s="917"/>
      <c r="E14500" s="917"/>
    </row>
    <row r="14501" spans="1:5">
      <c r="A14501" s="923"/>
      <c r="B14501" s="917"/>
      <c r="C14501" s="917"/>
      <c r="D14501" s="917"/>
      <c r="E14501" s="917"/>
    </row>
    <row r="14502" spans="1:5">
      <c r="A14502" s="923"/>
      <c r="B14502" s="917"/>
      <c r="C14502" s="917"/>
      <c r="D14502" s="917"/>
      <c r="E14502" s="917"/>
    </row>
    <row r="14503" spans="1:5">
      <c r="A14503" s="923"/>
      <c r="B14503" s="917"/>
      <c r="C14503" s="917"/>
      <c r="D14503" s="917"/>
      <c r="E14503" s="917"/>
    </row>
    <row r="14504" spans="1:5">
      <c r="A14504" s="923"/>
      <c r="B14504" s="917"/>
      <c r="C14504" s="917"/>
      <c r="D14504" s="917"/>
      <c r="E14504" s="917"/>
    </row>
    <row r="14505" spans="1:5">
      <c r="A14505" s="923"/>
      <c r="B14505" s="917"/>
      <c r="C14505" s="917"/>
      <c r="D14505" s="917"/>
      <c r="E14505" s="917"/>
    </row>
    <row r="14506" spans="1:5">
      <c r="A14506" s="923"/>
      <c r="B14506" s="917"/>
      <c r="C14506" s="917"/>
      <c r="D14506" s="917"/>
      <c r="E14506" s="917"/>
    </row>
    <row r="14507" spans="1:5">
      <c r="A14507" s="923"/>
      <c r="B14507" s="917"/>
      <c r="C14507" s="917"/>
      <c r="D14507" s="917"/>
      <c r="E14507" s="917"/>
    </row>
    <row r="14508" spans="1:5">
      <c r="A14508" s="923"/>
      <c r="B14508" s="917"/>
      <c r="C14508" s="917"/>
      <c r="D14508" s="917"/>
      <c r="E14508" s="917"/>
    </row>
    <row r="14509" spans="1:5">
      <c r="A14509" s="923"/>
      <c r="B14509" s="917"/>
      <c r="C14509" s="917"/>
      <c r="D14509" s="917"/>
      <c r="E14509" s="917"/>
    </row>
    <row r="14510" spans="1:5">
      <c r="A14510" s="923"/>
      <c r="B14510" s="917"/>
      <c r="C14510" s="917"/>
      <c r="D14510" s="917"/>
      <c r="E14510" s="917"/>
    </row>
    <row r="14511" spans="1:5">
      <c r="A14511" s="923"/>
      <c r="B14511" s="917"/>
      <c r="C14511" s="917"/>
      <c r="D14511" s="917"/>
      <c r="E14511" s="917"/>
    </row>
    <row r="14512" spans="1:5">
      <c r="A14512" s="923"/>
      <c r="B14512" s="917"/>
      <c r="C14512" s="917"/>
      <c r="D14512" s="917"/>
      <c r="E14512" s="917"/>
    </row>
    <row r="14513" spans="1:5">
      <c r="A14513" s="923"/>
      <c r="B14513" s="917"/>
      <c r="C14513" s="917"/>
      <c r="D14513" s="917"/>
      <c r="E14513" s="917"/>
    </row>
    <row r="14514" spans="1:5">
      <c r="A14514" s="923"/>
      <c r="B14514" s="917"/>
      <c r="C14514" s="917"/>
      <c r="D14514" s="917"/>
      <c r="E14514" s="917"/>
    </row>
    <row r="14515" spans="1:5">
      <c r="A14515" s="923"/>
      <c r="B14515" s="917"/>
      <c r="C14515" s="917"/>
      <c r="D14515" s="917"/>
      <c r="E14515" s="917"/>
    </row>
    <row r="14516" spans="1:5">
      <c r="A14516" s="923"/>
      <c r="B14516" s="917"/>
      <c r="C14516" s="917"/>
      <c r="D14516" s="917"/>
      <c r="E14516" s="917"/>
    </row>
    <row r="14517" spans="1:5">
      <c r="A14517" s="923"/>
      <c r="B14517" s="917"/>
      <c r="C14517" s="917"/>
      <c r="D14517" s="917"/>
      <c r="E14517" s="917"/>
    </row>
    <row r="14518" spans="1:5">
      <c r="A14518" s="923"/>
      <c r="B14518" s="917"/>
      <c r="C14518" s="917"/>
      <c r="D14518" s="917"/>
      <c r="E14518" s="917"/>
    </row>
    <row r="14519" spans="1:5">
      <c r="A14519" s="923"/>
      <c r="B14519" s="917"/>
      <c r="C14519" s="917"/>
      <c r="D14519" s="917"/>
      <c r="E14519" s="917"/>
    </row>
    <row r="14520" spans="1:5">
      <c r="A14520" s="923"/>
      <c r="B14520" s="917"/>
      <c r="C14520" s="917"/>
      <c r="D14520" s="917"/>
      <c r="E14520" s="917"/>
    </row>
    <row r="14521" spans="1:5">
      <c r="A14521" s="923"/>
      <c r="B14521" s="917"/>
      <c r="C14521" s="917"/>
      <c r="D14521" s="917"/>
      <c r="E14521" s="917"/>
    </row>
    <row r="14522" spans="1:5">
      <c r="A14522" s="923"/>
      <c r="B14522" s="917"/>
      <c r="C14522" s="917"/>
      <c r="D14522" s="917"/>
      <c r="E14522" s="917"/>
    </row>
    <row r="14523" spans="1:5">
      <c r="A14523" s="923"/>
      <c r="B14523" s="917"/>
      <c r="C14523" s="917"/>
      <c r="D14523" s="917"/>
      <c r="E14523" s="917"/>
    </row>
    <row r="14524" spans="1:5">
      <c r="A14524" s="923"/>
      <c r="B14524" s="917"/>
      <c r="C14524" s="917"/>
      <c r="D14524" s="917"/>
      <c r="E14524" s="917"/>
    </row>
    <row r="14525" spans="1:5">
      <c r="A14525" s="923"/>
      <c r="B14525" s="917"/>
      <c r="C14525" s="917"/>
      <c r="D14525" s="917"/>
      <c r="E14525" s="917"/>
    </row>
    <row r="14526" spans="1:5">
      <c r="A14526" s="923"/>
      <c r="B14526" s="917"/>
      <c r="C14526" s="917"/>
      <c r="D14526" s="917"/>
      <c r="E14526" s="917"/>
    </row>
    <row r="14527" spans="1:5">
      <c r="A14527" s="923"/>
      <c r="B14527" s="917"/>
      <c r="C14527" s="917"/>
      <c r="D14527" s="917"/>
      <c r="E14527" s="917"/>
    </row>
    <row r="14528" spans="1:5">
      <c r="A14528" s="923"/>
      <c r="B14528" s="917"/>
      <c r="C14528" s="917"/>
      <c r="D14528" s="917"/>
      <c r="E14528" s="917"/>
    </row>
    <row r="14529" spans="1:5">
      <c r="A14529" s="923"/>
      <c r="B14529" s="917"/>
      <c r="C14529" s="917"/>
      <c r="D14529" s="917"/>
      <c r="E14529" s="917"/>
    </row>
    <row r="14530" spans="1:5">
      <c r="A14530" s="923"/>
      <c r="B14530" s="917"/>
      <c r="C14530" s="917"/>
      <c r="D14530" s="917"/>
      <c r="E14530" s="917"/>
    </row>
    <row r="14531" spans="1:5">
      <c r="A14531" s="923"/>
      <c r="B14531" s="917"/>
      <c r="C14531" s="917"/>
      <c r="D14531" s="917"/>
      <c r="E14531" s="917"/>
    </row>
    <row r="14532" spans="1:5">
      <c r="A14532" s="923"/>
      <c r="B14532" s="917"/>
      <c r="C14532" s="917"/>
      <c r="D14532" s="917"/>
      <c r="E14532" s="917"/>
    </row>
    <row r="14533" spans="1:5">
      <c r="A14533" s="923"/>
      <c r="B14533" s="917"/>
      <c r="C14533" s="917"/>
      <c r="D14533" s="917"/>
      <c r="E14533" s="917"/>
    </row>
    <row r="14534" spans="1:5">
      <c r="A14534" s="923"/>
      <c r="B14534" s="917"/>
      <c r="C14534" s="917"/>
      <c r="D14534" s="917"/>
      <c r="E14534" s="917"/>
    </row>
    <row r="14535" spans="1:5">
      <c r="A14535" s="923"/>
      <c r="B14535" s="917"/>
      <c r="C14535" s="917"/>
      <c r="D14535" s="917"/>
      <c r="E14535" s="917"/>
    </row>
    <row r="14536" spans="1:5">
      <c r="A14536" s="923"/>
      <c r="B14536" s="917"/>
      <c r="C14536" s="917"/>
      <c r="D14536" s="917"/>
      <c r="E14536" s="917"/>
    </row>
    <row r="14537" spans="1:5">
      <c r="A14537" s="923"/>
      <c r="B14537" s="917"/>
      <c r="C14537" s="917"/>
      <c r="D14537" s="917"/>
      <c r="E14537" s="917"/>
    </row>
    <row r="14538" spans="1:5">
      <c r="A14538" s="923"/>
      <c r="B14538" s="917"/>
      <c r="C14538" s="917"/>
      <c r="D14538" s="917"/>
      <c r="E14538" s="917"/>
    </row>
    <row r="14539" spans="1:5">
      <c r="A14539" s="923"/>
      <c r="B14539" s="917"/>
      <c r="C14539" s="917"/>
      <c r="D14539" s="917"/>
      <c r="E14539" s="917"/>
    </row>
    <row r="14540" spans="1:5">
      <c r="A14540" s="923"/>
      <c r="B14540" s="917"/>
      <c r="C14540" s="917"/>
      <c r="D14540" s="917"/>
      <c r="E14540" s="917"/>
    </row>
    <row r="14541" spans="1:5">
      <c r="A14541" s="923"/>
      <c r="B14541" s="917"/>
      <c r="C14541" s="917"/>
      <c r="D14541" s="917"/>
      <c r="E14541" s="917"/>
    </row>
    <row r="14542" spans="1:5">
      <c r="A14542" s="923"/>
      <c r="B14542" s="917"/>
      <c r="C14542" s="917"/>
      <c r="D14542" s="917"/>
      <c r="E14542" s="917"/>
    </row>
    <row r="14543" spans="1:5">
      <c r="A14543" s="923"/>
      <c r="B14543" s="917"/>
      <c r="C14543" s="917"/>
      <c r="D14543" s="917"/>
      <c r="E14543" s="917"/>
    </row>
    <row r="14544" spans="1:5">
      <c r="A14544" s="923"/>
      <c r="B14544" s="917"/>
      <c r="C14544" s="917"/>
      <c r="D14544" s="917"/>
      <c r="E14544" s="917"/>
    </row>
    <row r="14545" spans="1:5">
      <c r="A14545" s="923"/>
      <c r="B14545" s="917"/>
      <c r="C14545" s="917"/>
      <c r="D14545" s="917"/>
      <c r="E14545" s="917"/>
    </row>
    <row r="14546" spans="1:5">
      <c r="A14546" s="923"/>
      <c r="B14546" s="917"/>
      <c r="C14546" s="917"/>
      <c r="D14546" s="917"/>
      <c r="E14546" s="917"/>
    </row>
    <row r="14547" spans="1:5">
      <c r="A14547" s="923"/>
      <c r="B14547" s="917"/>
      <c r="C14547" s="917"/>
      <c r="D14547" s="917"/>
      <c r="E14547" s="917"/>
    </row>
    <row r="14548" spans="1:5">
      <c r="A14548" s="923"/>
      <c r="B14548" s="917"/>
      <c r="C14548" s="917"/>
      <c r="D14548" s="917"/>
      <c r="E14548" s="917"/>
    </row>
    <row r="14549" spans="1:5">
      <c r="A14549" s="923"/>
      <c r="B14549" s="917"/>
      <c r="C14549" s="917"/>
      <c r="D14549" s="917"/>
      <c r="E14549" s="917"/>
    </row>
    <row r="14550" spans="1:5">
      <c r="A14550" s="923"/>
      <c r="B14550" s="917"/>
      <c r="C14550" s="917"/>
      <c r="D14550" s="917"/>
      <c r="E14550" s="917"/>
    </row>
    <row r="14551" spans="1:5">
      <c r="A14551" s="923"/>
      <c r="B14551" s="917"/>
      <c r="C14551" s="917"/>
      <c r="D14551" s="917"/>
      <c r="E14551" s="917"/>
    </row>
    <row r="14552" spans="1:5">
      <c r="A14552" s="923"/>
      <c r="B14552" s="917"/>
      <c r="C14552" s="917"/>
      <c r="D14552" s="917"/>
      <c r="E14552" s="917"/>
    </row>
    <row r="14553" spans="1:5">
      <c r="A14553" s="923"/>
      <c r="B14553" s="917"/>
      <c r="C14553" s="917"/>
      <c r="D14553" s="917"/>
      <c r="E14553" s="917"/>
    </row>
    <row r="14554" spans="1:5">
      <c r="A14554" s="923"/>
      <c r="B14554" s="917"/>
      <c r="C14554" s="917"/>
      <c r="D14554" s="917"/>
      <c r="E14554" s="917"/>
    </row>
    <row r="14555" spans="1:5">
      <c r="A14555" s="923"/>
      <c r="B14555" s="917"/>
      <c r="C14555" s="917"/>
      <c r="D14555" s="917"/>
      <c r="E14555" s="917"/>
    </row>
    <row r="14556" spans="1:5">
      <c r="A14556" s="923"/>
      <c r="B14556" s="917"/>
      <c r="C14556" s="917"/>
      <c r="D14556" s="917"/>
      <c r="E14556" s="917"/>
    </row>
    <row r="14557" spans="1:5">
      <c r="A14557" s="923"/>
      <c r="B14557" s="917"/>
      <c r="C14557" s="917"/>
      <c r="D14557" s="917"/>
      <c r="E14557" s="917"/>
    </row>
    <row r="14558" spans="1:5">
      <c r="A14558" s="923"/>
      <c r="B14558" s="917"/>
      <c r="C14558" s="917"/>
      <c r="D14558" s="917"/>
      <c r="E14558" s="917"/>
    </row>
    <row r="14559" spans="1:5">
      <c r="A14559" s="923"/>
      <c r="B14559" s="917"/>
      <c r="C14559" s="917"/>
      <c r="D14559" s="917"/>
      <c r="E14559" s="917"/>
    </row>
    <row r="14560" spans="1:5">
      <c r="A14560" s="923"/>
      <c r="B14560" s="917"/>
      <c r="C14560" s="917"/>
      <c r="D14560" s="917"/>
      <c r="E14560" s="917"/>
    </row>
    <row r="14561" spans="1:5">
      <c r="A14561" s="923"/>
      <c r="B14561" s="917"/>
      <c r="C14561" s="917"/>
      <c r="D14561" s="917"/>
      <c r="E14561" s="917"/>
    </row>
    <row r="14562" spans="1:5">
      <c r="A14562" s="923"/>
      <c r="B14562" s="917"/>
      <c r="C14562" s="917"/>
      <c r="D14562" s="917"/>
      <c r="E14562" s="917"/>
    </row>
    <row r="14563" spans="1:5">
      <c r="A14563" s="923"/>
      <c r="B14563" s="917"/>
      <c r="C14563" s="917"/>
      <c r="D14563" s="917"/>
      <c r="E14563" s="917"/>
    </row>
    <row r="14564" spans="1:5">
      <c r="A14564" s="923"/>
      <c r="B14564" s="917"/>
      <c r="C14564" s="917"/>
      <c r="D14564" s="917"/>
      <c r="E14564" s="917"/>
    </row>
    <row r="14565" spans="1:5">
      <c r="A14565" s="923"/>
      <c r="B14565" s="917"/>
      <c r="C14565" s="917"/>
      <c r="D14565" s="917"/>
      <c r="E14565" s="917"/>
    </row>
    <row r="14566" spans="1:5">
      <c r="A14566" s="923"/>
      <c r="B14566" s="917"/>
      <c r="C14566" s="917"/>
      <c r="D14566" s="917"/>
      <c r="E14566" s="917"/>
    </row>
    <row r="14567" spans="1:5">
      <c r="A14567" s="923"/>
      <c r="B14567" s="917"/>
      <c r="C14567" s="917"/>
      <c r="D14567" s="917"/>
      <c r="E14567" s="917"/>
    </row>
    <row r="14568" spans="1:5">
      <c r="A14568" s="923"/>
      <c r="B14568" s="917"/>
      <c r="C14568" s="917"/>
      <c r="D14568" s="917"/>
      <c r="E14568" s="917"/>
    </row>
    <row r="14569" spans="1:5">
      <c r="A14569" s="923"/>
      <c r="B14569" s="917"/>
      <c r="C14569" s="917"/>
      <c r="D14569" s="917"/>
      <c r="E14569" s="917"/>
    </row>
    <row r="14570" spans="1:5">
      <c r="A14570" s="923"/>
      <c r="B14570" s="917"/>
      <c r="C14570" s="917"/>
      <c r="D14570" s="917"/>
      <c r="E14570" s="917"/>
    </row>
    <row r="14571" spans="1:5">
      <c r="A14571" s="923"/>
      <c r="B14571" s="917"/>
      <c r="C14571" s="917"/>
      <c r="D14571" s="917"/>
      <c r="E14571" s="917"/>
    </row>
    <row r="14572" spans="1:5">
      <c r="A14572" s="923"/>
      <c r="B14572" s="917"/>
      <c r="C14572" s="917"/>
      <c r="D14572" s="917"/>
      <c r="E14572" s="917"/>
    </row>
    <row r="14573" spans="1:5">
      <c r="A14573" s="923"/>
      <c r="B14573" s="917"/>
      <c r="C14573" s="917"/>
      <c r="D14573" s="917"/>
      <c r="E14573" s="917"/>
    </row>
    <row r="14574" spans="1:5">
      <c r="A14574" s="923"/>
      <c r="B14574" s="917"/>
      <c r="C14574" s="917"/>
      <c r="D14574" s="917"/>
      <c r="E14574" s="917"/>
    </row>
    <row r="14575" spans="1:5">
      <c r="A14575" s="923"/>
      <c r="B14575" s="917"/>
      <c r="C14575" s="917"/>
      <c r="D14575" s="917"/>
      <c r="E14575" s="917"/>
    </row>
    <row r="14576" spans="1:5">
      <c r="A14576" s="923"/>
      <c r="B14576" s="917"/>
      <c r="C14576" s="917"/>
      <c r="D14576" s="917"/>
      <c r="E14576" s="917"/>
    </row>
    <row r="14577" spans="1:5">
      <c r="A14577" s="923"/>
      <c r="B14577" s="917"/>
      <c r="C14577" s="917"/>
      <c r="D14577" s="917"/>
      <c r="E14577" s="917"/>
    </row>
    <row r="14578" spans="1:5">
      <c r="A14578" s="923"/>
      <c r="B14578" s="917"/>
      <c r="C14578" s="917"/>
      <c r="D14578" s="917"/>
      <c r="E14578" s="917"/>
    </row>
    <row r="14579" spans="1:5">
      <c r="A14579" s="923"/>
      <c r="B14579" s="917"/>
      <c r="C14579" s="917"/>
      <c r="D14579" s="917"/>
      <c r="E14579" s="917"/>
    </row>
    <row r="14580" spans="1:5">
      <c r="A14580" s="923"/>
      <c r="B14580" s="917"/>
      <c r="C14580" s="917"/>
      <c r="D14580" s="917"/>
      <c r="E14580" s="917"/>
    </row>
    <row r="14581" spans="1:5">
      <c r="A14581" s="923"/>
      <c r="B14581" s="917"/>
      <c r="C14581" s="917"/>
      <c r="D14581" s="917"/>
      <c r="E14581" s="917"/>
    </row>
    <row r="14582" spans="1:5">
      <c r="A14582" s="923"/>
      <c r="B14582" s="917"/>
      <c r="C14582" s="917"/>
      <c r="D14582" s="917"/>
      <c r="E14582" s="917"/>
    </row>
    <row r="14583" spans="1:5">
      <c r="A14583" s="923"/>
      <c r="B14583" s="917"/>
      <c r="C14583" s="917"/>
      <c r="D14583" s="917"/>
      <c r="E14583" s="917"/>
    </row>
    <row r="14584" spans="1:5">
      <c r="A14584" s="923"/>
      <c r="B14584" s="917"/>
      <c r="C14584" s="917"/>
      <c r="D14584" s="917"/>
      <c r="E14584" s="917"/>
    </row>
    <row r="14585" spans="1:5">
      <c r="A14585" s="923"/>
      <c r="B14585" s="917"/>
      <c r="C14585" s="917"/>
      <c r="D14585" s="917"/>
      <c r="E14585" s="917"/>
    </row>
    <row r="14586" spans="1:5">
      <c r="A14586" s="923"/>
      <c r="B14586" s="917"/>
      <c r="C14586" s="917"/>
      <c r="D14586" s="917"/>
      <c r="E14586" s="917"/>
    </row>
    <row r="14587" spans="1:5">
      <c r="A14587" s="923"/>
      <c r="B14587" s="917"/>
      <c r="C14587" s="917"/>
      <c r="D14587" s="917"/>
      <c r="E14587" s="917"/>
    </row>
    <row r="14588" spans="1:5">
      <c r="A14588" s="923"/>
      <c r="B14588" s="917"/>
      <c r="C14588" s="917"/>
      <c r="D14588" s="917"/>
      <c r="E14588" s="917"/>
    </row>
    <row r="14589" spans="1:5">
      <c r="A14589" s="923"/>
      <c r="B14589" s="917"/>
      <c r="C14589" s="917"/>
      <c r="D14589" s="917"/>
      <c r="E14589" s="917"/>
    </row>
    <row r="14590" spans="1:5">
      <c r="A14590" s="923"/>
      <c r="B14590" s="917"/>
      <c r="C14590" s="917"/>
      <c r="D14590" s="917"/>
      <c r="E14590" s="917"/>
    </row>
    <row r="14591" spans="1:5">
      <c r="A14591" s="923"/>
      <c r="B14591" s="917"/>
      <c r="C14591" s="917"/>
      <c r="D14591" s="917"/>
      <c r="E14591" s="917"/>
    </row>
    <row r="14592" spans="1:5">
      <c r="A14592" s="923"/>
      <c r="B14592" s="917"/>
      <c r="C14592" s="917"/>
      <c r="D14592" s="917"/>
      <c r="E14592" s="917"/>
    </row>
    <row r="14593" spans="1:5">
      <c r="A14593" s="923"/>
      <c r="B14593" s="917"/>
      <c r="C14593" s="917"/>
      <c r="D14593" s="917"/>
      <c r="E14593" s="917"/>
    </row>
    <row r="14594" spans="1:5">
      <c r="A14594" s="923"/>
      <c r="B14594" s="917"/>
      <c r="C14594" s="917"/>
      <c r="D14594" s="917"/>
      <c r="E14594" s="917"/>
    </row>
    <row r="14595" spans="1:5">
      <c r="A14595" s="923"/>
      <c r="B14595" s="917"/>
      <c r="C14595" s="917"/>
      <c r="D14595" s="917"/>
      <c r="E14595" s="917"/>
    </row>
    <row r="14596" spans="1:5">
      <c r="A14596" s="923"/>
      <c r="B14596" s="917"/>
      <c r="C14596" s="917"/>
      <c r="D14596" s="917"/>
      <c r="E14596" s="917"/>
    </row>
    <row r="14597" spans="1:5">
      <c r="A14597" s="923"/>
      <c r="B14597" s="917"/>
      <c r="C14597" s="917"/>
      <c r="D14597" s="917"/>
      <c r="E14597" s="917"/>
    </row>
    <row r="14598" spans="1:5">
      <c r="A14598" s="923"/>
      <c r="B14598" s="917"/>
      <c r="C14598" s="917"/>
      <c r="D14598" s="917"/>
      <c r="E14598" s="917"/>
    </row>
    <row r="14599" spans="1:5">
      <c r="A14599" s="923"/>
      <c r="B14599" s="917"/>
      <c r="C14599" s="917"/>
      <c r="D14599" s="917"/>
      <c r="E14599" s="917"/>
    </row>
    <row r="14600" spans="1:5">
      <c r="A14600" s="923"/>
      <c r="B14600" s="917"/>
      <c r="C14600" s="917"/>
      <c r="D14600" s="917"/>
      <c r="E14600" s="917"/>
    </row>
    <row r="14601" spans="1:5">
      <c r="A14601" s="923"/>
      <c r="B14601" s="917"/>
      <c r="C14601" s="917"/>
      <c r="D14601" s="917"/>
      <c r="E14601" s="917"/>
    </row>
    <row r="14602" spans="1:5">
      <c r="A14602" s="923"/>
      <c r="B14602" s="917"/>
      <c r="C14602" s="917"/>
      <c r="D14602" s="917"/>
      <c r="E14602" s="917"/>
    </row>
    <row r="14603" spans="1:5">
      <c r="A14603" s="923"/>
      <c r="B14603" s="917"/>
      <c r="C14603" s="917"/>
      <c r="D14603" s="917"/>
      <c r="E14603" s="917"/>
    </row>
    <row r="14604" spans="1:5">
      <c r="A14604" s="923"/>
      <c r="B14604" s="917"/>
      <c r="C14604" s="917"/>
      <c r="D14604" s="917"/>
      <c r="E14604" s="917"/>
    </row>
    <row r="14605" spans="1:5">
      <c r="A14605" s="923"/>
      <c r="B14605" s="917"/>
      <c r="C14605" s="917"/>
      <c r="D14605" s="917"/>
      <c r="E14605" s="917"/>
    </row>
    <row r="14606" spans="1:5">
      <c r="A14606" s="923"/>
      <c r="B14606" s="917"/>
      <c r="C14606" s="917"/>
      <c r="D14606" s="917"/>
      <c r="E14606" s="917"/>
    </row>
    <row r="14607" spans="1:5">
      <c r="A14607" s="923"/>
      <c r="B14607" s="917"/>
      <c r="C14607" s="917"/>
      <c r="D14607" s="917"/>
      <c r="E14607" s="917"/>
    </row>
    <row r="14608" spans="1:5">
      <c r="A14608" s="923"/>
      <c r="B14608" s="917"/>
      <c r="C14608" s="917"/>
      <c r="D14608" s="917"/>
      <c r="E14608" s="917"/>
    </row>
    <row r="14609" spans="1:5">
      <c r="A14609" s="923"/>
      <c r="B14609" s="917"/>
      <c r="C14609" s="917"/>
      <c r="D14609" s="917"/>
      <c r="E14609" s="917"/>
    </row>
    <row r="14610" spans="1:5">
      <c r="A14610" s="923"/>
      <c r="B14610" s="917"/>
      <c r="C14610" s="917"/>
      <c r="D14610" s="917"/>
      <c r="E14610" s="917"/>
    </row>
    <row r="14611" spans="1:5">
      <c r="A14611" s="923"/>
      <c r="B14611" s="917"/>
      <c r="C14611" s="917"/>
      <c r="D14611" s="917"/>
      <c r="E14611" s="917"/>
    </row>
    <row r="14612" spans="1:5">
      <c r="A14612" s="923"/>
      <c r="B14612" s="917"/>
      <c r="C14612" s="917"/>
      <c r="D14612" s="917"/>
      <c r="E14612" s="917"/>
    </row>
    <row r="14613" spans="1:5">
      <c r="A14613" s="923"/>
      <c r="B14613" s="917"/>
      <c r="C14613" s="917"/>
      <c r="D14613" s="917"/>
      <c r="E14613" s="917"/>
    </row>
    <row r="14614" spans="1:5">
      <c r="A14614" s="923"/>
      <c r="B14614" s="917"/>
      <c r="C14614" s="917"/>
      <c r="D14614" s="917"/>
      <c r="E14614" s="917"/>
    </row>
    <row r="14615" spans="1:5">
      <c r="A14615" s="923"/>
      <c r="B14615" s="917"/>
      <c r="C14615" s="917"/>
      <c r="D14615" s="917"/>
      <c r="E14615" s="917"/>
    </row>
    <row r="14616" spans="1:5">
      <c r="A14616" s="923"/>
      <c r="B14616" s="917"/>
      <c r="C14616" s="917"/>
      <c r="D14616" s="917"/>
      <c r="E14616" s="917"/>
    </row>
    <row r="14617" spans="1:5">
      <c r="A14617" s="923"/>
      <c r="B14617" s="917"/>
      <c r="C14617" s="917"/>
      <c r="D14617" s="917"/>
      <c r="E14617" s="917"/>
    </row>
    <row r="14618" spans="1:5">
      <c r="A14618" s="923"/>
      <c r="B14618" s="917"/>
      <c r="C14618" s="917"/>
      <c r="D14618" s="917"/>
      <c r="E14618" s="917"/>
    </row>
    <row r="14619" spans="1:5">
      <c r="A14619" s="923"/>
      <c r="B14619" s="917"/>
      <c r="C14619" s="917"/>
      <c r="D14619" s="917"/>
      <c r="E14619" s="917"/>
    </row>
    <row r="14620" spans="1:5">
      <c r="A14620" s="923"/>
      <c r="B14620" s="917"/>
      <c r="C14620" s="917"/>
      <c r="D14620" s="917"/>
      <c r="E14620" s="917"/>
    </row>
    <row r="14621" spans="1:5">
      <c r="A14621" s="923"/>
      <c r="B14621" s="917"/>
      <c r="C14621" s="917"/>
      <c r="D14621" s="917"/>
      <c r="E14621" s="917"/>
    </row>
    <row r="14622" spans="1:5">
      <c r="A14622" s="923"/>
      <c r="B14622" s="917"/>
      <c r="C14622" s="917"/>
      <c r="D14622" s="917"/>
      <c r="E14622" s="917"/>
    </row>
    <row r="14623" spans="1:5">
      <c r="A14623" s="923"/>
      <c r="B14623" s="917"/>
      <c r="C14623" s="917"/>
      <c r="D14623" s="917"/>
      <c r="E14623" s="917"/>
    </row>
    <row r="14624" spans="1:5">
      <c r="A14624" s="923"/>
      <c r="B14624" s="917"/>
      <c r="C14624" s="917"/>
      <c r="D14624" s="917"/>
      <c r="E14624" s="917"/>
    </row>
    <row r="14625" spans="1:5">
      <c r="A14625" s="923"/>
      <c r="B14625" s="917"/>
      <c r="C14625" s="917"/>
      <c r="D14625" s="917"/>
      <c r="E14625" s="917"/>
    </row>
    <row r="14626" spans="1:5">
      <c r="A14626" s="923"/>
      <c r="B14626" s="917"/>
      <c r="C14626" s="917"/>
      <c r="D14626" s="917"/>
      <c r="E14626" s="917"/>
    </row>
    <row r="14627" spans="1:5">
      <c r="A14627" s="923"/>
      <c r="B14627" s="917"/>
      <c r="C14627" s="917"/>
      <c r="D14627" s="917"/>
      <c r="E14627" s="917"/>
    </row>
    <row r="14628" spans="1:5">
      <c r="A14628" s="923"/>
      <c r="B14628" s="917"/>
      <c r="C14628" s="917"/>
      <c r="D14628" s="917"/>
      <c r="E14628" s="917"/>
    </row>
    <row r="14629" spans="1:5">
      <c r="A14629" s="923"/>
      <c r="B14629" s="917"/>
      <c r="C14629" s="917"/>
      <c r="D14629" s="917"/>
      <c r="E14629" s="917"/>
    </row>
    <row r="14630" spans="1:5">
      <c r="A14630" s="923"/>
      <c r="B14630" s="917"/>
      <c r="C14630" s="917"/>
      <c r="D14630" s="917"/>
      <c r="E14630" s="917"/>
    </row>
    <row r="14631" spans="1:5">
      <c r="A14631" s="923"/>
      <c r="B14631" s="917"/>
      <c r="C14631" s="917"/>
      <c r="D14631" s="917"/>
      <c r="E14631" s="917"/>
    </row>
    <row r="14632" spans="1:5">
      <c r="A14632" s="923"/>
      <c r="B14632" s="917"/>
      <c r="C14632" s="917"/>
      <c r="D14632" s="917"/>
      <c r="E14632" s="917"/>
    </row>
    <row r="14633" spans="1:5">
      <c r="A14633" s="923"/>
      <c r="B14633" s="917"/>
      <c r="C14633" s="917"/>
      <c r="D14633" s="917"/>
      <c r="E14633" s="917"/>
    </row>
    <row r="14634" spans="1:5">
      <c r="A14634" s="923"/>
      <c r="B14634" s="917"/>
      <c r="C14634" s="917"/>
      <c r="D14634" s="917"/>
      <c r="E14634" s="917"/>
    </row>
    <row r="14635" spans="1:5">
      <c r="A14635" s="923"/>
      <c r="B14635" s="917"/>
      <c r="C14635" s="917"/>
      <c r="D14635" s="917"/>
      <c r="E14635" s="917"/>
    </row>
    <row r="14636" spans="1:5">
      <c r="A14636" s="923"/>
      <c r="B14636" s="917"/>
      <c r="C14636" s="917"/>
      <c r="D14636" s="917"/>
      <c r="E14636" s="917"/>
    </row>
    <row r="14637" spans="1:5">
      <c r="A14637" s="923"/>
      <c r="B14637" s="917"/>
      <c r="C14637" s="917"/>
      <c r="D14637" s="917"/>
      <c r="E14637" s="917"/>
    </row>
    <row r="14638" spans="1:5">
      <c r="A14638" s="923"/>
      <c r="B14638" s="917"/>
      <c r="C14638" s="917"/>
      <c r="D14638" s="917"/>
      <c r="E14638" s="917"/>
    </row>
    <row r="14639" spans="1:5">
      <c r="A14639" s="923"/>
      <c r="B14639" s="917"/>
      <c r="C14639" s="917"/>
      <c r="D14639" s="917"/>
      <c r="E14639" s="917"/>
    </row>
    <row r="14640" spans="1:5">
      <c r="A14640" s="923"/>
      <c r="B14640" s="917"/>
      <c r="C14640" s="917"/>
      <c r="D14640" s="917"/>
      <c r="E14640" s="917"/>
    </row>
    <row r="14641" spans="1:5">
      <c r="A14641" s="923"/>
      <c r="B14641" s="917"/>
      <c r="C14641" s="917"/>
      <c r="D14641" s="917"/>
      <c r="E14641" s="917"/>
    </row>
    <row r="14642" spans="1:5">
      <c r="A14642" s="923"/>
      <c r="B14642" s="917"/>
      <c r="C14642" s="917"/>
      <c r="D14642" s="917"/>
      <c r="E14642" s="917"/>
    </row>
    <row r="14643" spans="1:5">
      <c r="A14643" s="923"/>
      <c r="B14643" s="917"/>
      <c r="C14643" s="917"/>
      <c r="D14643" s="917"/>
      <c r="E14643" s="917"/>
    </row>
    <row r="14644" spans="1:5">
      <c r="A14644" s="923"/>
      <c r="B14644" s="917"/>
      <c r="C14644" s="917"/>
      <c r="D14644" s="917"/>
      <c r="E14644" s="917"/>
    </row>
    <row r="14645" spans="1:5">
      <c r="A14645" s="923"/>
      <c r="B14645" s="917"/>
      <c r="C14645" s="917"/>
      <c r="D14645" s="917"/>
      <c r="E14645" s="917"/>
    </row>
    <row r="14646" spans="1:5">
      <c r="A14646" s="923"/>
      <c r="B14646" s="917"/>
      <c r="C14646" s="917"/>
      <c r="D14646" s="917"/>
      <c r="E14646" s="917"/>
    </row>
    <row r="14647" spans="1:5">
      <c r="A14647" s="923"/>
      <c r="B14647" s="917"/>
      <c r="C14647" s="917"/>
      <c r="D14647" s="917"/>
      <c r="E14647" s="917"/>
    </row>
    <row r="14648" spans="1:5">
      <c r="A14648" s="923"/>
      <c r="B14648" s="917"/>
      <c r="C14648" s="917"/>
      <c r="D14648" s="917"/>
      <c r="E14648" s="917"/>
    </row>
    <row r="14649" spans="1:5">
      <c r="A14649" s="923"/>
      <c r="B14649" s="917"/>
      <c r="C14649" s="917"/>
      <c r="D14649" s="917"/>
      <c r="E14649" s="917"/>
    </row>
    <row r="14650" spans="1:5">
      <c r="A14650" s="923"/>
      <c r="B14650" s="917"/>
      <c r="C14650" s="917"/>
      <c r="D14650" s="917"/>
      <c r="E14650" s="917"/>
    </row>
    <row r="14651" spans="1:5">
      <c r="A14651" s="923"/>
      <c r="B14651" s="917"/>
      <c r="C14651" s="917"/>
      <c r="D14651" s="917"/>
      <c r="E14651" s="917"/>
    </row>
    <row r="14652" spans="1:5">
      <c r="A14652" s="923"/>
      <c r="B14652" s="917"/>
      <c r="C14652" s="917"/>
      <c r="D14652" s="917"/>
      <c r="E14652" s="917"/>
    </row>
    <row r="14653" spans="1:5">
      <c r="A14653" s="923"/>
      <c r="B14653" s="917"/>
      <c r="C14653" s="917"/>
      <c r="D14653" s="917"/>
      <c r="E14653" s="917"/>
    </row>
    <row r="14654" spans="1:5">
      <c r="A14654" s="923"/>
      <c r="B14654" s="917"/>
      <c r="C14654" s="917"/>
      <c r="D14654" s="917"/>
      <c r="E14654" s="917"/>
    </row>
    <row r="14655" spans="1:5">
      <c r="A14655" s="923"/>
      <c r="B14655" s="917"/>
      <c r="C14655" s="917"/>
      <c r="D14655" s="917"/>
      <c r="E14655" s="917"/>
    </row>
    <row r="14656" spans="1:5">
      <c r="A14656" s="923"/>
      <c r="B14656" s="917"/>
      <c r="C14656" s="917"/>
      <c r="D14656" s="917"/>
      <c r="E14656" s="917"/>
    </row>
    <row r="14657" spans="1:5">
      <c r="A14657" s="923"/>
      <c r="B14657" s="917"/>
      <c r="C14657" s="917"/>
      <c r="D14657" s="917"/>
      <c r="E14657" s="917"/>
    </row>
    <row r="14658" spans="1:5">
      <c r="A14658" s="923"/>
      <c r="B14658" s="917"/>
      <c r="C14658" s="917"/>
      <c r="D14658" s="917"/>
      <c r="E14658" s="917"/>
    </row>
    <row r="14659" spans="1:5">
      <c r="A14659" s="923"/>
      <c r="B14659" s="917"/>
      <c r="C14659" s="917"/>
      <c r="D14659" s="917"/>
      <c r="E14659" s="917"/>
    </row>
    <row r="14660" spans="1:5">
      <c r="A14660" s="923"/>
      <c r="B14660" s="917"/>
      <c r="C14660" s="917"/>
      <c r="D14660" s="917"/>
      <c r="E14660" s="917"/>
    </row>
    <row r="14661" spans="1:5">
      <c r="A14661" s="923"/>
      <c r="B14661" s="917"/>
      <c r="C14661" s="917"/>
      <c r="D14661" s="917"/>
      <c r="E14661" s="917"/>
    </row>
    <row r="14662" spans="1:5">
      <c r="A14662" s="923"/>
      <c r="B14662" s="917"/>
      <c r="C14662" s="917"/>
      <c r="D14662" s="917"/>
      <c r="E14662" s="917"/>
    </row>
    <row r="14663" spans="1:5">
      <c r="A14663" s="923"/>
      <c r="B14663" s="917"/>
      <c r="C14663" s="917"/>
      <c r="D14663" s="917"/>
      <c r="E14663" s="917"/>
    </row>
    <row r="14664" spans="1:5">
      <c r="A14664" s="923"/>
      <c r="B14664" s="917"/>
      <c r="C14664" s="917"/>
      <c r="D14664" s="917"/>
      <c r="E14664" s="917"/>
    </row>
    <row r="14665" spans="1:5">
      <c r="A14665" s="923"/>
      <c r="B14665" s="917"/>
      <c r="C14665" s="917"/>
      <c r="D14665" s="917"/>
      <c r="E14665" s="917"/>
    </row>
    <row r="14666" spans="1:5">
      <c r="A14666" s="923"/>
      <c r="B14666" s="917"/>
      <c r="C14666" s="917"/>
      <c r="D14666" s="917"/>
      <c r="E14666" s="917"/>
    </row>
    <row r="14667" spans="1:5">
      <c r="A14667" s="923"/>
      <c r="B14667" s="917"/>
      <c r="C14667" s="917"/>
      <c r="D14667" s="917"/>
      <c r="E14667" s="917"/>
    </row>
    <row r="14668" spans="1:5">
      <c r="A14668" s="923"/>
      <c r="B14668" s="917"/>
      <c r="C14668" s="917"/>
      <c r="D14668" s="917"/>
      <c r="E14668" s="917"/>
    </row>
    <row r="14669" spans="1:5">
      <c r="A14669" s="923"/>
      <c r="B14669" s="917"/>
      <c r="C14669" s="917"/>
      <c r="D14669" s="917"/>
      <c r="E14669" s="917"/>
    </row>
    <row r="14670" spans="1:5">
      <c r="A14670" s="923"/>
      <c r="B14670" s="917"/>
      <c r="C14670" s="917"/>
      <c r="D14670" s="917"/>
      <c r="E14670" s="917"/>
    </row>
    <row r="14671" spans="1:5">
      <c r="A14671" s="923"/>
      <c r="B14671" s="917"/>
      <c r="C14671" s="917"/>
      <c r="D14671" s="917"/>
      <c r="E14671" s="917"/>
    </row>
    <row r="14672" spans="1:5">
      <c r="A14672" s="923"/>
      <c r="B14672" s="917"/>
      <c r="C14672" s="917"/>
      <c r="D14672" s="917"/>
      <c r="E14672" s="917"/>
    </row>
    <row r="14673" spans="1:5">
      <c r="A14673" s="923"/>
      <c r="B14673" s="917"/>
      <c r="C14673" s="917"/>
      <c r="D14673" s="917"/>
      <c r="E14673" s="917"/>
    </row>
    <row r="14674" spans="1:5">
      <c r="A14674" s="923"/>
      <c r="B14674" s="917"/>
      <c r="C14674" s="917"/>
      <c r="D14674" s="917"/>
      <c r="E14674" s="917"/>
    </row>
    <row r="14675" spans="1:5">
      <c r="A14675" s="923"/>
      <c r="B14675" s="917"/>
      <c r="C14675" s="917"/>
      <c r="D14675" s="917"/>
      <c r="E14675" s="917"/>
    </row>
    <row r="14676" spans="1:5">
      <c r="A14676" s="923"/>
      <c r="B14676" s="917"/>
      <c r="C14676" s="917"/>
      <c r="D14676" s="917"/>
      <c r="E14676" s="917"/>
    </row>
    <row r="14677" spans="1:5">
      <c r="A14677" s="923"/>
      <c r="B14677" s="917"/>
      <c r="C14677" s="917"/>
      <c r="D14677" s="917"/>
      <c r="E14677" s="917"/>
    </row>
    <row r="14678" spans="1:5">
      <c r="A14678" s="923"/>
      <c r="B14678" s="917"/>
      <c r="C14678" s="917"/>
      <c r="D14678" s="917"/>
      <c r="E14678" s="917"/>
    </row>
    <row r="14679" spans="1:5">
      <c r="A14679" s="923"/>
      <c r="B14679" s="917"/>
      <c r="C14679" s="917"/>
      <c r="D14679" s="917"/>
      <c r="E14679" s="917"/>
    </row>
    <row r="14680" spans="1:5">
      <c r="A14680" s="923"/>
      <c r="B14680" s="917"/>
      <c r="C14680" s="917"/>
      <c r="D14680" s="917"/>
      <c r="E14680" s="917"/>
    </row>
    <row r="14681" spans="1:5">
      <c r="A14681" s="923"/>
      <c r="B14681" s="917"/>
      <c r="C14681" s="917"/>
      <c r="D14681" s="917"/>
      <c r="E14681" s="917"/>
    </row>
    <row r="14682" spans="1:5">
      <c r="A14682" s="923"/>
      <c r="B14682" s="917"/>
      <c r="C14682" s="917"/>
      <c r="D14682" s="917"/>
      <c r="E14682" s="917"/>
    </row>
    <row r="14683" spans="1:5">
      <c r="A14683" s="923"/>
      <c r="B14683" s="917"/>
      <c r="C14683" s="917"/>
      <c r="D14683" s="917"/>
      <c r="E14683" s="917"/>
    </row>
    <row r="14684" spans="1:5">
      <c r="A14684" s="923"/>
      <c r="B14684" s="917"/>
      <c r="C14684" s="917"/>
      <c r="D14684" s="917"/>
      <c r="E14684" s="917"/>
    </row>
    <row r="14685" spans="1:5">
      <c r="A14685" s="923"/>
      <c r="B14685" s="917"/>
      <c r="C14685" s="917"/>
      <c r="D14685" s="917"/>
      <c r="E14685" s="917"/>
    </row>
    <row r="14686" spans="1:5">
      <c r="A14686" s="923"/>
      <c r="B14686" s="917"/>
      <c r="C14686" s="917"/>
      <c r="D14686" s="917"/>
      <c r="E14686" s="917"/>
    </row>
    <row r="14687" spans="1:5">
      <c r="A14687" s="923"/>
      <c r="B14687" s="917"/>
      <c r="C14687" s="917"/>
      <c r="D14687" s="917"/>
      <c r="E14687" s="917"/>
    </row>
    <row r="14688" spans="1:5">
      <c r="A14688" s="923"/>
      <c r="B14688" s="917"/>
      <c r="C14688" s="917"/>
      <c r="D14688" s="917"/>
      <c r="E14688" s="917"/>
    </row>
    <row r="14689" spans="1:5">
      <c r="A14689" s="923"/>
      <c r="B14689" s="917"/>
      <c r="C14689" s="917"/>
      <c r="D14689" s="917"/>
      <c r="E14689" s="917"/>
    </row>
    <row r="14690" spans="1:5">
      <c r="A14690" s="923"/>
      <c r="B14690" s="917"/>
      <c r="C14690" s="917"/>
      <c r="D14690" s="917"/>
      <c r="E14690" s="917"/>
    </row>
    <row r="14691" spans="1:5">
      <c r="A14691" s="923"/>
      <c r="B14691" s="917"/>
      <c r="C14691" s="917"/>
      <c r="D14691" s="917"/>
      <c r="E14691" s="917"/>
    </row>
    <row r="14692" spans="1:5">
      <c r="A14692" s="923"/>
      <c r="B14692" s="917"/>
      <c r="C14692" s="917"/>
      <c r="D14692" s="917"/>
      <c r="E14692" s="917"/>
    </row>
    <row r="14693" spans="1:5">
      <c r="A14693" s="923"/>
      <c r="B14693" s="917"/>
      <c r="C14693" s="917"/>
      <c r="D14693" s="917"/>
      <c r="E14693" s="917"/>
    </row>
    <row r="14694" spans="1:5">
      <c r="A14694" s="923"/>
      <c r="B14694" s="917"/>
      <c r="C14694" s="917"/>
      <c r="D14694" s="917"/>
      <c r="E14694" s="917"/>
    </row>
    <row r="14695" spans="1:5">
      <c r="A14695" s="923"/>
      <c r="B14695" s="917"/>
      <c r="C14695" s="917"/>
      <c r="D14695" s="917"/>
      <c r="E14695" s="917"/>
    </row>
    <row r="14696" spans="1:5">
      <c r="A14696" s="923"/>
      <c r="B14696" s="917"/>
      <c r="C14696" s="917"/>
      <c r="D14696" s="917"/>
      <c r="E14696" s="917"/>
    </row>
    <row r="14697" spans="1:5">
      <c r="A14697" s="923"/>
      <c r="B14697" s="917"/>
      <c r="C14697" s="917"/>
      <c r="D14697" s="917"/>
      <c r="E14697" s="917"/>
    </row>
    <row r="14698" spans="1:5">
      <c r="A14698" s="923"/>
      <c r="B14698" s="917"/>
      <c r="C14698" s="917"/>
      <c r="D14698" s="917"/>
      <c r="E14698" s="917"/>
    </row>
    <row r="14699" spans="1:5">
      <c r="A14699" s="923"/>
      <c r="B14699" s="917"/>
      <c r="C14699" s="917"/>
      <c r="D14699" s="917"/>
      <c r="E14699" s="917"/>
    </row>
    <row r="14700" spans="1:5">
      <c r="A14700" s="923"/>
      <c r="B14700" s="917"/>
      <c r="C14700" s="917"/>
      <c r="D14700" s="917"/>
      <c r="E14700" s="917"/>
    </row>
    <row r="14701" spans="1:5">
      <c r="A14701" s="923"/>
      <c r="B14701" s="917"/>
      <c r="C14701" s="917"/>
      <c r="D14701" s="917"/>
      <c r="E14701" s="917"/>
    </row>
    <row r="14702" spans="1:5">
      <c r="A14702" s="923"/>
      <c r="B14702" s="917"/>
      <c r="C14702" s="917"/>
      <c r="D14702" s="917"/>
      <c r="E14702" s="917"/>
    </row>
    <row r="14703" spans="1:5">
      <c r="A14703" s="923"/>
      <c r="B14703" s="917"/>
      <c r="C14703" s="917"/>
      <c r="D14703" s="917"/>
      <c r="E14703" s="917"/>
    </row>
    <row r="14704" spans="1:5">
      <c r="A14704" s="923"/>
      <c r="B14704" s="917"/>
      <c r="C14704" s="917"/>
      <c r="D14704" s="917"/>
      <c r="E14704" s="917"/>
    </row>
    <row r="14705" spans="1:5">
      <c r="A14705" s="923"/>
      <c r="B14705" s="917"/>
      <c r="C14705" s="917"/>
      <c r="D14705" s="917"/>
      <c r="E14705" s="917"/>
    </row>
    <row r="14706" spans="1:5">
      <c r="A14706" s="923"/>
      <c r="B14706" s="917"/>
      <c r="C14706" s="917"/>
      <c r="D14706" s="917"/>
      <c r="E14706" s="917"/>
    </row>
    <row r="14707" spans="1:5">
      <c r="A14707" s="923"/>
      <c r="B14707" s="917"/>
      <c r="C14707" s="917"/>
      <c r="D14707" s="917"/>
      <c r="E14707" s="917"/>
    </row>
    <row r="14708" spans="1:5">
      <c r="A14708" s="923"/>
      <c r="B14708" s="917"/>
      <c r="C14708" s="917"/>
      <c r="D14708" s="917"/>
      <c r="E14708" s="917"/>
    </row>
    <row r="14709" spans="1:5">
      <c r="A14709" s="923"/>
      <c r="B14709" s="917"/>
      <c r="C14709" s="917"/>
      <c r="D14709" s="917"/>
      <c r="E14709" s="917"/>
    </row>
    <row r="14710" spans="1:5">
      <c r="A14710" s="923"/>
      <c r="B14710" s="917"/>
      <c r="C14710" s="917"/>
      <c r="D14710" s="917"/>
      <c r="E14710" s="917"/>
    </row>
    <row r="14711" spans="1:5">
      <c r="A14711" s="923"/>
      <c r="B14711" s="917"/>
      <c r="C14711" s="917"/>
      <c r="D14711" s="917"/>
      <c r="E14711" s="917"/>
    </row>
    <row r="14712" spans="1:5">
      <c r="A14712" s="923"/>
      <c r="B14712" s="917"/>
      <c r="C14712" s="917"/>
      <c r="D14712" s="917"/>
      <c r="E14712" s="917"/>
    </row>
    <row r="14713" spans="1:5">
      <c r="A14713" s="923"/>
      <c r="B14713" s="917"/>
      <c r="C14713" s="917"/>
      <c r="D14713" s="917"/>
      <c r="E14713" s="917"/>
    </row>
    <row r="14714" spans="1:5">
      <c r="A14714" s="923"/>
      <c r="B14714" s="917"/>
      <c r="C14714" s="917"/>
      <c r="D14714" s="917"/>
      <c r="E14714" s="917"/>
    </row>
    <row r="14715" spans="1:5">
      <c r="A14715" s="923"/>
      <c r="B14715" s="917"/>
      <c r="C14715" s="917"/>
      <c r="D14715" s="917"/>
      <c r="E14715" s="917"/>
    </row>
    <row r="14716" spans="1:5">
      <c r="A14716" s="923"/>
      <c r="B14716" s="917"/>
      <c r="C14716" s="917"/>
      <c r="D14716" s="917"/>
      <c r="E14716" s="917"/>
    </row>
    <row r="14717" spans="1:5">
      <c r="A14717" s="923"/>
      <c r="B14717" s="917"/>
      <c r="C14717" s="917"/>
      <c r="D14717" s="917"/>
      <c r="E14717" s="917"/>
    </row>
    <row r="14718" spans="1:5">
      <c r="A14718" s="923"/>
      <c r="B14718" s="917"/>
      <c r="C14718" s="917"/>
      <c r="D14718" s="917"/>
      <c r="E14718" s="917"/>
    </row>
    <row r="14719" spans="1:5">
      <c r="A14719" s="923"/>
      <c r="B14719" s="917"/>
      <c r="C14719" s="917"/>
      <c r="D14719" s="917"/>
      <c r="E14719" s="917"/>
    </row>
    <row r="14720" spans="1:5">
      <c r="A14720" s="923"/>
      <c r="B14720" s="917"/>
      <c r="C14720" s="917"/>
      <c r="D14720" s="917"/>
      <c r="E14720" s="917"/>
    </row>
    <row r="14721" spans="1:5">
      <c r="A14721" s="923"/>
      <c r="B14721" s="917"/>
      <c r="C14721" s="917"/>
      <c r="D14721" s="917"/>
      <c r="E14721" s="917"/>
    </row>
    <row r="14722" spans="1:5">
      <c r="A14722" s="923"/>
      <c r="B14722" s="917"/>
      <c r="C14722" s="917"/>
      <c r="D14722" s="917"/>
      <c r="E14722" s="917"/>
    </row>
    <row r="14723" spans="1:5">
      <c r="A14723" s="923"/>
      <c r="B14723" s="917"/>
      <c r="C14723" s="917"/>
      <c r="D14723" s="917"/>
      <c r="E14723" s="917"/>
    </row>
    <row r="14724" spans="1:5">
      <c r="A14724" s="923"/>
      <c r="B14724" s="917"/>
      <c r="C14724" s="917"/>
      <c r="D14724" s="917"/>
      <c r="E14724" s="917"/>
    </row>
    <row r="14725" spans="1:5">
      <c r="A14725" s="923"/>
      <c r="B14725" s="917"/>
      <c r="C14725" s="917"/>
      <c r="D14725" s="917"/>
      <c r="E14725" s="917"/>
    </row>
    <row r="14726" spans="1:5">
      <c r="A14726" s="923"/>
      <c r="B14726" s="917"/>
      <c r="C14726" s="917"/>
      <c r="D14726" s="917"/>
      <c r="E14726" s="917"/>
    </row>
    <row r="14727" spans="1:5">
      <c r="A14727" s="923"/>
      <c r="B14727" s="917"/>
      <c r="C14727" s="917"/>
      <c r="D14727" s="917"/>
      <c r="E14727" s="917"/>
    </row>
    <row r="14728" spans="1:5">
      <c r="A14728" s="923"/>
      <c r="B14728" s="917"/>
      <c r="C14728" s="917"/>
      <c r="D14728" s="917"/>
      <c r="E14728" s="917"/>
    </row>
    <row r="14729" spans="1:5">
      <c r="A14729" s="923"/>
      <c r="B14729" s="917"/>
      <c r="C14729" s="917"/>
      <c r="D14729" s="917"/>
      <c r="E14729" s="917"/>
    </row>
    <row r="14730" spans="1:5">
      <c r="A14730" s="923"/>
      <c r="B14730" s="917"/>
      <c r="C14730" s="917"/>
      <c r="D14730" s="917"/>
      <c r="E14730" s="917"/>
    </row>
    <row r="14731" spans="1:5">
      <c r="A14731" s="923"/>
      <c r="B14731" s="917"/>
      <c r="C14731" s="917"/>
      <c r="D14731" s="917"/>
      <c r="E14731" s="917"/>
    </row>
    <row r="14732" spans="1:5">
      <c r="A14732" s="923"/>
      <c r="B14732" s="917"/>
      <c r="C14732" s="917"/>
      <c r="D14732" s="917"/>
      <c r="E14732" s="917"/>
    </row>
    <row r="14733" spans="1:5">
      <c r="A14733" s="923"/>
      <c r="B14733" s="917"/>
      <c r="C14733" s="917"/>
      <c r="D14733" s="917"/>
      <c r="E14733" s="917"/>
    </row>
    <row r="14734" spans="1:5">
      <c r="A14734" s="923"/>
      <c r="B14734" s="917"/>
      <c r="C14734" s="917"/>
      <c r="D14734" s="917"/>
      <c r="E14734" s="917"/>
    </row>
    <row r="14735" spans="1:5">
      <c r="A14735" s="923"/>
      <c r="B14735" s="917"/>
      <c r="C14735" s="917"/>
      <c r="D14735" s="917"/>
      <c r="E14735" s="917"/>
    </row>
    <row r="14736" spans="1:5">
      <c r="A14736" s="923"/>
      <c r="B14736" s="917"/>
      <c r="C14736" s="917"/>
      <c r="D14736" s="917"/>
      <c r="E14736" s="917"/>
    </row>
    <row r="14737" spans="1:5">
      <c r="A14737" s="923"/>
      <c r="B14737" s="917"/>
      <c r="C14737" s="917"/>
      <c r="D14737" s="917"/>
      <c r="E14737" s="917"/>
    </row>
    <row r="14738" spans="1:5">
      <c r="A14738" s="923"/>
      <c r="B14738" s="917"/>
      <c r="C14738" s="917"/>
      <c r="D14738" s="917"/>
      <c r="E14738" s="917"/>
    </row>
    <row r="14739" spans="1:5">
      <c r="A14739" s="923"/>
      <c r="B14739" s="917"/>
      <c r="C14739" s="917"/>
      <c r="D14739" s="917"/>
      <c r="E14739" s="917"/>
    </row>
    <row r="14740" spans="1:5">
      <c r="A14740" s="923"/>
      <c r="B14740" s="917"/>
      <c r="C14740" s="917"/>
      <c r="D14740" s="917"/>
      <c r="E14740" s="917"/>
    </row>
    <row r="14741" spans="1:5">
      <c r="A14741" s="923"/>
      <c r="B14741" s="917"/>
      <c r="C14741" s="917"/>
      <c r="D14741" s="917"/>
      <c r="E14741" s="917"/>
    </row>
    <row r="14742" spans="1:5">
      <c r="A14742" s="923"/>
      <c r="B14742" s="917"/>
      <c r="C14742" s="917"/>
      <c r="D14742" s="917"/>
      <c r="E14742" s="917"/>
    </row>
    <row r="14743" spans="1:5">
      <c r="A14743" s="923"/>
      <c r="B14743" s="917"/>
      <c r="C14743" s="917"/>
      <c r="D14743" s="917"/>
      <c r="E14743" s="917"/>
    </row>
    <row r="14744" spans="1:5">
      <c r="A14744" s="923"/>
      <c r="B14744" s="917"/>
      <c r="C14744" s="917"/>
      <c r="D14744" s="917"/>
      <c r="E14744" s="917"/>
    </row>
    <row r="14745" spans="1:5">
      <c r="A14745" s="923"/>
      <c r="B14745" s="917"/>
      <c r="C14745" s="917"/>
      <c r="D14745" s="917"/>
      <c r="E14745" s="917"/>
    </row>
    <row r="14746" spans="1:5">
      <c r="A14746" s="923"/>
      <c r="B14746" s="917"/>
      <c r="C14746" s="917"/>
      <c r="D14746" s="917"/>
      <c r="E14746" s="917"/>
    </row>
    <row r="14747" spans="1:5">
      <c r="A14747" s="923"/>
      <c r="B14747" s="917"/>
      <c r="C14747" s="917"/>
      <c r="D14747" s="917"/>
      <c r="E14747" s="917"/>
    </row>
    <row r="14748" spans="1:5">
      <c r="A14748" s="923"/>
      <c r="B14748" s="917"/>
      <c r="C14748" s="917"/>
      <c r="D14748" s="917"/>
      <c r="E14748" s="917"/>
    </row>
    <row r="14749" spans="1:5">
      <c r="A14749" s="923"/>
      <c r="B14749" s="917"/>
      <c r="C14749" s="917"/>
      <c r="D14749" s="917"/>
      <c r="E14749" s="917"/>
    </row>
    <row r="14750" spans="1:5">
      <c r="A14750" s="923"/>
      <c r="B14750" s="917"/>
      <c r="C14750" s="917"/>
      <c r="D14750" s="917"/>
      <c r="E14750" s="917"/>
    </row>
    <row r="14751" spans="1:5">
      <c r="A14751" s="923"/>
      <c r="B14751" s="917"/>
      <c r="C14751" s="917"/>
      <c r="D14751" s="917"/>
      <c r="E14751" s="917"/>
    </row>
    <row r="14752" spans="1:5">
      <c r="A14752" s="923"/>
      <c r="B14752" s="917"/>
      <c r="C14752" s="917"/>
      <c r="D14752" s="917"/>
      <c r="E14752" s="917"/>
    </row>
    <row r="14753" spans="1:5">
      <c r="A14753" s="923"/>
      <c r="B14753" s="917"/>
      <c r="C14753" s="917"/>
      <c r="D14753" s="917"/>
      <c r="E14753" s="917"/>
    </row>
    <row r="14754" spans="1:5">
      <c r="A14754" s="923"/>
      <c r="B14754" s="917"/>
      <c r="C14754" s="917"/>
      <c r="D14754" s="917"/>
      <c r="E14754" s="917"/>
    </row>
    <row r="14755" spans="1:5">
      <c r="A14755" s="923"/>
      <c r="B14755" s="917"/>
      <c r="C14755" s="917"/>
      <c r="D14755" s="917"/>
      <c r="E14755" s="917"/>
    </row>
    <row r="14756" spans="1:5">
      <c r="A14756" s="923"/>
      <c r="B14756" s="917"/>
      <c r="C14756" s="917"/>
      <c r="D14756" s="917"/>
      <c r="E14756" s="917"/>
    </row>
    <row r="14757" spans="1:5">
      <c r="A14757" s="923"/>
      <c r="B14757" s="917"/>
      <c r="C14757" s="917"/>
      <c r="D14757" s="917"/>
      <c r="E14757" s="917"/>
    </row>
    <row r="14758" spans="1:5">
      <c r="A14758" s="923"/>
      <c r="B14758" s="917"/>
      <c r="C14758" s="917"/>
      <c r="D14758" s="917"/>
      <c r="E14758" s="917"/>
    </row>
    <row r="14759" spans="1:5">
      <c r="A14759" s="923"/>
      <c r="B14759" s="917"/>
      <c r="C14759" s="917"/>
      <c r="D14759" s="917"/>
      <c r="E14759" s="917"/>
    </row>
    <row r="14760" spans="1:5">
      <c r="A14760" s="923"/>
      <c r="B14760" s="917"/>
      <c r="C14760" s="917"/>
      <c r="D14760" s="917"/>
      <c r="E14760" s="917"/>
    </row>
    <row r="14761" spans="1:5">
      <c r="A14761" s="923"/>
      <c r="B14761" s="917"/>
      <c r="C14761" s="917"/>
      <c r="D14761" s="917"/>
      <c r="E14761" s="917"/>
    </row>
    <row r="14762" spans="1:5">
      <c r="A14762" s="923"/>
      <c r="B14762" s="917"/>
      <c r="C14762" s="917"/>
      <c r="D14762" s="917"/>
      <c r="E14762" s="917"/>
    </row>
    <row r="14763" spans="1:5">
      <c r="A14763" s="923"/>
      <c r="B14763" s="917"/>
      <c r="C14763" s="917"/>
      <c r="D14763" s="917"/>
      <c r="E14763" s="917"/>
    </row>
    <row r="14764" spans="1:5">
      <c r="A14764" s="923"/>
      <c r="B14764" s="917"/>
      <c r="C14764" s="917"/>
      <c r="D14764" s="917"/>
      <c r="E14764" s="917"/>
    </row>
    <row r="14765" spans="1:5">
      <c r="A14765" s="923"/>
      <c r="B14765" s="917"/>
      <c r="C14765" s="917"/>
      <c r="D14765" s="917"/>
      <c r="E14765" s="917"/>
    </row>
    <row r="14766" spans="1:5">
      <c r="A14766" s="923"/>
      <c r="B14766" s="917"/>
      <c r="C14766" s="917"/>
      <c r="D14766" s="917"/>
      <c r="E14766" s="917"/>
    </row>
    <row r="14767" spans="1:5">
      <c r="A14767" s="923"/>
      <c r="B14767" s="917"/>
      <c r="C14767" s="917"/>
      <c r="D14767" s="917"/>
      <c r="E14767" s="917"/>
    </row>
    <row r="14768" spans="1:5">
      <c r="A14768" s="923"/>
      <c r="B14768" s="917"/>
      <c r="C14768" s="917"/>
      <c r="D14768" s="917"/>
      <c r="E14768" s="917"/>
    </row>
    <row r="14769" spans="1:5">
      <c r="A14769" s="923"/>
      <c r="B14769" s="917"/>
      <c r="C14769" s="917"/>
      <c r="D14769" s="917"/>
      <c r="E14769" s="917"/>
    </row>
    <row r="14770" spans="1:5">
      <c r="A14770" s="923"/>
      <c r="B14770" s="917"/>
      <c r="C14770" s="917"/>
      <c r="D14770" s="917"/>
      <c r="E14770" s="917"/>
    </row>
    <row r="14771" spans="1:5">
      <c r="A14771" s="923"/>
      <c r="B14771" s="917"/>
      <c r="C14771" s="917"/>
      <c r="D14771" s="917"/>
      <c r="E14771" s="917"/>
    </row>
    <row r="14772" spans="1:5">
      <c r="A14772" s="923"/>
      <c r="B14772" s="917"/>
      <c r="C14772" s="917"/>
      <c r="D14772" s="917"/>
      <c r="E14772" s="917"/>
    </row>
    <row r="14773" spans="1:5">
      <c r="A14773" s="923"/>
      <c r="B14773" s="917"/>
      <c r="C14773" s="917"/>
      <c r="D14773" s="917"/>
      <c r="E14773" s="917"/>
    </row>
    <row r="14774" spans="1:5">
      <c r="A14774" s="923"/>
      <c r="B14774" s="917"/>
      <c r="C14774" s="917"/>
      <c r="D14774" s="917"/>
      <c r="E14774" s="917"/>
    </row>
    <row r="14775" spans="1:5">
      <c r="A14775" s="923"/>
      <c r="B14775" s="917"/>
      <c r="C14775" s="917"/>
      <c r="D14775" s="917"/>
      <c r="E14775" s="917"/>
    </row>
    <row r="14776" spans="1:5">
      <c r="A14776" s="923"/>
      <c r="B14776" s="917"/>
      <c r="C14776" s="917"/>
      <c r="D14776" s="917"/>
      <c r="E14776" s="917"/>
    </row>
    <row r="14777" spans="1:5">
      <c r="A14777" s="923"/>
      <c r="B14777" s="917"/>
      <c r="C14777" s="917"/>
      <c r="D14777" s="917"/>
      <c r="E14777" s="917"/>
    </row>
    <row r="14778" spans="1:5">
      <c r="A14778" s="923"/>
      <c r="B14778" s="917"/>
      <c r="C14778" s="917"/>
      <c r="D14778" s="917"/>
      <c r="E14778" s="917"/>
    </row>
    <row r="14779" spans="1:5">
      <c r="A14779" s="923"/>
      <c r="B14779" s="917"/>
      <c r="C14779" s="917"/>
      <c r="D14779" s="917"/>
      <c r="E14779" s="917"/>
    </row>
    <row r="14780" spans="1:5">
      <c r="A14780" s="923"/>
      <c r="B14780" s="917"/>
      <c r="C14780" s="917"/>
      <c r="D14780" s="917"/>
      <c r="E14780" s="917"/>
    </row>
    <row r="14781" spans="1:5">
      <c r="A14781" s="923"/>
      <c r="B14781" s="917"/>
      <c r="C14781" s="917"/>
      <c r="D14781" s="917"/>
      <c r="E14781" s="917"/>
    </row>
    <row r="14782" spans="1:5">
      <c r="A14782" s="923"/>
      <c r="B14782" s="917"/>
      <c r="C14782" s="917"/>
      <c r="D14782" s="917"/>
      <c r="E14782" s="917"/>
    </row>
    <row r="14783" spans="1:5">
      <c r="A14783" s="923"/>
      <c r="B14783" s="917"/>
      <c r="C14783" s="917"/>
      <c r="D14783" s="917"/>
      <c r="E14783" s="917"/>
    </row>
    <row r="14784" spans="1:5">
      <c r="A14784" s="923"/>
      <c r="B14784" s="917"/>
      <c r="C14784" s="917"/>
      <c r="D14784" s="917"/>
      <c r="E14784" s="917"/>
    </row>
    <row r="14785" spans="1:5">
      <c r="A14785" s="923"/>
      <c r="B14785" s="917"/>
      <c r="C14785" s="917"/>
      <c r="D14785" s="917"/>
      <c r="E14785" s="917"/>
    </row>
    <row r="14786" spans="1:5">
      <c r="A14786" s="923"/>
      <c r="B14786" s="917"/>
      <c r="C14786" s="917"/>
      <c r="D14786" s="917"/>
      <c r="E14786" s="917"/>
    </row>
    <row r="14787" spans="1:5">
      <c r="A14787" s="923"/>
      <c r="B14787" s="917"/>
      <c r="C14787" s="917"/>
      <c r="D14787" s="917"/>
      <c r="E14787" s="917"/>
    </row>
    <row r="14788" spans="1:5">
      <c r="A14788" s="923"/>
      <c r="B14788" s="917"/>
      <c r="C14788" s="917"/>
      <c r="D14788" s="917"/>
      <c r="E14788" s="917"/>
    </row>
    <row r="14789" spans="1:5">
      <c r="A14789" s="923"/>
      <c r="B14789" s="917"/>
      <c r="C14789" s="917"/>
      <c r="D14789" s="917"/>
      <c r="E14789" s="917"/>
    </row>
    <row r="14790" spans="1:5">
      <c r="A14790" s="923"/>
      <c r="B14790" s="917"/>
      <c r="C14790" s="917"/>
      <c r="D14790" s="917"/>
      <c r="E14790" s="917"/>
    </row>
    <row r="14791" spans="1:5">
      <c r="A14791" s="923"/>
      <c r="B14791" s="917"/>
      <c r="C14791" s="917"/>
      <c r="D14791" s="917"/>
      <c r="E14791" s="917"/>
    </row>
    <row r="14792" spans="1:5">
      <c r="A14792" s="923"/>
      <c r="B14792" s="917"/>
      <c r="C14792" s="917"/>
      <c r="D14792" s="917"/>
      <c r="E14792" s="917"/>
    </row>
    <row r="14793" spans="1:5">
      <c r="A14793" s="923"/>
      <c r="B14793" s="917"/>
      <c r="C14793" s="917"/>
      <c r="D14793" s="917"/>
      <c r="E14793" s="917"/>
    </row>
    <row r="14794" spans="1:5">
      <c r="A14794" s="923"/>
      <c r="B14794" s="917"/>
      <c r="C14794" s="917"/>
      <c r="D14794" s="917"/>
      <c r="E14794" s="917"/>
    </row>
    <row r="14795" spans="1:5">
      <c r="A14795" s="923"/>
      <c r="B14795" s="917"/>
      <c r="C14795" s="917"/>
      <c r="D14795" s="917"/>
      <c r="E14795" s="917"/>
    </row>
    <row r="14796" spans="1:5">
      <c r="A14796" s="923"/>
      <c r="B14796" s="917"/>
      <c r="C14796" s="917"/>
      <c r="D14796" s="917"/>
      <c r="E14796" s="917"/>
    </row>
    <row r="14797" spans="1:5">
      <c r="A14797" s="923"/>
      <c r="B14797" s="917"/>
      <c r="C14797" s="917"/>
      <c r="D14797" s="917"/>
      <c r="E14797" s="917"/>
    </row>
    <row r="14798" spans="1:5">
      <c r="A14798" s="923"/>
      <c r="B14798" s="917"/>
      <c r="C14798" s="917"/>
      <c r="D14798" s="917"/>
      <c r="E14798" s="917"/>
    </row>
    <row r="14799" spans="1:5">
      <c r="A14799" s="923"/>
      <c r="B14799" s="917"/>
      <c r="C14799" s="917"/>
      <c r="D14799" s="917"/>
      <c r="E14799" s="917"/>
    </row>
    <row r="14800" spans="1:5">
      <c r="A14800" s="923"/>
      <c r="B14800" s="917"/>
      <c r="C14800" s="917"/>
      <c r="D14800" s="917"/>
      <c r="E14800" s="917"/>
    </row>
    <row r="14801" spans="1:5">
      <c r="A14801" s="923"/>
      <c r="B14801" s="917"/>
      <c r="C14801" s="917"/>
      <c r="D14801" s="917"/>
      <c r="E14801" s="917"/>
    </row>
    <row r="14802" spans="1:5">
      <c r="A14802" s="923"/>
      <c r="B14802" s="917"/>
      <c r="C14802" s="917"/>
      <c r="D14802" s="917"/>
      <c r="E14802" s="917"/>
    </row>
    <row r="14803" spans="1:5">
      <c r="A14803" s="923"/>
      <c r="B14803" s="917"/>
      <c r="C14803" s="917"/>
      <c r="D14803" s="917"/>
      <c r="E14803" s="917"/>
    </row>
    <row r="14804" spans="1:5">
      <c r="A14804" s="923"/>
      <c r="B14804" s="917"/>
      <c r="C14804" s="917"/>
      <c r="D14804" s="917"/>
      <c r="E14804" s="917"/>
    </row>
    <row r="14805" spans="1:5">
      <c r="A14805" s="923"/>
      <c r="B14805" s="917"/>
      <c r="C14805" s="917"/>
      <c r="D14805" s="917"/>
      <c r="E14805" s="917"/>
    </row>
    <row r="14806" spans="1:5">
      <c r="A14806" s="923"/>
      <c r="B14806" s="917"/>
      <c r="C14806" s="917"/>
      <c r="D14806" s="917"/>
      <c r="E14806" s="917"/>
    </row>
    <row r="14807" spans="1:5">
      <c r="A14807" s="923"/>
      <c r="B14807" s="917"/>
      <c r="C14807" s="917"/>
      <c r="D14807" s="917"/>
      <c r="E14807" s="917"/>
    </row>
    <row r="14808" spans="1:5">
      <c r="A14808" s="923"/>
      <c r="B14808" s="917"/>
      <c r="C14808" s="917"/>
      <c r="D14808" s="917"/>
      <c r="E14808" s="917"/>
    </row>
    <row r="14809" spans="1:5">
      <c r="A14809" s="923"/>
      <c r="B14809" s="917"/>
      <c r="C14809" s="917"/>
      <c r="D14809" s="917"/>
      <c r="E14809" s="917"/>
    </row>
    <row r="14810" spans="1:5">
      <c r="A14810" s="923"/>
      <c r="B14810" s="917"/>
      <c r="C14810" s="917"/>
      <c r="D14810" s="917"/>
      <c r="E14810" s="917"/>
    </row>
    <row r="14811" spans="1:5">
      <c r="A14811" s="923"/>
      <c r="B14811" s="917"/>
      <c r="C14811" s="917"/>
      <c r="D14811" s="917"/>
      <c r="E14811" s="917"/>
    </row>
    <row r="14812" spans="1:5">
      <c r="A14812" s="923"/>
      <c r="B14812" s="917"/>
      <c r="C14812" s="917"/>
      <c r="D14812" s="917"/>
      <c r="E14812" s="917"/>
    </row>
    <row r="14813" spans="1:5">
      <c r="A14813" s="923"/>
      <c r="B14813" s="917"/>
      <c r="C14813" s="917"/>
      <c r="D14813" s="917"/>
      <c r="E14813" s="917"/>
    </row>
    <row r="14814" spans="1:5">
      <c r="A14814" s="923"/>
      <c r="B14814" s="917"/>
      <c r="C14814" s="917"/>
      <c r="D14814" s="917"/>
      <c r="E14814" s="917"/>
    </row>
    <row r="14815" spans="1:5">
      <c r="A14815" s="923"/>
      <c r="B14815" s="917"/>
      <c r="C14815" s="917"/>
      <c r="D14815" s="917"/>
      <c r="E14815" s="917"/>
    </row>
    <row r="14816" spans="1:5">
      <c r="A14816" s="923"/>
      <c r="B14816" s="917"/>
      <c r="C14816" s="917"/>
      <c r="D14816" s="917"/>
      <c r="E14816" s="917"/>
    </row>
    <row r="14817" spans="1:5">
      <c r="A14817" s="923"/>
      <c r="B14817" s="917"/>
      <c r="C14817" s="917"/>
      <c r="D14817" s="917"/>
      <c r="E14817" s="917"/>
    </row>
    <row r="14818" spans="1:5">
      <c r="A14818" s="923"/>
      <c r="B14818" s="917"/>
      <c r="C14818" s="917"/>
      <c r="D14818" s="917"/>
      <c r="E14818" s="917"/>
    </row>
    <row r="14819" spans="1:5">
      <c r="A14819" s="923"/>
      <c r="B14819" s="917"/>
      <c r="C14819" s="917"/>
      <c r="D14819" s="917"/>
      <c r="E14819" s="917"/>
    </row>
    <row r="14820" spans="1:5">
      <c r="A14820" s="923"/>
      <c r="B14820" s="917"/>
      <c r="C14820" s="917"/>
      <c r="D14820" s="917"/>
      <c r="E14820" s="917"/>
    </row>
    <row r="14821" spans="1:5">
      <c r="A14821" s="923"/>
      <c r="B14821" s="917"/>
      <c r="C14821" s="917"/>
      <c r="D14821" s="917"/>
      <c r="E14821" s="917"/>
    </row>
    <row r="14822" spans="1:5">
      <c r="A14822" s="923"/>
      <c r="B14822" s="917"/>
      <c r="C14822" s="917"/>
      <c r="D14822" s="917"/>
      <c r="E14822" s="917"/>
    </row>
    <row r="14823" spans="1:5">
      <c r="A14823" s="923"/>
      <c r="B14823" s="917"/>
      <c r="C14823" s="917"/>
      <c r="D14823" s="917"/>
      <c r="E14823" s="917"/>
    </row>
    <row r="14824" spans="1:5">
      <c r="A14824" s="923"/>
      <c r="B14824" s="917"/>
      <c r="C14824" s="917"/>
      <c r="D14824" s="917"/>
      <c r="E14824" s="917"/>
    </row>
    <row r="14825" spans="1:5">
      <c r="A14825" s="923"/>
      <c r="B14825" s="917"/>
      <c r="C14825" s="917"/>
      <c r="D14825" s="917"/>
      <c r="E14825" s="917"/>
    </row>
    <row r="14826" spans="1:5">
      <c r="A14826" s="923"/>
      <c r="B14826" s="917"/>
      <c r="C14826" s="917"/>
      <c r="D14826" s="917"/>
      <c r="E14826" s="917"/>
    </row>
    <row r="14827" spans="1:5">
      <c r="A14827" s="923"/>
      <c r="B14827" s="917"/>
      <c r="C14827" s="917"/>
      <c r="D14827" s="917"/>
      <c r="E14827" s="917"/>
    </row>
    <row r="14828" spans="1:5">
      <c r="A14828" s="923"/>
      <c r="B14828" s="917"/>
      <c r="C14828" s="917"/>
      <c r="D14828" s="917"/>
      <c r="E14828" s="917"/>
    </row>
    <row r="14829" spans="1:5">
      <c r="A14829" s="923"/>
      <c r="B14829" s="917"/>
      <c r="C14829" s="917"/>
      <c r="D14829" s="917"/>
      <c r="E14829" s="917"/>
    </row>
    <row r="14830" spans="1:5">
      <c r="A14830" s="923"/>
      <c r="B14830" s="917"/>
      <c r="C14830" s="917"/>
      <c r="D14830" s="917"/>
      <c r="E14830" s="917"/>
    </row>
    <row r="14831" spans="1:5">
      <c r="A14831" s="923"/>
      <c r="B14831" s="917"/>
      <c r="C14831" s="917"/>
      <c r="D14831" s="917"/>
      <c r="E14831" s="917"/>
    </row>
    <row r="14832" spans="1:5">
      <c r="A14832" s="923"/>
      <c r="B14832" s="917"/>
      <c r="C14832" s="917"/>
      <c r="D14832" s="917"/>
      <c r="E14832" s="917"/>
    </row>
    <row r="14833" spans="1:5">
      <c r="A14833" s="923"/>
      <c r="B14833" s="917"/>
      <c r="C14833" s="917"/>
      <c r="D14833" s="917"/>
      <c r="E14833" s="917"/>
    </row>
    <row r="14834" spans="1:5">
      <c r="A14834" s="923"/>
      <c r="B14834" s="917"/>
      <c r="C14834" s="917"/>
      <c r="D14834" s="917"/>
      <c r="E14834" s="917"/>
    </row>
    <row r="14835" spans="1:5">
      <c r="A14835" s="923"/>
      <c r="B14835" s="917"/>
      <c r="C14835" s="917"/>
      <c r="D14835" s="917"/>
      <c r="E14835" s="917"/>
    </row>
    <row r="14836" spans="1:5">
      <c r="A14836" s="923"/>
      <c r="B14836" s="917"/>
      <c r="C14836" s="917"/>
      <c r="D14836" s="917"/>
      <c r="E14836" s="917"/>
    </row>
    <row r="14837" spans="1:5">
      <c r="A14837" s="923"/>
      <c r="B14837" s="917"/>
      <c r="C14837" s="917"/>
      <c r="D14837" s="917"/>
      <c r="E14837" s="917"/>
    </row>
    <row r="14838" spans="1:5">
      <c r="A14838" s="923"/>
      <c r="B14838" s="917"/>
      <c r="C14838" s="917"/>
      <c r="D14838" s="917"/>
      <c r="E14838" s="917"/>
    </row>
    <row r="14839" spans="1:5">
      <c r="A14839" s="923"/>
      <c r="B14839" s="917"/>
      <c r="C14839" s="917"/>
      <c r="D14839" s="917"/>
      <c r="E14839" s="917"/>
    </row>
    <row r="14840" spans="1:5">
      <c r="A14840" s="923"/>
      <c r="B14840" s="917"/>
      <c r="C14840" s="917"/>
      <c r="D14840" s="917"/>
      <c r="E14840" s="917"/>
    </row>
    <row r="14841" spans="1:5">
      <c r="A14841" s="923"/>
      <c r="B14841" s="917"/>
      <c r="C14841" s="917"/>
      <c r="D14841" s="917"/>
      <c r="E14841" s="917"/>
    </row>
    <row r="14842" spans="1:5">
      <c r="A14842" s="923"/>
      <c r="B14842" s="917"/>
      <c r="C14842" s="917"/>
      <c r="D14842" s="917"/>
      <c r="E14842" s="917"/>
    </row>
    <row r="14843" spans="1:5">
      <c r="A14843" s="923"/>
      <c r="B14843" s="917"/>
      <c r="C14843" s="917"/>
      <c r="D14843" s="917"/>
      <c r="E14843" s="917"/>
    </row>
    <row r="14844" spans="1:5">
      <c r="A14844" s="923"/>
      <c r="B14844" s="917"/>
      <c r="C14844" s="917"/>
      <c r="D14844" s="917"/>
      <c r="E14844" s="917"/>
    </row>
    <row r="14845" spans="1:5">
      <c r="A14845" s="923"/>
      <c r="B14845" s="917"/>
      <c r="C14845" s="917"/>
      <c r="D14845" s="917"/>
      <c r="E14845" s="917"/>
    </row>
    <row r="14846" spans="1:5">
      <c r="A14846" s="923"/>
      <c r="B14846" s="917"/>
      <c r="C14846" s="917"/>
      <c r="D14846" s="917"/>
      <c r="E14846" s="917"/>
    </row>
    <row r="14847" spans="1:5">
      <c r="A14847" s="923"/>
      <c r="B14847" s="917"/>
      <c r="C14847" s="917"/>
      <c r="D14847" s="917"/>
      <c r="E14847" s="917"/>
    </row>
    <row r="14848" spans="1:5">
      <c r="A14848" s="923"/>
      <c r="B14848" s="917"/>
      <c r="C14848" s="917"/>
      <c r="D14848" s="917"/>
      <c r="E14848" s="917"/>
    </row>
    <row r="14849" spans="1:5">
      <c r="A14849" s="923"/>
      <c r="B14849" s="917"/>
      <c r="C14849" s="917"/>
      <c r="D14849" s="917"/>
      <c r="E14849" s="917"/>
    </row>
    <row r="14850" spans="1:5">
      <c r="A14850" s="923"/>
      <c r="B14850" s="917"/>
      <c r="C14850" s="917"/>
      <c r="D14850" s="917"/>
      <c r="E14850" s="917"/>
    </row>
    <row r="14851" spans="1:5">
      <c r="A14851" s="923"/>
      <c r="B14851" s="917"/>
      <c r="C14851" s="917"/>
      <c r="D14851" s="917"/>
      <c r="E14851" s="917"/>
    </row>
    <row r="14852" spans="1:5">
      <c r="A14852" s="923"/>
      <c r="B14852" s="917"/>
      <c r="C14852" s="917"/>
      <c r="D14852" s="917"/>
      <c r="E14852" s="917"/>
    </row>
    <row r="14853" spans="1:5">
      <c r="A14853" s="923"/>
      <c r="B14853" s="917"/>
      <c r="C14853" s="917"/>
      <c r="D14853" s="917"/>
      <c r="E14853" s="917"/>
    </row>
    <row r="14854" spans="1:5">
      <c r="A14854" s="923"/>
      <c r="B14854" s="917"/>
      <c r="C14854" s="917"/>
      <c r="D14854" s="917"/>
      <c r="E14854" s="917"/>
    </row>
    <row r="14855" spans="1:5">
      <c r="A14855" s="923"/>
      <c r="B14855" s="917"/>
      <c r="C14855" s="917"/>
      <c r="D14855" s="917"/>
      <c r="E14855" s="917"/>
    </row>
    <row r="14856" spans="1:5">
      <c r="A14856" s="923"/>
      <c r="B14856" s="917"/>
      <c r="C14856" s="917"/>
      <c r="D14856" s="917"/>
      <c r="E14856" s="917"/>
    </row>
    <row r="14857" spans="1:5">
      <c r="A14857" s="923"/>
      <c r="B14857" s="917"/>
      <c r="C14857" s="917"/>
      <c r="D14857" s="917"/>
      <c r="E14857" s="917"/>
    </row>
    <row r="14858" spans="1:5">
      <c r="A14858" s="923"/>
      <c r="B14858" s="917"/>
      <c r="C14858" s="917"/>
      <c r="D14858" s="917"/>
      <c r="E14858" s="917"/>
    </row>
    <row r="14859" spans="1:5">
      <c r="A14859" s="923"/>
      <c r="B14859" s="917"/>
      <c r="C14859" s="917"/>
      <c r="D14859" s="917"/>
      <c r="E14859" s="917"/>
    </row>
    <row r="14860" spans="1:5">
      <c r="A14860" s="923"/>
      <c r="B14860" s="917"/>
      <c r="C14860" s="917"/>
      <c r="D14860" s="917"/>
      <c r="E14860" s="917"/>
    </row>
    <row r="14861" spans="1:5">
      <c r="A14861" s="923"/>
      <c r="B14861" s="917"/>
      <c r="C14861" s="917"/>
      <c r="D14861" s="917"/>
      <c r="E14861" s="917"/>
    </row>
    <row r="14862" spans="1:5">
      <c r="A14862" s="923"/>
      <c r="B14862" s="917"/>
      <c r="C14862" s="917"/>
      <c r="D14862" s="917"/>
      <c r="E14862" s="917"/>
    </row>
    <row r="14863" spans="1:5">
      <c r="A14863" s="923"/>
      <c r="B14863" s="917"/>
      <c r="C14863" s="917"/>
      <c r="D14863" s="917"/>
      <c r="E14863" s="917"/>
    </row>
    <row r="14864" spans="1:5">
      <c r="A14864" s="923"/>
      <c r="B14864" s="917"/>
      <c r="C14864" s="917"/>
      <c r="D14864" s="917"/>
      <c r="E14864" s="917"/>
    </row>
    <row r="14865" spans="1:5">
      <c r="A14865" s="923"/>
      <c r="B14865" s="917"/>
      <c r="C14865" s="917"/>
      <c r="D14865" s="917"/>
      <c r="E14865" s="917"/>
    </row>
    <row r="14866" spans="1:5">
      <c r="A14866" s="923"/>
      <c r="B14866" s="917"/>
      <c r="C14866" s="917"/>
      <c r="D14866" s="917"/>
      <c r="E14866" s="917"/>
    </row>
    <row r="14867" spans="1:5">
      <c r="A14867" s="923"/>
      <c r="B14867" s="917"/>
      <c r="C14867" s="917"/>
      <c r="D14867" s="917"/>
      <c r="E14867" s="917"/>
    </row>
    <row r="14868" spans="1:5">
      <c r="A14868" s="923"/>
      <c r="B14868" s="917"/>
      <c r="C14868" s="917"/>
      <c r="D14868" s="917"/>
      <c r="E14868" s="917"/>
    </row>
    <row r="14869" spans="1:5">
      <c r="A14869" s="923"/>
      <c r="B14869" s="917"/>
      <c r="C14869" s="917"/>
      <c r="D14869" s="917"/>
      <c r="E14869" s="917"/>
    </row>
    <row r="14870" spans="1:5">
      <c r="A14870" s="923"/>
      <c r="B14870" s="917"/>
      <c r="C14870" s="917"/>
      <c r="D14870" s="917"/>
      <c r="E14870" s="917"/>
    </row>
    <row r="14871" spans="1:5">
      <c r="A14871" s="923"/>
      <c r="B14871" s="917"/>
      <c r="C14871" s="917"/>
      <c r="D14871" s="917"/>
      <c r="E14871" s="917"/>
    </row>
    <row r="14872" spans="1:5">
      <c r="A14872" s="923"/>
      <c r="B14872" s="917"/>
      <c r="C14872" s="917"/>
      <c r="D14872" s="917"/>
      <c r="E14872" s="917"/>
    </row>
    <row r="14873" spans="1:5">
      <c r="A14873" s="923"/>
      <c r="B14873" s="917"/>
      <c r="C14873" s="917"/>
      <c r="D14873" s="917"/>
      <c r="E14873" s="917"/>
    </row>
    <row r="14874" spans="1:5">
      <c r="A14874" s="923"/>
      <c r="B14874" s="917"/>
      <c r="C14874" s="917"/>
      <c r="D14874" s="917"/>
      <c r="E14874" s="917"/>
    </row>
    <row r="14875" spans="1:5">
      <c r="A14875" s="923"/>
      <c r="B14875" s="917"/>
      <c r="C14875" s="917"/>
      <c r="D14875" s="917"/>
      <c r="E14875" s="917"/>
    </row>
    <row r="14876" spans="1:5">
      <c r="A14876" s="923"/>
      <c r="B14876" s="917"/>
      <c r="C14876" s="917"/>
      <c r="D14876" s="917"/>
      <c r="E14876" s="917"/>
    </row>
    <row r="14877" spans="1:5">
      <c r="A14877" s="923"/>
      <c r="B14877" s="917"/>
      <c r="C14877" s="917"/>
      <c r="D14877" s="917"/>
      <c r="E14877" s="917"/>
    </row>
    <row r="14878" spans="1:5">
      <c r="A14878" s="923"/>
      <c r="B14878" s="917"/>
      <c r="C14878" s="917"/>
      <c r="D14878" s="917"/>
      <c r="E14878" s="917"/>
    </row>
    <row r="14879" spans="1:5">
      <c r="A14879" s="923"/>
      <c r="B14879" s="917"/>
      <c r="C14879" s="917"/>
      <c r="D14879" s="917"/>
      <c r="E14879" s="917"/>
    </row>
    <row r="14880" spans="1:5">
      <c r="A14880" s="923"/>
      <c r="B14880" s="917"/>
      <c r="C14880" s="917"/>
      <c r="D14880" s="917"/>
      <c r="E14880" s="917"/>
    </row>
    <row r="14881" spans="1:5">
      <c r="A14881" s="923"/>
      <c r="B14881" s="917"/>
      <c r="C14881" s="917"/>
      <c r="D14881" s="917"/>
      <c r="E14881" s="917"/>
    </row>
    <row r="14882" spans="1:5">
      <c r="A14882" s="923"/>
      <c r="B14882" s="917"/>
      <c r="C14882" s="917"/>
      <c r="D14882" s="917"/>
      <c r="E14882" s="917"/>
    </row>
    <row r="14883" spans="1:5">
      <c r="A14883" s="923"/>
      <c r="B14883" s="917"/>
      <c r="C14883" s="917"/>
      <c r="D14883" s="917"/>
      <c r="E14883" s="917"/>
    </row>
    <row r="14884" spans="1:5">
      <c r="A14884" s="923"/>
      <c r="B14884" s="917"/>
      <c r="C14884" s="917"/>
      <c r="D14884" s="917"/>
      <c r="E14884" s="917"/>
    </row>
    <row r="14885" spans="1:5">
      <c r="A14885" s="923"/>
      <c r="B14885" s="917"/>
      <c r="C14885" s="917"/>
      <c r="D14885" s="917"/>
      <c r="E14885" s="917"/>
    </row>
    <row r="14886" spans="1:5">
      <c r="A14886" s="923"/>
      <c r="B14886" s="917"/>
      <c r="C14886" s="917"/>
      <c r="D14886" s="917"/>
      <c r="E14886" s="917"/>
    </row>
    <row r="14887" spans="1:5">
      <c r="A14887" s="923"/>
      <c r="B14887" s="917"/>
      <c r="C14887" s="917"/>
      <c r="D14887" s="917"/>
      <c r="E14887" s="917"/>
    </row>
    <row r="14888" spans="1:5">
      <c r="A14888" s="923"/>
      <c r="B14888" s="917"/>
      <c r="C14888" s="917"/>
      <c r="D14888" s="917"/>
      <c r="E14888" s="917"/>
    </row>
    <row r="14889" spans="1:5">
      <c r="A14889" s="923"/>
      <c r="B14889" s="917"/>
      <c r="C14889" s="917"/>
      <c r="D14889" s="917"/>
      <c r="E14889" s="917"/>
    </row>
    <row r="14890" spans="1:5">
      <c r="A14890" s="923"/>
      <c r="B14890" s="917"/>
      <c r="C14890" s="917"/>
      <c r="D14890" s="917"/>
      <c r="E14890" s="917"/>
    </row>
    <row r="14891" spans="1:5">
      <c r="A14891" s="923"/>
      <c r="B14891" s="917"/>
      <c r="C14891" s="917"/>
      <c r="D14891" s="917"/>
      <c r="E14891" s="917"/>
    </row>
    <row r="14892" spans="1:5">
      <c r="A14892" s="923"/>
      <c r="B14892" s="917"/>
      <c r="C14892" s="917"/>
      <c r="D14892" s="917"/>
      <c r="E14892" s="917"/>
    </row>
    <row r="14893" spans="1:5">
      <c r="A14893" s="923"/>
      <c r="B14893" s="917"/>
      <c r="C14893" s="917"/>
      <c r="D14893" s="917"/>
      <c r="E14893" s="917"/>
    </row>
    <row r="14894" spans="1:5">
      <c r="A14894" s="923"/>
      <c r="B14894" s="917"/>
      <c r="C14894" s="917"/>
      <c r="D14894" s="917"/>
      <c r="E14894" s="917"/>
    </row>
    <row r="14895" spans="1:5">
      <c r="A14895" s="923"/>
      <c r="B14895" s="917"/>
      <c r="C14895" s="917"/>
      <c r="D14895" s="917"/>
      <c r="E14895" s="917"/>
    </row>
    <row r="14896" spans="1:5">
      <c r="A14896" s="923"/>
      <c r="B14896" s="917"/>
      <c r="C14896" s="917"/>
      <c r="D14896" s="917"/>
      <c r="E14896" s="917"/>
    </row>
    <row r="14897" spans="1:5">
      <c r="A14897" s="923"/>
      <c r="B14897" s="917"/>
      <c r="C14897" s="917"/>
      <c r="D14897" s="917"/>
      <c r="E14897" s="917"/>
    </row>
    <row r="14898" spans="1:5">
      <c r="A14898" s="923"/>
      <c r="B14898" s="917"/>
      <c r="C14898" s="917"/>
      <c r="D14898" s="917"/>
      <c r="E14898" s="917"/>
    </row>
    <row r="14899" spans="1:5">
      <c r="A14899" s="923"/>
      <c r="B14899" s="917"/>
      <c r="C14899" s="917"/>
      <c r="D14899" s="917"/>
      <c r="E14899" s="917"/>
    </row>
    <row r="14900" spans="1:5">
      <c r="A14900" s="923"/>
      <c r="B14900" s="917"/>
      <c r="C14900" s="917"/>
      <c r="D14900" s="917"/>
      <c r="E14900" s="917"/>
    </row>
    <row r="14901" spans="1:5">
      <c r="A14901" s="923"/>
      <c r="B14901" s="917"/>
      <c r="C14901" s="917"/>
      <c r="D14901" s="917"/>
      <c r="E14901" s="917"/>
    </row>
    <row r="14902" spans="1:5">
      <c r="A14902" s="923"/>
      <c r="B14902" s="917"/>
      <c r="C14902" s="917"/>
      <c r="D14902" s="917"/>
      <c r="E14902" s="917"/>
    </row>
    <row r="14903" spans="1:5">
      <c r="A14903" s="923"/>
      <c r="B14903" s="917"/>
      <c r="C14903" s="917"/>
      <c r="D14903" s="917"/>
      <c r="E14903" s="917"/>
    </row>
    <row r="14904" spans="1:5">
      <c r="A14904" s="923"/>
      <c r="B14904" s="917"/>
      <c r="C14904" s="917"/>
      <c r="D14904" s="917"/>
      <c r="E14904" s="917"/>
    </row>
    <row r="14905" spans="1:5">
      <c r="A14905" s="923"/>
      <c r="B14905" s="917"/>
      <c r="C14905" s="917"/>
      <c r="D14905" s="917"/>
      <c r="E14905" s="917"/>
    </row>
    <row r="14906" spans="1:5">
      <c r="A14906" s="923"/>
      <c r="B14906" s="917"/>
      <c r="C14906" s="917"/>
      <c r="D14906" s="917"/>
      <c r="E14906" s="917"/>
    </row>
    <row r="14907" spans="1:5">
      <c r="A14907" s="923"/>
      <c r="B14907" s="917"/>
      <c r="C14907" s="917"/>
      <c r="D14907" s="917"/>
      <c r="E14907" s="917"/>
    </row>
    <row r="14908" spans="1:5">
      <c r="A14908" s="923"/>
      <c r="B14908" s="917"/>
      <c r="C14908" s="917"/>
      <c r="D14908" s="917"/>
      <c r="E14908" s="917"/>
    </row>
    <row r="14909" spans="1:5">
      <c r="A14909" s="923"/>
      <c r="B14909" s="917"/>
      <c r="C14909" s="917"/>
      <c r="D14909" s="917"/>
      <c r="E14909" s="917"/>
    </row>
    <row r="14910" spans="1:5">
      <c r="A14910" s="923"/>
      <c r="B14910" s="917"/>
      <c r="C14910" s="917"/>
      <c r="D14910" s="917"/>
      <c r="E14910" s="917"/>
    </row>
    <row r="14911" spans="1:5">
      <c r="A14911" s="923"/>
      <c r="B14911" s="917"/>
      <c r="C14911" s="917"/>
      <c r="D14911" s="917"/>
      <c r="E14911" s="917"/>
    </row>
    <row r="14912" spans="1:5">
      <c r="A14912" s="923"/>
      <c r="B14912" s="917"/>
      <c r="C14912" s="917"/>
      <c r="D14912" s="917"/>
      <c r="E14912" s="917"/>
    </row>
    <row r="14913" spans="1:5">
      <c r="A14913" s="923"/>
      <c r="B14913" s="917"/>
      <c r="C14913" s="917"/>
      <c r="D14913" s="917"/>
      <c r="E14913" s="917"/>
    </row>
    <row r="14914" spans="1:5">
      <c r="A14914" s="923"/>
      <c r="B14914" s="917"/>
      <c r="C14914" s="917"/>
      <c r="D14914" s="917"/>
      <c r="E14914" s="917"/>
    </row>
    <row r="14915" spans="1:5">
      <c r="A14915" s="923"/>
      <c r="B14915" s="917"/>
      <c r="C14915" s="917"/>
      <c r="D14915" s="917"/>
      <c r="E14915" s="917"/>
    </row>
    <row r="14916" spans="1:5">
      <c r="A14916" s="923"/>
      <c r="B14916" s="917"/>
      <c r="C14916" s="917"/>
      <c r="D14916" s="917"/>
      <c r="E14916" s="917"/>
    </row>
    <row r="14917" spans="1:5">
      <c r="A14917" s="923"/>
      <c r="B14917" s="917"/>
      <c r="C14917" s="917"/>
      <c r="D14917" s="917"/>
      <c r="E14917" s="917"/>
    </row>
    <row r="14918" spans="1:5">
      <c r="A14918" s="923"/>
      <c r="B14918" s="917"/>
      <c r="C14918" s="917"/>
      <c r="D14918" s="917"/>
      <c r="E14918" s="917"/>
    </row>
    <row r="14919" spans="1:5">
      <c r="A14919" s="923"/>
      <c r="B14919" s="917"/>
      <c r="C14919" s="917"/>
      <c r="D14919" s="917"/>
      <c r="E14919" s="917"/>
    </row>
    <row r="14920" spans="1:5">
      <c r="A14920" s="923"/>
      <c r="B14920" s="917"/>
      <c r="C14920" s="917"/>
      <c r="D14920" s="917"/>
      <c r="E14920" s="917"/>
    </row>
    <row r="14921" spans="1:5">
      <c r="A14921" s="923"/>
      <c r="B14921" s="917"/>
      <c r="C14921" s="917"/>
      <c r="D14921" s="917"/>
      <c r="E14921" s="917"/>
    </row>
    <row r="14922" spans="1:5">
      <c r="A14922" s="923"/>
      <c r="B14922" s="917"/>
      <c r="C14922" s="917"/>
      <c r="D14922" s="917"/>
      <c r="E14922" s="917"/>
    </row>
    <row r="14923" spans="1:5">
      <c r="A14923" s="923"/>
      <c r="B14923" s="917"/>
      <c r="C14923" s="917"/>
      <c r="D14923" s="917"/>
      <c r="E14923" s="917"/>
    </row>
    <row r="14924" spans="1:5">
      <c r="A14924" s="923"/>
      <c r="B14924" s="917"/>
      <c r="C14924" s="917"/>
      <c r="D14924" s="917"/>
      <c r="E14924" s="917"/>
    </row>
    <row r="14925" spans="1:5">
      <c r="A14925" s="923"/>
      <c r="B14925" s="917"/>
      <c r="C14925" s="917"/>
      <c r="D14925" s="917"/>
      <c r="E14925" s="917"/>
    </row>
    <row r="14926" spans="1:5">
      <c r="A14926" s="923"/>
      <c r="B14926" s="917"/>
      <c r="C14926" s="917"/>
      <c r="D14926" s="917"/>
      <c r="E14926" s="917"/>
    </row>
    <row r="14927" spans="1:5">
      <c r="A14927" s="923"/>
      <c r="B14927" s="917"/>
      <c r="C14927" s="917"/>
      <c r="D14927" s="917"/>
      <c r="E14927" s="917"/>
    </row>
    <row r="14928" spans="1:5">
      <c r="A14928" s="923"/>
      <c r="B14928" s="917"/>
      <c r="C14928" s="917"/>
      <c r="D14928" s="917"/>
      <c r="E14928" s="917"/>
    </row>
    <row r="14929" spans="1:5">
      <c r="A14929" s="923"/>
      <c r="B14929" s="917"/>
      <c r="C14929" s="917"/>
      <c r="D14929" s="917"/>
      <c r="E14929" s="917"/>
    </row>
    <row r="14930" spans="1:5">
      <c r="A14930" s="923"/>
      <c r="B14930" s="917"/>
      <c r="C14930" s="917"/>
      <c r="D14930" s="917"/>
      <c r="E14930" s="917"/>
    </row>
    <row r="14931" spans="1:5">
      <c r="A14931" s="923"/>
      <c r="B14931" s="917"/>
      <c r="C14931" s="917"/>
      <c r="D14931" s="917"/>
      <c r="E14931" s="917"/>
    </row>
    <row r="14932" spans="1:5">
      <c r="A14932" s="923"/>
      <c r="B14932" s="917"/>
      <c r="C14932" s="917"/>
      <c r="D14932" s="917"/>
      <c r="E14932" s="917"/>
    </row>
    <row r="14933" spans="1:5">
      <c r="A14933" s="923"/>
      <c r="B14933" s="917"/>
      <c r="C14933" s="917"/>
      <c r="D14933" s="917"/>
      <c r="E14933" s="917"/>
    </row>
    <row r="14934" spans="1:5">
      <c r="A14934" s="923"/>
      <c r="B14934" s="917"/>
      <c r="C14934" s="917"/>
      <c r="D14934" s="917"/>
      <c r="E14934" s="917"/>
    </row>
    <row r="14935" spans="1:5">
      <c r="A14935" s="923"/>
      <c r="B14935" s="917"/>
      <c r="C14935" s="917"/>
      <c r="D14935" s="917"/>
      <c r="E14935" s="917"/>
    </row>
    <row r="14936" spans="1:5">
      <c r="A14936" s="923"/>
      <c r="B14936" s="917"/>
      <c r="C14936" s="917"/>
      <c r="D14936" s="917"/>
      <c r="E14936" s="917"/>
    </row>
    <row r="14937" spans="1:5">
      <c r="A14937" s="923"/>
      <c r="B14937" s="917"/>
      <c r="C14937" s="917"/>
      <c r="D14937" s="917"/>
      <c r="E14937" s="917"/>
    </row>
    <row r="14938" spans="1:5">
      <c r="A14938" s="923"/>
      <c r="B14938" s="917"/>
      <c r="C14938" s="917"/>
      <c r="D14938" s="917"/>
      <c r="E14938" s="917"/>
    </row>
    <row r="14939" spans="1:5">
      <c r="A14939" s="923"/>
      <c r="B14939" s="917"/>
      <c r="C14939" s="917"/>
      <c r="D14939" s="917"/>
      <c r="E14939" s="917"/>
    </row>
    <row r="14940" spans="1:5">
      <c r="A14940" s="923"/>
      <c r="B14940" s="917"/>
      <c r="C14940" s="917"/>
      <c r="D14940" s="917"/>
      <c r="E14940" s="917"/>
    </row>
    <row r="14941" spans="1:5">
      <c r="A14941" s="923"/>
      <c r="B14941" s="917"/>
      <c r="C14941" s="917"/>
      <c r="D14941" s="917"/>
      <c r="E14941" s="917"/>
    </row>
    <row r="14942" spans="1:5">
      <c r="A14942" s="923"/>
      <c r="B14942" s="917"/>
      <c r="C14942" s="917"/>
      <c r="D14942" s="917"/>
      <c r="E14942" s="917"/>
    </row>
    <row r="14943" spans="1:5">
      <c r="A14943" s="923"/>
      <c r="B14943" s="917"/>
      <c r="C14943" s="917"/>
      <c r="D14943" s="917"/>
      <c r="E14943" s="917"/>
    </row>
    <row r="14944" spans="1:5">
      <c r="A14944" s="923"/>
      <c r="B14944" s="917"/>
      <c r="C14944" s="917"/>
      <c r="D14944" s="917"/>
      <c r="E14944" s="917"/>
    </row>
    <row r="14945" spans="1:5">
      <c r="A14945" s="923"/>
      <c r="B14945" s="917"/>
      <c r="C14945" s="917"/>
      <c r="D14945" s="917"/>
      <c r="E14945" s="917"/>
    </row>
    <row r="14946" spans="1:5">
      <c r="A14946" s="923"/>
      <c r="B14946" s="917"/>
      <c r="C14946" s="917"/>
      <c r="D14946" s="917"/>
      <c r="E14946" s="917"/>
    </row>
    <row r="14947" spans="1:5">
      <c r="A14947" s="923"/>
      <c r="B14947" s="917"/>
      <c r="C14947" s="917"/>
      <c r="D14947" s="917"/>
      <c r="E14947" s="917"/>
    </row>
    <row r="14948" spans="1:5">
      <c r="A14948" s="923"/>
      <c r="B14948" s="917"/>
      <c r="C14948" s="917"/>
      <c r="D14948" s="917"/>
      <c r="E14948" s="917"/>
    </row>
    <row r="14949" spans="1:5">
      <c r="A14949" s="923"/>
      <c r="B14949" s="917"/>
      <c r="C14949" s="917"/>
      <c r="D14949" s="917"/>
      <c r="E14949" s="917"/>
    </row>
    <row r="14950" spans="1:5">
      <c r="A14950" s="923"/>
      <c r="B14950" s="917"/>
      <c r="C14950" s="917"/>
      <c r="D14950" s="917"/>
      <c r="E14950" s="917"/>
    </row>
    <row r="14951" spans="1:5">
      <c r="A14951" s="923"/>
      <c r="B14951" s="917"/>
      <c r="C14951" s="917"/>
      <c r="D14951" s="917"/>
      <c r="E14951" s="917"/>
    </row>
    <row r="14952" spans="1:5">
      <c r="A14952" s="923"/>
      <c r="B14952" s="917"/>
      <c r="C14952" s="917"/>
      <c r="D14952" s="917"/>
      <c r="E14952" s="917"/>
    </row>
    <row r="14953" spans="1:5">
      <c r="A14953" s="923"/>
      <c r="B14953" s="917"/>
      <c r="C14953" s="917"/>
      <c r="D14953" s="917"/>
      <c r="E14953" s="917"/>
    </row>
    <row r="14954" spans="1:5">
      <c r="A14954" s="923"/>
      <c r="B14954" s="917"/>
      <c r="C14954" s="917"/>
      <c r="D14954" s="917"/>
      <c r="E14954" s="917"/>
    </row>
    <row r="14955" spans="1:5">
      <c r="A14955" s="923"/>
      <c r="B14955" s="917"/>
      <c r="C14955" s="917"/>
      <c r="D14955" s="917"/>
      <c r="E14955" s="917"/>
    </row>
    <row r="14956" spans="1:5">
      <c r="A14956" s="923"/>
      <c r="B14956" s="917"/>
      <c r="C14956" s="917"/>
      <c r="D14956" s="917"/>
      <c r="E14956" s="917"/>
    </row>
    <row r="14957" spans="1:5">
      <c r="A14957" s="923"/>
      <c r="B14957" s="917"/>
      <c r="C14957" s="917"/>
      <c r="D14957" s="917"/>
      <c r="E14957" s="917"/>
    </row>
    <row r="14958" spans="1:5">
      <c r="A14958" s="923"/>
      <c r="B14958" s="917"/>
      <c r="C14958" s="917"/>
      <c r="D14958" s="917"/>
      <c r="E14958" s="917"/>
    </row>
    <row r="14959" spans="1:5">
      <c r="A14959" s="923"/>
      <c r="B14959" s="917"/>
      <c r="C14959" s="917"/>
      <c r="D14959" s="917"/>
      <c r="E14959" s="917"/>
    </row>
    <row r="14960" spans="1:5">
      <c r="A14960" s="923"/>
      <c r="B14960" s="917"/>
      <c r="C14960" s="917"/>
      <c r="D14960" s="917"/>
      <c r="E14960" s="917"/>
    </row>
    <row r="14961" spans="1:5">
      <c r="A14961" s="923"/>
      <c r="B14961" s="917"/>
      <c r="C14961" s="917"/>
      <c r="D14961" s="917"/>
      <c r="E14961" s="917"/>
    </row>
    <row r="14962" spans="1:5">
      <c r="A14962" s="923"/>
      <c r="B14962" s="917"/>
      <c r="C14962" s="917"/>
      <c r="D14962" s="917"/>
      <c r="E14962" s="917"/>
    </row>
    <row r="14963" spans="1:5">
      <c r="A14963" s="923"/>
      <c r="B14963" s="917"/>
      <c r="C14963" s="917"/>
      <c r="D14963" s="917"/>
      <c r="E14963" s="917"/>
    </row>
    <row r="14964" spans="1:5">
      <c r="A14964" s="923"/>
      <c r="B14964" s="917"/>
      <c r="C14964" s="917"/>
      <c r="D14964" s="917"/>
      <c r="E14964" s="917"/>
    </row>
    <row r="14965" spans="1:5">
      <c r="A14965" s="923"/>
      <c r="B14965" s="917"/>
      <c r="C14965" s="917"/>
      <c r="D14965" s="917"/>
      <c r="E14965" s="917"/>
    </row>
    <row r="14966" spans="1:5">
      <c r="A14966" s="923"/>
      <c r="B14966" s="917"/>
      <c r="C14966" s="917"/>
      <c r="D14966" s="917"/>
      <c r="E14966" s="917"/>
    </row>
    <row r="14967" spans="1:5">
      <c r="A14967" s="923"/>
      <c r="B14967" s="917"/>
      <c r="C14967" s="917"/>
      <c r="D14967" s="917"/>
      <c r="E14967" s="917"/>
    </row>
    <row r="14968" spans="1:5">
      <c r="A14968" s="923"/>
      <c r="B14968" s="917"/>
      <c r="C14968" s="917"/>
      <c r="D14968" s="917"/>
      <c r="E14968" s="917"/>
    </row>
    <row r="14969" spans="1:5">
      <c r="A14969" s="923"/>
      <c r="B14969" s="917"/>
      <c r="C14969" s="917"/>
      <c r="D14969" s="917"/>
      <c r="E14969" s="917"/>
    </row>
    <row r="14970" spans="1:5">
      <c r="A14970" s="923"/>
      <c r="B14970" s="917"/>
      <c r="C14970" s="917"/>
      <c r="D14970" s="917"/>
      <c r="E14970" s="917"/>
    </row>
    <row r="14971" spans="1:5">
      <c r="A14971" s="923"/>
      <c r="B14971" s="917"/>
      <c r="C14971" s="917"/>
      <c r="D14971" s="917"/>
      <c r="E14971" s="917"/>
    </row>
    <row r="14972" spans="1:5">
      <c r="A14972" s="923"/>
      <c r="B14972" s="917"/>
      <c r="C14972" s="917"/>
      <c r="D14972" s="917"/>
      <c r="E14972" s="917"/>
    </row>
    <row r="14973" spans="1:5">
      <c r="A14973" s="923"/>
      <c r="B14973" s="917"/>
      <c r="C14973" s="917"/>
      <c r="D14973" s="917"/>
      <c r="E14973" s="917"/>
    </row>
    <row r="14974" spans="1:5">
      <c r="A14974" s="923"/>
      <c r="B14974" s="917"/>
      <c r="C14974" s="917"/>
      <c r="D14974" s="917"/>
      <c r="E14974" s="917"/>
    </row>
    <row r="14975" spans="1:5">
      <c r="A14975" s="923"/>
      <c r="B14975" s="917"/>
      <c r="C14975" s="917"/>
      <c r="D14975" s="917"/>
      <c r="E14975" s="917"/>
    </row>
    <row r="14976" spans="1:5">
      <c r="A14976" s="923"/>
      <c r="B14976" s="917"/>
      <c r="C14976" s="917"/>
      <c r="D14976" s="917"/>
      <c r="E14976" s="917"/>
    </row>
    <row r="14977" spans="1:5">
      <c r="A14977" s="923"/>
      <c r="B14977" s="917"/>
      <c r="C14977" s="917"/>
      <c r="D14977" s="917"/>
      <c r="E14977" s="917"/>
    </row>
    <row r="14978" spans="1:5">
      <c r="A14978" s="923"/>
      <c r="B14978" s="917"/>
      <c r="C14978" s="917"/>
      <c r="D14978" s="917"/>
      <c r="E14978" s="917"/>
    </row>
    <row r="14979" spans="1:5">
      <c r="A14979" s="923"/>
      <c r="B14979" s="917"/>
      <c r="C14979" s="917"/>
      <c r="D14979" s="917"/>
      <c r="E14979" s="917"/>
    </row>
    <row r="14980" spans="1:5">
      <c r="A14980" s="923"/>
      <c r="B14980" s="917"/>
      <c r="C14980" s="917"/>
      <c r="D14980" s="917"/>
      <c r="E14980" s="917"/>
    </row>
    <row r="14981" spans="1:5">
      <c r="A14981" s="923"/>
      <c r="B14981" s="917"/>
      <c r="C14981" s="917"/>
      <c r="D14981" s="917"/>
      <c r="E14981" s="917"/>
    </row>
    <row r="14982" spans="1:5">
      <c r="A14982" s="923"/>
      <c r="B14982" s="917"/>
      <c r="C14982" s="917"/>
      <c r="D14982" s="917"/>
      <c r="E14982" s="917"/>
    </row>
    <row r="14983" spans="1:5">
      <c r="A14983" s="923"/>
      <c r="B14983" s="917"/>
      <c r="C14983" s="917"/>
      <c r="D14983" s="917"/>
      <c r="E14983" s="917"/>
    </row>
    <row r="14984" spans="1:5">
      <c r="A14984" s="923"/>
      <c r="B14984" s="917"/>
      <c r="C14984" s="917"/>
      <c r="D14984" s="917"/>
      <c r="E14984" s="917"/>
    </row>
    <row r="14985" spans="1:5">
      <c r="A14985" s="923"/>
      <c r="B14985" s="917"/>
      <c r="C14985" s="917"/>
      <c r="D14985" s="917"/>
      <c r="E14985" s="917"/>
    </row>
    <row r="14986" spans="1:5">
      <c r="A14986" s="923"/>
      <c r="B14986" s="917"/>
      <c r="C14986" s="917"/>
      <c r="D14986" s="917"/>
      <c r="E14986" s="917"/>
    </row>
    <row r="14987" spans="1:5">
      <c r="A14987" s="923"/>
      <c r="B14987" s="917"/>
      <c r="C14987" s="917"/>
      <c r="D14987" s="917"/>
      <c r="E14987" s="917"/>
    </row>
    <row r="14988" spans="1:5">
      <c r="A14988" s="923"/>
      <c r="B14988" s="917"/>
      <c r="C14988" s="917"/>
      <c r="D14988" s="917"/>
      <c r="E14988" s="917"/>
    </row>
    <row r="14989" spans="1:5">
      <c r="A14989" s="923"/>
      <c r="B14989" s="917"/>
      <c r="C14989" s="917"/>
      <c r="D14989" s="917"/>
      <c r="E14989" s="917"/>
    </row>
    <row r="14990" spans="1:5">
      <c r="A14990" s="923"/>
      <c r="B14990" s="917"/>
      <c r="C14990" s="917"/>
      <c r="D14990" s="917"/>
      <c r="E14990" s="917"/>
    </row>
    <row r="14991" spans="1:5">
      <c r="A14991" s="923"/>
      <c r="B14991" s="917"/>
      <c r="C14991" s="917"/>
      <c r="D14991" s="917"/>
      <c r="E14991" s="917"/>
    </row>
    <row r="14992" spans="1:5">
      <c r="A14992" s="923"/>
      <c r="B14992" s="917"/>
      <c r="C14992" s="917"/>
      <c r="D14992" s="917"/>
      <c r="E14992" s="917"/>
    </row>
    <row r="14993" spans="1:5">
      <c r="A14993" s="923"/>
      <c r="B14993" s="917"/>
      <c r="C14993" s="917"/>
      <c r="D14993" s="917"/>
      <c r="E14993" s="917"/>
    </row>
    <row r="14994" spans="1:5">
      <c r="A14994" s="923"/>
      <c r="B14994" s="917"/>
      <c r="C14994" s="917"/>
      <c r="D14994" s="917"/>
      <c r="E14994" s="917"/>
    </row>
    <row r="14995" spans="1:5">
      <c r="A14995" s="923"/>
      <c r="B14995" s="917"/>
      <c r="C14995" s="917"/>
      <c r="D14995" s="917"/>
      <c r="E14995" s="917"/>
    </row>
    <row r="14996" spans="1:5">
      <c r="A14996" s="923"/>
      <c r="B14996" s="917"/>
      <c r="C14996" s="917"/>
      <c r="D14996" s="917"/>
      <c r="E14996" s="917"/>
    </row>
    <row r="14997" spans="1:5">
      <c r="A14997" s="923"/>
      <c r="B14997" s="917"/>
      <c r="C14997" s="917"/>
      <c r="D14997" s="917"/>
      <c r="E14997" s="917"/>
    </row>
    <row r="14998" spans="1:5">
      <c r="A14998" s="923"/>
      <c r="B14998" s="917"/>
      <c r="C14998" s="917"/>
      <c r="D14998" s="917"/>
      <c r="E14998" s="917"/>
    </row>
    <row r="14999" spans="1:5">
      <c r="A14999" s="923"/>
      <c r="B14999" s="917"/>
      <c r="C14999" s="917"/>
      <c r="D14999" s="917"/>
      <c r="E14999" s="917"/>
    </row>
    <row r="15000" spans="1:5">
      <c r="A15000" s="923"/>
      <c r="B15000" s="917"/>
      <c r="C15000" s="917"/>
      <c r="D15000" s="917"/>
      <c r="E15000" s="917"/>
    </row>
    <row r="15001" spans="1:5">
      <c r="A15001" s="923"/>
      <c r="B15001" s="917"/>
      <c r="C15001" s="917"/>
      <c r="D15001" s="917"/>
      <c r="E15001" s="917"/>
    </row>
    <row r="15002" spans="1:5">
      <c r="A15002" s="923"/>
      <c r="B15002" s="917"/>
      <c r="C15002" s="917"/>
      <c r="D15002" s="917"/>
      <c r="E15002" s="917"/>
    </row>
    <row r="15003" spans="1:5">
      <c r="A15003" s="923"/>
      <c r="B15003" s="917"/>
      <c r="C15003" s="917"/>
      <c r="D15003" s="917"/>
      <c r="E15003" s="917"/>
    </row>
    <row r="15004" spans="1:5">
      <c r="A15004" s="923"/>
      <c r="B15004" s="917"/>
      <c r="C15004" s="917"/>
      <c r="D15004" s="917"/>
      <c r="E15004" s="917"/>
    </row>
    <row r="15005" spans="1:5">
      <c r="A15005" s="923"/>
      <c r="B15005" s="917"/>
      <c r="C15005" s="917"/>
      <c r="D15005" s="917"/>
      <c r="E15005" s="917"/>
    </row>
    <row r="15006" spans="1:5">
      <c r="A15006" s="923"/>
      <c r="B15006" s="917"/>
      <c r="C15006" s="917"/>
      <c r="D15006" s="917"/>
      <c r="E15006" s="917"/>
    </row>
    <row r="15007" spans="1:5">
      <c r="A15007" s="923"/>
      <c r="B15007" s="917"/>
      <c r="C15007" s="917"/>
      <c r="D15007" s="917"/>
      <c r="E15007" s="917"/>
    </row>
    <row r="15008" spans="1:5">
      <c r="A15008" s="923"/>
      <c r="B15008" s="917"/>
      <c r="C15008" s="917"/>
      <c r="D15008" s="917"/>
      <c r="E15008" s="917"/>
    </row>
    <row r="15009" spans="1:5">
      <c r="A15009" s="923"/>
      <c r="B15009" s="917"/>
      <c r="C15009" s="917"/>
      <c r="D15009" s="917"/>
      <c r="E15009" s="917"/>
    </row>
    <row r="15010" spans="1:5">
      <c r="A15010" s="923"/>
      <c r="B15010" s="917"/>
      <c r="C15010" s="917"/>
      <c r="D15010" s="917"/>
      <c r="E15010" s="917"/>
    </row>
    <row r="15011" spans="1:5">
      <c r="A15011" s="923"/>
      <c r="B15011" s="917"/>
      <c r="C15011" s="917"/>
      <c r="D15011" s="917"/>
      <c r="E15011" s="917"/>
    </row>
    <row r="15012" spans="1:5">
      <c r="A15012" s="923"/>
      <c r="B15012" s="917"/>
      <c r="C15012" s="917"/>
      <c r="D15012" s="917"/>
      <c r="E15012" s="917"/>
    </row>
    <row r="15013" spans="1:5">
      <c r="A15013" s="923"/>
      <c r="B15013" s="917"/>
      <c r="C15013" s="917"/>
      <c r="D15013" s="917"/>
      <c r="E15013" s="917"/>
    </row>
    <row r="15014" spans="1:5">
      <c r="A15014" s="923"/>
      <c r="B15014" s="917"/>
      <c r="C15014" s="917"/>
      <c r="D15014" s="917"/>
      <c r="E15014" s="917"/>
    </row>
    <row r="15015" spans="1:5">
      <c r="A15015" s="923"/>
      <c r="B15015" s="917"/>
      <c r="C15015" s="917"/>
      <c r="D15015" s="917"/>
      <c r="E15015" s="917"/>
    </row>
    <row r="15016" spans="1:5">
      <c r="A15016" s="923"/>
      <c r="B15016" s="917"/>
      <c r="C15016" s="917"/>
      <c r="D15016" s="917"/>
      <c r="E15016" s="917"/>
    </row>
    <row r="15017" spans="1:5">
      <c r="A15017" s="923"/>
      <c r="B15017" s="917"/>
      <c r="C15017" s="917"/>
      <c r="D15017" s="917"/>
      <c r="E15017" s="917"/>
    </row>
    <row r="15018" spans="1:5">
      <c r="A15018" s="923"/>
      <c r="B15018" s="917"/>
      <c r="C15018" s="917"/>
      <c r="D15018" s="917"/>
      <c r="E15018" s="917"/>
    </row>
    <row r="15019" spans="1:5">
      <c r="A15019" s="923"/>
      <c r="B15019" s="917"/>
      <c r="C15019" s="917"/>
      <c r="D15019" s="917"/>
      <c r="E15019" s="917"/>
    </row>
    <row r="15020" spans="1:5">
      <c r="A15020" s="923"/>
      <c r="B15020" s="917"/>
      <c r="C15020" s="917"/>
      <c r="D15020" s="917"/>
      <c r="E15020" s="917"/>
    </row>
    <row r="15021" spans="1:5">
      <c r="A15021" s="923"/>
      <c r="B15021" s="917"/>
      <c r="C15021" s="917"/>
      <c r="D15021" s="917"/>
      <c r="E15021" s="917"/>
    </row>
    <row r="15022" spans="1:5">
      <c r="A15022" s="923"/>
      <c r="B15022" s="917"/>
      <c r="C15022" s="917"/>
      <c r="D15022" s="917"/>
      <c r="E15022" s="917"/>
    </row>
    <row r="15023" spans="1:5">
      <c r="A15023" s="923"/>
      <c r="B15023" s="917"/>
      <c r="C15023" s="917"/>
      <c r="D15023" s="917"/>
      <c r="E15023" s="917"/>
    </row>
    <row r="15024" spans="1:5">
      <c r="A15024" s="923"/>
      <c r="B15024" s="917"/>
      <c r="C15024" s="917"/>
      <c r="D15024" s="917"/>
      <c r="E15024" s="917"/>
    </row>
    <row r="15025" spans="1:5">
      <c r="A15025" s="923"/>
      <c r="B15025" s="917"/>
      <c r="C15025" s="917"/>
      <c r="D15025" s="917"/>
      <c r="E15025" s="917"/>
    </row>
    <row r="15026" spans="1:5">
      <c r="A15026" s="923"/>
      <c r="B15026" s="917"/>
      <c r="C15026" s="917"/>
      <c r="D15026" s="917"/>
      <c r="E15026" s="917"/>
    </row>
    <row r="15027" spans="1:5">
      <c r="A15027" s="923"/>
      <c r="B15027" s="917"/>
      <c r="C15027" s="917"/>
      <c r="D15027" s="917"/>
      <c r="E15027" s="917"/>
    </row>
    <row r="15028" spans="1:5">
      <c r="A15028" s="923"/>
      <c r="B15028" s="917"/>
      <c r="C15028" s="917"/>
      <c r="D15028" s="917"/>
      <c r="E15028" s="917"/>
    </row>
    <row r="15029" spans="1:5">
      <c r="A15029" s="923"/>
      <c r="B15029" s="917"/>
      <c r="C15029" s="917"/>
      <c r="D15029" s="917"/>
      <c r="E15029" s="917"/>
    </row>
    <row r="15030" spans="1:5">
      <c r="A15030" s="923"/>
      <c r="B15030" s="917"/>
      <c r="C15030" s="917"/>
      <c r="D15030" s="917"/>
      <c r="E15030" s="917"/>
    </row>
    <row r="15031" spans="1:5">
      <c r="A15031" s="923"/>
      <c r="B15031" s="917"/>
      <c r="C15031" s="917"/>
      <c r="D15031" s="917"/>
      <c r="E15031" s="917"/>
    </row>
    <row r="15032" spans="1:5">
      <c r="A15032" s="923"/>
      <c r="B15032" s="917"/>
      <c r="C15032" s="917"/>
      <c r="D15032" s="917"/>
      <c r="E15032" s="917"/>
    </row>
    <row r="15033" spans="1:5">
      <c r="A15033" s="923"/>
      <c r="B15033" s="917"/>
      <c r="C15033" s="917"/>
      <c r="D15033" s="917"/>
      <c r="E15033" s="917"/>
    </row>
    <row r="15034" spans="1:5">
      <c r="A15034" s="923"/>
      <c r="B15034" s="917"/>
      <c r="C15034" s="917"/>
      <c r="D15034" s="917"/>
      <c r="E15034" s="917"/>
    </row>
    <row r="15035" spans="1:5">
      <c r="A15035" s="923"/>
      <c r="B15035" s="917"/>
      <c r="C15035" s="917"/>
      <c r="D15035" s="917"/>
      <c r="E15035" s="917"/>
    </row>
    <row r="15036" spans="1:5">
      <c r="A15036" s="923"/>
      <c r="B15036" s="917"/>
      <c r="C15036" s="917"/>
      <c r="D15036" s="917"/>
      <c r="E15036" s="917"/>
    </row>
    <row r="15037" spans="1:5">
      <c r="A15037" s="923"/>
      <c r="B15037" s="917"/>
      <c r="C15037" s="917"/>
      <c r="D15037" s="917"/>
      <c r="E15037" s="917"/>
    </row>
    <row r="15038" spans="1:5">
      <c r="A15038" s="923"/>
      <c r="B15038" s="917"/>
      <c r="C15038" s="917"/>
      <c r="D15038" s="917"/>
      <c r="E15038" s="917"/>
    </row>
    <row r="15039" spans="1:5">
      <c r="A15039" s="923"/>
      <c r="B15039" s="917"/>
      <c r="C15039" s="917"/>
      <c r="D15039" s="917"/>
      <c r="E15039" s="917"/>
    </row>
    <row r="15040" spans="1:5">
      <c r="A15040" s="923"/>
      <c r="B15040" s="917"/>
      <c r="C15040" s="917"/>
      <c r="D15040" s="917"/>
      <c r="E15040" s="917"/>
    </row>
    <row r="15041" spans="1:5">
      <c r="A15041" s="923"/>
      <c r="B15041" s="917"/>
      <c r="C15041" s="917"/>
      <c r="D15041" s="917"/>
      <c r="E15041" s="917"/>
    </row>
    <row r="15042" spans="1:5">
      <c r="A15042" s="923"/>
      <c r="B15042" s="917"/>
      <c r="C15042" s="917"/>
      <c r="D15042" s="917"/>
      <c r="E15042" s="917"/>
    </row>
    <row r="15043" spans="1:5">
      <c r="A15043" s="923"/>
      <c r="B15043" s="917"/>
      <c r="C15043" s="917"/>
      <c r="D15043" s="917"/>
      <c r="E15043" s="917"/>
    </row>
    <row r="15044" spans="1:5">
      <c r="A15044" s="923"/>
      <c r="B15044" s="917"/>
      <c r="C15044" s="917"/>
      <c r="D15044" s="917"/>
      <c r="E15044" s="917"/>
    </row>
    <row r="15045" spans="1:5">
      <c r="A15045" s="923"/>
      <c r="B15045" s="917"/>
      <c r="C15045" s="917"/>
      <c r="D15045" s="917"/>
      <c r="E15045" s="917"/>
    </row>
    <row r="15046" spans="1:5">
      <c r="A15046" s="923"/>
      <c r="B15046" s="917"/>
      <c r="C15046" s="917"/>
      <c r="D15046" s="917"/>
      <c r="E15046" s="917"/>
    </row>
    <row r="15047" spans="1:5">
      <c r="A15047" s="923"/>
      <c r="B15047" s="917"/>
      <c r="C15047" s="917"/>
      <c r="D15047" s="917"/>
      <c r="E15047" s="917"/>
    </row>
    <row r="15048" spans="1:5">
      <c r="A15048" s="923"/>
      <c r="B15048" s="917"/>
      <c r="C15048" s="917"/>
      <c r="D15048" s="917"/>
      <c r="E15048" s="917"/>
    </row>
    <row r="15049" spans="1:5">
      <c r="A15049" s="923"/>
      <c r="B15049" s="917"/>
      <c r="C15049" s="917"/>
      <c r="D15049" s="917"/>
      <c r="E15049" s="917"/>
    </row>
    <row r="15050" spans="1:5">
      <c r="A15050" s="923"/>
      <c r="B15050" s="917"/>
      <c r="C15050" s="917"/>
      <c r="D15050" s="917"/>
      <c r="E15050" s="917"/>
    </row>
    <row r="15051" spans="1:5">
      <c r="A15051" s="923"/>
      <c r="B15051" s="917"/>
      <c r="C15051" s="917"/>
      <c r="D15051" s="917"/>
      <c r="E15051" s="917"/>
    </row>
    <row r="15052" spans="1:5">
      <c r="A15052" s="923"/>
      <c r="B15052" s="917"/>
      <c r="C15052" s="917"/>
      <c r="D15052" s="917"/>
      <c r="E15052" s="917"/>
    </row>
    <row r="15053" spans="1:5">
      <c r="A15053" s="923"/>
      <c r="B15053" s="917"/>
      <c r="C15053" s="917"/>
      <c r="D15053" s="917"/>
      <c r="E15053" s="917"/>
    </row>
    <row r="15054" spans="1:5">
      <c r="A15054" s="923"/>
      <c r="B15054" s="917"/>
      <c r="C15054" s="917"/>
      <c r="D15054" s="917"/>
      <c r="E15054" s="917"/>
    </row>
    <row r="15055" spans="1:5">
      <c r="A15055" s="923"/>
      <c r="B15055" s="917"/>
      <c r="C15055" s="917"/>
      <c r="D15055" s="917"/>
      <c r="E15055" s="917"/>
    </row>
    <row r="15056" spans="1:5">
      <c r="A15056" s="923"/>
      <c r="B15056" s="917"/>
      <c r="C15056" s="917"/>
      <c r="D15056" s="917"/>
      <c r="E15056" s="917"/>
    </row>
    <row r="15057" spans="1:5">
      <c r="A15057" s="923"/>
      <c r="B15057" s="917"/>
      <c r="C15057" s="917"/>
      <c r="D15057" s="917"/>
      <c r="E15057" s="917"/>
    </row>
    <row r="15058" spans="1:5">
      <c r="A15058" s="923"/>
      <c r="B15058" s="917"/>
      <c r="C15058" s="917"/>
      <c r="D15058" s="917"/>
      <c r="E15058" s="917"/>
    </row>
    <row r="15059" spans="1:5">
      <c r="A15059" s="923"/>
      <c r="B15059" s="917"/>
      <c r="C15059" s="917"/>
      <c r="D15059" s="917"/>
      <c r="E15059" s="917"/>
    </row>
    <row r="15060" spans="1:5">
      <c r="A15060" s="923"/>
      <c r="B15060" s="917"/>
      <c r="C15060" s="917"/>
      <c r="D15060" s="917"/>
      <c r="E15060" s="917"/>
    </row>
    <row r="15061" spans="1:5">
      <c r="A15061" s="923"/>
      <c r="B15061" s="917"/>
      <c r="C15061" s="917"/>
      <c r="D15061" s="917"/>
      <c r="E15061" s="917"/>
    </row>
    <row r="15062" spans="1:5">
      <c r="A15062" s="923"/>
      <c r="B15062" s="917"/>
      <c r="C15062" s="917"/>
      <c r="D15062" s="917"/>
      <c r="E15062" s="917"/>
    </row>
    <row r="15063" spans="1:5">
      <c r="A15063" s="923"/>
      <c r="B15063" s="917"/>
      <c r="C15063" s="917"/>
      <c r="D15063" s="917"/>
      <c r="E15063" s="917"/>
    </row>
    <row r="15064" spans="1:5">
      <c r="A15064" s="923"/>
      <c r="B15064" s="917"/>
      <c r="C15064" s="917"/>
      <c r="D15064" s="917"/>
      <c r="E15064" s="917"/>
    </row>
    <row r="15065" spans="1:5">
      <c r="A15065" s="923"/>
      <c r="B15065" s="917"/>
      <c r="C15065" s="917"/>
      <c r="D15065" s="917"/>
      <c r="E15065" s="917"/>
    </row>
    <row r="15066" spans="1:5">
      <c r="A15066" s="923"/>
      <c r="B15066" s="917"/>
      <c r="C15066" s="917"/>
      <c r="D15066" s="917"/>
      <c r="E15066" s="917"/>
    </row>
    <row r="15067" spans="1:5">
      <c r="A15067" s="923"/>
      <c r="B15067" s="917"/>
      <c r="C15067" s="917"/>
      <c r="D15067" s="917"/>
      <c r="E15067" s="917"/>
    </row>
    <row r="15068" spans="1:5">
      <c r="A15068" s="923"/>
      <c r="B15068" s="917"/>
      <c r="C15068" s="917"/>
      <c r="D15068" s="917"/>
      <c r="E15068" s="917"/>
    </row>
    <row r="15069" spans="1:5">
      <c r="A15069" s="923"/>
      <c r="B15069" s="917"/>
      <c r="C15069" s="917"/>
      <c r="D15069" s="917"/>
      <c r="E15069" s="917"/>
    </row>
    <row r="15070" spans="1:5">
      <c r="A15070" s="923"/>
      <c r="B15070" s="917"/>
      <c r="C15070" s="917"/>
      <c r="D15070" s="917"/>
      <c r="E15070" s="917"/>
    </row>
    <row r="15071" spans="1:5">
      <c r="A15071" s="923"/>
      <c r="B15071" s="917"/>
      <c r="C15071" s="917"/>
      <c r="D15071" s="917"/>
      <c r="E15071" s="917"/>
    </row>
    <row r="15072" spans="1:5">
      <c r="A15072" s="923"/>
      <c r="B15072" s="917"/>
      <c r="C15072" s="917"/>
      <c r="D15072" s="917"/>
      <c r="E15072" s="917"/>
    </row>
    <row r="15073" spans="1:5">
      <c r="A15073" s="923"/>
      <c r="B15073" s="917"/>
      <c r="C15073" s="917"/>
      <c r="D15073" s="917"/>
      <c r="E15073" s="917"/>
    </row>
    <row r="15074" spans="1:5">
      <c r="A15074" s="923"/>
      <c r="B15074" s="917"/>
      <c r="C15074" s="917"/>
      <c r="D15074" s="917"/>
      <c r="E15074" s="917"/>
    </row>
    <row r="15075" spans="1:5">
      <c r="A15075" s="923"/>
      <c r="B15075" s="917"/>
      <c r="C15075" s="917"/>
      <c r="D15075" s="917"/>
      <c r="E15075" s="917"/>
    </row>
    <row r="15076" spans="1:5">
      <c r="A15076" s="923"/>
      <c r="B15076" s="917"/>
      <c r="C15076" s="917"/>
      <c r="D15076" s="917"/>
      <c r="E15076" s="917"/>
    </row>
    <row r="15077" spans="1:5">
      <c r="A15077" s="923"/>
      <c r="B15077" s="917"/>
      <c r="C15077" s="917"/>
      <c r="D15077" s="917"/>
      <c r="E15077" s="917"/>
    </row>
    <row r="15078" spans="1:5">
      <c r="A15078" s="923"/>
      <c r="B15078" s="917"/>
      <c r="C15078" s="917"/>
      <c r="D15078" s="917"/>
      <c r="E15078" s="917"/>
    </row>
    <row r="15079" spans="1:5">
      <c r="A15079" s="923"/>
      <c r="B15079" s="917"/>
      <c r="C15079" s="917"/>
      <c r="D15079" s="917"/>
      <c r="E15079" s="917"/>
    </row>
    <row r="15080" spans="1:5">
      <c r="A15080" s="923"/>
      <c r="B15080" s="917"/>
      <c r="C15080" s="917"/>
      <c r="D15080" s="917"/>
      <c r="E15080" s="917"/>
    </row>
    <row r="15081" spans="1:5">
      <c r="A15081" s="923"/>
      <c r="B15081" s="917"/>
      <c r="C15081" s="917"/>
      <c r="D15081" s="917"/>
      <c r="E15081" s="917"/>
    </row>
    <row r="15082" spans="1:5">
      <c r="A15082" s="923"/>
      <c r="B15082" s="917"/>
      <c r="C15082" s="917"/>
      <c r="D15082" s="917"/>
      <c r="E15082" s="917"/>
    </row>
    <row r="15083" spans="1:5">
      <c r="A15083" s="923"/>
      <c r="B15083" s="917"/>
      <c r="C15083" s="917"/>
      <c r="D15083" s="917"/>
      <c r="E15083" s="917"/>
    </row>
    <row r="15084" spans="1:5">
      <c r="A15084" s="923"/>
      <c r="B15084" s="917"/>
      <c r="C15084" s="917"/>
      <c r="D15084" s="917"/>
      <c r="E15084" s="917"/>
    </row>
    <row r="15085" spans="1:5">
      <c r="A15085" s="923"/>
      <c r="B15085" s="917"/>
      <c r="C15085" s="917"/>
      <c r="D15085" s="917"/>
      <c r="E15085" s="917"/>
    </row>
    <row r="15086" spans="1:5">
      <c r="A15086" s="923"/>
      <c r="B15086" s="917"/>
      <c r="C15086" s="917"/>
      <c r="D15086" s="917"/>
      <c r="E15086" s="917"/>
    </row>
    <row r="15087" spans="1:5">
      <c r="A15087" s="923"/>
      <c r="B15087" s="917"/>
      <c r="C15087" s="917"/>
      <c r="D15087" s="917"/>
      <c r="E15087" s="917"/>
    </row>
    <row r="15088" spans="1:5">
      <c r="A15088" s="923"/>
      <c r="B15088" s="917"/>
      <c r="C15088" s="917"/>
      <c r="D15088" s="917"/>
      <c r="E15088" s="917"/>
    </row>
    <row r="15089" spans="1:5">
      <c r="A15089" s="923"/>
      <c r="B15089" s="917"/>
      <c r="C15089" s="917"/>
      <c r="D15089" s="917"/>
      <c r="E15089" s="917"/>
    </row>
    <row r="15090" spans="1:5">
      <c r="A15090" s="923"/>
      <c r="B15090" s="917"/>
      <c r="C15090" s="917"/>
      <c r="D15090" s="917"/>
      <c r="E15090" s="917"/>
    </row>
    <row r="15091" spans="1:5">
      <c r="A15091" s="923"/>
      <c r="B15091" s="917"/>
      <c r="C15091" s="917"/>
      <c r="D15091" s="917"/>
      <c r="E15091" s="917"/>
    </row>
    <row r="15092" spans="1:5">
      <c r="A15092" s="923"/>
      <c r="B15092" s="917"/>
      <c r="C15092" s="917"/>
      <c r="D15092" s="917"/>
      <c r="E15092" s="917"/>
    </row>
    <row r="15093" spans="1:5">
      <c r="A15093" s="923"/>
      <c r="B15093" s="917"/>
      <c r="C15093" s="917"/>
      <c r="D15093" s="917"/>
      <c r="E15093" s="917"/>
    </row>
    <row r="15094" spans="1:5">
      <c r="A15094" s="923"/>
      <c r="B15094" s="917"/>
      <c r="C15094" s="917"/>
      <c r="D15094" s="917"/>
      <c r="E15094" s="917"/>
    </row>
    <row r="15095" spans="1:5">
      <c r="A15095" s="923"/>
      <c r="B15095" s="917"/>
      <c r="C15095" s="917"/>
      <c r="D15095" s="917"/>
      <c r="E15095" s="917"/>
    </row>
    <row r="15096" spans="1:5">
      <c r="A15096" s="923"/>
      <c r="B15096" s="917"/>
      <c r="C15096" s="917"/>
      <c r="D15096" s="917"/>
      <c r="E15096" s="917"/>
    </row>
    <row r="15097" spans="1:5">
      <c r="A15097" s="923"/>
      <c r="B15097" s="917"/>
      <c r="C15097" s="917"/>
      <c r="D15097" s="917"/>
      <c r="E15097" s="917"/>
    </row>
    <row r="15098" spans="1:5">
      <c r="A15098" s="923"/>
      <c r="B15098" s="917"/>
      <c r="C15098" s="917"/>
      <c r="D15098" s="917"/>
      <c r="E15098" s="917"/>
    </row>
    <row r="15099" spans="1:5">
      <c r="A15099" s="923"/>
      <c r="B15099" s="917"/>
      <c r="C15099" s="917"/>
      <c r="D15099" s="917"/>
      <c r="E15099" s="917"/>
    </row>
    <row r="15100" spans="1:5">
      <c r="A15100" s="923"/>
      <c r="B15100" s="917"/>
      <c r="C15100" s="917"/>
      <c r="D15100" s="917"/>
      <c r="E15100" s="917"/>
    </row>
    <row r="15101" spans="1:5">
      <c r="A15101" s="923"/>
      <c r="B15101" s="917"/>
      <c r="C15101" s="917"/>
      <c r="D15101" s="917"/>
      <c r="E15101" s="917"/>
    </row>
    <row r="15102" spans="1:5">
      <c r="A15102" s="923"/>
      <c r="B15102" s="917"/>
      <c r="C15102" s="917"/>
      <c r="D15102" s="917"/>
      <c r="E15102" s="917"/>
    </row>
    <row r="15103" spans="1:5">
      <c r="A15103" s="923"/>
      <c r="B15103" s="917"/>
      <c r="C15103" s="917"/>
      <c r="D15103" s="917"/>
      <c r="E15103" s="917"/>
    </row>
    <row r="15104" spans="1:5">
      <c r="A15104" s="923"/>
      <c r="B15104" s="917"/>
      <c r="C15104" s="917"/>
      <c r="D15104" s="917"/>
      <c r="E15104" s="917"/>
    </row>
    <row r="15105" spans="1:5">
      <c r="A15105" s="923"/>
      <c r="B15105" s="917"/>
      <c r="C15105" s="917"/>
      <c r="D15105" s="917"/>
      <c r="E15105" s="917"/>
    </row>
    <row r="15106" spans="1:5">
      <c r="A15106" s="923"/>
      <c r="B15106" s="917"/>
      <c r="C15106" s="917"/>
      <c r="D15106" s="917"/>
      <c r="E15106" s="917"/>
    </row>
    <row r="15107" spans="1:5">
      <c r="A15107" s="923"/>
      <c r="B15107" s="917"/>
      <c r="C15107" s="917"/>
      <c r="D15107" s="917"/>
      <c r="E15107" s="917"/>
    </row>
    <row r="15108" spans="1:5">
      <c r="A15108" s="923"/>
      <c r="B15108" s="917"/>
      <c r="C15108" s="917"/>
      <c r="D15108" s="917"/>
      <c r="E15108" s="917"/>
    </row>
    <row r="15109" spans="1:5">
      <c r="A15109" s="923"/>
      <c r="B15109" s="917"/>
      <c r="C15109" s="917"/>
      <c r="D15109" s="917"/>
      <c r="E15109" s="917"/>
    </row>
    <row r="15110" spans="1:5">
      <c r="A15110" s="923"/>
      <c r="B15110" s="917"/>
      <c r="C15110" s="917"/>
      <c r="D15110" s="917"/>
      <c r="E15110" s="917"/>
    </row>
    <row r="15111" spans="1:5">
      <c r="A15111" s="923"/>
      <c r="B15111" s="917"/>
      <c r="C15111" s="917"/>
      <c r="D15111" s="917"/>
      <c r="E15111" s="917"/>
    </row>
    <row r="15112" spans="1:5">
      <c r="A15112" s="923"/>
      <c r="B15112" s="917"/>
      <c r="C15112" s="917"/>
      <c r="D15112" s="917"/>
      <c r="E15112" s="917"/>
    </row>
    <row r="15113" spans="1:5">
      <c r="A15113" s="923"/>
      <c r="B15113" s="917"/>
      <c r="C15113" s="917"/>
      <c r="D15113" s="917"/>
      <c r="E15113" s="917"/>
    </row>
    <row r="15114" spans="1:5">
      <c r="A15114" s="923"/>
      <c r="B15114" s="917"/>
      <c r="C15114" s="917"/>
      <c r="D15114" s="917"/>
      <c r="E15114" s="917"/>
    </row>
    <row r="15115" spans="1:5">
      <c r="A15115" s="923"/>
      <c r="B15115" s="917"/>
      <c r="C15115" s="917"/>
      <c r="D15115" s="917"/>
      <c r="E15115" s="917"/>
    </row>
    <row r="15116" spans="1:5">
      <c r="A15116" s="923"/>
      <c r="B15116" s="917"/>
      <c r="C15116" s="917"/>
      <c r="D15116" s="917"/>
      <c r="E15116" s="917"/>
    </row>
    <row r="15117" spans="1:5">
      <c r="A15117" s="923"/>
      <c r="B15117" s="917"/>
      <c r="C15117" s="917"/>
      <c r="D15117" s="917"/>
      <c r="E15117" s="917"/>
    </row>
    <row r="15118" spans="1:5">
      <c r="A15118" s="923"/>
      <c r="B15118" s="917"/>
      <c r="C15118" s="917"/>
      <c r="D15118" s="917"/>
      <c r="E15118" s="917"/>
    </row>
    <row r="15119" spans="1:5">
      <c r="A15119" s="923"/>
      <c r="B15119" s="917"/>
      <c r="C15119" s="917"/>
      <c r="D15119" s="917"/>
      <c r="E15119" s="917"/>
    </row>
    <row r="15120" spans="1:5">
      <c r="A15120" s="923"/>
      <c r="B15120" s="917"/>
      <c r="C15120" s="917"/>
      <c r="D15120" s="917"/>
      <c r="E15120" s="917"/>
    </row>
    <row r="15121" spans="1:5">
      <c r="A15121" s="923"/>
      <c r="B15121" s="917"/>
      <c r="C15121" s="917"/>
      <c r="D15121" s="917"/>
      <c r="E15121" s="917"/>
    </row>
    <row r="15122" spans="1:5">
      <c r="A15122" s="923"/>
      <c r="B15122" s="917"/>
      <c r="C15122" s="917"/>
      <c r="D15122" s="917"/>
      <c r="E15122" s="917"/>
    </row>
    <row r="15123" spans="1:5">
      <c r="A15123" s="923"/>
      <c r="B15123" s="917"/>
      <c r="C15123" s="917"/>
      <c r="D15123" s="917"/>
      <c r="E15123" s="917"/>
    </row>
    <row r="15124" spans="1:5">
      <c r="A15124" s="923"/>
      <c r="B15124" s="917"/>
      <c r="C15124" s="917"/>
      <c r="D15124" s="917"/>
      <c r="E15124" s="917"/>
    </row>
    <row r="15125" spans="1:5">
      <c r="A15125" s="923"/>
      <c r="B15125" s="917"/>
      <c r="C15125" s="917"/>
      <c r="D15125" s="917"/>
      <c r="E15125" s="917"/>
    </row>
    <row r="15126" spans="1:5">
      <c r="A15126" s="923"/>
      <c r="B15126" s="917"/>
      <c r="C15126" s="917"/>
      <c r="D15126" s="917"/>
      <c r="E15126" s="917"/>
    </row>
    <row r="15127" spans="1:5">
      <c r="A15127" s="923"/>
      <c r="B15127" s="917"/>
      <c r="C15127" s="917"/>
      <c r="D15127" s="917"/>
      <c r="E15127" s="917"/>
    </row>
    <row r="15128" spans="1:5">
      <c r="A15128" s="923"/>
      <c r="B15128" s="917"/>
      <c r="C15128" s="917"/>
      <c r="D15128" s="917"/>
      <c r="E15128" s="917"/>
    </row>
    <row r="15129" spans="1:5">
      <c r="A15129" s="923"/>
      <c r="B15129" s="917"/>
      <c r="C15129" s="917"/>
      <c r="D15129" s="917"/>
      <c r="E15129" s="917"/>
    </row>
    <row r="15130" spans="1:5">
      <c r="A15130" s="923"/>
      <c r="B15130" s="917"/>
      <c r="C15130" s="917"/>
      <c r="D15130" s="917"/>
      <c r="E15130" s="917"/>
    </row>
    <row r="15131" spans="1:5">
      <c r="A15131" s="923"/>
      <c r="B15131" s="917"/>
      <c r="C15131" s="917"/>
      <c r="D15131" s="917"/>
      <c r="E15131" s="917"/>
    </row>
    <row r="15132" spans="1:5">
      <c r="A15132" s="923"/>
      <c r="B15132" s="917"/>
      <c r="C15132" s="917"/>
      <c r="D15132" s="917"/>
      <c r="E15132" s="917"/>
    </row>
    <row r="15133" spans="1:5">
      <c r="A15133" s="923"/>
      <c r="B15133" s="917"/>
      <c r="C15133" s="917"/>
      <c r="D15133" s="917"/>
      <c r="E15133" s="917"/>
    </row>
    <row r="15134" spans="1:5">
      <c r="A15134" s="923"/>
      <c r="B15134" s="917"/>
      <c r="C15134" s="917"/>
      <c r="D15134" s="917"/>
      <c r="E15134" s="917"/>
    </row>
    <row r="15135" spans="1:5">
      <c r="A15135" s="923"/>
      <c r="B15135" s="917"/>
      <c r="C15135" s="917"/>
      <c r="D15135" s="917"/>
      <c r="E15135" s="917"/>
    </row>
    <row r="15136" spans="1:5">
      <c r="A15136" s="923"/>
      <c r="B15136" s="917"/>
      <c r="C15136" s="917"/>
      <c r="D15136" s="917"/>
      <c r="E15136" s="917"/>
    </row>
    <row r="15137" spans="1:5">
      <c r="A15137" s="923"/>
      <c r="B15137" s="917"/>
      <c r="C15137" s="917"/>
      <c r="D15137" s="917"/>
      <c r="E15137" s="917"/>
    </row>
    <row r="15138" spans="1:5">
      <c r="A15138" s="923"/>
      <c r="B15138" s="917"/>
      <c r="C15138" s="917"/>
      <c r="D15138" s="917"/>
      <c r="E15138" s="917"/>
    </row>
    <row r="15139" spans="1:5">
      <c r="A15139" s="923"/>
      <c r="B15139" s="917"/>
      <c r="C15139" s="917"/>
      <c r="D15139" s="917"/>
      <c r="E15139" s="917"/>
    </row>
    <row r="15140" spans="1:5">
      <c r="A15140" s="923"/>
      <c r="B15140" s="917"/>
      <c r="C15140" s="917"/>
      <c r="D15140" s="917"/>
      <c r="E15140" s="917"/>
    </row>
    <row r="15141" spans="1:5">
      <c r="A15141" s="923"/>
      <c r="B15141" s="917"/>
      <c r="C15141" s="917"/>
      <c r="D15141" s="917"/>
      <c r="E15141" s="917"/>
    </row>
    <row r="15142" spans="1:5">
      <c r="A15142" s="923"/>
      <c r="B15142" s="917"/>
      <c r="C15142" s="917"/>
      <c r="D15142" s="917"/>
      <c r="E15142" s="917"/>
    </row>
    <row r="15143" spans="1:5">
      <c r="A15143" s="923"/>
      <c r="B15143" s="917"/>
      <c r="C15143" s="917"/>
      <c r="D15143" s="917"/>
      <c r="E15143" s="917"/>
    </row>
    <row r="15144" spans="1:5">
      <c r="A15144" s="923"/>
      <c r="B15144" s="917"/>
      <c r="C15144" s="917"/>
      <c r="D15144" s="917"/>
      <c r="E15144" s="917"/>
    </row>
    <row r="15145" spans="1:5">
      <c r="A15145" s="923"/>
      <c r="B15145" s="917"/>
      <c r="C15145" s="917"/>
      <c r="D15145" s="917"/>
      <c r="E15145" s="917"/>
    </row>
    <row r="15146" spans="1:5">
      <c r="A15146" s="923"/>
      <c r="B15146" s="917"/>
      <c r="C15146" s="917"/>
      <c r="D15146" s="917"/>
      <c r="E15146" s="917"/>
    </row>
    <row r="15147" spans="1:5">
      <c r="A15147" s="923"/>
      <c r="B15147" s="917"/>
      <c r="C15147" s="917"/>
      <c r="D15147" s="917"/>
      <c r="E15147" s="917"/>
    </row>
    <row r="15148" spans="1:5">
      <c r="A15148" s="923"/>
      <c r="B15148" s="917"/>
      <c r="C15148" s="917"/>
      <c r="D15148" s="917"/>
      <c r="E15148" s="917"/>
    </row>
    <row r="15149" spans="1:5">
      <c r="A15149" s="923"/>
      <c r="B15149" s="917"/>
      <c r="C15149" s="917"/>
      <c r="D15149" s="917"/>
      <c r="E15149" s="917"/>
    </row>
    <row r="15150" spans="1:5">
      <c r="A15150" s="923"/>
      <c r="B15150" s="917"/>
      <c r="C15150" s="917"/>
      <c r="D15150" s="917"/>
      <c r="E15150" s="917"/>
    </row>
    <row r="15151" spans="1:5">
      <c r="A15151" s="923"/>
      <c r="B15151" s="917"/>
      <c r="C15151" s="917"/>
      <c r="D15151" s="917"/>
      <c r="E15151" s="917"/>
    </row>
    <row r="15152" spans="1:5">
      <c r="A15152" s="923"/>
      <c r="B15152" s="917"/>
      <c r="C15152" s="917"/>
      <c r="D15152" s="917"/>
      <c r="E15152" s="917"/>
    </row>
    <row r="15153" spans="1:5">
      <c r="A15153" s="923"/>
      <c r="B15153" s="917"/>
      <c r="C15153" s="917"/>
      <c r="D15153" s="917"/>
      <c r="E15153" s="917"/>
    </row>
    <row r="15154" spans="1:5">
      <c r="A15154" s="923"/>
      <c r="B15154" s="917"/>
      <c r="C15154" s="917"/>
      <c r="D15154" s="917"/>
      <c r="E15154" s="917"/>
    </row>
    <row r="15155" spans="1:5">
      <c r="A15155" s="923"/>
      <c r="B15155" s="917"/>
      <c r="C15155" s="917"/>
      <c r="D15155" s="917"/>
      <c r="E15155" s="917"/>
    </row>
    <row r="15156" spans="1:5">
      <c r="A15156" s="923"/>
      <c r="B15156" s="917"/>
      <c r="C15156" s="917"/>
      <c r="D15156" s="917"/>
      <c r="E15156" s="917"/>
    </row>
    <row r="15157" spans="1:5">
      <c r="A15157" s="923"/>
      <c r="B15157" s="917"/>
      <c r="C15157" s="917"/>
      <c r="D15157" s="917"/>
      <c r="E15157" s="917"/>
    </row>
    <row r="15158" spans="1:5">
      <c r="A15158" s="923"/>
      <c r="B15158" s="917"/>
      <c r="C15158" s="917"/>
      <c r="D15158" s="917"/>
      <c r="E15158" s="917"/>
    </row>
    <row r="15159" spans="1:5">
      <c r="A15159" s="923"/>
      <c r="B15159" s="917"/>
      <c r="C15159" s="917"/>
      <c r="D15159" s="917"/>
      <c r="E15159" s="917"/>
    </row>
    <row r="15160" spans="1:5">
      <c r="A15160" s="923"/>
      <c r="B15160" s="917"/>
      <c r="C15160" s="917"/>
      <c r="D15160" s="917"/>
      <c r="E15160" s="917"/>
    </row>
    <row r="15161" spans="1:5">
      <c r="A15161" s="923"/>
      <c r="B15161" s="917"/>
      <c r="C15161" s="917"/>
      <c r="D15161" s="917"/>
      <c r="E15161" s="917"/>
    </row>
    <row r="15162" spans="1:5">
      <c r="A15162" s="923"/>
      <c r="B15162" s="917"/>
      <c r="C15162" s="917"/>
      <c r="D15162" s="917"/>
      <c r="E15162" s="917"/>
    </row>
    <row r="15163" spans="1:5">
      <c r="A15163" s="923"/>
      <c r="B15163" s="917"/>
      <c r="C15163" s="917"/>
      <c r="D15163" s="917"/>
      <c r="E15163" s="917"/>
    </row>
    <row r="15164" spans="1:5">
      <c r="A15164" s="923"/>
      <c r="B15164" s="917"/>
      <c r="C15164" s="917"/>
      <c r="D15164" s="917"/>
      <c r="E15164" s="917"/>
    </row>
    <row r="15165" spans="1:5">
      <c r="A15165" s="923"/>
      <c r="B15165" s="917"/>
      <c r="C15165" s="917"/>
      <c r="D15165" s="917"/>
      <c r="E15165" s="917"/>
    </row>
    <row r="15166" spans="1:5">
      <c r="A15166" s="923"/>
      <c r="B15166" s="917"/>
      <c r="C15166" s="917"/>
      <c r="D15166" s="917"/>
      <c r="E15166" s="917"/>
    </row>
    <row r="15167" spans="1:5">
      <c r="A15167" s="923"/>
      <c r="B15167" s="917"/>
      <c r="C15167" s="917"/>
      <c r="D15167" s="917"/>
      <c r="E15167" s="917"/>
    </row>
    <row r="15168" spans="1:5">
      <c r="A15168" s="923"/>
      <c r="B15168" s="917"/>
      <c r="C15168" s="917"/>
      <c r="D15168" s="917"/>
      <c r="E15168" s="917"/>
    </row>
    <row r="15169" spans="1:5">
      <c r="A15169" s="923"/>
      <c r="B15169" s="917"/>
      <c r="C15169" s="917"/>
      <c r="D15169" s="917"/>
      <c r="E15169" s="917"/>
    </row>
    <row r="15170" spans="1:5">
      <c r="A15170" s="923"/>
      <c r="B15170" s="917"/>
      <c r="C15170" s="917"/>
      <c r="D15170" s="917"/>
      <c r="E15170" s="917"/>
    </row>
    <row r="15171" spans="1:5">
      <c r="A15171" s="923"/>
      <c r="B15171" s="917"/>
      <c r="C15171" s="917"/>
      <c r="D15171" s="917"/>
      <c r="E15171" s="917"/>
    </row>
    <row r="15172" spans="1:5">
      <c r="A15172" s="923"/>
      <c r="B15172" s="917"/>
      <c r="C15172" s="917"/>
      <c r="D15172" s="917"/>
      <c r="E15172" s="917"/>
    </row>
    <row r="15173" spans="1:5">
      <c r="A15173" s="923"/>
      <c r="B15173" s="917"/>
      <c r="C15173" s="917"/>
      <c r="D15173" s="917"/>
      <c r="E15173" s="917"/>
    </row>
    <row r="15174" spans="1:5">
      <c r="A15174" s="923"/>
      <c r="B15174" s="917"/>
      <c r="C15174" s="917"/>
      <c r="D15174" s="917"/>
      <c r="E15174" s="917"/>
    </row>
    <row r="15175" spans="1:5">
      <c r="A15175" s="923"/>
      <c r="B15175" s="917"/>
      <c r="C15175" s="917"/>
      <c r="D15175" s="917"/>
      <c r="E15175" s="917"/>
    </row>
    <row r="15176" spans="1:5">
      <c r="A15176" s="923"/>
      <c r="B15176" s="917"/>
      <c r="C15176" s="917"/>
      <c r="D15176" s="917"/>
      <c r="E15176" s="917"/>
    </row>
    <row r="15177" spans="1:5">
      <c r="A15177" s="923"/>
      <c r="B15177" s="917"/>
      <c r="C15177" s="917"/>
      <c r="D15177" s="917"/>
      <c r="E15177" s="917"/>
    </row>
    <row r="15178" spans="1:5">
      <c r="A15178" s="923"/>
      <c r="B15178" s="917"/>
      <c r="C15178" s="917"/>
      <c r="D15178" s="917"/>
      <c r="E15178" s="917"/>
    </row>
    <row r="15179" spans="1:5">
      <c r="A15179" s="923"/>
      <c r="B15179" s="917"/>
      <c r="C15179" s="917"/>
      <c r="D15179" s="917"/>
      <c r="E15179" s="917"/>
    </row>
    <row r="15180" spans="1:5">
      <c r="A15180" s="923"/>
      <c r="B15180" s="917"/>
      <c r="C15180" s="917"/>
      <c r="D15180" s="917"/>
      <c r="E15180" s="917"/>
    </row>
    <row r="15181" spans="1:5">
      <c r="A15181" s="923"/>
      <c r="B15181" s="917"/>
      <c r="C15181" s="917"/>
      <c r="D15181" s="917"/>
      <c r="E15181" s="917"/>
    </row>
    <row r="15182" spans="1:5">
      <c r="A15182" s="923"/>
      <c r="B15182" s="917"/>
      <c r="C15182" s="917"/>
      <c r="D15182" s="917"/>
      <c r="E15182" s="917"/>
    </row>
    <row r="15183" spans="1:5">
      <c r="A15183" s="923"/>
      <c r="B15183" s="917"/>
      <c r="C15183" s="917"/>
      <c r="D15183" s="917"/>
      <c r="E15183" s="917"/>
    </row>
    <row r="15184" spans="1:5">
      <c r="A15184" s="923"/>
      <c r="B15184" s="917"/>
      <c r="C15184" s="917"/>
      <c r="D15184" s="917"/>
      <c r="E15184" s="917"/>
    </row>
    <row r="15185" spans="1:5">
      <c r="A15185" s="923"/>
      <c r="B15185" s="917"/>
      <c r="C15185" s="917"/>
      <c r="D15185" s="917"/>
      <c r="E15185" s="917"/>
    </row>
    <row r="15186" spans="1:5">
      <c r="A15186" s="923"/>
      <c r="B15186" s="917"/>
      <c r="C15186" s="917"/>
      <c r="D15186" s="917"/>
      <c r="E15186" s="917"/>
    </row>
    <row r="15187" spans="1:5">
      <c r="A15187" s="923"/>
      <c r="B15187" s="917"/>
      <c r="C15187" s="917"/>
      <c r="D15187" s="917"/>
      <c r="E15187" s="917"/>
    </row>
    <row r="15188" spans="1:5">
      <c r="A15188" s="923"/>
      <c r="B15188" s="917"/>
      <c r="C15188" s="917"/>
      <c r="D15188" s="917"/>
      <c r="E15188" s="917"/>
    </row>
    <row r="15189" spans="1:5">
      <c r="A15189" s="923"/>
      <c r="B15189" s="917"/>
      <c r="C15189" s="917"/>
      <c r="D15189" s="917"/>
      <c r="E15189" s="917"/>
    </row>
    <row r="15190" spans="1:5">
      <c r="A15190" s="923"/>
      <c r="B15190" s="917"/>
      <c r="C15190" s="917"/>
      <c r="D15190" s="917"/>
      <c r="E15190" s="917"/>
    </row>
    <row r="15191" spans="1:5">
      <c r="A15191" s="923"/>
      <c r="B15191" s="917"/>
      <c r="C15191" s="917"/>
      <c r="D15191" s="917"/>
      <c r="E15191" s="917"/>
    </row>
    <row r="15192" spans="1:5">
      <c r="A15192" s="923"/>
      <c r="B15192" s="917"/>
      <c r="C15192" s="917"/>
      <c r="D15192" s="917"/>
      <c r="E15192" s="917"/>
    </row>
    <row r="15193" spans="1:5">
      <c r="A15193" s="923"/>
      <c r="B15193" s="917"/>
      <c r="C15193" s="917"/>
      <c r="D15193" s="917"/>
      <c r="E15193" s="917"/>
    </row>
    <row r="15194" spans="1:5">
      <c r="A15194" s="923"/>
      <c r="B15194" s="917"/>
      <c r="C15194" s="917"/>
      <c r="D15194" s="917"/>
      <c r="E15194" s="917"/>
    </row>
    <row r="15195" spans="1:5">
      <c r="A15195" s="923"/>
      <c r="B15195" s="917"/>
      <c r="C15195" s="917"/>
      <c r="D15195" s="917"/>
      <c r="E15195" s="917"/>
    </row>
    <row r="15196" spans="1:5">
      <c r="A15196" s="923"/>
      <c r="B15196" s="917"/>
      <c r="C15196" s="917"/>
      <c r="D15196" s="917"/>
      <c r="E15196" s="917"/>
    </row>
    <row r="15197" spans="1:5">
      <c r="A15197" s="923"/>
      <c r="B15197" s="917"/>
      <c r="C15197" s="917"/>
      <c r="D15197" s="917"/>
      <c r="E15197" s="917"/>
    </row>
    <row r="15198" spans="1:5">
      <c r="A15198" s="923"/>
      <c r="B15198" s="917"/>
      <c r="C15198" s="917"/>
      <c r="D15198" s="917"/>
      <c r="E15198" s="917"/>
    </row>
    <row r="15199" spans="1:5">
      <c r="A15199" s="923"/>
      <c r="B15199" s="917"/>
      <c r="C15199" s="917"/>
      <c r="D15199" s="917"/>
      <c r="E15199" s="917"/>
    </row>
    <row r="15200" spans="1:5">
      <c r="A15200" s="923"/>
      <c r="B15200" s="917"/>
      <c r="C15200" s="917"/>
      <c r="D15200" s="917"/>
      <c r="E15200" s="917"/>
    </row>
    <row r="15201" spans="1:5">
      <c r="A15201" s="923"/>
      <c r="B15201" s="917"/>
      <c r="C15201" s="917"/>
      <c r="D15201" s="917"/>
      <c r="E15201" s="917"/>
    </row>
    <row r="15202" spans="1:5">
      <c r="A15202" s="923"/>
      <c r="B15202" s="917"/>
      <c r="C15202" s="917"/>
      <c r="D15202" s="917"/>
      <c r="E15202" s="917"/>
    </row>
    <row r="15203" spans="1:5">
      <c r="A15203" s="923"/>
      <c r="B15203" s="917"/>
      <c r="C15203" s="917"/>
      <c r="D15203" s="917"/>
      <c r="E15203" s="917"/>
    </row>
    <row r="15204" spans="1:5">
      <c r="A15204" s="923"/>
      <c r="B15204" s="917"/>
      <c r="C15204" s="917"/>
      <c r="D15204" s="917"/>
      <c r="E15204" s="917"/>
    </row>
    <row r="15205" spans="1:5">
      <c r="A15205" s="923"/>
      <c r="B15205" s="917"/>
      <c r="C15205" s="917"/>
      <c r="D15205" s="917"/>
      <c r="E15205" s="917"/>
    </row>
    <row r="15206" spans="1:5">
      <c r="A15206" s="923"/>
      <c r="B15206" s="917"/>
      <c r="C15206" s="917"/>
      <c r="D15206" s="917"/>
      <c r="E15206" s="917"/>
    </row>
    <row r="15207" spans="1:5">
      <c r="A15207" s="923"/>
      <c r="B15207" s="917"/>
      <c r="C15207" s="917"/>
      <c r="D15207" s="917"/>
      <c r="E15207" s="917"/>
    </row>
    <row r="15208" spans="1:5">
      <c r="A15208" s="923"/>
      <c r="B15208" s="917"/>
      <c r="C15208" s="917"/>
      <c r="D15208" s="917"/>
      <c r="E15208" s="917"/>
    </row>
    <row r="15209" spans="1:5">
      <c r="A15209" s="923"/>
      <c r="B15209" s="917"/>
      <c r="C15209" s="917"/>
      <c r="D15209" s="917"/>
      <c r="E15209" s="917"/>
    </row>
    <row r="15210" spans="1:5">
      <c r="A15210" s="923"/>
      <c r="B15210" s="917"/>
      <c r="C15210" s="917"/>
      <c r="D15210" s="917"/>
      <c r="E15210" s="917"/>
    </row>
    <row r="15211" spans="1:5">
      <c r="A15211" s="923"/>
      <c r="B15211" s="917"/>
      <c r="C15211" s="917"/>
      <c r="D15211" s="917"/>
      <c r="E15211" s="917"/>
    </row>
    <row r="15212" spans="1:5">
      <c r="A15212" s="923"/>
      <c r="B15212" s="917"/>
      <c r="C15212" s="917"/>
      <c r="D15212" s="917"/>
      <c r="E15212" s="917"/>
    </row>
    <row r="15213" spans="1:5">
      <c r="A15213" s="923"/>
      <c r="B15213" s="917"/>
      <c r="C15213" s="917"/>
      <c r="D15213" s="917"/>
      <c r="E15213" s="917"/>
    </row>
    <row r="15214" spans="1:5">
      <c r="A15214" s="923"/>
      <c r="B15214" s="917"/>
      <c r="C15214" s="917"/>
      <c r="D15214" s="917"/>
      <c r="E15214" s="917"/>
    </row>
    <row r="15215" spans="1:5">
      <c r="A15215" s="923"/>
      <c r="B15215" s="917"/>
      <c r="C15215" s="917"/>
      <c r="D15215" s="917"/>
      <c r="E15215" s="917"/>
    </row>
    <row r="15216" spans="1:5">
      <c r="A15216" s="923"/>
      <c r="B15216" s="917"/>
      <c r="C15216" s="917"/>
      <c r="D15216" s="917"/>
      <c r="E15216" s="917"/>
    </row>
    <row r="15217" spans="1:5">
      <c r="A15217" s="923"/>
      <c r="B15217" s="917"/>
      <c r="C15217" s="917"/>
      <c r="D15217" s="917"/>
      <c r="E15217" s="917"/>
    </row>
    <row r="15218" spans="1:5">
      <c r="A15218" s="923"/>
      <c r="B15218" s="917"/>
      <c r="C15218" s="917"/>
      <c r="D15218" s="917"/>
      <c r="E15218" s="917"/>
    </row>
    <row r="15219" spans="1:5">
      <c r="A15219" s="923"/>
      <c r="B15219" s="917"/>
      <c r="C15219" s="917"/>
      <c r="D15219" s="917"/>
      <c r="E15219" s="917"/>
    </row>
    <row r="15220" spans="1:5">
      <c r="A15220" s="923"/>
      <c r="B15220" s="917"/>
      <c r="C15220" s="917"/>
      <c r="D15220" s="917"/>
      <c r="E15220" s="917"/>
    </row>
    <row r="15221" spans="1:5">
      <c r="A15221" s="923"/>
      <c r="B15221" s="917"/>
      <c r="C15221" s="917"/>
      <c r="D15221" s="917"/>
      <c r="E15221" s="917"/>
    </row>
    <row r="15222" spans="1:5">
      <c r="A15222" s="923"/>
      <c r="B15222" s="917"/>
      <c r="C15222" s="917"/>
      <c r="D15222" s="917"/>
      <c r="E15222" s="917"/>
    </row>
    <row r="15223" spans="1:5">
      <c r="A15223" s="923"/>
      <c r="B15223" s="917"/>
      <c r="C15223" s="917"/>
      <c r="D15223" s="917"/>
      <c r="E15223" s="917"/>
    </row>
    <row r="15224" spans="1:5">
      <c r="A15224" s="923"/>
      <c r="B15224" s="917"/>
      <c r="C15224" s="917"/>
      <c r="D15224" s="917"/>
      <c r="E15224" s="917"/>
    </row>
    <row r="15225" spans="1:5">
      <c r="A15225" s="923"/>
      <c r="B15225" s="917"/>
      <c r="C15225" s="917"/>
      <c r="D15225" s="917"/>
      <c r="E15225" s="917"/>
    </row>
    <row r="15226" spans="1:5">
      <c r="A15226" s="923"/>
      <c r="B15226" s="917"/>
      <c r="C15226" s="917"/>
      <c r="D15226" s="917"/>
      <c r="E15226" s="917"/>
    </row>
    <row r="15227" spans="1:5">
      <c r="A15227" s="923"/>
      <c r="B15227" s="917"/>
      <c r="C15227" s="917"/>
      <c r="D15227" s="917"/>
      <c r="E15227" s="917"/>
    </row>
    <row r="15228" spans="1:5">
      <c r="A15228" s="923"/>
      <c r="B15228" s="917"/>
      <c r="C15228" s="917"/>
      <c r="D15228" s="917"/>
      <c r="E15228" s="917"/>
    </row>
    <row r="15229" spans="1:5">
      <c r="A15229" s="923"/>
      <c r="B15229" s="917"/>
      <c r="C15229" s="917"/>
      <c r="D15229" s="917"/>
      <c r="E15229" s="917"/>
    </row>
    <row r="15230" spans="1:5">
      <c r="A15230" s="923"/>
      <c r="B15230" s="917"/>
      <c r="C15230" s="917"/>
      <c r="D15230" s="917"/>
      <c r="E15230" s="917"/>
    </row>
    <row r="15231" spans="1:5">
      <c r="A15231" s="923"/>
      <c r="B15231" s="917"/>
      <c r="C15231" s="917"/>
      <c r="D15231" s="917"/>
      <c r="E15231" s="917"/>
    </row>
    <row r="15232" spans="1:5">
      <c r="A15232" s="923"/>
      <c r="B15232" s="917"/>
      <c r="C15232" s="917"/>
      <c r="D15232" s="917"/>
      <c r="E15232" s="917"/>
    </row>
    <row r="15233" spans="1:5">
      <c r="A15233" s="923"/>
      <c r="B15233" s="917"/>
      <c r="C15233" s="917"/>
      <c r="D15233" s="917"/>
      <c r="E15233" s="917"/>
    </row>
    <row r="15234" spans="1:5">
      <c r="A15234" s="923"/>
      <c r="B15234" s="917"/>
      <c r="C15234" s="917"/>
      <c r="D15234" s="917"/>
      <c r="E15234" s="917"/>
    </row>
    <row r="15235" spans="1:5">
      <c r="A15235" s="923"/>
      <c r="B15235" s="917"/>
      <c r="C15235" s="917"/>
      <c r="D15235" s="917"/>
      <c r="E15235" s="917"/>
    </row>
    <row r="15236" spans="1:5">
      <c r="A15236" s="923"/>
      <c r="B15236" s="917"/>
      <c r="C15236" s="917"/>
      <c r="D15236" s="917"/>
      <c r="E15236" s="917"/>
    </row>
    <row r="15237" spans="1:5">
      <c r="A15237" s="923"/>
      <c r="B15237" s="917"/>
      <c r="C15237" s="917"/>
      <c r="D15237" s="917"/>
      <c r="E15237" s="917"/>
    </row>
    <row r="15238" spans="1:5">
      <c r="A15238" s="923"/>
      <c r="B15238" s="917"/>
      <c r="C15238" s="917"/>
      <c r="D15238" s="917"/>
      <c r="E15238" s="917"/>
    </row>
    <row r="15239" spans="1:5">
      <c r="A15239" s="923"/>
      <c r="B15239" s="917"/>
      <c r="C15239" s="917"/>
      <c r="D15239" s="917"/>
      <c r="E15239" s="917"/>
    </row>
    <row r="15240" spans="1:5">
      <c r="A15240" s="923"/>
      <c r="B15240" s="917"/>
      <c r="C15240" s="917"/>
      <c r="D15240" s="917"/>
      <c r="E15240" s="917"/>
    </row>
    <row r="15241" spans="1:5">
      <c r="A15241" s="923"/>
      <c r="B15241" s="917"/>
      <c r="C15241" s="917"/>
      <c r="D15241" s="917"/>
      <c r="E15241" s="917"/>
    </row>
    <row r="15242" spans="1:5">
      <c r="A15242" s="923"/>
      <c r="B15242" s="917"/>
      <c r="C15242" s="917"/>
      <c r="D15242" s="917"/>
      <c r="E15242" s="917"/>
    </row>
    <row r="15243" spans="1:5">
      <c r="A15243" s="923"/>
      <c r="B15243" s="917"/>
      <c r="C15243" s="917"/>
      <c r="D15243" s="917"/>
      <c r="E15243" s="917"/>
    </row>
    <row r="15244" spans="1:5">
      <c r="A15244" s="923"/>
      <c r="B15244" s="917"/>
      <c r="C15244" s="917"/>
      <c r="D15244" s="917"/>
      <c r="E15244" s="917"/>
    </row>
    <row r="15245" spans="1:5">
      <c r="A15245" s="923"/>
      <c r="B15245" s="917"/>
      <c r="C15245" s="917"/>
      <c r="D15245" s="917"/>
      <c r="E15245" s="917"/>
    </row>
    <row r="15246" spans="1:5">
      <c r="A15246" s="923"/>
      <c r="B15246" s="917"/>
      <c r="C15246" s="917"/>
      <c r="D15246" s="917"/>
      <c r="E15246" s="917"/>
    </row>
    <row r="15247" spans="1:5">
      <c r="A15247" s="923"/>
      <c r="B15247" s="917"/>
      <c r="C15247" s="917"/>
      <c r="D15247" s="917"/>
      <c r="E15247" s="917"/>
    </row>
    <row r="15248" spans="1:5">
      <c r="A15248" s="923"/>
      <c r="B15248" s="917"/>
      <c r="C15248" s="917"/>
      <c r="D15248" s="917"/>
      <c r="E15248" s="917"/>
    </row>
    <row r="15249" spans="1:5">
      <c r="A15249" s="923"/>
      <c r="B15249" s="917"/>
      <c r="C15249" s="917"/>
      <c r="D15249" s="917"/>
      <c r="E15249" s="917"/>
    </row>
    <row r="15250" spans="1:5">
      <c r="A15250" s="923"/>
      <c r="B15250" s="917"/>
      <c r="C15250" s="917"/>
      <c r="D15250" s="917"/>
      <c r="E15250" s="917"/>
    </row>
    <row r="15251" spans="1:5">
      <c r="A15251" s="923"/>
      <c r="B15251" s="917"/>
      <c r="C15251" s="917"/>
      <c r="D15251" s="917"/>
      <c r="E15251" s="917"/>
    </row>
    <row r="15252" spans="1:5">
      <c r="A15252" s="923"/>
      <c r="B15252" s="917"/>
      <c r="C15252" s="917"/>
      <c r="D15252" s="917"/>
      <c r="E15252" s="917"/>
    </row>
    <row r="15253" spans="1:5">
      <c r="A15253" s="923"/>
      <c r="B15253" s="917"/>
      <c r="C15253" s="917"/>
      <c r="D15253" s="917"/>
      <c r="E15253" s="917"/>
    </row>
    <row r="15254" spans="1:5">
      <c r="A15254" s="923"/>
      <c r="B15254" s="917"/>
      <c r="C15254" s="917"/>
      <c r="D15254" s="917"/>
      <c r="E15254" s="917"/>
    </row>
    <row r="15255" spans="1:5">
      <c r="A15255" s="923"/>
      <c r="B15255" s="917"/>
      <c r="C15255" s="917"/>
      <c r="D15255" s="917"/>
      <c r="E15255" s="917"/>
    </row>
    <row r="15256" spans="1:5">
      <c r="A15256" s="923"/>
      <c r="B15256" s="917"/>
      <c r="C15256" s="917"/>
      <c r="D15256" s="917"/>
      <c r="E15256" s="917"/>
    </row>
    <row r="15257" spans="1:5">
      <c r="A15257" s="923"/>
      <c r="B15257" s="917"/>
      <c r="C15257" s="917"/>
      <c r="D15257" s="917"/>
      <c r="E15257" s="917"/>
    </row>
    <row r="15258" spans="1:5">
      <c r="A15258" s="923"/>
      <c r="B15258" s="917"/>
      <c r="C15258" s="917"/>
      <c r="D15258" s="917"/>
      <c r="E15258" s="917"/>
    </row>
    <row r="15259" spans="1:5">
      <c r="A15259" s="923"/>
      <c r="B15259" s="917"/>
      <c r="C15259" s="917"/>
      <c r="D15259" s="917"/>
      <c r="E15259" s="917"/>
    </row>
    <row r="15260" spans="1:5">
      <c r="A15260" s="923"/>
      <c r="B15260" s="917"/>
      <c r="C15260" s="917"/>
      <c r="D15260" s="917"/>
      <c r="E15260" s="917"/>
    </row>
    <row r="15261" spans="1:5">
      <c r="A15261" s="923"/>
      <c r="B15261" s="917"/>
      <c r="C15261" s="917"/>
      <c r="D15261" s="917"/>
      <c r="E15261" s="917"/>
    </row>
    <row r="15262" spans="1:5">
      <c r="A15262" s="923"/>
      <c r="B15262" s="917"/>
      <c r="C15262" s="917"/>
      <c r="D15262" s="917"/>
      <c r="E15262" s="917"/>
    </row>
    <row r="15263" spans="1:5">
      <c r="A15263" s="923"/>
      <c r="B15263" s="917"/>
      <c r="C15263" s="917"/>
      <c r="D15263" s="917"/>
      <c r="E15263" s="917"/>
    </row>
    <row r="15264" spans="1:5">
      <c r="A15264" s="923"/>
      <c r="B15264" s="917"/>
      <c r="C15264" s="917"/>
      <c r="D15264" s="917"/>
      <c r="E15264" s="917"/>
    </row>
    <row r="15265" spans="1:5">
      <c r="A15265" s="923"/>
      <c r="B15265" s="917"/>
      <c r="C15265" s="917"/>
      <c r="D15265" s="917"/>
      <c r="E15265" s="917"/>
    </row>
    <row r="15266" spans="1:5">
      <c r="A15266" s="923"/>
      <c r="B15266" s="917"/>
      <c r="C15266" s="917"/>
      <c r="D15266" s="917"/>
      <c r="E15266" s="917"/>
    </row>
    <row r="15267" spans="1:5">
      <c r="A15267" s="923"/>
      <c r="B15267" s="917"/>
      <c r="C15267" s="917"/>
      <c r="D15267" s="917"/>
      <c r="E15267" s="917"/>
    </row>
    <row r="15268" spans="1:5">
      <c r="A15268" s="923"/>
      <c r="B15268" s="917"/>
      <c r="C15268" s="917"/>
      <c r="D15268" s="917"/>
      <c r="E15268" s="917"/>
    </row>
    <row r="15269" spans="1:5">
      <c r="A15269" s="923"/>
      <c r="B15269" s="917"/>
      <c r="C15269" s="917"/>
      <c r="D15269" s="917"/>
      <c r="E15269" s="917"/>
    </row>
    <row r="15270" spans="1:5">
      <c r="A15270" s="923"/>
      <c r="B15270" s="917"/>
      <c r="C15270" s="917"/>
      <c r="D15270" s="917"/>
      <c r="E15270" s="917"/>
    </row>
    <row r="15271" spans="1:5">
      <c r="A15271" s="923"/>
      <c r="B15271" s="917"/>
      <c r="C15271" s="917"/>
      <c r="D15271" s="917"/>
      <c r="E15271" s="917"/>
    </row>
    <row r="15272" spans="1:5">
      <c r="A15272" s="923"/>
      <c r="B15272" s="917"/>
      <c r="C15272" s="917"/>
      <c r="D15272" s="917"/>
      <c r="E15272" s="917"/>
    </row>
    <row r="15273" spans="1:5">
      <c r="A15273" s="923"/>
      <c r="B15273" s="917"/>
      <c r="C15273" s="917"/>
      <c r="D15273" s="917"/>
      <c r="E15273" s="917"/>
    </row>
    <row r="15274" spans="1:5">
      <c r="A15274" s="923"/>
      <c r="B15274" s="917"/>
      <c r="C15274" s="917"/>
      <c r="D15274" s="917"/>
      <c r="E15274" s="917"/>
    </row>
    <row r="15275" spans="1:5">
      <c r="A15275" s="923"/>
      <c r="B15275" s="917"/>
      <c r="C15275" s="917"/>
      <c r="D15275" s="917"/>
      <c r="E15275" s="917"/>
    </row>
    <row r="15276" spans="1:5">
      <c r="A15276" s="923"/>
      <c r="B15276" s="917"/>
      <c r="C15276" s="917"/>
      <c r="D15276" s="917"/>
      <c r="E15276" s="917"/>
    </row>
    <row r="15277" spans="1:5">
      <c r="A15277" s="923"/>
      <c r="B15277" s="917"/>
      <c r="C15277" s="917"/>
      <c r="D15277" s="917"/>
      <c r="E15277" s="917"/>
    </row>
    <row r="15278" spans="1:5">
      <c r="A15278" s="923"/>
      <c r="B15278" s="917"/>
      <c r="C15278" s="917"/>
      <c r="D15278" s="917"/>
      <c r="E15278" s="917"/>
    </row>
    <row r="15279" spans="1:5">
      <c r="A15279" s="923"/>
      <c r="B15279" s="917"/>
      <c r="C15279" s="917"/>
      <c r="D15279" s="917"/>
      <c r="E15279" s="917"/>
    </row>
    <row r="15280" spans="1:5">
      <c r="A15280" s="923"/>
      <c r="B15280" s="917"/>
      <c r="C15280" s="917"/>
      <c r="D15280" s="917"/>
      <c r="E15280" s="917"/>
    </row>
    <row r="15281" spans="1:5">
      <c r="A15281" s="923"/>
      <c r="B15281" s="917"/>
      <c r="C15281" s="917"/>
      <c r="D15281" s="917"/>
      <c r="E15281" s="917"/>
    </row>
    <row r="15282" spans="1:5">
      <c r="A15282" s="923"/>
      <c r="B15282" s="917"/>
      <c r="C15282" s="917"/>
      <c r="D15282" s="917"/>
      <c r="E15282" s="917"/>
    </row>
    <row r="15283" spans="1:5">
      <c r="A15283" s="923"/>
      <c r="B15283" s="917"/>
      <c r="C15283" s="917"/>
      <c r="D15283" s="917"/>
      <c r="E15283" s="917"/>
    </row>
    <row r="15284" spans="1:5">
      <c r="A15284" s="923"/>
      <c r="B15284" s="917"/>
      <c r="C15284" s="917"/>
      <c r="D15284" s="917"/>
      <c r="E15284" s="917"/>
    </row>
    <row r="15285" spans="1:5">
      <c r="A15285" s="923"/>
      <c r="B15285" s="917"/>
      <c r="C15285" s="917"/>
      <c r="D15285" s="917"/>
      <c r="E15285" s="917"/>
    </row>
    <row r="15286" spans="1:5">
      <c r="A15286" s="923"/>
      <c r="B15286" s="917"/>
      <c r="C15286" s="917"/>
      <c r="D15286" s="917"/>
      <c r="E15286" s="917"/>
    </row>
    <row r="15287" spans="1:5">
      <c r="A15287" s="923"/>
      <c r="B15287" s="917"/>
      <c r="C15287" s="917"/>
      <c r="D15287" s="917"/>
      <c r="E15287" s="917"/>
    </row>
    <row r="15288" spans="1:5">
      <c r="A15288" s="923"/>
      <c r="B15288" s="917"/>
      <c r="C15288" s="917"/>
      <c r="D15288" s="917"/>
      <c r="E15288" s="917"/>
    </row>
    <row r="15289" spans="1:5">
      <c r="A15289" s="923"/>
      <c r="B15289" s="917"/>
      <c r="C15289" s="917"/>
      <c r="D15289" s="917"/>
      <c r="E15289" s="917"/>
    </row>
    <row r="15290" spans="1:5">
      <c r="A15290" s="923"/>
      <c r="B15290" s="917"/>
      <c r="C15290" s="917"/>
      <c r="D15290" s="917"/>
      <c r="E15290" s="917"/>
    </row>
    <row r="15291" spans="1:5">
      <c r="A15291" s="923"/>
      <c r="B15291" s="917"/>
      <c r="C15291" s="917"/>
      <c r="D15291" s="917"/>
      <c r="E15291" s="917"/>
    </row>
    <row r="15292" spans="1:5">
      <c r="A15292" s="923"/>
      <c r="B15292" s="917"/>
      <c r="C15292" s="917"/>
      <c r="D15292" s="917"/>
      <c r="E15292" s="917"/>
    </row>
    <row r="15293" spans="1:5">
      <c r="A15293" s="923"/>
      <c r="B15293" s="917"/>
      <c r="C15293" s="917"/>
      <c r="D15293" s="917"/>
      <c r="E15293" s="917"/>
    </row>
    <row r="15294" spans="1:5">
      <c r="A15294" s="923"/>
      <c r="B15294" s="917"/>
      <c r="C15294" s="917"/>
      <c r="D15294" s="917"/>
      <c r="E15294" s="917"/>
    </row>
    <row r="15295" spans="1:5">
      <c r="A15295" s="923"/>
      <c r="B15295" s="917"/>
      <c r="C15295" s="917"/>
      <c r="D15295" s="917"/>
      <c r="E15295" s="917"/>
    </row>
    <row r="15296" spans="1:5">
      <c r="A15296" s="923"/>
      <c r="B15296" s="917"/>
      <c r="C15296" s="917"/>
      <c r="D15296" s="917"/>
      <c r="E15296" s="917"/>
    </row>
    <row r="15297" spans="1:5">
      <c r="A15297" s="923"/>
      <c r="B15297" s="917"/>
      <c r="C15297" s="917"/>
      <c r="D15297" s="917"/>
      <c r="E15297" s="917"/>
    </row>
    <row r="15298" spans="1:5">
      <c r="A15298" s="923"/>
      <c r="B15298" s="917"/>
      <c r="C15298" s="917"/>
      <c r="D15298" s="917"/>
      <c r="E15298" s="917"/>
    </row>
    <row r="15299" spans="1:5">
      <c r="A15299" s="923"/>
      <c r="B15299" s="917"/>
      <c r="C15299" s="917"/>
      <c r="D15299" s="917"/>
      <c r="E15299" s="917"/>
    </row>
    <row r="15300" spans="1:5">
      <c r="A15300" s="923"/>
      <c r="B15300" s="917"/>
      <c r="C15300" s="917"/>
      <c r="D15300" s="917"/>
      <c r="E15300" s="917"/>
    </row>
    <row r="15301" spans="1:5">
      <c r="A15301" s="923"/>
      <c r="B15301" s="917"/>
      <c r="C15301" s="917"/>
      <c r="D15301" s="917"/>
      <c r="E15301" s="917"/>
    </row>
    <row r="15302" spans="1:5">
      <c r="A15302" s="923"/>
      <c r="B15302" s="917"/>
      <c r="C15302" s="917"/>
      <c r="D15302" s="917"/>
      <c r="E15302" s="917"/>
    </row>
    <row r="15303" spans="1:5">
      <c r="A15303" s="923"/>
      <c r="B15303" s="917"/>
      <c r="C15303" s="917"/>
      <c r="D15303" s="917"/>
      <c r="E15303" s="917"/>
    </row>
    <row r="15304" spans="1:5">
      <c r="A15304" s="923"/>
      <c r="B15304" s="917"/>
      <c r="C15304" s="917"/>
      <c r="D15304" s="917"/>
      <c r="E15304" s="917"/>
    </row>
    <row r="15305" spans="1:5">
      <c r="A15305" s="923"/>
      <c r="B15305" s="917"/>
      <c r="C15305" s="917"/>
      <c r="D15305" s="917"/>
      <c r="E15305" s="917"/>
    </row>
    <row r="15306" spans="1:5">
      <c r="A15306" s="923"/>
      <c r="B15306" s="917"/>
      <c r="C15306" s="917"/>
      <c r="D15306" s="917"/>
      <c r="E15306" s="917"/>
    </row>
    <row r="15307" spans="1:5">
      <c r="A15307" s="923"/>
      <c r="B15307" s="917"/>
      <c r="C15307" s="917"/>
      <c r="D15307" s="917"/>
      <c r="E15307" s="917"/>
    </row>
    <row r="15308" spans="1:5">
      <c r="A15308" s="923"/>
      <c r="B15308" s="917"/>
      <c r="C15308" s="917"/>
      <c r="D15308" s="917"/>
      <c r="E15308" s="917"/>
    </row>
    <row r="15309" spans="1:5">
      <c r="A15309" s="923"/>
      <c r="B15309" s="917"/>
      <c r="C15309" s="917"/>
      <c r="D15309" s="917"/>
      <c r="E15309" s="917"/>
    </row>
    <row r="15310" spans="1:5">
      <c r="A15310" s="923"/>
      <c r="B15310" s="917"/>
      <c r="C15310" s="917"/>
      <c r="D15310" s="917"/>
      <c r="E15310" s="917"/>
    </row>
    <row r="15311" spans="1:5">
      <c r="A15311" s="923"/>
      <c r="B15311" s="917"/>
      <c r="C15311" s="917"/>
      <c r="D15311" s="917"/>
      <c r="E15311" s="917"/>
    </row>
    <row r="15312" spans="1:5">
      <c r="A15312" s="923"/>
      <c r="B15312" s="917"/>
      <c r="C15312" s="917"/>
      <c r="D15312" s="917"/>
      <c r="E15312" s="917"/>
    </row>
    <row r="15313" spans="1:5">
      <c r="A15313" s="923"/>
      <c r="B15313" s="917"/>
      <c r="C15313" s="917"/>
      <c r="D15313" s="917"/>
      <c r="E15313" s="917"/>
    </row>
    <row r="15314" spans="1:5">
      <c r="A15314" s="923"/>
      <c r="B15314" s="917"/>
      <c r="C15314" s="917"/>
      <c r="D15314" s="917"/>
      <c r="E15314" s="917"/>
    </row>
    <row r="15315" spans="1:5">
      <c r="A15315" s="923"/>
      <c r="B15315" s="917"/>
      <c r="C15315" s="917"/>
      <c r="D15315" s="917"/>
      <c r="E15315" s="917"/>
    </row>
    <row r="15316" spans="1:5">
      <c r="A15316" s="923"/>
      <c r="B15316" s="917"/>
      <c r="C15316" s="917"/>
      <c r="D15316" s="917"/>
      <c r="E15316" s="917"/>
    </row>
    <row r="15317" spans="1:5">
      <c r="A15317" s="923"/>
      <c r="B15317" s="917"/>
      <c r="C15317" s="917"/>
      <c r="D15317" s="917"/>
      <c r="E15317" s="917"/>
    </row>
    <row r="15318" spans="1:5">
      <c r="A15318" s="923"/>
      <c r="B15318" s="917"/>
      <c r="C15318" s="917"/>
      <c r="D15318" s="917"/>
      <c r="E15318" s="917"/>
    </row>
    <row r="15319" spans="1:5">
      <c r="A15319" s="923"/>
      <c r="B15319" s="917"/>
      <c r="C15319" s="917"/>
      <c r="D15319" s="917"/>
      <c r="E15319" s="917"/>
    </row>
    <row r="15320" spans="1:5">
      <c r="A15320" s="923"/>
      <c r="B15320" s="917"/>
      <c r="C15320" s="917"/>
      <c r="D15320" s="917"/>
      <c r="E15320" s="917"/>
    </row>
    <row r="15321" spans="1:5">
      <c r="A15321" s="923"/>
      <c r="B15321" s="917"/>
      <c r="C15321" s="917"/>
      <c r="D15321" s="917"/>
      <c r="E15321" s="917"/>
    </row>
    <row r="15322" spans="1:5">
      <c r="A15322" s="923"/>
      <c r="B15322" s="917"/>
      <c r="C15322" s="917"/>
      <c r="D15322" s="917"/>
      <c r="E15322" s="917"/>
    </row>
    <row r="15323" spans="1:5">
      <c r="A15323" s="923"/>
      <c r="B15323" s="917"/>
      <c r="C15323" s="917"/>
      <c r="D15323" s="917"/>
      <c r="E15323" s="917"/>
    </row>
    <row r="15324" spans="1:5">
      <c r="A15324" s="923"/>
      <c r="B15324" s="917"/>
      <c r="C15324" s="917"/>
      <c r="D15324" s="917"/>
      <c r="E15324" s="917"/>
    </row>
    <row r="15325" spans="1:5">
      <c r="A15325" s="923"/>
      <c r="B15325" s="917"/>
      <c r="C15325" s="917"/>
      <c r="D15325" s="917"/>
      <c r="E15325" s="917"/>
    </row>
    <row r="15326" spans="1:5">
      <c r="A15326" s="923"/>
      <c r="B15326" s="917"/>
      <c r="C15326" s="917"/>
      <c r="D15326" s="917"/>
      <c r="E15326" s="917"/>
    </row>
    <row r="15327" spans="1:5">
      <c r="A15327" s="923"/>
      <c r="B15327" s="917"/>
      <c r="C15327" s="917"/>
      <c r="D15327" s="917"/>
      <c r="E15327" s="917"/>
    </row>
    <row r="15328" spans="1:5">
      <c r="A15328" s="923"/>
      <c r="B15328" s="917"/>
      <c r="C15328" s="917"/>
      <c r="D15328" s="917"/>
      <c r="E15328" s="917"/>
    </row>
    <row r="15329" spans="1:5">
      <c r="A15329" s="923"/>
      <c r="B15329" s="917"/>
      <c r="C15329" s="917"/>
      <c r="D15329" s="917"/>
      <c r="E15329" s="917"/>
    </row>
    <row r="15330" spans="1:5">
      <c r="A15330" s="923"/>
      <c r="B15330" s="917"/>
      <c r="C15330" s="917"/>
      <c r="D15330" s="917"/>
      <c r="E15330" s="917"/>
    </row>
    <row r="15331" spans="1:5">
      <c r="A15331" s="923"/>
      <c r="B15331" s="917"/>
      <c r="C15331" s="917"/>
      <c r="D15331" s="917"/>
      <c r="E15331" s="917"/>
    </row>
    <row r="15332" spans="1:5">
      <c r="A15332" s="923"/>
      <c r="B15332" s="917"/>
      <c r="C15332" s="917"/>
      <c r="D15332" s="917"/>
      <c r="E15332" s="917"/>
    </row>
    <row r="15333" spans="1:5">
      <c r="A15333" s="923"/>
      <c r="B15333" s="917"/>
      <c r="C15333" s="917"/>
      <c r="D15333" s="917"/>
      <c r="E15333" s="917"/>
    </row>
    <row r="15334" spans="1:5">
      <c r="A15334" s="923"/>
      <c r="B15334" s="917"/>
      <c r="C15334" s="917"/>
      <c r="D15334" s="917"/>
      <c r="E15334" s="917"/>
    </row>
    <row r="15335" spans="1:5">
      <c r="A15335" s="923"/>
      <c r="B15335" s="917"/>
      <c r="C15335" s="917"/>
      <c r="D15335" s="917"/>
      <c r="E15335" s="917"/>
    </row>
    <row r="15336" spans="1:5">
      <c r="A15336" s="923"/>
      <c r="B15336" s="917"/>
      <c r="C15336" s="917"/>
      <c r="D15336" s="917"/>
      <c r="E15336" s="917"/>
    </row>
    <row r="15337" spans="1:5">
      <c r="A15337" s="923"/>
      <c r="B15337" s="917"/>
      <c r="C15337" s="917"/>
      <c r="D15337" s="917"/>
      <c r="E15337" s="917"/>
    </row>
    <row r="15338" spans="1:5">
      <c r="A15338" s="923"/>
      <c r="B15338" s="917"/>
      <c r="C15338" s="917"/>
      <c r="D15338" s="917"/>
      <c r="E15338" s="917"/>
    </row>
    <row r="15339" spans="1:5">
      <c r="A15339" s="923"/>
      <c r="B15339" s="917"/>
      <c r="C15339" s="917"/>
      <c r="D15339" s="917"/>
      <c r="E15339" s="917"/>
    </row>
    <row r="15340" spans="1:5">
      <c r="A15340" s="923"/>
      <c r="B15340" s="917"/>
      <c r="C15340" s="917"/>
      <c r="D15340" s="917"/>
      <c r="E15340" s="917"/>
    </row>
    <row r="15341" spans="1:5">
      <c r="A15341" s="923"/>
      <c r="B15341" s="917"/>
      <c r="C15341" s="917"/>
      <c r="D15341" s="917"/>
      <c r="E15341" s="917"/>
    </row>
    <row r="15342" spans="1:5">
      <c r="A15342" s="923"/>
      <c r="B15342" s="917"/>
      <c r="C15342" s="917"/>
      <c r="D15342" s="917"/>
      <c r="E15342" s="917"/>
    </row>
    <row r="15343" spans="1:5">
      <c r="A15343" s="923"/>
      <c r="B15343" s="917"/>
      <c r="C15343" s="917"/>
      <c r="D15343" s="917"/>
      <c r="E15343" s="917"/>
    </row>
    <row r="15344" spans="1:5">
      <c r="A15344" s="923"/>
      <c r="B15344" s="917"/>
      <c r="C15344" s="917"/>
      <c r="D15344" s="917"/>
      <c r="E15344" s="917"/>
    </row>
    <row r="15345" spans="1:5">
      <c r="A15345" s="923"/>
      <c r="B15345" s="917"/>
      <c r="C15345" s="917"/>
      <c r="D15345" s="917"/>
      <c r="E15345" s="917"/>
    </row>
    <row r="15346" spans="1:5">
      <c r="A15346" s="923"/>
      <c r="B15346" s="917"/>
      <c r="C15346" s="917"/>
      <c r="D15346" s="917"/>
      <c r="E15346" s="917"/>
    </row>
    <row r="15347" spans="1:5">
      <c r="A15347" s="923"/>
      <c r="B15347" s="917"/>
      <c r="C15347" s="917"/>
      <c r="D15347" s="917"/>
      <c r="E15347" s="917"/>
    </row>
    <row r="15348" spans="1:5">
      <c r="A15348" s="923"/>
      <c r="B15348" s="917"/>
      <c r="C15348" s="917"/>
      <c r="D15348" s="917"/>
      <c r="E15348" s="917"/>
    </row>
    <row r="15349" spans="1:5">
      <c r="A15349" s="923"/>
      <c r="B15349" s="917"/>
      <c r="C15349" s="917"/>
      <c r="D15349" s="917"/>
      <c r="E15349" s="917"/>
    </row>
    <row r="15350" spans="1:5">
      <c r="A15350" s="923"/>
      <c r="B15350" s="917"/>
      <c r="C15350" s="917"/>
      <c r="D15350" s="917"/>
      <c r="E15350" s="917"/>
    </row>
    <row r="15351" spans="1:5">
      <c r="A15351" s="923"/>
      <c r="B15351" s="917"/>
      <c r="C15351" s="917"/>
      <c r="D15351" s="917"/>
      <c r="E15351" s="917"/>
    </row>
    <row r="15352" spans="1:5">
      <c r="A15352" s="923"/>
      <c r="B15352" s="917"/>
      <c r="C15352" s="917"/>
      <c r="D15352" s="917"/>
      <c r="E15352" s="917"/>
    </row>
    <row r="15353" spans="1:5">
      <c r="A15353" s="923"/>
      <c r="B15353" s="917"/>
      <c r="C15353" s="917"/>
      <c r="D15353" s="917"/>
      <c r="E15353" s="917"/>
    </row>
    <row r="15354" spans="1:5">
      <c r="A15354" s="923"/>
      <c r="B15354" s="917"/>
      <c r="C15354" s="917"/>
      <c r="D15354" s="917"/>
      <c r="E15354" s="917"/>
    </row>
    <row r="15355" spans="1:5">
      <c r="A15355" s="923"/>
      <c r="B15355" s="917"/>
      <c r="C15355" s="917"/>
      <c r="D15355" s="917"/>
      <c r="E15355" s="917"/>
    </row>
    <row r="15356" spans="1:5">
      <c r="A15356" s="923"/>
      <c r="B15356" s="917"/>
      <c r="C15356" s="917"/>
      <c r="D15356" s="917"/>
      <c r="E15356" s="917"/>
    </row>
    <row r="15357" spans="1:5">
      <c r="A15357" s="923"/>
      <c r="B15357" s="917"/>
      <c r="C15357" s="917"/>
      <c r="D15357" s="917"/>
      <c r="E15357" s="917"/>
    </row>
    <row r="15358" spans="1:5">
      <c r="A15358" s="923"/>
      <c r="B15358" s="917"/>
      <c r="C15358" s="917"/>
      <c r="D15358" s="917"/>
      <c r="E15358" s="917"/>
    </row>
    <row r="15359" spans="1:5">
      <c r="A15359" s="923"/>
      <c r="B15359" s="917"/>
      <c r="C15359" s="917"/>
      <c r="D15359" s="917"/>
      <c r="E15359" s="917"/>
    </row>
    <row r="15360" spans="1:5">
      <c r="A15360" s="923"/>
      <c r="B15360" s="917"/>
      <c r="C15360" s="917"/>
      <c r="D15360" s="917"/>
      <c r="E15360" s="917"/>
    </row>
    <row r="15361" spans="1:5">
      <c r="A15361" s="923"/>
      <c r="B15361" s="917"/>
      <c r="C15361" s="917"/>
      <c r="D15361" s="917"/>
      <c r="E15361" s="917"/>
    </row>
    <row r="15362" spans="1:5">
      <c r="A15362" s="923"/>
      <c r="B15362" s="917"/>
      <c r="C15362" s="917"/>
      <c r="D15362" s="917"/>
      <c r="E15362" s="917"/>
    </row>
    <row r="15363" spans="1:5">
      <c r="A15363" s="923"/>
      <c r="B15363" s="917"/>
      <c r="C15363" s="917"/>
      <c r="D15363" s="917"/>
      <c r="E15363" s="917"/>
    </row>
    <row r="15364" spans="1:5">
      <c r="A15364" s="923"/>
      <c r="B15364" s="917"/>
      <c r="C15364" s="917"/>
      <c r="D15364" s="917"/>
      <c r="E15364" s="917"/>
    </row>
    <row r="15365" spans="1:5">
      <c r="A15365" s="923"/>
      <c r="B15365" s="917"/>
      <c r="C15365" s="917"/>
      <c r="D15365" s="917"/>
      <c r="E15365" s="917"/>
    </row>
    <row r="15366" spans="1:5">
      <c r="A15366" s="923"/>
      <c r="B15366" s="917"/>
      <c r="C15366" s="917"/>
      <c r="D15366" s="917"/>
      <c r="E15366" s="917"/>
    </row>
    <row r="15367" spans="1:5">
      <c r="A15367" s="923"/>
      <c r="B15367" s="917"/>
      <c r="C15367" s="917"/>
      <c r="D15367" s="917"/>
      <c r="E15367" s="917"/>
    </row>
    <row r="15368" spans="1:5">
      <c r="A15368" s="923"/>
      <c r="B15368" s="917"/>
      <c r="C15368" s="917"/>
      <c r="D15368" s="917"/>
      <c r="E15368" s="917"/>
    </row>
    <row r="15369" spans="1:5">
      <c r="A15369" s="923"/>
      <c r="B15369" s="917"/>
      <c r="C15369" s="917"/>
      <c r="D15369" s="917"/>
      <c r="E15369" s="917"/>
    </row>
    <row r="15370" spans="1:5">
      <c r="A15370" s="923"/>
      <c r="B15370" s="917"/>
      <c r="C15370" s="917"/>
      <c r="D15370" s="917"/>
      <c r="E15370" s="917"/>
    </row>
    <row r="15371" spans="1:5">
      <c r="A15371" s="923"/>
      <c r="B15371" s="917"/>
      <c r="C15371" s="917"/>
      <c r="D15371" s="917"/>
      <c r="E15371" s="917"/>
    </row>
    <row r="15372" spans="1:5">
      <c r="A15372" s="923"/>
      <c r="B15372" s="917"/>
      <c r="C15372" s="917"/>
      <c r="D15372" s="917"/>
      <c r="E15372" s="917"/>
    </row>
    <row r="15373" spans="1:5">
      <c r="A15373" s="923"/>
      <c r="B15373" s="917"/>
      <c r="C15373" s="917"/>
      <c r="D15373" s="917"/>
      <c r="E15373" s="917"/>
    </row>
    <row r="15374" spans="1:5">
      <c r="A15374" s="923"/>
      <c r="B15374" s="917"/>
      <c r="C15374" s="917"/>
      <c r="D15374" s="917"/>
      <c r="E15374" s="917"/>
    </row>
    <row r="15375" spans="1:5">
      <c r="A15375" s="923"/>
      <c r="B15375" s="917"/>
      <c r="C15375" s="917"/>
      <c r="D15375" s="917"/>
      <c r="E15375" s="917"/>
    </row>
    <row r="15376" spans="1:5">
      <c r="A15376" s="923"/>
      <c r="B15376" s="917"/>
      <c r="C15376" s="917"/>
      <c r="D15376" s="917"/>
      <c r="E15376" s="917"/>
    </row>
    <row r="15377" spans="1:5">
      <c r="A15377" s="923"/>
      <c r="B15377" s="917"/>
      <c r="C15377" s="917"/>
      <c r="D15377" s="917"/>
      <c r="E15377" s="917"/>
    </row>
    <row r="15378" spans="1:5">
      <c r="A15378" s="923"/>
      <c r="B15378" s="917"/>
      <c r="C15378" s="917"/>
      <c r="D15378" s="917"/>
      <c r="E15378" s="917"/>
    </row>
    <row r="15379" spans="1:5">
      <c r="A15379" s="923"/>
      <c r="B15379" s="917"/>
      <c r="C15379" s="917"/>
      <c r="D15379" s="917"/>
      <c r="E15379" s="917"/>
    </row>
    <row r="15380" spans="1:5">
      <c r="A15380" s="923"/>
      <c r="B15380" s="917"/>
      <c r="C15380" s="917"/>
      <c r="D15380" s="917"/>
      <c r="E15380" s="917"/>
    </row>
    <row r="15381" spans="1:5">
      <c r="A15381" s="923"/>
      <c r="B15381" s="917"/>
      <c r="C15381" s="917"/>
      <c r="D15381" s="917"/>
      <c r="E15381" s="917"/>
    </row>
    <row r="15382" spans="1:5">
      <c r="A15382" s="923"/>
      <c r="B15382" s="917"/>
      <c r="C15382" s="917"/>
      <c r="D15382" s="917"/>
      <c r="E15382" s="917"/>
    </row>
    <row r="15383" spans="1:5">
      <c r="A15383" s="923"/>
      <c r="B15383" s="917"/>
      <c r="C15383" s="917"/>
      <c r="D15383" s="917"/>
      <c r="E15383" s="917"/>
    </row>
    <row r="15384" spans="1:5">
      <c r="A15384" s="923"/>
      <c r="B15384" s="917"/>
      <c r="C15384" s="917"/>
      <c r="D15384" s="917"/>
      <c r="E15384" s="917"/>
    </row>
    <row r="15385" spans="1:5">
      <c r="A15385" s="923"/>
      <c r="B15385" s="917"/>
      <c r="C15385" s="917"/>
      <c r="D15385" s="917"/>
      <c r="E15385" s="917"/>
    </row>
    <row r="15386" spans="1:5">
      <c r="A15386" s="923"/>
      <c r="B15386" s="917"/>
      <c r="C15386" s="917"/>
      <c r="D15386" s="917"/>
      <c r="E15386" s="917"/>
    </row>
    <row r="15387" spans="1:5">
      <c r="A15387" s="923"/>
      <c r="B15387" s="917"/>
      <c r="C15387" s="917"/>
      <c r="D15387" s="917"/>
      <c r="E15387" s="917"/>
    </row>
    <row r="15388" spans="1:5">
      <c r="A15388" s="923"/>
      <c r="B15388" s="917"/>
      <c r="C15388" s="917"/>
      <c r="D15388" s="917"/>
      <c r="E15388" s="917"/>
    </row>
    <row r="15389" spans="1:5">
      <c r="A15389" s="923"/>
      <c r="B15389" s="917"/>
      <c r="C15389" s="917"/>
      <c r="D15389" s="917"/>
      <c r="E15389" s="917"/>
    </row>
    <row r="15390" spans="1:5">
      <c r="A15390" s="923"/>
      <c r="B15390" s="917"/>
      <c r="C15390" s="917"/>
      <c r="D15390" s="917"/>
      <c r="E15390" s="917"/>
    </row>
    <row r="15391" spans="1:5">
      <c r="A15391" s="923"/>
      <c r="B15391" s="917"/>
      <c r="C15391" s="917"/>
      <c r="D15391" s="917"/>
      <c r="E15391" s="917"/>
    </row>
    <row r="15392" spans="1:5">
      <c r="A15392" s="923"/>
      <c r="B15392" s="917"/>
      <c r="C15392" s="917"/>
      <c r="D15392" s="917"/>
      <c r="E15392" s="917"/>
    </row>
    <row r="15393" spans="1:5">
      <c r="A15393" s="923"/>
      <c r="B15393" s="917"/>
      <c r="C15393" s="917"/>
      <c r="D15393" s="917"/>
      <c r="E15393" s="917"/>
    </row>
    <row r="15394" spans="1:5">
      <c r="A15394" s="923"/>
      <c r="B15394" s="917"/>
      <c r="C15394" s="917"/>
      <c r="D15394" s="917"/>
      <c r="E15394" s="917"/>
    </row>
    <row r="15395" spans="1:5">
      <c r="A15395" s="923"/>
      <c r="B15395" s="917"/>
      <c r="C15395" s="917"/>
      <c r="D15395" s="917"/>
      <c r="E15395" s="917"/>
    </row>
    <row r="15396" spans="1:5">
      <c r="A15396" s="923"/>
      <c r="B15396" s="917"/>
      <c r="C15396" s="917"/>
      <c r="D15396" s="917"/>
      <c r="E15396" s="917"/>
    </row>
    <row r="15397" spans="1:5">
      <c r="A15397" s="923"/>
      <c r="B15397" s="917"/>
      <c r="C15397" s="917"/>
      <c r="D15397" s="917"/>
      <c r="E15397" s="917"/>
    </row>
    <row r="15398" spans="1:5">
      <c r="A15398" s="923"/>
      <c r="B15398" s="917"/>
      <c r="C15398" s="917"/>
      <c r="D15398" s="917"/>
      <c r="E15398" s="917"/>
    </row>
    <row r="15399" spans="1:5">
      <c r="A15399" s="923"/>
      <c r="B15399" s="917"/>
      <c r="C15399" s="917"/>
      <c r="D15399" s="917"/>
      <c r="E15399" s="917"/>
    </row>
    <row r="15400" spans="1:5">
      <c r="A15400" s="923"/>
      <c r="B15400" s="917"/>
      <c r="C15400" s="917"/>
      <c r="D15400" s="917"/>
      <c r="E15400" s="917"/>
    </row>
    <row r="15401" spans="1:5">
      <c r="A15401" s="923"/>
      <c r="B15401" s="917"/>
      <c r="C15401" s="917"/>
      <c r="D15401" s="917"/>
      <c r="E15401" s="917"/>
    </row>
    <row r="15402" spans="1:5">
      <c r="A15402" s="923"/>
      <c r="B15402" s="917"/>
      <c r="C15402" s="917"/>
      <c r="D15402" s="917"/>
      <c r="E15402" s="917"/>
    </row>
    <row r="15403" spans="1:5">
      <c r="A15403" s="923"/>
      <c r="B15403" s="917"/>
      <c r="C15403" s="917"/>
      <c r="D15403" s="917"/>
      <c r="E15403" s="917"/>
    </row>
    <row r="15404" spans="1:5">
      <c r="A15404" s="923"/>
      <c r="B15404" s="917"/>
      <c r="C15404" s="917"/>
      <c r="D15404" s="917"/>
      <c r="E15404" s="917"/>
    </row>
    <row r="15405" spans="1:5">
      <c r="A15405" s="923"/>
      <c r="B15405" s="917"/>
      <c r="C15405" s="917"/>
      <c r="D15405" s="917"/>
      <c r="E15405" s="917"/>
    </row>
    <row r="15406" spans="1:5">
      <c r="A15406" s="923"/>
      <c r="B15406" s="917"/>
      <c r="C15406" s="917"/>
      <c r="D15406" s="917"/>
      <c r="E15406" s="917"/>
    </row>
    <row r="15407" spans="1:5">
      <c r="A15407" s="923"/>
      <c r="B15407" s="917"/>
      <c r="C15407" s="917"/>
      <c r="D15407" s="917"/>
      <c r="E15407" s="917"/>
    </row>
    <row r="15408" spans="1:5">
      <c r="A15408" s="923"/>
      <c r="B15408" s="917"/>
      <c r="C15408" s="917"/>
      <c r="D15408" s="917"/>
      <c r="E15408" s="917"/>
    </row>
    <row r="15409" spans="1:5">
      <c r="A15409" s="923"/>
      <c r="B15409" s="917"/>
      <c r="C15409" s="917"/>
      <c r="D15409" s="917"/>
      <c r="E15409" s="917"/>
    </row>
    <row r="15410" spans="1:5">
      <c r="A15410" s="923"/>
      <c r="B15410" s="917"/>
      <c r="C15410" s="917"/>
      <c r="D15410" s="917"/>
      <c r="E15410" s="917"/>
    </row>
    <row r="15411" spans="1:5">
      <c r="A15411" s="923"/>
      <c r="B15411" s="917"/>
      <c r="C15411" s="917"/>
      <c r="D15411" s="917"/>
      <c r="E15411" s="917"/>
    </row>
    <row r="15412" spans="1:5">
      <c r="A15412" s="923"/>
      <c r="B15412" s="917"/>
      <c r="C15412" s="917"/>
      <c r="D15412" s="917"/>
      <c r="E15412" s="917"/>
    </row>
    <row r="15413" spans="1:5">
      <c r="A15413" s="923"/>
      <c r="B15413" s="917"/>
      <c r="C15413" s="917"/>
      <c r="D15413" s="917"/>
      <c r="E15413" s="917"/>
    </row>
    <row r="15414" spans="1:5">
      <c r="A15414" s="923"/>
      <c r="B15414" s="917"/>
      <c r="C15414" s="917"/>
      <c r="D15414" s="917"/>
      <c r="E15414" s="917"/>
    </row>
    <row r="15415" spans="1:5">
      <c r="A15415" s="923"/>
      <c r="B15415" s="917"/>
      <c r="C15415" s="917"/>
      <c r="D15415" s="917"/>
      <c r="E15415" s="917"/>
    </row>
    <row r="15416" spans="1:5">
      <c r="A15416" s="923"/>
      <c r="B15416" s="917"/>
      <c r="C15416" s="917"/>
      <c r="D15416" s="917"/>
      <c r="E15416" s="917"/>
    </row>
    <row r="15417" spans="1:5">
      <c r="A15417" s="923"/>
      <c r="B15417" s="917"/>
      <c r="C15417" s="917"/>
      <c r="D15417" s="917"/>
      <c r="E15417" s="917"/>
    </row>
    <row r="15418" spans="1:5">
      <c r="A15418" s="923"/>
      <c r="B15418" s="917"/>
      <c r="C15418" s="917"/>
      <c r="D15418" s="917"/>
      <c r="E15418" s="917"/>
    </row>
    <row r="15419" spans="1:5">
      <c r="A15419" s="923"/>
      <c r="B15419" s="917"/>
      <c r="C15419" s="917"/>
      <c r="D15419" s="917"/>
      <c r="E15419" s="917"/>
    </row>
    <row r="15420" spans="1:5">
      <c r="A15420" s="923"/>
      <c r="B15420" s="917"/>
      <c r="C15420" s="917"/>
      <c r="D15420" s="917"/>
      <c r="E15420" s="917"/>
    </row>
    <row r="15421" spans="1:5">
      <c r="A15421" s="923"/>
      <c r="B15421" s="917"/>
      <c r="C15421" s="917"/>
      <c r="D15421" s="917"/>
      <c r="E15421" s="917"/>
    </row>
    <row r="15422" spans="1:5">
      <c r="A15422" s="923"/>
      <c r="B15422" s="917"/>
      <c r="C15422" s="917"/>
      <c r="D15422" s="917"/>
      <c r="E15422" s="917"/>
    </row>
    <row r="15423" spans="1:5">
      <c r="A15423" s="923"/>
      <c r="B15423" s="917"/>
      <c r="C15423" s="917"/>
      <c r="D15423" s="917"/>
      <c r="E15423" s="917"/>
    </row>
    <row r="15424" spans="1:5">
      <c r="A15424" s="923"/>
      <c r="B15424" s="917"/>
      <c r="C15424" s="917"/>
      <c r="D15424" s="917"/>
      <c r="E15424" s="917"/>
    </row>
    <row r="15425" spans="1:5">
      <c r="A15425" s="923"/>
      <c r="B15425" s="917"/>
      <c r="C15425" s="917"/>
      <c r="D15425" s="917"/>
      <c r="E15425" s="917"/>
    </row>
    <row r="15426" spans="1:5">
      <c r="A15426" s="923"/>
      <c r="B15426" s="917"/>
      <c r="C15426" s="917"/>
      <c r="D15426" s="917"/>
      <c r="E15426" s="917"/>
    </row>
    <row r="15427" spans="1:5">
      <c r="A15427" s="923"/>
      <c r="B15427" s="917"/>
      <c r="C15427" s="917"/>
      <c r="D15427" s="917"/>
      <c r="E15427" s="917"/>
    </row>
    <row r="15428" spans="1:5">
      <c r="A15428" s="923"/>
      <c r="B15428" s="917"/>
      <c r="C15428" s="917"/>
      <c r="D15428" s="917"/>
      <c r="E15428" s="917"/>
    </row>
    <row r="15429" spans="1:5">
      <c r="A15429" s="923"/>
      <c r="B15429" s="917"/>
      <c r="C15429" s="917"/>
      <c r="D15429" s="917"/>
      <c r="E15429" s="917"/>
    </row>
    <row r="15430" spans="1:5">
      <c r="A15430" s="923"/>
      <c r="B15430" s="917"/>
      <c r="C15430" s="917"/>
      <c r="D15430" s="917"/>
      <c r="E15430" s="917"/>
    </row>
    <row r="15431" spans="1:5">
      <c r="A15431" s="923"/>
      <c r="B15431" s="917"/>
      <c r="C15431" s="917"/>
      <c r="D15431" s="917"/>
      <c r="E15431" s="917"/>
    </row>
    <row r="15432" spans="1:5">
      <c r="A15432" s="923"/>
      <c r="B15432" s="917"/>
      <c r="C15432" s="917"/>
      <c r="D15432" s="917"/>
      <c r="E15432" s="917"/>
    </row>
    <row r="15433" spans="1:5">
      <c r="A15433" s="923"/>
      <c r="B15433" s="917"/>
      <c r="C15433" s="917"/>
      <c r="D15433" s="917"/>
      <c r="E15433" s="917"/>
    </row>
    <row r="15434" spans="1:5">
      <c r="A15434" s="923"/>
      <c r="B15434" s="917"/>
      <c r="C15434" s="917"/>
      <c r="D15434" s="917"/>
      <c r="E15434" s="917"/>
    </row>
    <row r="15435" spans="1:5">
      <c r="A15435" s="923"/>
      <c r="B15435" s="917"/>
      <c r="C15435" s="917"/>
      <c r="D15435" s="917"/>
      <c r="E15435" s="917"/>
    </row>
    <row r="15436" spans="1:5">
      <c r="A15436" s="923"/>
      <c r="B15436" s="917"/>
      <c r="C15436" s="917"/>
      <c r="D15436" s="917"/>
      <c r="E15436" s="917"/>
    </row>
    <row r="15437" spans="1:5">
      <c r="A15437" s="923"/>
      <c r="B15437" s="917"/>
      <c r="C15437" s="917"/>
      <c r="D15437" s="917"/>
      <c r="E15437" s="917"/>
    </row>
    <row r="15438" spans="1:5">
      <c r="A15438" s="923"/>
      <c r="B15438" s="917"/>
      <c r="C15438" s="917"/>
      <c r="D15438" s="917"/>
      <c r="E15438" s="917"/>
    </row>
    <row r="15439" spans="1:5">
      <c r="A15439" s="923"/>
      <c r="B15439" s="917"/>
      <c r="C15439" s="917"/>
      <c r="D15439" s="917"/>
      <c r="E15439" s="917"/>
    </row>
    <row r="15440" spans="1:5">
      <c r="A15440" s="923"/>
      <c r="B15440" s="917"/>
      <c r="C15440" s="917"/>
      <c r="D15440" s="917"/>
      <c r="E15440" s="917"/>
    </row>
    <row r="15441" spans="1:5">
      <c r="A15441" s="923"/>
      <c r="B15441" s="917"/>
      <c r="C15441" s="917"/>
      <c r="D15441" s="917"/>
      <c r="E15441" s="917"/>
    </row>
    <row r="15442" spans="1:5">
      <c r="A15442" s="923"/>
      <c r="B15442" s="917"/>
      <c r="C15442" s="917"/>
      <c r="D15442" s="917"/>
      <c r="E15442" s="917"/>
    </row>
    <row r="15443" spans="1:5">
      <c r="A15443" s="923"/>
      <c r="B15443" s="917"/>
      <c r="C15443" s="917"/>
      <c r="D15443" s="917"/>
      <c r="E15443" s="917"/>
    </row>
    <row r="15444" spans="1:5">
      <c r="A15444" s="923"/>
      <c r="B15444" s="917"/>
      <c r="C15444" s="917"/>
      <c r="D15444" s="917"/>
      <c r="E15444" s="917"/>
    </row>
    <row r="15445" spans="1:5">
      <c r="A15445" s="923"/>
      <c r="B15445" s="917"/>
      <c r="C15445" s="917"/>
      <c r="D15445" s="917"/>
      <c r="E15445" s="917"/>
    </row>
    <row r="15446" spans="1:5">
      <c r="A15446" s="923"/>
      <c r="B15446" s="917"/>
      <c r="C15446" s="917"/>
      <c r="D15446" s="917"/>
      <c r="E15446" s="917"/>
    </row>
    <row r="15447" spans="1:5">
      <c r="A15447" s="923"/>
      <c r="B15447" s="917"/>
      <c r="C15447" s="917"/>
      <c r="D15447" s="917"/>
      <c r="E15447" s="917"/>
    </row>
    <row r="15448" spans="1:5">
      <c r="A15448" s="923"/>
      <c r="B15448" s="917"/>
      <c r="C15448" s="917"/>
      <c r="D15448" s="917"/>
      <c r="E15448" s="917"/>
    </row>
    <row r="15449" spans="1:5">
      <c r="A15449" s="923"/>
      <c r="B15449" s="917"/>
      <c r="C15449" s="917"/>
      <c r="D15449" s="917"/>
      <c r="E15449" s="917"/>
    </row>
    <row r="15450" spans="1:5">
      <c r="A15450" s="923"/>
      <c r="B15450" s="917"/>
      <c r="C15450" s="917"/>
      <c r="D15450" s="917"/>
      <c r="E15450" s="917"/>
    </row>
    <row r="15451" spans="1:5">
      <c r="A15451" s="923"/>
      <c r="B15451" s="917"/>
      <c r="C15451" s="917"/>
      <c r="D15451" s="917"/>
      <c r="E15451" s="917"/>
    </row>
    <row r="15452" spans="1:5">
      <c r="A15452" s="923"/>
      <c r="B15452" s="917"/>
      <c r="C15452" s="917"/>
      <c r="D15452" s="917"/>
      <c r="E15452" s="917"/>
    </row>
    <row r="15453" spans="1:5">
      <c r="A15453" s="923"/>
      <c r="B15453" s="917"/>
      <c r="C15453" s="917"/>
      <c r="D15453" s="917"/>
      <c r="E15453" s="917"/>
    </row>
    <row r="15454" spans="1:5">
      <c r="A15454" s="923"/>
      <c r="B15454" s="917"/>
      <c r="C15454" s="917"/>
      <c r="D15454" s="917"/>
      <c r="E15454" s="917"/>
    </row>
    <row r="15455" spans="1:5">
      <c r="A15455" s="923"/>
      <c r="B15455" s="917"/>
      <c r="C15455" s="917"/>
      <c r="D15455" s="917"/>
      <c r="E15455" s="917"/>
    </row>
    <row r="15456" spans="1:5">
      <c r="A15456" s="923"/>
      <c r="B15456" s="917"/>
      <c r="C15456" s="917"/>
      <c r="D15456" s="917"/>
      <c r="E15456" s="917"/>
    </row>
    <row r="15457" spans="1:5">
      <c r="A15457" s="923"/>
      <c r="B15457" s="917"/>
      <c r="C15457" s="917"/>
      <c r="D15457" s="917"/>
      <c r="E15457" s="917"/>
    </row>
    <row r="15458" spans="1:5">
      <c r="A15458" s="923"/>
      <c r="B15458" s="917"/>
      <c r="C15458" s="917"/>
      <c r="D15458" s="917"/>
      <c r="E15458" s="917"/>
    </row>
    <row r="15459" spans="1:5">
      <c r="A15459" s="923"/>
      <c r="B15459" s="917"/>
      <c r="C15459" s="917"/>
      <c r="D15459" s="917"/>
      <c r="E15459" s="917"/>
    </row>
    <row r="15460" spans="1:5">
      <c r="A15460" s="923"/>
      <c r="B15460" s="917"/>
      <c r="C15460" s="917"/>
      <c r="D15460" s="917"/>
      <c r="E15460" s="917"/>
    </row>
    <row r="15461" spans="1:5">
      <c r="A15461" s="923"/>
      <c r="B15461" s="917"/>
      <c r="C15461" s="917"/>
      <c r="D15461" s="917"/>
      <c r="E15461" s="917"/>
    </row>
    <row r="15462" spans="1:5">
      <c r="A15462" s="923"/>
      <c r="B15462" s="917"/>
      <c r="C15462" s="917"/>
      <c r="D15462" s="917"/>
      <c r="E15462" s="917"/>
    </row>
    <row r="15463" spans="1:5">
      <c r="A15463" s="923"/>
      <c r="B15463" s="917"/>
      <c r="C15463" s="917"/>
      <c r="D15463" s="917"/>
      <c r="E15463" s="917"/>
    </row>
    <row r="15464" spans="1:5">
      <c r="A15464" s="923"/>
      <c r="B15464" s="917"/>
      <c r="C15464" s="917"/>
      <c r="D15464" s="917"/>
      <c r="E15464" s="917"/>
    </row>
    <row r="15465" spans="1:5">
      <c r="A15465" s="923"/>
      <c r="B15465" s="917"/>
      <c r="C15465" s="917"/>
      <c r="D15465" s="917"/>
      <c r="E15465" s="917"/>
    </row>
    <row r="15466" spans="1:5">
      <c r="A15466" s="923"/>
      <c r="B15466" s="917"/>
      <c r="C15466" s="917"/>
      <c r="D15466" s="917"/>
      <c r="E15466" s="917"/>
    </row>
    <row r="15467" spans="1:5">
      <c r="A15467" s="923"/>
      <c r="B15467" s="917"/>
      <c r="C15467" s="917"/>
      <c r="D15467" s="917"/>
      <c r="E15467" s="917"/>
    </row>
    <row r="15468" spans="1:5">
      <c r="A15468" s="923"/>
      <c r="B15468" s="917"/>
      <c r="C15468" s="917"/>
      <c r="D15468" s="917"/>
      <c r="E15468" s="917"/>
    </row>
    <row r="15469" spans="1:5">
      <c r="A15469" s="923"/>
      <c r="B15469" s="917"/>
      <c r="C15469" s="917"/>
      <c r="D15469" s="917"/>
      <c r="E15469" s="917"/>
    </row>
    <row r="15470" spans="1:5">
      <c r="A15470" s="923"/>
      <c r="B15470" s="917"/>
      <c r="C15470" s="917"/>
      <c r="D15470" s="917"/>
      <c r="E15470" s="917"/>
    </row>
    <row r="15471" spans="1:5">
      <c r="A15471" s="923"/>
      <c r="B15471" s="917"/>
      <c r="C15471" s="917"/>
      <c r="D15471" s="917"/>
      <c r="E15471" s="917"/>
    </row>
    <row r="15472" spans="1:5">
      <c r="A15472" s="923"/>
      <c r="B15472" s="917"/>
      <c r="C15472" s="917"/>
      <c r="D15472" s="917"/>
      <c r="E15472" s="917"/>
    </row>
    <row r="15473" spans="1:5">
      <c r="A15473" s="923"/>
      <c r="B15473" s="917"/>
      <c r="C15473" s="917"/>
      <c r="D15473" s="917"/>
      <c r="E15473" s="917"/>
    </row>
    <row r="15474" spans="1:5">
      <c r="A15474" s="923"/>
      <c r="B15474" s="917"/>
      <c r="C15474" s="917"/>
      <c r="D15474" s="917"/>
      <c r="E15474" s="917"/>
    </row>
    <row r="15475" spans="1:5">
      <c r="A15475" s="923"/>
      <c r="B15475" s="917"/>
      <c r="C15475" s="917"/>
      <c r="D15475" s="917"/>
      <c r="E15475" s="917"/>
    </row>
    <row r="15476" spans="1:5">
      <c r="A15476" s="923"/>
      <c r="B15476" s="917"/>
      <c r="C15476" s="917"/>
      <c r="D15476" s="917"/>
      <c r="E15476" s="917"/>
    </row>
    <row r="15477" spans="1:5">
      <c r="A15477" s="923"/>
      <c r="B15477" s="917"/>
      <c r="C15477" s="917"/>
      <c r="D15477" s="917"/>
      <c r="E15477" s="917"/>
    </row>
    <row r="15478" spans="1:5">
      <c r="A15478" s="923"/>
      <c r="B15478" s="917"/>
      <c r="C15478" s="917"/>
      <c r="D15478" s="917"/>
      <c r="E15478" s="917"/>
    </row>
    <row r="15479" spans="1:5">
      <c r="A15479" s="923"/>
      <c r="B15479" s="917"/>
      <c r="C15479" s="917"/>
      <c r="D15479" s="917"/>
      <c r="E15479" s="917"/>
    </row>
    <row r="15480" spans="1:5">
      <c r="A15480" s="923"/>
      <c r="B15480" s="917"/>
      <c r="C15480" s="917"/>
      <c r="D15480" s="917"/>
      <c r="E15480" s="917"/>
    </row>
    <row r="15481" spans="1:5">
      <c r="A15481" s="923"/>
      <c r="B15481" s="917"/>
      <c r="C15481" s="917"/>
      <c r="D15481" s="917"/>
      <c r="E15481" s="917"/>
    </row>
    <row r="15482" spans="1:5">
      <c r="A15482" s="923"/>
      <c r="B15482" s="917"/>
      <c r="C15482" s="917"/>
      <c r="D15482" s="917"/>
      <c r="E15482" s="917"/>
    </row>
    <row r="15483" spans="1:5">
      <c r="A15483" s="923"/>
      <c r="B15483" s="917"/>
      <c r="C15483" s="917"/>
      <c r="D15483" s="917"/>
      <c r="E15483" s="917"/>
    </row>
    <row r="15484" spans="1:5">
      <c r="A15484" s="923"/>
      <c r="B15484" s="917"/>
      <c r="C15484" s="917"/>
      <c r="D15484" s="917"/>
      <c r="E15484" s="917"/>
    </row>
    <row r="15485" spans="1:5">
      <c r="A15485" s="923"/>
      <c r="B15485" s="917"/>
      <c r="C15485" s="917"/>
      <c r="D15485" s="917"/>
      <c r="E15485" s="917"/>
    </row>
    <row r="15486" spans="1:5">
      <c r="A15486" s="923"/>
      <c r="B15486" s="917"/>
      <c r="C15486" s="917"/>
      <c r="D15486" s="917"/>
      <c r="E15486" s="917"/>
    </row>
    <row r="15487" spans="1:5">
      <c r="A15487" s="923"/>
      <c r="B15487" s="917"/>
      <c r="C15487" s="917"/>
      <c r="D15487" s="917"/>
      <c r="E15487" s="917"/>
    </row>
    <row r="15488" spans="1:5">
      <c r="A15488" s="923"/>
      <c r="B15488" s="917"/>
      <c r="C15488" s="917"/>
      <c r="D15488" s="917"/>
      <c r="E15488" s="917"/>
    </row>
    <row r="15489" spans="1:5">
      <c r="A15489" s="923"/>
      <c r="B15489" s="917"/>
      <c r="C15489" s="917"/>
      <c r="D15489" s="917"/>
      <c r="E15489" s="917"/>
    </row>
    <row r="15490" spans="1:5">
      <c r="A15490" s="923"/>
      <c r="B15490" s="917"/>
      <c r="C15490" s="917"/>
      <c r="D15490" s="917"/>
      <c r="E15490" s="917"/>
    </row>
    <row r="15491" spans="1:5">
      <c r="A15491" s="923"/>
      <c r="B15491" s="917"/>
      <c r="C15491" s="917"/>
      <c r="D15491" s="917"/>
      <c r="E15491" s="917"/>
    </row>
    <row r="15492" spans="1:5">
      <c r="A15492" s="923"/>
      <c r="B15492" s="917"/>
      <c r="C15492" s="917"/>
      <c r="D15492" s="917"/>
      <c r="E15492" s="917"/>
    </row>
    <row r="15493" spans="1:5">
      <c r="A15493" s="923"/>
      <c r="B15493" s="917"/>
      <c r="C15493" s="917"/>
      <c r="D15493" s="917"/>
      <c r="E15493" s="917"/>
    </row>
    <row r="15494" spans="1:5">
      <c r="A15494" s="923"/>
      <c r="B15494" s="917"/>
      <c r="C15494" s="917"/>
      <c r="D15494" s="917"/>
      <c r="E15494" s="917"/>
    </row>
    <row r="15495" spans="1:5">
      <c r="A15495" s="923"/>
      <c r="B15495" s="917"/>
      <c r="C15495" s="917"/>
      <c r="D15495" s="917"/>
      <c r="E15495" s="917"/>
    </row>
    <row r="15496" spans="1:5">
      <c r="A15496" s="923"/>
      <c r="B15496" s="917"/>
      <c r="C15496" s="917"/>
      <c r="D15496" s="917"/>
      <c r="E15496" s="917"/>
    </row>
    <row r="15497" spans="1:5">
      <c r="A15497" s="923"/>
      <c r="B15497" s="917"/>
      <c r="C15497" s="917"/>
      <c r="D15497" s="917"/>
      <c r="E15497" s="917"/>
    </row>
    <row r="15498" spans="1:5">
      <c r="A15498" s="923"/>
      <c r="B15498" s="917"/>
      <c r="C15498" s="917"/>
      <c r="D15498" s="917"/>
      <c r="E15498" s="917"/>
    </row>
    <row r="15499" spans="1:5">
      <c r="A15499" s="923"/>
      <c r="B15499" s="917"/>
      <c r="C15499" s="917"/>
      <c r="D15499" s="917"/>
      <c r="E15499" s="917"/>
    </row>
    <row r="15500" spans="1:5">
      <c r="A15500" s="923"/>
      <c r="B15500" s="917"/>
      <c r="C15500" s="917"/>
      <c r="D15500" s="917"/>
      <c r="E15500" s="917"/>
    </row>
    <row r="15501" spans="1:5">
      <c r="A15501" s="923"/>
      <c r="B15501" s="917"/>
      <c r="C15501" s="917"/>
      <c r="D15501" s="917"/>
      <c r="E15501" s="917"/>
    </row>
    <row r="15502" spans="1:5">
      <c r="A15502" s="923"/>
      <c r="B15502" s="917"/>
      <c r="C15502" s="917"/>
      <c r="D15502" s="917"/>
      <c r="E15502" s="917"/>
    </row>
    <row r="15503" spans="1:5">
      <c r="A15503" s="923"/>
      <c r="B15503" s="917"/>
      <c r="C15503" s="917"/>
      <c r="D15503" s="917"/>
      <c r="E15503" s="917"/>
    </row>
    <row r="15504" spans="1:5">
      <c r="A15504" s="923"/>
      <c r="B15504" s="917"/>
      <c r="C15504" s="917"/>
      <c r="D15504" s="917"/>
      <c r="E15504" s="917"/>
    </row>
    <row r="15505" spans="1:5">
      <c r="A15505" s="923"/>
      <c r="B15505" s="917"/>
      <c r="C15505" s="917"/>
      <c r="D15505" s="917"/>
      <c r="E15505" s="917"/>
    </row>
    <row r="15506" spans="1:5">
      <c r="A15506" s="923"/>
      <c r="B15506" s="917"/>
      <c r="C15506" s="917"/>
      <c r="D15506" s="917"/>
      <c r="E15506" s="917"/>
    </row>
    <row r="15507" spans="1:5">
      <c r="A15507" s="923"/>
      <c r="B15507" s="917"/>
      <c r="C15507" s="917"/>
      <c r="D15507" s="917"/>
      <c r="E15507" s="917"/>
    </row>
    <row r="15508" spans="1:5">
      <c r="A15508" s="923"/>
      <c r="B15508" s="917"/>
      <c r="C15508" s="917"/>
      <c r="D15508" s="917"/>
      <c r="E15508" s="917"/>
    </row>
    <row r="15509" spans="1:5">
      <c r="A15509" s="923"/>
      <c r="B15509" s="917"/>
      <c r="C15509" s="917"/>
      <c r="D15509" s="917"/>
      <c r="E15509" s="917"/>
    </row>
    <row r="15510" spans="1:5">
      <c r="A15510" s="923"/>
      <c r="B15510" s="917"/>
      <c r="C15510" s="917"/>
      <c r="D15510" s="917"/>
      <c r="E15510" s="917"/>
    </row>
    <row r="15511" spans="1:5">
      <c r="A15511" s="923"/>
      <c r="B15511" s="917"/>
      <c r="C15511" s="917"/>
      <c r="D15511" s="917"/>
      <c r="E15511" s="917"/>
    </row>
    <row r="15512" spans="1:5">
      <c r="A15512" s="923"/>
      <c r="B15512" s="917"/>
      <c r="C15512" s="917"/>
      <c r="D15512" s="917"/>
      <c r="E15512" s="917"/>
    </row>
    <row r="15513" spans="1:5">
      <c r="A15513" s="923"/>
      <c r="B15513" s="917"/>
      <c r="C15513" s="917"/>
      <c r="D15513" s="917"/>
      <c r="E15513" s="917"/>
    </row>
    <row r="15514" spans="1:5">
      <c r="A15514" s="923"/>
      <c r="B15514" s="917"/>
      <c r="C15514" s="917"/>
      <c r="D15514" s="917"/>
      <c r="E15514" s="917"/>
    </row>
    <row r="15515" spans="1:5">
      <c r="A15515" s="923"/>
      <c r="B15515" s="917"/>
      <c r="C15515" s="917"/>
      <c r="D15515" s="917"/>
      <c r="E15515" s="917"/>
    </row>
    <row r="15516" spans="1:5">
      <c r="A15516" s="923"/>
      <c r="B15516" s="917"/>
      <c r="C15516" s="917"/>
      <c r="D15516" s="917"/>
      <c r="E15516" s="917"/>
    </row>
    <row r="15517" spans="1:5">
      <c r="A15517" s="923"/>
      <c r="B15517" s="917"/>
      <c r="C15517" s="917"/>
      <c r="D15517" s="917"/>
      <c r="E15517" s="917"/>
    </row>
    <row r="15518" spans="1:5">
      <c r="A15518" s="923"/>
      <c r="B15518" s="917"/>
      <c r="C15518" s="917"/>
      <c r="D15518" s="917"/>
      <c r="E15518" s="917"/>
    </row>
    <row r="15519" spans="1:5">
      <c r="A15519" s="923"/>
      <c r="B15519" s="917"/>
      <c r="C15519" s="917"/>
      <c r="D15519" s="917"/>
      <c r="E15519" s="917"/>
    </row>
    <row r="15520" spans="1:5">
      <c r="A15520" s="923"/>
      <c r="B15520" s="917"/>
      <c r="C15520" s="917"/>
      <c r="D15520" s="917"/>
      <c r="E15520" s="917"/>
    </row>
    <row r="15521" spans="1:5">
      <c r="A15521" s="923"/>
      <c r="B15521" s="917"/>
      <c r="C15521" s="917"/>
      <c r="D15521" s="917"/>
      <c r="E15521" s="917"/>
    </row>
    <row r="15522" spans="1:5">
      <c r="A15522" s="923"/>
      <c r="B15522" s="917"/>
      <c r="C15522" s="917"/>
      <c r="D15522" s="917"/>
      <c r="E15522" s="917"/>
    </row>
    <row r="15523" spans="1:5">
      <c r="A15523" s="923"/>
      <c r="B15523" s="917"/>
      <c r="C15523" s="917"/>
      <c r="D15523" s="917"/>
      <c r="E15523" s="917"/>
    </row>
    <row r="15524" spans="1:5">
      <c r="A15524" s="923"/>
      <c r="B15524" s="917"/>
      <c r="C15524" s="917"/>
      <c r="D15524" s="917"/>
      <c r="E15524" s="917"/>
    </row>
    <row r="15525" spans="1:5">
      <c r="A15525" s="923"/>
      <c r="B15525" s="917"/>
      <c r="C15525" s="917"/>
      <c r="D15525" s="917"/>
      <c r="E15525" s="917"/>
    </row>
    <row r="15526" spans="1:5">
      <c r="A15526" s="923"/>
      <c r="B15526" s="917"/>
      <c r="C15526" s="917"/>
      <c r="D15526" s="917"/>
      <c r="E15526" s="917"/>
    </row>
    <row r="15527" spans="1:5">
      <c r="A15527" s="923"/>
      <c r="B15527" s="917"/>
      <c r="C15527" s="917"/>
      <c r="D15527" s="917"/>
      <c r="E15527" s="917"/>
    </row>
    <row r="15528" spans="1:5">
      <c r="A15528" s="923"/>
      <c r="B15528" s="917"/>
      <c r="C15528" s="917"/>
      <c r="D15528" s="917"/>
      <c r="E15528" s="917"/>
    </row>
    <row r="15529" spans="1:5">
      <c r="A15529" s="923"/>
      <c r="B15529" s="917"/>
      <c r="C15529" s="917"/>
      <c r="D15529" s="917"/>
      <c r="E15529" s="917"/>
    </row>
    <row r="15530" spans="1:5">
      <c r="A15530" s="923"/>
      <c r="B15530" s="917"/>
      <c r="C15530" s="917"/>
      <c r="D15530" s="917"/>
      <c r="E15530" s="917"/>
    </row>
    <row r="15531" spans="1:5">
      <c r="A15531" s="923"/>
      <c r="B15531" s="917"/>
      <c r="C15531" s="917"/>
      <c r="D15531" s="917"/>
      <c r="E15531" s="917"/>
    </row>
    <row r="15532" spans="1:5">
      <c r="A15532" s="923"/>
      <c r="B15532" s="917"/>
      <c r="C15532" s="917"/>
      <c r="D15532" s="917"/>
      <c r="E15532" s="917"/>
    </row>
    <row r="15533" spans="1:5">
      <c r="A15533" s="923"/>
      <c r="B15533" s="917"/>
      <c r="C15533" s="917"/>
      <c r="D15533" s="917"/>
      <c r="E15533" s="917"/>
    </row>
    <row r="15534" spans="1:5">
      <c r="A15534" s="923"/>
      <c r="B15534" s="917"/>
      <c r="C15534" s="917"/>
      <c r="D15534" s="917"/>
      <c r="E15534" s="917"/>
    </row>
    <row r="15535" spans="1:5">
      <c r="A15535" s="923"/>
      <c r="B15535" s="917"/>
      <c r="C15535" s="917"/>
      <c r="D15535" s="917"/>
      <c r="E15535" s="917"/>
    </row>
    <row r="15536" spans="1:5">
      <c r="A15536" s="923"/>
      <c r="B15536" s="917"/>
      <c r="C15536" s="917"/>
      <c r="D15536" s="917"/>
      <c r="E15536" s="917"/>
    </row>
    <row r="15537" spans="1:5">
      <c r="A15537" s="923"/>
      <c r="B15537" s="917"/>
      <c r="C15537" s="917"/>
      <c r="D15537" s="917"/>
      <c r="E15537" s="917"/>
    </row>
    <row r="15538" spans="1:5">
      <c r="A15538" s="923"/>
      <c r="B15538" s="917"/>
      <c r="C15538" s="917"/>
      <c r="D15538" s="917"/>
      <c r="E15538" s="917"/>
    </row>
    <row r="15539" spans="1:5">
      <c r="A15539" s="923"/>
      <c r="B15539" s="917"/>
      <c r="C15539" s="917"/>
      <c r="D15539" s="917"/>
      <c r="E15539" s="917"/>
    </row>
    <row r="15540" spans="1:5">
      <c r="A15540" s="923"/>
      <c r="B15540" s="917"/>
      <c r="C15540" s="917"/>
      <c r="D15540" s="917"/>
      <c r="E15540" s="917"/>
    </row>
    <row r="15541" spans="1:5">
      <c r="A15541" s="923"/>
      <c r="B15541" s="917"/>
      <c r="C15541" s="917"/>
      <c r="D15541" s="917"/>
      <c r="E15541" s="917"/>
    </row>
    <row r="15542" spans="1:5">
      <c r="A15542" s="923"/>
      <c r="B15542" s="917"/>
      <c r="C15542" s="917"/>
      <c r="D15542" s="917"/>
      <c r="E15542" s="917"/>
    </row>
    <row r="15543" spans="1:5">
      <c r="A15543" s="923"/>
      <c r="B15543" s="917"/>
      <c r="C15543" s="917"/>
      <c r="D15543" s="917"/>
      <c r="E15543" s="917"/>
    </row>
    <row r="15544" spans="1:5">
      <c r="A15544" s="923"/>
      <c r="B15544" s="917"/>
      <c r="C15544" s="917"/>
      <c r="D15544" s="917"/>
      <c r="E15544" s="917"/>
    </row>
    <row r="15545" spans="1:5">
      <c r="A15545" s="923"/>
      <c r="B15545" s="917"/>
      <c r="C15545" s="917"/>
      <c r="D15545" s="917"/>
      <c r="E15545" s="917"/>
    </row>
    <row r="15546" spans="1:5">
      <c r="A15546" s="923"/>
      <c r="B15546" s="917"/>
      <c r="C15546" s="917"/>
      <c r="D15546" s="917"/>
      <c r="E15546" s="917"/>
    </row>
    <row r="15547" spans="1:5">
      <c r="A15547" s="923"/>
      <c r="B15547" s="917"/>
      <c r="C15547" s="917"/>
      <c r="D15547" s="917"/>
      <c r="E15547" s="917"/>
    </row>
    <row r="15548" spans="1:5">
      <c r="A15548" s="923"/>
      <c r="B15548" s="917"/>
      <c r="C15548" s="917"/>
      <c r="D15548" s="917"/>
      <c r="E15548" s="917"/>
    </row>
    <row r="15549" spans="1:5">
      <c r="A15549" s="923"/>
      <c r="B15549" s="917"/>
      <c r="C15549" s="917"/>
      <c r="D15549" s="917"/>
      <c r="E15549" s="917"/>
    </row>
    <row r="15550" spans="1:5">
      <c r="A15550" s="923"/>
      <c r="B15550" s="917"/>
      <c r="C15550" s="917"/>
      <c r="D15550" s="917"/>
      <c r="E15550" s="917"/>
    </row>
    <row r="15551" spans="1:5">
      <c r="A15551" s="923"/>
      <c r="B15551" s="917"/>
      <c r="C15551" s="917"/>
      <c r="D15551" s="917"/>
      <c r="E15551" s="917"/>
    </row>
    <row r="15552" spans="1:5">
      <c r="A15552" s="923"/>
      <c r="B15552" s="917"/>
      <c r="C15552" s="917"/>
      <c r="D15552" s="917"/>
      <c r="E15552" s="917"/>
    </row>
    <row r="15553" spans="1:5">
      <c r="A15553" s="923"/>
      <c r="B15553" s="917"/>
      <c r="C15553" s="917"/>
      <c r="D15553" s="917"/>
      <c r="E15553" s="917"/>
    </row>
    <row r="15554" spans="1:5">
      <c r="A15554" s="923"/>
      <c r="B15554" s="917"/>
      <c r="C15554" s="917"/>
      <c r="D15554" s="917"/>
      <c r="E15554" s="917"/>
    </row>
    <row r="15555" spans="1:5">
      <c r="A15555" s="923"/>
      <c r="B15555" s="917"/>
      <c r="C15555" s="917"/>
      <c r="D15555" s="917"/>
      <c r="E15555" s="917"/>
    </row>
    <row r="15556" spans="1:5">
      <c r="A15556" s="923"/>
      <c r="B15556" s="917"/>
      <c r="C15556" s="917"/>
      <c r="D15556" s="917"/>
      <c r="E15556" s="917"/>
    </row>
    <row r="15557" spans="1:5">
      <c r="A15557" s="923"/>
      <c r="B15557" s="917"/>
      <c r="C15557" s="917"/>
      <c r="D15557" s="917"/>
      <c r="E15557" s="917"/>
    </row>
    <row r="15558" spans="1:5">
      <c r="A15558" s="923"/>
      <c r="B15558" s="917"/>
      <c r="C15558" s="917"/>
      <c r="D15558" s="917"/>
      <c r="E15558" s="917"/>
    </row>
    <row r="15559" spans="1:5">
      <c r="A15559" s="923"/>
      <c r="B15559" s="917"/>
      <c r="C15559" s="917"/>
      <c r="D15559" s="917"/>
      <c r="E15559" s="917"/>
    </row>
    <row r="15560" spans="1:5">
      <c r="A15560" s="923"/>
      <c r="B15560" s="917"/>
      <c r="C15560" s="917"/>
      <c r="D15560" s="917"/>
      <c r="E15560" s="917"/>
    </row>
    <row r="15561" spans="1:5">
      <c r="A15561" s="923"/>
      <c r="B15561" s="917"/>
      <c r="C15561" s="917"/>
      <c r="D15561" s="917"/>
      <c r="E15561" s="917"/>
    </row>
    <row r="15562" spans="1:5">
      <c r="A15562" s="923"/>
      <c r="B15562" s="917"/>
      <c r="C15562" s="917"/>
      <c r="D15562" s="917"/>
      <c r="E15562" s="917"/>
    </row>
    <row r="15563" spans="1:5">
      <c r="A15563" s="923"/>
      <c r="B15563" s="917"/>
      <c r="C15563" s="917"/>
      <c r="D15563" s="917"/>
      <c r="E15563" s="917"/>
    </row>
    <row r="15564" spans="1:5">
      <c r="A15564" s="923"/>
      <c r="B15564" s="917"/>
      <c r="C15564" s="917"/>
      <c r="D15564" s="917"/>
      <c r="E15564" s="917"/>
    </row>
    <row r="15565" spans="1:5">
      <c r="A15565" s="923"/>
      <c r="B15565" s="917"/>
      <c r="C15565" s="917"/>
      <c r="D15565" s="917"/>
      <c r="E15565" s="917"/>
    </row>
    <row r="15566" spans="1:5">
      <c r="A15566" s="923"/>
      <c r="B15566" s="917"/>
      <c r="C15566" s="917"/>
      <c r="D15566" s="917"/>
      <c r="E15566" s="917"/>
    </row>
    <row r="15567" spans="1:5">
      <c r="A15567" s="923"/>
      <c r="B15567" s="917"/>
      <c r="C15567" s="917"/>
      <c r="D15567" s="917"/>
      <c r="E15567" s="917"/>
    </row>
    <row r="15568" spans="1:5">
      <c r="A15568" s="923"/>
      <c r="B15568" s="917"/>
      <c r="C15568" s="917"/>
      <c r="D15568" s="917"/>
      <c r="E15568" s="917"/>
    </row>
    <row r="15569" spans="1:5">
      <c r="A15569" s="923"/>
      <c r="B15569" s="917"/>
      <c r="C15569" s="917"/>
      <c r="D15569" s="917"/>
      <c r="E15569" s="917"/>
    </row>
    <row r="15570" spans="1:5">
      <c r="A15570" s="923"/>
      <c r="B15570" s="917"/>
      <c r="C15570" s="917"/>
      <c r="D15570" s="917"/>
      <c r="E15570" s="917"/>
    </row>
    <row r="15571" spans="1:5">
      <c r="A15571" s="923"/>
      <c r="B15571" s="917"/>
      <c r="C15571" s="917"/>
      <c r="D15571" s="917"/>
      <c r="E15571" s="917"/>
    </row>
    <row r="15572" spans="1:5">
      <c r="A15572" s="923"/>
      <c r="B15572" s="917"/>
      <c r="C15572" s="917"/>
      <c r="D15572" s="917"/>
      <c r="E15572" s="917"/>
    </row>
    <row r="15573" spans="1:5">
      <c r="A15573" s="923"/>
      <c r="B15573" s="917"/>
      <c r="C15573" s="917"/>
      <c r="D15573" s="917"/>
      <c r="E15573" s="917"/>
    </row>
    <row r="15574" spans="1:5">
      <c r="A15574" s="923"/>
      <c r="B15574" s="917"/>
      <c r="C15574" s="917"/>
      <c r="D15574" s="917"/>
      <c r="E15574" s="917"/>
    </row>
    <row r="15575" spans="1:5">
      <c r="A15575" s="923"/>
      <c r="B15575" s="917"/>
      <c r="C15575" s="917"/>
      <c r="D15575" s="917"/>
      <c r="E15575" s="917"/>
    </row>
    <row r="15576" spans="1:5">
      <c r="A15576" s="923"/>
      <c r="B15576" s="917"/>
      <c r="C15576" s="917"/>
      <c r="D15576" s="917"/>
      <c r="E15576" s="917"/>
    </row>
    <row r="15577" spans="1:5">
      <c r="A15577" s="923"/>
      <c r="B15577" s="917"/>
      <c r="C15577" s="917"/>
      <c r="D15577" s="917"/>
      <c r="E15577" s="917"/>
    </row>
    <row r="15578" spans="1:5">
      <c r="A15578" s="923"/>
      <c r="B15578" s="917"/>
      <c r="C15578" s="917"/>
      <c r="D15578" s="917"/>
      <c r="E15578" s="917"/>
    </row>
    <row r="15579" spans="1:5">
      <c r="A15579" s="923"/>
      <c r="B15579" s="917"/>
      <c r="C15579" s="917"/>
      <c r="D15579" s="917"/>
      <c r="E15579" s="917"/>
    </row>
    <row r="15580" spans="1:5">
      <c r="A15580" s="923"/>
      <c r="B15580" s="917"/>
      <c r="C15580" s="917"/>
      <c r="D15580" s="917"/>
      <c r="E15580" s="917"/>
    </row>
    <row r="15581" spans="1:5">
      <c r="A15581" s="923"/>
      <c r="B15581" s="917"/>
      <c r="C15581" s="917"/>
      <c r="D15581" s="917"/>
      <c r="E15581" s="917"/>
    </row>
    <row r="15582" spans="1:5">
      <c r="A15582" s="923"/>
      <c r="B15582" s="917"/>
      <c r="C15582" s="917"/>
      <c r="D15582" s="917"/>
      <c r="E15582" s="917"/>
    </row>
    <row r="15583" spans="1:5">
      <c r="A15583" s="923"/>
      <c r="B15583" s="917"/>
      <c r="C15583" s="917"/>
      <c r="D15583" s="917"/>
      <c r="E15583" s="917"/>
    </row>
    <row r="15584" spans="1:5">
      <c r="A15584" s="923"/>
      <c r="B15584" s="917"/>
      <c r="C15584" s="917"/>
      <c r="D15584" s="917"/>
      <c r="E15584" s="917"/>
    </row>
    <row r="15585" spans="1:5">
      <c r="A15585" s="923"/>
      <c r="B15585" s="917"/>
      <c r="C15585" s="917"/>
      <c r="D15585" s="917"/>
      <c r="E15585" s="917"/>
    </row>
    <row r="15586" spans="1:5">
      <c r="A15586" s="923"/>
      <c r="B15586" s="917"/>
      <c r="C15586" s="917"/>
      <c r="D15586" s="917"/>
      <c r="E15586" s="917"/>
    </row>
    <row r="15587" spans="1:5">
      <c r="A15587" s="923"/>
      <c r="B15587" s="917"/>
      <c r="C15587" s="917"/>
      <c r="D15587" s="917"/>
      <c r="E15587" s="917"/>
    </row>
    <row r="15588" spans="1:5">
      <c r="A15588" s="923"/>
      <c r="B15588" s="917"/>
      <c r="C15588" s="917"/>
      <c r="D15588" s="917"/>
      <c r="E15588" s="917"/>
    </row>
    <row r="15589" spans="1:5">
      <c r="A15589" s="923"/>
      <c r="B15589" s="917"/>
      <c r="C15589" s="917"/>
      <c r="D15589" s="917"/>
      <c r="E15589" s="917"/>
    </row>
    <row r="15590" spans="1:5">
      <c r="A15590" s="923"/>
      <c r="B15590" s="917"/>
      <c r="C15590" s="917"/>
      <c r="D15590" s="917"/>
      <c r="E15590" s="917"/>
    </row>
    <row r="15591" spans="1:5">
      <c r="A15591" s="923"/>
      <c r="B15591" s="917"/>
      <c r="C15591" s="917"/>
      <c r="D15591" s="917"/>
      <c r="E15591" s="917"/>
    </row>
    <row r="15592" spans="1:5">
      <c r="A15592" s="923"/>
      <c r="B15592" s="917"/>
      <c r="C15592" s="917"/>
      <c r="D15592" s="917"/>
      <c r="E15592" s="917"/>
    </row>
    <row r="15593" spans="1:5">
      <c r="A15593" s="923"/>
      <c r="B15593" s="917"/>
      <c r="C15593" s="917"/>
      <c r="D15593" s="917"/>
      <c r="E15593" s="917"/>
    </row>
    <row r="15594" spans="1:5">
      <c r="A15594" s="923"/>
      <c r="B15594" s="917"/>
      <c r="C15594" s="917"/>
      <c r="D15594" s="917"/>
      <c r="E15594" s="917"/>
    </row>
    <row r="15595" spans="1:5">
      <c r="A15595" s="923"/>
      <c r="B15595" s="917"/>
      <c r="C15595" s="917"/>
      <c r="D15595" s="917"/>
      <c r="E15595" s="917"/>
    </row>
    <row r="15596" spans="1:5">
      <c r="A15596" s="923"/>
      <c r="B15596" s="917"/>
      <c r="C15596" s="917"/>
      <c r="D15596" s="917"/>
      <c r="E15596" s="917"/>
    </row>
    <row r="15597" spans="1:5">
      <c r="A15597" s="923"/>
      <c r="B15597" s="917"/>
      <c r="C15597" s="917"/>
      <c r="D15597" s="917"/>
      <c r="E15597" s="917"/>
    </row>
    <row r="15598" spans="1:5">
      <c r="A15598" s="923"/>
      <c r="B15598" s="917"/>
      <c r="C15598" s="917"/>
      <c r="D15598" s="917"/>
      <c r="E15598" s="917"/>
    </row>
    <row r="15599" spans="1:5">
      <c r="A15599" s="923"/>
      <c r="B15599" s="917"/>
      <c r="C15599" s="917"/>
      <c r="D15599" s="917"/>
      <c r="E15599" s="917"/>
    </row>
    <row r="15600" spans="1:5">
      <c r="A15600" s="923"/>
      <c r="B15600" s="917"/>
      <c r="C15600" s="917"/>
      <c r="D15600" s="917"/>
      <c r="E15600" s="917"/>
    </row>
    <row r="15601" spans="1:5">
      <c r="A15601" s="923"/>
      <c r="B15601" s="917"/>
      <c r="C15601" s="917"/>
      <c r="D15601" s="917"/>
      <c r="E15601" s="917"/>
    </row>
    <row r="15602" spans="1:5">
      <c r="A15602" s="923"/>
      <c r="B15602" s="917"/>
      <c r="C15602" s="917"/>
      <c r="D15602" s="917"/>
      <c r="E15602" s="917"/>
    </row>
    <row r="15603" spans="1:5">
      <c r="A15603" s="923"/>
      <c r="B15603" s="917"/>
      <c r="C15603" s="917"/>
      <c r="D15603" s="917"/>
      <c r="E15603" s="917"/>
    </row>
    <row r="15604" spans="1:5">
      <c r="A15604" s="923"/>
      <c r="B15604" s="917"/>
      <c r="C15604" s="917"/>
      <c r="D15604" s="917"/>
      <c r="E15604" s="917"/>
    </row>
    <row r="15605" spans="1:5">
      <c r="A15605" s="923"/>
      <c r="B15605" s="917"/>
      <c r="C15605" s="917"/>
      <c r="D15605" s="917"/>
      <c r="E15605" s="917"/>
    </row>
    <row r="15606" spans="1:5">
      <c r="A15606" s="923"/>
      <c r="B15606" s="917"/>
      <c r="C15606" s="917"/>
      <c r="D15606" s="917"/>
      <c r="E15606" s="917"/>
    </row>
    <row r="15607" spans="1:5">
      <c r="A15607" s="923"/>
      <c r="B15607" s="917"/>
      <c r="C15607" s="917"/>
      <c r="D15607" s="917"/>
      <c r="E15607" s="917"/>
    </row>
    <row r="15608" spans="1:5">
      <c r="A15608" s="923"/>
      <c r="B15608" s="917"/>
      <c r="C15608" s="917"/>
      <c r="D15608" s="917"/>
      <c r="E15608" s="917"/>
    </row>
    <row r="15609" spans="1:5">
      <c r="A15609" s="923"/>
      <c r="B15609" s="917"/>
      <c r="C15609" s="917"/>
      <c r="D15609" s="917"/>
      <c r="E15609" s="917"/>
    </row>
    <row r="15610" spans="1:5">
      <c r="A15610" s="923"/>
      <c r="B15610" s="917"/>
      <c r="C15610" s="917"/>
      <c r="D15610" s="917"/>
      <c r="E15610" s="917"/>
    </row>
    <row r="15611" spans="1:5">
      <c r="A15611" s="923"/>
      <c r="B15611" s="917"/>
      <c r="C15611" s="917"/>
      <c r="D15611" s="917"/>
      <c r="E15611" s="917"/>
    </row>
    <row r="15612" spans="1:5">
      <c r="A15612" s="923"/>
      <c r="B15612" s="917"/>
      <c r="C15612" s="917"/>
      <c r="D15612" s="917"/>
      <c r="E15612" s="917"/>
    </row>
    <row r="15613" spans="1:5">
      <c r="A15613" s="923"/>
      <c r="B15613" s="917"/>
      <c r="C15613" s="917"/>
      <c r="D15613" s="917"/>
      <c r="E15613" s="917"/>
    </row>
    <row r="15614" spans="1:5">
      <c r="A15614" s="923"/>
      <c r="B15614" s="917"/>
      <c r="C15614" s="917"/>
      <c r="D15614" s="917"/>
      <c r="E15614" s="917"/>
    </row>
    <row r="15615" spans="1:5">
      <c r="A15615" s="923"/>
      <c r="B15615" s="917"/>
      <c r="C15615" s="917"/>
      <c r="D15615" s="917"/>
      <c r="E15615" s="917"/>
    </row>
    <row r="15616" spans="1:5">
      <c r="A15616" s="923"/>
      <c r="B15616" s="917"/>
      <c r="C15616" s="917"/>
      <c r="D15616" s="917"/>
      <c r="E15616" s="917"/>
    </row>
    <row r="15617" spans="1:5">
      <c r="A15617" s="923"/>
      <c r="B15617" s="917"/>
      <c r="C15617" s="917"/>
      <c r="D15617" s="917"/>
      <c r="E15617" s="917"/>
    </row>
    <row r="15618" spans="1:5">
      <c r="A15618" s="923"/>
      <c r="B15618" s="917"/>
      <c r="C15618" s="917"/>
      <c r="D15618" s="917"/>
      <c r="E15618" s="917"/>
    </row>
    <row r="15619" spans="1:5">
      <c r="A15619" s="923"/>
      <c r="B15619" s="917"/>
      <c r="C15619" s="917"/>
      <c r="D15619" s="917"/>
      <c r="E15619" s="917"/>
    </row>
    <row r="15620" spans="1:5">
      <c r="A15620" s="923"/>
      <c r="B15620" s="917"/>
      <c r="C15620" s="917"/>
      <c r="D15620" s="917"/>
      <c r="E15620" s="917"/>
    </row>
    <row r="15621" spans="1:5">
      <c r="A15621" s="923"/>
      <c r="B15621" s="917"/>
      <c r="C15621" s="917"/>
      <c r="D15621" s="917"/>
      <c r="E15621" s="917"/>
    </row>
    <row r="15622" spans="1:5">
      <c r="A15622" s="923"/>
      <c r="B15622" s="917"/>
      <c r="C15622" s="917"/>
      <c r="D15622" s="917"/>
      <c r="E15622" s="917"/>
    </row>
    <row r="15623" spans="1:5">
      <c r="A15623" s="923"/>
      <c r="B15623" s="917"/>
      <c r="C15623" s="917"/>
      <c r="D15623" s="917"/>
      <c r="E15623" s="917"/>
    </row>
    <row r="15624" spans="1:5">
      <c r="A15624" s="923"/>
      <c r="B15624" s="917"/>
      <c r="C15624" s="917"/>
      <c r="D15624" s="917"/>
      <c r="E15624" s="917"/>
    </row>
    <row r="15625" spans="1:5">
      <c r="A15625" s="923"/>
      <c r="B15625" s="917"/>
      <c r="C15625" s="917"/>
      <c r="D15625" s="917"/>
      <c r="E15625" s="917"/>
    </row>
    <row r="15626" spans="1:5">
      <c r="A15626" s="923"/>
      <c r="B15626" s="917"/>
      <c r="C15626" s="917"/>
      <c r="D15626" s="917"/>
      <c r="E15626" s="917"/>
    </row>
    <row r="15627" spans="1:5">
      <c r="A15627" s="923"/>
      <c r="B15627" s="917"/>
      <c r="C15627" s="917"/>
      <c r="D15627" s="917"/>
      <c r="E15627" s="917"/>
    </row>
    <row r="15628" spans="1:5">
      <c r="A15628" s="923"/>
      <c r="B15628" s="917"/>
      <c r="C15628" s="917"/>
      <c r="D15628" s="917"/>
      <c r="E15628" s="917"/>
    </row>
    <row r="15629" spans="1:5">
      <c r="A15629" s="923"/>
      <c r="B15629" s="917"/>
      <c r="C15629" s="917"/>
      <c r="D15629" s="917"/>
      <c r="E15629" s="917"/>
    </row>
    <row r="15630" spans="1:5">
      <c r="A15630" s="923"/>
      <c r="B15630" s="917"/>
      <c r="C15630" s="917"/>
      <c r="D15630" s="917"/>
      <c r="E15630" s="917"/>
    </row>
    <row r="15631" spans="1:5">
      <c r="A15631" s="923"/>
      <c r="B15631" s="917"/>
      <c r="C15631" s="917"/>
      <c r="D15631" s="917"/>
      <c r="E15631" s="917"/>
    </row>
    <row r="15632" spans="1:5">
      <c r="A15632" s="923"/>
      <c r="B15632" s="917"/>
      <c r="C15632" s="917"/>
      <c r="D15632" s="917"/>
      <c r="E15632" s="917"/>
    </row>
    <row r="15633" spans="1:5">
      <c r="A15633" s="923"/>
      <c r="B15633" s="917"/>
      <c r="C15633" s="917"/>
      <c r="D15633" s="917"/>
      <c r="E15633" s="917"/>
    </row>
    <row r="15634" spans="1:5">
      <c r="A15634" s="923"/>
      <c r="B15634" s="917"/>
      <c r="C15634" s="917"/>
      <c r="D15634" s="917"/>
      <c r="E15634" s="917"/>
    </row>
    <row r="15635" spans="1:5">
      <c r="A15635" s="923"/>
      <c r="B15635" s="917"/>
      <c r="C15635" s="917"/>
      <c r="D15635" s="917"/>
      <c r="E15635" s="917"/>
    </row>
    <row r="15636" spans="1:5">
      <c r="A15636" s="923"/>
      <c r="B15636" s="917"/>
      <c r="C15636" s="917"/>
      <c r="D15636" s="917"/>
      <c r="E15636" s="917"/>
    </row>
    <row r="15637" spans="1:5">
      <c r="A15637" s="923"/>
      <c r="B15637" s="917"/>
      <c r="C15637" s="917"/>
      <c r="D15637" s="917"/>
      <c r="E15637" s="917"/>
    </row>
    <row r="15638" spans="1:5">
      <c r="A15638" s="923"/>
      <c r="B15638" s="917"/>
      <c r="C15638" s="917"/>
      <c r="D15638" s="917"/>
      <c r="E15638" s="917"/>
    </row>
    <row r="15639" spans="1:5">
      <c r="A15639" s="923"/>
      <c r="B15639" s="917"/>
      <c r="C15639" s="917"/>
      <c r="D15639" s="917"/>
      <c r="E15639" s="917"/>
    </row>
    <row r="15640" spans="1:5">
      <c r="A15640" s="923"/>
      <c r="B15640" s="917"/>
      <c r="C15640" s="917"/>
      <c r="D15640" s="917"/>
      <c r="E15640" s="917"/>
    </row>
    <row r="15641" spans="1:5">
      <c r="A15641" s="923"/>
      <c r="B15641" s="917"/>
      <c r="C15641" s="917"/>
      <c r="D15641" s="917"/>
      <c r="E15641" s="917"/>
    </row>
    <row r="15642" spans="1:5">
      <c r="A15642" s="923"/>
      <c r="B15642" s="917"/>
      <c r="C15642" s="917"/>
      <c r="D15642" s="917"/>
      <c r="E15642" s="917"/>
    </row>
    <row r="15643" spans="1:5">
      <c r="A15643" s="923"/>
      <c r="B15643" s="917"/>
      <c r="C15643" s="917"/>
      <c r="D15643" s="917"/>
      <c r="E15643" s="917"/>
    </row>
    <row r="15644" spans="1:5">
      <c r="A15644" s="923"/>
      <c r="B15644" s="917"/>
      <c r="C15644" s="917"/>
      <c r="D15644" s="917"/>
      <c r="E15644" s="917"/>
    </row>
    <row r="15645" spans="1:5">
      <c r="A15645" s="923"/>
      <c r="B15645" s="917"/>
      <c r="C15645" s="917"/>
      <c r="D15645" s="917"/>
      <c r="E15645" s="917"/>
    </row>
    <row r="15646" spans="1:5">
      <c r="A15646" s="923"/>
      <c r="B15646" s="917"/>
      <c r="C15646" s="917"/>
      <c r="D15646" s="917"/>
      <c r="E15646" s="917"/>
    </row>
    <row r="15647" spans="1:5">
      <c r="A15647" s="923"/>
      <c r="B15647" s="917"/>
      <c r="C15647" s="917"/>
      <c r="D15647" s="917"/>
      <c r="E15647" s="917"/>
    </row>
    <row r="15648" spans="1:5">
      <c r="A15648" s="923"/>
      <c r="B15648" s="917"/>
      <c r="C15648" s="917"/>
      <c r="D15648" s="917"/>
      <c r="E15648" s="917"/>
    </row>
    <row r="15649" spans="1:5">
      <c r="A15649" s="923"/>
      <c r="B15649" s="917"/>
      <c r="C15649" s="917"/>
      <c r="D15649" s="917"/>
      <c r="E15649" s="917"/>
    </row>
    <row r="15650" spans="1:5">
      <c r="A15650" s="923"/>
      <c r="B15650" s="917"/>
      <c r="C15650" s="917"/>
      <c r="D15650" s="917"/>
      <c r="E15650" s="917"/>
    </row>
    <row r="15651" spans="1:5">
      <c r="A15651" s="923"/>
      <c r="B15651" s="917"/>
      <c r="C15651" s="917"/>
      <c r="D15651" s="917"/>
      <c r="E15651" s="917"/>
    </row>
    <row r="15652" spans="1:5">
      <c r="A15652" s="923"/>
      <c r="B15652" s="917"/>
      <c r="C15652" s="917"/>
      <c r="D15652" s="917"/>
      <c r="E15652" s="917"/>
    </row>
    <row r="15653" spans="1:5">
      <c r="A15653" s="923"/>
      <c r="B15653" s="917"/>
      <c r="C15653" s="917"/>
      <c r="D15653" s="917"/>
      <c r="E15653" s="917"/>
    </row>
    <row r="15654" spans="1:5">
      <c r="A15654" s="923"/>
      <c r="B15654" s="917"/>
      <c r="C15654" s="917"/>
      <c r="D15654" s="917"/>
      <c r="E15654" s="917"/>
    </row>
    <row r="15655" spans="1:5">
      <c r="A15655" s="923"/>
      <c r="B15655" s="917"/>
      <c r="C15655" s="917"/>
      <c r="D15655" s="917"/>
      <c r="E15655" s="917"/>
    </row>
    <row r="15656" spans="1:5">
      <c r="A15656" s="923"/>
      <c r="B15656" s="917"/>
      <c r="C15656" s="917"/>
      <c r="D15656" s="917"/>
      <c r="E15656" s="917"/>
    </row>
    <row r="15657" spans="1:5">
      <c r="A15657" s="923"/>
      <c r="B15657" s="917"/>
      <c r="C15657" s="917"/>
      <c r="D15657" s="917"/>
      <c r="E15657" s="917"/>
    </row>
    <row r="15658" spans="1:5">
      <c r="A15658" s="923"/>
      <c r="B15658" s="917"/>
      <c r="C15658" s="917"/>
      <c r="D15658" s="917"/>
      <c r="E15658" s="917"/>
    </row>
    <row r="15659" spans="1:5">
      <c r="A15659" s="923"/>
      <c r="B15659" s="917"/>
      <c r="C15659" s="917"/>
      <c r="D15659" s="917"/>
      <c r="E15659" s="917"/>
    </row>
    <row r="15660" spans="1:5">
      <c r="A15660" s="923"/>
      <c r="B15660" s="917"/>
      <c r="C15660" s="917"/>
      <c r="D15660" s="917"/>
      <c r="E15660" s="917"/>
    </row>
    <row r="15661" spans="1:5">
      <c r="A15661" s="923"/>
      <c r="B15661" s="917"/>
      <c r="C15661" s="917"/>
      <c r="D15661" s="917"/>
      <c r="E15661" s="917"/>
    </row>
    <row r="15662" spans="1:5">
      <c r="A15662" s="923"/>
      <c r="B15662" s="917"/>
      <c r="C15662" s="917"/>
      <c r="D15662" s="917"/>
      <c r="E15662" s="917"/>
    </row>
    <row r="15663" spans="1:5">
      <c r="A15663" s="923"/>
      <c r="B15663" s="917"/>
      <c r="C15663" s="917"/>
      <c r="D15663" s="917"/>
      <c r="E15663" s="917"/>
    </row>
    <row r="15664" spans="1:5">
      <c r="A15664" s="923"/>
      <c r="B15664" s="917"/>
      <c r="C15664" s="917"/>
      <c r="D15664" s="917"/>
      <c r="E15664" s="917"/>
    </row>
    <row r="15665" spans="1:5">
      <c r="A15665" s="923"/>
      <c r="B15665" s="917"/>
      <c r="C15665" s="917"/>
      <c r="D15665" s="917"/>
      <c r="E15665" s="917"/>
    </row>
    <row r="15666" spans="1:5">
      <c r="A15666" s="923"/>
      <c r="B15666" s="917"/>
      <c r="C15666" s="917"/>
      <c r="D15666" s="917"/>
      <c r="E15666" s="917"/>
    </row>
    <row r="15667" spans="1:5">
      <c r="A15667" s="923"/>
      <c r="B15667" s="917"/>
      <c r="C15667" s="917"/>
      <c r="D15667" s="917"/>
      <c r="E15667" s="917"/>
    </row>
    <row r="15668" spans="1:5">
      <c r="A15668" s="923"/>
      <c r="B15668" s="917"/>
      <c r="C15668" s="917"/>
      <c r="D15668" s="917"/>
      <c r="E15668" s="917"/>
    </row>
    <row r="15669" spans="1:5">
      <c r="A15669" s="923"/>
      <c r="B15669" s="917"/>
      <c r="C15669" s="917"/>
      <c r="D15669" s="917"/>
      <c r="E15669" s="917"/>
    </row>
    <row r="15670" spans="1:5">
      <c r="A15670" s="923"/>
      <c r="B15670" s="917"/>
      <c r="C15670" s="917"/>
      <c r="D15670" s="917"/>
      <c r="E15670" s="917"/>
    </row>
    <row r="15671" spans="1:5">
      <c r="A15671" s="923"/>
      <c r="B15671" s="917"/>
      <c r="C15671" s="917"/>
      <c r="D15671" s="917"/>
      <c r="E15671" s="917"/>
    </row>
    <row r="15672" spans="1:5">
      <c r="A15672" s="923"/>
      <c r="B15672" s="917"/>
      <c r="C15672" s="917"/>
      <c r="D15672" s="917"/>
      <c r="E15672" s="917"/>
    </row>
    <row r="15673" spans="1:5">
      <c r="A15673" s="923"/>
      <c r="B15673" s="917"/>
      <c r="C15673" s="917"/>
      <c r="D15673" s="917"/>
      <c r="E15673" s="917"/>
    </row>
    <row r="15674" spans="1:5">
      <c r="A15674" s="923"/>
      <c r="B15674" s="917"/>
      <c r="C15674" s="917"/>
      <c r="D15674" s="917"/>
      <c r="E15674" s="917"/>
    </row>
    <row r="15675" spans="1:5">
      <c r="A15675" s="923"/>
      <c r="B15675" s="917"/>
      <c r="C15675" s="917"/>
      <c r="D15675" s="917"/>
      <c r="E15675" s="917"/>
    </row>
    <row r="15676" spans="1:5">
      <c r="A15676" s="923"/>
      <c r="B15676" s="917"/>
      <c r="C15676" s="917"/>
      <c r="D15676" s="917"/>
      <c r="E15676" s="917"/>
    </row>
    <row r="15677" spans="1:5">
      <c r="A15677" s="923"/>
      <c r="B15677" s="917"/>
      <c r="C15677" s="917"/>
      <c r="D15677" s="917"/>
      <c r="E15677" s="917"/>
    </row>
    <row r="15678" spans="1:5">
      <c r="A15678" s="923"/>
      <c r="B15678" s="917"/>
      <c r="C15678" s="917"/>
      <c r="D15678" s="917"/>
      <c r="E15678" s="917"/>
    </row>
    <row r="15679" spans="1:5">
      <c r="A15679" s="923"/>
      <c r="B15679" s="917"/>
      <c r="C15679" s="917"/>
      <c r="D15679" s="917"/>
      <c r="E15679" s="917"/>
    </row>
    <row r="15680" spans="1:5">
      <c r="A15680" s="923"/>
      <c r="B15680" s="917"/>
      <c r="C15680" s="917"/>
      <c r="D15680" s="917"/>
      <c r="E15680" s="917"/>
    </row>
    <row r="15681" spans="1:5">
      <c r="A15681" s="923"/>
      <c r="B15681" s="917"/>
      <c r="C15681" s="917"/>
      <c r="D15681" s="917"/>
      <c r="E15681" s="917"/>
    </row>
    <row r="15682" spans="1:5">
      <c r="A15682" s="923"/>
      <c r="B15682" s="917"/>
      <c r="C15682" s="917"/>
      <c r="D15682" s="917"/>
      <c r="E15682" s="917"/>
    </row>
    <row r="15683" spans="1:5">
      <c r="A15683" s="923"/>
      <c r="B15683" s="917"/>
      <c r="C15683" s="917"/>
      <c r="D15683" s="917"/>
      <c r="E15683" s="917"/>
    </row>
    <row r="15684" spans="1:5">
      <c r="A15684" s="923"/>
      <c r="B15684" s="917"/>
      <c r="C15684" s="917"/>
      <c r="D15684" s="917"/>
      <c r="E15684" s="917"/>
    </row>
    <row r="15685" spans="1:5">
      <c r="A15685" s="923"/>
      <c r="B15685" s="917"/>
      <c r="C15685" s="917"/>
      <c r="D15685" s="917"/>
      <c r="E15685" s="917"/>
    </row>
    <row r="15686" spans="1:5">
      <c r="A15686" s="923"/>
      <c r="B15686" s="917"/>
      <c r="C15686" s="917"/>
      <c r="D15686" s="917"/>
      <c r="E15686" s="917"/>
    </row>
    <row r="15687" spans="1:5">
      <c r="A15687" s="923"/>
      <c r="B15687" s="917"/>
      <c r="C15687" s="917"/>
      <c r="D15687" s="917"/>
      <c r="E15687" s="917"/>
    </row>
    <row r="15688" spans="1:5">
      <c r="A15688" s="923"/>
      <c r="B15688" s="917"/>
      <c r="C15688" s="917"/>
      <c r="D15688" s="917"/>
      <c r="E15688" s="917"/>
    </row>
    <row r="15689" spans="1:5">
      <c r="A15689" s="923"/>
      <c r="B15689" s="917"/>
      <c r="C15689" s="917"/>
      <c r="D15689" s="917"/>
      <c r="E15689" s="917"/>
    </row>
    <row r="15690" spans="1:5">
      <c r="A15690" s="923"/>
      <c r="B15690" s="917"/>
      <c r="C15690" s="917"/>
      <c r="D15690" s="917"/>
      <c r="E15690" s="917"/>
    </row>
    <row r="15691" spans="1:5">
      <c r="A15691" s="923"/>
      <c r="B15691" s="917"/>
      <c r="C15691" s="917"/>
      <c r="D15691" s="917"/>
      <c r="E15691" s="917"/>
    </row>
    <row r="15692" spans="1:5">
      <c r="A15692" s="923"/>
      <c r="B15692" s="917"/>
      <c r="C15692" s="917"/>
      <c r="D15692" s="917"/>
      <c r="E15692" s="917"/>
    </row>
    <row r="15693" spans="1:5">
      <c r="A15693" s="923"/>
      <c r="B15693" s="917"/>
      <c r="C15693" s="917"/>
      <c r="D15693" s="917"/>
      <c r="E15693" s="917"/>
    </row>
    <row r="15694" spans="1:5">
      <c r="A15694" s="923"/>
      <c r="B15694" s="917"/>
      <c r="C15694" s="917"/>
      <c r="D15694" s="917"/>
      <c r="E15694" s="917"/>
    </row>
    <row r="15695" spans="1:5">
      <c r="A15695" s="923"/>
      <c r="B15695" s="917"/>
      <c r="C15695" s="917"/>
      <c r="D15695" s="917"/>
      <c r="E15695" s="917"/>
    </row>
    <row r="15696" spans="1:5">
      <c r="A15696" s="923"/>
      <c r="B15696" s="917"/>
      <c r="C15696" s="917"/>
      <c r="D15696" s="917"/>
      <c r="E15696" s="917"/>
    </row>
    <row r="15697" spans="1:5">
      <c r="A15697" s="923"/>
      <c r="B15697" s="917"/>
      <c r="C15697" s="917"/>
      <c r="D15697" s="917"/>
      <c r="E15697" s="917"/>
    </row>
    <row r="15698" spans="1:5">
      <c r="A15698" s="923"/>
      <c r="B15698" s="917"/>
      <c r="C15698" s="917"/>
      <c r="D15698" s="917"/>
      <c r="E15698" s="917"/>
    </row>
    <row r="15699" spans="1:5">
      <c r="A15699" s="923"/>
      <c r="B15699" s="917"/>
      <c r="C15699" s="917"/>
      <c r="D15699" s="917"/>
      <c r="E15699" s="917"/>
    </row>
    <row r="15700" spans="1:5">
      <c r="A15700" s="923"/>
      <c r="B15700" s="917"/>
      <c r="C15700" s="917"/>
      <c r="D15700" s="917"/>
      <c r="E15700" s="917"/>
    </row>
    <row r="15701" spans="1:5">
      <c r="A15701" s="923"/>
      <c r="B15701" s="917"/>
      <c r="C15701" s="917"/>
      <c r="D15701" s="917"/>
      <c r="E15701" s="917"/>
    </row>
    <row r="15702" spans="1:5">
      <c r="A15702" s="923"/>
      <c r="B15702" s="917"/>
      <c r="C15702" s="917"/>
      <c r="D15702" s="917"/>
      <c r="E15702" s="917"/>
    </row>
    <row r="15703" spans="1:5">
      <c r="A15703" s="923"/>
      <c r="B15703" s="917"/>
      <c r="C15703" s="917"/>
      <c r="D15703" s="917"/>
      <c r="E15703" s="917"/>
    </row>
    <row r="15704" spans="1:5">
      <c r="A15704" s="923"/>
      <c r="B15704" s="917"/>
      <c r="C15704" s="917"/>
      <c r="D15704" s="917"/>
      <c r="E15704" s="917"/>
    </row>
    <row r="15705" spans="1:5">
      <c r="A15705" s="923"/>
      <c r="B15705" s="917"/>
      <c r="C15705" s="917"/>
      <c r="D15705" s="917"/>
      <c r="E15705" s="917"/>
    </row>
    <row r="15706" spans="1:5">
      <c r="A15706" s="923"/>
      <c r="B15706" s="917"/>
      <c r="C15706" s="917"/>
      <c r="D15706" s="917"/>
      <c r="E15706" s="917"/>
    </row>
    <row r="15707" spans="1:5">
      <c r="A15707" s="923"/>
      <c r="B15707" s="917"/>
      <c r="C15707" s="917"/>
      <c r="D15707" s="917"/>
      <c r="E15707" s="917"/>
    </row>
    <row r="15708" spans="1:5">
      <c r="A15708" s="923"/>
      <c r="B15708" s="917"/>
      <c r="C15708" s="917"/>
      <c r="D15708" s="917"/>
      <c r="E15708" s="917"/>
    </row>
    <row r="15709" spans="1:5">
      <c r="A15709" s="923"/>
      <c r="B15709" s="917"/>
      <c r="C15709" s="917"/>
      <c r="D15709" s="917"/>
      <c r="E15709" s="917"/>
    </row>
    <row r="15710" spans="1:5">
      <c r="A15710" s="923"/>
      <c r="B15710" s="917"/>
      <c r="C15710" s="917"/>
      <c r="D15710" s="917"/>
      <c r="E15710" s="917"/>
    </row>
    <row r="15711" spans="1:5">
      <c r="A15711" s="923"/>
      <c r="B15711" s="917"/>
      <c r="C15711" s="917"/>
      <c r="D15711" s="917"/>
      <c r="E15711" s="917"/>
    </row>
    <row r="15712" spans="1:5">
      <c r="A15712" s="923"/>
      <c r="B15712" s="917"/>
      <c r="C15712" s="917"/>
      <c r="D15712" s="917"/>
      <c r="E15712" s="917"/>
    </row>
    <row r="15713" spans="1:5">
      <c r="A15713" s="923"/>
      <c r="B15713" s="917"/>
      <c r="C15713" s="917"/>
      <c r="D15713" s="917"/>
      <c r="E15713" s="917"/>
    </row>
    <row r="15714" spans="1:5">
      <c r="A15714" s="923"/>
      <c r="B15714" s="917"/>
      <c r="C15714" s="917"/>
      <c r="D15714" s="917"/>
      <c r="E15714" s="917"/>
    </row>
    <row r="15715" spans="1:5">
      <c r="A15715" s="923"/>
      <c r="B15715" s="917"/>
      <c r="C15715" s="917"/>
      <c r="D15715" s="917"/>
      <c r="E15715" s="917"/>
    </row>
    <row r="15716" spans="1:5">
      <c r="A15716" s="923"/>
      <c r="B15716" s="917"/>
      <c r="C15716" s="917"/>
      <c r="D15716" s="917"/>
      <c r="E15716" s="917"/>
    </row>
    <row r="15717" spans="1:5">
      <c r="A15717" s="923"/>
      <c r="B15717" s="917"/>
      <c r="C15717" s="917"/>
      <c r="D15717" s="917"/>
      <c r="E15717" s="917"/>
    </row>
    <row r="15718" spans="1:5">
      <c r="A15718" s="923"/>
      <c r="B15718" s="917"/>
      <c r="C15718" s="917"/>
      <c r="D15718" s="917"/>
      <c r="E15718" s="917"/>
    </row>
    <row r="15719" spans="1:5">
      <c r="A15719" s="923"/>
      <c r="B15719" s="917"/>
      <c r="C15719" s="917"/>
      <c r="D15719" s="917"/>
      <c r="E15719" s="917"/>
    </row>
    <row r="15720" spans="1:5">
      <c r="A15720" s="923"/>
      <c r="B15720" s="917"/>
      <c r="C15720" s="917"/>
      <c r="D15720" s="917"/>
      <c r="E15720" s="917"/>
    </row>
    <row r="15721" spans="1:5">
      <c r="A15721" s="923"/>
      <c r="B15721" s="917"/>
      <c r="C15721" s="917"/>
      <c r="D15721" s="917"/>
      <c r="E15721" s="917"/>
    </row>
    <row r="15722" spans="1:5">
      <c r="A15722" s="923"/>
      <c r="B15722" s="917"/>
      <c r="C15722" s="917"/>
      <c r="D15722" s="917"/>
      <c r="E15722" s="917"/>
    </row>
    <row r="15723" spans="1:5">
      <c r="A15723" s="923"/>
      <c r="B15723" s="917"/>
      <c r="C15723" s="917"/>
      <c r="D15723" s="917"/>
      <c r="E15723" s="917"/>
    </row>
    <row r="15724" spans="1:5">
      <c r="A15724" s="923"/>
      <c r="B15724" s="917"/>
      <c r="C15724" s="917"/>
      <c r="D15724" s="917"/>
      <c r="E15724" s="917"/>
    </row>
    <row r="15725" spans="1:5">
      <c r="A15725" s="923"/>
      <c r="B15725" s="917"/>
      <c r="C15725" s="917"/>
      <c r="D15725" s="917"/>
      <c r="E15725" s="917"/>
    </row>
    <row r="15726" spans="1:5">
      <c r="A15726" s="923"/>
      <c r="B15726" s="917"/>
      <c r="C15726" s="917"/>
      <c r="D15726" s="917"/>
      <c r="E15726" s="917"/>
    </row>
    <row r="15727" spans="1:5">
      <c r="A15727" s="923"/>
      <c r="B15727" s="917"/>
      <c r="C15727" s="917"/>
      <c r="D15727" s="917"/>
      <c r="E15727" s="917"/>
    </row>
    <row r="15728" spans="1:5">
      <c r="A15728" s="923"/>
      <c r="B15728" s="917"/>
      <c r="C15728" s="917"/>
      <c r="D15728" s="917"/>
      <c r="E15728" s="917"/>
    </row>
    <row r="15729" spans="1:5">
      <c r="A15729" s="923"/>
      <c r="B15729" s="917"/>
      <c r="C15729" s="917"/>
      <c r="D15729" s="917"/>
      <c r="E15729" s="917"/>
    </row>
    <row r="15730" spans="1:5">
      <c r="A15730" s="923"/>
      <c r="B15730" s="917"/>
      <c r="C15730" s="917"/>
      <c r="D15730" s="917"/>
      <c r="E15730" s="917"/>
    </row>
    <row r="15731" spans="1:5">
      <c r="A15731" s="923"/>
      <c r="B15731" s="917"/>
      <c r="C15731" s="917"/>
      <c r="D15731" s="917"/>
      <c r="E15731" s="917"/>
    </row>
    <row r="15732" spans="1:5">
      <c r="A15732" s="923"/>
      <c r="B15732" s="917"/>
      <c r="C15732" s="917"/>
      <c r="D15732" s="917"/>
      <c r="E15732" s="917"/>
    </row>
    <row r="15733" spans="1:5">
      <c r="A15733" s="923"/>
      <c r="B15733" s="917"/>
      <c r="C15733" s="917"/>
      <c r="D15733" s="917"/>
      <c r="E15733" s="917"/>
    </row>
    <row r="15734" spans="1:5">
      <c r="A15734" s="923"/>
      <c r="B15734" s="917"/>
      <c r="C15734" s="917"/>
      <c r="D15734" s="917"/>
      <c r="E15734" s="917"/>
    </row>
    <row r="15735" spans="1:5">
      <c r="A15735" s="923"/>
      <c r="B15735" s="917"/>
      <c r="C15735" s="917"/>
      <c r="D15735" s="917"/>
      <c r="E15735" s="917"/>
    </row>
    <row r="15736" spans="1:5">
      <c r="A15736" s="923"/>
      <c r="B15736" s="917"/>
      <c r="C15736" s="917"/>
      <c r="D15736" s="917"/>
      <c r="E15736" s="917"/>
    </row>
    <row r="15737" spans="1:5">
      <c r="A15737" s="923"/>
      <c r="B15737" s="917"/>
      <c r="C15737" s="917"/>
      <c r="D15737" s="917"/>
      <c r="E15737" s="917"/>
    </row>
    <row r="15738" spans="1:5">
      <c r="A15738" s="923"/>
      <c r="B15738" s="917"/>
      <c r="C15738" s="917"/>
      <c r="D15738" s="917"/>
      <c r="E15738" s="917"/>
    </row>
    <row r="15739" spans="1:5">
      <c r="A15739" s="923"/>
      <c r="B15739" s="917"/>
      <c r="C15739" s="917"/>
      <c r="D15739" s="917"/>
      <c r="E15739" s="917"/>
    </row>
    <row r="15740" spans="1:5">
      <c r="A15740" s="923"/>
      <c r="B15740" s="917"/>
      <c r="C15740" s="917"/>
      <c r="D15740" s="917"/>
      <c r="E15740" s="917"/>
    </row>
    <row r="15741" spans="1:5">
      <c r="A15741" s="923"/>
      <c r="B15741" s="917"/>
      <c r="C15741" s="917"/>
      <c r="D15741" s="917"/>
      <c r="E15741" s="917"/>
    </row>
    <row r="15742" spans="1:5">
      <c r="A15742" s="923"/>
      <c r="B15742" s="917"/>
      <c r="C15742" s="917"/>
      <c r="D15742" s="917"/>
      <c r="E15742" s="917"/>
    </row>
    <row r="15743" spans="1:5">
      <c r="A15743" s="923"/>
      <c r="B15743" s="917"/>
      <c r="C15743" s="917"/>
      <c r="D15743" s="917"/>
      <c r="E15743" s="917"/>
    </row>
    <row r="15744" spans="1:5">
      <c r="A15744" s="923"/>
      <c r="B15744" s="917"/>
      <c r="C15744" s="917"/>
      <c r="D15744" s="917"/>
      <c r="E15744" s="917"/>
    </row>
    <row r="15745" spans="1:5">
      <c r="A15745" s="923"/>
      <c r="B15745" s="917"/>
      <c r="C15745" s="917"/>
      <c r="D15745" s="917"/>
      <c r="E15745" s="917"/>
    </row>
    <row r="15746" spans="1:5">
      <c r="A15746" s="923"/>
      <c r="B15746" s="917"/>
      <c r="C15746" s="917"/>
      <c r="D15746" s="917"/>
      <c r="E15746" s="917"/>
    </row>
    <row r="15747" spans="1:5">
      <c r="A15747" s="923"/>
      <c r="B15747" s="917"/>
      <c r="C15747" s="917"/>
      <c r="D15747" s="917"/>
      <c r="E15747" s="917"/>
    </row>
    <row r="15748" spans="1:5">
      <c r="A15748" s="923"/>
      <c r="B15748" s="917"/>
      <c r="C15748" s="917"/>
      <c r="D15748" s="917"/>
      <c r="E15748" s="917"/>
    </row>
    <row r="15749" spans="1:5">
      <c r="A15749" s="923"/>
      <c r="B15749" s="917"/>
      <c r="C15749" s="917"/>
      <c r="D15749" s="917"/>
      <c r="E15749" s="917"/>
    </row>
    <row r="15750" spans="1:5">
      <c r="A15750" s="923"/>
      <c r="B15750" s="917"/>
      <c r="C15750" s="917"/>
      <c r="D15750" s="917"/>
      <c r="E15750" s="917"/>
    </row>
    <row r="15751" spans="1:5">
      <c r="A15751" s="923"/>
      <c r="B15751" s="917"/>
      <c r="C15751" s="917"/>
      <c r="D15751" s="917"/>
      <c r="E15751" s="917"/>
    </row>
    <row r="15752" spans="1:5">
      <c r="A15752" s="923"/>
      <c r="B15752" s="917"/>
      <c r="C15752" s="917"/>
      <c r="D15752" s="917"/>
      <c r="E15752" s="917"/>
    </row>
    <row r="15753" spans="1:5">
      <c r="A15753" s="923"/>
      <c r="B15753" s="917"/>
      <c r="C15753" s="917"/>
      <c r="D15753" s="917"/>
      <c r="E15753" s="917"/>
    </row>
    <row r="15754" spans="1:5">
      <c r="A15754" s="923"/>
      <c r="B15754" s="917"/>
      <c r="C15754" s="917"/>
      <c r="D15754" s="917"/>
      <c r="E15754" s="917"/>
    </row>
    <row r="15755" spans="1:5">
      <c r="A15755" s="923"/>
      <c r="B15755" s="917"/>
      <c r="C15755" s="917"/>
      <c r="D15755" s="917"/>
      <c r="E15755" s="917"/>
    </row>
    <row r="15756" spans="1:5">
      <c r="A15756" s="923"/>
      <c r="B15756" s="917"/>
      <c r="C15756" s="917"/>
      <c r="D15756" s="917"/>
      <c r="E15756" s="917"/>
    </row>
    <row r="15757" spans="1:5">
      <c r="A15757" s="923"/>
      <c r="B15757" s="917"/>
      <c r="C15757" s="917"/>
      <c r="D15757" s="917"/>
      <c r="E15757" s="917"/>
    </row>
    <row r="15758" spans="1:5">
      <c r="A15758" s="923"/>
      <c r="B15758" s="917"/>
      <c r="C15758" s="917"/>
      <c r="D15758" s="917"/>
      <c r="E15758" s="917"/>
    </row>
    <row r="15759" spans="1:5">
      <c r="A15759" s="923"/>
      <c r="B15759" s="917"/>
      <c r="C15759" s="917"/>
      <c r="D15759" s="917"/>
      <c r="E15759" s="917"/>
    </row>
    <row r="15760" spans="1:5">
      <c r="A15760" s="923"/>
      <c r="B15760" s="917"/>
      <c r="C15760" s="917"/>
      <c r="D15760" s="917"/>
      <c r="E15760" s="917"/>
    </row>
    <row r="15761" spans="1:5">
      <c r="A15761" s="923"/>
      <c r="B15761" s="917"/>
      <c r="C15761" s="917"/>
      <c r="D15761" s="917"/>
      <c r="E15761" s="917"/>
    </row>
    <row r="15762" spans="1:5">
      <c r="A15762" s="923"/>
      <c r="B15762" s="917"/>
      <c r="C15762" s="917"/>
      <c r="D15762" s="917"/>
      <c r="E15762" s="917"/>
    </row>
    <row r="15763" spans="1:5">
      <c r="A15763" s="923"/>
      <c r="B15763" s="917"/>
      <c r="C15763" s="917"/>
      <c r="D15763" s="917"/>
      <c r="E15763" s="917"/>
    </row>
    <row r="15764" spans="1:5">
      <c r="A15764" s="923"/>
      <c r="B15764" s="917"/>
      <c r="C15764" s="917"/>
      <c r="D15764" s="917"/>
      <c r="E15764" s="917"/>
    </row>
    <row r="15765" spans="1:5">
      <c r="A15765" s="923"/>
      <c r="B15765" s="917"/>
      <c r="C15765" s="917"/>
      <c r="D15765" s="917"/>
      <c r="E15765" s="917"/>
    </row>
    <row r="15766" spans="1:5">
      <c r="A15766" s="923"/>
      <c r="B15766" s="917"/>
      <c r="C15766" s="917"/>
      <c r="D15766" s="917"/>
      <c r="E15766" s="917"/>
    </row>
    <row r="15767" spans="1:5">
      <c r="A15767" s="923"/>
      <c r="B15767" s="917"/>
      <c r="C15767" s="917"/>
      <c r="D15767" s="917"/>
      <c r="E15767" s="917"/>
    </row>
    <row r="15768" spans="1:5">
      <c r="A15768" s="923"/>
      <c r="B15768" s="917"/>
      <c r="C15768" s="917"/>
      <c r="D15768" s="917"/>
      <c r="E15768" s="917"/>
    </row>
    <row r="15769" spans="1:5">
      <c r="A15769" s="923"/>
      <c r="B15769" s="917"/>
      <c r="C15769" s="917"/>
      <c r="D15769" s="917"/>
      <c r="E15769" s="917"/>
    </row>
    <row r="15770" spans="1:5">
      <c r="A15770" s="923"/>
      <c r="B15770" s="917"/>
      <c r="C15770" s="917"/>
      <c r="D15770" s="917"/>
      <c r="E15770" s="917"/>
    </row>
    <row r="15771" spans="1:5">
      <c r="A15771" s="923"/>
      <c r="B15771" s="917"/>
      <c r="C15771" s="917"/>
      <c r="D15771" s="917"/>
      <c r="E15771" s="917"/>
    </row>
    <row r="15772" spans="1:5">
      <c r="A15772" s="923"/>
      <c r="B15772" s="917"/>
      <c r="C15772" s="917"/>
      <c r="D15772" s="917"/>
      <c r="E15772" s="917"/>
    </row>
    <row r="15773" spans="1:5">
      <c r="A15773" s="923"/>
      <c r="B15773" s="917"/>
      <c r="C15773" s="917"/>
      <c r="D15773" s="917"/>
      <c r="E15773" s="917"/>
    </row>
    <row r="15774" spans="1:5">
      <c r="A15774" s="923"/>
      <c r="B15774" s="917"/>
      <c r="C15774" s="917"/>
      <c r="D15774" s="917"/>
      <c r="E15774" s="917"/>
    </row>
    <row r="15775" spans="1:5">
      <c r="A15775" s="923"/>
      <c r="B15775" s="917"/>
      <c r="C15775" s="917"/>
      <c r="D15775" s="917"/>
      <c r="E15775" s="917"/>
    </row>
    <row r="15776" spans="1:5">
      <c r="A15776" s="923"/>
      <c r="B15776" s="917"/>
      <c r="C15776" s="917"/>
      <c r="D15776" s="917"/>
      <c r="E15776" s="917"/>
    </row>
    <row r="15777" spans="1:5">
      <c r="A15777" s="923"/>
      <c r="B15777" s="917"/>
      <c r="C15777" s="917"/>
      <c r="D15777" s="917"/>
      <c r="E15777" s="917"/>
    </row>
    <row r="15778" spans="1:5">
      <c r="A15778" s="923"/>
      <c r="B15778" s="917"/>
      <c r="C15778" s="917"/>
      <c r="D15778" s="917"/>
      <c r="E15778" s="917"/>
    </row>
    <row r="15779" spans="1:5">
      <c r="A15779" s="923"/>
      <c r="B15779" s="917"/>
      <c r="C15779" s="917"/>
      <c r="D15779" s="917"/>
      <c r="E15779" s="917"/>
    </row>
    <row r="15780" spans="1:5">
      <c r="A15780" s="923"/>
      <c r="B15780" s="917"/>
      <c r="C15780" s="917"/>
      <c r="D15780" s="917"/>
      <c r="E15780" s="917"/>
    </row>
    <row r="15781" spans="1:5">
      <c r="A15781" s="923"/>
      <c r="B15781" s="917"/>
      <c r="C15781" s="917"/>
      <c r="D15781" s="917"/>
      <c r="E15781" s="917"/>
    </row>
    <row r="15782" spans="1:5">
      <c r="A15782" s="923"/>
      <c r="B15782" s="917"/>
      <c r="C15782" s="917"/>
      <c r="D15782" s="917"/>
      <c r="E15782" s="917"/>
    </row>
    <row r="15783" spans="1:5">
      <c r="A15783" s="923"/>
      <c r="B15783" s="917"/>
      <c r="C15783" s="917"/>
      <c r="D15783" s="917"/>
      <c r="E15783" s="917"/>
    </row>
    <row r="15784" spans="1:5">
      <c r="A15784" s="923"/>
      <c r="B15784" s="917"/>
      <c r="C15784" s="917"/>
      <c r="D15784" s="917"/>
      <c r="E15784" s="917"/>
    </row>
    <row r="15785" spans="1:5">
      <c r="A15785" s="923"/>
      <c r="B15785" s="917"/>
      <c r="C15785" s="917"/>
      <c r="D15785" s="917"/>
      <c r="E15785" s="917"/>
    </row>
    <row r="15786" spans="1:5">
      <c r="A15786" s="923"/>
      <c r="B15786" s="917"/>
      <c r="C15786" s="917"/>
      <c r="D15786" s="917"/>
      <c r="E15786" s="917"/>
    </row>
    <row r="15787" spans="1:5">
      <c r="A15787" s="923"/>
      <c r="B15787" s="917"/>
      <c r="C15787" s="917"/>
      <c r="D15787" s="917"/>
      <c r="E15787" s="917"/>
    </row>
    <row r="15788" spans="1:5">
      <c r="A15788" s="923"/>
      <c r="B15788" s="917"/>
      <c r="C15788" s="917"/>
      <c r="D15788" s="917"/>
      <c r="E15788" s="917"/>
    </row>
    <row r="15789" spans="1:5">
      <c r="A15789" s="923"/>
      <c r="B15789" s="917"/>
      <c r="C15789" s="917"/>
      <c r="D15789" s="917"/>
      <c r="E15789" s="917"/>
    </row>
    <row r="15790" spans="1:5">
      <c r="A15790" s="923"/>
      <c r="B15790" s="917"/>
      <c r="C15790" s="917"/>
      <c r="D15790" s="917"/>
      <c r="E15790" s="917"/>
    </row>
    <row r="15791" spans="1:5">
      <c r="A15791" s="923"/>
      <c r="B15791" s="917"/>
      <c r="C15791" s="917"/>
      <c r="D15791" s="917"/>
      <c r="E15791" s="917"/>
    </row>
    <row r="15792" spans="1:5">
      <c r="A15792" s="923"/>
      <c r="B15792" s="917"/>
      <c r="C15792" s="917"/>
      <c r="D15792" s="917"/>
      <c r="E15792" s="917"/>
    </row>
    <row r="15793" spans="1:5">
      <c r="A15793" s="923"/>
      <c r="B15793" s="917"/>
      <c r="C15793" s="917"/>
      <c r="D15793" s="917"/>
      <c r="E15793" s="917"/>
    </row>
    <row r="15794" spans="1:5">
      <c r="A15794" s="923"/>
      <c r="B15794" s="917"/>
      <c r="C15794" s="917"/>
      <c r="D15794" s="917"/>
      <c r="E15794" s="917"/>
    </row>
    <row r="15795" spans="1:5">
      <c r="A15795" s="923"/>
      <c r="B15795" s="917"/>
      <c r="C15795" s="917"/>
      <c r="D15795" s="917"/>
      <c r="E15795" s="917"/>
    </row>
    <row r="15796" spans="1:5">
      <c r="A15796" s="923"/>
      <c r="B15796" s="917"/>
      <c r="C15796" s="917"/>
      <c r="D15796" s="917"/>
      <c r="E15796" s="917"/>
    </row>
    <row r="15797" spans="1:5">
      <c r="A15797" s="923"/>
      <c r="B15797" s="917"/>
      <c r="C15797" s="917"/>
      <c r="D15797" s="917"/>
      <c r="E15797" s="917"/>
    </row>
    <row r="15798" spans="1:5">
      <c r="A15798" s="923"/>
      <c r="B15798" s="917"/>
      <c r="C15798" s="917"/>
      <c r="D15798" s="917"/>
      <c r="E15798" s="917"/>
    </row>
    <row r="15799" spans="1:5">
      <c r="A15799" s="923"/>
      <c r="B15799" s="917"/>
      <c r="C15799" s="917"/>
      <c r="D15799" s="917"/>
      <c r="E15799" s="917"/>
    </row>
    <row r="15800" spans="1:5">
      <c r="A15800" s="923"/>
      <c r="B15800" s="917"/>
      <c r="C15800" s="917"/>
      <c r="D15800" s="917"/>
      <c r="E15800" s="917"/>
    </row>
    <row r="15801" spans="1:5">
      <c r="A15801" s="923"/>
      <c r="B15801" s="917"/>
      <c r="C15801" s="917"/>
      <c r="D15801" s="917"/>
      <c r="E15801" s="917"/>
    </row>
    <row r="15802" spans="1:5">
      <c r="A15802" s="923"/>
      <c r="B15802" s="917"/>
      <c r="C15802" s="917"/>
      <c r="D15802" s="917"/>
      <c r="E15802" s="917"/>
    </row>
    <row r="15803" spans="1:5">
      <c r="A15803" s="923"/>
      <c r="B15803" s="917"/>
      <c r="C15803" s="917"/>
      <c r="D15803" s="917"/>
      <c r="E15803" s="917"/>
    </row>
    <row r="15804" spans="1:5">
      <c r="A15804" s="923"/>
      <c r="B15804" s="917"/>
      <c r="C15804" s="917"/>
      <c r="D15804" s="917"/>
      <c r="E15804" s="917"/>
    </row>
    <row r="15805" spans="1:5">
      <c r="A15805" s="923"/>
      <c r="B15805" s="917"/>
      <c r="C15805" s="917"/>
      <c r="D15805" s="917"/>
      <c r="E15805" s="917"/>
    </row>
    <row r="15806" spans="1:5">
      <c r="A15806" s="923"/>
      <c r="B15806" s="917"/>
      <c r="C15806" s="917"/>
      <c r="D15806" s="917"/>
      <c r="E15806" s="917"/>
    </row>
    <row r="15807" spans="1:5">
      <c r="A15807" s="923"/>
      <c r="B15807" s="917"/>
      <c r="C15807" s="917"/>
      <c r="D15807" s="917"/>
      <c r="E15807" s="917"/>
    </row>
    <row r="15808" spans="1:5">
      <c r="A15808" s="923"/>
      <c r="B15808" s="917"/>
      <c r="C15808" s="917"/>
      <c r="D15808" s="917"/>
      <c r="E15808" s="917"/>
    </row>
    <row r="15809" spans="1:5">
      <c r="A15809" s="923"/>
      <c r="B15809" s="917"/>
      <c r="C15809" s="917"/>
      <c r="D15809" s="917"/>
      <c r="E15809" s="917"/>
    </row>
    <row r="15810" spans="1:5">
      <c r="A15810" s="923"/>
      <c r="B15810" s="917"/>
      <c r="C15810" s="917"/>
      <c r="D15810" s="917"/>
      <c r="E15810" s="917"/>
    </row>
    <row r="15811" spans="1:5">
      <c r="A15811" s="923"/>
      <c r="B15811" s="917"/>
      <c r="C15811" s="917"/>
      <c r="D15811" s="917"/>
      <c r="E15811" s="917"/>
    </row>
    <row r="15812" spans="1:5">
      <c r="A15812" s="923"/>
      <c r="B15812" s="917"/>
      <c r="C15812" s="917"/>
      <c r="D15812" s="917"/>
      <c r="E15812" s="917"/>
    </row>
    <row r="15813" spans="1:5">
      <c r="A15813" s="923"/>
      <c r="B15813" s="917"/>
      <c r="C15813" s="917"/>
      <c r="D15813" s="917"/>
      <c r="E15813" s="917"/>
    </row>
    <row r="15814" spans="1:5">
      <c r="A15814" s="923"/>
      <c r="B15814" s="917"/>
      <c r="C15814" s="917"/>
      <c r="D15814" s="917"/>
      <c r="E15814" s="917"/>
    </row>
    <row r="15815" spans="1:5">
      <c r="A15815" s="923"/>
      <c r="B15815" s="917"/>
      <c r="C15815" s="917"/>
      <c r="D15815" s="917"/>
      <c r="E15815" s="917"/>
    </row>
    <row r="15816" spans="1:5">
      <c r="A15816" s="923"/>
      <c r="B15816" s="917"/>
      <c r="C15816" s="917"/>
      <c r="D15816" s="917"/>
      <c r="E15816" s="917"/>
    </row>
    <row r="15817" spans="1:5">
      <c r="A15817" s="923"/>
      <c r="B15817" s="917"/>
      <c r="C15817" s="917"/>
      <c r="D15817" s="917"/>
      <c r="E15817" s="917"/>
    </row>
    <row r="15818" spans="1:5">
      <c r="A15818" s="923"/>
      <c r="B15818" s="917"/>
      <c r="C15818" s="917"/>
      <c r="D15818" s="917"/>
      <c r="E15818" s="917"/>
    </row>
    <row r="15819" spans="1:5">
      <c r="A15819" s="923"/>
      <c r="B15819" s="917"/>
      <c r="C15819" s="917"/>
      <c r="D15819" s="917"/>
      <c r="E15819" s="917"/>
    </row>
    <row r="15820" spans="1:5">
      <c r="A15820" s="923"/>
      <c r="B15820" s="917"/>
      <c r="C15820" s="917"/>
      <c r="D15820" s="917"/>
      <c r="E15820" s="917"/>
    </row>
    <row r="15821" spans="1:5">
      <c r="A15821" s="923"/>
      <c r="B15821" s="917"/>
      <c r="C15821" s="917"/>
      <c r="D15821" s="917"/>
      <c r="E15821" s="917"/>
    </row>
    <row r="15822" spans="1:5">
      <c r="A15822" s="923"/>
      <c r="B15822" s="917"/>
      <c r="C15822" s="917"/>
      <c r="D15822" s="917"/>
      <c r="E15822" s="917"/>
    </row>
    <row r="15823" spans="1:5">
      <c r="A15823" s="923"/>
      <c r="B15823" s="917"/>
      <c r="C15823" s="917"/>
      <c r="D15823" s="917"/>
      <c r="E15823" s="917"/>
    </row>
    <row r="15824" spans="1:5">
      <c r="A15824" s="923"/>
      <c r="B15824" s="917"/>
      <c r="C15824" s="917"/>
      <c r="D15824" s="917"/>
      <c r="E15824" s="917"/>
    </row>
    <row r="15825" spans="1:5">
      <c r="A15825" s="923"/>
      <c r="B15825" s="917"/>
      <c r="C15825" s="917"/>
      <c r="D15825" s="917"/>
      <c r="E15825" s="917"/>
    </row>
    <row r="15826" spans="1:5">
      <c r="A15826" s="923"/>
      <c r="B15826" s="917"/>
      <c r="C15826" s="917"/>
      <c r="D15826" s="917"/>
      <c r="E15826" s="917"/>
    </row>
    <row r="15827" spans="1:5">
      <c r="A15827" s="923"/>
      <c r="B15827" s="917"/>
      <c r="C15827" s="917"/>
      <c r="D15827" s="917"/>
      <c r="E15827" s="917"/>
    </row>
    <row r="15828" spans="1:5">
      <c r="A15828" s="923"/>
      <c r="B15828" s="917"/>
      <c r="C15828" s="917"/>
      <c r="D15828" s="917"/>
      <c r="E15828" s="917"/>
    </row>
    <row r="15829" spans="1:5">
      <c r="A15829" s="923"/>
      <c r="B15829" s="917"/>
      <c r="C15829" s="917"/>
      <c r="D15829" s="917"/>
      <c r="E15829" s="917"/>
    </row>
    <row r="15830" spans="1:5">
      <c r="A15830" s="923"/>
      <c r="B15830" s="917"/>
      <c r="C15830" s="917"/>
      <c r="D15830" s="917"/>
      <c r="E15830" s="917"/>
    </row>
    <row r="15831" spans="1:5">
      <c r="A15831" s="923"/>
      <c r="B15831" s="917"/>
      <c r="C15831" s="917"/>
      <c r="D15831" s="917"/>
      <c r="E15831" s="917"/>
    </row>
    <row r="15832" spans="1:5">
      <c r="A15832" s="923"/>
      <c r="B15832" s="917"/>
      <c r="C15832" s="917"/>
      <c r="D15832" s="917"/>
      <c r="E15832" s="917"/>
    </row>
    <row r="15833" spans="1:5">
      <c r="A15833" s="923"/>
      <c r="B15833" s="917"/>
      <c r="C15833" s="917"/>
      <c r="D15833" s="917"/>
      <c r="E15833" s="917"/>
    </row>
    <row r="15834" spans="1:5">
      <c r="A15834" s="923"/>
      <c r="B15834" s="917"/>
      <c r="C15834" s="917"/>
      <c r="D15834" s="917"/>
      <c r="E15834" s="917"/>
    </row>
    <row r="15835" spans="1:5">
      <c r="A15835" s="923"/>
      <c r="B15835" s="917"/>
      <c r="C15835" s="917"/>
      <c r="D15835" s="917"/>
      <c r="E15835" s="917"/>
    </row>
    <row r="15836" spans="1:5">
      <c r="A15836" s="923"/>
      <c r="B15836" s="917"/>
      <c r="C15836" s="917"/>
      <c r="D15836" s="917"/>
      <c r="E15836" s="917"/>
    </row>
    <row r="15837" spans="1:5">
      <c r="A15837" s="923"/>
      <c r="B15837" s="917"/>
      <c r="C15837" s="917"/>
      <c r="D15837" s="917"/>
      <c r="E15837" s="917"/>
    </row>
    <row r="15838" spans="1:5">
      <c r="A15838" s="923"/>
      <c r="B15838" s="917"/>
      <c r="C15838" s="917"/>
      <c r="D15838" s="917"/>
      <c r="E15838" s="917"/>
    </row>
    <row r="15839" spans="1:5">
      <c r="A15839" s="923"/>
      <c r="B15839" s="917"/>
      <c r="C15839" s="917"/>
      <c r="D15839" s="917"/>
      <c r="E15839" s="917"/>
    </row>
    <row r="15840" spans="1:5">
      <c r="A15840" s="923"/>
      <c r="B15840" s="917"/>
      <c r="C15840" s="917"/>
      <c r="D15840" s="917"/>
      <c r="E15840" s="917"/>
    </row>
    <row r="15841" spans="1:5">
      <c r="A15841" s="923"/>
      <c r="B15841" s="917"/>
      <c r="C15841" s="917"/>
      <c r="D15841" s="917"/>
      <c r="E15841" s="917"/>
    </row>
    <row r="15842" spans="1:5">
      <c r="A15842" s="923"/>
      <c r="B15842" s="917"/>
      <c r="C15842" s="917"/>
      <c r="D15842" s="917"/>
      <c r="E15842" s="917"/>
    </row>
    <row r="15843" spans="1:5">
      <c r="A15843" s="923"/>
      <c r="B15843" s="917"/>
      <c r="C15843" s="917"/>
      <c r="D15843" s="917"/>
      <c r="E15843" s="917"/>
    </row>
    <row r="15844" spans="1:5">
      <c r="A15844" s="923"/>
      <c r="B15844" s="917"/>
      <c r="C15844" s="917"/>
      <c r="D15844" s="917"/>
      <c r="E15844" s="917"/>
    </row>
    <row r="15845" spans="1:5">
      <c r="A15845" s="923"/>
      <c r="B15845" s="917"/>
      <c r="C15845" s="917"/>
      <c r="D15845" s="917"/>
      <c r="E15845" s="917"/>
    </row>
    <row r="15846" spans="1:5">
      <c r="A15846" s="923"/>
      <c r="B15846" s="917"/>
      <c r="C15846" s="917"/>
      <c r="D15846" s="917"/>
      <c r="E15846" s="917"/>
    </row>
    <row r="15847" spans="1:5">
      <c r="A15847" s="923"/>
      <c r="B15847" s="917"/>
      <c r="C15847" s="917"/>
      <c r="D15847" s="917"/>
      <c r="E15847" s="917"/>
    </row>
    <row r="15848" spans="1:5">
      <c r="A15848" s="923"/>
      <c r="B15848" s="917"/>
      <c r="C15848" s="917"/>
      <c r="D15848" s="917"/>
      <c r="E15848" s="917"/>
    </row>
    <row r="15849" spans="1:5">
      <c r="A15849" s="923"/>
      <c r="B15849" s="917"/>
      <c r="C15849" s="917"/>
      <c r="D15849" s="917"/>
      <c r="E15849" s="917"/>
    </row>
    <row r="15850" spans="1:5">
      <c r="A15850" s="923"/>
      <c r="B15850" s="917"/>
      <c r="C15850" s="917"/>
      <c r="D15850" s="917"/>
      <c r="E15850" s="917"/>
    </row>
    <row r="15851" spans="1:5">
      <c r="A15851" s="923"/>
      <c r="B15851" s="917"/>
      <c r="C15851" s="917"/>
      <c r="D15851" s="917"/>
      <c r="E15851" s="917"/>
    </row>
    <row r="15852" spans="1:5">
      <c r="A15852" s="923"/>
      <c r="B15852" s="917"/>
      <c r="C15852" s="917"/>
      <c r="D15852" s="917"/>
      <c r="E15852" s="917"/>
    </row>
    <row r="15853" spans="1:5">
      <c r="A15853" s="923"/>
      <c r="B15853" s="917"/>
      <c r="C15853" s="917"/>
      <c r="D15853" s="917"/>
      <c r="E15853" s="917"/>
    </row>
    <row r="15854" spans="1:5">
      <c r="A15854" s="923"/>
      <c r="B15854" s="917"/>
      <c r="C15854" s="917"/>
      <c r="D15854" s="917"/>
      <c r="E15854" s="917"/>
    </row>
    <row r="15855" spans="1:5">
      <c r="A15855" s="923"/>
      <c r="B15855" s="917"/>
      <c r="C15855" s="917"/>
      <c r="D15855" s="917"/>
      <c r="E15855" s="917"/>
    </row>
    <row r="15856" spans="1:5">
      <c r="A15856" s="923"/>
      <c r="B15856" s="917"/>
      <c r="C15856" s="917"/>
      <c r="D15856" s="917"/>
      <c r="E15856" s="917"/>
    </row>
    <row r="15857" spans="1:5">
      <c r="A15857" s="923"/>
      <c r="B15857" s="917"/>
      <c r="C15857" s="917"/>
      <c r="D15857" s="917"/>
      <c r="E15857" s="917"/>
    </row>
    <row r="15858" spans="1:5">
      <c r="A15858" s="923"/>
      <c r="B15858" s="917"/>
      <c r="C15858" s="917"/>
      <c r="D15858" s="917"/>
      <c r="E15858" s="917"/>
    </row>
    <row r="15859" spans="1:5">
      <c r="A15859" s="923"/>
      <c r="B15859" s="917"/>
      <c r="C15859" s="917"/>
      <c r="D15859" s="917"/>
      <c r="E15859" s="917"/>
    </row>
    <row r="15860" spans="1:5">
      <c r="A15860" s="923"/>
      <c r="B15860" s="917"/>
      <c r="C15860" s="917"/>
      <c r="D15860" s="917"/>
      <c r="E15860" s="917"/>
    </row>
    <row r="15861" spans="1:5">
      <c r="A15861" s="923"/>
      <c r="B15861" s="917"/>
      <c r="C15861" s="917"/>
      <c r="D15861" s="917"/>
      <c r="E15861" s="917"/>
    </row>
    <row r="15862" spans="1:5">
      <c r="A15862" s="923"/>
      <c r="B15862" s="917"/>
      <c r="C15862" s="917"/>
      <c r="D15862" s="917"/>
      <c r="E15862" s="917"/>
    </row>
    <row r="15863" spans="1:5">
      <c r="A15863" s="923"/>
      <c r="B15863" s="917"/>
      <c r="C15863" s="917"/>
      <c r="D15863" s="917"/>
      <c r="E15863" s="917"/>
    </row>
    <row r="15864" spans="1:5">
      <c r="A15864" s="923"/>
      <c r="B15864" s="917"/>
      <c r="C15864" s="917"/>
      <c r="D15864" s="917"/>
      <c r="E15864" s="917"/>
    </row>
    <row r="15865" spans="1:5">
      <c r="A15865" s="923"/>
      <c r="B15865" s="917"/>
      <c r="C15865" s="917"/>
      <c r="D15865" s="917"/>
      <c r="E15865" s="917"/>
    </row>
    <row r="15866" spans="1:5">
      <c r="A15866" s="923"/>
      <c r="B15866" s="917"/>
      <c r="C15866" s="917"/>
      <c r="D15866" s="917"/>
      <c r="E15866" s="917"/>
    </row>
    <row r="15867" spans="1:5">
      <c r="A15867" s="923"/>
      <c r="B15867" s="917"/>
      <c r="C15867" s="917"/>
      <c r="D15867" s="917"/>
      <c r="E15867" s="917"/>
    </row>
    <row r="15868" spans="1:5">
      <c r="A15868" s="923"/>
      <c r="B15868" s="917"/>
      <c r="C15868" s="917"/>
      <c r="D15868" s="917"/>
      <c r="E15868" s="917"/>
    </row>
    <row r="15869" spans="1:5">
      <c r="A15869" s="923"/>
      <c r="B15869" s="917"/>
      <c r="C15869" s="917"/>
      <c r="D15869" s="917"/>
      <c r="E15869" s="917"/>
    </row>
    <row r="15870" spans="1:5">
      <c r="A15870" s="923"/>
      <c r="B15870" s="917"/>
      <c r="C15870" s="917"/>
      <c r="D15870" s="917"/>
      <c r="E15870" s="917"/>
    </row>
    <row r="15871" spans="1:5">
      <c r="A15871" s="923"/>
      <c r="B15871" s="917"/>
      <c r="C15871" s="917"/>
      <c r="D15871" s="917"/>
      <c r="E15871" s="917"/>
    </row>
    <row r="15872" spans="1:5">
      <c r="A15872" s="923"/>
      <c r="B15872" s="917"/>
      <c r="C15872" s="917"/>
      <c r="D15872" s="917"/>
      <c r="E15872" s="917"/>
    </row>
    <row r="15873" spans="1:5">
      <c r="A15873" s="923"/>
      <c r="B15873" s="917"/>
      <c r="C15873" s="917"/>
      <c r="D15873" s="917"/>
      <c r="E15873" s="917"/>
    </row>
    <row r="15874" spans="1:5">
      <c r="A15874" s="923"/>
      <c r="B15874" s="917"/>
      <c r="C15874" s="917"/>
      <c r="D15874" s="917"/>
      <c r="E15874" s="917"/>
    </row>
    <row r="15875" spans="1:5">
      <c r="A15875" s="923"/>
      <c r="B15875" s="917"/>
      <c r="C15875" s="917"/>
      <c r="D15875" s="917"/>
      <c r="E15875" s="917"/>
    </row>
    <row r="15876" spans="1:5">
      <c r="A15876" s="923"/>
      <c r="B15876" s="917"/>
      <c r="C15876" s="917"/>
      <c r="D15876" s="917"/>
      <c r="E15876" s="917"/>
    </row>
    <row r="15877" spans="1:5">
      <c r="A15877" s="923"/>
      <c r="B15877" s="917"/>
      <c r="C15877" s="917"/>
      <c r="D15877" s="917"/>
      <c r="E15877" s="917"/>
    </row>
    <row r="15878" spans="1:5">
      <c r="A15878" s="923"/>
      <c r="B15878" s="917"/>
      <c r="C15878" s="917"/>
      <c r="D15878" s="917"/>
      <c r="E15878" s="917"/>
    </row>
    <row r="15879" spans="1:5">
      <c r="A15879" s="923"/>
      <c r="B15879" s="917"/>
      <c r="C15879" s="917"/>
      <c r="D15879" s="917"/>
      <c r="E15879" s="917"/>
    </row>
    <row r="15880" spans="1:5">
      <c r="A15880" s="923"/>
      <c r="B15880" s="917"/>
      <c r="C15880" s="917"/>
      <c r="D15880" s="917"/>
      <c r="E15880" s="917"/>
    </row>
    <row r="15881" spans="1:5">
      <c r="A15881" s="923"/>
      <c r="B15881" s="917"/>
      <c r="C15881" s="917"/>
      <c r="D15881" s="917"/>
      <c r="E15881" s="917"/>
    </row>
    <row r="15882" spans="1:5">
      <c r="A15882" s="923"/>
      <c r="B15882" s="917"/>
      <c r="C15882" s="917"/>
      <c r="D15882" s="917"/>
      <c r="E15882" s="917"/>
    </row>
    <row r="15883" spans="1:5">
      <c r="A15883" s="923"/>
      <c r="B15883" s="917"/>
      <c r="C15883" s="917"/>
      <c r="D15883" s="917"/>
      <c r="E15883" s="917"/>
    </row>
    <row r="15884" spans="1:5">
      <c r="A15884" s="923"/>
      <c r="B15884" s="917"/>
      <c r="C15884" s="917"/>
      <c r="D15884" s="917"/>
      <c r="E15884" s="917"/>
    </row>
    <row r="15885" spans="1:5">
      <c r="A15885" s="923"/>
      <c r="B15885" s="917"/>
      <c r="C15885" s="917"/>
      <c r="D15885" s="917"/>
      <c r="E15885" s="917"/>
    </row>
    <row r="15886" spans="1:5">
      <c r="A15886" s="923"/>
      <c r="B15886" s="917"/>
      <c r="C15886" s="917"/>
      <c r="D15886" s="917"/>
      <c r="E15886" s="917"/>
    </row>
    <row r="15887" spans="1:5">
      <c r="A15887" s="923"/>
      <c r="B15887" s="917"/>
      <c r="C15887" s="917"/>
      <c r="D15887" s="917"/>
      <c r="E15887" s="917"/>
    </row>
    <row r="15888" spans="1:5">
      <c r="A15888" s="923"/>
      <c r="B15888" s="917"/>
      <c r="C15888" s="917"/>
      <c r="D15888" s="917"/>
      <c r="E15888" s="917"/>
    </row>
    <row r="15889" spans="1:5">
      <c r="A15889" s="923"/>
      <c r="B15889" s="917"/>
      <c r="C15889" s="917"/>
      <c r="D15889" s="917"/>
      <c r="E15889" s="917"/>
    </row>
    <row r="15890" spans="1:5">
      <c r="A15890" s="923"/>
      <c r="B15890" s="917"/>
      <c r="C15890" s="917"/>
      <c r="D15890" s="917"/>
      <c r="E15890" s="917"/>
    </row>
    <row r="15891" spans="1:5">
      <c r="A15891" s="923"/>
      <c r="B15891" s="917"/>
      <c r="C15891" s="917"/>
      <c r="D15891" s="917"/>
      <c r="E15891" s="917"/>
    </row>
    <row r="15892" spans="1:5">
      <c r="A15892" s="923"/>
      <c r="B15892" s="917"/>
      <c r="C15892" s="917"/>
      <c r="D15892" s="917"/>
      <c r="E15892" s="917"/>
    </row>
    <row r="15893" spans="1:5">
      <c r="A15893" s="923"/>
      <c r="B15893" s="917"/>
      <c r="C15893" s="917"/>
      <c r="D15893" s="917"/>
      <c r="E15893" s="917"/>
    </row>
    <row r="15894" spans="1:5">
      <c r="A15894" s="923"/>
      <c r="B15894" s="917"/>
      <c r="C15894" s="917"/>
      <c r="D15894" s="917"/>
      <c r="E15894" s="917"/>
    </row>
    <row r="15895" spans="1:5">
      <c r="A15895" s="923"/>
      <c r="B15895" s="917"/>
      <c r="C15895" s="917"/>
      <c r="D15895" s="917"/>
      <c r="E15895" s="917"/>
    </row>
    <row r="15896" spans="1:5">
      <c r="A15896" s="923"/>
      <c r="B15896" s="917"/>
      <c r="C15896" s="917"/>
      <c r="D15896" s="917"/>
      <c r="E15896" s="917"/>
    </row>
    <row r="15897" spans="1:5">
      <c r="A15897" s="923"/>
      <c r="B15897" s="917"/>
      <c r="C15897" s="917"/>
      <c r="D15897" s="917"/>
      <c r="E15897" s="917"/>
    </row>
    <row r="15898" spans="1:5">
      <c r="A15898" s="923"/>
      <c r="B15898" s="917"/>
      <c r="C15898" s="917"/>
      <c r="D15898" s="917"/>
      <c r="E15898" s="917"/>
    </row>
    <row r="15899" spans="1:5">
      <c r="A15899" s="923"/>
      <c r="B15899" s="917"/>
      <c r="C15899" s="917"/>
      <c r="D15899" s="917"/>
      <c r="E15899" s="917"/>
    </row>
    <row r="15900" spans="1:5">
      <c r="A15900" s="923"/>
      <c r="B15900" s="917"/>
      <c r="C15900" s="917"/>
      <c r="D15900" s="917"/>
      <c r="E15900" s="917"/>
    </row>
    <row r="15901" spans="1:5">
      <c r="A15901" s="923"/>
      <c r="B15901" s="917"/>
      <c r="C15901" s="917"/>
      <c r="D15901" s="917"/>
      <c r="E15901" s="917"/>
    </row>
    <row r="15902" spans="1:5">
      <c r="A15902" s="923"/>
      <c r="B15902" s="917"/>
      <c r="C15902" s="917"/>
      <c r="D15902" s="917"/>
      <c r="E15902" s="917"/>
    </row>
    <row r="15903" spans="1:5">
      <c r="A15903" s="923"/>
      <c r="B15903" s="917"/>
      <c r="C15903" s="917"/>
      <c r="D15903" s="917"/>
      <c r="E15903" s="917"/>
    </row>
    <row r="15904" spans="1:5">
      <c r="A15904" s="923"/>
      <c r="B15904" s="917"/>
      <c r="C15904" s="917"/>
      <c r="D15904" s="917"/>
      <c r="E15904" s="917"/>
    </row>
    <row r="15905" spans="1:5">
      <c r="A15905" s="923"/>
      <c r="B15905" s="917"/>
      <c r="C15905" s="917"/>
      <c r="D15905" s="917"/>
      <c r="E15905" s="917"/>
    </row>
    <row r="15906" spans="1:5">
      <c r="A15906" s="923"/>
      <c r="B15906" s="917"/>
      <c r="C15906" s="917"/>
      <c r="D15906" s="917"/>
      <c r="E15906" s="917"/>
    </row>
    <row r="15907" spans="1:5">
      <c r="A15907" s="923"/>
      <c r="B15907" s="917"/>
      <c r="C15907" s="917"/>
      <c r="D15907" s="917"/>
      <c r="E15907" s="917"/>
    </row>
    <row r="15908" spans="1:5">
      <c r="A15908" s="923"/>
      <c r="B15908" s="917"/>
      <c r="C15908" s="917"/>
      <c r="D15908" s="917"/>
      <c r="E15908" s="917"/>
    </row>
    <row r="15909" spans="1:5">
      <c r="A15909" s="923"/>
      <c r="B15909" s="917"/>
      <c r="C15909" s="917"/>
      <c r="D15909" s="917"/>
      <c r="E15909" s="917"/>
    </row>
    <row r="15910" spans="1:5">
      <c r="A15910" s="923"/>
      <c r="B15910" s="917"/>
      <c r="C15910" s="917"/>
      <c r="D15910" s="917"/>
      <c r="E15910" s="917"/>
    </row>
    <row r="15911" spans="1:5">
      <c r="A15911" s="923"/>
      <c r="B15911" s="917"/>
      <c r="C15911" s="917"/>
      <c r="D15911" s="917"/>
      <c r="E15911" s="917"/>
    </row>
    <row r="15912" spans="1:5">
      <c r="A15912" s="923"/>
      <c r="B15912" s="917"/>
      <c r="C15912" s="917"/>
      <c r="D15912" s="917"/>
      <c r="E15912" s="917"/>
    </row>
    <row r="15913" spans="1:5">
      <c r="A15913" s="923"/>
      <c r="B15913" s="917"/>
      <c r="C15913" s="917"/>
      <c r="D15913" s="917"/>
      <c r="E15913" s="917"/>
    </row>
    <row r="15914" spans="1:5">
      <c r="A15914" s="923"/>
      <c r="B15914" s="917"/>
      <c r="C15914" s="917"/>
      <c r="D15914" s="917"/>
      <c r="E15914" s="917"/>
    </row>
    <row r="15915" spans="1:5">
      <c r="A15915" s="923"/>
      <c r="B15915" s="917"/>
      <c r="C15915" s="917"/>
      <c r="D15915" s="917"/>
      <c r="E15915" s="917"/>
    </row>
    <row r="15916" spans="1:5">
      <c r="A15916" s="923"/>
      <c r="B15916" s="917"/>
      <c r="C15916" s="917"/>
      <c r="D15916" s="917"/>
      <c r="E15916" s="917"/>
    </row>
    <row r="15917" spans="1:5">
      <c r="A15917" s="923"/>
      <c r="B15917" s="917"/>
      <c r="C15917" s="917"/>
      <c r="D15917" s="917"/>
      <c r="E15917" s="917"/>
    </row>
    <row r="15918" spans="1:5">
      <c r="A15918" s="923"/>
      <c r="B15918" s="917"/>
      <c r="C15918" s="917"/>
      <c r="D15918" s="917"/>
      <c r="E15918" s="917"/>
    </row>
    <row r="15919" spans="1:5">
      <c r="A15919" s="923"/>
      <c r="B15919" s="917"/>
      <c r="C15919" s="917"/>
      <c r="D15919" s="917"/>
      <c r="E15919" s="917"/>
    </row>
    <row r="15920" spans="1:5">
      <c r="A15920" s="923"/>
      <c r="B15920" s="917"/>
      <c r="C15920" s="917"/>
      <c r="D15920" s="917"/>
      <c r="E15920" s="917"/>
    </row>
    <row r="15921" spans="1:5">
      <c r="A15921" s="923"/>
      <c r="B15921" s="917"/>
      <c r="C15921" s="917"/>
      <c r="D15921" s="917"/>
      <c r="E15921" s="917"/>
    </row>
    <row r="15922" spans="1:5">
      <c r="A15922" s="923"/>
      <c r="B15922" s="917"/>
      <c r="C15922" s="917"/>
      <c r="D15922" s="917"/>
      <c r="E15922" s="917"/>
    </row>
    <row r="15923" spans="1:5">
      <c r="A15923" s="923"/>
      <c r="B15923" s="917"/>
      <c r="C15923" s="917"/>
      <c r="D15923" s="917"/>
      <c r="E15923" s="917"/>
    </row>
    <row r="15924" spans="1:5">
      <c r="A15924" s="923"/>
      <c r="B15924" s="917"/>
      <c r="C15924" s="917"/>
      <c r="D15924" s="917"/>
      <c r="E15924" s="917"/>
    </row>
    <row r="15925" spans="1:5">
      <c r="A15925" s="923"/>
      <c r="B15925" s="917"/>
      <c r="C15925" s="917"/>
      <c r="D15925" s="917"/>
      <c r="E15925" s="917"/>
    </row>
    <row r="15926" spans="1:5">
      <c r="A15926" s="923"/>
      <c r="B15926" s="917"/>
      <c r="C15926" s="917"/>
      <c r="D15926" s="917"/>
      <c r="E15926" s="917"/>
    </row>
    <row r="15927" spans="1:5">
      <c r="A15927" s="923"/>
      <c r="B15927" s="917"/>
      <c r="C15927" s="917"/>
      <c r="D15927" s="917"/>
      <c r="E15927" s="917"/>
    </row>
    <row r="15928" spans="1:5">
      <c r="A15928" s="923"/>
      <c r="B15928" s="917"/>
      <c r="C15928" s="917"/>
      <c r="D15928" s="917"/>
      <c r="E15928" s="917"/>
    </row>
    <row r="15929" spans="1:5">
      <c r="A15929" s="923"/>
      <c r="B15929" s="917"/>
      <c r="C15929" s="917"/>
      <c r="D15929" s="917"/>
      <c r="E15929" s="917"/>
    </row>
    <row r="15930" spans="1:5">
      <c r="A15930" s="923"/>
      <c r="B15930" s="917"/>
      <c r="C15930" s="917"/>
      <c r="D15930" s="917"/>
      <c r="E15930" s="917"/>
    </row>
    <row r="15931" spans="1:5">
      <c r="A15931" s="923"/>
      <c r="B15931" s="917"/>
      <c r="C15931" s="917"/>
      <c r="D15931" s="917"/>
      <c r="E15931" s="917"/>
    </row>
    <row r="15932" spans="1:5">
      <c r="A15932" s="923"/>
      <c r="B15932" s="917"/>
      <c r="C15932" s="917"/>
      <c r="D15932" s="917"/>
      <c r="E15932" s="917"/>
    </row>
    <row r="15933" spans="1:5">
      <c r="A15933" s="923"/>
      <c r="B15933" s="917"/>
      <c r="C15933" s="917"/>
      <c r="D15933" s="917"/>
      <c r="E15933" s="917"/>
    </row>
    <row r="15934" spans="1:5">
      <c r="A15934" s="923"/>
      <c r="B15934" s="917"/>
      <c r="C15934" s="917"/>
      <c r="D15934" s="917"/>
      <c r="E15934" s="917"/>
    </row>
    <row r="15935" spans="1:5">
      <c r="A15935" s="923"/>
      <c r="B15935" s="917"/>
      <c r="C15935" s="917"/>
      <c r="D15935" s="917"/>
      <c r="E15935" s="917"/>
    </row>
    <row r="15936" spans="1:5">
      <c r="A15936" s="923"/>
      <c r="B15936" s="917"/>
      <c r="C15936" s="917"/>
      <c r="D15936" s="917"/>
      <c r="E15936" s="917"/>
    </row>
    <row r="15937" spans="1:5">
      <c r="A15937" s="923"/>
      <c r="B15937" s="917"/>
      <c r="C15937" s="917"/>
      <c r="D15937" s="917"/>
      <c r="E15937" s="917"/>
    </row>
    <row r="15938" spans="1:5">
      <c r="A15938" s="923"/>
      <c r="B15938" s="917"/>
      <c r="C15938" s="917"/>
      <c r="D15938" s="917"/>
      <c r="E15938" s="917"/>
    </row>
    <row r="15939" spans="1:5">
      <c r="A15939" s="923"/>
      <c r="B15939" s="917"/>
      <c r="C15939" s="917"/>
      <c r="D15939" s="917"/>
      <c r="E15939" s="917"/>
    </row>
    <row r="15940" spans="1:5">
      <c r="A15940" s="923"/>
      <c r="B15940" s="917"/>
      <c r="C15940" s="917"/>
      <c r="D15940" s="917"/>
      <c r="E15940" s="917"/>
    </row>
    <row r="15941" spans="1:5">
      <c r="A15941" s="923"/>
      <c r="B15941" s="917"/>
      <c r="C15941" s="917"/>
      <c r="D15941" s="917"/>
      <c r="E15941" s="917"/>
    </row>
    <row r="15942" spans="1:5">
      <c r="A15942" s="923"/>
      <c r="B15942" s="917"/>
      <c r="C15942" s="917"/>
      <c r="D15942" s="917"/>
      <c r="E15942" s="917"/>
    </row>
    <row r="15943" spans="1:5">
      <c r="A15943" s="923"/>
      <c r="B15943" s="917"/>
      <c r="C15943" s="917"/>
      <c r="D15943" s="917"/>
      <c r="E15943" s="917"/>
    </row>
    <row r="15944" spans="1:5">
      <c r="A15944" s="923"/>
      <c r="B15944" s="917"/>
      <c r="C15944" s="917"/>
      <c r="D15944" s="917"/>
      <c r="E15944" s="917"/>
    </row>
    <row r="15945" spans="1:5">
      <c r="A15945" s="923"/>
      <c r="B15945" s="917"/>
      <c r="C15945" s="917"/>
      <c r="D15945" s="917"/>
      <c r="E15945" s="917"/>
    </row>
    <row r="15946" spans="1:5">
      <c r="A15946" s="923"/>
      <c r="B15946" s="917"/>
      <c r="C15946" s="917"/>
      <c r="D15946" s="917"/>
      <c r="E15946" s="917"/>
    </row>
    <row r="15947" spans="1:5">
      <c r="A15947" s="923"/>
      <c r="B15947" s="917"/>
      <c r="C15947" s="917"/>
      <c r="D15947" s="917"/>
      <c r="E15947" s="917"/>
    </row>
    <row r="15948" spans="1:5">
      <c r="A15948" s="923"/>
      <c r="B15948" s="917"/>
      <c r="C15948" s="917"/>
      <c r="D15948" s="917"/>
      <c r="E15948" s="917"/>
    </row>
    <row r="15949" spans="1:5">
      <c r="A15949" s="923"/>
      <c r="B15949" s="917"/>
      <c r="C15949" s="917"/>
      <c r="D15949" s="917"/>
      <c r="E15949" s="917"/>
    </row>
    <row r="15950" spans="1:5">
      <c r="A15950" s="923"/>
      <c r="B15950" s="917"/>
      <c r="C15950" s="917"/>
      <c r="D15950" s="917"/>
      <c r="E15950" s="917"/>
    </row>
    <row r="15951" spans="1:5">
      <c r="A15951" s="923"/>
      <c r="B15951" s="917"/>
      <c r="C15951" s="917"/>
      <c r="D15951" s="917"/>
      <c r="E15951" s="917"/>
    </row>
    <row r="15952" spans="1:5">
      <c r="A15952" s="923"/>
      <c r="B15952" s="917"/>
      <c r="C15952" s="917"/>
      <c r="D15952" s="917"/>
      <c r="E15952" s="917"/>
    </row>
    <row r="15953" spans="1:5">
      <c r="A15953" s="923"/>
      <c r="B15953" s="917"/>
      <c r="C15953" s="917"/>
      <c r="D15953" s="917"/>
      <c r="E15953" s="917"/>
    </row>
    <row r="15954" spans="1:5">
      <c r="A15954" s="923"/>
      <c r="B15954" s="917"/>
      <c r="C15954" s="917"/>
      <c r="D15954" s="917"/>
      <c r="E15954" s="917"/>
    </row>
    <row r="15955" spans="1:5">
      <c r="A15955" s="923"/>
      <c r="B15955" s="917"/>
      <c r="C15955" s="917"/>
      <c r="D15955" s="917"/>
      <c r="E15955" s="917"/>
    </row>
    <row r="15956" spans="1:5">
      <c r="A15956" s="923"/>
      <c r="B15956" s="917"/>
      <c r="C15956" s="917"/>
      <c r="D15956" s="917"/>
      <c r="E15956" s="917"/>
    </row>
    <row r="15957" spans="1:5">
      <c r="A15957" s="923"/>
      <c r="B15957" s="917"/>
      <c r="C15957" s="917"/>
      <c r="D15957" s="917"/>
      <c r="E15957" s="917"/>
    </row>
    <row r="15958" spans="1:5">
      <c r="A15958" s="923"/>
      <c r="B15958" s="917"/>
      <c r="C15958" s="917"/>
      <c r="D15958" s="917"/>
      <c r="E15958" s="917"/>
    </row>
    <row r="15959" spans="1:5">
      <c r="A15959" s="923"/>
      <c r="B15959" s="917"/>
      <c r="C15959" s="917"/>
      <c r="D15959" s="917"/>
      <c r="E15959" s="917"/>
    </row>
    <row r="15960" spans="1:5">
      <c r="A15960" s="923"/>
      <c r="B15960" s="917"/>
      <c r="C15960" s="917"/>
      <c r="D15960" s="917"/>
      <c r="E15960" s="917"/>
    </row>
    <row r="15961" spans="1:5">
      <c r="A15961" s="923"/>
      <c r="B15961" s="917"/>
      <c r="C15961" s="917"/>
      <c r="D15961" s="917"/>
      <c r="E15961" s="917"/>
    </row>
    <row r="15962" spans="1:5">
      <c r="A15962" s="923"/>
      <c r="B15962" s="917"/>
      <c r="C15962" s="917"/>
      <c r="D15962" s="917"/>
      <c r="E15962" s="917"/>
    </row>
    <row r="15963" spans="1:5">
      <c r="A15963" s="923"/>
      <c r="B15963" s="917"/>
      <c r="C15963" s="917"/>
      <c r="D15963" s="917"/>
      <c r="E15963" s="917"/>
    </row>
    <row r="15964" spans="1:5">
      <c r="A15964" s="923"/>
      <c r="B15964" s="917"/>
      <c r="C15964" s="917"/>
      <c r="D15964" s="917"/>
      <c r="E15964" s="917"/>
    </row>
    <row r="15965" spans="1:5">
      <c r="A15965" s="923"/>
      <c r="B15965" s="917"/>
      <c r="C15965" s="917"/>
      <c r="D15965" s="917"/>
      <c r="E15965" s="917"/>
    </row>
    <row r="15966" spans="1:5">
      <c r="A15966" s="923"/>
      <c r="B15966" s="917"/>
      <c r="C15966" s="917"/>
      <c r="D15966" s="917"/>
      <c r="E15966" s="917"/>
    </row>
    <row r="15967" spans="1:5">
      <c r="A15967" s="923"/>
      <c r="B15967" s="917"/>
      <c r="C15967" s="917"/>
      <c r="D15967" s="917"/>
      <c r="E15967" s="917"/>
    </row>
    <row r="15968" spans="1:5">
      <c r="A15968" s="923"/>
      <c r="B15968" s="917"/>
      <c r="C15968" s="917"/>
      <c r="D15968" s="917"/>
      <c r="E15968" s="917"/>
    </row>
    <row r="15969" spans="1:5">
      <c r="A15969" s="923"/>
      <c r="B15969" s="917"/>
      <c r="C15969" s="917"/>
      <c r="D15969" s="917"/>
      <c r="E15969" s="917"/>
    </row>
    <row r="15970" spans="1:5">
      <c r="A15970" s="923"/>
      <c r="B15970" s="917"/>
      <c r="C15970" s="917"/>
      <c r="D15970" s="917"/>
      <c r="E15970" s="917"/>
    </row>
    <row r="15971" spans="1:5">
      <c r="A15971" s="923"/>
      <c r="B15971" s="917"/>
      <c r="C15971" s="917"/>
      <c r="D15971" s="917"/>
      <c r="E15971" s="917"/>
    </row>
    <row r="15972" spans="1:5">
      <c r="A15972" s="923"/>
      <c r="B15972" s="917"/>
      <c r="C15972" s="917"/>
      <c r="D15972" s="917"/>
      <c r="E15972" s="917"/>
    </row>
    <row r="15973" spans="1:5">
      <c r="A15973" s="923"/>
      <c r="B15973" s="917"/>
      <c r="C15973" s="917"/>
      <c r="D15973" s="917"/>
      <c r="E15973" s="917"/>
    </row>
    <row r="15974" spans="1:5">
      <c r="A15974" s="923"/>
      <c r="B15974" s="917"/>
      <c r="C15974" s="917"/>
      <c r="D15974" s="917"/>
      <c r="E15974" s="917"/>
    </row>
    <row r="15975" spans="1:5">
      <c r="A15975" s="923"/>
      <c r="B15975" s="917"/>
      <c r="C15975" s="917"/>
      <c r="D15975" s="917"/>
      <c r="E15975" s="917"/>
    </row>
    <row r="15976" spans="1:5">
      <c r="A15976" s="923"/>
      <c r="B15976" s="917"/>
      <c r="C15976" s="917"/>
      <c r="D15976" s="917"/>
      <c r="E15976" s="917"/>
    </row>
    <row r="15977" spans="1:5">
      <c r="A15977" s="923"/>
      <c r="B15977" s="917"/>
      <c r="C15977" s="917"/>
      <c r="D15977" s="917"/>
      <c r="E15977" s="917"/>
    </row>
    <row r="15978" spans="1:5">
      <c r="A15978" s="923"/>
      <c r="B15978" s="917"/>
      <c r="C15978" s="917"/>
      <c r="D15978" s="917"/>
      <c r="E15978" s="917"/>
    </row>
    <row r="15979" spans="1:5">
      <c r="A15979" s="923"/>
      <c r="B15979" s="917"/>
      <c r="C15979" s="917"/>
      <c r="D15979" s="917"/>
      <c r="E15979" s="917"/>
    </row>
    <row r="15980" spans="1:5">
      <c r="A15980" s="923"/>
      <c r="B15980" s="917"/>
      <c r="C15980" s="917"/>
      <c r="D15980" s="917"/>
      <c r="E15980" s="917"/>
    </row>
    <row r="15981" spans="1:5">
      <c r="A15981" s="923"/>
      <c r="B15981" s="917"/>
      <c r="C15981" s="917"/>
      <c r="D15981" s="917"/>
      <c r="E15981" s="917"/>
    </row>
    <row r="15982" spans="1:5">
      <c r="A15982" s="923"/>
      <c r="B15982" s="917"/>
      <c r="C15982" s="917"/>
      <c r="D15982" s="917"/>
      <c r="E15982" s="917"/>
    </row>
    <row r="15983" spans="1:5">
      <c r="A15983" s="923"/>
      <c r="B15983" s="917"/>
      <c r="C15983" s="917"/>
      <c r="D15983" s="917"/>
      <c r="E15983" s="917"/>
    </row>
    <row r="15984" spans="1:5">
      <c r="A15984" s="923"/>
      <c r="B15984" s="917"/>
      <c r="C15984" s="917"/>
      <c r="D15984" s="917"/>
      <c r="E15984" s="917"/>
    </row>
    <row r="15985" spans="1:5">
      <c r="A15985" s="923"/>
      <c r="B15985" s="917"/>
      <c r="C15985" s="917"/>
      <c r="D15985" s="917"/>
      <c r="E15985" s="917"/>
    </row>
    <row r="15986" spans="1:5">
      <c r="A15986" s="923"/>
      <c r="B15986" s="917"/>
      <c r="C15986" s="917"/>
      <c r="D15986" s="917"/>
      <c r="E15986" s="917"/>
    </row>
    <row r="15987" spans="1:5">
      <c r="A15987" s="923"/>
      <c r="B15987" s="917"/>
      <c r="C15987" s="917"/>
      <c r="D15987" s="917"/>
      <c r="E15987" s="917"/>
    </row>
    <row r="15988" spans="1:5">
      <c r="A15988" s="923"/>
      <c r="B15988" s="917"/>
      <c r="C15988" s="917"/>
      <c r="D15988" s="917"/>
      <c r="E15988" s="917"/>
    </row>
    <row r="15989" spans="1:5">
      <c r="A15989" s="923"/>
      <c r="B15989" s="917"/>
      <c r="C15989" s="917"/>
      <c r="D15989" s="917"/>
      <c r="E15989" s="917"/>
    </row>
    <row r="15990" spans="1:5">
      <c r="A15990" s="923"/>
      <c r="B15990" s="917"/>
      <c r="C15990" s="917"/>
      <c r="D15990" s="917"/>
      <c r="E15990" s="917"/>
    </row>
    <row r="15991" spans="1:5">
      <c r="A15991" s="923"/>
      <c r="B15991" s="917"/>
      <c r="C15991" s="917"/>
      <c r="D15991" s="917"/>
      <c r="E15991" s="917"/>
    </row>
    <row r="15992" spans="1:5">
      <c r="A15992" s="923"/>
      <c r="B15992" s="917"/>
      <c r="C15992" s="917"/>
      <c r="D15992" s="917"/>
      <c r="E15992" s="917"/>
    </row>
    <row r="15993" spans="1:5">
      <c r="A15993" s="923"/>
      <c r="B15993" s="917"/>
      <c r="C15993" s="917"/>
      <c r="D15993" s="917"/>
      <c r="E15993" s="917"/>
    </row>
    <row r="15994" spans="1:5">
      <c r="A15994" s="923"/>
      <c r="B15994" s="917"/>
      <c r="C15994" s="917"/>
      <c r="D15994" s="917"/>
      <c r="E15994" s="917"/>
    </row>
    <row r="15995" spans="1:5">
      <c r="A15995" s="923"/>
      <c r="B15995" s="917"/>
      <c r="C15995" s="917"/>
      <c r="D15995" s="917"/>
      <c r="E15995" s="917"/>
    </row>
    <row r="15996" spans="1:5">
      <c r="A15996" s="923"/>
      <c r="B15996" s="917"/>
      <c r="C15996" s="917"/>
      <c r="D15996" s="917"/>
      <c r="E15996" s="917"/>
    </row>
    <row r="15997" spans="1:5">
      <c r="A15997" s="923"/>
      <c r="B15997" s="917"/>
      <c r="C15997" s="917"/>
      <c r="D15997" s="917"/>
      <c r="E15997" s="917"/>
    </row>
    <row r="15998" spans="1:5">
      <c r="A15998" s="923"/>
      <c r="B15998" s="917"/>
      <c r="C15998" s="917"/>
      <c r="D15998" s="917"/>
      <c r="E15998" s="917"/>
    </row>
    <row r="15999" spans="1:5">
      <c r="A15999" s="923"/>
      <c r="B15999" s="917"/>
      <c r="C15999" s="917"/>
      <c r="D15999" s="917"/>
      <c r="E15999" s="917"/>
    </row>
    <row r="16000" spans="1:5">
      <c r="A16000" s="923"/>
      <c r="B16000" s="917"/>
      <c r="C16000" s="917"/>
      <c r="D16000" s="917"/>
      <c r="E16000" s="917"/>
    </row>
    <row r="16001" spans="1:5">
      <c r="A16001" s="923"/>
      <c r="B16001" s="917"/>
      <c r="C16001" s="917"/>
      <c r="D16001" s="917"/>
      <c r="E16001" s="917"/>
    </row>
    <row r="16002" spans="1:5">
      <c r="A16002" s="923"/>
      <c r="B16002" s="917"/>
      <c r="C16002" s="917"/>
      <c r="D16002" s="917"/>
      <c r="E16002" s="917"/>
    </row>
    <row r="16003" spans="1:5">
      <c r="A16003" s="923"/>
      <c r="B16003" s="917"/>
      <c r="C16003" s="917"/>
      <c r="D16003" s="917"/>
      <c r="E16003" s="917"/>
    </row>
    <row r="16004" spans="1:5">
      <c r="A16004" s="923"/>
      <c r="B16004" s="917"/>
      <c r="C16004" s="917"/>
      <c r="D16004" s="917"/>
      <c r="E16004" s="917"/>
    </row>
    <row r="16005" spans="1:5">
      <c r="A16005" s="923"/>
      <c r="B16005" s="917"/>
      <c r="C16005" s="917"/>
      <c r="D16005" s="917"/>
      <c r="E16005" s="917"/>
    </row>
    <row r="16006" spans="1:5">
      <c r="A16006" s="923"/>
      <c r="B16006" s="917"/>
      <c r="C16006" s="917"/>
      <c r="D16006" s="917"/>
      <c r="E16006" s="917"/>
    </row>
    <row r="16007" spans="1:5">
      <c r="A16007" s="923"/>
      <c r="B16007" s="917"/>
      <c r="C16007" s="917"/>
      <c r="D16007" s="917"/>
      <c r="E16007" s="917"/>
    </row>
    <row r="16008" spans="1:5">
      <c r="A16008" s="923"/>
      <c r="B16008" s="917"/>
      <c r="C16008" s="917"/>
      <c r="D16008" s="917"/>
      <c r="E16008" s="917"/>
    </row>
    <row r="16009" spans="1:5">
      <c r="A16009" s="923"/>
      <c r="B16009" s="917"/>
      <c r="C16009" s="917"/>
      <c r="D16009" s="917"/>
      <c r="E16009" s="917"/>
    </row>
    <row r="16010" spans="1:5">
      <c r="A16010" s="923"/>
      <c r="B16010" s="917"/>
      <c r="C16010" s="917"/>
      <c r="D16010" s="917"/>
      <c r="E16010" s="917"/>
    </row>
    <row r="16011" spans="1:5">
      <c r="A16011" s="923"/>
      <c r="B16011" s="917"/>
      <c r="C16011" s="917"/>
      <c r="D16011" s="917"/>
      <c r="E16011" s="917"/>
    </row>
    <row r="16012" spans="1:5">
      <c r="A16012" s="923"/>
      <c r="B16012" s="917"/>
      <c r="C16012" s="917"/>
      <c r="D16012" s="917"/>
      <c r="E16012" s="917"/>
    </row>
    <row r="16013" spans="1:5">
      <c r="A16013" s="923"/>
      <c r="B16013" s="917"/>
      <c r="C16013" s="917"/>
      <c r="D16013" s="917"/>
      <c r="E16013" s="917"/>
    </row>
    <row r="16014" spans="1:5">
      <c r="A16014" s="923"/>
      <c r="B16014" s="917"/>
      <c r="C16014" s="917"/>
      <c r="D16014" s="917"/>
      <c r="E16014" s="917"/>
    </row>
    <row r="16015" spans="1:5">
      <c r="A16015" s="923"/>
      <c r="B16015" s="917"/>
      <c r="C16015" s="917"/>
      <c r="D16015" s="917"/>
      <c r="E16015" s="917"/>
    </row>
    <row r="16016" spans="1:5">
      <c r="A16016" s="923"/>
      <c r="B16016" s="917"/>
      <c r="C16016" s="917"/>
      <c r="D16016" s="917"/>
      <c r="E16016" s="917"/>
    </row>
    <row r="16017" spans="1:5">
      <c r="A16017" s="923"/>
      <c r="B16017" s="917"/>
      <c r="C16017" s="917"/>
      <c r="D16017" s="917"/>
      <c r="E16017" s="917"/>
    </row>
    <row r="16018" spans="1:5">
      <c r="A16018" s="923"/>
      <c r="B16018" s="917"/>
      <c r="C16018" s="917"/>
      <c r="D16018" s="917"/>
      <c r="E16018" s="917"/>
    </row>
    <row r="16019" spans="1:5">
      <c r="A16019" s="923"/>
      <c r="B16019" s="917"/>
      <c r="C16019" s="917"/>
      <c r="D16019" s="917"/>
      <c r="E16019" s="917"/>
    </row>
    <row r="16020" spans="1:5">
      <c r="A16020" s="923"/>
      <c r="B16020" s="917"/>
      <c r="C16020" s="917"/>
      <c r="D16020" s="917"/>
      <c r="E16020" s="917"/>
    </row>
    <row r="16021" spans="1:5">
      <c r="A16021" s="923"/>
      <c r="B16021" s="917"/>
      <c r="C16021" s="917"/>
      <c r="D16021" s="917"/>
      <c r="E16021" s="917"/>
    </row>
    <row r="16022" spans="1:5">
      <c r="A16022" s="923"/>
      <c r="B16022" s="917"/>
      <c r="C16022" s="917"/>
      <c r="D16022" s="917"/>
      <c r="E16022" s="917"/>
    </row>
    <row r="16023" spans="1:5">
      <c r="A16023" s="923"/>
      <c r="B16023" s="917"/>
      <c r="C16023" s="917"/>
      <c r="D16023" s="917"/>
      <c r="E16023" s="917"/>
    </row>
    <row r="16024" spans="1:5">
      <c r="A16024" s="923"/>
      <c r="B16024" s="917"/>
      <c r="C16024" s="917"/>
      <c r="D16024" s="917"/>
      <c r="E16024" s="917"/>
    </row>
    <row r="16025" spans="1:5">
      <c r="A16025" s="923"/>
      <c r="B16025" s="917"/>
      <c r="C16025" s="917"/>
      <c r="D16025" s="917"/>
      <c r="E16025" s="917"/>
    </row>
    <row r="16026" spans="1:5">
      <c r="A16026" s="923"/>
      <c r="B16026" s="917"/>
      <c r="C16026" s="917"/>
      <c r="D16026" s="917"/>
      <c r="E16026" s="917"/>
    </row>
    <row r="16027" spans="1:5">
      <c r="A16027" s="923"/>
      <c r="B16027" s="917"/>
      <c r="C16027" s="917"/>
      <c r="D16027" s="917"/>
      <c r="E16027" s="917"/>
    </row>
    <row r="16028" spans="1:5">
      <c r="A16028" s="923"/>
      <c r="B16028" s="917"/>
      <c r="C16028" s="917"/>
      <c r="D16028" s="917"/>
      <c r="E16028" s="917"/>
    </row>
    <row r="16029" spans="1:5">
      <c r="A16029" s="923"/>
      <c r="B16029" s="917"/>
      <c r="C16029" s="917"/>
      <c r="D16029" s="917"/>
      <c r="E16029" s="917"/>
    </row>
    <row r="16030" spans="1:5">
      <c r="A16030" s="923"/>
      <c r="B16030" s="917"/>
      <c r="C16030" s="917"/>
      <c r="D16030" s="917"/>
      <c r="E16030" s="917"/>
    </row>
    <row r="16031" spans="1:5">
      <c r="A16031" s="923"/>
      <c r="B16031" s="917"/>
      <c r="C16031" s="917"/>
      <c r="D16031" s="917"/>
      <c r="E16031" s="917"/>
    </row>
    <row r="16032" spans="1:5">
      <c r="A16032" s="923"/>
      <c r="B16032" s="917"/>
      <c r="C16032" s="917"/>
      <c r="D16032" s="917"/>
      <c r="E16032" s="917"/>
    </row>
    <row r="16033" spans="1:5">
      <c r="A16033" s="923"/>
      <c r="B16033" s="917"/>
      <c r="C16033" s="917"/>
      <c r="D16033" s="917"/>
      <c r="E16033" s="917"/>
    </row>
    <row r="16034" spans="1:5">
      <c r="A16034" s="923"/>
      <c r="B16034" s="917"/>
      <c r="C16034" s="917"/>
      <c r="D16034" s="917"/>
      <c r="E16034" s="917"/>
    </row>
    <row r="16035" spans="1:5">
      <c r="A16035" s="923"/>
      <c r="B16035" s="917"/>
      <c r="C16035" s="917"/>
      <c r="D16035" s="917"/>
      <c r="E16035" s="917"/>
    </row>
    <row r="16036" spans="1:5">
      <c r="A16036" s="923"/>
      <c r="B16036" s="917"/>
      <c r="C16036" s="917"/>
      <c r="D16036" s="917"/>
      <c r="E16036" s="917"/>
    </row>
    <row r="16037" spans="1:5">
      <c r="A16037" s="923"/>
      <c r="B16037" s="917"/>
      <c r="C16037" s="917"/>
      <c r="D16037" s="917"/>
      <c r="E16037" s="917"/>
    </row>
    <row r="16038" spans="1:5">
      <c r="A16038" s="923"/>
      <c r="B16038" s="917"/>
      <c r="C16038" s="917"/>
      <c r="D16038" s="917"/>
      <c r="E16038" s="917"/>
    </row>
    <row r="16039" spans="1:5">
      <c r="A16039" s="923"/>
      <c r="B16039" s="917"/>
      <c r="C16039" s="917"/>
      <c r="D16039" s="917"/>
      <c r="E16039" s="917"/>
    </row>
    <row r="16040" spans="1:5">
      <c r="A16040" s="923"/>
      <c r="B16040" s="917"/>
      <c r="C16040" s="917"/>
      <c r="D16040" s="917"/>
      <c r="E16040" s="917"/>
    </row>
    <row r="16041" spans="1:5">
      <c r="A16041" s="923"/>
      <c r="B16041" s="917"/>
      <c r="C16041" s="917"/>
      <c r="D16041" s="917"/>
      <c r="E16041" s="917"/>
    </row>
    <row r="16042" spans="1:5">
      <c r="A16042" s="923"/>
      <c r="B16042" s="917"/>
      <c r="C16042" s="917"/>
      <c r="D16042" s="917"/>
      <c r="E16042" s="917"/>
    </row>
    <row r="16043" spans="1:5">
      <c r="A16043" s="923"/>
      <c r="B16043" s="917"/>
      <c r="C16043" s="917"/>
      <c r="D16043" s="917"/>
      <c r="E16043" s="917"/>
    </row>
    <row r="16044" spans="1:5">
      <c r="A16044" s="923"/>
      <c r="B16044" s="917"/>
      <c r="C16044" s="917"/>
      <c r="D16044" s="917"/>
      <c r="E16044" s="917"/>
    </row>
    <row r="16045" spans="1:5">
      <c r="A16045" s="923"/>
      <c r="B16045" s="917"/>
      <c r="C16045" s="917"/>
      <c r="D16045" s="917"/>
      <c r="E16045" s="917"/>
    </row>
    <row r="16046" spans="1:5">
      <c r="A16046" s="923"/>
      <c r="B16046" s="917"/>
      <c r="C16046" s="917"/>
      <c r="D16046" s="917"/>
      <c r="E16046" s="917"/>
    </row>
    <row r="16047" spans="1:5">
      <c r="A16047" s="923"/>
      <c r="B16047" s="917"/>
      <c r="C16047" s="917"/>
      <c r="D16047" s="917"/>
      <c r="E16047" s="917"/>
    </row>
    <row r="16048" spans="1:5">
      <c r="A16048" s="923"/>
      <c r="B16048" s="917"/>
      <c r="C16048" s="917"/>
      <c r="D16048" s="917"/>
      <c r="E16048" s="917"/>
    </row>
    <row r="16049" spans="1:5">
      <c r="A16049" s="923"/>
      <c r="B16049" s="917"/>
      <c r="C16049" s="917"/>
      <c r="D16049" s="917"/>
      <c r="E16049" s="917"/>
    </row>
    <row r="16050" spans="1:5">
      <c r="A16050" s="923"/>
      <c r="B16050" s="917"/>
      <c r="C16050" s="917"/>
      <c r="D16050" s="917"/>
      <c r="E16050" s="917"/>
    </row>
    <row r="16051" spans="1:5">
      <c r="A16051" s="923"/>
      <c r="B16051" s="917"/>
      <c r="C16051" s="917"/>
      <c r="D16051" s="917"/>
      <c r="E16051" s="917"/>
    </row>
    <row r="16052" spans="1:5">
      <c r="A16052" s="923"/>
      <c r="B16052" s="917"/>
      <c r="C16052" s="917"/>
      <c r="D16052" s="917"/>
      <c r="E16052" s="917"/>
    </row>
    <row r="16053" spans="1:5">
      <c r="A16053" s="923"/>
      <c r="B16053" s="917"/>
      <c r="C16053" s="917"/>
      <c r="D16053" s="917"/>
      <c r="E16053" s="917"/>
    </row>
    <row r="16054" spans="1:5">
      <c r="A16054" s="923"/>
      <c r="B16054" s="917"/>
      <c r="C16054" s="917"/>
      <c r="D16054" s="917"/>
      <c r="E16054" s="917"/>
    </row>
    <row r="16055" spans="1:5">
      <c r="A16055" s="923"/>
      <c r="B16055" s="917"/>
      <c r="C16055" s="917"/>
      <c r="D16055" s="917"/>
      <c r="E16055" s="917"/>
    </row>
    <row r="16056" spans="1:5">
      <c r="A16056" s="923"/>
      <c r="B16056" s="917"/>
      <c r="C16056" s="917"/>
      <c r="D16056" s="917"/>
      <c r="E16056" s="917"/>
    </row>
    <row r="16057" spans="1:5">
      <c r="A16057" s="923"/>
      <c r="B16057" s="917"/>
      <c r="C16057" s="917"/>
      <c r="D16057" s="917"/>
      <c r="E16057" s="917"/>
    </row>
    <row r="16058" spans="1:5">
      <c r="A16058" s="923"/>
      <c r="B16058" s="917"/>
      <c r="C16058" s="917"/>
      <c r="D16058" s="917"/>
      <c r="E16058" s="917"/>
    </row>
    <row r="16059" spans="1:5">
      <c r="A16059" s="923"/>
      <c r="B16059" s="917"/>
      <c r="C16059" s="917"/>
      <c r="D16059" s="917"/>
      <c r="E16059" s="917"/>
    </row>
    <row r="16060" spans="1:5">
      <c r="A16060" s="923"/>
      <c r="B16060" s="917"/>
      <c r="C16060" s="917"/>
      <c r="D16060" s="917"/>
      <c r="E16060" s="917"/>
    </row>
    <row r="16061" spans="1:5">
      <c r="A16061" s="923"/>
      <c r="B16061" s="917"/>
      <c r="C16061" s="917"/>
      <c r="D16061" s="917"/>
      <c r="E16061" s="917"/>
    </row>
    <row r="16062" spans="1:5">
      <c r="A16062" s="923"/>
      <c r="B16062" s="917"/>
      <c r="C16062" s="917"/>
      <c r="D16062" s="917"/>
      <c r="E16062" s="917"/>
    </row>
    <row r="16063" spans="1:5">
      <c r="A16063" s="923"/>
      <c r="B16063" s="917"/>
      <c r="C16063" s="917"/>
      <c r="D16063" s="917"/>
      <c r="E16063" s="917"/>
    </row>
    <row r="16064" spans="1:5">
      <c r="A16064" s="923"/>
      <c r="B16064" s="917"/>
      <c r="C16064" s="917"/>
      <c r="D16064" s="917"/>
      <c r="E16064" s="917"/>
    </row>
    <row r="16065" spans="1:5">
      <c r="A16065" s="923"/>
      <c r="B16065" s="917"/>
      <c r="C16065" s="917"/>
      <c r="D16065" s="917"/>
      <c r="E16065" s="917"/>
    </row>
    <row r="16066" spans="1:5">
      <c r="A16066" s="923"/>
      <c r="B16066" s="917"/>
      <c r="C16066" s="917"/>
      <c r="D16066" s="917"/>
      <c r="E16066" s="917"/>
    </row>
    <row r="16067" spans="1:5">
      <c r="A16067" s="923"/>
      <c r="B16067" s="917"/>
      <c r="C16067" s="917"/>
      <c r="D16067" s="917"/>
      <c r="E16067" s="917"/>
    </row>
    <row r="16068" spans="1:5">
      <c r="A16068" s="923"/>
      <c r="B16068" s="917"/>
      <c r="C16068" s="917"/>
      <c r="D16068" s="917"/>
      <c r="E16068" s="917"/>
    </row>
    <row r="16069" spans="1:5">
      <c r="A16069" s="923"/>
      <c r="B16069" s="917"/>
      <c r="C16069" s="917"/>
      <c r="D16069" s="917"/>
      <c r="E16069" s="917"/>
    </row>
    <row r="16070" spans="1:5">
      <c r="A16070" s="923"/>
      <c r="B16070" s="917"/>
      <c r="C16070" s="917"/>
      <c r="D16070" s="917"/>
      <c r="E16070" s="917"/>
    </row>
    <row r="16071" spans="1:5">
      <c r="A16071" s="923"/>
      <c r="B16071" s="917"/>
      <c r="C16071" s="917"/>
      <c r="D16071" s="917"/>
      <c r="E16071" s="917"/>
    </row>
    <row r="16072" spans="1:5">
      <c r="A16072" s="923"/>
      <c r="B16072" s="917"/>
      <c r="C16072" s="917"/>
      <c r="D16072" s="917"/>
      <c r="E16072" s="917"/>
    </row>
    <row r="16073" spans="1:5">
      <c r="A16073" s="923"/>
      <c r="B16073" s="917"/>
      <c r="C16073" s="917"/>
      <c r="D16073" s="917"/>
      <c r="E16073" s="917"/>
    </row>
    <row r="16074" spans="1:5">
      <c r="A16074" s="923"/>
      <c r="B16074" s="917"/>
      <c r="C16074" s="917"/>
      <c r="D16074" s="917"/>
      <c r="E16074" s="917"/>
    </row>
    <row r="16075" spans="1:5">
      <c r="A16075" s="923"/>
      <c r="B16075" s="917"/>
      <c r="C16075" s="917"/>
      <c r="D16075" s="917"/>
      <c r="E16075" s="917"/>
    </row>
    <row r="16076" spans="1:5">
      <c r="A16076" s="923"/>
      <c r="B16076" s="917"/>
      <c r="C16076" s="917"/>
      <c r="D16076" s="917"/>
      <c r="E16076" s="917"/>
    </row>
    <row r="16077" spans="1:5">
      <c r="A16077" s="923"/>
      <c r="B16077" s="917"/>
      <c r="C16077" s="917"/>
      <c r="D16077" s="917"/>
      <c r="E16077" s="917"/>
    </row>
    <row r="16078" spans="1:5">
      <c r="A16078" s="923"/>
      <c r="B16078" s="917"/>
      <c r="C16078" s="917"/>
      <c r="D16078" s="917"/>
      <c r="E16078" s="917"/>
    </row>
    <row r="16079" spans="1:5">
      <c r="A16079" s="923"/>
      <c r="B16079" s="917"/>
      <c r="C16079" s="917"/>
      <c r="D16079" s="917"/>
      <c r="E16079" s="917"/>
    </row>
    <row r="16080" spans="1:5">
      <c r="A16080" s="923"/>
      <c r="B16080" s="917"/>
      <c r="C16080" s="917"/>
      <c r="D16080" s="917"/>
      <c r="E16080" s="917"/>
    </row>
    <row r="16081" spans="1:5">
      <c r="A16081" s="923"/>
      <c r="B16081" s="917"/>
      <c r="C16081" s="917"/>
      <c r="D16081" s="917"/>
      <c r="E16081" s="917"/>
    </row>
    <row r="16082" spans="1:5">
      <c r="A16082" s="923"/>
      <c r="B16082" s="917"/>
      <c r="C16082" s="917"/>
      <c r="D16082" s="917"/>
      <c r="E16082" s="917"/>
    </row>
    <row r="16083" spans="1:5">
      <c r="A16083" s="923"/>
      <c r="B16083" s="917"/>
      <c r="C16083" s="917"/>
      <c r="D16083" s="917"/>
      <c r="E16083" s="917"/>
    </row>
    <row r="16084" spans="1:5">
      <c r="A16084" s="923"/>
      <c r="B16084" s="917"/>
      <c r="C16084" s="917"/>
      <c r="D16084" s="917"/>
      <c r="E16084" s="917"/>
    </row>
    <row r="16085" spans="1:5">
      <c r="A16085" s="923"/>
      <c r="B16085" s="917"/>
      <c r="C16085" s="917"/>
      <c r="D16085" s="917"/>
      <c r="E16085" s="917"/>
    </row>
    <row r="16086" spans="1:5">
      <c r="A16086" s="923"/>
      <c r="B16086" s="917"/>
      <c r="C16086" s="917"/>
      <c r="D16086" s="917"/>
      <c r="E16086" s="917"/>
    </row>
    <row r="16087" spans="1:5">
      <c r="A16087" s="923"/>
      <c r="B16087" s="917"/>
      <c r="C16087" s="917"/>
      <c r="D16087" s="917"/>
      <c r="E16087" s="917"/>
    </row>
    <row r="16088" spans="1:5">
      <c r="A16088" s="923"/>
      <c r="B16088" s="917"/>
      <c r="C16088" s="917"/>
      <c r="D16088" s="917"/>
      <c r="E16088" s="917"/>
    </row>
    <row r="16089" spans="1:5">
      <c r="A16089" s="923"/>
      <c r="B16089" s="917"/>
      <c r="C16089" s="917"/>
      <c r="D16089" s="917"/>
      <c r="E16089" s="917"/>
    </row>
    <row r="16090" spans="1:5">
      <c r="A16090" s="923"/>
      <c r="B16090" s="917"/>
      <c r="C16090" s="917"/>
      <c r="D16090" s="917"/>
      <c r="E16090" s="917"/>
    </row>
    <row r="16091" spans="1:5">
      <c r="A16091" s="923"/>
      <c r="B16091" s="917"/>
      <c r="C16091" s="917"/>
      <c r="D16091" s="917"/>
      <c r="E16091" s="917"/>
    </row>
    <row r="16092" spans="1:5">
      <c r="A16092" s="923"/>
      <c r="B16092" s="917"/>
      <c r="C16092" s="917"/>
      <c r="D16092" s="917"/>
      <c r="E16092" s="917"/>
    </row>
    <row r="16093" spans="1:5">
      <c r="A16093" s="923"/>
      <c r="B16093" s="917"/>
      <c r="C16093" s="917"/>
      <c r="D16093" s="917"/>
      <c r="E16093" s="917"/>
    </row>
    <row r="16094" spans="1:5">
      <c r="A16094" s="923"/>
      <c r="B16094" s="917"/>
      <c r="C16094" s="917"/>
      <c r="D16094" s="917"/>
      <c r="E16094" s="917"/>
    </row>
    <row r="16095" spans="1:5">
      <c r="A16095" s="923"/>
      <c r="B16095" s="917"/>
      <c r="C16095" s="917"/>
      <c r="D16095" s="917"/>
      <c r="E16095" s="917"/>
    </row>
    <row r="16096" spans="1:5">
      <c r="A16096" s="923"/>
      <c r="B16096" s="917"/>
      <c r="C16096" s="917"/>
      <c r="D16096" s="917"/>
      <c r="E16096" s="917"/>
    </row>
    <row r="16097" spans="1:5">
      <c r="A16097" s="923"/>
      <c r="B16097" s="917"/>
      <c r="C16097" s="917"/>
      <c r="D16097" s="917"/>
      <c r="E16097" s="917"/>
    </row>
    <row r="16098" spans="1:5">
      <c r="A16098" s="923"/>
      <c r="B16098" s="917"/>
      <c r="C16098" s="917"/>
      <c r="D16098" s="917"/>
      <c r="E16098" s="917"/>
    </row>
    <row r="16099" spans="1:5">
      <c r="A16099" s="923"/>
      <c r="B16099" s="917"/>
      <c r="C16099" s="917"/>
      <c r="D16099" s="917"/>
      <c r="E16099" s="917"/>
    </row>
    <row r="16100" spans="1:5">
      <c r="A16100" s="923"/>
      <c r="B16100" s="917"/>
      <c r="C16100" s="917"/>
      <c r="D16100" s="917"/>
      <c r="E16100" s="917"/>
    </row>
    <row r="16101" spans="1:5">
      <c r="A16101" s="923"/>
      <c r="B16101" s="917"/>
      <c r="C16101" s="917"/>
      <c r="D16101" s="917"/>
      <c r="E16101" s="917"/>
    </row>
    <row r="16102" spans="1:5">
      <c r="A16102" s="923"/>
      <c r="B16102" s="917"/>
      <c r="C16102" s="917"/>
      <c r="D16102" s="917"/>
      <c r="E16102" s="917"/>
    </row>
    <row r="16103" spans="1:5">
      <c r="A16103" s="923"/>
      <c r="B16103" s="917"/>
      <c r="C16103" s="917"/>
      <c r="D16103" s="917"/>
      <c r="E16103" s="917"/>
    </row>
    <row r="16104" spans="1:5">
      <c r="A16104" s="923"/>
      <c r="B16104" s="917"/>
      <c r="C16104" s="917"/>
      <c r="D16104" s="917"/>
      <c r="E16104" s="917"/>
    </row>
    <row r="16105" spans="1:5">
      <c r="A16105" s="923"/>
      <c r="B16105" s="917"/>
      <c r="C16105" s="917"/>
      <c r="D16105" s="917"/>
      <c r="E16105" s="917"/>
    </row>
    <row r="16106" spans="1:5">
      <c r="A16106" s="923"/>
      <c r="B16106" s="917"/>
      <c r="C16106" s="917"/>
      <c r="D16106" s="917"/>
      <c r="E16106" s="917"/>
    </row>
    <row r="16107" spans="1:5">
      <c r="A16107" s="923"/>
      <c r="B16107" s="917"/>
      <c r="C16107" s="917"/>
      <c r="D16107" s="917"/>
      <c r="E16107" s="917"/>
    </row>
    <row r="16108" spans="1:5">
      <c r="A16108" s="923"/>
      <c r="B16108" s="917"/>
      <c r="C16108" s="917"/>
      <c r="D16108" s="917"/>
      <c r="E16108" s="917"/>
    </row>
    <row r="16109" spans="1:5">
      <c r="A16109" s="923"/>
      <c r="B16109" s="917"/>
      <c r="C16109" s="917"/>
      <c r="D16109" s="917"/>
      <c r="E16109" s="917"/>
    </row>
    <row r="16110" spans="1:5">
      <c r="A16110" s="923"/>
      <c r="B16110" s="917"/>
      <c r="C16110" s="917"/>
      <c r="D16110" s="917"/>
      <c r="E16110" s="917"/>
    </row>
    <row r="16111" spans="1:5">
      <c r="A16111" s="923"/>
      <c r="B16111" s="917"/>
      <c r="C16111" s="917"/>
      <c r="D16111" s="917"/>
      <c r="E16111" s="917"/>
    </row>
    <row r="16112" spans="1:5">
      <c r="A16112" s="923"/>
      <c r="B16112" s="917"/>
      <c r="C16112" s="917"/>
      <c r="D16112" s="917"/>
      <c r="E16112" s="917"/>
    </row>
    <row r="16113" spans="1:5">
      <c r="A16113" s="923"/>
      <c r="B16113" s="917"/>
      <c r="C16113" s="917"/>
      <c r="D16113" s="917"/>
      <c r="E16113" s="917"/>
    </row>
    <row r="16114" spans="1:5">
      <c r="A16114" s="923"/>
      <c r="B16114" s="917"/>
      <c r="C16114" s="917"/>
      <c r="D16114" s="917"/>
      <c r="E16114" s="917"/>
    </row>
    <row r="16115" spans="1:5">
      <c r="A16115" s="923"/>
      <c r="B16115" s="917"/>
      <c r="C16115" s="917"/>
      <c r="D16115" s="917"/>
      <c r="E16115" s="917"/>
    </row>
    <row r="16116" spans="1:5">
      <c r="A16116" s="923"/>
      <c r="B16116" s="917"/>
      <c r="C16116" s="917"/>
      <c r="D16116" s="917"/>
      <c r="E16116" s="917"/>
    </row>
    <row r="16117" spans="1:5">
      <c r="A16117" s="923"/>
      <c r="B16117" s="917"/>
      <c r="C16117" s="917"/>
      <c r="D16117" s="917"/>
      <c r="E16117" s="917"/>
    </row>
    <row r="16118" spans="1:5">
      <c r="A16118" s="923"/>
      <c r="B16118" s="917"/>
      <c r="C16118" s="917"/>
      <c r="D16118" s="917"/>
      <c r="E16118" s="917"/>
    </row>
    <row r="16119" spans="1:5">
      <c r="A16119" s="923"/>
      <c r="B16119" s="917"/>
      <c r="C16119" s="917"/>
      <c r="D16119" s="917"/>
      <c r="E16119" s="917"/>
    </row>
    <row r="16120" spans="1:5">
      <c r="A16120" s="923"/>
      <c r="B16120" s="917"/>
      <c r="C16120" s="917"/>
      <c r="D16120" s="917"/>
      <c r="E16120" s="917"/>
    </row>
    <row r="16121" spans="1:5">
      <c r="A16121" s="923"/>
      <c r="B16121" s="917"/>
      <c r="C16121" s="917"/>
      <c r="D16121" s="917"/>
      <c r="E16121" s="917"/>
    </row>
    <row r="16122" spans="1:5">
      <c r="A16122" s="923"/>
      <c r="B16122" s="917"/>
      <c r="C16122" s="917"/>
      <c r="D16122" s="917"/>
      <c r="E16122" s="917"/>
    </row>
    <row r="16123" spans="1:5">
      <c r="A16123" s="923"/>
      <c r="B16123" s="917"/>
      <c r="C16123" s="917"/>
      <c r="D16123" s="917"/>
      <c r="E16123" s="917"/>
    </row>
    <row r="16124" spans="1:5">
      <c r="A16124" s="923"/>
      <c r="B16124" s="917"/>
      <c r="C16124" s="917"/>
      <c r="D16124" s="917"/>
      <c r="E16124" s="917"/>
    </row>
    <row r="16125" spans="1:5">
      <c r="A16125" s="923"/>
      <c r="B16125" s="917"/>
      <c r="C16125" s="917"/>
      <c r="D16125" s="917"/>
      <c r="E16125" s="917"/>
    </row>
    <row r="16126" spans="1:5">
      <c r="A16126" s="923"/>
      <c r="B16126" s="917"/>
      <c r="C16126" s="917"/>
      <c r="D16126" s="917"/>
      <c r="E16126" s="917"/>
    </row>
    <row r="16127" spans="1:5">
      <c r="A16127" s="923"/>
      <c r="B16127" s="917"/>
      <c r="C16127" s="917"/>
      <c r="D16127" s="917"/>
      <c r="E16127" s="917"/>
    </row>
    <row r="16128" spans="1:5">
      <c r="A16128" s="923"/>
      <c r="B16128" s="917"/>
      <c r="C16128" s="917"/>
      <c r="D16128" s="917"/>
      <c r="E16128" s="917"/>
    </row>
    <row r="16129" spans="1:5">
      <c r="A16129" s="923"/>
      <c r="B16129" s="917"/>
      <c r="C16129" s="917"/>
      <c r="D16129" s="917"/>
      <c r="E16129" s="917"/>
    </row>
    <row r="16130" spans="1:5">
      <c r="A16130" s="923"/>
      <c r="B16130" s="917"/>
      <c r="C16130" s="917"/>
      <c r="D16130" s="917"/>
      <c r="E16130" s="917"/>
    </row>
    <row r="16131" spans="1:5">
      <c r="A16131" s="923"/>
      <c r="B16131" s="917"/>
      <c r="C16131" s="917"/>
      <c r="D16131" s="917"/>
      <c r="E16131" s="917"/>
    </row>
    <row r="16132" spans="1:5">
      <c r="A16132" s="923"/>
      <c r="B16132" s="917"/>
      <c r="C16132" s="917"/>
      <c r="D16132" s="917"/>
      <c r="E16132" s="917"/>
    </row>
    <row r="16133" spans="1:5">
      <c r="A16133" s="923"/>
      <c r="B16133" s="917"/>
      <c r="C16133" s="917"/>
      <c r="D16133" s="917"/>
      <c r="E16133" s="917"/>
    </row>
    <row r="16134" spans="1:5">
      <c r="A16134" s="923"/>
      <c r="B16134" s="917"/>
      <c r="C16134" s="917"/>
      <c r="D16134" s="917"/>
      <c r="E16134" s="917"/>
    </row>
    <row r="16135" spans="1:5">
      <c r="A16135" s="923"/>
      <c r="B16135" s="917"/>
      <c r="C16135" s="917"/>
      <c r="D16135" s="917"/>
      <c r="E16135" s="917"/>
    </row>
    <row r="16136" spans="1:5">
      <c r="A16136" s="923"/>
      <c r="B16136" s="917"/>
      <c r="C16136" s="917"/>
      <c r="D16136" s="917"/>
      <c r="E16136" s="917"/>
    </row>
    <row r="16137" spans="1:5">
      <c r="A16137" s="923"/>
      <c r="B16137" s="917"/>
      <c r="C16137" s="917"/>
      <c r="D16137" s="917"/>
      <c r="E16137" s="917"/>
    </row>
    <row r="16138" spans="1:5">
      <c r="A16138" s="923"/>
      <c r="B16138" s="917"/>
      <c r="C16138" s="917"/>
      <c r="D16138" s="917"/>
      <c r="E16138" s="917"/>
    </row>
    <row r="16139" spans="1:5">
      <c r="A16139" s="923"/>
      <c r="B16139" s="917"/>
      <c r="C16139" s="917"/>
      <c r="D16139" s="917"/>
      <c r="E16139" s="917"/>
    </row>
    <row r="16140" spans="1:5">
      <c r="A16140" s="923"/>
      <c r="B16140" s="917"/>
      <c r="C16140" s="917"/>
      <c r="D16140" s="917"/>
      <c r="E16140" s="917"/>
    </row>
    <row r="16141" spans="1:5">
      <c r="A16141" s="923"/>
      <c r="B16141" s="917"/>
      <c r="C16141" s="917"/>
      <c r="D16141" s="917"/>
      <c r="E16141" s="917"/>
    </row>
    <row r="16142" spans="1:5">
      <c r="A16142" s="923"/>
      <c r="B16142" s="917"/>
      <c r="C16142" s="917"/>
      <c r="D16142" s="917"/>
      <c r="E16142" s="917"/>
    </row>
    <row r="16143" spans="1:5">
      <c r="A16143" s="923"/>
      <c r="B16143" s="917"/>
      <c r="C16143" s="917"/>
      <c r="D16143" s="917"/>
      <c r="E16143" s="917"/>
    </row>
    <row r="16144" spans="1:5">
      <c r="A16144" s="923"/>
      <c r="B16144" s="917"/>
      <c r="C16144" s="917"/>
      <c r="D16144" s="917"/>
      <c r="E16144" s="917"/>
    </row>
    <row r="16145" spans="1:5">
      <c r="A16145" s="923"/>
      <c r="B16145" s="917"/>
      <c r="C16145" s="917"/>
      <c r="D16145" s="917"/>
      <c r="E16145" s="917"/>
    </row>
    <row r="16146" spans="1:5">
      <c r="A16146" s="923"/>
      <c r="B16146" s="917"/>
      <c r="C16146" s="917"/>
      <c r="D16146" s="917"/>
      <c r="E16146" s="917"/>
    </row>
    <row r="16147" spans="1:5">
      <c r="A16147" s="923"/>
      <c r="B16147" s="917"/>
      <c r="C16147" s="917"/>
      <c r="D16147" s="917"/>
      <c r="E16147" s="917"/>
    </row>
    <row r="16148" spans="1:5">
      <c r="A16148" s="923"/>
      <c r="B16148" s="917"/>
      <c r="C16148" s="917"/>
      <c r="D16148" s="917"/>
      <c r="E16148" s="917"/>
    </row>
    <row r="16149" spans="1:5">
      <c r="A16149" s="923"/>
      <c r="B16149" s="917"/>
      <c r="C16149" s="917"/>
      <c r="D16149" s="917"/>
      <c r="E16149" s="917"/>
    </row>
    <row r="16150" spans="1:5">
      <c r="A16150" s="923"/>
      <c r="B16150" s="917"/>
      <c r="C16150" s="917"/>
      <c r="D16150" s="917"/>
      <c r="E16150" s="917"/>
    </row>
    <row r="16151" spans="1:5">
      <c r="A16151" s="923"/>
      <c r="B16151" s="917"/>
      <c r="C16151" s="917"/>
      <c r="D16151" s="917"/>
      <c r="E16151" s="917"/>
    </row>
    <row r="16152" spans="1:5">
      <c r="A16152" s="923"/>
      <c r="B16152" s="917"/>
      <c r="C16152" s="917"/>
      <c r="D16152" s="917"/>
      <c r="E16152" s="917"/>
    </row>
    <row r="16153" spans="1:5">
      <c r="A16153" s="923"/>
      <c r="B16153" s="917"/>
      <c r="C16153" s="917"/>
      <c r="D16153" s="917"/>
      <c r="E16153" s="917"/>
    </row>
    <row r="16154" spans="1:5">
      <c r="A16154" s="923"/>
      <c r="B16154" s="917"/>
      <c r="C16154" s="917"/>
      <c r="D16154" s="917"/>
      <c r="E16154" s="917"/>
    </row>
    <row r="16155" spans="1:5">
      <c r="A16155" s="923"/>
      <c r="B16155" s="917"/>
      <c r="C16155" s="917"/>
      <c r="D16155" s="917"/>
      <c r="E16155" s="917"/>
    </row>
    <row r="16156" spans="1:5">
      <c r="A16156" s="923"/>
      <c r="B16156" s="917"/>
      <c r="C16156" s="917"/>
      <c r="D16156" s="917"/>
      <c r="E16156" s="917"/>
    </row>
    <row r="16157" spans="1:5">
      <c r="A16157" s="923"/>
      <c r="B16157" s="917"/>
      <c r="C16157" s="917"/>
      <c r="D16157" s="917"/>
      <c r="E16157" s="917"/>
    </row>
    <row r="16158" spans="1:5">
      <c r="A16158" s="923"/>
      <c r="B16158" s="917"/>
      <c r="C16158" s="917"/>
      <c r="D16158" s="917"/>
      <c r="E16158" s="917"/>
    </row>
    <row r="16159" spans="1:5">
      <c r="A16159" s="923"/>
      <c r="B16159" s="917"/>
      <c r="C16159" s="917"/>
      <c r="D16159" s="917"/>
      <c r="E16159" s="917"/>
    </row>
    <row r="16160" spans="1:5">
      <c r="A16160" s="923"/>
      <c r="B16160" s="917"/>
      <c r="C16160" s="917"/>
      <c r="D16160" s="917"/>
      <c r="E16160" s="917"/>
    </row>
    <row r="16161" spans="1:5">
      <c r="A16161" s="923"/>
      <c r="B16161" s="917"/>
      <c r="C16161" s="917"/>
      <c r="D16161" s="917"/>
      <c r="E16161" s="917"/>
    </row>
    <row r="16162" spans="1:5">
      <c r="A16162" s="923"/>
      <c r="B16162" s="917"/>
      <c r="C16162" s="917"/>
      <c r="D16162" s="917"/>
      <c r="E16162" s="917"/>
    </row>
    <row r="16163" spans="1:5">
      <c r="A16163" s="923"/>
      <c r="B16163" s="917"/>
      <c r="C16163" s="917"/>
      <c r="D16163" s="917"/>
      <c r="E16163" s="917"/>
    </row>
    <row r="16164" spans="1:5">
      <c r="A16164" s="923"/>
      <c r="B16164" s="917"/>
      <c r="C16164" s="917"/>
      <c r="D16164" s="917"/>
      <c r="E16164" s="917"/>
    </row>
    <row r="16165" spans="1:5">
      <c r="A16165" s="923"/>
      <c r="B16165" s="917"/>
      <c r="C16165" s="917"/>
      <c r="D16165" s="917"/>
      <c r="E16165" s="917"/>
    </row>
    <row r="16166" spans="1:5">
      <c r="A16166" s="923"/>
      <c r="B16166" s="917"/>
      <c r="C16166" s="917"/>
      <c r="D16166" s="917"/>
      <c r="E16166" s="917"/>
    </row>
    <row r="16167" spans="1:5">
      <c r="A16167" s="923"/>
      <c r="B16167" s="917"/>
      <c r="C16167" s="917"/>
      <c r="D16167" s="917"/>
      <c r="E16167" s="917"/>
    </row>
    <row r="16168" spans="1:5">
      <c r="A16168" s="923"/>
      <c r="B16168" s="917"/>
      <c r="C16168" s="917"/>
      <c r="D16168" s="917"/>
      <c r="E16168" s="917"/>
    </row>
    <row r="16169" spans="1:5">
      <c r="A16169" s="923"/>
      <c r="B16169" s="917"/>
      <c r="C16169" s="917"/>
      <c r="D16169" s="917"/>
      <c r="E16169" s="917"/>
    </row>
    <row r="16170" spans="1:5">
      <c r="A16170" s="923"/>
      <c r="B16170" s="917"/>
      <c r="C16170" s="917"/>
      <c r="D16170" s="917"/>
      <c r="E16170" s="917"/>
    </row>
    <row r="16171" spans="1:5">
      <c r="A16171" s="923"/>
      <c r="B16171" s="917"/>
      <c r="C16171" s="917"/>
      <c r="D16171" s="917"/>
      <c r="E16171" s="917"/>
    </row>
    <row r="16172" spans="1:5">
      <c r="A16172" s="923"/>
      <c r="B16172" s="917"/>
      <c r="C16172" s="917"/>
      <c r="D16172" s="917"/>
      <c r="E16172" s="917"/>
    </row>
    <row r="16173" spans="1:5">
      <c r="A16173" s="923"/>
      <c r="B16173" s="917"/>
      <c r="C16173" s="917"/>
      <c r="D16173" s="917"/>
      <c r="E16173" s="917"/>
    </row>
    <row r="16174" spans="1:5">
      <c r="A16174" s="923"/>
      <c r="B16174" s="917"/>
      <c r="C16174" s="917"/>
      <c r="D16174" s="917"/>
      <c r="E16174" s="917"/>
    </row>
    <row r="16175" spans="1:5">
      <c r="A16175" s="923"/>
      <c r="B16175" s="917"/>
      <c r="C16175" s="917"/>
      <c r="D16175" s="917"/>
      <c r="E16175" s="917"/>
    </row>
    <row r="16176" spans="1:5">
      <c r="A16176" s="923"/>
      <c r="B16176" s="917"/>
      <c r="C16176" s="917"/>
      <c r="D16176" s="917"/>
      <c r="E16176" s="917"/>
    </row>
    <row r="16177" spans="1:5">
      <c r="A16177" s="923"/>
      <c r="B16177" s="917"/>
      <c r="C16177" s="917"/>
      <c r="D16177" s="917"/>
      <c r="E16177" s="917"/>
    </row>
    <row r="16178" spans="1:5">
      <c r="A16178" s="923"/>
      <c r="B16178" s="917"/>
      <c r="C16178" s="917"/>
      <c r="D16178" s="917"/>
      <c r="E16178" s="917"/>
    </row>
    <row r="16179" spans="1:5">
      <c r="A16179" s="923"/>
      <c r="B16179" s="917"/>
      <c r="C16179" s="917"/>
      <c r="D16179" s="917"/>
      <c r="E16179" s="917"/>
    </row>
    <row r="16180" spans="1:5">
      <c r="A16180" s="923"/>
      <c r="B16180" s="917"/>
      <c r="C16180" s="917"/>
      <c r="D16180" s="917"/>
      <c r="E16180" s="917"/>
    </row>
    <row r="16181" spans="1:5">
      <c r="A16181" s="923"/>
      <c r="B16181" s="917"/>
      <c r="C16181" s="917"/>
      <c r="D16181" s="917"/>
      <c r="E16181" s="917"/>
    </row>
    <row r="16182" spans="1:5">
      <c r="A16182" s="923"/>
      <c r="B16182" s="917"/>
      <c r="C16182" s="917"/>
      <c r="D16182" s="917"/>
      <c r="E16182" s="917"/>
    </row>
    <row r="16183" spans="1:5">
      <c r="A16183" s="923"/>
      <c r="B16183" s="917"/>
      <c r="C16183" s="917"/>
      <c r="D16183" s="917"/>
      <c r="E16183" s="917"/>
    </row>
    <row r="16184" spans="1:5">
      <c r="A16184" s="923"/>
      <c r="B16184" s="917"/>
      <c r="C16184" s="917"/>
      <c r="D16184" s="917"/>
      <c r="E16184" s="917"/>
    </row>
    <row r="16185" spans="1:5">
      <c r="A16185" s="923"/>
      <c r="B16185" s="917"/>
      <c r="C16185" s="917"/>
      <c r="D16185" s="917"/>
      <c r="E16185" s="917"/>
    </row>
    <row r="16186" spans="1:5">
      <c r="A16186" s="923"/>
      <c r="B16186" s="917"/>
      <c r="C16186" s="917"/>
      <c r="D16186" s="917"/>
      <c r="E16186" s="917"/>
    </row>
    <row r="16187" spans="1:5">
      <c r="A16187" s="923"/>
      <c r="B16187" s="917"/>
      <c r="C16187" s="917"/>
      <c r="D16187" s="917"/>
      <c r="E16187" s="917"/>
    </row>
    <row r="16188" spans="1:5">
      <c r="A16188" s="923"/>
      <c r="B16188" s="917"/>
      <c r="C16188" s="917"/>
      <c r="D16188" s="917"/>
      <c r="E16188" s="917"/>
    </row>
    <row r="16189" spans="1:5">
      <c r="A16189" s="923"/>
      <c r="B16189" s="917"/>
      <c r="C16189" s="917"/>
      <c r="D16189" s="917"/>
      <c r="E16189" s="917"/>
    </row>
    <row r="16190" spans="1:5">
      <c r="A16190" s="923"/>
      <c r="B16190" s="917"/>
      <c r="C16190" s="917"/>
      <c r="D16190" s="917"/>
      <c r="E16190" s="917"/>
    </row>
    <row r="16191" spans="1:5">
      <c r="A16191" s="923"/>
      <c r="B16191" s="917"/>
      <c r="C16191" s="917"/>
      <c r="D16191" s="917"/>
      <c r="E16191" s="917"/>
    </row>
    <row r="16192" spans="1:5">
      <c r="A16192" s="923"/>
      <c r="B16192" s="917"/>
      <c r="C16192" s="917"/>
      <c r="D16192" s="917"/>
      <c r="E16192" s="917"/>
    </row>
    <row r="16193" spans="1:5">
      <c r="A16193" s="923"/>
      <c r="B16193" s="917"/>
      <c r="C16193" s="917"/>
      <c r="D16193" s="917"/>
      <c r="E16193" s="917"/>
    </row>
    <row r="16194" spans="1:5">
      <c r="A16194" s="923"/>
      <c r="B16194" s="917"/>
      <c r="C16194" s="917"/>
      <c r="D16194" s="917"/>
      <c r="E16194" s="917"/>
    </row>
    <row r="16195" spans="1:5">
      <c r="A16195" s="923"/>
      <c r="B16195" s="917"/>
      <c r="C16195" s="917"/>
      <c r="D16195" s="917"/>
      <c r="E16195" s="917"/>
    </row>
    <row r="16196" spans="1:5">
      <c r="A16196" s="923"/>
      <c r="B16196" s="917"/>
      <c r="C16196" s="917"/>
      <c r="D16196" s="917"/>
      <c r="E16196" s="917"/>
    </row>
    <row r="16197" spans="1:5">
      <c r="A16197" s="923"/>
      <c r="B16197" s="917"/>
      <c r="C16197" s="917"/>
      <c r="D16197" s="917"/>
      <c r="E16197" s="917"/>
    </row>
    <row r="16198" spans="1:5">
      <c r="A16198" s="923"/>
      <c r="B16198" s="917"/>
      <c r="C16198" s="917"/>
      <c r="D16198" s="917"/>
      <c r="E16198" s="917"/>
    </row>
    <row r="16199" spans="1:5">
      <c r="A16199" s="923"/>
      <c r="B16199" s="917"/>
      <c r="C16199" s="917"/>
      <c r="D16199" s="917"/>
      <c r="E16199" s="917"/>
    </row>
    <row r="16200" spans="1:5">
      <c r="A16200" s="923"/>
      <c r="B16200" s="917"/>
      <c r="C16200" s="917"/>
      <c r="D16200" s="917"/>
      <c r="E16200" s="917"/>
    </row>
    <row r="16201" spans="1:5">
      <c r="A16201" s="923"/>
      <c r="B16201" s="917"/>
      <c r="C16201" s="917"/>
      <c r="D16201" s="917"/>
      <c r="E16201" s="917"/>
    </row>
    <row r="16202" spans="1:5">
      <c r="A16202" s="923"/>
      <c r="B16202" s="917"/>
      <c r="C16202" s="917"/>
      <c r="D16202" s="917"/>
      <c r="E16202" s="917"/>
    </row>
    <row r="16203" spans="1:5">
      <c r="A16203" s="923"/>
      <c r="B16203" s="917"/>
      <c r="C16203" s="917"/>
      <c r="D16203" s="917"/>
      <c r="E16203" s="917"/>
    </row>
    <row r="16204" spans="1:5">
      <c r="A16204" s="923"/>
      <c r="B16204" s="917"/>
      <c r="C16204" s="917"/>
      <c r="D16204" s="917"/>
      <c r="E16204" s="917"/>
    </row>
    <row r="16205" spans="1:5">
      <c r="A16205" s="923"/>
      <c r="B16205" s="917"/>
      <c r="C16205" s="917"/>
      <c r="D16205" s="917"/>
      <c r="E16205" s="917"/>
    </row>
    <row r="16206" spans="1:5">
      <c r="A16206" s="923"/>
      <c r="B16206" s="917"/>
      <c r="C16206" s="917"/>
      <c r="D16206" s="917"/>
      <c r="E16206" s="917"/>
    </row>
    <row r="16207" spans="1:5">
      <c r="A16207" s="923"/>
      <c r="B16207" s="917"/>
      <c r="C16207" s="917"/>
      <c r="D16207" s="917"/>
      <c r="E16207" s="917"/>
    </row>
    <row r="16208" spans="1:5">
      <c r="A16208" s="923"/>
      <c r="B16208" s="917"/>
      <c r="C16208" s="917"/>
      <c r="D16208" s="917"/>
      <c r="E16208" s="917"/>
    </row>
    <row r="16209" spans="1:5">
      <c r="A16209" s="923"/>
      <c r="B16209" s="917"/>
      <c r="C16209" s="917"/>
      <c r="D16209" s="917"/>
      <c r="E16209" s="917"/>
    </row>
    <row r="16210" spans="1:5">
      <c r="A16210" s="923"/>
      <c r="B16210" s="917"/>
      <c r="C16210" s="917"/>
      <c r="D16210" s="917"/>
      <c r="E16210" s="917"/>
    </row>
    <row r="16211" spans="1:5">
      <c r="A16211" s="923"/>
      <c r="B16211" s="917"/>
      <c r="C16211" s="917"/>
      <c r="D16211" s="917"/>
      <c r="E16211" s="917"/>
    </row>
    <row r="16212" spans="1:5">
      <c r="A16212" s="923"/>
      <c r="B16212" s="917"/>
      <c r="C16212" s="917"/>
      <c r="D16212" s="917"/>
      <c r="E16212" s="917"/>
    </row>
    <row r="16213" spans="1:5">
      <c r="A16213" s="923"/>
      <c r="B16213" s="917"/>
      <c r="C16213" s="917"/>
      <c r="D16213" s="917"/>
      <c r="E16213" s="917"/>
    </row>
    <row r="16214" spans="1:5">
      <c r="A16214" s="923"/>
      <c r="B16214" s="917"/>
      <c r="C16214" s="917"/>
      <c r="D16214" s="917"/>
      <c r="E16214" s="917"/>
    </row>
    <row r="16215" spans="1:5">
      <c r="A16215" s="923"/>
      <c r="B16215" s="917"/>
      <c r="C16215" s="917"/>
      <c r="D16215" s="917"/>
      <c r="E16215" s="917"/>
    </row>
    <row r="16216" spans="1:5">
      <c r="A16216" s="923"/>
      <c r="B16216" s="917"/>
      <c r="C16216" s="917"/>
      <c r="D16216" s="917"/>
      <c r="E16216" s="917"/>
    </row>
    <row r="16217" spans="1:5">
      <c r="A16217" s="923"/>
      <c r="B16217" s="917"/>
      <c r="C16217" s="917"/>
      <c r="D16217" s="917"/>
      <c r="E16217" s="917"/>
    </row>
    <row r="16218" spans="1:5">
      <c r="A16218" s="923"/>
      <c r="B16218" s="917"/>
      <c r="C16218" s="917"/>
      <c r="D16218" s="917"/>
      <c r="E16218" s="917"/>
    </row>
    <row r="16219" spans="1:5">
      <c r="A16219" s="923"/>
      <c r="B16219" s="917"/>
      <c r="C16219" s="917"/>
      <c r="D16219" s="917"/>
      <c r="E16219" s="917"/>
    </row>
    <row r="16220" spans="1:5">
      <c r="A16220" s="923"/>
      <c r="B16220" s="917"/>
      <c r="C16220" s="917"/>
      <c r="D16220" s="917"/>
      <c r="E16220" s="917"/>
    </row>
    <row r="16221" spans="1:5">
      <c r="A16221" s="923"/>
      <c r="B16221" s="917"/>
      <c r="C16221" s="917"/>
      <c r="D16221" s="917"/>
      <c r="E16221" s="917"/>
    </row>
    <row r="16222" spans="1:5">
      <c r="A16222" s="923"/>
      <c r="B16222" s="917"/>
      <c r="C16222" s="917"/>
      <c r="D16222" s="917"/>
      <c r="E16222" s="917"/>
    </row>
    <row r="16223" spans="1:5">
      <c r="A16223" s="923"/>
      <c r="B16223" s="917"/>
      <c r="C16223" s="917"/>
      <c r="D16223" s="917"/>
      <c r="E16223" s="917"/>
    </row>
    <row r="16224" spans="1:5">
      <c r="A16224" s="923"/>
      <c r="B16224" s="917"/>
      <c r="C16224" s="917"/>
      <c r="D16224" s="917"/>
      <c r="E16224" s="917"/>
    </row>
    <row r="16225" spans="1:5">
      <c r="A16225" s="923"/>
      <c r="B16225" s="917"/>
      <c r="C16225" s="917"/>
      <c r="D16225" s="917"/>
      <c r="E16225" s="917"/>
    </row>
    <row r="16226" spans="1:5">
      <c r="A16226" s="923"/>
      <c r="B16226" s="917"/>
      <c r="C16226" s="917"/>
      <c r="D16226" s="917"/>
      <c r="E16226" s="917"/>
    </row>
    <row r="16227" spans="1:5">
      <c r="A16227" s="923"/>
      <c r="B16227" s="917"/>
      <c r="C16227" s="917"/>
      <c r="D16227" s="917"/>
      <c r="E16227" s="917"/>
    </row>
    <row r="16228" spans="1:5">
      <c r="A16228" s="923"/>
      <c r="B16228" s="917"/>
      <c r="C16228" s="917"/>
      <c r="D16228" s="917"/>
      <c r="E16228" s="917"/>
    </row>
    <row r="16229" spans="1:5">
      <c r="A16229" s="923"/>
      <c r="B16229" s="917"/>
      <c r="C16229" s="917"/>
      <c r="D16229" s="917"/>
      <c r="E16229" s="917"/>
    </row>
    <row r="16230" spans="1:5">
      <c r="A16230" s="923"/>
      <c r="B16230" s="917"/>
      <c r="C16230" s="917"/>
      <c r="D16230" s="917"/>
      <c r="E16230" s="917"/>
    </row>
    <row r="16231" spans="1:5">
      <c r="A16231" s="923"/>
      <c r="B16231" s="917"/>
      <c r="C16231" s="917"/>
      <c r="D16231" s="917"/>
      <c r="E16231" s="917"/>
    </row>
    <row r="16232" spans="1:5">
      <c r="A16232" s="923"/>
      <c r="B16232" s="917"/>
      <c r="C16232" s="917"/>
      <c r="D16232" s="917"/>
      <c r="E16232" s="917"/>
    </row>
    <row r="16233" spans="1:5">
      <c r="A16233" s="923"/>
      <c r="B16233" s="917"/>
      <c r="C16233" s="917"/>
      <c r="D16233" s="917"/>
      <c r="E16233" s="917"/>
    </row>
    <row r="16234" spans="1:5">
      <c r="A16234" s="923"/>
      <c r="B16234" s="917"/>
      <c r="C16234" s="917"/>
      <c r="D16234" s="917"/>
      <c r="E16234" s="917"/>
    </row>
    <row r="16235" spans="1:5">
      <c r="A16235" s="923"/>
      <c r="B16235" s="917"/>
      <c r="C16235" s="917"/>
      <c r="D16235" s="917"/>
      <c r="E16235" s="917"/>
    </row>
    <row r="16236" spans="1:5">
      <c r="A16236" s="923"/>
      <c r="B16236" s="917"/>
      <c r="C16236" s="917"/>
      <c r="D16236" s="917"/>
      <c r="E16236" s="917"/>
    </row>
    <row r="16237" spans="1:5">
      <c r="A16237" s="923"/>
      <c r="B16237" s="917"/>
      <c r="C16237" s="917"/>
      <c r="D16237" s="917"/>
      <c r="E16237" s="917"/>
    </row>
    <row r="16238" spans="1:5">
      <c r="A16238" s="923"/>
      <c r="B16238" s="917"/>
      <c r="C16238" s="917"/>
      <c r="D16238" s="917"/>
      <c r="E16238" s="917"/>
    </row>
    <row r="16239" spans="1:5">
      <c r="A16239" s="923"/>
      <c r="B16239" s="917"/>
      <c r="C16239" s="917"/>
      <c r="D16239" s="917"/>
      <c r="E16239" s="917"/>
    </row>
    <row r="16240" spans="1:5">
      <c r="A16240" s="923"/>
      <c r="B16240" s="917"/>
      <c r="C16240" s="917"/>
      <c r="D16240" s="917"/>
      <c r="E16240" s="917"/>
    </row>
    <row r="16241" spans="1:5">
      <c r="A16241" s="923"/>
      <c r="B16241" s="917"/>
      <c r="C16241" s="917"/>
      <c r="D16241" s="917"/>
      <c r="E16241" s="917"/>
    </row>
    <row r="16242" spans="1:5">
      <c r="A16242" s="923"/>
      <c r="B16242" s="917"/>
      <c r="C16242" s="917"/>
      <c r="D16242" s="917"/>
      <c r="E16242" s="917"/>
    </row>
    <row r="16243" spans="1:5">
      <c r="A16243" s="923"/>
      <c r="B16243" s="917"/>
      <c r="C16243" s="917"/>
      <c r="D16243" s="917"/>
      <c r="E16243" s="917"/>
    </row>
    <row r="16244" spans="1:5">
      <c r="A16244" s="923"/>
      <c r="B16244" s="917"/>
      <c r="C16244" s="917"/>
      <c r="D16244" s="917"/>
      <c r="E16244" s="917"/>
    </row>
    <row r="16245" spans="1:5">
      <c r="A16245" s="923"/>
      <c r="B16245" s="917"/>
      <c r="C16245" s="917"/>
      <c r="D16245" s="917"/>
      <c r="E16245" s="917"/>
    </row>
    <row r="16246" spans="1:5">
      <c r="A16246" s="923"/>
      <c r="B16246" s="917"/>
      <c r="C16246" s="917"/>
      <c r="D16246" s="917"/>
      <c r="E16246" s="917"/>
    </row>
    <row r="16247" spans="1:5">
      <c r="A16247" s="923"/>
      <c r="B16247" s="917"/>
      <c r="C16247" s="917"/>
      <c r="D16247" s="917"/>
      <c r="E16247" s="917"/>
    </row>
    <row r="16248" spans="1:5">
      <c r="A16248" s="923"/>
      <c r="B16248" s="917"/>
      <c r="C16248" s="917"/>
      <c r="D16248" s="917"/>
      <c r="E16248" s="917"/>
    </row>
    <row r="16249" spans="1:5">
      <c r="A16249" s="923"/>
      <c r="B16249" s="917"/>
      <c r="C16249" s="917"/>
      <c r="D16249" s="917"/>
      <c r="E16249" s="917"/>
    </row>
    <row r="16250" spans="1:5">
      <c r="A16250" s="923"/>
      <c r="B16250" s="917"/>
      <c r="C16250" s="917"/>
      <c r="D16250" s="917"/>
      <c r="E16250" s="917"/>
    </row>
    <row r="16251" spans="1:5">
      <c r="A16251" s="923"/>
      <c r="B16251" s="917"/>
      <c r="C16251" s="917"/>
      <c r="D16251" s="917"/>
      <c r="E16251" s="917"/>
    </row>
    <row r="16252" spans="1:5">
      <c r="A16252" s="923"/>
      <c r="B16252" s="917"/>
      <c r="C16252" s="917"/>
      <c r="D16252" s="917"/>
      <c r="E16252" s="917"/>
    </row>
    <row r="16253" spans="1:5">
      <c r="A16253" s="923"/>
      <c r="B16253" s="917"/>
      <c r="C16253" s="917"/>
      <c r="D16253" s="917"/>
      <c r="E16253" s="917"/>
    </row>
    <row r="16254" spans="1:5">
      <c r="A16254" s="923"/>
      <c r="B16254" s="917"/>
      <c r="C16254" s="917"/>
      <c r="D16254" s="917"/>
      <c r="E16254" s="917"/>
    </row>
    <row r="16255" spans="1:5">
      <c r="A16255" s="923"/>
      <c r="B16255" s="917"/>
      <c r="C16255" s="917"/>
      <c r="D16255" s="917"/>
      <c r="E16255" s="917"/>
    </row>
    <row r="16256" spans="1:5">
      <c r="A16256" s="923"/>
      <c r="B16256" s="917"/>
      <c r="C16256" s="917"/>
      <c r="D16256" s="917"/>
      <c r="E16256" s="917"/>
    </row>
    <row r="16257" spans="1:5">
      <c r="A16257" s="923"/>
      <c r="B16257" s="917"/>
      <c r="C16257" s="917"/>
      <c r="D16257" s="917"/>
      <c r="E16257" s="917"/>
    </row>
    <row r="16258" spans="1:5">
      <c r="A16258" s="923"/>
      <c r="B16258" s="917"/>
      <c r="C16258" s="917"/>
      <c r="D16258" s="917"/>
      <c r="E16258" s="917"/>
    </row>
    <row r="16259" spans="1:5">
      <c r="A16259" s="923"/>
      <c r="B16259" s="917"/>
      <c r="C16259" s="917"/>
      <c r="D16259" s="917"/>
      <c r="E16259" s="917"/>
    </row>
    <row r="16260" spans="1:5">
      <c r="A16260" s="923"/>
      <c r="B16260" s="917"/>
      <c r="C16260" s="917"/>
      <c r="D16260" s="917"/>
      <c r="E16260" s="917"/>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I34"/>
  <sheetViews>
    <sheetView zoomScaleNormal="100" workbookViewId="0">
      <selection activeCell="A28" sqref="A28:I28"/>
    </sheetView>
  </sheetViews>
  <sheetFormatPr defaultRowHeight="16.5"/>
  <cols>
    <col min="1" max="1" width="32.140625" customWidth="1"/>
    <col min="2" max="2" width="7.28515625" customWidth="1"/>
    <col min="3" max="3" width="26" customWidth="1"/>
    <col min="4" max="4" width="11.140625" customWidth="1"/>
    <col min="5" max="5" width="21.7109375" customWidth="1"/>
    <col min="6" max="6" width="13.42578125" customWidth="1"/>
    <col min="7" max="7" width="2.7109375" customWidth="1"/>
    <col min="8" max="8" width="18.7109375" customWidth="1"/>
    <col min="9" max="9" width="6.28515625" customWidth="1"/>
    <col min="10" max="10" width="14.42578125" customWidth="1"/>
    <col min="18" max="18" width="14.28515625" bestFit="1" customWidth="1"/>
  </cols>
  <sheetData>
    <row r="1" spans="1:9">
      <c r="A1" t="s">
        <v>867</v>
      </c>
      <c r="C1" t="s">
        <v>866</v>
      </c>
    </row>
    <row r="2" spans="1:9">
      <c r="A2" t="s">
        <v>869</v>
      </c>
    </row>
    <row r="4" spans="1:9">
      <c r="A4" s="252">
        <v>2016</v>
      </c>
      <c r="B4" s="252" t="s">
        <v>4</v>
      </c>
      <c r="C4" s="252" t="s">
        <v>870</v>
      </c>
      <c r="D4" s="252" t="s">
        <v>9</v>
      </c>
      <c r="E4" s="252" t="s">
        <v>3332</v>
      </c>
      <c r="F4" s="252" t="s">
        <v>10</v>
      </c>
      <c r="G4" s="252"/>
      <c r="H4" s="252" t="s">
        <v>3331</v>
      </c>
      <c r="I4" s="252" t="s">
        <v>3333</v>
      </c>
    </row>
    <row r="5" spans="1:9">
      <c r="A5" t="s">
        <v>21</v>
      </c>
      <c r="B5">
        <v>3.1</v>
      </c>
      <c r="C5">
        <v>1</v>
      </c>
      <c r="D5">
        <v>1</v>
      </c>
      <c r="E5">
        <f>H5+I5</f>
        <v>1.3</v>
      </c>
      <c r="F5">
        <v>-0.1</v>
      </c>
      <c r="H5">
        <v>0.2</v>
      </c>
      <c r="I5">
        <v>1.1000000000000001</v>
      </c>
    </row>
    <row r="6" spans="1:9">
      <c r="A6" t="s">
        <v>22</v>
      </c>
      <c r="B6">
        <v>1.4</v>
      </c>
      <c r="C6">
        <v>0.3</v>
      </c>
      <c r="D6">
        <v>0.7</v>
      </c>
      <c r="E6">
        <f>H6+I6</f>
        <v>0.4</v>
      </c>
      <c r="F6">
        <v>0</v>
      </c>
      <c r="H6">
        <v>0.3</v>
      </c>
      <c r="I6">
        <v>0.1</v>
      </c>
    </row>
    <row r="7" spans="1:9">
      <c r="A7" t="s">
        <v>23</v>
      </c>
      <c r="B7">
        <v>2.9</v>
      </c>
      <c r="C7">
        <v>0.6</v>
      </c>
      <c r="D7">
        <v>0.6</v>
      </c>
      <c r="E7">
        <f t="shared" ref="E7:E31" si="0">H7+I7</f>
        <v>1.3</v>
      </c>
      <c r="F7">
        <v>0.4</v>
      </c>
      <c r="H7">
        <v>0.8</v>
      </c>
      <c r="I7">
        <v>0.5</v>
      </c>
    </row>
    <row r="8" spans="1:9">
      <c r="A8" t="s">
        <v>24</v>
      </c>
      <c r="B8">
        <v>0.9</v>
      </c>
      <c r="C8">
        <v>0.7</v>
      </c>
      <c r="D8">
        <v>-1.3</v>
      </c>
      <c r="E8">
        <f t="shared" si="0"/>
        <v>2</v>
      </c>
      <c r="F8">
        <v>-0.6</v>
      </c>
      <c r="H8">
        <v>0.5</v>
      </c>
      <c r="I8">
        <v>1.5</v>
      </c>
    </row>
    <row r="9" spans="1:9">
      <c r="A9" t="s">
        <v>25</v>
      </c>
      <c r="B9">
        <v>2</v>
      </c>
      <c r="C9">
        <v>-0.5</v>
      </c>
      <c r="D9">
        <v>1.6</v>
      </c>
      <c r="E9">
        <f t="shared" si="0"/>
        <v>0.3</v>
      </c>
      <c r="F9">
        <v>0.6</v>
      </c>
      <c r="H9">
        <v>0.3</v>
      </c>
      <c r="I9">
        <v>0</v>
      </c>
    </row>
    <row r="10" spans="1:9">
      <c r="A10" t="s">
        <v>26</v>
      </c>
      <c r="B10">
        <v>0.2</v>
      </c>
      <c r="C10">
        <v>0.2</v>
      </c>
      <c r="D10">
        <v>-1.2</v>
      </c>
      <c r="E10">
        <f t="shared" si="0"/>
        <v>0.8</v>
      </c>
      <c r="F10">
        <v>0.5</v>
      </c>
      <c r="H10">
        <v>0.4</v>
      </c>
      <c r="I10">
        <v>0.4</v>
      </c>
    </row>
    <row r="11" spans="1:9">
      <c r="A11" t="s">
        <v>50</v>
      </c>
      <c r="B11">
        <v>0.5</v>
      </c>
      <c r="C11">
        <v>-1.1000000000000001</v>
      </c>
      <c r="D11">
        <v>0.8</v>
      </c>
      <c r="E11">
        <f t="shared" si="0"/>
        <v>1.7</v>
      </c>
      <c r="F11">
        <v>-0.9</v>
      </c>
      <c r="H11">
        <v>1</v>
      </c>
      <c r="I11">
        <v>0.7</v>
      </c>
    </row>
    <row r="12" spans="1:9">
      <c r="A12" t="s">
        <v>27</v>
      </c>
      <c r="B12">
        <v>1.9</v>
      </c>
      <c r="C12">
        <v>2.2999999999999998</v>
      </c>
      <c r="D12">
        <v>-0.6</v>
      </c>
      <c r="E12">
        <f t="shared" si="0"/>
        <v>1.9000000000000001</v>
      </c>
      <c r="F12">
        <v>-1.7</v>
      </c>
      <c r="H12">
        <v>0.8</v>
      </c>
      <c r="I12">
        <v>1.1000000000000001</v>
      </c>
    </row>
    <row r="13" spans="1:9">
      <c r="A13" t="s">
        <v>28</v>
      </c>
      <c r="B13">
        <v>0.7</v>
      </c>
      <c r="C13">
        <v>1.7</v>
      </c>
      <c r="D13">
        <v>-1.7</v>
      </c>
      <c r="E13">
        <f t="shared" si="0"/>
        <v>1.2</v>
      </c>
      <c r="F13">
        <v>-0.5</v>
      </c>
      <c r="H13">
        <v>0.6</v>
      </c>
      <c r="I13">
        <v>0.6</v>
      </c>
    </row>
    <row r="14" spans="1:9">
      <c r="A14" t="s">
        <v>69</v>
      </c>
      <c r="B14">
        <v>-1.5</v>
      </c>
      <c r="C14">
        <v>0.8</v>
      </c>
      <c r="D14">
        <v>-2.6</v>
      </c>
      <c r="E14">
        <f t="shared" si="0"/>
        <v>0.6</v>
      </c>
      <c r="F14">
        <v>-0.3</v>
      </c>
      <c r="H14">
        <v>0.6</v>
      </c>
      <c r="I14">
        <v>0</v>
      </c>
    </row>
    <row r="15" spans="1:9">
      <c r="A15" t="s">
        <v>29</v>
      </c>
      <c r="B15">
        <v>0.5</v>
      </c>
      <c r="C15">
        <v>0.4</v>
      </c>
      <c r="D15">
        <v>-0.8</v>
      </c>
      <c r="E15">
        <f t="shared" si="0"/>
        <v>1.1000000000000001</v>
      </c>
      <c r="F15">
        <v>-0.4</v>
      </c>
      <c r="H15">
        <v>0.5</v>
      </c>
      <c r="I15">
        <v>0.6</v>
      </c>
    </row>
    <row r="16" spans="1:9">
      <c r="A16" t="s">
        <v>30</v>
      </c>
      <c r="B16">
        <v>-0.7</v>
      </c>
      <c r="C16">
        <v>0.1</v>
      </c>
      <c r="D16">
        <v>0.2</v>
      </c>
      <c r="E16">
        <f t="shared" si="0"/>
        <v>0.4</v>
      </c>
      <c r="F16">
        <v>-1.3</v>
      </c>
      <c r="H16">
        <v>0.2</v>
      </c>
      <c r="I16">
        <v>0.2</v>
      </c>
    </row>
    <row r="17" spans="1:9">
      <c r="A17" t="s">
        <v>31</v>
      </c>
      <c r="B17">
        <v>0.8</v>
      </c>
      <c r="C17">
        <v>1.2</v>
      </c>
      <c r="D17">
        <v>-1.5</v>
      </c>
      <c r="E17">
        <f t="shared" si="0"/>
        <v>0.5</v>
      </c>
      <c r="F17">
        <v>0.5</v>
      </c>
      <c r="H17">
        <v>0.4</v>
      </c>
      <c r="I17">
        <v>0.1</v>
      </c>
    </row>
    <row r="18" spans="1:9">
      <c r="A18" t="s">
        <v>32</v>
      </c>
      <c r="B18">
        <v>3.4</v>
      </c>
      <c r="C18">
        <v>0.6</v>
      </c>
      <c r="D18">
        <v>1.2</v>
      </c>
      <c r="E18">
        <f t="shared" si="0"/>
        <v>0.79999999999999993</v>
      </c>
      <c r="F18">
        <v>0.9</v>
      </c>
      <c r="H18">
        <v>0.1</v>
      </c>
      <c r="I18">
        <v>0.7</v>
      </c>
    </row>
    <row r="19" spans="1:9">
      <c r="A19" t="s">
        <v>33</v>
      </c>
      <c r="B19">
        <v>4.3</v>
      </c>
      <c r="C19">
        <v>-0.2</v>
      </c>
      <c r="D19">
        <v>2.8</v>
      </c>
      <c r="E19">
        <f t="shared" si="0"/>
        <v>1.6</v>
      </c>
      <c r="F19">
        <v>0.1</v>
      </c>
      <c r="H19">
        <v>0.4</v>
      </c>
      <c r="I19">
        <v>1.2</v>
      </c>
    </row>
    <row r="20" spans="1:9">
      <c r="A20" t="s">
        <v>34</v>
      </c>
      <c r="B20">
        <v>2.7</v>
      </c>
      <c r="C20">
        <v>1.5</v>
      </c>
      <c r="D20">
        <v>0.4</v>
      </c>
      <c r="E20">
        <f t="shared" si="0"/>
        <v>0.8</v>
      </c>
      <c r="F20">
        <v>0</v>
      </c>
      <c r="H20">
        <v>0.5</v>
      </c>
      <c r="I20">
        <v>0.3</v>
      </c>
    </row>
    <row r="21" spans="1:9">
      <c r="A21" t="s">
        <v>35</v>
      </c>
      <c r="B21">
        <v>4</v>
      </c>
      <c r="C21">
        <v>-0.8</v>
      </c>
      <c r="D21">
        <v>2.1</v>
      </c>
      <c r="E21">
        <f t="shared" si="0"/>
        <v>2.2999999999999998</v>
      </c>
      <c r="F21">
        <v>0.4</v>
      </c>
      <c r="H21">
        <v>1.4</v>
      </c>
      <c r="I21">
        <v>0.9</v>
      </c>
    </row>
    <row r="22" spans="1:9">
      <c r="A22" t="s">
        <v>36</v>
      </c>
      <c r="B22">
        <v>3.1</v>
      </c>
      <c r="C22">
        <v>0.8</v>
      </c>
      <c r="D22">
        <v>0.1</v>
      </c>
      <c r="E22">
        <f t="shared" si="0"/>
        <v>3.2</v>
      </c>
      <c r="F22">
        <v>-1.1000000000000001</v>
      </c>
      <c r="H22">
        <v>0.6</v>
      </c>
      <c r="I22">
        <v>2.6</v>
      </c>
    </row>
    <row r="23" spans="1:9">
      <c r="A23" t="s">
        <v>37</v>
      </c>
      <c r="B23">
        <v>2.4</v>
      </c>
      <c r="C23">
        <v>-0.1</v>
      </c>
      <c r="D23">
        <v>0.5</v>
      </c>
      <c r="E23">
        <f t="shared" si="0"/>
        <v>1.8</v>
      </c>
      <c r="F23">
        <v>0.1</v>
      </c>
      <c r="H23">
        <v>0.9</v>
      </c>
      <c r="I23">
        <v>0.9</v>
      </c>
    </row>
    <row r="24" spans="1:9">
      <c r="A24" t="s">
        <v>38</v>
      </c>
      <c r="B24">
        <v>3.8</v>
      </c>
      <c r="C24">
        <v>2.6</v>
      </c>
      <c r="D24">
        <v>-0.2</v>
      </c>
      <c r="E24">
        <f t="shared" si="0"/>
        <v>1.4</v>
      </c>
      <c r="F24">
        <v>0</v>
      </c>
      <c r="H24">
        <v>0.8</v>
      </c>
      <c r="I24">
        <v>0.6</v>
      </c>
    </row>
    <row r="25" spans="1:9">
      <c r="A25" t="s">
        <v>56</v>
      </c>
      <c r="B25">
        <v>1.3</v>
      </c>
      <c r="C25">
        <v>1</v>
      </c>
      <c r="D25">
        <v>-0.3</v>
      </c>
      <c r="E25">
        <f t="shared" si="0"/>
        <v>1.9</v>
      </c>
      <c r="F25">
        <v>-1.2</v>
      </c>
      <c r="H25">
        <v>1.7</v>
      </c>
      <c r="I25">
        <v>0.2</v>
      </c>
    </row>
    <row r="26" spans="1:9">
      <c r="A26" t="s">
        <v>39</v>
      </c>
      <c r="B26">
        <v>3.7</v>
      </c>
      <c r="C26">
        <v>2.2999999999999998</v>
      </c>
      <c r="D26">
        <v>0.1</v>
      </c>
      <c r="E26">
        <f t="shared" si="0"/>
        <v>1.1000000000000001</v>
      </c>
      <c r="F26">
        <v>0.3</v>
      </c>
      <c r="H26">
        <v>0.6</v>
      </c>
      <c r="I26">
        <v>0.5</v>
      </c>
    </row>
    <row r="27" spans="1:9">
      <c r="A27" t="s">
        <v>40</v>
      </c>
      <c r="B27">
        <v>6.5</v>
      </c>
      <c r="C27">
        <v>0.9</v>
      </c>
      <c r="D27">
        <v>3.4</v>
      </c>
      <c r="E27">
        <f t="shared" si="0"/>
        <v>1.9</v>
      </c>
      <c r="F27">
        <v>0.3</v>
      </c>
      <c r="H27">
        <v>0.9</v>
      </c>
      <c r="I27">
        <v>1</v>
      </c>
    </row>
    <row r="28" spans="1:9">
      <c r="A28" s="635" t="s">
        <v>41</v>
      </c>
      <c r="B28" s="635">
        <v>2.4</v>
      </c>
      <c r="C28" s="635">
        <v>0.1</v>
      </c>
      <c r="D28" s="635">
        <v>1</v>
      </c>
      <c r="E28" s="635">
        <f t="shared" si="0"/>
        <v>1.5</v>
      </c>
      <c r="F28" s="635">
        <v>-0.3</v>
      </c>
      <c r="G28" s="635"/>
      <c r="H28" s="635">
        <v>1.3</v>
      </c>
      <c r="I28" s="635">
        <v>0.2</v>
      </c>
    </row>
    <row r="29" spans="1:9">
      <c r="A29" t="s">
        <v>42</v>
      </c>
      <c r="B29">
        <v>3.2</v>
      </c>
      <c r="C29">
        <v>1.6</v>
      </c>
      <c r="D29">
        <v>-0.5</v>
      </c>
      <c r="E29">
        <f t="shared" si="0"/>
        <v>2.1</v>
      </c>
      <c r="F29">
        <v>0.1</v>
      </c>
      <c r="H29">
        <v>0.5</v>
      </c>
      <c r="I29">
        <v>1.6</v>
      </c>
    </row>
    <row r="30" spans="1:9">
      <c r="A30" t="s">
        <v>43</v>
      </c>
      <c r="B30">
        <v>1</v>
      </c>
      <c r="C30">
        <v>0.1</v>
      </c>
      <c r="D30">
        <v>-0.7</v>
      </c>
      <c r="E30">
        <f t="shared" si="0"/>
        <v>1.4000000000000001</v>
      </c>
      <c r="F30">
        <v>0.2</v>
      </c>
      <c r="H30">
        <v>0.3</v>
      </c>
      <c r="I30">
        <v>1.1000000000000001</v>
      </c>
    </row>
    <row r="31" spans="1:9">
      <c r="A31" t="s">
        <v>44</v>
      </c>
      <c r="B31">
        <v>3</v>
      </c>
      <c r="C31">
        <v>0.7</v>
      </c>
      <c r="D31">
        <v>0.9</v>
      </c>
      <c r="E31">
        <f t="shared" si="0"/>
        <v>1.3</v>
      </c>
      <c r="F31">
        <v>0.1</v>
      </c>
      <c r="H31">
        <v>1</v>
      </c>
      <c r="I31">
        <v>0.3</v>
      </c>
    </row>
    <row r="32" spans="1:9">
      <c r="A32" s="252" t="s">
        <v>64</v>
      </c>
      <c r="B32" s="670">
        <f>AVERAGE(B5:B31)</f>
        <v>2.1296296296296298</v>
      </c>
      <c r="C32" s="670">
        <f>AVERAGE(C5:C31)</f>
        <v>0.6962962962962963</v>
      </c>
      <c r="D32" s="670">
        <f>AVERAGE(D5:D31)</f>
        <v>0.22222222222222221</v>
      </c>
      <c r="E32" s="670">
        <f>AVERAGE(E5:E31)</f>
        <v>1.3555555555555554</v>
      </c>
      <c r="F32" s="670">
        <f>AVERAGE(F5:F31)</f>
        <v>-0.14444444444444443</v>
      </c>
    </row>
    <row r="33" spans="1:6">
      <c r="A33" s="252" t="s">
        <v>3323</v>
      </c>
      <c r="B33" s="670">
        <f>STDEV(B5:B31)</f>
        <v>1.7224345058029424</v>
      </c>
      <c r="C33" s="670">
        <f>STDEV(C5:C31)</f>
        <v>0.91251195207408797</v>
      </c>
      <c r="D33" s="670">
        <f>STDEV(D5:D31)</f>
        <v>1.3608066989087289</v>
      </c>
      <c r="E33" s="670">
        <f>STDEV(E5:E31)</f>
        <v>0.6761504915175971</v>
      </c>
      <c r="F33" s="670">
        <f>STDEV(F5:F31)</f>
        <v>0.64111281458542146</v>
      </c>
    </row>
    <row r="34" spans="1:6" ht="15" customHeight="1">
      <c r="A34" s="671" t="s">
        <v>3324</v>
      </c>
      <c r="B34" s="672">
        <f>-(B28-B32)/B33</f>
        <v>-0.15696989897699035</v>
      </c>
      <c r="C34" s="672">
        <f>-(C28-C32)/C33</f>
        <v>0.65346683398606298</v>
      </c>
      <c r="D34" s="672">
        <f>-(D28-D32)/D33</f>
        <v>-0.57155639989243201</v>
      </c>
      <c r="E34" s="672">
        <f>-(E28-E32)/E33</f>
        <v>-0.21362765576084089</v>
      </c>
      <c r="F34" s="672">
        <f>-(F28-F32)/F33</f>
        <v>0.24263367073101832</v>
      </c>
    </row>
  </sheetData>
  <hyperlinks>
    <hyperlink ref="C1" r:id="rId1"/>
  </hyperlinks>
  <pageMargins left="0.7" right="0.7" top="0.75" bottom="0.75" header="0.3" footer="0.3"/>
  <pageSetup paperSize="9" orientation="portrait" horizontalDpi="30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C36"/>
  <sheetViews>
    <sheetView topLeftCell="A10" workbookViewId="0">
      <selection activeCell="G26" sqref="G26"/>
    </sheetView>
  </sheetViews>
  <sheetFormatPr defaultRowHeight="16.5"/>
  <cols>
    <col min="1" max="1" width="31.42578125" customWidth="1"/>
    <col min="2" max="2" width="8.85546875" customWidth="1"/>
  </cols>
  <sheetData>
    <row r="1" spans="1:3">
      <c r="A1" t="s">
        <v>962</v>
      </c>
    </row>
    <row r="2" spans="1:3">
      <c r="A2" t="s">
        <v>960</v>
      </c>
    </row>
    <row r="3" spans="1:3">
      <c r="A3" t="s">
        <v>963</v>
      </c>
    </row>
    <row r="6" spans="1:3">
      <c r="A6" s="252" t="s">
        <v>84</v>
      </c>
      <c r="B6" s="252">
        <v>2013</v>
      </c>
      <c r="C6" s="252">
        <v>2014</v>
      </c>
    </row>
    <row r="7" spans="1:3">
      <c r="A7" t="s">
        <v>471</v>
      </c>
      <c r="B7">
        <v>11.88</v>
      </c>
      <c r="C7">
        <v>8.39</v>
      </c>
    </row>
    <row r="8" spans="1:3">
      <c r="A8" t="s">
        <v>479</v>
      </c>
      <c r="B8">
        <v>16.23</v>
      </c>
      <c r="C8">
        <v>19.829999999999998</v>
      </c>
    </row>
    <row r="9" spans="1:3">
      <c r="A9" t="s">
        <v>480</v>
      </c>
      <c r="B9">
        <v>19.100000000000001</v>
      </c>
      <c r="C9">
        <v>16.14</v>
      </c>
    </row>
    <row r="10" spans="1:3">
      <c r="A10" t="s">
        <v>274</v>
      </c>
      <c r="B10">
        <v>11.27</v>
      </c>
      <c r="C10">
        <v>9.7799999999999994</v>
      </c>
    </row>
    <row r="11" spans="1:3">
      <c r="A11" t="s">
        <v>472</v>
      </c>
      <c r="B11">
        <v>10.9</v>
      </c>
      <c r="C11">
        <v>10.37</v>
      </c>
    </row>
    <row r="12" spans="1:3">
      <c r="A12" t="s">
        <v>476</v>
      </c>
      <c r="B12">
        <v>14.67</v>
      </c>
      <c r="C12">
        <v>9.58</v>
      </c>
    </row>
    <row r="13" spans="1:3">
      <c r="A13" t="s">
        <v>474</v>
      </c>
      <c r="B13">
        <v>12.94</v>
      </c>
      <c r="C13">
        <v>9.42</v>
      </c>
    </row>
    <row r="14" spans="1:3">
      <c r="A14" t="s">
        <v>484</v>
      </c>
      <c r="B14">
        <v>33.51</v>
      </c>
      <c r="C14">
        <v>27.99</v>
      </c>
    </row>
    <row r="15" spans="1:3">
      <c r="A15" t="s">
        <v>478</v>
      </c>
      <c r="B15">
        <v>12.16</v>
      </c>
      <c r="C15">
        <v>8.8800000000000008</v>
      </c>
    </row>
    <row r="16" spans="1:3">
      <c r="A16" t="s">
        <v>477</v>
      </c>
      <c r="B16">
        <v>12.43</v>
      </c>
      <c r="C16">
        <v>14.18</v>
      </c>
    </row>
    <row r="17" spans="1:3">
      <c r="A17" t="s">
        <v>868</v>
      </c>
      <c r="C17">
        <v>8.67</v>
      </c>
    </row>
    <row r="18" spans="1:3">
      <c r="A18" t="s">
        <v>485</v>
      </c>
      <c r="B18">
        <v>29.27</v>
      </c>
      <c r="C18">
        <v>27.55</v>
      </c>
    </row>
    <row r="19" spans="1:3">
      <c r="A19" t="s">
        <v>486</v>
      </c>
      <c r="B19">
        <v>25.69</v>
      </c>
      <c r="C19">
        <v>23.42</v>
      </c>
    </row>
    <row r="20" spans="1:3">
      <c r="A20" t="s">
        <v>487</v>
      </c>
      <c r="B20">
        <v>38.61</v>
      </c>
      <c r="C20">
        <v>36.840000000000003</v>
      </c>
    </row>
    <row r="21" spans="1:3">
      <c r="A21" t="s">
        <v>467</v>
      </c>
      <c r="B21">
        <v>3.29</v>
      </c>
      <c r="C21">
        <v>3.8</v>
      </c>
    </row>
    <row r="22" spans="1:3">
      <c r="A22" t="s">
        <v>481</v>
      </c>
      <c r="B22">
        <v>22.24</v>
      </c>
      <c r="C22">
        <v>17.95</v>
      </c>
    </row>
    <row r="23" spans="1:3">
      <c r="A23" t="s">
        <v>483</v>
      </c>
      <c r="B23">
        <v>39.200000000000003</v>
      </c>
      <c r="C23">
        <v>35.32</v>
      </c>
    </row>
    <row r="24" spans="1:3">
      <c r="A24" t="s">
        <v>466</v>
      </c>
      <c r="B24">
        <v>11.12</v>
      </c>
      <c r="C24">
        <v>10.4</v>
      </c>
    </row>
    <row r="25" spans="1:3">
      <c r="A25" t="s">
        <v>475</v>
      </c>
      <c r="B25">
        <v>8.93</v>
      </c>
      <c r="C25">
        <v>10.17</v>
      </c>
    </row>
    <row r="26" spans="1:3">
      <c r="A26" t="s">
        <v>482</v>
      </c>
      <c r="B26">
        <v>25.38</v>
      </c>
      <c r="C26">
        <v>24.08</v>
      </c>
    </row>
    <row r="27" spans="1:3">
      <c r="A27" t="s">
        <v>469</v>
      </c>
      <c r="B27">
        <v>15.56</v>
      </c>
      <c r="C27">
        <v>12.49</v>
      </c>
    </row>
    <row r="28" spans="1:3">
      <c r="A28" t="s">
        <v>489</v>
      </c>
      <c r="B28">
        <v>34.49</v>
      </c>
      <c r="C28">
        <v>37.89</v>
      </c>
    </row>
    <row r="29" spans="1:3">
      <c r="A29" t="s">
        <v>470</v>
      </c>
      <c r="B29">
        <v>6.57</v>
      </c>
      <c r="C29">
        <v>8.14</v>
      </c>
    </row>
    <row r="30" spans="1:3">
      <c r="A30" s="635" t="s">
        <v>488</v>
      </c>
      <c r="B30" s="635">
        <v>32.08</v>
      </c>
      <c r="C30" s="635">
        <v>29.97</v>
      </c>
    </row>
    <row r="31" spans="1:3">
      <c r="A31" t="s">
        <v>465</v>
      </c>
      <c r="B31">
        <v>5.69</v>
      </c>
      <c r="C31">
        <v>6.92</v>
      </c>
    </row>
    <row r="32" spans="1:3">
      <c r="A32" t="s">
        <v>468</v>
      </c>
      <c r="B32">
        <v>1.24</v>
      </c>
      <c r="C32">
        <v>1.24</v>
      </c>
    </row>
    <row r="33" spans="1:3">
      <c r="A33" t="s">
        <v>473</v>
      </c>
      <c r="B33">
        <v>9.94</v>
      </c>
      <c r="C33">
        <v>10.14</v>
      </c>
    </row>
    <row r="34" spans="1:3">
      <c r="A34" s="252" t="s">
        <v>64</v>
      </c>
      <c r="B34" s="670">
        <f>AVERAGE(B7:B33)</f>
        <v>17.861153846153847</v>
      </c>
      <c r="C34" s="670">
        <f>AVERAGE(C7:C33)</f>
        <v>16.279629629629628</v>
      </c>
    </row>
    <row r="35" spans="1:3">
      <c r="A35" s="252" t="s">
        <v>3323</v>
      </c>
      <c r="B35" s="670">
        <f>STDEV(B7:B33)</f>
        <v>11.067666177446108</v>
      </c>
      <c r="C35" s="670">
        <f>STDEV(C7:C33)</f>
        <v>10.449998704998622</v>
      </c>
    </row>
    <row r="36" spans="1:3">
      <c r="A36" s="671" t="s">
        <v>3324</v>
      </c>
      <c r="B36" s="672">
        <f>-(B30-B34)/B35</f>
        <v>-1.2847194635145009</v>
      </c>
      <c r="C36" s="672">
        <f>-(C30-C34)/C35</f>
        <v>-1.3100834513808848</v>
      </c>
    </row>
  </sheetData>
  <hyperlinks>
    <hyperlink ref="A2" r:id="rId1"/>
  </hyperlink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topLeftCell="A10" zoomScale="85" zoomScaleNormal="85" workbookViewId="0">
      <selection activeCell="B42" sqref="B42:B44"/>
    </sheetView>
  </sheetViews>
  <sheetFormatPr defaultRowHeight="16.5"/>
  <sheetData>
    <row r="1" spans="1:19" s="28" customFormat="1">
      <c r="A1" s="203" t="s">
        <v>220</v>
      </c>
    </row>
    <row r="2" spans="1:19" s="28" customFormat="1">
      <c r="A2" s="1118" t="s">
        <v>221</v>
      </c>
      <c r="B2" s="1119"/>
      <c r="C2" s="1119"/>
      <c r="D2" s="1120"/>
      <c r="E2" s="1121" t="s">
        <v>642</v>
      </c>
      <c r="F2" s="1122"/>
      <c r="G2" s="1122"/>
      <c r="H2" s="1122"/>
      <c r="I2" s="1122"/>
      <c r="J2" s="1122"/>
      <c r="K2" s="1122"/>
      <c r="L2" s="1122"/>
      <c r="M2" s="1122"/>
      <c r="N2" s="1122"/>
      <c r="O2" s="1122"/>
      <c r="P2" s="1122"/>
      <c r="Q2" s="1122"/>
      <c r="R2" s="1123"/>
    </row>
    <row r="3" spans="1:19" s="28" customFormat="1">
      <c r="A3" s="1118" t="s">
        <v>222</v>
      </c>
      <c r="B3" s="1119"/>
      <c r="C3" s="1119"/>
      <c r="D3" s="1120"/>
      <c r="E3" s="1124" t="s">
        <v>223</v>
      </c>
      <c r="F3" s="1125"/>
      <c r="G3" s="1125"/>
      <c r="H3" s="1125"/>
      <c r="I3" s="1125"/>
      <c r="J3" s="1125"/>
      <c r="K3" s="1125"/>
      <c r="L3" s="1125"/>
      <c r="M3" s="1125"/>
      <c r="N3" s="1125"/>
      <c r="O3" s="1125"/>
      <c r="P3" s="1125"/>
      <c r="Q3" s="1125"/>
      <c r="R3" s="1126"/>
    </row>
    <row r="4" spans="1:19" s="28" customFormat="1">
      <c r="A4" s="1118" t="s">
        <v>224</v>
      </c>
      <c r="B4" s="1119"/>
      <c r="C4" s="1119"/>
      <c r="D4" s="1120"/>
      <c r="E4" s="1121" t="s">
        <v>225</v>
      </c>
      <c r="F4" s="1122"/>
      <c r="G4" s="1122"/>
      <c r="H4" s="1122"/>
      <c r="I4" s="1122"/>
      <c r="J4" s="1122"/>
      <c r="K4" s="1122"/>
      <c r="L4" s="1122"/>
      <c r="M4" s="1122"/>
      <c r="N4" s="1122"/>
      <c r="O4" s="1122"/>
      <c r="P4" s="1122"/>
      <c r="Q4" s="1122"/>
      <c r="R4" s="1123"/>
    </row>
    <row r="5" spans="1:19" s="28" customFormat="1">
      <c r="A5" s="1113" t="s">
        <v>198</v>
      </c>
      <c r="B5" s="1114"/>
      <c r="C5" s="1114"/>
      <c r="D5" s="1115"/>
      <c r="E5" s="16" t="s">
        <v>93</v>
      </c>
      <c r="F5" s="16" t="s">
        <v>94</v>
      </c>
      <c r="G5" s="16" t="s">
        <v>95</v>
      </c>
      <c r="H5" s="16" t="s">
        <v>96</v>
      </c>
      <c r="I5" s="16" t="s">
        <v>97</v>
      </c>
      <c r="J5" s="16" t="s">
        <v>98</v>
      </c>
      <c r="K5" s="16" t="s">
        <v>99</v>
      </c>
      <c r="L5" s="16" t="s">
        <v>100</v>
      </c>
      <c r="M5" s="16" t="s">
        <v>101</v>
      </c>
      <c r="N5" s="16" t="s">
        <v>102</v>
      </c>
      <c r="O5" s="16" t="s">
        <v>103</v>
      </c>
      <c r="P5" s="16" t="s">
        <v>104</v>
      </c>
      <c r="Q5" s="16" t="s">
        <v>125</v>
      </c>
      <c r="R5" s="16" t="s">
        <v>136</v>
      </c>
      <c r="S5" s="37" t="s">
        <v>645</v>
      </c>
    </row>
    <row r="6" spans="1:19" s="28" customFormat="1" ht="23.25">
      <c r="A6" s="17" t="s">
        <v>84</v>
      </c>
      <c r="B6" s="17" t="s">
        <v>578</v>
      </c>
      <c r="C6" s="17" t="s">
        <v>187</v>
      </c>
      <c r="D6" s="9" t="s">
        <v>46</v>
      </c>
      <c r="E6" s="9" t="s">
        <v>46</v>
      </c>
      <c r="F6" s="9" t="s">
        <v>46</v>
      </c>
      <c r="G6" s="9" t="s">
        <v>46</v>
      </c>
      <c r="H6" s="9" t="s">
        <v>46</v>
      </c>
      <c r="I6" s="9" t="s">
        <v>46</v>
      </c>
      <c r="J6" s="9" t="s">
        <v>46</v>
      </c>
      <c r="K6" s="9" t="s">
        <v>46</v>
      </c>
      <c r="L6" s="9" t="s">
        <v>46</v>
      </c>
      <c r="M6" s="9" t="s">
        <v>46</v>
      </c>
      <c r="N6" s="9" t="s">
        <v>46</v>
      </c>
      <c r="O6" s="9" t="s">
        <v>46</v>
      </c>
      <c r="P6" s="9" t="s">
        <v>46</v>
      </c>
      <c r="Q6" s="9" t="s">
        <v>46</v>
      </c>
      <c r="R6" s="9" t="s">
        <v>46</v>
      </c>
    </row>
    <row r="7" spans="1:19" s="28" customFormat="1">
      <c r="A7" s="4" t="s">
        <v>45</v>
      </c>
      <c r="B7" s="1116" t="s">
        <v>643</v>
      </c>
      <c r="C7" s="4" t="s">
        <v>644</v>
      </c>
      <c r="D7" s="9" t="s">
        <v>134</v>
      </c>
      <c r="E7" s="10" t="s">
        <v>193</v>
      </c>
      <c r="F7" s="10" t="s">
        <v>193</v>
      </c>
      <c r="G7" s="10" t="s">
        <v>193</v>
      </c>
      <c r="H7" s="10" t="s">
        <v>193</v>
      </c>
      <c r="I7" s="10" t="s">
        <v>193</v>
      </c>
      <c r="J7" s="10" t="s">
        <v>193</v>
      </c>
      <c r="K7" s="10" t="s">
        <v>193</v>
      </c>
      <c r="L7" s="10" t="s">
        <v>193</v>
      </c>
      <c r="M7" s="10" t="s">
        <v>193</v>
      </c>
      <c r="N7" s="10" t="s">
        <v>193</v>
      </c>
      <c r="O7" s="10" t="s">
        <v>193</v>
      </c>
      <c r="P7" s="10">
        <v>0.32600000000000001</v>
      </c>
      <c r="Q7" s="10" t="s">
        <v>193</v>
      </c>
      <c r="R7" s="10">
        <v>0.33700000000000002</v>
      </c>
      <c r="S7" s="28">
        <f>R7</f>
        <v>0.33700000000000002</v>
      </c>
    </row>
    <row r="8" spans="1:19" s="28" customFormat="1">
      <c r="A8" s="4" t="s">
        <v>37</v>
      </c>
      <c r="B8" s="1117"/>
      <c r="C8" s="4" t="s">
        <v>644</v>
      </c>
      <c r="D8" s="9" t="s">
        <v>134</v>
      </c>
      <c r="E8" s="11" t="s">
        <v>193</v>
      </c>
      <c r="F8" s="11" t="s">
        <v>193</v>
      </c>
      <c r="G8" s="11" t="s">
        <v>193</v>
      </c>
      <c r="H8" s="11">
        <v>0.26900000000000002</v>
      </c>
      <c r="I8" s="11">
        <v>0.26100000000000001</v>
      </c>
      <c r="J8" s="11">
        <v>0.26800000000000002</v>
      </c>
      <c r="K8" s="11">
        <v>0.28499999999999998</v>
      </c>
      <c r="L8" s="11">
        <v>0.28100000000000003</v>
      </c>
      <c r="M8" s="11">
        <v>0.28899999999999998</v>
      </c>
      <c r="N8" s="11">
        <v>0.28000000000000003</v>
      </c>
      <c r="O8" s="11">
        <v>0.28199999999999997</v>
      </c>
      <c r="P8" s="11">
        <v>0.27600000000000002</v>
      </c>
      <c r="Q8" s="11">
        <v>0.28000000000000003</v>
      </c>
      <c r="R8" s="11" t="s">
        <v>193</v>
      </c>
      <c r="S8" s="28">
        <f>Q8</f>
        <v>0.28000000000000003</v>
      </c>
    </row>
    <row r="9" spans="1:19" s="28" customFormat="1">
      <c r="A9" s="4" t="s">
        <v>21</v>
      </c>
      <c r="B9" s="1117"/>
      <c r="C9" s="4" t="s">
        <v>644</v>
      </c>
      <c r="D9" s="9" t="s">
        <v>134</v>
      </c>
      <c r="E9" s="10" t="s">
        <v>193</v>
      </c>
      <c r="F9" s="10" t="s">
        <v>193</v>
      </c>
      <c r="G9" s="10" t="s">
        <v>193</v>
      </c>
      <c r="H9" s="10">
        <v>0.28799999999999998</v>
      </c>
      <c r="I9" s="10">
        <v>0.27800000000000002</v>
      </c>
      <c r="J9" s="10">
        <v>0.27</v>
      </c>
      <c r="K9" s="10">
        <v>0.28000000000000003</v>
      </c>
      <c r="L9" s="10">
        <v>0.26900000000000002</v>
      </c>
      <c r="M9" s="10">
        <v>0.27500000000000002</v>
      </c>
      <c r="N9" s="10">
        <v>0.27</v>
      </c>
      <c r="O9" s="10">
        <v>0.27200000000000002</v>
      </c>
      <c r="P9" s="10">
        <v>0.26800000000000002</v>
      </c>
      <c r="Q9" s="10">
        <v>0.26800000000000002</v>
      </c>
      <c r="R9" s="10" t="s">
        <v>193</v>
      </c>
      <c r="S9" s="28">
        <f t="shared" ref="S9:S23" si="0">Q9</f>
        <v>0.26800000000000002</v>
      </c>
    </row>
    <row r="10" spans="1:19" s="28" customFormat="1">
      <c r="A10" s="4" t="s">
        <v>47</v>
      </c>
      <c r="B10" s="1117"/>
      <c r="C10" s="4" t="s">
        <v>644</v>
      </c>
      <c r="D10" s="9" t="s">
        <v>134</v>
      </c>
      <c r="E10" s="11" t="s">
        <v>193</v>
      </c>
      <c r="F10" s="11" t="s">
        <v>193</v>
      </c>
      <c r="G10" s="11" t="s">
        <v>193</v>
      </c>
      <c r="H10" s="11" t="s">
        <v>193</v>
      </c>
      <c r="I10" s="11" t="s">
        <v>193</v>
      </c>
      <c r="J10" s="11">
        <v>0.316</v>
      </c>
      <c r="K10" s="11">
        <v>0.318</v>
      </c>
      <c r="L10" s="11">
        <v>0.316</v>
      </c>
      <c r="M10" s="11">
        <v>0.318</v>
      </c>
      <c r="N10" s="11">
        <v>0.316</v>
      </c>
      <c r="O10" s="11">
        <v>0.314</v>
      </c>
      <c r="P10" s="11">
        <v>0.32100000000000001</v>
      </c>
      <c r="Q10" s="11">
        <v>0.32200000000000001</v>
      </c>
      <c r="R10" s="11" t="s">
        <v>193</v>
      </c>
      <c r="S10" s="28">
        <f t="shared" si="0"/>
        <v>0.32200000000000001</v>
      </c>
    </row>
    <row r="11" spans="1:19" s="28" customFormat="1">
      <c r="A11" s="4" t="s">
        <v>62</v>
      </c>
      <c r="B11" s="1117"/>
      <c r="C11" s="4" t="s">
        <v>644</v>
      </c>
      <c r="D11" s="9" t="s">
        <v>134</v>
      </c>
      <c r="E11" s="10" t="s">
        <v>193</v>
      </c>
      <c r="F11" s="10" t="s">
        <v>193</v>
      </c>
      <c r="G11" s="10" t="s">
        <v>193</v>
      </c>
      <c r="H11" s="10" t="s">
        <v>193</v>
      </c>
      <c r="I11" s="10" t="s">
        <v>193</v>
      </c>
      <c r="J11" s="10" t="s">
        <v>193</v>
      </c>
      <c r="K11" s="10" t="s">
        <v>193</v>
      </c>
      <c r="L11" s="10" t="s">
        <v>193</v>
      </c>
      <c r="M11" s="10">
        <v>0.48</v>
      </c>
      <c r="N11" s="10" t="s">
        <v>193</v>
      </c>
      <c r="O11" s="10">
        <v>0.47099999999999997</v>
      </c>
      <c r="P11" s="10" t="s">
        <v>193</v>
      </c>
      <c r="Q11" s="10">
        <v>0.46500000000000002</v>
      </c>
      <c r="R11" s="10" t="s">
        <v>193</v>
      </c>
      <c r="S11" s="28">
        <f t="shared" si="0"/>
        <v>0.46500000000000002</v>
      </c>
    </row>
    <row r="12" spans="1:19" s="28" customFormat="1" ht="21">
      <c r="A12" s="4" t="s">
        <v>23</v>
      </c>
      <c r="B12" s="1117"/>
      <c r="C12" s="4" t="s">
        <v>644</v>
      </c>
      <c r="D12" s="9" t="s">
        <v>134</v>
      </c>
      <c r="E12" s="11" t="s">
        <v>193</v>
      </c>
      <c r="F12" s="11" t="s">
        <v>193</v>
      </c>
      <c r="G12" s="11" t="s">
        <v>193</v>
      </c>
      <c r="H12" s="11">
        <v>0.26800000000000002</v>
      </c>
      <c r="I12" s="11">
        <v>0.26100000000000001</v>
      </c>
      <c r="J12" s="11">
        <v>0.26100000000000001</v>
      </c>
      <c r="K12" s="11">
        <v>0.25700000000000001</v>
      </c>
      <c r="L12" s="11">
        <v>0.26</v>
      </c>
      <c r="M12" s="11">
        <v>0.25800000000000001</v>
      </c>
      <c r="N12" s="11">
        <v>0.26200000000000001</v>
      </c>
      <c r="O12" s="11">
        <v>0.25900000000000001</v>
      </c>
      <c r="P12" s="11">
        <v>0.25600000000000001</v>
      </c>
      <c r="Q12" s="11">
        <v>0.26200000000000001</v>
      </c>
      <c r="R12" s="11" t="s">
        <v>193</v>
      </c>
      <c r="S12" s="28">
        <f t="shared" si="0"/>
        <v>0.26200000000000001</v>
      </c>
    </row>
    <row r="13" spans="1:19" s="28" customFormat="1">
      <c r="A13" s="4" t="s">
        <v>24</v>
      </c>
      <c r="B13" s="1117"/>
      <c r="C13" s="4" t="s">
        <v>644</v>
      </c>
      <c r="D13" s="9" t="s">
        <v>134</v>
      </c>
      <c r="E13" s="10" t="s">
        <v>193</v>
      </c>
      <c r="F13" s="10" t="s">
        <v>193</v>
      </c>
      <c r="G13" s="10" t="s">
        <v>193</v>
      </c>
      <c r="H13" s="10" t="s">
        <v>193</v>
      </c>
      <c r="I13" s="10" t="s">
        <v>193</v>
      </c>
      <c r="J13" s="10" t="s">
        <v>193</v>
      </c>
      <c r="K13" s="10" t="s">
        <v>193</v>
      </c>
      <c r="L13" s="10" t="s">
        <v>193</v>
      </c>
      <c r="M13" s="10" t="s">
        <v>193</v>
      </c>
      <c r="N13" s="10" t="s">
        <v>193</v>
      </c>
      <c r="O13" s="10">
        <v>0.251</v>
      </c>
      <c r="P13" s="10">
        <v>0.249</v>
      </c>
      <c r="Q13" s="10">
        <v>0.254</v>
      </c>
      <c r="R13" s="10" t="s">
        <v>193</v>
      </c>
      <c r="S13" s="28">
        <f t="shared" si="0"/>
        <v>0.254</v>
      </c>
    </row>
    <row r="14" spans="1:19" s="28" customFormat="1">
      <c r="A14" s="4" t="s">
        <v>26</v>
      </c>
      <c r="B14" s="1117"/>
      <c r="C14" s="4" t="s">
        <v>644</v>
      </c>
      <c r="D14" s="9" t="s">
        <v>134</v>
      </c>
      <c r="E14" s="11" t="s">
        <v>193</v>
      </c>
      <c r="F14" s="11" t="s">
        <v>193</v>
      </c>
      <c r="G14" s="11" t="s">
        <v>193</v>
      </c>
      <c r="H14" s="11">
        <v>0.34899999999999998</v>
      </c>
      <c r="I14" s="11">
        <v>0.33800000000000002</v>
      </c>
      <c r="J14" s="11">
        <v>0.34200000000000003</v>
      </c>
      <c r="K14" s="11">
        <v>0.316</v>
      </c>
      <c r="L14" s="11">
        <v>0.32</v>
      </c>
      <c r="M14" s="11">
        <v>0.32100000000000001</v>
      </c>
      <c r="N14" s="11">
        <v>0.32600000000000001</v>
      </c>
      <c r="O14" s="11">
        <v>0.33200000000000002</v>
      </c>
      <c r="P14" s="11">
        <v>0.33800000000000002</v>
      </c>
      <c r="Q14" s="11">
        <v>0.36099999999999999</v>
      </c>
      <c r="R14" s="11" t="s">
        <v>193</v>
      </c>
      <c r="S14" s="28">
        <f t="shared" si="0"/>
        <v>0.36099999999999999</v>
      </c>
    </row>
    <row r="15" spans="1:19" s="28" customFormat="1">
      <c r="A15" s="4" t="s">
        <v>42</v>
      </c>
      <c r="B15" s="1117"/>
      <c r="C15" s="4" t="s">
        <v>644</v>
      </c>
      <c r="D15" s="9" t="s">
        <v>134</v>
      </c>
      <c r="E15" s="10">
        <v>0.26200000000000001</v>
      </c>
      <c r="F15" s="10">
        <v>0.25800000000000001</v>
      </c>
      <c r="G15" s="10">
        <v>0.26100000000000001</v>
      </c>
      <c r="H15" s="10">
        <v>0.26600000000000001</v>
      </c>
      <c r="I15" s="10">
        <v>0.26500000000000001</v>
      </c>
      <c r="J15" s="10">
        <v>0.26800000000000002</v>
      </c>
      <c r="K15" s="10">
        <v>0.26900000000000002</v>
      </c>
      <c r="L15" s="10">
        <v>0.26400000000000001</v>
      </c>
      <c r="M15" s="10">
        <v>0.25900000000000001</v>
      </c>
      <c r="N15" s="10">
        <v>0.26400000000000001</v>
      </c>
      <c r="O15" s="10">
        <v>0.26400000000000001</v>
      </c>
      <c r="P15" s="10">
        <v>0.26</v>
      </c>
      <c r="Q15" s="10">
        <v>0.26200000000000001</v>
      </c>
      <c r="R15" s="10">
        <v>0.25700000000000001</v>
      </c>
      <c r="S15" s="28">
        <f>R15</f>
        <v>0.25700000000000001</v>
      </c>
    </row>
    <row r="16" spans="1:19" s="28" customFormat="1">
      <c r="A16" s="4" t="s">
        <v>28</v>
      </c>
      <c r="B16" s="1117"/>
      <c r="C16" s="4" t="s">
        <v>644</v>
      </c>
      <c r="D16" s="9" t="s">
        <v>134</v>
      </c>
      <c r="E16" s="11" t="s">
        <v>193</v>
      </c>
      <c r="F16" s="11" t="s">
        <v>193</v>
      </c>
      <c r="G16" s="11" t="s">
        <v>193</v>
      </c>
      <c r="H16" s="11" t="s">
        <v>193</v>
      </c>
      <c r="I16" s="11" t="s">
        <v>193</v>
      </c>
      <c r="J16" s="11" t="s">
        <v>193</v>
      </c>
      <c r="K16" s="11" t="s">
        <v>193</v>
      </c>
      <c r="L16" s="11" t="s">
        <v>193</v>
      </c>
      <c r="M16" s="11" t="s">
        <v>193</v>
      </c>
      <c r="N16" s="11" t="s">
        <v>193</v>
      </c>
      <c r="O16" s="11" t="s">
        <v>193</v>
      </c>
      <c r="P16" s="11">
        <v>0.308</v>
      </c>
      <c r="Q16" s="11">
        <v>0.29399999999999998</v>
      </c>
      <c r="R16" s="11" t="s">
        <v>193</v>
      </c>
      <c r="S16" s="28">
        <f t="shared" si="0"/>
        <v>0.29399999999999998</v>
      </c>
    </row>
    <row r="17" spans="1:19" s="28" customFormat="1">
      <c r="A17" s="12" t="s">
        <v>25</v>
      </c>
      <c r="B17" s="1117"/>
      <c r="C17" s="4" t="s">
        <v>644</v>
      </c>
      <c r="D17" s="9" t="s">
        <v>134</v>
      </c>
      <c r="E17" s="10" t="s">
        <v>193</v>
      </c>
      <c r="F17" s="10" t="s">
        <v>193</v>
      </c>
      <c r="G17" s="10" t="s">
        <v>193</v>
      </c>
      <c r="H17" s="10" t="s">
        <v>193</v>
      </c>
      <c r="I17" s="10" t="s">
        <v>193</v>
      </c>
      <c r="J17" s="10" t="s">
        <v>193</v>
      </c>
      <c r="K17" s="10" t="s">
        <v>193</v>
      </c>
      <c r="L17" s="10">
        <v>0.28499999999999998</v>
      </c>
      <c r="M17" s="10" t="s">
        <v>193</v>
      </c>
      <c r="N17" s="10" t="s">
        <v>193</v>
      </c>
      <c r="O17" s="10">
        <v>0.29099999999999998</v>
      </c>
      <c r="P17" s="10">
        <v>0.28899999999999998</v>
      </c>
      <c r="Q17" s="10">
        <v>0.29199999999999998</v>
      </c>
      <c r="R17" s="10" t="s">
        <v>193</v>
      </c>
      <c r="S17" s="28">
        <f t="shared" si="0"/>
        <v>0.29199999999999998</v>
      </c>
    </row>
    <row r="18" spans="1:19" s="28" customFormat="1">
      <c r="A18" s="4" t="s">
        <v>48</v>
      </c>
      <c r="B18" s="1117"/>
      <c r="C18" s="4" t="s">
        <v>644</v>
      </c>
      <c r="D18" s="9" t="s">
        <v>134</v>
      </c>
      <c r="E18" s="11" t="s">
        <v>193</v>
      </c>
      <c r="F18" s="11" t="s">
        <v>193</v>
      </c>
      <c r="G18" s="11" t="s">
        <v>193</v>
      </c>
      <c r="H18" s="11">
        <v>0.33300000000000002</v>
      </c>
      <c r="I18" s="11">
        <v>0.34599999999999997</v>
      </c>
      <c r="J18" s="11">
        <v>0.33900000000000002</v>
      </c>
      <c r="K18" s="11">
        <v>0.33</v>
      </c>
      <c r="L18" s="11">
        <v>0.32900000000000001</v>
      </c>
      <c r="M18" s="11">
        <v>0.33100000000000002</v>
      </c>
      <c r="N18" s="11">
        <v>0.33700000000000002</v>
      </c>
      <c r="O18" s="11">
        <v>0.33500000000000002</v>
      </c>
      <c r="P18" s="11">
        <v>0.34</v>
      </c>
      <c r="Q18" s="11">
        <v>0.34300000000000003</v>
      </c>
      <c r="R18" s="11" t="s">
        <v>193</v>
      </c>
      <c r="S18" s="28">
        <f t="shared" si="0"/>
        <v>0.34300000000000003</v>
      </c>
    </row>
    <row r="19" spans="1:19" s="28" customFormat="1">
      <c r="A19" s="4" t="s">
        <v>34</v>
      </c>
      <c r="B19" s="1117"/>
      <c r="C19" s="4" t="s">
        <v>644</v>
      </c>
      <c r="D19" s="9" t="s">
        <v>134</v>
      </c>
      <c r="E19" s="10" t="s">
        <v>193</v>
      </c>
      <c r="F19" s="10" t="s">
        <v>193</v>
      </c>
      <c r="G19" s="10" t="s">
        <v>193</v>
      </c>
      <c r="H19" s="10" t="s">
        <v>193</v>
      </c>
      <c r="I19" s="10" t="s">
        <v>193</v>
      </c>
      <c r="J19" s="10" t="s">
        <v>193</v>
      </c>
      <c r="K19" s="10" t="s">
        <v>193</v>
      </c>
      <c r="L19" s="10" t="s">
        <v>193</v>
      </c>
      <c r="M19" s="10" t="s">
        <v>193</v>
      </c>
      <c r="N19" s="10" t="s">
        <v>193</v>
      </c>
      <c r="O19" s="10" t="s">
        <v>193</v>
      </c>
      <c r="P19" s="10">
        <v>0.28899999999999998</v>
      </c>
      <c r="Q19" s="10" t="s">
        <v>193</v>
      </c>
      <c r="R19" s="10">
        <v>0.28799999999999998</v>
      </c>
      <c r="S19" s="28">
        <f>R19</f>
        <v>0.28799999999999998</v>
      </c>
    </row>
    <row r="20" spans="1:19" s="28" customFormat="1">
      <c r="A20" s="4" t="s">
        <v>49</v>
      </c>
      <c r="B20" s="1117"/>
      <c r="C20" s="4" t="s">
        <v>644</v>
      </c>
      <c r="D20" s="9" t="s">
        <v>134</v>
      </c>
      <c r="E20" s="11" t="s">
        <v>193</v>
      </c>
      <c r="F20" s="11" t="s">
        <v>193</v>
      </c>
      <c r="G20" s="11" t="s">
        <v>193</v>
      </c>
      <c r="H20" s="11">
        <v>0.26100000000000001</v>
      </c>
      <c r="I20" s="11">
        <v>0.27300000000000002</v>
      </c>
      <c r="J20" s="11">
        <v>0.29199999999999998</v>
      </c>
      <c r="K20" s="11">
        <v>0.28899999999999998</v>
      </c>
      <c r="L20" s="11">
        <v>0.309</v>
      </c>
      <c r="M20" s="11">
        <v>0.27</v>
      </c>
      <c r="N20" s="11">
        <v>0.253</v>
      </c>
      <c r="O20" s="11">
        <v>0.25600000000000001</v>
      </c>
      <c r="P20" s="11">
        <v>0.25600000000000001</v>
      </c>
      <c r="Q20" s="11">
        <v>0.24399999999999999</v>
      </c>
      <c r="R20" s="11" t="s">
        <v>193</v>
      </c>
      <c r="S20" s="28">
        <f t="shared" si="0"/>
        <v>0.24399999999999999</v>
      </c>
    </row>
    <row r="21" spans="1:19" s="28" customFormat="1">
      <c r="A21" s="4" t="s">
        <v>50</v>
      </c>
      <c r="B21" s="1117"/>
      <c r="C21" s="4" t="s">
        <v>644</v>
      </c>
      <c r="D21" s="9" t="s">
        <v>134</v>
      </c>
      <c r="E21" s="10" t="s">
        <v>193</v>
      </c>
      <c r="F21" s="10" t="s">
        <v>193</v>
      </c>
      <c r="G21" s="10" t="s">
        <v>193</v>
      </c>
      <c r="H21" s="10">
        <v>0.32400000000000001</v>
      </c>
      <c r="I21" s="10">
        <v>0.32400000000000001</v>
      </c>
      <c r="J21" s="10">
        <v>0.318</v>
      </c>
      <c r="K21" s="10">
        <v>0.30499999999999999</v>
      </c>
      <c r="L21" s="10">
        <v>0.29599999999999999</v>
      </c>
      <c r="M21" s="10">
        <v>0.314</v>
      </c>
      <c r="N21" s="10">
        <v>0.3</v>
      </c>
      <c r="O21" s="10">
        <v>0.30199999999999999</v>
      </c>
      <c r="P21" s="10">
        <v>0.30399999999999999</v>
      </c>
      <c r="Q21" s="10">
        <v>0.309</v>
      </c>
      <c r="R21" s="10" t="s">
        <v>193</v>
      </c>
      <c r="S21" s="28">
        <f t="shared" si="0"/>
        <v>0.309</v>
      </c>
    </row>
    <row r="22" spans="1:19" s="28" customFormat="1">
      <c r="A22" s="12" t="s">
        <v>63</v>
      </c>
      <c r="B22" s="1117"/>
      <c r="C22" s="4" t="s">
        <v>644</v>
      </c>
      <c r="D22" s="9" t="s">
        <v>134</v>
      </c>
      <c r="E22" s="11" t="s">
        <v>193</v>
      </c>
      <c r="F22" s="11" t="s">
        <v>193</v>
      </c>
      <c r="G22" s="11" t="s">
        <v>193</v>
      </c>
      <c r="H22" s="11" t="s">
        <v>193</v>
      </c>
      <c r="I22" s="11" t="s">
        <v>193</v>
      </c>
      <c r="J22" s="11" t="s">
        <v>193</v>
      </c>
      <c r="K22" s="11" t="s">
        <v>193</v>
      </c>
      <c r="L22" s="11" t="s">
        <v>193</v>
      </c>
      <c r="M22" s="11" t="s">
        <v>193</v>
      </c>
      <c r="N22" s="11" t="s">
        <v>193</v>
      </c>
      <c r="O22" s="11">
        <v>0.371</v>
      </c>
      <c r="P22" s="11">
        <v>0.371</v>
      </c>
      <c r="Q22" s="11">
        <v>0.36</v>
      </c>
      <c r="R22" s="11">
        <v>0.36499999999999999</v>
      </c>
      <c r="S22" s="28">
        <f>R22</f>
        <v>0.36499999999999999</v>
      </c>
    </row>
    <row r="23" spans="1:19" s="28" customFormat="1">
      <c r="A23" s="4" t="s">
        <v>29</v>
      </c>
      <c r="B23" s="1117"/>
      <c r="C23" s="4" t="s">
        <v>644</v>
      </c>
      <c r="D23" s="9" t="s">
        <v>134</v>
      </c>
      <c r="E23" s="10" t="s">
        <v>193</v>
      </c>
      <c r="F23" s="10" t="s">
        <v>193</v>
      </c>
      <c r="G23" s="10" t="s">
        <v>193</v>
      </c>
      <c r="H23" s="10">
        <v>0.33100000000000002</v>
      </c>
      <c r="I23" s="10">
        <v>0.32400000000000001</v>
      </c>
      <c r="J23" s="10">
        <v>0.32500000000000001</v>
      </c>
      <c r="K23" s="10">
        <v>0.313</v>
      </c>
      <c r="L23" s="10">
        <v>0.317</v>
      </c>
      <c r="M23" s="10">
        <v>0.316</v>
      </c>
      <c r="N23" s="10">
        <v>0.32300000000000001</v>
      </c>
      <c r="O23" s="10">
        <v>0.32700000000000001</v>
      </c>
      <c r="P23" s="10">
        <v>0.33100000000000002</v>
      </c>
      <c r="Q23" s="10">
        <v>0.32500000000000001</v>
      </c>
      <c r="R23" s="10" t="s">
        <v>193</v>
      </c>
      <c r="S23" s="28">
        <f t="shared" si="0"/>
        <v>0.32500000000000001</v>
      </c>
    </row>
    <row r="24" spans="1:19" s="28" customFormat="1">
      <c r="A24" s="12" t="s">
        <v>51</v>
      </c>
      <c r="B24" s="1117"/>
      <c r="C24" s="4" t="s">
        <v>644</v>
      </c>
      <c r="D24" s="9" t="s">
        <v>134</v>
      </c>
      <c r="E24" s="11" t="s">
        <v>193</v>
      </c>
      <c r="F24" s="11" t="s">
        <v>193</v>
      </c>
      <c r="G24" s="11" t="s">
        <v>193</v>
      </c>
      <c r="H24" s="11" t="s">
        <v>193</v>
      </c>
      <c r="I24" s="11" t="s">
        <v>193</v>
      </c>
      <c r="J24" s="11" t="s">
        <v>193</v>
      </c>
      <c r="K24" s="11" t="s">
        <v>193</v>
      </c>
      <c r="L24" s="11" t="s">
        <v>193</v>
      </c>
      <c r="M24" s="11">
        <v>0.33600000000000002</v>
      </c>
      <c r="N24" s="11" t="s">
        <v>193</v>
      </c>
      <c r="O24" s="11" t="s">
        <v>193</v>
      </c>
      <c r="P24" s="11">
        <v>0.33</v>
      </c>
      <c r="Q24" s="11" t="s">
        <v>193</v>
      </c>
      <c r="R24" s="11" t="s">
        <v>193</v>
      </c>
      <c r="S24" s="28">
        <f>P24</f>
        <v>0.33</v>
      </c>
    </row>
    <row r="25" spans="1:19" s="28" customFormat="1">
      <c r="A25" s="4" t="s">
        <v>52</v>
      </c>
      <c r="B25" s="1117"/>
      <c r="C25" s="4" t="s">
        <v>644</v>
      </c>
      <c r="D25" s="9" t="s">
        <v>134</v>
      </c>
      <c r="E25" s="10" t="s">
        <v>193</v>
      </c>
      <c r="F25" s="10" t="s">
        <v>193</v>
      </c>
      <c r="G25" s="10" t="s">
        <v>193</v>
      </c>
      <c r="H25" s="10" t="s">
        <v>193</v>
      </c>
      <c r="I25" s="10" t="s">
        <v>193</v>
      </c>
      <c r="J25" s="10" t="s">
        <v>193</v>
      </c>
      <c r="K25" s="10" t="s">
        <v>193</v>
      </c>
      <c r="L25" s="10" t="s">
        <v>193</v>
      </c>
      <c r="M25" s="10" t="s">
        <v>193</v>
      </c>
      <c r="N25" s="10" t="s">
        <v>193</v>
      </c>
      <c r="O25" s="10" t="s">
        <v>193</v>
      </c>
      <c r="P25" s="10">
        <v>0.307</v>
      </c>
      <c r="Q25" s="10">
        <v>0.30199999999999999</v>
      </c>
      <c r="R25" s="10">
        <v>0.30199999999999999</v>
      </c>
      <c r="S25" s="28">
        <f>R25</f>
        <v>0.30199999999999999</v>
      </c>
    </row>
    <row r="26" spans="1:19" s="28" customFormat="1">
      <c r="A26" s="4" t="s">
        <v>31</v>
      </c>
      <c r="B26" s="1117"/>
      <c r="C26" s="4" t="s">
        <v>644</v>
      </c>
      <c r="D26" s="9" t="s">
        <v>134</v>
      </c>
      <c r="E26" s="11" t="s">
        <v>193</v>
      </c>
      <c r="F26" s="11" t="s">
        <v>193</v>
      </c>
      <c r="G26" s="11" t="s">
        <v>193</v>
      </c>
      <c r="H26" s="11">
        <v>0.36299999999999999</v>
      </c>
      <c r="I26" s="11">
        <v>0.39200000000000002</v>
      </c>
      <c r="J26" s="11">
        <v>0.35299999999999998</v>
      </c>
      <c r="K26" s="11">
        <v>0.376</v>
      </c>
      <c r="L26" s="11">
        <v>0.374</v>
      </c>
      <c r="M26" s="11">
        <v>0.35599999999999998</v>
      </c>
      <c r="N26" s="11">
        <v>0.34799999999999998</v>
      </c>
      <c r="O26" s="11">
        <v>0.35299999999999998</v>
      </c>
      <c r="P26" s="11">
        <v>0.34699999999999998</v>
      </c>
      <c r="Q26" s="11">
        <v>0.35199999999999998</v>
      </c>
      <c r="R26" s="11" t="s">
        <v>193</v>
      </c>
      <c r="S26" s="28">
        <f>Q26</f>
        <v>0.35199999999999998</v>
      </c>
    </row>
    <row r="27" spans="1:19" s="28" customFormat="1" ht="21">
      <c r="A27" s="4" t="s">
        <v>33</v>
      </c>
      <c r="B27" s="1117"/>
      <c r="C27" s="4" t="s">
        <v>644</v>
      </c>
      <c r="D27" s="9" t="s">
        <v>134</v>
      </c>
      <c r="E27" s="10" t="s">
        <v>193</v>
      </c>
      <c r="F27" s="10" t="s">
        <v>193</v>
      </c>
      <c r="G27" s="10" t="s">
        <v>193</v>
      </c>
      <c r="H27" s="10">
        <v>0.26400000000000001</v>
      </c>
      <c r="I27" s="10">
        <v>0.28199999999999997</v>
      </c>
      <c r="J27" s="10">
        <v>0.27700000000000002</v>
      </c>
      <c r="K27" s="10">
        <v>0.27900000000000003</v>
      </c>
      <c r="L27" s="10">
        <v>0.29199999999999998</v>
      </c>
      <c r="M27" s="10">
        <v>0.28000000000000003</v>
      </c>
      <c r="N27" s="10">
        <v>0.27200000000000002</v>
      </c>
      <c r="O27" s="10">
        <v>0.27800000000000002</v>
      </c>
      <c r="P27" s="10">
        <v>0.30099999999999999</v>
      </c>
      <c r="Q27" s="10">
        <v>0.28100000000000003</v>
      </c>
      <c r="R27" s="10" t="s">
        <v>193</v>
      </c>
      <c r="S27" s="28">
        <f>Q27</f>
        <v>0.28100000000000003</v>
      </c>
    </row>
    <row r="28" spans="1:19" s="28" customFormat="1">
      <c r="A28" s="4" t="s">
        <v>53</v>
      </c>
      <c r="B28" s="1117"/>
      <c r="C28" s="4" t="s">
        <v>644</v>
      </c>
      <c r="D28" s="9" t="s">
        <v>134</v>
      </c>
      <c r="E28" s="11" t="s">
        <v>193</v>
      </c>
      <c r="F28" s="11" t="s">
        <v>193</v>
      </c>
      <c r="G28" s="11" t="s">
        <v>193</v>
      </c>
      <c r="H28" s="11" t="s">
        <v>193</v>
      </c>
      <c r="I28" s="11" t="s">
        <v>193</v>
      </c>
      <c r="J28" s="11" t="s">
        <v>193</v>
      </c>
      <c r="K28" s="11" t="s">
        <v>193</v>
      </c>
      <c r="L28" s="11" t="s">
        <v>193</v>
      </c>
      <c r="M28" s="11" t="s">
        <v>193</v>
      </c>
      <c r="N28" s="11" t="s">
        <v>193</v>
      </c>
      <c r="O28" s="11" t="s">
        <v>193</v>
      </c>
      <c r="P28" s="11">
        <v>0.45700000000000002</v>
      </c>
      <c r="Q28" s="11" t="s">
        <v>193</v>
      </c>
      <c r="R28" s="11">
        <v>0.45900000000000002</v>
      </c>
      <c r="S28" s="28">
        <f>R28</f>
        <v>0.45900000000000002</v>
      </c>
    </row>
    <row r="29" spans="1:19" s="28" customFormat="1" ht="21">
      <c r="A29" s="4" t="s">
        <v>36</v>
      </c>
      <c r="B29" s="1117"/>
      <c r="C29" s="4" t="s">
        <v>644</v>
      </c>
      <c r="D29" s="9" t="s">
        <v>134</v>
      </c>
      <c r="E29" s="10" t="s">
        <v>193</v>
      </c>
      <c r="F29" s="10" t="s">
        <v>193</v>
      </c>
      <c r="G29" s="10" t="s">
        <v>193</v>
      </c>
      <c r="H29" s="10" t="s">
        <v>193</v>
      </c>
      <c r="I29" s="10" t="s">
        <v>193</v>
      </c>
      <c r="J29" s="10" t="s">
        <v>193</v>
      </c>
      <c r="K29" s="10" t="s">
        <v>193</v>
      </c>
      <c r="L29" s="10" t="s">
        <v>193</v>
      </c>
      <c r="M29" s="10" t="s">
        <v>193</v>
      </c>
      <c r="N29" s="10">
        <v>0.28299999999999997</v>
      </c>
      <c r="O29" s="10">
        <v>0.28299999999999997</v>
      </c>
      <c r="P29" s="10">
        <v>0.28100000000000003</v>
      </c>
      <c r="Q29" s="10">
        <v>0.28000000000000003</v>
      </c>
      <c r="R29" s="10">
        <v>0.28299999999999997</v>
      </c>
      <c r="S29" s="28">
        <f>R29</f>
        <v>0.28299999999999997</v>
      </c>
    </row>
    <row r="30" spans="1:19" s="28" customFormat="1" ht="21">
      <c r="A30" s="4" t="s">
        <v>54</v>
      </c>
      <c r="B30" s="1117"/>
      <c r="C30" s="4" t="s">
        <v>644</v>
      </c>
      <c r="D30" s="9" t="s">
        <v>134</v>
      </c>
      <c r="E30" s="11" t="s">
        <v>193</v>
      </c>
      <c r="F30" s="11" t="s">
        <v>193</v>
      </c>
      <c r="G30" s="11" t="s">
        <v>193</v>
      </c>
      <c r="H30" s="11" t="s">
        <v>193</v>
      </c>
      <c r="I30" s="11" t="s">
        <v>193</v>
      </c>
      <c r="J30" s="11" t="s">
        <v>193</v>
      </c>
      <c r="K30" s="11" t="s">
        <v>193</v>
      </c>
      <c r="L30" s="11" t="s">
        <v>193</v>
      </c>
      <c r="M30" s="11" t="s">
        <v>193</v>
      </c>
      <c r="N30" s="11" t="s">
        <v>193</v>
      </c>
      <c r="O30" s="11">
        <v>0.32300000000000001</v>
      </c>
      <c r="P30" s="11">
        <v>0.33300000000000002</v>
      </c>
      <c r="Q30" s="11" t="s">
        <v>193</v>
      </c>
      <c r="R30" s="11" t="s">
        <v>193</v>
      </c>
      <c r="S30" s="28">
        <f>P30</f>
        <v>0.33300000000000002</v>
      </c>
    </row>
    <row r="31" spans="1:19" s="28" customFormat="1">
      <c r="A31" s="4" t="s">
        <v>55</v>
      </c>
      <c r="B31" s="1117"/>
      <c r="C31" s="4" t="s">
        <v>644</v>
      </c>
      <c r="D31" s="9" t="s">
        <v>134</v>
      </c>
      <c r="E31" s="10" t="s">
        <v>193</v>
      </c>
      <c r="F31" s="10" t="s">
        <v>193</v>
      </c>
      <c r="G31" s="10" t="s">
        <v>193</v>
      </c>
      <c r="H31" s="10">
        <v>0.28499999999999998</v>
      </c>
      <c r="I31" s="10" t="s">
        <v>193</v>
      </c>
      <c r="J31" s="10" t="s">
        <v>193</v>
      </c>
      <c r="K31" s="10" t="s">
        <v>193</v>
      </c>
      <c r="L31" s="10">
        <v>0.25</v>
      </c>
      <c r="M31" s="10">
        <v>0.245</v>
      </c>
      <c r="N31" s="10">
        <v>0.249</v>
      </c>
      <c r="O31" s="10">
        <v>0.25</v>
      </c>
      <c r="P31" s="10">
        <v>0.253</v>
      </c>
      <c r="Q31" s="10">
        <v>0.252</v>
      </c>
      <c r="R31" s="10" t="s">
        <v>193</v>
      </c>
      <c r="S31" s="28">
        <f t="shared" ref="S31:S40" si="1">Q31</f>
        <v>0.252</v>
      </c>
    </row>
    <row r="32" spans="1:19" s="28" customFormat="1">
      <c r="A32" s="4" t="s">
        <v>38</v>
      </c>
      <c r="B32" s="1117"/>
      <c r="C32" s="4" t="s">
        <v>644</v>
      </c>
      <c r="D32" s="9" t="s">
        <v>134</v>
      </c>
      <c r="E32" s="11" t="s">
        <v>193</v>
      </c>
      <c r="F32" s="11" t="s">
        <v>193</v>
      </c>
      <c r="G32" s="11" t="s">
        <v>193</v>
      </c>
      <c r="H32" s="11" t="s">
        <v>193</v>
      </c>
      <c r="I32" s="11">
        <v>0.32700000000000001</v>
      </c>
      <c r="J32" s="11">
        <v>0.316</v>
      </c>
      <c r="K32" s="11">
        <v>0.316</v>
      </c>
      <c r="L32" s="11">
        <v>0.309</v>
      </c>
      <c r="M32" s="11">
        <v>0.30399999999999999</v>
      </c>
      <c r="N32" s="11">
        <v>0.30599999999999999</v>
      </c>
      <c r="O32" s="11">
        <v>0.30099999999999999</v>
      </c>
      <c r="P32" s="11">
        <v>0.29799999999999999</v>
      </c>
      <c r="Q32" s="11">
        <v>0.3</v>
      </c>
      <c r="R32" s="11" t="s">
        <v>193</v>
      </c>
      <c r="S32" s="28">
        <f t="shared" si="1"/>
        <v>0.3</v>
      </c>
    </row>
    <row r="33" spans="1:19" s="28" customFormat="1">
      <c r="A33" s="4" t="s">
        <v>56</v>
      </c>
      <c r="B33" s="1117"/>
      <c r="C33" s="4" t="s">
        <v>644</v>
      </c>
      <c r="D33" s="9" t="s">
        <v>134</v>
      </c>
      <c r="E33" s="10" t="s">
        <v>193</v>
      </c>
      <c r="F33" s="10" t="s">
        <v>193</v>
      </c>
      <c r="G33" s="10" t="s">
        <v>193</v>
      </c>
      <c r="H33" s="10">
        <v>0.38400000000000001</v>
      </c>
      <c r="I33" s="10">
        <v>0.379</v>
      </c>
      <c r="J33" s="10">
        <v>0.371</v>
      </c>
      <c r="K33" s="10">
        <v>0.36099999999999999</v>
      </c>
      <c r="L33" s="10">
        <v>0.35499999999999998</v>
      </c>
      <c r="M33" s="10">
        <v>0.33700000000000002</v>
      </c>
      <c r="N33" s="10">
        <v>0.34200000000000003</v>
      </c>
      <c r="O33" s="10">
        <v>0.33800000000000002</v>
      </c>
      <c r="P33" s="10">
        <v>0.33800000000000002</v>
      </c>
      <c r="Q33" s="10">
        <v>0.34200000000000003</v>
      </c>
      <c r="R33" s="10" t="s">
        <v>193</v>
      </c>
      <c r="S33" s="28">
        <f t="shared" si="1"/>
        <v>0.34200000000000003</v>
      </c>
    </row>
    <row r="34" spans="1:19" s="28" customFormat="1" ht="21">
      <c r="A34" s="929" t="s">
        <v>57</v>
      </c>
      <c r="B34" s="1117"/>
      <c r="C34" s="929" t="s">
        <v>644</v>
      </c>
      <c r="D34" s="930" t="s">
        <v>134</v>
      </c>
      <c r="E34" s="931" t="s">
        <v>193</v>
      </c>
      <c r="F34" s="931" t="s">
        <v>193</v>
      </c>
      <c r="G34" s="931" t="s">
        <v>193</v>
      </c>
      <c r="H34" s="931">
        <v>0.26500000000000001</v>
      </c>
      <c r="I34" s="931">
        <v>0.28899999999999998</v>
      </c>
      <c r="J34" s="931">
        <v>0.253</v>
      </c>
      <c r="K34" s="931">
        <v>0.247</v>
      </c>
      <c r="L34" s="931">
        <v>0.25700000000000001</v>
      </c>
      <c r="M34" s="931">
        <v>0.26400000000000001</v>
      </c>
      <c r="N34" s="931">
        <v>0.26300000000000001</v>
      </c>
      <c r="O34" s="931">
        <v>0.26200000000000001</v>
      </c>
      <c r="P34" s="931">
        <v>0.25</v>
      </c>
      <c r="Q34" s="931">
        <v>0.26900000000000002</v>
      </c>
      <c r="R34" s="931" t="s">
        <v>193</v>
      </c>
      <c r="S34" s="635">
        <f t="shared" si="1"/>
        <v>0.26900000000000002</v>
      </c>
    </row>
    <row r="35" spans="1:19" s="28" customFormat="1">
      <c r="A35" s="4" t="s">
        <v>40</v>
      </c>
      <c r="B35" s="1117"/>
      <c r="C35" s="4" t="s">
        <v>644</v>
      </c>
      <c r="D35" s="9" t="s">
        <v>134</v>
      </c>
      <c r="E35" s="10" t="s">
        <v>193</v>
      </c>
      <c r="F35" s="10" t="s">
        <v>193</v>
      </c>
      <c r="G35" s="10" t="s">
        <v>193</v>
      </c>
      <c r="H35" s="10">
        <v>0.24099999999999999</v>
      </c>
      <c r="I35" s="10">
        <v>0.24</v>
      </c>
      <c r="J35" s="10">
        <v>0.23799999999999999</v>
      </c>
      <c r="K35" s="10">
        <v>0.24</v>
      </c>
      <c r="L35" s="10">
        <v>0.23499999999999999</v>
      </c>
      <c r="M35" s="10">
        <v>0.246</v>
      </c>
      <c r="N35" s="10">
        <v>0.246</v>
      </c>
      <c r="O35" s="10">
        <v>0.245</v>
      </c>
      <c r="P35" s="10">
        <v>0.25</v>
      </c>
      <c r="Q35" s="10">
        <v>0.255</v>
      </c>
      <c r="R35" s="10" t="s">
        <v>193</v>
      </c>
      <c r="S35" s="28">
        <f t="shared" si="1"/>
        <v>0.255</v>
      </c>
    </row>
    <row r="36" spans="1:19" s="28" customFormat="1">
      <c r="A36" s="4" t="s">
        <v>27</v>
      </c>
      <c r="B36" s="1117"/>
      <c r="C36" s="4" t="s">
        <v>644</v>
      </c>
      <c r="D36" s="9" t="s">
        <v>134</v>
      </c>
      <c r="E36" s="11" t="s">
        <v>193</v>
      </c>
      <c r="F36" s="11" t="s">
        <v>193</v>
      </c>
      <c r="G36" s="11" t="s">
        <v>193</v>
      </c>
      <c r="H36" s="11">
        <v>0.33200000000000002</v>
      </c>
      <c r="I36" s="11">
        <v>0.32400000000000001</v>
      </c>
      <c r="J36" s="11">
        <v>0.316</v>
      </c>
      <c r="K36" s="11">
        <v>0.32400000000000001</v>
      </c>
      <c r="L36" s="11">
        <v>0.32800000000000001</v>
      </c>
      <c r="M36" s="11">
        <v>0.33400000000000002</v>
      </c>
      <c r="N36" s="11">
        <v>0.34</v>
      </c>
      <c r="O36" s="11">
        <v>0.34200000000000003</v>
      </c>
      <c r="P36" s="11">
        <v>0.33500000000000002</v>
      </c>
      <c r="Q36" s="11">
        <v>0.34599999999999997</v>
      </c>
      <c r="R36" s="11" t="s">
        <v>193</v>
      </c>
      <c r="S36" s="28">
        <f t="shared" si="1"/>
        <v>0.34599999999999997</v>
      </c>
    </row>
    <row r="37" spans="1:19" s="28" customFormat="1">
      <c r="A37" s="4" t="s">
        <v>43</v>
      </c>
      <c r="B37" s="1117"/>
      <c r="C37" s="4" t="s">
        <v>644</v>
      </c>
      <c r="D37" s="9" t="s">
        <v>134</v>
      </c>
      <c r="E37" s="10" t="s">
        <v>193</v>
      </c>
      <c r="F37" s="10" t="s">
        <v>193</v>
      </c>
      <c r="G37" s="10" t="s">
        <v>193</v>
      </c>
      <c r="H37" s="10" t="s">
        <v>193</v>
      </c>
      <c r="I37" s="10" t="s">
        <v>193</v>
      </c>
      <c r="J37" s="10" t="s">
        <v>193</v>
      </c>
      <c r="K37" s="10" t="s">
        <v>193</v>
      </c>
      <c r="L37" s="10" t="s">
        <v>193</v>
      </c>
      <c r="M37" s="10" t="s">
        <v>193</v>
      </c>
      <c r="N37" s="10" t="s">
        <v>193</v>
      </c>
      <c r="O37" s="10">
        <v>0.27300000000000002</v>
      </c>
      <c r="P37" s="10">
        <v>0.27400000000000002</v>
      </c>
      <c r="Q37" s="10">
        <v>0.28100000000000003</v>
      </c>
      <c r="R37" s="10" t="s">
        <v>193</v>
      </c>
      <c r="S37" s="28">
        <f t="shared" si="1"/>
        <v>0.28100000000000003</v>
      </c>
    </row>
    <row r="38" spans="1:19" s="28" customFormat="1" ht="21">
      <c r="A38" s="4" t="s">
        <v>58</v>
      </c>
      <c r="B38" s="1117"/>
      <c r="C38" s="4" t="s">
        <v>644</v>
      </c>
      <c r="D38" s="9" t="s">
        <v>134</v>
      </c>
      <c r="E38" s="11" t="s">
        <v>193</v>
      </c>
      <c r="F38" s="11" t="s">
        <v>193</v>
      </c>
      <c r="G38" s="11" t="s">
        <v>193</v>
      </c>
      <c r="H38" s="11" t="s">
        <v>193</v>
      </c>
      <c r="I38" s="11" t="s">
        <v>193</v>
      </c>
      <c r="J38" s="11" t="s">
        <v>193</v>
      </c>
      <c r="K38" s="11" t="s">
        <v>193</v>
      </c>
      <c r="L38" s="11" t="s">
        <v>193</v>
      </c>
      <c r="M38" s="11" t="s">
        <v>193</v>
      </c>
      <c r="N38" s="11" t="s">
        <v>193</v>
      </c>
      <c r="O38" s="11" t="s">
        <v>193</v>
      </c>
      <c r="P38" s="11" t="s">
        <v>193</v>
      </c>
      <c r="Q38" s="11">
        <v>0.29499999999999998</v>
      </c>
      <c r="R38" s="11" t="s">
        <v>193</v>
      </c>
      <c r="S38" s="28">
        <f t="shared" si="1"/>
        <v>0.29499999999999998</v>
      </c>
    </row>
    <row r="39" spans="1:19" s="28" customFormat="1">
      <c r="A39" s="4" t="s">
        <v>59</v>
      </c>
      <c r="B39" s="1117"/>
      <c r="C39" s="4" t="s">
        <v>644</v>
      </c>
      <c r="D39" s="9" t="s">
        <v>134</v>
      </c>
      <c r="E39" s="10" t="s">
        <v>193</v>
      </c>
      <c r="F39" s="10" t="s">
        <v>193</v>
      </c>
      <c r="G39" s="10" t="s">
        <v>193</v>
      </c>
      <c r="H39" s="10" t="s">
        <v>193</v>
      </c>
      <c r="I39" s="10" t="s">
        <v>193</v>
      </c>
      <c r="J39" s="10" t="s">
        <v>193</v>
      </c>
      <c r="K39" s="10" t="s">
        <v>193</v>
      </c>
      <c r="L39" s="10" t="s">
        <v>193</v>
      </c>
      <c r="M39" s="10" t="s">
        <v>193</v>
      </c>
      <c r="N39" s="10" t="s">
        <v>193</v>
      </c>
      <c r="O39" s="10">
        <v>0.40699999999999997</v>
      </c>
      <c r="P39" s="10">
        <v>0.40200000000000002</v>
      </c>
      <c r="Q39" s="10">
        <v>0.39300000000000002</v>
      </c>
      <c r="R39" s="10" t="s">
        <v>193</v>
      </c>
      <c r="S39" s="28">
        <f t="shared" si="1"/>
        <v>0.39300000000000002</v>
      </c>
    </row>
    <row r="40" spans="1:19" s="28" customFormat="1" ht="21">
      <c r="A40" s="4" t="s">
        <v>60</v>
      </c>
      <c r="B40" s="1117"/>
      <c r="C40" s="4" t="s">
        <v>644</v>
      </c>
      <c r="D40" s="9" t="s">
        <v>134</v>
      </c>
      <c r="E40" s="11" t="s">
        <v>193</v>
      </c>
      <c r="F40" s="11">
        <v>0.35899999999999999</v>
      </c>
      <c r="G40" s="11">
        <v>0.35299999999999998</v>
      </c>
      <c r="H40" s="11">
        <v>0.35399999999999998</v>
      </c>
      <c r="I40" s="11">
        <v>0.35899999999999999</v>
      </c>
      <c r="J40" s="11">
        <v>0.36399999999999999</v>
      </c>
      <c r="K40" s="11">
        <v>0.373</v>
      </c>
      <c r="L40" s="11">
        <v>0.36899999999999999</v>
      </c>
      <c r="M40" s="11">
        <v>0.374</v>
      </c>
      <c r="N40" s="11">
        <v>0.35099999999999998</v>
      </c>
      <c r="O40" s="11">
        <v>0.35399999999999998</v>
      </c>
      <c r="P40" s="11">
        <v>0.35099999999999998</v>
      </c>
      <c r="Q40" s="11">
        <v>0.35799999999999998</v>
      </c>
      <c r="R40" s="11" t="s">
        <v>193</v>
      </c>
      <c r="S40" s="28">
        <f t="shared" si="1"/>
        <v>0.35799999999999998</v>
      </c>
    </row>
    <row r="41" spans="1:19" s="28" customFormat="1" ht="21">
      <c r="A41" s="4" t="s">
        <v>61</v>
      </c>
      <c r="B41" s="1117"/>
      <c r="C41" s="4" t="s">
        <v>644</v>
      </c>
      <c r="D41" s="9" t="s">
        <v>134</v>
      </c>
      <c r="E41" s="10" t="s">
        <v>193</v>
      </c>
      <c r="F41" s="10" t="s">
        <v>193</v>
      </c>
      <c r="G41" s="10" t="s">
        <v>193</v>
      </c>
      <c r="H41" s="10" t="s">
        <v>193</v>
      </c>
      <c r="I41" s="10" t="s">
        <v>193</v>
      </c>
      <c r="J41" s="10" t="s">
        <v>193</v>
      </c>
      <c r="K41" s="10" t="s">
        <v>193</v>
      </c>
      <c r="L41" s="10" t="s">
        <v>193</v>
      </c>
      <c r="M41" s="10" t="s">
        <v>193</v>
      </c>
      <c r="N41" s="10" t="s">
        <v>193</v>
      </c>
      <c r="O41" s="10" t="s">
        <v>193</v>
      </c>
      <c r="P41" s="10" t="s">
        <v>193</v>
      </c>
      <c r="Q41" s="10">
        <v>0.39600000000000002</v>
      </c>
      <c r="R41" s="10">
        <v>0.39400000000000002</v>
      </c>
      <c r="S41" s="28">
        <f>R41</f>
        <v>0.39400000000000002</v>
      </c>
    </row>
    <row r="42" spans="1:19" s="28" customFormat="1" ht="16.5" customHeight="1">
      <c r="B42" s="252" t="s">
        <v>64</v>
      </c>
      <c r="C42" s="252"/>
      <c r="D42" s="252"/>
      <c r="S42" s="647">
        <f>AVERAGE(S7:S41)</f>
        <v>0.31688571428571444</v>
      </c>
    </row>
    <row r="43" spans="1:19" ht="16.5" customHeight="1">
      <c r="B43" s="252" t="s">
        <v>3323</v>
      </c>
      <c r="C43" s="252"/>
      <c r="D43" s="252"/>
      <c r="S43" s="647">
        <f>STDEV(S7:S41)</f>
        <v>5.4461411826642506E-2</v>
      </c>
    </row>
    <row r="44" spans="1:19" ht="16.5" customHeight="1">
      <c r="B44" s="671" t="s">
        <v>3324</v>
      </c>
      <c r="C44" s="671"/>
      <c r="D44" s="671"/>
      <c r="S44" s="928">
        <f>-(S34-S42)/S43</f>
        <v>0.87925951016732073</v>
      </c>
    </row>
  </sheetData>
  <mergeCells count="8">
    <mergeCell ref="A5:D5"/>
    <mergeCell ref="B7:B41"/>
    <mergeCell ref="A2:D2"/>
    <mergeCell ref="E2:R2"/>
    <mergeCell ref="A3:D3"/>
    <mergeCell ref="E3:R3"/>
    <mergeCell ref="A4:D4"/>
    <mergeCell ref="E4:R4"/>
  </mergeCells>
  <hyperlinks>
    <hyperlink ref="A1" r:id="rId1" tooltip="Click once to display linked information. Click and hold to select this cell." display="http://stats.oecd.org/OECDStat_Metadata/ShowMetadata.ashx?Dataset=IDD&amp;ShowOnWeb=true&amp;Lang=en"/>
    <hyperlink ref="E2" r:id="rId2" tooltip="Click once to display linked information. Click and hold to select this cell." display="http://stats.oecd.org/OECDStat_Metadata/ShowMetadata.ashx?Dataset=IDD&amp;Coords=[MEASURE].[GINI]&amp;ShowOnWeb=true&amp;Lang=en"/>
    <hyperlink ref="E4" r:id="rId3" tooltip="Click once to display linked information. Click and hold to select this cell." display="http://stats.oecd.org/OECDStat_Metadata/ShowMetadata.ashx?Dataset=IDD&amp;Coords=[DEFINITION].[CURRENT]&amp;ShowOnWeb=true&amp;Lang=en"/>
    <hyperlink ref="B7" r:id="rId4" tooltip="Click once to display linked information. Click and hold to select this cell." display="http://stats.oecd.org/OECDStat_Metadata/ShowMetadata.ashx?Dataset=IDD&amp;Coords=[METHODO].[METH2012]&amp;ShowOnWeb=true&amp;Lang=en"/>
    <hyperlink ref="D7" r:id="rId5" tooltip="Click once to display linked information. Click and hold to select this cell." display="http://stats.oecd.org/OECDStat_Metadata/ShowMetadata.ashx?Dataset=IDD&amp;Coords=[MEASURE].[GINI],[AGE].[TOT],[DEFINITION].[CURRENT],[METHODO].[METH2012],[LOCATION].[AUS]&amp;ShowOnWeb=true"/>
    <hyperlink ref="D8" r:id="rId6" tooltip="Click once to display linked information. Click and hold to select this cell." display="http://stats.oecd.org/OECDStat_Metadata/ShowMetadata.ashx?Dataset=IDD&amp;Coords=[MEASURE].[GINI],[AGE].[TOT],[DEFINITION].[CURRENT],[METHODO].[METH2012],[LOCATION].[AUT]&amp;ShowOnWeb=true"/>
    <hyperlink ref="D9" r:id="rId7" tooltip="Click once to display linked information. Click and hold to select this cell." display="http://stats.oecd.org/OECDStat_Metadata/ShowMetadata.ashx?Dataset=IDD&amp;Coords=[MEASURE].[GINI],[AGE].[TOT],[DEFINITION].[CURRENT],[METHODO].[METH2012],[LOCATION].[BEL]&amp;ShowOnWeb=true"/>
    <hyperlink ref="D10" r:id="rId8" tooltip="Click once to display linked information. Click and hold to select this cell." display="http://stats.oecd.org/OECDStat_Metadata/ShowMetadata.ashx?Dataset=IDD&amp;Coords=[MEASURE].[GINI],[AGE].[TOT],[DEFINITION].[CURRENT],[METHODO].[METH2012],[LOCATION].[CAN]&amp;ShowOnWeb=true"/>
    <hyperlink ref="D11" r:id="rId9" tooltip="Click once to display linked information. Click and hold to select this cell." display="http://stats.oecd.org/OECDStat_Metadata/ShowMetadata.ashx?Dataset=IDD&amp;Coords=[MEASURE].[GINI],[AGE].[TOT],[DEFINITION].[CURRENT],[METHODO].[METH2012],[LOCATION].[CHL]&amp;ShowOnWeb=true"/>
    <hyperlink ref="D12" r:id="rId10" tooltip="Click once to display linked information. Click and hold to select this cell." display="http://stats.oecd.org/OECDStat_Metadata/ShowMetadata.ashx?Dataset=IDD&amp;Coords=[MEASURE].[GINI],[AGE].[TOT],[DEFINITION].[CURRENT],[METHODO].[METH2012],[LOCATION].[CZE]&amp;ShowOnWeb=true"/>
    <hyperlink ref="D13" r:id="rId11" tooltip="Click once to display linked information. Click and hold to select this cell." display="http://stats.oecd.org/OECDStat_Metadata/ShowMetadata.ashx?Dataset=IDD&amp;Coords=[MEASURE].[GINI],[AGE].[TOT],[DEFINITION].[CURRENT],[METHODO].[METH2012],[LOCATION].[DNK]&amp;ShowOnWeb=true"/>
    <hyperlink ref="D14" r:id="rId12" tooltip="Click once to display linked information. Click and hold to select this cell." display="http://stats.oecd.org/OECDStat_Metadata/ShowMetadata.ashx?Dataset=IDD&amp;Coords=[MEASURE].[GINI],[AGE].[TOT],[DEFINITION].[CURRENT],[METHODO].[METH2012],[LOCATION].[EST]&amp;ShowOnWeb=true"/>
    <hyperlink ref="D15" r:id="rId13" tooltip="Click once to display linked information. Click and hold to select this cell." display="http://stats.oecd.org/OECDStat_Metadata/ShowMetadata.ashx?Dataset=IDD&amp;Coords=[MEASURE].[GINI],[AGE].[TOT],[DEFINITION].[CURRENT],[METHODO].[METH2012],[LOCATION].[FIN]&amp;ShowOnWeb=true"/>
    <hyperlink ref="D16" r:id="rId14" tooltip="Click once to display linked information. Click and hold to select this cell." display="http://stats.oecd.org/OECDStat_Metadata/ShowMetadata.ashx?Dataset=IDD&amp;Coords=[MEASURE].[GINI],[AGE].[TOT],[DEFINITION].[CURRENT],[METHODO].[METH2012],[LOCATION].[FRA]&amp;ShowOnWeb=true"/>
    <hyperlink ref="A17" r:id="rId15" tooltip="Click once to display linked information. Click and hold to select this cell." display="http://stats.oecd.org/OECDStat_Metadata/ShowMetadata.ashx?Dataset=IDD&amp;Coords=[LOCATION].[DEU]&amp;ShowOnWeb=true&amp;Lang=en"/>
    <hyperlink ref="D17" r:id="rId16" tooltip="Click once to display linked information. Click and hold to select this cell." display="http://stats.oecd.org/OECDStat_Metadata/ShowMetadata.ashx?Dataset=IDD&amp;Coords=[MEASURE].[GINI],[AGE].[TOT],[DEFINITION].[CURRENT],[METHODO].[METH2012],[LOCATION].[DEU]&amp;ShowOnWeb=true"/>
    <hyperlink ref="D18" r:id="rId17" tooltip="Click once to display linked information. Click and hold to select this cell." display="http://stats.oecd.org/OECDStat_Metadata/ShowMetadata.ashx?Dataset=IDD&amp;Coords=[MEASURE].[GINI],[AGE].[TOT],[DEFINITION].[CURRENT],[METHODO].[METH2012],[LOCATION].[GRC]&amp;ShowOnWeb=true"/>
    <hyperlink ref="D19" r:id="rId18" tooltip="Click once to display linked information. Click and hold to select this cell." display="http://stats.oecd.org/OECDStat_Metadata/ShowMetadata.ashx?Dataset=IDD&amp;Coords=[MEASURE].[GINI],[AGE].[TOT],[DEFINITION].[CURRENT],[METHODO].[METH2012],[LOCATION].[HUN]&amp;ShowOnWeb=true"/>
    <hyperlink ref="D20" r:id="rId19" tooltip="Click once to display linked information. Click and hold to select this cell." display="http://stats.oecd.org/OECDStat_Metadata/ShowMetadata.ashx?Dataset=IDD&amp;Coords=[MEASURE].[GINI],[AGE].[TOT],[DEFINITION].[CURRENT],[METHODO].[METH2012],[LOCATION].[ISL]&amp;ShowOnWeb=true"/>
    <hyperlink ref="D21" r:id="rId20" tooltip="Click once to display linked information. Click and hold to select this cell." display="http://stats.oecd.org/OECDStat_Metadata/ShowMetadata.ashx?Dataset=IDD&amp;Coords=[MEASURE].[GINI],[AGE].[TOT],[DEFINITION].[CURRENT],[METHODO].[METH2012],[LOCATION].[IRL]&amp;ShowOnWeb=true"/>
    <hyperlink ref="A22" r:id="rId21" tooltip="Click once to display linked information. Click and hold to select this cell." display="http://stats.oecd.org/OECDStat_Metadata/ShowMetadata.ashx?Dataset=IDD&amp;Coords=[LOCATION].[ISR]&amp;ShowOnWeb=true&amp;Lang=en"/>
    <hyperlink ref="D22" r:id="rId22" tooltip="Click once to display linked information. Click and hold to select this cell." display="http://stats.oecd.org/OECDStat_Metadata/ShowMetadata.ashx?Dataset=IDD&amp;Coords=[MEASURE].[GINI],[AGE].[TOT],[DEFINITION].[CURRENT],[METHODO].[METH2012],[LOCATION].[ISR]&amp;ShowOnWeb=true"/>
    <hyperlink ref="D23" r:id="rId23" tooltip="Click once to display linked information. Click and hold to select this cell." display="http://stats.oecd.org/OECDStat_Metadata/ShowMetadata.ashx?Dataset=IDD&amp;Coords=[MEASURE].[GINI],[AGE].[TOT],[DEFINITION].[CURRENT],[METHODO].[METH2012],[LOCATION].[ITA]&amp;ShowOnWeb=true"/>
    <hyperlink ref="A24" r:id="rId24" tooltip="Click once to display linked information. Click and hold to select this cell." display="http://stats.oecd.org/OECDStat_Metadata/ShowMetadata.ashx?Dataset=IDD&amp;Coords=[LOCATION].[JPN]&amp;ShowOnWeb=true&amp;Lang=en"/>
    <hyperlink ref="D24" r:id="rId25" tooltip="Click once to display linked information. Click and hold to select this cell." display="http://stats.oecd.org/OECDStat_Metadata/ShowMetadata.ashx?Dataset=IDD&amp;Coords=[MEASURE].[GINI],[AGE].[TOT],[DEFINITION].[CURRENT],[METHODO].[METH2012],[LOCATION].[JPN]&amp;ShowOnWeb=true"/>
    <hyperlink ref="D25" r:id="rId26" tooltip="Click once to display linked information. Click and hold to select this cell." display="http://stats.oecd.org/OECDStat_Metadata/ShowMetadata.ashx?Dataset=IDD&amp;Coords=[MEASURE].[GINI],[AGE].[TOT],[DEFINITION].[CURRENT],[METHODO].[METH2012],[LOCATION].[KOR]&amp;ShowOnWeb=true"/>
    <hyperlink ref="D26" r:id="rId27" tooltip="Click once to display linked information. Click and hold to select this cell." display="http://stats.oecd.org/OECDStat_Metadata/ShowMetadata.ashx?Dataset=IDD&amp;Coords=[MEASURE].[GINI],[AGE].[TOT],[DEFINITION].[CURRENT],[METHODO].[METH2012],[LOCATION].[LVA]&amp;ShowOnWeb=true"/>
    <hyperlink ref="D27" r:id="rId28" tooltip="Click once to display linked information. Click and hold to select this cell." display="http://stats.oecd.org/OECDStat_Metadata/ShowMetadata.ashx?Dataset=IDD&amp;Coords=[MEASURE].[GINI],[AGE].[TOT],[DEFINITION].[CURRENT],[METHODO].[METH2012],[LOCATION].[LUX]&amp;ShowOnWeb=true"/>
    <hyperlink ref="D28" r:id="rId29" tooltip="Click once to display linked information. Click and hold to select this cell." display="http://stats.oecd.org/OECDStat_Metadata/ShowMetadata.ashx?Dataset=IDD&amp;Coords=[MEASURE].[GINI],[AGE].[TOT],[DEFINITION].[CURRENT],[METHODO].[METH2012],[LOCATION].[MEX]&amp;ShowOnWeb=true"/>
    <hyperlink ref="D29" r:id="rId30" tooltip="Click once to display linked information. Click and hold to select this cell." display="http://stats.oecd.org/OECDStat_Metadata/ShowMetadata.ashx?Dataset=IDD&amp;Coords=[MEASURE].[GINI],[AGE].[TOT],[DEFINITION].[CURRENT],[METHODO].[METH2012],[LOCATION].[NLD]&amp;ShowOnWeb=true"/>
    <hyperlink ref="D30" r:id="rId31" tooltip="Click once to display linked information. Click and hold to select this cell." display="http://stats.oecd.org/OECDStat_Metadata/ShowMetadata.ashx?Dataset=IDD&amp;Coords=[MEASURE].[GINI],[AGE].[TOT],[DEFINITION].[CURRENT],[METHODO].[METH2012],[LOCATION].[NZL]&amp;ShowOnWeb=true"/>
    <hyperlink ref="D31" r:id="rId32" tooltip="Click once to display linked information. Click and hold to select this cell." display="http://stats.oecd.org/OECDStat_Metadata/ShowMetadata.ashx?Dataset=IDD&amp;Coords=[MEASURE].[GINI],[AGE].[TOT],[DEFINITION].[CURRENT],[METHODO].[METH2012],[LOCATION].[NOR]&amp;ShowOnWeb=true"/>
    <hyperlink ref="D32" r:id="rId33" tooltip="Click once to display linked information. Click and hold to select this cell." display="http://stats.oecd.org/OECDStat_Metadata/ShowMetadata.ashx?Dataset=IDD&amp;Coords=[MEASURE].[GINI],[AGE].[TOT],[DEFINITION].[CURRENT],[METHODO].[METH2012],[LOCATION].[POL]&amp;ShowOnWeb=true"/>
    <hyperlink ref="D33" r:id="rId34" tooltip="Click once to display linked information. Click and hold to select this cell." display="http://stats.oecd.org/OECDStat_Metadata/ShowMetadata.ashx?Dataset=IDD&amp;Coords=[MEASURE].[GINI],[AGE].[TOT],[DEFINITION].[CURRENT],[METHODO].[METH2012],[LOCATION].[PRT]&amp;ShowOnWeb=true"/>
    <hyperlink ref="D34" r:id="rId35" tooltip="Click once to display linked information. Click and hold to select this cell." display="http://stats.oecd.org/OECDStat_Metadata/ShowMetadata.ashx?Dataset=IDD&amp;Coords=[MEASURE].[GINI],[AGE].[TOT],[DEFINITION].[CURRENT],[METHODO].[METH2012],[LOCATION].[SVK]&amp;ShowOnWeb=true"/>
    <hyperlink ref="D35" r:id="rId36" tooltip="Click once to display linked information. Click and hold to select this cell." display="http://stats.oecd.org/OECDStat_Metadata/ShowMetadata.ashx?Dataset=IDD&amp;Coords=[MEASURE].[GINI],[AGE].[TOT],[DEFINITION].[CURRENT],[METHODO].[METH2012],[LOCATION].[SVN]&amp;ShowOnWeb=true"/>
    <hyperlink ref="D36" r:id="rId37" tooltip="Click once to display linked information. Click and hold to select this cell." display="http://stats.oecd.org/OECDStat_Metadata/ShowMetadata.ashx?Dataset=IDD&amp;Coords=[MEASURE].[GINI],[AGE].[TOT],[DEFINITION].[CURRENT],[METHODO].[METH2012],[LOCATION].[ESP]&amp;ShowOnWeb=true"/>
    <hyperlink ref="D37" r:id="rId38" tooltip="Click once to display linked information. Click and hold to select this cell." display="http://stats.oecd.org/OECDStat_Metadata/ShowMetadata.ashx?Dataset=IDD&amp;Coords=[MEASURE].[GINI],[AGE].[TOT],[DEFINITION].[CURRENT],[METHODO].[METH2012],[LOCATION].[SWE]&amp;ShowOnWeb=true"/>
    <hyperlink ref="D38" r:id="rId39" tooltip="Click once to display linked information. Click and hold to select this cell." display="http://stats.oecd.org/OECDStat_Metadata/ShowMetadata.ashx?Dataset=IDD&amp;Coords=[MEASURE].[GINI],[AGE].[TOT],[DEFINITION].[CURRENT],[METHODO].[METH2012],[LOCATION].[CHE]&amp;ShowOnWeb=true"/>
    <hyperlink ref="D39" r:id="rId40" tooltip="Click once to display linked information. Click and hold to select this cell." display="http://stats.oecd.org/OECDStat_Metadata/ShowMetadata.ashx?Dataset=IDD&amp;Coords=[MEASURE].[GINI],[AGE].[TOT],[DEFINITION].[CURRENT],[METHODO].[METH2012],[LOCATION].[TUR]&amp;ShowOnWeb=true"/>
    <hyperlink ref="D40" r:id="rId41" tooltip="Click once to display linked information. Click and hold to select this cell." display="http://stats.oecd.org/OECDStat_Metadata/ShowMetadata.ashx?Dataset=IDD&amp;Coords=[MEASURE].[GINI],[AGE].[TOT],[DEFINITION].[CURRENT],[METHODO].[METH2012],[LOCATION].[GBR]&amp;ShowOnWeb=true"/>
    <hyperlink ref="D41" r:id="rId42" tooltip="Click once to display linked information. Click and hold to select this cell." display="http://stats.oecd.org/OECDStat_Metadata/ShowMetadata.ashx?Dataset=IDD&amp;Coords=[MEASURE].[GINI],[AGE].[TOT],[DEFINITION].[CURRENT],[METHODO].[METH2012],[LOCATION].[USA]&amp;ShowOnWeb=tru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topLeftCell="A31" workbookViewId="0">
      <selection activeCell="A50" sqref="A50:A52"/>
    </sheetView>
  </sheetViews>
  <sheetFormatPr defaultRowHeight="12.75"/>
  <cols>
    <col min="1" max="1" width="36.7109375" style="641" customWidth="1"/>
    <col min="2" max="5" width="9.140625" style="641"/>
    <col min="6" max="6" width="10" style="641" customWidth="1"/>
    <col min="7" max="7" width="11" style="641" customWidth="1"/>
    <col min="8" max="256" width="9.140625" style="641"/>
    <col min="257" max="257" width="12.7109375" style="641" customWidth="1"/>
    <col min="258" max="261" width="9.140625" style="641"/>
    <col min="262" max="262" width="10" style="641" customWidth="1"/>
    <col min="263" max="263" width="11" style="641" customWidth="1"/>
    <col min="264" max="512" width="9.140625" style="641"/>
    <col min="513" max="513" width="12.7109375" style="641" customWidth="1"/>
    <col min="514" max="517" width="9.140625" style="641"/>
    <col min="518" max="518" width="10" style="641" customWidth="1"/>
    <col min="519" max="519" width="11" style="641" customWidth="1"/>
    <col min="520" max="768" width="9.140625" style="641"/>
    <col min="769" max="769" width="12.7109375" style="641" customWidth="1"/>
    <col min="770" max="773" width="9.140625" style="641"/>
    <col min="774" max="774" width="10" style="641" customWidth="1"/>
    <col min="775" max="775" width="11" style="641" customWidth="1"/>
    <col min="776" max="1024" width="9.140625" style="641"/>
    <col min="1025" max="1025" width="12.7109375" style="641" customWidth="1"/>
    <col min="1026" max="1029" width="9.140625" style="641"/>
    <col min="1030" max="1030" width="10" style="641" customWidth="1"/>
    <col min="1031" max="1031" width="11" style="641" customWidth="1"/>
    <col min="1032" max="1280" width="9.140625" style="641"/>
    <col min="1281" max="1281" width="12.7109375" style="641" customWidth="1"/>
    <col min="1282" max="1285" width="9.140625" style="641"/>
    <col min="1286" max="1286" width="10" style="641" customWidth="1"/>
    <col min="1287" max="1287" width="11" style="641" customWidth="1"/>
    <col min="1288" max="1536" width="9.140625" style="641"/>
    <col min="1537" max="1537" width="12.7109375" style="641" customWidth="1"/>
    <col min="1538" max="1541" width="9.140625" style="641"/>
    <col min="1542" max="1542" width="10" style="641" customWidth="1"/>
    <col min="1543" max="1543" width="11" style="641" customWidth="1"/>
    <col min="1544" max="1792" width="9.140625" style="641"/>
    <col min="1793" max="1793" width="12.7109375" style="641" customWidth="1"/>
    <col min="1794" max="1797" width="9.140625" style="641"/>
    <col min="1798" max="1798" width="10" style="641" customWidth="1"/>
    <col min="1799" max="1799" width="11" style="641" customWidth="1"/>
    <col min="1800" max="2048" width="9.140625" style="641"/>
    <col min="2049" max="2049" width="12.7109375" style="641" customWidth="1"/>
    <col min="2050" max="2053" width="9.140625" style="641"/>
    <col min="2054" max="2054" width="10" style="641" customWidth="1"/>
    <col min="2055" max="2055" width="11" style="641" customWidth="1"/>
    <col min="2056" max="2304" width="9.140625" style="641"/>
    <col min="2305" max="2305" width="12.7109375" style="641" customWidth="1"/>
    <col min="2306" max="2309" width="9.140625" style="641"/>
    <col min="2310" max="2310" width="10" style="641" customWidth="1"/>
    <col min="2311" max="2311" width="11" style="641" customWidth="1"/>
    <col min="2312" max="2560" width="9.140625" style="641"/>
    <col min="2561" max="2561" width="12.7109375" style="641" customWidth="1"/>
    <col min="2562" max="2565" width="9.140625" style="641"/>
    <col min="2566" max="2566" width="10" style="641" customWidth="1"/>
    <col min="2567" max="2567" width="11" style="641" customWidth="1"/>
    <col min="2568" max="2816" width="9.140625" style="641"/>
    <col min="2817" max="2817" width="12.7109375" style="641" customWidth="1"/>
    <col min="2818" max="2821" width="9.140625" style="641"/>
    <col min="2822" max="2822" width="10" style="641" customWidth="1"/>
    <col min="2823" max="2823" width="11" style="641" customWidth="1"/>
    <col min="2824" max="3072" width="9.140625" style="641"/>
    <col min="3073" max="3073" width="12.7109375" style="641" customWidth="1"/>
    <col min="3074" max="3077" width="9.140625" style="641"/>
    <col min="3078" max="3078" width="10" style="641" customWidth="1"/>
    <col min="3079" max="3079" width="11" style="641" customWidth="1"/>
    <col min="3080" max="3328" width="9.140625" style="641"/>
    <col min="3329" max="3329" width="12.7109375" style="641" customWidth="1"/>
    <col min="3330" max="3333" width="9.140625" style="641"/>
    <col min="3334" max="3334" width="10" style="641" customWidth="1"/>
    <col min="3335" max="3335" width="11" style="641" customWidth="1"/>
    <col min="3336" max="3584" width="9.140625" style="641"/>
    <col min="3585" max="3585" width="12.7109375" style="641" customWidth="1"/>
    <col min="3586" max="3589" width="9.140625" style="641"/>
    <col min="3590" max="3590" width="10" style="641" customWidth="1"/>
    <col min="3591" max="3591" width="11" style="641" customWidth="1"/>
    <col min="3592" max="3840" width="9.140625" style="641"/>
    <col min="3841" max="3841" width="12.7109375" style="641" customWidth="1"/>
    <col min="3842" max="3845" width="9.140625" style="641"/>
    <col min="3846" max="3846" width="10" style="641" customWidth="1"/>
    <col min="3847" max="3847" width="11" style="641" customWidth="1"/>
    <col min="3848" max="4096" width="9.140625" style="641"/>
    <col min="4097" max="4097" width="12.7109375" style="641" customWidth="1"/>
    <col min="4098" max="4101" width="9.140625" style="641"/>
    <col min="4102" max="4102" width="10" style="641" customWidth="1"/>
    <col min="4103" max="4103" width="11" style="641" customWidth="1"/>
    <col min="4104" max="4352" width="9.140625" style="641"/>
    <col min="4353" max="4353" width="12.7109375" style="641" customWidth="1"/>
    <col min="4354" max="4357" width="9.140625" style="641"/>
    <col min="4358" max="4358" width="10" style="641" customWidth="1"/>
    <col min="4359" max="4359" width="11" style="641" customWidth="1"/>
    <col min="4360" max="4608" width="9.140625" style="641"/>
    <col min="4609" max="4609" width="12.7109375" style="641" customWidth="1"/>
    <col min="4610" max="4613" width="9.140625" style="641"/>
    <col min="4614" max="4614" width="10" style="641" customWidth="1"/>
    <col min="4615" max="4615" width="11" style="641" customWidth="1"/>
    <col min="4616" max="4864" width="9.140625" style="641"/>
    <col min="4865" max="4865" width="12.7109375" style="641" customWidth="1"/>
    <col min="4866" max="4869" width="9.140625" style="641"/>
    <col min="4870" max="4870" width="10" style="641" customWidth="1"/>
    <col min="4871" max="4871" width="11" style="641" customWidth="1"/>
    <col min="4872" max="5120" width="9.140625" style="641"/>
    <col min="5121" max="5121" width="12.7109375" style="641" customWidth="1"/>
    <col min="5122" max="5125" width="9.140625" style="641"/>
    <col min="5126" max="5126" width="10" style="641" customWidth="1"/>
    <col min="5127" max="5127" width="11" style="641" customWidth="1"/>
    <col min="5128" max="5376" width="9.140625" style="641"/>
    <col min="5377" max="5377" width="12.7109375" style="641" customWidth="1"/>
    <col min="5378" max="5381" width="9.140625" style="641"/>
    <col min="5382" max="5382" width="10" style="641" customWidth="1"/>
    <col min="5383" max="5383" width="11" style="641" customWidth="1"/>
    <col min="5384" max="5632" width="9.140625" style="641"/>
    <col min="5633" max="5633" width="12.7109375" style="641" customWidth="1"/>
    <col min="5634" max="5637" width="9.140625" style="641"/>
    <col min="5638" max="5638" width="10" style="641" customWidth="1"/>
    <col min="5639" max="5639" width="11" style="641" customWidth="1"/>
    <col min="5640" max="5888" width="9.140625" style="641"/>
    <col min="5889" max="5889" width="12.7109375" style="641" customWidth="1"/>
    <col min="5890" max="5893" width="9.140625" style="641"/>
    <col min="5894" max="5894" width="10" style="641" customWidth="1"/>
    <col min="5895" max="5895" width="11" style="641" customWidth="1"/>
    <col min="5896" max="6144" width="9.140625" style="641"/>
    <col min="6145" max="6145" width="12.7109375" style="641" customWidth="1"/>
    <col min="6146" max="6149" width="9.140625" style="641"/>
    <col min="6150" max="6150" width="10" style="641" customWidth="1"/>
    <col min="6151" max="6151" width="11" style="641" customWidth="1"/>
    <col min="6152" max="6400" width="9.140625" style="641"/>
    <col min="6401" max="6401" width="12.7109375" style="641" customWidth="1"/>
    <col min="6402" max="6405" width="9.140625" style="641"/>
    <col min="6406" max="6406" width="10" style="641" customWidth="1"/>
    <col min="6407" max="6407" width="11" style="641" customWidth="1"/>
    <col min="6408" max="6656" width="9.140625" style="641"/>
    <col min="6657" max="6657" width="12.7109375" style="641" customWidth="1"/>
    <col min="6658" max="6661" width="9.140625" style="641"/>
    <col min="6662" max="6662" width="10" style="641" customWidth="1"/>
    <col min="6663" max="6663" width="11" style="641" customWidth="1"/>
    <col min="6664" max="6912" width="9.140625" style="641"/>
    <col min="6913" max="6913" width="12.7109375" style="641" customWidth="1"/>
    <col min="6914" max="6917" width="9.140625" style="641"/>
    <col min="6918" max="6918" width="10" style="641" customWidth="1"/>
    <col min="6919" max="6919" width="11" style="641" customWidth="1"/>
    <col min="6920" max="7168" width="9.140625" style="641"/>
    <col min="7169" max="7169" width="12.7109375" style="641" customWidth="1"/>
    <col min="7170" max="7173" width="9.140625" style="641"/>
    <col min="7174" max="7174" width="10" style="641" customWidth="1"/>
    <col min="7175" max="7175" width="11" style="641" customWidth="1"/>
    <col min="7176" max="7424" width="9.140625" style="641"/>
    <col min="7425" max="7425" width="12.7109375" style="641" customWidth="1"/>
    <col min="7426" max="7429" width="9.140625" style="641"/>
    <col min="7430" max="7430" width="10" style="641" customWidth="1"/>
    <col min="7431" max="7431" width="11" style="641" customWidth="1"/>
    <col min="7432" max="7680" width="9.140625" style="641"/>
    <col min="7681" max="7681" width="12.7109375" style="641" customWidth="1"/>
    <col min="7682" max="7685" width="9.140625" style="641"/>
    <col min="7686" max="7686" width="10" style="641" customWidth="1"/>
    <col min="7687" max="7687" width="11" style="641" customWidth="1"/>
    <col min="7688" max="7936" width="9.140625" style="641"/>
    <col min="7937" max="7937" width="12.7109375" style="641" customWidth="1"/>
    <col min="7938" max="7941" width="9.140625" style="641"/>
    <col min="7942" max="7942" width="10" style="641" customWidth="1"/>
    <col min="7943" max="7943" width="11" style="641" customWidth="1"/>
    <col min="7944" max="8192" width="9.140625" style="641"/>
    <col min="8193" max="8193" width="12.7109375" style="641" customWidth="1"/>
    <col min="8194" max="8197" width="9.140625" style="641"/>
    <col min="8198" max="8198" width="10" style="641" customWidth="1"/>
    <col min="8199" max="8199" width="11" style="641" customWidth="1"/>
    <col min="8200" max="8448" width="9.140625" style="641"/>
    <col min="8449" max="8449" width="12.7109375" style="641" customWidth="1"/>
    <col min="8450" max="8453" width="9.140625" style="641"/>
    <col min="8454" max="8454" width="10" style="641" customWidth="1"/>
    <col min="8455" max="8455" width="11" style="641" customWidth="1"/>
    <col min="8456" max="8704" width="9.140625" style="641"/>
    <col min="8705" max="8705" width="12.7109375" style="641" customWidth="1"/>
    <col min="8706" max="8709" width="9.140625" style="641"/>
    <col min="8710" max="8710" width="10" style="641" customWidth="1"/>
    <col min="8711" max="8711" width="11" style="641" customWidth="1"/>
    <col min="8712" max="8960" width="9.140625" style="641"/>
    <col min="8961" max="8961" width="12.7109375" style="641" customWidth="1"/>
    <col min="8962" max="8965" width="9.140625" style="641"/>
    <col min="8966" max="8966" width="10" style="641" customWidth="1"/>
    <col min="8967" max="8967" width="11" style="641" customWidth="1"/>
    <col min="8968" max="9216" width="9.140625" style="641"/>
    <col min="9217" max="9217" width="12.7109375" style="641" customWidth="1"/>
    <col min="9218" max="9221" width="9.140625" style="641"/>
    <col min="9222" max="9222" width="10" style="641" customWidth="1"/>
    <col min="9223" max="9223" width="11" style="641" customWidth="1"/>
    <col min="9224" max="9472" width="9.140625" style="641"/>
    <col min="9473" max="9473" width="12.7109375" style="641" customWidth="1"/>
    <col min="9474" max="9477" width="9.140625" style="641"/>
    <col min="9478" max="9478" width="10" style="641" customWidth="1"/>
    <col min="9479" max="9479" width="11" style="641" customWidth="1"/>
    <col min="9480" max="9728" width="9.140625" style="641"/>
    <col min="9729" max="9729" width="12.7109375" style="641" customWidth="1"/>
    <col min="9730" max="9733" width="9.140625" style="641"/>
    <col min="9734" max="9734" width="10" style="641" customWidth="1"/>
    <col min="9735" max="9735" width="11" style="641" customWidth="1"/>
    <col min="9736" max="9984" width="9.140625" style="641"/>
    <col min="9985" max="9985" width="12.7109375" style="641" customWidth="1"/>
    <col min="9986" max="9989" width="9.140625" style="641"/>
    <col min="9990" max="9990" width="10" style="641" customWidth="1"/>
    <col min="9991" max="9991" width="11" style="641" customWidth="1"/>
    <col min="9992" max="10240" width="9.140625" style="641"/>
    <col min="10241" max="10241" width="12.7109375" style="641" customWidth="1"/>
    <col min="10242" max="10245" width="9.140625" style="641"/>
    <col min="10246" max="10246" width="10" style="641" customWidth="1"/>
    <col min="10247" max="10247" width="11" style="641" customWidth="1"/>
    <col min="10248" max="10496" width="9.140625" style="641"/>
    <col min="10497" max="10497" width="12.7109375" style="641" customWidth="1"/>
    <col min="10498" max="10501" width="9.140625" style="641"/>
    <col min="10502" max="10502" width="10" style="641" customWidth="1"/>
    <col min="10503" max="10503" width="11" style="641" customWidth="1"/>
    <col min="10504" max="10752" width="9.140625" style="641"/>
    <col min="10753" max="10753" width="12.7109375" style="641" customWidth="1"/>
    <col min="10754" max="10757" width="9.140625" style="641"/>
    <col min="10758" max="10758" width="10" style="641" customWidth="1"/>
    <col min="10759" max="10759" width="11" style="641" customWidth="1"/>
    <col min="10760" max="11008" width="9.140625" style="641"/>
    <col min="11009" max="11009" width="12.7109375" style="641" customWidth="1"/>
    <col min="11010" max="11013" width="9.140625" style="641"/>
    <col min="11014" max="11014" width="10" style="641" customWidth="1"/>
    <col min="11015" max="11015" width="11" style="641" customWidth="1"/>
    <col min="11016" max="11264" width="9.140625" style="641"/>
    <col min="11265" max="11265" width="12.7109375" style="641" customWidth="1"/>
    <col min="11266" max="11269" width="9.140625" style="641"/>
    <col min="11270" max="11270" width="10" style="641" customWidth="1"/>
    <col min="11271" max="11271" width="11" style="641" customWidth="1"/>
    <col min="11272" max="11520" width="9.140625" style="641"/>
    <col min="11521" max="11521" width="12.7109375" style="641" customWidth="1"/>
    <col min="11522" max="11525" width="9.140625" style="641"/>
    <col min="11526" max="11526" width="10" style="641" customWidth="1"/>
    <col min="11527" max="11527" width="11" style="641" customWidth="1"/>
    <col min="11528" max="11776" width="9.140625" style="641"/>
    <col min="11777" max="11777" width="12.7109375" style="641" customWidth="1"/>
    <col min="11778" max="11781" width="9.140625" style="641"/>
    <col min="11782" max="11782" width="10" style="641" customWidth="1"/>
    <col min="11783" max="11783" width="11" style="641" customWidth="1"/>
    <col min="11784" max="12032" width="9.140625" style="641"/>
    <col min="12033" max="12033" width="12.7109375" style="641" customWidth="1"/>
    <col min="12034" max="12037" width="9.140625" style="641"/>
    <col min="12038" max="12038" width="10" style="641" customWidth="1"/>
    <col min="12039" max="12039" width="11" style="641" customWidth="1"/>
    <col min="12040" max="12288" width="9.140625" style="641"/>
    <col min="12289" max="12289" width="12.7109375" style="641" customWidth="1"/>
    <col min="12290" max="12293" width="9.140625" style="641"/>
    <col min="12294" max="12294" width="10" style="641" customWidth="1"/>
    <col min="12295" max="12295" width="11" style="641" customWidth="1"/>
    <col min="12296" max="12544" width="9.140625" style="641"/>
    <col min="12545" max="12545" width="12.7109375" style="641" customWidth="1"/>
    <col min="12546" max="12549" width="9.140625" style="641"/>
    <col min="12550" max="12550" width="10" style="641" customWidth="1"/>
    <col min="12551" max="12551" width="11" style="641" customWidth="1"/>
    <col min="12552" max="12800" width="9.140625" style="641"/>
    <col min="12801" max="12801" width="12.7109375" style="641" customWidth="1"/>
    <col min="12802" max="12805" width="9.140625" style="641"/>
    <col min="12806" max="12806" width="10" style="641" customWidth="1"/>
    <col min="12807" max="12807" width="11" style="641" customWidth="1"/>
    <col min="12808" max="13056" width="9.140625" style="641"/>
    <col min="13057" max="13057" width="12.7109375" style="641" customWidth="1"/>
    <col min="13058" max="13061" width="9.140625" style="641"/>
    <col min="13062" max="13062" width="10" style="641" customWidth="1"/>
    <col min="13063" max="13063" width="11" style="641" customWidth="1"/>
    <col min="13064" max="13312" width="9.140625" style="641"/>
    <col min="13313" max="13313" width="12.7109375" style="641" customWidth="1"/>
    <col min="13314" max="13317" width="9.140625" style="641"/>
    <col min="13318" max="13318" width="10" style="641" customWidth="1"/>
    <col min="13319" max="13319" width="11" style="641" customWidth="1"/>
    <col min="13320" max="13568" width="9.140625" style="641"/>
    <col min="13569" max="13569" width="12.7109375" style="641" customWidth="1"/>
    <col min="13570" max="13573" width="9.140625" style="641"/>
    <col min="13574" max="13574" width="10" style="641" customWidth="1"/>
    <col min="13575" max="13575" width="11" style="641" customWidth="1"/>
    <col min="13576" max="13824" width="9.140625" style="641"/>
    <col min="13825" max="13825" width="12.7109375" style="641" customWidth="1"/>
    <col min="13826" max="13829" width="9.140625" style="641"/>
    <col min="13830" max="13830" width="10" style="641" customWidth="1"/>
    <col min="13831" max="13831" width="11" style="641" customWidth="1"/>
    <col min="13832" max="14080" width="9.140625" style="641"/>
    <col min="14081" max="14081" width="12.7109375" style="641" customWidth="1"/>
    <col min="14082" max="14085" width="9.140625" style="641"/>
    <col min="14086" max="14086" width="10" style="641" customWidth="1"/>
    <col min="14087" max="14087" width="11" style="641" customWidth="1"/>
    <col min="14088" max="14336" width="9.140625" style="641"/>
    <col min="14337" max="14337" width="12.7109375" style="641" customWidth="1"/>
    <col min="14338" max="14341" width="9.140625" style="641"/>
    <col min="14342" max="14342" width="10" style="641" customWidth="1"/>
    <col min="14343" max="14343" width="11" style="641" customWidth="1"/>
    <col min="14344" max="14592" width="9.140625" style="641"/>
    <col min="14593" max="14593" width="12.7109375" style="641" customWidth="1"/>
    <col min="14594" max="14597" width="9.140625" style="641"/>
    <col min="14598" max="14598" width="10" style="641" customWidth="1"/>
    <col min="14599" max="14599" width="11" style="641" customWidth="1"/>
    <col min="14600" max="14848" width="9.140625" style="641"/>
    <col min="14849" max="14849" width="12.7109375" style="641" customWidth="1"/>
    <col min="14850" max="14853" width="9.140625" style="641"/>
    <col min="14854" max="14854" width="10" style="641" customWidth="1"/>
    <col min="14855" max="14855" width="11" style="641" customWidth="1"/>
    <col min="14856" max="15104" width="9.140625" style="641"/>
    <col min="15105" max="15105" width="12.7109375" style="641" customWidth="1"/>
    <col min="15106" max="15109" width="9.140625" style="641"/>
    <col min="15110" max="15110" width="10" style="641" customWidth="1"/>
    <col min="15111" max="15111" width="11" style="641" customWidth="1"/>
    <col min="15112" max="15360" width="9.140625" style="641"/>
    <col min="15361" max="15361" width="12.7109375" style="641" customWidth="1"/>
    <col min="15362" max="15365" width="9.140625" style="641"/>
    <col min="15366" max="15366" width="10" style="641" customWidth="1"/>
    <col min="15367" max="15367" width="11" style="641" customWidth="1"/>
    <col min="15368" max="15616" width="9.140625" style="641"/>
    <col min="15617" max="15617" width="12.7109375" style="641" customWidth="1"/>
    <col min="15618" max="15621" width="9.140625" style="641"/>
    <col min="15622" max="15622" width="10" style="641" customWidth="1"/>
    <col min="15623" max="15623" width="11" style="641" customWidth="1"/>
    <col min="15624" max="15872" width="9.140625" style="641"/>
    <col min="15873" max="15873" width="12.7109375" style="641" customWidth="1"/>
    <col min="15874" max="15877" width="9.140625" style="641"/>
    <col min="15878" max="15878" width="10" style="641" customWidth="1"/>
    <col min="15879" max="15879" width="11" style="641" customWidth="1"/>
    <col min="15880" max="16128" width="9.140625" style="641"/>
    <col min="16129" max="16129" width="12.7109375" style="641" customWidth="1"/>
    <col min="16130" max="16133" width="9.140625" style="641"/>
    <col min="16134" max="16134" width="10" style="641" customWidth="1"/>
    <col min="16135" max="16135" width="11" style="641" customWidth="1"/>
    <col min="16136" max="16384" width="9.140625" style="641"/>
  </cols>
  <sheetData>
    <row r="1" spans="1:22" s="642" customFormat="1">
      <c r="A1" s="648" t="s">
        <v>664</v>
      </c>
    </row>
    <row r="2" spans="1:22" s="642" customFormat="1">
      <c r="A2" s="642" t="s">
        <v>665</v>
      </c>
      <c r="B2" s="642" t="s">
        <v>666</v>
      </c>
    </row>
    <row r="3" spans="1:22" s="642" customFormat="1">
      <c r="A3" s="642" t="s">
        <v>667</v>
      </c>
    </row>
    <row r="4" spans="1:22" s="642" customFormat="1">
      <c r="A4" s="642" t="s">
        <v>259</v>
      </c>
    </row>
    <row r="5" spans="1:22" s="642" customFormat="1"/>
    <row r="6" spans="1:22">
      <c r="F6" s="646"/>
      <c r="G6" s="646"/>
    </row>
    <row r="7" spans="1:22">
      <c r="A7" s="650" t="s">
        <v>668</v>
      </c>
      <c r="F7" s="651"/>
      <c r="G7" s="651"/>
      <c r="H7" s="643"/>
      <c r="I7" s="643"/>
      <c r="J7" s="643"/>
      <c r="K7" s="643"/>
      <c r="Q7" s="649"/>
      <c r="R7" s="649"/>
      <c r="S7" s="644"/>
      <c r="T7" s="644"/>
      <c r="U7" s="644"/>
    </row>
    <row r="8" spans="1:22">
      <c r="A8" s="652" t="s">
        <v>3322</v>
      </c>
      <c r="F8" s="651"/>
      <c r="G8" s="651"/>
      <c r="H8" s="643"/>
      <c r="I8" s="643"/>
      <c r="J8" s="643"/>
      <c r="K8" s="643"/>
      <c r="O8" s="649"/>
      <c r="P8" s="649"/>
      <c r="Q8" s="649"/>
      <c r="R8" s="649"/>
      <c r="S8" s="644"/>
      <c r="T8" s="644"/>
      <c r="U8" s="644"/>
      <c r="V8" s="644"/>
    </row>
    <row r="9" spans="1:22">
      <c r="A9" s="652" t="s">
        <v>347</v>
      </c>
      <c r="F9" s="651"/>
      <c r="G9" s="651"/>
      <c r="H9" s="643"/>
      <c r="I9" s="643"/>
      <c r="J9" s="643"/>
      <c r="K9" s="643"/>
      <c r="O9" s="649"/>
      <c r="P9" s="649"/>
      <c r="Q9" s="649"/>
      <c r="R9" s="649"/>
      <c r="S9" s="644"/>
      <c r="T9" s="644"/>
      <c r="U9" s="644"/>
      <c r="V9" s="644"/>
    </row>
    <row r="10" spans="1:22">
      <c r="A10" s="652" t="s">
        <v>669</v>
      </c>
      <c r="F10" s="651"/>
      <c r="G10" s="651"/>
      <c r="H10" s="643"/>
      <c r="I10" s="643"/>
      <c r="J10" s="643"/>
      <c r="K10" s="643"/>
      <c r="O10" s="649"/>
      <c r="P10" s="649"/>
      <c r="Q10" s="649"/>
      <c r="R10" s="649"/>
      <c r="S10" s="644"/>
      <c r="T10" s="644"/>
      <c r="U10" s="644"/>
      <c r="V10" s="644"/>
    </row>
    <row r="11" spans="1:22">
      <c r="A11" s="652" t="s">
        <v>670</v>
      </c>
      <c r="F11" s="651"/>
      <c r="O11" s="649"/>
      <c r="P11" s="649"/>
      <c r="Q11" s="649"/>
      <c r="R11" s="649"/>
      <c r="S11" s="644"/>
      <c r="T11" s="644"/>
      <c r="U11" s="644"/>
      <c r="V11" s="644"/>
    </row>
    <row r="12" spans="1:22">
      <c r="A12" s="652" t="s">
        <v>348</v>
      </c>
      <c r="F12" s="651"/>
      <c r="K12" s="643"/>
      <c r="O12" s="649"/>
      <c r="P12" s="649"/>
      <c r="Q12" s="649"/>
      <c r="R12" s="649"/>
      <c r="S12" s="644"/>
      <c r="T12" s="644"/>
      <c r="U12" s="644"/>
      <c r="V12" s="644"/>
    </row>
    <row r="14" spans="1:22" ht="16.5">
      <c r="A14" s="252"/>
      <c r="B14" s="252" t="s">
        <v>99</v>
      </c>
      <c r="C14" s="252" t="s">
        <v>101</v>
      </c>
      <c r="D14" s="252" t="s">
        <v>125</v>
      </c>
      <c r="E14" s="252">
        <v>2014</v>
      </c>
    </row>
    <row r="15" spans="1:22" ht="16.5">
      <c r="A15" t="s">
        <v>336</v>
      </c>
      <c r="B15" s="29">
        <v>46.938747570593002</v>
      </c>
      <c r="C15" s="29">
        <v>54.036742971203999</v>
      </c>
      <c r="D15" s="29">
        <v>60.084983101096</v>
      </c>
      <c r="E15" s="29">
        <v>49.347047071307003</v>
      </c>
    </row>
    <row r="16" spans="1:22" ht="16.5">
      <c r="A16" t="s">
        <v>330</v>
      </c>
      <c r="B16" s="29">
        <v>42.158200849201002</v>
      </c>
      <c r="C16" s="29">
        <v>48.462843057455999</v>
      </c>
      <c r="D16" s="29">
        <v>59.700967914297003</v>
      </c>
      <c r="E16" s="29">
        <v>49.842713603360998</v>
      </c>
    </row>
    <row r="17" spans="1:5" ht="16.5">
      <c r="A17" t="s">
        <v>338</v>
      </c>
      <c r="B17" s="29">
        <v>46.799296831454001</v>
      </c>
      <c r="C17" s="29">
        <v>54.7613918212</v>
      </c>
      <c r="D17" s="29">
        <v>57.772222084705</v>
      </c>
      <c r="E17" s="29">
        <v>58.667745018749002</v>
      </c>
    </row>
    <row r="18" spans="1:5" ht="16.5">
      <c r="A18" t="s">
        <v>329</v>
      </c>
      <c r="B18" s="29">
        <v>52.227073450276997</v>
      </c>
      <c r="C18" s="29">
        <v>56.761183630674999</v>
      </c>
      <c r="D18" s="29">
        <v>57.108833994816003</v>
      </c>
      <c r="E18" s="29">
        <v>57.258095388375999</v>
      </c>
    </row>
    <row r="19" spans="1:5" ht="16.5">
      <c r="A19" t="s">
        <v>319</v>
      </c>
      <c r="B19" s="29">
        <v>49.579419800559002</v>
      </c>
      <c r="C19" s="29">
        <v>56.797867710798997</v>
      </c>
      <c r="D19" s="29">
        <v>57.077554889146001</v>
      </c>
      <c r="E19" s="29">
        <v>57.249613378964</v>
      </c>
    </row>
    <row r="20" spans="1:5" ht="16.5">
      <c r="A20" t="s">
        <v>316</v>
      </c>
      <c r="B20" s="29">
        <v>47.571181415890997</v>
      </c>
      <c r="C20" s="29">
        <v>53.203661392667001</v>
      </c>
      <c r="D20" s="29">
        <v>54.461089661523999</v>
      </c>
      <c r="E20" s="29">
        <v>54.370651722397</v>
      </c>
    </row>
    <row r="21" spans="1:5" ht="16.5">
      <c r="A21" t="s">
        <v>340</v>
      </c>
      <c r="B21" s="29">
        <v>49.652341045169997</v>
      </c>
      <c r="C21" s="29">
        <v>53.098014936252</v>
      </c>
      <c r="D21" s="29">
        <v>53.296303909705003</v>
      </c>
      <c r="E21" s="29">
        <v>52.974983096686998</v>
      </c>
    </row>
    <row r="22" spans="1:5" ht="16.5">
      <c r="A22" t="s">
        <v>320</v>
      </c>
      <c r="B22" s="29">
        <v>46.769218571172999</v>
      </c>
      <c r="C22" s="29">
        <v>51.133250802494999</v>
      </c>
      <c r="D22" s="29">
        <v>50.944614780785002</v>
      </c>
      <c r="E22" s="29">
        <v>51.122053121999997</v>
      </c>
    </row>
    <row r="23" spans="1:5" ht="16.5">
      <c r="A23" t="s">
        <v>326</v>
      </c>
      <c r="B23" s="29">
        <v>49.099984837801003</v>
      </c>
      <c r="C23" s="29">
        <v>54.092937252934</v>
      </c>
      <c r="D23" s="29">
        <v>50.853856591572999</v>
      </c>
      <c r="E23" s="29">
        <v>52.260741436369003</v>
      </c>
    </row>
    <row r="24" spans="1:5" ht="16.5">
      <c r="A24" t="s">
        <v>321</v>
      </c>
      <c r="B24" s="29">
        <v>44.486599207306</v>
      </c>
      <c r="C24" s="29">
        <v>50.223470529960998</v>
      </c>
      <c r="D24" s="29">
        <v>50.070920690424003</v>
      </c>
      <c r="E24" s="29">
        <v>48.961098985334999</v>
      </c>
    </row>
    <row r="25" spans="1:5" ht="16.5">
      <c r="A25" t="s">
        <v>313</v>
      </c>
      <c r="B25" s="29">
        <v>50.245641019394</v>
      </c>
      <c r="C25" s="29">
        <v>50.806234647975003</v>
      </c>
      <c r="D25" s="29">
        <v>49.785842507096</v>
      </c>
      <c r="E25" s="29">
        <v>50.126893593840002</v>
      </c>
    </row>
    <row r="26" spans="1:5" ht="16.5">
      <c r="A26" t="s">
        <v>335</v>
      </c>
      <c r="B26" s="29">
        <v>42.769935389967998</v>
      </c>
      <c r="C26" s="29">
        <v>48.172265846353</v>
      </c>
      <c r="D26" s="29">
        <v>46.789691545940997</v>
      </c>
      <c r="E26" s="29">
        <v>46.602937249665999</v>
      </c>
    </row>
    <row r="27" spans="1:5" ht="16.5">
      <c r="A27" t="s">
        <v>315</v>
      </c>
      <c r="B27" s="29">
        <v>42.897830860606</v>
      </c>
      <c r="C27" s="29">
        <v>49.714535159877002</v>
      </c>
      <c r="D27" s="29">
        <v>45.508551054740998</v>
      </c>
      <c r="E27" s="29">
        <v>44.482012404697997</v>
      </c>
    </row>
    <row r="28" spans="1:5" ht="16.5">
      <c r="A28" t="s">
        <v>671</v>
      </c>
      <c r="B28" s="29">
        <v>40.954605553216844</v>
      </c>
      <c r="C28" s="29">
        <v>46.329010543625451</v>
      </c>
      <c r="D28" s="29">
        <v>45.252933382464036</v>
      </c>
      <c r="E28" s="29"/>
    </row>
    <row r="29" spans="1:5" ht="16.5">
      <c r="A29" t="s">
        <v>328</v>
      </c>
      <c r="B29" s="29">
        <v>42.746732214923</v>
      </c>
      <c r="C29" s="29">
        <v>47.434484218409999</v>
      </c>
      <c r="D29" s="29">
        <v>44.323575893048002</v>
      </c>
      <c r="E29" s="29">
        <v>43.887987767710001</v>
      </c>
    </row>
    <row r="30" spans="1:5" ht="16.5">
      <c r="A30" t="s">
        <v>337</v>
      </c>
      <c r="B30" s="29">
        <v>38.922767894731003</v>
      </c>
      <c r="C30" s="29">
        <v>45.769178728381</v>
      </c>
      <c r="D30" s="29">
        <v>44.297313809533001</v>
      </c>
      <c r="E30" s="29">
        <v>43.565187076805998</v>
      </c>
    </row>
    <row r="31" spans="1:5" ht="16.5">
      <c r="A31" t="s">
        <v>331</v>
      </c>
      <c r="B31" s="29">
        <v>41.444579062335997</v>
      </c>
      <c r="C31" s="29">
        <v>46.0880734972</v>
      </c>
      <c r="D31" s="29">
        <v>44.039414742109003</v>
      </c>
      <c r="E31" s="29">
        <v>45.677415997483998</v>
      </c>
    </row>
    <row r="32" spans="1:5" ht="16.5">
      <c r="A32" t="s">
        <v>672</v>
      </c>
      <c r="B32" s="29">
        <v>40.260994241398002</v>
      </c>
      <c r="C32" s="29">
        <v>48.143750879839999</v>
      </c>
      <c r="D32" s="29">
        <v>43.928916046792999</v>
      </c>
      <c r="E32" s="29"/>
    </row>
    <row r="33" spans="1:5" ht="16.5">
      <c r="A33" t="s">
        <v>673</v>
      </c>
      <c r="B33" s="29">
        <v>38.149684067065003</v>
      </c>
      <c r="C33" s="29">
        <v>45.068150014267999</v>
      </c>
      <c r="D33" s="29">
        <v>43.558411682097997</v>
      </c>
      <c r="E33" s="29">
        <v>44.170658075162002</v>
      </c>
    </row>
    <row r="34" spans="1:5" ht="16.5">
      <c r="A34" t="s">
        <v>339</v>
      </c>
      <c r="B34" s="29">
        <v>35.782392599095999</v>
      </c>
      <c r="C34" s="29">
        <v>41.897067678795999</v>
      </c>
      <c r="D34" s="29">
        <v>42.339959344175</v>
      </c>
      <c r="E34" s="29"/>
    </row>
    <row r="35" spans="1:5" ht="16.5">
      <c r="A35" t="s">
        <v>327</v>
      </c>
      <c r="B35" s="29">
        <v>39.951913177526997</v>
      </c>
      <c r="C35" s="29">
        <v>43.618956165073001</v>
      </c>
      <c r="D35" s="29">
        <v>42.324058596274</v>
      </c>
      <c r="E35" s="29">
        <v>42.049852548239997</v>
      </c>
    </row>
    <row r="36" spans="1:5" ht="16.5">
      <c r="A36" t="s">
        <v>314</v>
      </c>
      <c r="B36" s="29">
        <v>43.062321101001999</v>
      </c>
      <c r="C36" s="29">
        <v>45.210118588684999</v>
      </c>
      <c r="D36" s="29">
        <v>42.213841684857002</v>
      </c>
      <c r="E36" s="29">
        <v>41.912701343926003</v>
      </c>
    </row>
    <row r="37" spans="1:5" ht="16.5">
      <c r="A37" t="s">
        <v>674</v>
      </c>
      <c r="B37" s="29">
        <v>38.964796726800735</v>
      </c>
      <c r="C37" s="29">
        <v>44.391945767769172</v>
      </c>
      <c r="D37" s="29">
        <v>41.885387038239209</v>
      </c>
      <c r="E37" s="29"/>
    </row>
    <row r="38" spans="1:5" ht="16.5">
      <c r="A38" t="s">
        <v>675</v>
      </c>
      <c r="B38" s="29">
        <v>42.722726855683</v>
      </c>
      <c r="C38" s="29">
        <v>42.094335382472003</v>
      </c>
      <c r="D38" s="29">
        <v>41.298246287824</v>
      </c>
      <c r="E38" s="29"/>
    </row>
    <row r="39" spans="1:5" ht="16.5">
      <c r="A39" s="635" t="s">
        <v>307</v>
      </c>
      <c r="B39" s="932">
        <v>36.069476190963002</v>
      </c>
      <c r="C39" s="932">
        <v>43.838734710190998</v>
      </c>
      <c r="D39" s="932">
        <v>41.026448165913997</v>
      </c>
      <c r="E39" s="932">
        <v>41.760631891971002</v>
      </c>
    </row>
    <row r="40" spans="1:5" ht="16.5">
      <c r="A40" t="s">
        <v>310</v>
      </c>
      <c r="B40" s="29">
        <v>35.947812830728999</v>
      </c>
      <c r="C40" s="29">
        <v>47.557982376872999</v>
      </c>
      <c r="D40" s="29">
        <v>40.671864030041</v>
      </c>
      <c r="E40" s="29">
        <v>39.006995232240001</v>
      </c>
    </row>
    <row r="41" spans="1:5" ht="16.5">
      <c r="A41" t="s">
        <v>324</v>
      </c>
      <c r="B41" s="29">
        <v>38.630627754007001</v>
      </c>
      <c r="C41" s="29">
        <v>43.668088272738999</v>
      </c>
      <c r="D41" s="29">
        <v>40.668110356174999</v>
      </c>
      <c r="E41" s="29">
        <v>39.352392537702997</v>
      </c>
    </row>
    <row r="42" spans="1:5" ht="16.5">
      <c r="A42" t="s">
        <v>332</v>
      </c>
      <c r="B42" s="29">
        <v>38.597218727024</v>
      </c>
      <c r="C42" s="29">
        <v>42.233448820836998</v>
      </c>
      <c r="D42" s="29">
        <v>40.115984511081997</v>
      </c>
      <c r="E42" s="29"/>
    </row>
    <row r="43" spans="1:5" ht="16.5">
      <c r="A43" t="s">
        <v>311</v>
      </c>
      <c r="B43" s="29">
        <v>34.303095233697</v>
      </c>
      <c r="C43" s="29">
        <v>46.017270976371002</v>
      </c>
      <c r="D43" s="29">
        <v>38.763421350352999</v>
      </c>
      <c r="E43" s="29">
        <v>38.753671358665002</v>
      </c>
    </row>
    <row r="44" spans="1:5" ht="16.5">
      <c r="A44" t="s">
        <v>322</v>
      </c>
      <c r="B44" s="29">
        <v>36.902462626824999</v>
      </c>
      <c r="C44" s="29">
        <v>42.905018052895002</v>
      </c>
      <c r="D44" s="29">
        <v>38.714990711501997</v>
      </c>
      <c r="E44" s="29"/>
    </row>
    <row r="45" spans="1:5" ht="16.5">
      <c r="A45" t="s">
        <v>333</v>
      </c>
      <c r="B45" s="29">
        <v>34.574626067741001</v>
      </c>
      <c r="C45" s="29">
        <v>38.237607150271998</v>
      </c>
      <c r="D45" s="29">
        <v>36.636193076725</v>
      </c>
      <c r="E45" s="29"/>
    </row>
    <row r="46" spans="1:5" ht="16.5">
      <c r="A46" t="s">
        <v>317</v>
      </c>
      <c r="B46" s="29">
        <v>30.968459739429001</v>
      </c>
      <c r="C46" s="29">
        <v>33.115890897653003</v>
      </c>
      <c r="D46" s="29">
        <v>33.519380187435999</v>
      </c>
      <c r="E46" s="29"/>
    </row>
    <row r="47" spans="1:5" ht="16.5">
      <c r="A47" t="s">
        <v>312</v>
      </c>
      <c r="B47" s="29">
        <v>29.674688269764001</v>
      </c>
      <c r="C47" s="29">
        <v>34.884429887510997</v>
      </c>
      <c r="D47" s="29">
        <v>31.759967886845999</v>
      </c>
      <c r="E47" s="29">
        <v>31.950429539727999</v>
      </c>
    </row>
    <row r="48" spans="1:5" ht="16.5">
      <c r="A48" t="s">
        <v>305</v>
      </c>
      <c r="B48" s="29">
        <v>20.639328199605998</v>
      </c>
      <c r="C48" s="29">
        <v>23.481351337700001</v>
      </c>
      <c r="D48" s="29">
        <v>24.438337150214998</v>
      </c>
      <c r="E48" s="29"/>
    </row>
    <row r="49" spans="1:5" ht="16.5">
      <c r="A49" t="s">
        <v>308</v>
      </c>
      <c r="B49" s="29">
        <v>34.704533070727003</v>
      </c>
      <c r="C49" s="29">
        <v>43.111030149698003</v>
      </c>
      <c r="D49" s="29"/>
      <c r="E49" s="29"/>
    </row>
    <row r="50" spans="1:5" ht="16.5">
      <c r="A50" s="252" t="s">
        <v>64</v>
      </c>
      <c r="B50" s="670">
        <f>AVERAGE(B15:B49)</f>
        <v>40.719180372962384</v>
      </c>
      <c r="C50" s="670">
        <f>AVERAGE(C15:C49)</f>
        <v>46.181723538774506</v>
      </c>
      <c r="D50" s="670">
        <f>AVERAGE(D15:D49)</f>
        <v>45.153887901751524</v>
      </c>
      <c r="E50" s="29"/>
    </row>
    <row r="51" spans="1:5" ht="16.5">
      <c r="A51" s="252" t="s">
        <v>3323</v>
      </c>
      <c r="B51" s="670">
        <f>STDEV(B15:B49)</f>
        <v>6.6234795761520182</v>
      </c>
      <c r="C51" s="670">
        <f>STDEV(C15:C49)</f>
        <v>6.8221954128481848</v>
      </c>
      <c r="D51" s="670">
        <f>STDEV(D15:D49)</f>
        <v>8.1360768846375517</v>
      </c>
      <c r="E51" s="29"/>
    </row>
    <row r="52" spans="1:5" ht="16.5">
      <c r="A52" s="671" t="s">
        <v>3324</v>
      </c>
      <c r="B52" s="672">
        <f>(B39-B50)/B51</f>
        <v>-0.70200324897818711</v>
      </c>
      <c r="C52" s="672">
        <f>(C39-C50)/C51</f>
        <v>-0.34343619418625504</v>
      </c>
      <c r="D52" s="672">
        <f>(D39-D50)/D51</f>
        <v>-0.50730097494910742</v>
      </c>
      <c r="E52" s="29"/>
    </row>
    <row r="53" spans="1:5" ht="16.5">
      <c r="A53"/>
      <c r="B53"/>
      <c r="C53"/>
      <c r="D53"/>
      <c r="E53"/>
    </row>
    <row r="54" spans="1:5" ht="16.5">
      <c r="A54"/>
      <c r="B54"/>
      <c r="C54"/>
      <c r="D54"/>
      <c r="E54"/>
    </row>
    <row r="55" spans="1:5">
      <c r="A55" s="653"/>
      <c r="B55" s="654"/>
      <c r="C55" s="655"/>
      <c r="D55" s="656"/>
      <c r="E55" s="656"/>
    </row>
    <row r="56" spans="1:5">
      <c r="A56" s="653"/>
      <c r="B56" s="654"/>
      <c r="C56" s="655"/>
      <c r="D56" s="656"/>
      <c r="E56" s="656"/>
    </row>
    <row r="57" spans="1:5">
      <c r="A57" s="653"/>
      <c r="B57" s="654"/>
      <c r="C57" s="655"/>
      <c r="D57" s="656"/>
      <c r="E57" s="656"/>
    </row>
    <row r="58" spans="1:5">
      <c r="A58" s="653"/>
      <c r="B58" s="654"/>
      <c r="C58" s="655"/>
      <c r="D58" s="656"/>
      <c r="E58" s="656"/>
    </row>
  </sheetData>
  <hyperlinks>
    <hyperlink ref="A1" r:id="rId1" display="http://dx.doi.org/10.1787/gov_glance-2015-en"/>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opLeftCell="A7" zoomScale="85" zoomScaleNormal="85" workbookViewId="0">
      <selection activeCell="C41" sqref="C41:C43"/>
    </sheetView>
  </sheetViews>
  <sheetFormatPr defaultRowHeight="12.75"/>
  <cols>
    <col min="1" max="1" width="8.7109375" style="641" customWidth="1"/>
    <col min="2" max="2" width="8" style="641" customWidth="1"/>
    <col min="3" max="3" width="33.42578125" style="641" customWidth="1"/>
    <col min="4" max="5" width="7.42578125" style="641" customWidth="1"/>
    <col min="6" max="6" width="15.140625" style="641" customWidth="1"/>
    <col min="7" max="7" width="10" style="641" customWidth="1"/>
    <col min="8" max="8" width="14.85546875" style="641" bestFit="1" customWidth="1"/>
    <col min="9" max="16384" width="9.140625" style="641"/>
  </cols>
  <sheetData>
    <row r="1" spans="1:8">
      <c r="A1" s="641" t="s">
        <v>646</v>
      </c>
    </row>
    <row r="2" spans="1:8">
      <c r="A2" s="641" t="s">
        <v>647</v>
      </c>
      <c r="B2" s="641" t="s">
        <v>648</v>
      </c>
    </row>
    <row r="3" spans="1:8">
      <c r="A3" s="641" t="s">
        <v>649</v>
      </c>
    </row>
    <row r="4" spans="1:8">
      <c r="A4" s="641" t="s">
        <v>593</v>
      </c>
    </row>
    <row r="5" spans="1:8">
      <c r="A5" s="641" t="s">
        <v>659</v>
      </c>
    </row>
    <row r="8" spans="1:8" ht="16.5">
      <c r="A8" s="252" t="s">
        <v>650</v>
      </c>
      <c r="B8" s="252" t="s">
        <v>651</v>
      </c>
      <c r="C8" s="252" t="s">
        <v>84</v>
      </c>
      <c r="D8" s="252" t="s">
        <v>652</v>
      </c>
      <c r="E8" s="252" t="s">
        <v>653</v>
      </c>
      <c r="F8" s="252"/>
      <c r="G8" s="252" t="s">
        <v>125</v>
      </c>
      <c r="H8" s="252" t="s">
        <v>654</v>
      </c>
    </row>
    <row r="9" spans="1:8" ht="16.5">
      <c r="A9" t="s">
        <v>5</v>
      </c>
      <c r="B9" t="s">
        <v>303</v>
      </c>
      <c r="C9" t="s">
        <v>304</v>
      </c>
      <c r="D9">
        <v>2013</v>
      </c>
      <c r="E9">
        <v>2000</v>
      </c>
      <c r="F9"/>
      <c r="G9">
        <v>0.32759086912291396</v>
      </c>
      <c r="H9">
        <v>0.37478540235598695</v>
      </c>
    </row>
    <row r="10" spans="1:8" ht="16.5">
      <c r="A10" t="s">
        <v>5</v>
      </c>
      <c r="B10" t="s">
        <v>305</v>
      </c>
      <c r="C10" t="s">
        <v>306</v>
      </c>
      <c r="D10">
        <v>2013</v>
      </c>
      <c r="E10">
        <v>2003</v>
      </c>
      <c r="F10"/>
      <c r="G10">
        <v>0.32381058808730478</v>
      </c>
      <c r="H10">
        <v>0.32914666870501713</v>
      </c>
    </row>
    <row r="11" spans="1:8" ht="16.5">
      <c r="A11" t="s">
        <v>5</v>
      </c>
      <c r="B11" s="635" t="s">
        <v>307</v>
      </c>
      <c r="C11" s="635" t="s">
        <v>57</v>
      </c>
      <c r="D11" s="635">
        <v>2013</v>
      </c>
      <c r="E11" s="635">
        <v>2000</v>
      </c>
      <c r="F11" s="635"/>
      <c r="G11" s="635">
        <v>0.26086330954599668</v>
      </c>
      <c r="H11" s="635">
        <v>0.21742720885261468</v>
      </c>
    </row>
    <row r="12" spans="1:8" ht="16.5">
      <c r="A12" t="s">
        <v>5</v>
      </c>
      <c r="B12" t="s">
        <v>310</v>
      </c>
      <c r="C12" t="s">
        <v>50</v>
      </c>
      <c r="D12">
        <v>2012</v>
      </c>
      <c r="E12">
        <v>2000</v>
      </c>
      <c r="F12"/>
      <c r="G12">
        <v>0.23302898126171825</v>
      </c>
      <c r="H12">
        <v>0.16674360050356693</v>
      </c>
    </row>
    <row r="13" spans="1:8" ht="16.5">
      <c r="A13" t="s">
        <v>5</v>
      </c>
      <c r="B13" t="s">
        <v>308</v>
      </c>
      <c r="C13" t="s">
        <v>309</v>
      </c>
      <c r="D13">
        <v>2011</v>
      </c>
      <c r="E13">
        <v>2004</v>
      </c>
      <c r="F13"/>
      <c r="G13">
        <v>0.21610864510321923</v>
      </c>
      <c r="H13">
        <v>0.23606004499073044</v>
      </c>
    </row>
    <row r="14" spans="1:8" ht="16.5">
      <c r="A14" t="s">
        <v>5</v>
      </c>
      <c r="B14" t="s">
        <v>313</v>
      </c>
      <c r="C14" t="s">
        <v>34</v>
      </c>
      <c r="D14">
        <v>2012</v>
      </c>
      <c r="E14">
        <v>2000</v>
      </c>
      <c r="F14"/>
      <c r="G14">
        <v>0.19885474747244056</v>
      </c>
      <c r="H14">
        <v>0.17691035537155961</v>
      </c>
    </row>
    <row r="15" spans="1:8" ht="16.5">
      <c r="A15" t="s">
        <v>5</v>
      </c>
      <c r="B15" t="s">
        <v>312</v>
      </c>
      <c r="C15" t="s">
        <v>52</v>
      </c>
      <c r="D15">
        <v>2013</v>
      </c>
      <c r="E15">
        <v>2000</v>
      </c>
      <c r="F15"/>
      <c r="G15">
        <v>0.19728885927933076</v>
      </c>
      <c r="H15">
        <v>0.1792251399311062</v>
      </c>
    </row>
    <row r="16" spans="1:8" ht="16.5">
      <c r="A16" t="s">
        <v>5</v>
      </c>
      <c r="B16" t="s">
        <v>311</v>
      </c>
      <c r="C16" t="s">
        <v>26</v>
      </c>
      <c r="D16">
        <v>2012</v>
      </c>
      <c r="E16">
        <v>2000</v>
      </c>
      <c r="F16"/>
      <c r="G16">
        <v>0.19249734754711265</v>
      </c>
      <c r="H16">
        <v>0.20645390185295687</v>
      </c>
    </row>
    <row r="17" spans="1:8" ht="16.5">
      <c r="A17" t="s">
        <v>5</v>
      </c>
      <c r="B17" t="s">
        <v>314</v>
      </c>
      <c r="C17" t="s">
        <v>38</v>
      </c>
      <c r="D17">
        <v>2012</v>
      </c>
      <c r="E17">
        <v>2000</v>
      </c>
      <c r="F17"/>
      <c r="G17">
        <v>0.19147493737298993</v>
      </c>
      <c r="H17">
        <v>0.17630460256932473</v>
      </c>
    </row>
    <row r="18" spans="1:8" ht="16.5">
      <c r="A18" t="s">
        <v>5</v>
      </c>
      <c r="B18" t="s">
        <v>315</v>
      </c>
      <c r="C18" t="s">
        <v>60</v>
      </c>
      <c r="D18">
        <v>2013</v>
      </c>
      <c r="E18">
        <v>2000</v>
      </c>
      <c r="F18"/>
      <c r="G18">
        <v>0.1865500459577801</v>
      </c>
      <c r="H18">
        <v>0.19063379744117531</v>
      </c>
    </row>
    <row r="19" spans="1:8" ht="16.5">
      <c r="A19" t="s">
        <v>5</v>
      </c>
      <c r="B19" t="s">
        <v>324</v>
      </c>
      <c r="C19" t="s">
        <v>325</v>
      </c>
      <c r="D19">
        <v>2013</v>
      </c>
      <c r="E19">
        <v>2000</v>
      </c>
      <c r="F19"/>
      <c r="G19">
        <v>0.17972542542675068</v>
      </c>
      <c r="H19">
        <v>0.162613010643615</v>
      </c>
    </row>
    <row r="20" spans="1:8" ht="16.5">
      <c r="A20" t="s">
        <v>5</v>
      </c>
      <c r="B20" t="s">
        <v>333</v>
      </c>
      <c r="C20" t="s">
        <v>334</v>
      </c>
      <c r="D20">
        <v>2013</v>
      </c>
      <c r="E20">
        <v>2000</v>
      </c>
      <c r="F20"/>
      <c r="G20">
        <v>0.16154304730713789</v>
      </c>
      <c r="H20">
        <v>9.6680867908754256E-2</v>
      </c>
    </row>
    <row r="21" spans="1:8" ht="16.5">
      <c r="A21" t="s">
        <v>5</v>
      </c>
      <c r="B21" t="s">
        <v>317</v>
      </c>
      <c r="C21" t="s">
        <v>58</v>
      </c>
      <c r="D21">
        <v>2012</v>
      </c>
      <c r="E21" t="s">
        <v>302</v>
      </c>
      <c r="F21"/>
      <c r="G21">
        <v>0.16079908486854269</v>
      </c>
      <c r="H21"/>
    </row>
    <row r="22" spans="1:8" ht="16.5">
      <c r="A22" t="s">
        <v>5</v>
      </c>
      <c r="B22" t="s">
        <v>655</v>
      </c>
      <c r="C22" t="s">
        <v>5</v>
      </c>
      <c r="D22">
        <v>2012</v>
      </c>
      <c r="E22" t="s">
        <v>302</v>
      </c>
      <c r="F22"/>
      <c r="G22">
        <v>0.15928880286241923</v>
      </c>
      <c r="H22"/>
    </row>
    <row r="23" spans="1:8" ht="16.5">
      <c r="A23" t="s">
        <v>5</v>
      </c>
      <c r="B23" t="s">
        <v>320</v>
      </c>
      <c r="C23" t="s">
        <v>29</v>
      </c>
      <c r="D23">
        <v>2012</v>
      </c>
      <c r="E23">
        <v>2000</v>
      </c>
      <c r="F23"/>
      <c r="G23">
        <v>0.15824715233018452</v>
      </c>
      <c r="H23">
        <v>0.16233054284202364</v>
      </c>
    </row>
    <row r="24" spans="1:8" ht="16.5">
      <c r="A24" t="s">
        <v>5</v>
      </c>
      <c r="B24" t="s">
        <v>319</v>
      </c>
      <c r="C24" t="s">
        <v>24</v>
      </c>
      <c r="D24">
        <v>2013</v>
      </c>
      <c r="E24" t="s">
        <v>302</v>
      </c>
      <c r="F24"/>
      <c r="G24">
        <v>0.15177796928307502</v>
      </c>
      <c r="H24"/>
    </row>
    <row r="25" spans="1:8" ht="16.5">
      <c r="A25" t="s">
        <v>5</v>
      </c>
      <c r="B25" t="s">
        <v>326</v>
      </c>
      <c r="C25" t="s">
        <v>37</v>
      </c>
      <c r="D25">
        <v>2012</v>
      </c>
      <c r="E25">
        <v>2000</v>
      </c>
      <c r="F25"/>
      <c r="G25">
        <v>0.14638825999966842</v>
      </c>
      <c r="H25">
        <v>0.15675359642358552</v>
      </c>
    </row>
    <row r="26" spans="1:8" ht="16.5">
      <c r="A26" t="s">
        <v>5</v>
      </c>
      <c r="B26" t="s">
        <v>322</v>
      </c>
      <c r="C26" t="s">
        <v>323</v>
      </c>
      <c r="D26">
        <v>2013</v>
      </c>
      <c r="E26">
        <v>2000</v>
      </c>
      <c r="F26"/>
      <c r="G26">
        <v>0.14400810207692738</v>
      </c>
      <c r="H26">
        <v>0.13318881369609148</v>
      </c>
    </row>
    <row r="27" spans="1:8" ht="16.5">
      <c r="A27" t="s">
        <v>5</v>
      </c>
      <c r="B27" t="s">
        <v>332</v>
      </c>
      <c r="C27" t="s">
        <v>54</v>
      </c>
      <c r="D27">
        <v>2013</v>
      </c>
      <c r="E27">
        <v>2000</v>
      </c>
      <c r="F27"/>
      <c r="G27">
        <v>0.13728957978705708</v>
      </c>
      <c r="H27">
        <v>0.12306807081979279</v>
      </c>
    </row>
    <row r="28" spans="1:8" ht="16.5">
      <c r="A28" t="s">
        <v>5</v>
      </c>
      <c r="B28" t="s">
        <v>329</v>
      </c>
      <c r="C28" t="s">
        <v>28</v>
      </c>
      <c r="D28">
        <v>2012</v>
      </c>
      <c r="E28">
        <v>2000</v>
      </c>
      <c r="F28"/>
      <c r="G28">
        <v>0.13645820961775468</v>
      </c>
      <c r="H28">
        <v>0.11439296560485181</v>
      </c>
    </row>
    <row r="29" spans="1:8" ht="16.5">
      <c r="A29" t="s">
        <v>5</v>
      </c>
      <c r="B29" t="s">
        <v>327</v>
      </c>
      <c r="C29" t="s">
        <v>23</v>
      </c>
      <c r="D29">
        <v>2013</v>
      </c>
      <c r="E29">
        <v>2000</v>
      </c>
      <c r="F29"/>
      <c r="G29">
        <v>0.13573301555669381</v>
      </c>
      <c r="H29">
        <v>0.11857311669889065</v>
      </c>
    </row>
    <row r="30" spans="1:8" ht="16.5">
      <c r="A30" t="s">
        <v>5</v>
      </c>
      <c r="B30" t="s">
        <v>328</v>
      </c>
      <c r="C30" t="s">
        <v>25</v>
      </c>
      <c r="D30">
        <v>2012</v>
      </c>
      <c r="E30">
        <v>2000</v>
      </c>
      <c r="F30"/>
      <c r="G30">
        <v>0.12743414388309071</v>
      </c>
      <c r="H30">
        <v>0.1357552486579536</v>
      </c>
    </row>
    <row r="31" spans="1:8" ht="16.5">
      <c r="A31" t="s">
        <v>5</v>
      </c>
      <c r="B31" t="s">
        <v>331</v>
      </c>
      <c r="C31" t="s">
        <v>55</v>
      </c>
      <c r="D31">
        <v>2012</v>
      </c>
      <c r="E31" t="s">
        <v>302</v>
      </c>
      <c r="F31"/>
      <c r="G31">
        <v>0.12552757537801526</v>
      </c>
      <c r="H31"/>
    </row>
    <row r="32" spans="1:8" ht="16.5">
      <c r="A32" t="s">
        <v>5</v>
      </c>
      <c r="B32" t="s">
        <v>321</v>
      </c>
      <c r="C32" t="s">
        <v>56</v>
      </c>
      <c r="D32">
        <v>2013</v>
      </c>
      <c r="E32">
        <v>2000</v>
      </c>
      <c r="F32"/>
      <c r="G32">
        <v>0.12475397677960237</v>
      </c>
      <c r="H32">
        <v>0.1586783312488273</v>
      </c>
    </row>
    <row r="33" spans="1:8" ht="16.5">
      <c r="A33" t="s">
        <v>5</v>
      </c>
      <c r="B33" t="s">
        <v>330</v>
      </c>
      <c r="C33" t="s">
        <v>40</v>
      </c>
      <c r="D33">
        <v>2013</v>
      </c>
      <c r="E33">
        <v>2000</v>
      </c>
      <c r="F33"/>
      <c r="G33">
        <v>0.11928117545861858</v>
      </c>
      <c r="H33">
        <v>9.8489782842706333E-2</v>
      </c>
    </row>
    <row r="34" spans="1:8" ht="16.5">
      <c r="A34" t="s">
        <v>5</v>
      </c>
      <c r="B34" t="s">
        <v>337</v>
      </c>
      <c r="C34" t="s">
        <v>27</v>
      </c>
      <c r="D34">
        <v>2012</v>
      </c>
      <c r="E34">
        <v>2000</v>
      </c>
      <c r="F34"/>
      <c r="G34">
        <v>0.11209835889558983</v>
      </c>
      <c r="H34">
        <v>0.12733529363798618</v>
      </c>
    </row>
    <row r="35" spans="1:8" ht="16.5">
      <c r="A35" t="s">
        <v>5</v>
      </c>
      <c r="B35" t="s">
        <v>338</v>
      </c>
      <c r="C35" t="s">
        <v>42</v>
      </c>
      <c r="D35">
        <v>2012</v>
      </c>
      <c r="E35">
        <v>2000</v>
      </c>
      <c r="F35"/>
      <c r="G35">
        <v>8.6866389417356318E-2</v>
      </c>
      <c r="H35">
        <v>0.11624902951313143</v>
      </c>
    </row>
    <row r="36" spans="1:8" ht="16.5">
      <c r="A36" t="s">
        <v>5</v>
      </c>
      <c r="B36" t="s">
        <v>339</v>
      </c>
      <c r="C36" t="s">
        <v>51</v>
      </c>
      <c r="D36">
        <v>2012</v>
      </c>
      <c r="E36">
        <v>2001</v>
      </c>
      <c r="F36"/>
      <c r="G36">
        <v>8.5149344064702107E-2</v>
      </c>
      <c r="H36">
        <v>8.8240735592272787E-2</v>
      </c>
    </row>
    <row r="37" spans="1:8" ht="16.5">
      <c r="A37" t="s">
        <v>5</v>
      </c>
      <c r="B37" t="s">
        <v>316</v>
      </c>
      <c r="C37" t="s">
        <v>21</v>
      </c>
      <c r="D37">
        <v>2013</v>
      </c>
      <c r="E37">
        <v>2000</v>
      </c>
      <c r="F37"/>
      <c r="G37">
        <v>7.3453177825687097E-2</v>
      </c>
      <c r="H37">
        <v>8.1610327867088731E-2</v>
      </c>
    </row>
    <row r="38" spans="1:8" ht="16.5">
      <c r="A38" t="s">
        <v>5</v>
      </c>
      <c r="B38" t="s">
        <v>340</v>
      </c>
      <c r="C38" t="s">
        <v>43</v>
      </c>
      <c r="D38">
        <v>2012</v>
      </c>
      <c r="E38">
        <v>2000</v>
      </c>
      <c r="F38"/>
      <c r="G38">
        <v>7.1095724062707463E-2</v>
      </c>
      <c r="H38">
        <v>6.3737473813630582E-2</v>
      </c>
    </row>
    <row r="39" spans="1:8" ht="16.5">
      <c r="A39" t="s">
        <v>5</v>
      </c>
      <c r="B39" t="s">
        <v>335</v>
      </c>
      <c r="C39" t="s">
        <v>36</v>
      </c>
      <c r="D39">
        <v>2010</v>
      </c>
      <c r="E39">
        <v>2000</v>
      </c>
      <c r="F39"/>
      <c r="G39">
        <v>4.1917309025328579E-2</v>
      </c>
      <c r="H39">
        <v>5.2027567986086383E-2</v>
      </c>
    </row>
    <row r="40" spans="1:8" ht="16.5">
      <c r="A40" t="s">
        <v>5</v>
      </c>
      <c r="B40" t="s">
        <v>336</v>
      </c>
      <c r="C40" t="s">
        <v>48</v>
      </c>
      <c r="D40">
        <v>2012</v>
      </c>
      <c r="E40">
        <v>2001</v>
      </c>
      <c r="F40"/>
      <c r="G40">
        <v>1.8716164085949002E-2</v>
      </c>
      <c r="H40">
        <v>1.8223790618871097E-2</v>
      </c>
    </row>
    <row r="41" spans="1:8" ht="16.5">
      <c r="A41"/>
      <c r="B41"/>
      <c r="C41" s="252" t="s">
        <v>64</v>
      </c>
      <c r="D41"/>
      <c r="E41"/>
      <c r="F41"/>
      <c r="G41" s="252">
        <f>AVERAGE(G9:G40)</f>
        <v>0.15580063496073956</v>
      </c>
      <c r="H41"/>
    </row>
    <row r="42" spans="1:8" ht="16.5">
      <c r="A42"/>
      <c r="B42"/>
      <c r="C42" s="252" t="s">
        <v>3323</v>
      </c>
      <c r="D42"/>
      <c r="E42"/>
      <c r="F42"/>
      <c r="G42" s="252">
        <f>STDEV(G9:G40)</f>
        <v>6.9309955631634085E-2</v>
      </c>
      <c r="H42"/>
    </row>
    <row r="43" spans="1:8" ht="16.5">
      <c r="A43"/>
      <c r="B43"/>
      <c r="C43" s="671" t="s">
        <v>3324</v>
      </c>
      <c r="D43"/>
      <c r="E43"/>
      <c r="F43"/>
      <c r="G43" s="671">
        <f>-(G11-G41)/G42</f>
        <v>-1.5158381451524832</v>
      </c>
      <c r="H43"/>
    </row>
    <row r="46" spans="1:8">
      <c r="A46" s="641" t="s">
        <v>656</v>
      </c>
    </row>
    <row r="47" spans="1:8">
      <c r="A47" s="641" t="s">
        <v>657</v>
      </c>
      <c r="B47" s="641" t="s">
        <v>658</v>
      </c>
    </row>
    <row r="48" spans="1:8">
      <c r="A48" s="641" t="s">
        <v>341</v>
      </c>
    </row>
  </sheetData>
  <hyperlinks>
    <hyperlink ref="B47" r:id="rId1"/>
    <hyperlink ref="A1" r:id="rId2" display="http://dx.doi.org/10.1787/reg_glance-2016-en"/>
    <hyperlink ref="A4" r:id="rId3"/>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topLeftCell="A76" workbookViewId="0">
      <selection activeCell="A93" sqref="A93:A95"/>
    </sheetView>
  </sheetViews>
  <sheetFormatPr defaultRowHeight="16.5"/>
  <cols>
    <col min="1" max="1" width="27.42578125" customWidth="1"/>
    <col min="3" max="3" width="23.5703125" customWidth="1"/>
  </cols>
  <sheetData>
    <row r="1" spans="1:18" s="28" customFormat="1">
      <c r="A1" s="203" t="s">
        <v>220</v>
      </c>
      <c r="E1" s="28" t="s">
        <v>952</v>
      </c>
    </row>
    <row r="2" spans="1:18" s="28" customFormat="1">
      <c r="A2" s="1118" t="s">
        <v>221</v>
      </c>
      <c r="B2" s="1119"/>
      <c r="C2" s="1119"/>
      <c r="D2" s="1120"/>
      <c r="E2" s="1121" t="s">
        <v>660</v>
      </c>
      <c r="F2" s="1122"/>
      <c r="G2" s="1122"/>
      <c r="H2" s="1122"/>
      <c r="I2" s="1122"/>
      <c r="J2" s="1122"/>
      <c r="K2" s="1122"/>
      <c r="L2" s="1122"/>
      <c r="M2" s="1122"/>
      <c r="N2" s="1122"/>
      <c r="O2" s="1122"/>
      <c r="P2" s="1122"/>
      <c r="Q2" s="1122"/>
      <c r="R2" s="1123"/>
    </row>
    <row r="3" spans="1:18" s="28" customFormat="1">
      <c r="A3" s="1118" t="s">
        <v>222</v>
      </c>
      <c r="B3" s="1119"/>
      <c r="C3" s="1119"/>
      <c r="D3" s="1120"/>
      <c r="E3" s="1124" t="s">
        <v>223</v>
      </c>
      <c r="F3" s="1125"/>
      <c r="G3" s="1125"/>
      <c r="H3" s="1125"/>
      <c r="I3" s="1125"/>
      <c r="J3" s="1125"/>
      <c r="K3" s="1125"/>
      <c r="L3" s="1125"/>
      <c r="M3" s="1125"/>
      <c r="N3" s="1125"/>
      <c r="O3" s="1125"/>
      <c r="P3" s="1125"/>
      <c r="Q3" s="1125"/>
      <c r="R3" s="1126"/>
    </row>
    <row r="4" spans="1:18" s="28" customFormat="1">
      <c r="A4" s="1118" t="s">
        <v>224</v>
      </c>
      <c r="B4" s="1119"/>
      <c r="C4" s="1119"/>
      <c r="D4" s="1120"/>
      <c r="E4" s="1121" t="s">
        <v>225</v>
      </c>
      <c r="F4" s="1122"/>
      <c r="G4" s="1122"/>
      <c r="H4" s="1122"/>
      <c r="I4" s="1122"/>
      <c r="J4" s="1122"/>
      <c r="K4" s="1122"/>
      <c r="L4" s="1122"/>
      <c r="M4" s="1122"/>
      <c r="N4" s="1122"/>
      <c r="O4" s="1122"/>
      <c r="P4" s="1122"/>
      <c r="Q4" s="1122"/>
      <c r="R4" s="1123"/>
    </row>
    <row r="5" spans="1:18" s="28" customFormat="1">
      <c r="A5" s="1113" t="s">
        <v>198</v>
      </c>
      <c r="B5" s="1114"/>
      <c r="C5" s="1114"/>
      <c r="D5" s="1115"/>
      <c r="E5" s="16" t="s">
        <v>93</v>
      </c>
      <c r="F5" s="16" t="s">
        <v>94</v>
      </c>
      <c r="G5" s="16" t="s">
        <v>95</v>
      </c>
      <c r="H5" s="16" t="s">
        <v>96</v>
      </c>
      <c r="I5" s="16" t="s">
        <v>97</v>
      </c>
      <c r="J5" s="16" t="s">
        <v>98</v>
      </c>
      <c r="K5" s="16" t="s">
        <v>99</v>
      </c>
      <c r="L5" s="16" t="s">
        <v>100</v>
      </c>
      <c r="M5" s="16" t="s">
        <v>101</v>
      </c>
      <c r="N5" s="16" t="s">
        <v>102</v>
      </c>
      <c r="O5" s="16" t="s">
        <v>103</v>
      </c>
      <c r="P5" s="16" t="s">
        <v>104</v>
      </c>
      <c r="Q5" s="16" t="s">
        <v>125</v>
      </c>
      <c r="R5" s="16" t="s">
        <v>136</v>
      </c>
    </row>
    <row r="6" spans="1:18" s="28" customFormat="1" ht="23.25">
      <c r="A6" s="17" t="s">
        <v>84</v>
      </c>
      <c r="B6" s="17" t="s">
        <v>578</v>
      </c>
      <c r="C6" s="17" t="s">
        <v>187</v>
      </c>
      <c r="D6" s="9" t="s">
        <v>46</v>
      </c>
      <c r="E6" s="9" t="s">
        <v>46</v>
      </c>
      <c r="F6" s="9" t="s">
        <v>46</v>
      </c>
      <c r="G6" s="9" t="s">
        <v>46</v>
      </c>
      <c r="H6" s="9" t="s">
        <v>46</v>
      </c>
      <c r="I6" s="9" t="s">
        <v>46</v>
      </c>
      <c r="J6" s="9" t="s">
        <v>46</v>
      </c>
      <c r="K6" s="9" t="s">
        <v>46</v>
      </c>
      <c r="L6" s="9" t="s">
        <v>46</v>
      </c>
      <c r="M6" s="9" t="s">
        <v>46</v>
      </c>
      <c r="N6" s="9" t="s">
        <v>46</v>
      </c>
      <c r="O6" s="9" t="s">
        <v>46</v>
      </c>
      <c r="P6" s="9" t="s">
        <v>46</v>
      </c>
      <c r="Q6" s="9" t="s">
        <v>46</v>
      </c>
      <c r="R6" s="9" t="s">
        <v>46</v>
      </c>
    </row>
    <row r="7" spans="1:18" s="28" customFormat="1">
      <c r="A7" s="4" t="s">
        <v>45</v>
      </c>
      <c r="B7" s="1116" t="s">
        <v>643</v>
      </c>
      <c r="C7" s="4" t="s">
        <v>351</v>
      </c>
      <c r="D7" s="9" t="s">
        <v>134</v>
      </c>
      <c r="E7" s="10" t="s">
        <v>193</v>
      </c>
      <c r="F7" s="10" t="s">
        <v>193</v>
      </c>
      <c r="G7" s="10" t="s">
        <v>193</v>
      </c>
      <c r="H7" s="10" t="s">
        <v>193</v>
      </c>
      <c r="I7" s="10" t="s">
        <v>193</v>
      </c>
      <c r="J7" s="10" t="s">
        <v>193</v>
      </c>
      <c r="K7" s="10" t="s">
        <v>193</v>
      </c>
      <c r="L7" s="10" t="s">
        <v>193</v>
      </c>
      <c r="M7" s="10" t="s">
        <v>193</v>
      </c>
      <c r="N7" s="10" t="s">
        <v>193</v>
      </c>
      <c r="O7" s="10" t="s">
        <v>193</v>
      </c>
      <c r="P7" s="10">
        <v>2.2000000000000002</v>
      </c>
      <c r="Q7" s="10" t="s">
        <v>193</v>
      </c>
      <c r="R7" s="10">
        <v>2.2000000000000002</v>
      </c>
    </row>
    <row r="8" spans="1:18" s="28" customFormat="1">
      <c r="A8" s="4" t="s">
        <v>37</v>
      </c>
      <c r="B8" s="1117"/>
      <c r="C8" s="4" t="s">
        <v>351</v>
      </c>
      <c r="D8" s="9" t="s">
        <v>134</v>
      </c>
      <c r="E8" s="11" t="s">
        <v>193</v>
      </c>
      <c r="F8" s="11" t="s">
        <v>193</v>
      </c>
      <c r="G8" s="11" t="s">
        <v>193</v>
      </c>
      <c r="H8" s="11">
        <v>1.8</v>
      </c>
      <c r="I8" s="11">
        <v>1.8</v>
      </c>
      <c r="J8" s="11">
        <v>1.8</v>
      </c>
      <c r="K8" s="11">
        <v>2</v>
      </c>
      <c r="L8" s="11">
        <v>1.9</v>
      </c>
      <c r="M8" s="11">
        <v>2</v>
      </c>
      <c r="N8" s="11">
        <v>1.9</v>
      </c>
      <c r="O8" s="11">
        <v>1.9</v>
      </c>
      <c r="P8" s="11">
        <v>2</v>
      </c>
      <c r="Q8" s="11">
        <v>1.9</v>
      </c>
      <c r="R8" s="11" t="s">
        <v>193</v>
      </c>
    </row>
    <row r="9" spans="1:18" s="28" customFormat="1">
      <c r="A9" s="4" t="s">
        <v>21</v>
      </c>
      <c r="B9" s="1117"/>
      <c r="C9" s="4" t="s">
        <v>351</v>
      </c>
      <c r="D9" s="9" t="s">
        <v>134</v>
      </c>
      <c r="E9" s="10" t="s">
        <v>193</v>
      </c>
      <c r="F9" s="10" t="s">
        <v>193</v>
      </c>
      <c r="G9" s="10" t="s">
        <v>193</v>
      </c>
      <c r="H9" s="10">
        <v>1.9</v>
      </c>
      <c r="I9" s="10">
        <v>2</v>
      </c>
      <c r="J9" s="10">
        <v>2</v>
      </c>
      <c r="K9" s="10">
        <v>2</v>
      </c>
      <c r="L9" s="10">
        <v>2</v>
      </c>
      <c r="M9" s="10">
        <v>2</v>
      </c>
      <c r="N9" s="10">
        <v>2</v>
      </c>
      <c r="O9" s="10">
        <v>2</v>
      </c>
      <c r="P9" s="10">
        <v>2</v>
      </c>
      <c r="Q9" s="10">
        <v>2</v>
      </c>
      <c r="R9" s="10" t="s">
        <v>193</v>
      </c>
    </row>
    <row r="10" spans="1:18" s="28" customFormat="1">
      <c r="A10" s="4" t="s">
        <v>47</v>
      </c>
      <c r="B10" s="1117"/>
      <c r="C10" s="4" t="s">
        <v>351</v>
      </c>
      <c r="D10" s="9" t="s">
        <v>134</v>
      </c>
      <c r="E10" s="11" t="s">
        <v>193</v>
      </c>
      <c r="F10" s="11" t="s">
        <v>193</v>
      </c>
      <c r="G10" s="11" t="s">
        <v>193</v>
      </c>
      <c r="H10" s="11" t="s">
        <v>193</v>
      </c>
      <c r="I10" s="11" t="s">
        <v>193</v>
      </c>
      <c r="J10" s="11">
        <v>2.2000000000000002</v>
      </c>
      <c r="K10" s="11">
        <v>2.2000000000000002</v>
      </c>
      <c r="L10" s="11">
        <v>2.2000000000000002</v>
      </c>
      <c r="M10" s="11">
        <v>2.2000000000000002</v>
      </c>
      <c r="N10" s="11">
        <v>2.2000000000000002</v>
      </c>
      <c r="O10" s="11">
        <v>2.2000000000000002</v>
      </c>
      <c r="P10" s="11">
        <v>2.2000000000000002</v>
      </c>
      <c r="Q10" s="11">
        <v>2.2000000000000002</v>
      </c>
      <c r="R10" s="11" t="s">
        <v>193</v>
      </c>
    </row>
    <row r="11" spans="1:18" s="28" customFormat="1">
      <c r="A11" s="4" t="s">
        <v>62</v>
      </c>
      <c r="B11" s="1117"/>
      <c r="C11" s="4" t="s">
        <v>351</v>
      </c>
      <c r="D11" s="9" t="s">
        <v>134</v>
      </c>
      <c r="E11" s="10" t="s">
        <v>193</v>
      </c>
      <c r="F11" s="10" t="s">
        <v>193</v>
      </c>
      <c r="G11" s="10" t="s">
        <v>193</v>
      </c>
      <c r="H11" s="10" t="s">
        <v>193</v>
      </c>
      <c r="I11" s="10" t="s">
        <v>193</v>
      </c>
      <c r="J11" s="10" t="s">
        <v>193</v>
      </c>
      <c r="K11" s="10" t="s">
        <v>193</v>
      </c>
      <c r="L11" s="10" t="s">
        <v>193</v>
      </c>
      <c r="M11" s="10">
        <v>2.6</v>
      </c>
      <c r="N11" s="10" t="s">
        <v>193</v>
      </c>
      <c r="O11" s="10">
        <v>2.6</v>
      </c>
      <c r="P11" s="10" t="s">
        <v>193</v>
      </c>
      <c r="Q11" s="10">
        <v>2.5</v>
      </c>
      <c r="R11" s="10" t="s">
        <v>193</v>
      </c>
    </row>
    <row r="12" spans="1:18" s="28" customFormat="1">
      <c r="A12" s="4" t="s">
        <v>23</v>
      </c>
      <c r="B12" s="1117"/>
      <c r="C12" s="4" t="s">
        <v>351</v>
      </c>
      <c r="D12" s="9" t="s">
        <v>134</v>
      </c>
      <c r="E12" s="11" t="s">
        <v>193</v>
      </c>
      <c r="F12" s="11" t="s">
        <v>193</v>
      </c>
      <c r="G12" s="11" t="s">
        <v>193</v>
      </c>
      <c r="H12" s="11">
        <v>1.7</v>
      </c>
      <c r="I12" s="11">
        <v>1.7</v>
      </c>
      <c r="J12" s="11">
        <v>1.7</v>
      </c>
      <c r="K12" s="11">
        <v>1.7</v>
      </c>
      <c r="L12" s="11">
        <v>1.7</v>
      </c>
      <c r="M12" s="11">
        <v>1.7</v>
      </c>
      <c r="N12" s="11">
        <v>1.8</v>
      </c>
      <c r="O12" s="11">
        <v>1.7</v>
      </c>
      <c r="P12" s="11">
        <v>1.7</v>
      </c>
      <c r="Q12" s="11">
        <v>1.7</v>
      </c>
      <c r="R12" s="11" t="s">
        <v>193</v>
      </c>
    </row>
    <row r="13" spans="1:18" s="28" customFormat="1">
      <c r="A13" s="4" t="s">
        <v>24</v>
      </c>
      <c r="B13" s="1117"/>
      <c r="C13" s="4" t="s">
        <v>351</v>
      </c>
      <c r="D13" s="9" t="s">
        <v>134</v>
      </c>
      <c r="E13" s="10" t="s">
        <v>193</v>
      </c>
      <c r="F13" s="10" t="s">
        <v>193</v>
      </c>
      <c r="G13" s="10" t="s">
        <v>193</v>
      </c>
      <c r="H13" s="10" t="s">
        <v>193</v>
      </c>
      <c r="I13" s="10" t="s">
        <v>193</v>
      </c>
      <c r="J13" s="10" t="s">
        <v>193</v>
      </c>
      <c r="K13" s="10" t="s">
        <v>193</v>
      </c>
      <c r="L13" s="10" t="s">
        <v>193</v>
      </c>
      <c r="M13" s="10" t="s">
        <v>193</v>
      </c>
      <c r="N13" s="10" t="s">
        <v>193</v>
      </c>
      <c r="O13" s="10">
        <v>1.8</v>
      </c>
      <c r="P13" s="10">
        <v>1.7</v>
      </c>
      <c r="Q13" s="10">
        <v>1.7</v>
      </c>
      <c r="R13" s="10" t="s">
        <v>193</v>
      </c>
    </row>
    <row r="14" spans="1:18" s="28" customFormat="1">
      <c r="A14" s="4" t="s">
        <v>26</v>
      </c>
      <c r="B14" s="1117"/>
      <c r="C14" s="4" t="s">
        <v>351</v>
      </c>
      <c r="D14" s="9" t="s">
        <v>134</v>
      </c>
      <c r="E14" s="11" t="s">
        <v>193</v>
      </c>
      <c r="F14" s="11" t="s">
        <v>193</v>
      </c>
      <c r="G14" s="11" t="s">
        <v>193</v>
      </c>
      <c r="H14" s="11">
        <v>2.2999999999999998</v>
      </c>
      <c r="I14" s="11">
        <v>2.2000000000000002</v>
      </c>
      <c r="J14" s="11">
        <v>2.2000000000000002</v>
      </c>
      <c r="K14" s="11">
        <v>2.2000000000000002</v>
      </c>
      <c r="L14" s="11">
        <v>2.1</v>
      </c>
      <c r="M14" s="11">
        <v>2.1</v>
      </c>
      <c r="N14" s="11">
        <v>2.1</v>
      </c>
      <c r="O14" s="11">
        <v>2.1</v>
      </c>
      <c r="P14" s="11">
        <v>2.1</v>
      </c>
      <c r="Q14" s="11">
        <v>2.4</v>
      </c>
      <c r="R14" s="11" t="s">
        <v>193</v>
      </c>
    </row>
    <row r="15" spans="1:18" s="28" customFormat="1">
      <c r="A15" s="4" t="s">
        <v>42</v>
      </c>
      <c r="B15" s="1117"/>
      <c r="C15" s="4" t="s">
        <v>351</v>
      </c>
      <c r="D15" s="9" t="s">
        <v>134</v>
      </c>
      <c r="E15" s="10">
        <v>1.8</v>
      </c>
      <c r="F15" s="10">
        <v>1.8</v>
      </c>
      <c r="G15" s="10">
        <v>1.8</v>
      </c>
      <c r="H15" s="10">
        <v>1.8</v>
      </c>
      <c r="I15" s="10">
        <v>1.8</v>
      </c>
      <c r="J15" s="10">
        <v>1.8</v>
      </c>
      <c r="K15" s="10">
        <v>1.9</v>
      </c>
      <c r="L15" s="10">
        <v>1.9</v>
      </c>
      <c r="M15" s="10">
        <v>1.8</v>
      </c>
      <c r="N15" s="10">
        <v>1.9</v>
      </c>
      <c r="O15" s="10">
        <v>1.9</v>
      </c>
      <c r="P15" s="10">
        <v>1.8</v>
      </c>
      <c r="Q15" s="10">
        <v>1.8</v>
      </c>
      <c r="R15" s="10">
        <v>1.8</v>
      </c>
    </row>
    <row r="16" spans="1:18" s="28" customFormat="1">
      <c r="A16" s="4" t="s">
        <v>28</v>
      </c>
      <c r="B16" s="1117"/>
      <c r="C16" s="4" t="s">
        <v>351</v>
      </c>
      <c r="D16" s="9" t="s">
        <v>134</v>
      </c>
      <c r="E16" s="11" t="s">
        <v>193</v>
      </c>
      <c r="F16" s="11" t="s">
        <v>193</v>
      </c>
      <c r="G16" s="11" t="s">
        <v>193</v>
      </c>
      <c r="H16" s="11" t="s">
        <v>193</v>
      </c>
      <c r="I16" s="11" t="s">
        <v>193</v>
      </c>
      <c r="J16" s="11" t="s">
        <v>193</v>
      </c>
      <c r="K16" s="11" t="s">
        <v>193</v>
      </c>
      <c r="L16" s="11" t="s">
        <v>193</v>
      </c>
      <c r="M16" s="11" t="s">
        <v>193</v>
      </c>
      <c r="N16" s="11" t="s">
        <v>193</v>
      </c>
      <c r="O16" s="11" t="s">
        <v>193</v>
      </c>
      <c r="P16" s="11">
        <v>1.9</v>
      </c>
      <c r="Q16" s="11">
        <v>1.9</v>
      </c>
      <c r="R16" s="11" t="s">
        <v>193</v>
      </c>
    </row>
    <row r="17" spans="1:18" s="28" customFormat="1">
      <c r="A17" s="12" t="s">
        <v>25</v>
      </c>
      <c r="B17" s="1117"/>
      <c r="C17" s="4" t="s">
        <v>351</v>
      </c>
      <c r="D17" s="9" t="s">
        <v>134</v>
      </c>
      <c r="E17" s="10" t="s">
        <v>193</v>
      </c>
      <c r="F17" s="10" t="s">
        <v>193</v>
      </c>
      <c r="G17" s="10" t="s">
        <v>193</v>
      </c>
      <c r="H17" s="10" t="s">
        <v>193</v>
      </c>
      <c r="I17" s="10" t="s">
        <v>193</v>
      </c>
      <c r="J17" s="10" t="s">
        <v>193</v>
      </c>
      <c r="K17" s="10" t="s">
        <v>193</v>
      </c>
      <c r="L17" s="10">
        <v>1.9</v>
      </c>
      <c r="M17" s="10" t="s">
        <v>193</v>
      </c>
      <c r="N17" s="10" t="s">
        <v>193</v>
      </c>
      <c r="O17" s="10">
        <v>1.9</v>
      </c>
      <c r="P17" s="10">
        <v>1.9</v>
      </c>
      <c r="Q17" s="10">
        <v>1.9</v>
      </c>
      <c r="R17" s="10" t="s">
        <v>193</v>
      </c>
    </row>
    <row r="18" spans="1:18" s="28" customFormat="1">
      <c r="A18" s="4" t="s">
        <v>48</v>
      </c>
      <c r="B18" s="1117"/>
      <c r="C18" s="4" t="s">
        <v>351</v>
      </c>
      <c r="D18" s="9" t="s">
        <v>134</v>
      </c>
      <c r="E18" s="11" t="s">
        <v>193</v>
      </c>
      <c r="F18" s="11" t="s">
        <v>193</v>
      </c>
      <c r="G18" s="11" t="s">
        <v>193</v>
      </c>
      <c r="H18" s="11">
        <v>2.2000000000000002</v>
      </c>
      <c r="I18" s="11">
        <v>2.2000000000000002</v>
      </c>
      <c r="J18" s="11">
        <v>2.2000000000000002</v>
      </c>
      <c r="K18" s="11">
        <v>2.2000000000000002</v>
      </c>
      <c r="L18" s="11">
        <v>2.2000000000000002</v>
      </c>
      <c r="M18" s="11">
        <v>2.2000000000000002</v>
      </c>
      <c r="N18" s="11">
        <v>2.2999999999999998</v>
      </c>
      <c r="O18" s="11">
        <v>2.5</v>
      </c>
      <c r="P18" s="11">
        <v>2.5</v>
      </c>
      <c r="Q18" s="11">
        <v>2.5</v>
      </c>
      <c r="R18" s="11" t="s">
        <v>193</v>
      </c>
    </row>
    <row r="19" spans="1:18" s="28" customFormat="1">
      <c r="A19" s="4" t="s">
        <v>34</v>
      </c>
      <c r="B19" s="1117"/>
      <c r="C19" s="4" t="s">
        <v>351</v>
      </c>
      <c r="D19" s="9" t="s">
        <v>134</v>
      </c>
      <c r="E19" s="10" t="s">
        <v>193</v>
      </c>
      <c r="F19" s="10" t="s">
        <v>193</v>
      </c>
      <c r="G19" s="10" t="s">
        <v>193</v>
      </c>
      <c r="H19" s="10" t="s">
        <v>193</v>
      </c>
      <c r="I19" s="10" t="s">
        <v>193</v>
      </c>
      <c r="J19" s="10" t="s">
        <v>193</v>
      </c>
      <c r="K19" s="10" t="s">
        <v>193</v>
      </c>
      <c r="L19" s="10" t="s">
        <v>193</v>
      </c>
      <c r="M19" s="10" t="s">
        <v>193</v>
      </c>
      <c r="N19" s="10" t="s">
        <v>193</v>
      </c>
      <c r="O19" s="10" t="s">
        <v>193</v>
      </c>
      <c r="P19" s="10">
        <v>2</v>
      </c>
      <c r="Q19" s="10" t="s">
        <v>193</v>
      </c>
      <c r="R19" s="10">
        <v>2</v>
      </c>
    </row>
    <row r="20" spans="1:18" s="28" customFormat="1">
      <c r="A20" s="4" t="s">
        <v>49</v>
      </c>
      <c r="B20" s="1117"/>
      <c r="C20" s="4" t="s">
        <v>351</v>
      </c>
      <c r="D20" s="9" t="s">
        <v>134</v>
      </c>
      <c r="E20" s="11" t="s">
        <v>193</v>
      </c>
      <c r="F20" s="11" t="s">
        <v>193</v>
      </c>
      <c r="G20" s="11" t="s">
        <v>193</v>
      </c>
      <c r="H20" s="11">
        <v>1.7</v>
      </c>
      <c r="I20" s="11">
        <v>1.8</v>
      </c>
      <c r="J20" s="11">
        <v>1.8</v>
      </c>
      <c r="K20" s="11">
        <v>1.8</v>
      </c>
      <c r="L20" s="11">
        <v>1.8</v>
      </c>
      <c r="M20" s="11">
        <v>1.8</v>
      </c>
      <c r="N20" s="11">
        <v>1.7</v>
      </c>
      <c r="O20" s="11">
        <v>1.7</v>
      </c>
      <c r="P20" s="11">
        <v>1.7</v>
      </c>
      <c r="Q20" s="11">
        <v>1.7</v>
      </c>
      <c r="R20" s="11" t="s">
        <v>193</v>
      </c>
    </row>
    <row r="21" spans="1:18" s="28" customFormat="1">
      <c r="A21" s="4" t="s">
        <v>50</v>
      </c>
      <c r="B21" s="1117"/>
      <c r="C21" s="4" t="s">
        <v>351</v>
      </c>
      <c r="D21" s="9" t="s">
        <v>134</v>
      </c>
      <c r="E21" s="10" t="s">
        <v>193</v>
      </c>
      <c r="F21" s="10" t="s">
        <v>193</v>
      </c>
      <c r="G21" s="10" t="s">
        <v>193</v>
      </c>
      <c r="H21" s="10">
        <v>2.2000000000000002</v>
      </c>
      <c r="I21" s="10">
        <v>2.1</v>
      </c>
      <c r="J21" s="10">
        <v>2.1</v>
      </c>
      <c r="K21" s="10">
        <v>2</v>
      </c>
      <c r="L21" s="10">
        <v>2</v>
      </c>
      <c r="M21" s="10">
        <v>1.9</v>
      </c>
      <c r="N21" s="10">
        <v>2</v>
      </c>
      <c r="O21" s="10">
        <v>2</v>
      </c>
      <c r="P21" s="10">
        <v>1.9</v>
      </c>
      <c r="Q21" s="10">
        <v>1.9</v>
      </c>
      <c r="R21" s="10" t="s">
        <v>193</v>
      </c>
    </row>
    <row r="22" spans="1:18" s="28" customFormat="1">
      <c r="A22" s="12" t="s">
        <v>63</v>
      </c>
      <c r="B22" s="1117"/>
      <c r="C22" s="4" t="s">
        <v>351</v>
      </c>
      <c r="D22" s="9" t="s">
        <v>134</v>
      </c>
      <c r="E22" s="11" t="s">
        <v>193</v>
      </c>
      <c r="F22" s="11" t="s">
        <v>193</v>
      </c>
      <c r="G22" s="11" t="s">
        <v>193</v>
      </c>
      <c r="H22" s="11" t="s">
        <v>193</v>
      </c>
      <c r="I22" s="11" t="s">
        <v>193</v>
      </c>
      <c r="J22" s="11" t="s">
        <v>193</v>
      </c>
      <c r="K22" s="11" t="s">
        <v>193</v>
      </c>
      <c r="L22" s="11" t="s">
        <v>193</v>
      </c>
      <c r="M22" s="11" t="s">
        <v>193</v>
      </c>
      <c r="N22" s="11" t="s">
        <v>193</v>
      </c>
      <c r="O22" s="11">
        <v>2.6</v>
      </c>
      <c r="P22" s="11">
        <v>2.7</v>
      </c>
      <c r="Q22" s="11">
        <v>2.7</v>
      </c>
      <c r="R22" s="11">
        <v>2.8</v>
      </c>
    </row>
    <row r="23" spans="1:18" s="28" customFormat="1">
      <c r="A23" s="4" t="s">
        <v>29</v>
      </c>
      <c r="B23" s="1117"/>
      <c r="C23" s="4" t="s">
        <v>351</v>
      </c>
      <c r="D23" s="9" t="s">
        <v>134</v>
      </c>
      <c r="E23" s="10" t="s">
        <v>193</v>
      </c>
      <c r="F23" s="10" t="s">
        <v>193</v>
      </c>
      <c r="G23" s="10" t="s">
        <v>193</v>
      </c>
      <c r="H23" s="10">
        <v>2.2000000000000002</v>
      </c>
      <c r="I23" s="10">
        <v>2.2000000000000002</v>
      </c>
      <c r="J23" s="10">
        <v>2.2000000000000002</v>
      </c>
      <c r="K23" s="10">
        <v>2.1</v>
      </c>
      <c r="L23" s="10">
        <v>2.1</v>
      </c>
      <c r="M23" s="10">
        <v>2.2000000000000002</v>
      </c>
      <c r="N23" s="10">
        <v>2.2999999999999998</v>
      </c>
      <c r="O23" s="10">
        <v>2.2000000000000002</v>
      </c>
      <c r="P23" s="10">
        <v>2.2999999999999998</v>
      </c>
      <c r="Q23" s="10">
        <v>2.2999999999999998</v>
      </c>
      <c r="R23" s="10" t="s">
        <v>193</v>
      </c>
    </row>
    <row r="24" spans="1:18" s="28" customFormat="1">
      <c r="A24" s="12" t="s">
        <v>51</v>
      </c>
      <c r="B24" s="1117"/>
      <c r="C24" s="4" t="s">
        <v>351</v>
      </c>
      <c r="D24" s="9" t="s">
        <v>134</v>
      </c>
      <c r="E24" s="11" t="s">
        <v>193</v>
      </c>
      <c r="F24" s="11" t="s">
        <v>193</v>
      </c>
      <c r="G24" s="11" t="s">
        <v>193</v>
      </c>
      <c r="H24" s="11" t="s">
        <v>193</v>
      </c>
      <c r="I24" s="11" t="s">
        <v>193</v>
      </c>
      <c r="J24" s="11" t="s">
        <v>193</v>
      </c>
      <c r="K24" s="11" t="s">
        <v>193</v>
      </c>
      <c r="L24" s="11" t="s">
        <v>193</v>
      </c>
      <c r="M24" s="11">
        <v>2.6</v>
      </c>
      <c r="N24" s="11" t="s">
        <v>193</v>
      </c>
      <c r="O24" s="11" t="s">
        <v>193</v>
      </c>
      <c r="P24" s="11">
        <v>2.6</v>
      </c>
      <c r="Q24" s="11" t="s">
        <v>193</v>
      </c>
      <c r="R24" s="11" t="s">
        <v>193</v>
      </c>
    </row>
    <row r="25" spans="1:18" s="28" customFormat="1">
      <c r="A25" s="4" t="s">
        <v>52</v>
      </c>
      <c r="B25" s="1117"/>
      <c r="C25" s="4" t="s">
        <v>351</v>
      </c>
      <c r="D25" s="9" t="s">
        <v>134</v>
      </c>
      <c r="E25" s="10" t="s">
        <v>193</v>
      </c>
      <c r="F25" s="10" t="s">
        <v>193</v>
      </c>
      <c r="G25" s="10" t="s">
        <v>193</v>
      </c>
      <c r="H25" s="10" t="s">
        <v>193</v>
      </c>
      <c r="I25" s="10" t="s">
        <v>193</v>
      </c>
      <c r="J25" s="10" t="s">
        <v>193</v>
      </c>
      <c r="K25" s="10" t="s">
        <v>193</v>
      </c>
      <c r="L25" s="10" t="s">
        <v>193</v>
      </c>
      <c r="M25" s="10" t="s">
        <v>193</v>
      </c>
      <c r="N25" s="10" t="s">
        <v>193</v>
      </c>
      <c r="O25" s="10" t="s">
        <v>193</v>
      </c>
      <c r="P25" s="10">
        <v>2.5</v>
      </c>
      <c r="Q25" s="10">
        <v>2.6</v>
      </c>
      <c r="R25" s="10">
        <v>2.5</v>
      </c>
    </row>
    <row r="26" spans="1:18" s="28" customFormat="1">
      <c r="A26" s="4" t="s">
        <v>31</v>
      </c>
      <c r="B26" s="1117"/>
      <c r="C26" s="4" t="s">
        <v>351</v>
      </c>
      <c r="D26" s="9" t="s">
        <v>134</v>
      </c>
      <c r="E26" s="11" t="s">
        <v>193</v>
      </c>
      <c r="F26" s="11" t="s">
        <v>193</v>
      </c>
      <c r="G26" s="11" t="s">
        <v>193</v>
      </c>
      <c r="H26" s="11">
        <v>2.5</v>
      </c>
      <c r="I26" s="11">
        <v>2.5</v>
      </c>
      <c r="J26" s="11">
        <v>2.4</v>
      </c>
      <c r="K26" s="11">
        <v>2.7</v>
      </c>
      <c r="L26" s="11">
        <v>2.6</v>
      </c>
      <c r="M26" s="11">
        <v>2.2999999999999998</v>
      </c>
      <c r="N26" s="11">
        <v>2.2999999999999998</v>
      </c>
      <c r="O26" s="11">
        <v>2.2999999999999998</v>
      </c>
      <c r="P26" s="11">
        <v>2.2000000000000002</v>
      </c>
      <c r="Q26" s="11">
        <v>2.2000000000000002</v>
      </c>
      <c r="R26" s="11" t="s">
        <v>193</v>
      </c>
    </row>
    <row r="27" spans="1:18" s="28" customFormat="1">
      <c r="A27" s="4" t="s">
        <v>33</v>
      </c>
      <c r="B27" s="1117"/>
      <c r="C27" s="4" t="s">
        <v>351</v>
      </c>
      <c r="D27" s="9" t="s">
        <v>134</v>
      </c>
      <c r="E27" s="10" t="s">
        <v>193</v>
      </c>
      <c r="F27" s="10" t="s">
        <v>193</v>
      </c>
      <c r="G27" s="10" t="s">
        <v>193</v>
      </c>
      <c r="H27" s="10">
        <v>1.9</v>
      </c>
      <c r="I27" s="10">
        <v>1.9</v>
      </c>
      <c r="J27" s="10">
        <v>1.9</v>
      </c>
      <c r="K27" s="10">
        <v>1.8</v>
      </c>
      <c r="L27" s="10">
        <v>1.9</v>
      </c>
      <c r="M27" s="10">
        <v>1.9</v>
      </c>
      <c r="N27" s="10">
        <v>1.8</v>
      </c>
      <c r="O27" s="10">
        <v>1.9</v>
      </c>
      <c r="P27" s="10">
        <v>1.9</v>
      </c>
      <c r="Q27" s="10">
        <v>1.9</v>
      </c>
      <c r="R27" s="10" t="s">
        <v>193</v>
      </c>
    </row>
    <row r="28" spans="1:18" s="28" customFormat="1">
      <c r="A28" s="4" t="s">
        <v>53</v>
      </c>
      <c r="B28" s="1117"/>
      <c r="C28" s="4" t="s">
        <v>351</v>
      </c>
      <c r="D28" s="9" t="s">
        <v>134</v>
      </c>
      <c r="E28" s="11" t="s">
        <v>193</v>
      </c>
      <c r="F28" s="11" t="s">
        <v>193</v>
      </c>
      <c r="G28" s="11" t="s">
        <v>193</v>
      </c>
      <c r="H28" s="11" t="s">
        <v>193</v>
      </c>
      <c r="I28" s="11" t="s">
        <v>193</v>
      </c>
      <c r="J28" s="11" t="s">
        <v>193</v>
      </c>
      <c r="K28" s="11" t="s">
        <v>193</v>
      </c>
      <c r="L28" s="11" t="s">
        <v>193</v>
      </c>
      <c r="M28" s="11" t="s">
        <v>193</v>
      </c>
      <c r="N28" s="11" t="s">
        <v>193</v>
      </c>
      <c r="O28" s="11" t="s">
        <v>193</v>
      </c>
      <c r="P28" s="11">
        <v>2.9</v>
      </c>
      <c r="Q28" s="11" t="s">
        <v>193</v>
      </c>
      <c r="R28" s="11">
        <v>2.6</v>
      </c>
    </row>
    <row r="29" spans="1:18" s="28" customFormat="1">
      <c r="A29" s="4" t="s">
        <v>36</v>
      </c>
      <c r="B29" s="1117"/>
      <c r="C29" s="4" t="s">
        <v>351</v>
      </c>
      <c r="D29" s="9" t="s">
        <v>134</v>
      </c>
      <c r="E29" s="10" t="s">
        <v>193</v>
      </c>
      <c r="F29" s="10" t="s">
        <v>193</v>
      </c>
      <c r="G29" s="10" t="s">
        <v>193</v>
      </c>
      <c r="H29" s="10" t="s">
        <v>193</v>
      </c>
      <c r="I29" s="10" t="s">
        <v>193</v>
      </c>
      <c r="J29" s="10" t="s">
        <v>193</v>
      </c>
      <c r="K29" s="10" t="s">
        <v>193</v>
      </c>
      <c r="L29" s="10" t="s">
        <v>193</v>
      </c>
      <c r="M29" s="10" t="s">
        <v>193</v>
      </c>
      <c r="N29" s="10">
        <v>1.8</v>
      </c>
      <c r="O29" s="10">
        <v>1.8</v>
      </c>
      <c r="P29" s="10">
        <v>1.9</v>
      </c>
      <c r="Q29" s="10">
        <v>1.9</v>
      </c>
      <c r="R29" s="10">
        <v>1.9</v>
      </c>
    </row>
    <row r="30" spans="1:18" s="28" customFormat="1">
      <c r="A30" s="4" t="s">
        <v>54</v>
      </c>
      <c r="B30" s="1117"/>
      <c r="C30" s="4" t="s">
        <v>351</v>
      </c>
      <c r="D30" s="9" t="s">
        <v>134</v>
      </c>
      <c r="E30" s="11" t="s">
        <v>193</v>
      </c>
      <c r="F30" s="11" t="s">
        <v>193</v>
      </c>
      <c r="G30" s="11" t="s">
        <v>193</v>
      </c>
      <c r="H30" s="11" t="s">
        <v>193</v>
      </c>
      <c r="I30" s="11" t="s">
        <v>193</v>
      </c>
      <c r="J30" s="11" t="s">
        <v>193</v>
      </c>
      <c r="K30" s="11" t="s">
        <v>193</v>
      </c>
      <c r="L30" s="11" t="s">
        <v>193</v>
      </c>
      <c r="M30" s="11" t="s">
        <v>193</v>
      </c>
      <c r="N30" s="11" t="s">
        <v>193</v>
      </c>
      <c r="O30" s="11">
        <v>2</v>
      </c>
      <c r="P30" s="11">
        <v>2</v>
      </c>
      <c r="Q30" s="11" t="s">
        <v>193</v>
      </c>
      <c r="R30" s="11" t="s">
        <v>193</v>
      </c>
    </row>
    <row r="31" spans="1:18" s="28" customFormat="1">
      <c r="A31" s="4" t="s">
        <v>55</v>
      </c>
      <c r="B31" s="1117"/>
      <c r="C31" s="4" t="s">
        <v>351</v>
      </c>
      <c r="D31" s="9" t="s">
        <v>134</v>
      </c>
      <c r="E31" s="10" t="s">
        <v>193</v>
      </c>
      <c r="F31" s="10" t="s">
        <v>193</v>
      </c>
      <c r="G31" s="10" t="s">
        <v>193</v>
      </c>
      <c r="H31" s="10">
        <v>1.8</v>
      </c>
      <c r="I31" s="10" t="s">
        <v>193</v>
      </c>
      <c r="J31" s="10" t="s">
        <v>193</v>
      </c>
      <c r="K31" s="10" t="s">
        <v>193</v>
      </c>
      <c r="L31" s="10">
        <v>1.8</v>
      </c>
      <c r="M31" s="10">
        <v>1.8</v>
      </c>
      <c r="N31" s="10">
        <v>1.8</v>
      </c>
      <c r="O31" s="10">
        <v>1.8</v>
      </c>
      <c r="P31" s="10">
        <v>1.9</v>
      </c>
      <c r="Q31" s="10">
        <v>1.9</v>
      </c>
      <c r="R31" s="10" t="s">
        <v>193</v>
      </c>
    </row>
    <row r="32" spans="1:18" s="28" customFormat="1">
      <c r="A32" s="4" t="s">
        <v>38</v>
      </c>
      <c r="B32" s="1117"/>
      <c r="C32" s="4" t="s">
        <v>351</v>
      </c>
      <c r="D32" s="9" t="s">
        <v>134</v>
      </c>
      <c r="E32" s="11" t="s">
        <v>193</v>
      </c>
      <c r="F32" s="11" t="s">
        <v>193</v>
      </c>
      <c r="G32" s="11" t="s">
        <v>193</v>
      </c>
      <c r="H32" s="11" t="s">
        <v>193</v>
      </c>
      <c r="I32" s="11">
        <v>2.2000000000000002</v>
      </c>
      <c r="J32" s="11">
        <v>2.1</v>
      </c>
      <c r="K32" s="11">
        <v>2</v>
      </c>
      <c r="L32" s="11">
        <v>2.1</v>
      </c>
      <c r="M32" s="11">
        <v>2.1</v>
      </c>
      <c r="N32" s="11">
        <v>2.1</v>
      </c>
      <c r="O32" s="11">
        <v>2</v>
      </c>
      <c r="P32" s="11">
        <v>2</v>
      </c>
      <c r="Q32" s="11">
        <v>2</v>
      </c>
      <c r="R32" s="11" t="s">
        <v>193</v>
      </c>
    </row>
    <row r="33" spans="1:18" s="28" customFormat="1">
      <c r="A33" s="4" t="s">
        <v>56</v>
      </c>
      <c r="B33" s="1117"/>
      <c r="C33" s="4" t="s">
        <v>351</v>
      </c>
      <c r="D33" s="9" t="s">
        <v>134</v>
      </c>
      <c r="E33" s="10" t="s">
        <v>193</v>
      </c>
      <c r="F33" s="10" t="s">
        <v>193</v>
      </c>
      <c r="G33" s="10" t="s">
        <v>193</v>
      </c>
      <c r="H33" s="10">
        <v>2.2000000000000002</v>
      </c>
      <c r="I33" s="10">
        <v>2.1</v>
      </c>
      <c r="J33" s="10">
        <v>2.2000000000000002</v>
      </c>
      <c r="K33" s="10">
        <v>2.2000000000000002</v>
      </c>
      <c r="L33" s="10">
        <v>2.1</v>
      </c>
      <c r="M33" s="10">
        <v>2.1</v>
      </c>
      <c r="N33" s="10">
        <v>2</v>
      </c>
      <c r="O33" s="10">
        <v>2.1</v>
      </c>
      <c r="P33" s="10">
        <v>2.2000000000000002</v>
      </c>
      <c r="Q33" s="10">
        <v>2.2999999999999998</v>
      </c>
      <c r="R33" s="10" t="s">
        <v>193</v>
      </c>
    </row>
    <row r="34" spans="1:18" s="28" customFormat="1">
      <c r="A34" s="929" t="s">
        <v>57</v>
      </c>
      <c r="B34" s="1117"/>
      <c r="C34" s="4" t="s">
        <v>351</v>
      </c>
      <c r="D34" s="9" t="s">
        <v>134</v>
      </c>
      <c r="E34" s="931" t="s">
        <v>193</v>
      </c>
      <c r="F34" s="931" t="s">
        <v>193</v>
      </c>
      <c r="G34" s="931" t="s">
        <v>193</v>
      </c>
      <c r="H34" s="931">
        <v>1.9</v>
      </c>
      <c r="I34" s="931">
        <v>1.8</v>
      </c>
      <c r="J34" s="931">
        <v>1.8</v>
      </c>
      <c r="K34" s="931">
        <v>1.8</v>
      </c>
      <c r="L34" s="931">
        <v>1.8</v>
      </c>
      <c r="M34" s="931">
        <v>1.8</v>
      </c>
      <c r="N34" s="931">
        <v>1.9</v>
      </c>
      <c r="O34" s="931">
        <v>1.9</v>
      </c>
      <c r="P34" s="931">
        <v>1.9</v>
      </c>
      <c r="Q34" s="931">
        <v>1.9</v>
      </c>
      <c r="R34" s="931" t="s">
        <v>193</v>
      </c>
    </row>
    <row r="35" spans="1:18" s="28" customFormat="1">
      <c r="A35" s="4" t="s">
        <v>40</v>
      </c>
      <c r="B35" s="1117"/>
      <c r="C35" s="4" t="s">
        <v>351</v>
      </c>
      <c r="D35" s="9" t="s">
        <v>134</v>
      </c>
      <c r="E35" s="10" t="s">
        <v>193</v>
      </c>
      <c r="F35" s="10" t="s">
        <v>193</v>
      </c>
      <c r="G35" s="10" t="s">
        <v>193</v>
      </c>
      <c r="H35" s="10">
        <v>1.8</v>
      </c>
      <c r="I35" s="10">
        <v>1.8</v>
      </c>
      <c r="J35" s="10">
        <v>1.8</v>
      </c>
      <c r="K35" s="10">
        <v>1.8</v>
      </c>
      <c r="L35" s="10">
        <v>1.8</v>
      </c>
      <c r="M35" s="10">
        <v>1.9</v>
      </c>
      <c r="N35" s="10">
        <v>1.9</v>
      </c>
      <c r="O35" s="10">
        <v>1.9</v>
      </c>
      <c r="P35" s="10">
        <v>2</v>
      </c>
      <c r="Q35" s="10">
        <v>2</v>
      </c>
      <c r="R35" s="10" t="s">
        <v>193</v>
      </c>
    </row>
    <row r="36" spans="1:18" s="28" customFormat="1">
      <c r="A36" s="4" t="s">
        <v>27</v>
      </c>
      <c r="B36" s="1117"/>
      <c r="C36" s="4" t="s">
        <v>351</v>
      </c>
      <c r="D36" s="9" t="s">
        <v>134</v>
      </c>
      <c r="E36" s="11" t="s">
        <v>193</v>
      </c>
      <c r="F36" s="11" t="s">
        <v>193</v>
      </c>
      <c r="G36" s="11" t="s">
        <v>193</v>
      </c>
      <c r="H36" s="11">
        <v>2.2999999999999998</v>
      </c>
      <c r="I36" s="11">
        <v>2.4</v>
      </c>
      <c r="J36" s="11">
        <v>2.2999999999999998</v>
      </c>
      <c r="K36" s="11">
        <v>2.2999999999999998</v>
      </c>
      <c r="L36" s="11">
        <v>2.2999999999999998</v>
      </c>
      <c r="M36" s="11">
        <v>2.4</v>
      </c>
      <c r="N36" s="11">
        <v>2.4</v>
      </c>
      <c r="O36" s="11">
        <v>2.4</v>
      </c>
      <c r="P36" s="11">
        <v>2.4</v>
      </c>
      <c r="Q36" s="11">
        <v>2.6</v>
      </c>
      <c r="R36" s="11" t="s">
        <v>193</v>
      </c>
    </row>
    <row r="37" spans="1:18" s="28" customFormat="1">
      <c r="A37" s="4" t="s">
        <v>43</v>
      </c>
      <c r="B37" s="1117"/>
      <c r="C37" s="4" t="s">
        <v>351</v>
      </c>
      <c r="D37" s="9" t="s">
        <v>134</v>
      </c>
      <c r="E37" s="10" t="s">
        <v>193</v>
      </c>
      <c r="F37" s="10" t="s">
        <v>193</v>
      </c>
      <c r="G37" s="10" t="s">
        <v>193</v>
      </c>
      <c r="H37" s="10" t="s">
        <v>193</v>
      </c>
      <c r="I37" s="10" t="s">
        <v>193</v>
      </c>
      <c r="J37" s="10" t="s">
        <v>193</v>
      </c>
      <c r="K37" s="10" t="s">
        <v>193</v>
      </c>
      <c r="L37" s="10" t="s">
        <v>193</v>
      </c>
      <c r="M37" s="10" t="s">
        <v>193</v>
      </c>
      <c r="N37" s="10" t="s">
        <v>193</v>
      </c>
      <c r="O37" s="10">
        <v>2</v>
      </c>
      <c r="P37" s="10">
        <v>1.9</v>
      </c>
      <c r="Q37" s="10">
        <v>1.9</v>
      </c>
      <c r="R37" s="10" t="s">
        <v>193</v>
      </c>
    </row>
    <row r="38" spans="1:18" s="28" customFormat="1">
      <c r="A38" s="4" t="s">
        <v>58</v>
      </c>
      <c r="B38" s="1117"/>
      <c r="C38" s="4" t="s">
        <v>351</v>
      </c>
      <c r="D38" s="9" t="s">
        <v>134</v>
      </c>
      <c r="E38" s="11" t="s">
        <v>193</v>
      </c>
      <c r="F38" s="11" t="s">
        <v>193</v>
      </c>
      <c r="G38" s="11" t="s">
        <v>193</v>
      </c>
      <c r="H38" s="11" t="s">
        <v>193</v>
      </c>
      <c r="I38" s="11" t="s">
        <v>193</v>
      </c>
      <c r="J38" s="11" t="s">
        <v>193</v>
      </c>
      <c r="K38" s="11" t="s">
        <v>193</v>
      </c>
      <c r="L38" s="11" t="s">
        <v>193</v>
      </c>
      <c r="M38" s="11" t="s">
        <v>193</v>
      </c>
      <c r="N38" s="11" t="s">
        <v>193</v>
      </c>
      <c r="O38" s="11" t="s">
        <v>193</v>
      </c>
      <c r="P38" s="11" t="s">
        <v>193</v>
      </c>
      <c r="Q38" s="11">
        <v>1.9</v>
      </c>
      <c r="R38" s="11" t="s">
        <v>193</v>
      </c>
    </row>
    <row r="39" spans="1:18" s="28" customFormat="1">
      <c r="A39" s="4" t="s">
        <v>59</v>
      </c>
      <c r="B39" s="1117"/>
      <c r="C39" s="4" t="s">
        <v>351</v>
      </c>
      <c r="D39" s="9" t="s">
        <v>134</v>
      </c>
      <c r="E39" s="10" t="s">
        <v>193</v>
      </c>
      <c r="F39" s="10" t="s">
        <v>193</v>
      </c>
      <c r="G39" s="10" t="s">
        <v>193</v>
      </c>
      <c r="H39" s="10" t="s">
        <v>193</v>
      </c>
      <c r="I39" s="10" t="s">
        <v>193</v>
      </c>
      <c r="J39" s="10" t="s">
        <v>193</v>
      </c>
      <c r="K39" s="10" t="s">
        <v>193</v>
      </c>
      <c r="L39" s="10" t="s">
        <v>193</v>
      </c>
      <c r="M39" s="10" t="s">
        <v>193</v>
      </c>
      <c r="N39" s="10" t="s">
        <v>193</v>
      </c>
      <c r="O39" s="10">
        <v>2.5</v>
      </c>
      <c r="P39" s="10">
        <v>2.4</v>
      </c>
      <c r="Q39" s="10">
        <v>2.4</v>
      </c>
      <c r="R39" s="10" t="s">
        <v>193</v>
      </c>
    </row>
    <row r="40" spans="1:18" s="28" customFormat="1">
      <c r="A40" s="4" t="s">
        <v>60</v>
      </c>
      <c r="B40" s="1117"/>
      <c r="C40" s="4" t="s">
        <v>351</v>
      </c>
      <c r="D40" s="9" t="s">
        <v>134</v>
      </c>
      <c r="E40" s="11" t="s">
        <v>193</v>
      </c>
      <c r="F40" s="11">
        <v>2.2000000000000002</v>
      </c>
      <c r="G40" s="11">
        <v>2.1</v>
      </c>
      <c r="H40" s="11">
        <v>2.1</v>
      </c>
      <c r="I40" s="11">
        <v>2.1</v>
      </c>
      <c r="J40" s="11">
        <v>2.2000000000000002</v>
      </c>
      <c r="K40" s="11">
        <v>2.2000000000000002</v>
      </c>
      <c r="L40" s="11">
        <v>2.1</v>
      </c>
      <c r="M40" s="11">
        <v>2.1</v>
      </c>
      <c r="N40" s="11">
        <v>2.1</v>
      </c>
      <c r="O40" s="11">
        <v>2</v>
      </c>
      <c r="P40" s="11">
        <v>2</v>
      </c>
      <c r="Q40" s="11">
        <v>2</v>
      </c>
      <c r="R40" s="11" t="s">
        <v>193</v>
      </c>
    </row>
    <row r="41" spans="1:18" s="28" customFormat="1">
      <c r="A41" s="4" t="s">
        <v>61</v>
      </c>
      <c r="B41" s="1117"/>
      <c r="C41" s="4" t="s">
        <v>351</v>
      </c>
      <c r="D41" s="9" t="s">
        <v>134</v>
      </c>
      <c r="E41" s="10" t="s">
        <v>193</v>
      </c>
      <c r="F41" s="10" t="s">
        <v>193</v>
      </c>
      <c r="G41" s="10" t="s">
        <v>193</v>
      </c>
      <c r="H41" s="10" t="s">
        <v>193</v>
      </c>
      <c r="I41" s="10" t="s">
        <v>193</v>
      </c>
      <c r="J41" s="10" t="s">
        <v>193</v>
      </c>
      <c r="K41" s="10" t="s">
        <v>193</v>
      </c>
      <c r="L41" s="10" t="s">
        <v>193</v>
      </c>
      <c r="M41" s="10" t="s">
        <v>193</v>
      </c>
      <c r="N41" s="10" t="s">
        <v>193</v>
      </c>
      <c r="O41" s="10" t="s">
        <v>193</v>
      </c>
      <c r="P41" s="10" t="s">
        <v>193</v>
      </c>
      <c r="Q41" s="10">
        <v>2.7</v>
      </c>
      <c r="R41" s="10">
        <v>2.7</v>
      </c>
    </row>
    <row r="42" spans="1:18" s="28" customFormat="1">
      <c r="A42" s="12" t="s">
        <v>32</v>
      </c>
      <c r="B42" s="1117"/>
      <c r="C42" s="4" t="s">
        <v>351</v>
      </c>
      <c r="D42" s="9" t="s">
        <v>134</v>
      </c>
      <c r="E42" s="11" t="s">
        <v>193</v>
      </c>
      <c r="F42" s="11" t="s">
        <v>193</v>
      </c>
      <c r="G42" s="11" t="s">
        <v>193</v>
      </c>
      <c r="H42" s="11">
        <v>2.2999999999999998</v>
      </c>
      <c r="I42" s="11">
        <v>2.2999999999999998</v>
      </c>
      <c r="J42" s="11">
        <v>2.2000000000000002</v>
      </c>
      <c r="K42" s="11">
        <v>2.2999999999999998</v>
      </c>
      <c r="L42" s="11">
        <v>2.2999999999999998</v>
      </c>
      <c r="M42" s="11">
        <v>2.4</v>
      </c>
      <c r="N42" s="11">
        <v>2.2000000000000002</v>
      </c>
      <c r="O42" s="11">
        <v>2.1</v>
      </c>
      <c r="P42" s="11">
        <v>2.2000000000000002</v>
      </c>
      <c r="Q42" s="11">
        <v>2.2000000000000002</v>
      </c>
      <c r="R42" s="11" t="s">
        <v>193</v>
      </c>
    </row>
    <row r="43" spans="1:18" s="28" customFormat="1">
      <c r="A43" s="4" t="s">
        <v>86</v>
      </c>
      <c r="B43" s="1127"/>
      <c r="C43" s="4" t="s">
        <v>351</v>
      </c>
      <c r="D43" s="9" t="s">
        <v>134</v>
      </c>
      <c r="E43" s="10" t="s">
        <v>193</v>
      </c>
      <c r="F43" s="10" t="s">
        <v>193</v>
      </c>
      <c r="G43" s="10" t="s">
        <v>193</v>
      </c>
      <c r="H43" s="10" t="s">
        <v>193</v>
      </c>
      <c r="I43" s="10" t="s">
        <v>193</v>
      </c>
      <c r="J43" s="10" t="s">
        <v>193</v>
      </c>
      <c r="K43" s="10" t="s">
        <v>193</v>
      </c>
      <c r="L43" s="10" t="s">
        <v>193</v>
      </c>
      <c r="M43" s="10" t="s">
        <v>193</v>
      </c>
      <c r="N43" s="10" t="s">
        <v>193</v>
      </c>
      <c r="O43" s="10" t="s">
        <v>193</v>
      </c>
      <c r="P43" s="10" t="s">
        <v>193</v>
      </c>
      <c r="Q43" s="10" t="s">
        <v>193</v>
      </c>
      <c r="R43" s="10" t="s">
        <v>193</v>
      </c>
    </row>
    <row r="44" spans="1:18" s="28" customFormat="1">
      <c r="A44" s="394" t="s">
        <v>64</v>
      </c>
      <c r="C44" s="18"/>
      <c r="D44" s="221"/>
      <c r="E44" s="222"/>
      <c r="F44" s="222"/>
      <c r="G44" s="222"/>
      <c r="H44" s="222"/>
      <c r="I44" s="222"/>
      <c r="J44" s="222"/>
      <c r="K44" s="222"/>
      <c r="L44" s="222"/>
      <c r="M44" s="222"/>
      <c r="N44" s="222"/>
      <c r="O44" s="222"/>
      <c r="P44" s="79">
        <f>AVERAGE(P7:P43)</f>
        <v>2.106060606060606</v>
      </c>
      <c r="Q44" s="79">
        <f>AVERAGE(Q7:Q43)</f>
        <v>2.1129032258064511</v>
      </c>
      <c r="R44" s="79"/>
    </row>
    <row r="45" spans="1:18" s="28" customFormat="1">
      <c r="A45" s="394" t="s">
        <v>3323</v>
      </c>
      <c r="C45" s="18"/>
      <c r="D45" s="221"/>
      <c r="E45" s="222"/>
      <c r="F45" s="222"/>
      <c r="G45" s="222"/>
      <c r="H45" s="222"/>
      <c r="I45" s="222"/>
      <c r="J45" s="222"/>
      <c r="K45" s="222"/>
      <c r="L45" s="222"/>
      <c r="M45" s="222"/>
      <c r="N45" s="222"/>
      <c r="O45" s="222"/>
      <c r="P45" s="79">
        <f>STDEV(P7:P43)</f>
        <v>0.29573995538669035</v>
      </c>
      <c r="Q45" s="79">
        <f>STDEV(Q7:Q43)</f>
        <v>0.30739977823010239</v>
      </c>
      <c r="R45" s="79"/>
    </row>
    <row r="46" spans="1:18" s="28" customFormat="1">
      <c r="A46" s="668" t="s">
        <v>3324</v>
      </c>
      <c r="C46" s="18"/>
      <c r="D46" s="221"/>
      <c r="E46" s="222"/>
      <c r="F46" s="222"/>
      <c r="G46" s="222"/>
      <c r="H46" s="222"/>
      <c r="I46" s="222"/>
      <c r="J46" s="222"/>
      <c r="K46" s="222"/>
      <c r="L46" s="222"/>
      <c r="M46" s="222"/>
      <c r="N46" s="222"/>
      <c r="O46" s="222"/>
      <c r="P46" s="927">
        <f>-(P34-P44)/P45</f>
        <v>0.69676282256543454</v>
      </c>
      <c r="Q46" s="927">
        <f>-(Q34-Q44)/Q45</f>
        <v>0.69259394730949886</v>
      </c>
      <c r="R46" s="79"/>
    </row>
    <row r="47" spans="1:18" s="28" customFormat="1">
      <c r="A47" s="27" t="s">
        <v>661</v>
      </c>
    </row>
    <row r="50" spans="1:18" s="28" customFormat="1">
      <c r="A50" s="203" t="s">
        <v>220</v>
      </c>
      <c r="E50" s="28" t="s">
        <v>359</v>
      </c>
    </row>
    <row r="51" spans="1:18" s="28" customFormat="1">
      <c r="A51" s="1118" t="s">
        <v>221</v>
      </c>
      <c r="B51" s="1119"/>
      <c r="C51" s="1119"/>
      <c r="D51" s="1120"/>
      <c r="E51" s="1121" t="s">
        <v>662</v>
      </c>
      <c r="F51" s="1122"/>
      <c r="G51" s="1122"/>
      <c r="H51" s="1122"/>
      <c r="I51" s="1122"/>
      <c r="J51" s="1122"/>
      <c r="K51" s="1122"/>
      <c r="L51" s="1122"/>
      <c r="M51" s="1122"/>
      <c r="N51" s="1122"/>
      <c r="O51" s="1122"/>
      <c r="P51" s="1122"/>
      <c r="Q51" s="1122"/>
      <c r="R51" s="1123"/>
    </row>
    <row r="52" spans="1:18" s="28" customFormat="1">
      <c r="A52" s="1118" t="s">
        <v>222</v>
      </c>
      <c r="B52" s="1119"/>
      <c r="C52" s="1119"/>
      <c r="D52" s="1120"/>
      <c r="E52" s="1124" t="s">
        <v>223</v>
      </c>
      <c r="F52" s="1125"/>
      <c r="G52" s="1125"/>
      <c r="H52" s="1125"/>
      <c r="I52" s="1125"/>
      <c r="J52" s="1125"/>
      <c r="K52" s="1125"/>
      <c r="L52" s="1125"/>
      <c r="M52" s="1125"/>
      <c r="N52" s="1125"/>
      <c r="O52" s="1125"/>
      <c r="P52" s="1125"/>
      <c r="Q52" s="1125"/>
      <c r="R52" s="1126"/>
    </row>
    <row r="53" spans="1:18" s="28" customFormat="1">
      <c r="A53" s="1118" t="s">
        <v>224</v>
      </c>
      <c r="B53" s="1119"/>
      <c r="C53" s="1119"/>
      <c r="D53" s="1120"/>
      <c r="E53" s="1121" t="s">
        <v>225</v>
      </c>
      <c r="F53" s="1122"/>
      <c r="G53" s="1122"/>
      <c r="H53" s="1122"/>
      <c r="I53" s="1122"/>
      <c r="J53" s="1122"/>
      <c r="K53" s="1122"/>
      <c r="L53" s="1122"/>
      <c r="M53" s="1122"/>
      <c r="N53" s="1122"/>
      <c r="O53" s="1122"/>
      <c r="P53" s="1122"/>
      <c r="Q53" s="1122"/>
      <c r="R53" s="1123"/>
    </row>
    <row r="54" spans="1:18" s="28" customFormat="1">
      <c r="A54" s="1113" t="s">
        <v>198</v>
      </c>
      <c r="B54" s="1114"/>
      <c r="C54" s="1114"/>
      <c r="D54" s="1115"/>
      <c r="E54" s="16" t="s">
        <v>93</v>
      </c>
      <c r="F54" s="16" t="s">
        <v>94</v>
      </c>
      <c r="G54" s="16" t="s">
        <v>95</v>
      </c>
      <c r="H54" s="16" t="s">
        <v>96</v>
      </c>
      <c r="I54" s="16" t="s">
        <v>97</v>
      </c>
      <c r="J54" s="16" t="s">
        <v>98</v>
      </c>
      <c r="K54" s="16" t="s">
        <v>99</v>
      </c>
      <c r="L54" s="16" t="s">
        <v>100</v>
      </c>
      <c r="M54" s="16" t="s">
        <v>101</v>
      </c>
      <c r="N54" s="16" t="s">
        <v>102</v>
      </c>
      <c r="O54" s="16" t="s">
        <v>103</v>
      </c>
      <c r="P54" s="16" t="s">
        <v>104</v>
      </c>
      <c r="Q54" s="16" t="s">
        <v>125</v>
      </c>
      <c r="R54" s="16" t="s">
        <v>136</v>
      </c>
    </row>
    <row r="55" spans="1:18" s="28" customFormat="1" ht="23.25">
      <c r="A55" s="17" t="s">
        <v>84</v>
      </c>
      <c r="B55" s="17" t="s">
        <v>578</v>
      </c>
      <c r="C55" s="17" t="s">
        <v>187</v>
      </c>
      <c r="D55" s="9" t="s">
        <v>46</v>
      </c>
      <c r="E55" s="9" t="s">
        <v>46</v>
      </c>
      <c r="F55" s="9" t="s">
        <v>46</v>
      </c>
      <c r="G55" s="9" t="s">
        <v>46</v>
      </c>
      <c r="H55" s="9" t="s">
        <v>46</v>
      </c>
      <c r="I55" s="9" t="s">
        <v>46</v>
      </c>
      <c r="J55" s="9" t="s">
        <v>46</v>
      </c>
      <c r="K55" s="9" t="s">
        <v>46</v>
      </c>
      <c r="L55" s="9" t="s">
        <v>46</v>
      </c>
      <c r="M55" s="9" t="s">
        <v>46</v>
      </c>
      <c r="N55" s="9" t="s">
        <v>46</v>
      </c>
      <c r="O55" s="9" t="s">
        <v>46</v>
      </c>
      <c r="P55" s="9" t="s">
        <v>46</v>
      </c>
      <c r="Q55" s="9" t="s">
        <v>46</v>
      </c>
      <c r="R55" s="9" t="s">
        <v>46</v>
      </c>
    </row>
    <row r="56" spans="1:18" s="28" customFormat="1">
      <c r="A56" s="4" t="s">
        <v>45</v>
      </c>
      <c r="B56" s="1116" t="s">
        <v>643</v>
      </c>
      <c r="C56" s="4" t="s">
        <v>356</v>
      </c>
      <c r="D56" s="9" t="s">
        <v>134</v>
      </c>
      <c r="E56" s="10" t="s">
        <v>193</v>
      </c>
      <c r="F56" s="10" t="s">
        <v>193</v>
      </c>
      <c r="G56" s="10" t="s">
        <v>193</v>
      </c>
      <c r="H56" s="10" t="s">
        <v>193</v>
      </c>
      <c r="I56" s="10" t="s">
        <v>193</v>
      </c>
      <c r="J56" s="10" t="s">
        <v>193</v>
      </c>
      <c r="K56" s="10" t="s">
        <v>193</v>
      </c>
      <c r="L56" s="10" t="s">
        <v>193</v>
      </c>
      <c r="M56" s="10" t="s">
        <v>193</v>
      </c>
      <c r="N56" s="10" t="s">
        <v>193</v>
      </c>
      <c r="O56" s="10" t="s">
        <v>193</v>
      </c>
      <c r="P56" s="10">
        <v>2</v>
      </c>
      <c r="Q56" s="10" t="s">
        <v>193</v>
      </c>
      <c r="R56" s="10">
        <v>2</v>
      </c>
    </row>
    <row r="57" spans="1:18" s="28" customFormat="1">
      <c r="A57" s="4" t="s">
        <v>37</v>
      </c>
      <c r="B57" s="1117"/>
      <c r="C57" s="4" t="s">
        <v>356</v>
      </c>
      <c r="D57" s="9" t="s">
        <v>134</v>
      </c>
      <c r="E57" s="11" t="s">
        <v>193</v>
      </c>
      <c r="F57" s="11" t="s">
        <v>193</v>
      </c>
      <c r="G57" s="11" t="s">
        <v>193</v>
      </c>
      <c r="H57" s="11">
        <v>1.8</v>
      </c>
      <c r="I57" s="11">
        <v>1.8</v>
      </c>
      <c r="J57" s="11">
        <v>1.8</v>
      </c>
      <c r="K57" s="11">
        <v>1.8</v>
      </c>
      <c r="L57" s="11">
        <v>1.8</v>
      </c>
      <c r="M57" s="11">
        <v>1.8</v>
      </c>
      <c r="N57" s="11">
        <v>1.8</v>
      </c>
      <c r="O57" s="11">
        <v>1.8</v>
      </c>
      <c r="P57" s="11">
        <v>1.8</v>
      </c>
      <c r="Q57" s="11">
        <v>1.8</v>
      </c>
      <c r="R57" s="11" t="s">
        <v>193</v>
      </c>
    </row>
    <row r="58" spans="1:18" s="28" customFormat="1">
      <c r="A58" s="4" t="s">
        <v>21</v>
      </c>
      <c r="B58" s="1117"/>
      <c r="C58" s="4" t="s">
        <v>356</v>
      </c>
      <c r="D58" s="9" t="s">
        <v>134</v>
      </c>
      <c r="E58" s="10" t="s">
        <v>193</v>
      </c>
      <c r="F58" s="10" t="s">
        <v>193</v>
      </c>
      <c r="G58" s="10" t="s">
        <v>193</v>
      </c>
      <c r="H58" s="10">
        <v>1.7</v>
      </c>
      <c r="I58" s="10">
        <v>1.7</v>
      </c>
      <c r="J58" s="10">
        <v>1.7</v>
      </c>
      <c r="K58" s="10">
        <v>1.7</v>
      </c>
      <c r="L58" s="10">
        <v>1.7</v>
      </c>
      <c r="M58" s="10">
        <v>1.7</v>
      </c>
      <c r="N58" s="10">
        <v>1.7</v>
      </c>
      <c r="O58" s="10">
        <v>1.7</v>
      </c>
      <c r="P58" s="10">
        <v>1.7</v>
      </c>
      <c r="Q58" s="10">
        <v>1.7</v>
      </c>
      <c r="R58" s="10" t="s">
        <v>193</v>
      </c>
    </row>
    <row r="59" spans="1:18" s="28" customFormat="1">
      <c r="A59" s="4" t="s">
        <v>47</v>
      </c>
      <c r="B59" s="1117"/>
      <c r="C59" s="4" t="s">
        <v>356</v>
      </c>
      <c r="D59" s="9" t="s">
        <v>134</v>
      </c>
      <c r="E59" s="11" t="s">
        <v>193</v>
      </c>
      <c r="F59" s="11" t="s">
        <v>193</v>
      </c>
      <c r="G59" s="11" t="s">
        <v>193</v>
      </c>
      <c r="H59" s="11" t="s">
        <v>193</v>
      </c>
      <c r="I59" s="11" t="s">
        <v>193</v>
      </c>
      <c r="J59" s="11">
        <v>1.9</v>
      </c>
      <c r="K59" s="11">
        <v>1.9</v>
      </c>
      <c r="L59" s="11">
        <v>1.9</v>
      </c>
      <c r="M59" s="11">
        <v>1.9</v>
      </c>
      <c r="N59" s="11">
        <v>1.9</v>
      </c>
      <c r="O59" s="11">
        <v>1.9</v>
      </c>
      <c r="P59" s="11">
        <v>1.9</v>
      </c>
      <c r="Q59" s="11">
        <v>2</v>
      </c>
      <c r="R59" s="11" t="s">
        <v>193</v>
      </c>
    </row>
    <row r="60" spans="1:18" s="28" customFormat="1">
      <c r="A60" s="4" t="s">
        <v>62</v>
      </c>
      <c r="B60" s="1117"/>
      <c r="C60" s="4" t="s">
        <v>356</v>
      </c>
      <c r="D60" s="9" t="s">
        <v>134</v>
      </c>
      <c r="E60" s="10" t="s">
        <v>193</v>
      </c>
      <c r="F60" s="10" t="s">
        <v>193</v>
      </c>
      <c r="G60" s="10" t="s">
        <v>193</v>
      </c>
      <c r="H60" s="10" t="s">
        <v>193</v>
      </c>
      <c r="I60" s="10" t="s">
        <v>193</v>
      </c>
      <c r="J60" s="10" t="s">
        <v>193</v>
      </c>
      <c r="K60" s="10" t="s">
        <v>193</v>
      </c>
      <c r="L60" s="10" t="s">
        <v>193</v>
      </c>
      <c r="M60" s="10">
        <v>3.1</v>
      </c>
      <c r="N60" s="10" t="s">
        <v>193</v>
      </c>
      <c r="O60" s="10">
        <v>3</v>
      </c>
      <c r="P60" s="10" t="s">
        <v>193</v>
      </c>
      <c r="Q60" s="10">
        <v>2.9</v>
      </c>
      <c r="R60" s="10" t="s">
        <v>193</v>
      </c>
    </row>
    <row r="61" spans="1:18" s="28" customFormat="1">
      <c r="A61" s="4" t="s">
        <v>23</v>
      </c>
      <c r="B61" s="1117"/>
      <c r="C61" s="4" t="s">
        <v>356</v>
      </c>
      <c r="D61" s="9" t="s">
        <v>134</v>
      </c>
      <c r="E61" s="11" t="s">
        <v>193</v>
      </c>
      <c r="F61" s="11" t="s">
        <v>193</v>
      </c>
      <c r="G61" s="11" t="s">
        <v>193</v>
      </c>
      <c r="H61" s="11">
        <v>1.8</v>
      </c>
      <c r="I61" s="11">
        <v>1.8</v>
      </c>
      <c r="J61" s="11">
        <v>1.8</v>
      </c>
      <c r="K61" s="11">
        <v>1.8</v>
      </c>
      <c r="L61" s="11">
        <v>1.7</v>
      </c>
      <c r="M61" s="11">
        <v>1.8</v>
      </c>
      <c r="N61" s="11">
        <v>1.8</v>
      </c>
      <c r="O61" s="11">
        <v>1.8</v>
      </c>
      <c r="P61" s="11">
        <v>1.8</v>
      </c>
      <c r="Q61" s="11">
        <v>1.8</v>
      </c>
      <c r="R61" s="11" t="s">
        <v>193</v>
      </c>
    </row>
    <row r="62" spans="1:18" s="28" customFormat="1">
      <c r="A62" s="4" t="s">
        <v>24</v>
      </c>
      <c r="B62" s="1117"/>
      <c r="C62" s="4" t="s">
        <v>356</v>
      </c>
      <c r="D62" s="9" t="s">
        <v>134</v>
      </c>
      <c r="E62" s="10" t="s">
        <v>193</v>
      </c>
      <c r="F62" s="10" t="s">
        <v>193</v>
      </c>
      <c r="G62" s="10" t="s">
        <v>193</v>
      </c>
      <c r="H62" s="10" t="s">
        <v>193</v>
      </c>
      <c r="I62" s="10" t="s">
        <v>193</v>
      </c>
      <c r="J62" s="10" t="s">
        <v>193</v>
      </c>
      <c r="K62" s="10" t="s">
        <v>193</v>
      </c>
      <c r="L62" s="10" t="s">
        <v>193</v>
      </c>
      <c r="M62" s="10" t="s">
        <v>193</v>
      </c>
      <c r="N62" s="10" t="s">
        <v>193</v>
      </c>
      <c r="O62" s="10">
        <v>1.6</v>
      </c>
      <c r="P62" s="10">
        <v>1.6</v>
      </c>
      <c r="Q62" s="10">
        <v>1.6</v>
      </c>
      <c r="R62" s="10" t="s">
        <v>193</v>
      </c>
    </row>
    <row r="63" spans="1:18" s="28" customFormat="1">
      <c r="A63" s="4" t="s">
        <v>26</v>
      </c>
      <c r="B63" s="1117"/>
      <c r="C63" s="4" t="s">
        <v>356</v>
      </c>
      <c r="D63" s="9" t="s">
        <v>134</v>
      </c>
      <c r="E63" s="11" t="s">
        <v>193</v>
      </c>
      <c r="F63" s="11" t="s">
        <v>193</v>
      </c>
      <c r="G63" s="11" t="s">
        <v>193</v>
      </c>
      <c r="H63" s="11">
        <v>2.2000000000000002</v>
      </c>
      <c r="I63" s="11">
        <v>2.1</v>
      </c>
      <c r="J63" s="11">
        <v>2.1</v>
      </c>
      <c r="K63" s="11">
        <v>2</v>
      </c>
      <c r="L63" s="11">
        <v>2</v>
      </c>
      <c r="M63" s="11">
        <v>2.1</v>
      </c>
      <c r="N63" s="11">
        <v>2.1</v>
      </c>
      <c r="O63" s="11">
        <v>2.1</v>
      </c>
      <c r="P63" s="11">
        <v>2.2000000000000002</v>
      </c>
      <c r="Q63" s="11">
        <v>2.2999999999999998</v>
      </c>
      <c r="R63" s="11" t="s">
        <v>193</v>
      </c>
    </row>
    <row r="64" spans="1:18" s="28" customFormat="1">
      <c r="A64" s="4" t="s">
        <v>42</v>
      </c>
      <c r="B64" s="1117"/>
      <c r="C64" s="4" t="s">
        <v>356</v>
      </c>
      <c r="D64" s="9" t="s">
        <v>134</v>
      </c>
      <c r="E64" s="10">
        <v>1.7</v>
      </c>
      <c r="F64" s="10">
        <v>1.7</v>
      </c>
      <c r="G64" s="10">
        <v>1.7</v>
      </c>
      <c r="H64" s="10">
        <v>1.7</v>
      </c>
      <c r="I64" s="10">
        <v>1.7</v>
      </c>
      <c r="J64" s="10">
        <v>1.7</v>
      </c>
      <c r="K64" s="10">
        <v>1.7</v>
      </c>
      <c r="L64" s="10">
        <v>1.7</v>
      </c>
      <c r="M64" s="10">
        <v>1.7</v>
      </c>
      <c r="N64" s="10">
        <v>1.7</v>
      </c>
      <c r="O64" s="10">
        <v>1.7</v>
      </c>
      <c r="P64" s="10">
        <v>1.7</v>
      </c>
      <c r="Q64" s="10">
        <v>1.7</v>
      </c>
      <c r="R64" s="10">
        <v>1.7</v>
      </c>
    </row>
    <row r="65" spans="1:18" s="28" customFormat="1">
      <c r="A65" s="4" t="s">
        <v>28</v>
      </c>
      <c r="B65" s="1117"/>
      <c r="C65" s="4" t="s">
        <v>356</v>
      </c>
      <c r="D65" s="9" t="s">
        <v>134</v>
      </c>
      <c r="E65" s="11" t="s">
        <v>193</v>
      </c>
      <c r="F65" s="11" t="s">
        <v>193</v>
      </c>
      <c r="G65" s="11" t="s">
        <v>193</v>
      </c>
      <c r="H65" s="11" t="s">
        <v>193</v>
      </c>
      <c r="I65" s="11" t="s">
        <v>193</v>
      </c>
      <c r="J65" s="11" t="s">
        <v>193</v>
      </c>
      <c r="K65" s="11" t="s">
        <v>193</v>
      </c>
      <c r="L65" s="11" t="s">
        <v>193</v>
      </c>
      <c r="M65" s="11" t="s">
        <v>193</v>
      </c>
      <c r="N65" s="11" t="s">
        <v>193</v>
      </c>
      <c r="O65" s="11" t="s">
        <v>193</v>
      </c>
      <c r="P65" s="11">
        <v>1.9</v>
      </c>
      <c r="Q65" s="11">
        <v>1.9</v>
      </c>
      <c r="R65" s="11" t="s">
        <v>193</v>
      </c>
    </row>
    <row r="66" spans="1:18" s="28" customFormat="1">
      <c r="A66" s="12" t="s">
        <v>25</v>
      </c>
      <c r="B66" s="1117"/>
      <c r="C66" s="4" t="s">
        <v>356</v>
      </c>
      <c r="D66" s="9" t="s">
        <v>134</v>
      </c>
      <c r="E66" s="10" t="s">
        <v>193</v>
      </c>
      <c r="F66" s="10" t="s">
        <v>193</v>
      </c>
      <c r="G66" s="10" t="s">
        <v>193</v>
      </c>
      <c r="H66" s="10" t="s">
        <v>193</v>
      </c>
      <c r="I66" s="10" t="s">
        <v>193</v>
      </c>
      <c r="J66" s="10" t="s">
        <v>193</v>
      </c>
      <c r="K66" s="10" t="s">
        <v>193</v>
      </c>
      <c r="L66" s="10">
        <v>1.8</v>
      </c>
      <c r="M66" s="10" t="s">
        <v>193</v>
      </c>
      <c r="N66" s="10" t="s">
        <v>193</v>
      </c>
      <c r="O66" s="10">
        <v>1.9</v>
      </c>
      <c r="P66" s="10">
        <v>1.9</v>
      </c>
      <c r="Q66" s="10">
        <v>1.9</v>
      </c>
      <c r="R66" s="10" t="s">
        <v>193</v>
      </c>
    </row>
    <row r="67" spans="1:18" s="28" customFormat="1">
      <c r="A67" s="4" t="s">
        <v>48</v>
      </c>
      <c r="B67" s="1117"/>
      <c r="C67" s="4" t="s">
        <v>356</v>
      </c>
      <c r="D67" s="9" t="s">
        <v>134</v>
      </c>
      <c r="E67" s="11" t="s">
        <v>193</v>
      </c>
      <c r="F67" s="11" t="s">
        <v>193</v>
      </c>
      <c r="G67" s="11" t="s">
        <v>193</v>
      </c>
      <c r="H67" s="11">
        <v>2.1</v>
      </c>
      <c r="I67" s="11">
        <v>2.1</v>
      </c>
      <c r="J67" s="11">
        <v>2.1</v>
      </c>
      <c r="K67" s="11">
        <v>2</v>
      </c>
      <c r="L67" s="11">
        <v>2</v>
      </c>
      <c r="M67" s="11">
        <v>2</v>
      </c>
      <c r="N67" s="11">
        <v>2</v>
      </c>
      <c r="O67" s="11">
        <v>2</v>
      </c>
      <c r="P67" s="11">
        <v>1.9</v>
      </c>
      <c r="Q67" s="11">
        <v>2.1</v>
      </c>
      <c r="R67" s="11" t="s">
        <v>193</v>
      </c>
    </row>
    <row r="68" spans="1:18" s="28" customFormat="1">
      <c r="A68" s="4" t="s">
        <v>34</v>
      </c>
      <c r="B68" s="1117"/>
      <c r="C68" s="4" t="s">
        <v>356</v>
      </c>
      <c r="D68" s="9" t="s">
        <v>134</v>
      </c>
      <c r="E68" s="10" t="s">
        <v>193</v>
      </c>
      <c r="F68" s="10" t="s">
        <v>193</v>
      </c>
      <c r="G68" s="10" t="s">
        <v>193</v>
      </c>
      <c r="H68" s="10" t="s">
        <v>193</v>
      </c>
      <c r="I68" s="10" t="s">
        <v>193</v>
      </c>
      <c r="J68" s="10" t="s">
        <v>193</v>
      </c>
      <c r="K68" s="10" t="s">
        <v>193</v>
      </c>
      <c r="L68" s="10" t="s">
        <v>193</v>
      </c>
      <c r="M68" s="10" t="s">
        <v>193</v>
      </c>
      <c r="N68" s="10" t="s">
        <v>193</v>
      </c>
      <c r="O68" s="10" t="s">
        <v>193</v>
      </c>
      <c r="P68" s="10">
        <v>1.8</v>
      </c>
      <c r="Q68" s="223">
        <v>1.8</v>
      </c>
      <c r="R68" s="10">
        <v>1.8</v>
      </c>
    </row>
    <row r="69" spans="1:18" s="28" customFormat="1">
      <c r="A69" s="4" t="s">
        <v>49</v>
      </c>
      <c r="B69" s="1117"/>
      <c r="C69" s="4" t="s">
        <v>356</v>
      </c>
      <c r="D69" s="9" t="s">
        <v>134</v>
      </c>
      <c r="E69" s="11" t="s">
        <v>193</v>
      </c>
      <c r="F69" s="11" t="s">
        <v>193</v>
      </c>
      <c r="G69" s="11" t="s">
        <v>193</v>
      </c>
      <c r="H69" s="11">
        <v>1.7</v>
      </c>
      <c r="I69" s="11">
        <v>1.7</v>
      </c>
      <c r="J69" s="11">
        <v>1.8</v>
      </c>
      <c r="K69" s="11">
        <v>1.8</v>
      </c>
      <c r="L69" s="11">
        <v>1.9</v>
      </c>
      <c r="M69" s="11">
        <v>1.8</v>
      </c>
      <c r="N69" s="11">
        <v>1.6</v>
      </c>
      <c r="O69" s="11">
        <v>1.7</v>
      </c>
      <c r="P69" s="11">
        <v>1.7</v>
      </c>
      <c r="Q69" s="11">
        <v>1.7</v>
      </c>
      <c r="R69" s="11" t="s">
        <v>193</v>
      </c>
    </row>
    <row r="70" spans="1:18" s="28" customFormat="1">
      <c r="A70" s="4" t="s">
        <v>50</v>
      </c>
      <c r="B70" s="1117"/>
      <c r="C70" s="4" t="s">
        <v>356</v>
      </c>
      <c r="D70" s="9" t="s">
        <v>134</v>
      </c>
      <c r="E70" s="10" t="s">
        <v>193</v>
      </c>
      <c r="F70" s="10" t="s">
        <v>193</v>
      </c>
      <c r="G70" s="10" t="s">
        <v>193</v>
      </c>
      <c r="H70" s="10">
        <v>1.9</v>
      </c>
      <c r="I70" s="10">
        <v>2</v>
      </c>
      <c r="J70" s="10">
        <v>1.9</v>
      </c>
      <c r="K70" s="10">
        <v>1.9</v>
      </c>
      <c r="L70" s="10">
        <v>1.9</v>
      </c>
      <c r="M70" s="10">
        <v>2</v>
      </c>
      <c r="N70" s="10">
        <v>1.9</v>
      </c>
      <c r="O70" s="10">
        <v>1.9</v>
      </c>
      <c r="P70" s="10">
        <v>2</v>
      </c>
      <c r="Q70" s="10">
        <v>2</v>
      </c>
      <c r="R70" s="10" t="s">
        <v>193</v>
      </c>
    </row>
    <row r="71" spans="1:18" s="28" customFormat="1">
      <c r="A71" s="12" t="s">
        <v>63</v>
      </c>
      <c r="B71" s="1117"/>
      <c r="C71" s="4" t="s">
        <v>356</v>
      </c>
      <c r="D71" s="9" t="s">
        <v>134</v>
      </c>
      <c r="E71" s="11" t="s">
        <v>193</v>
      </c>
      <c r="F71" s="11" t="s">
        <v>193</v>
      </c>
      <c r="G71" s="11" t="s">
        <v>193</v>
      </c>
      <c r="H71" s="11" t="s">
        <v>193</v>
      </c>
      <c r="I71" s="11" t="s">
        <v>193</v>
      </c>
      <c r="J71" s="11" t="s">
        <v>193</v>
      </c>
      <c r="K71" s="11" t="s">
        <v>193</v>
      </c>
      <c r="L71" s="11" t="s">
        <v>193</v>
      </c>
      <c r="M71" s="11" t="s">
        <v>193</v>
      </c>
      <c r="N71" s="11" t="s">
        <v>193</v>
      </c>
      <c r="O71" s="11">
        <v>2.2999999999999998</v>
      </c>
      <c r="P71" s="11">
        <v>2.2000000000000002</v>
      </c>
      <c r="Q71" s="11">
        <v>2.1</v>
      </c>
      <c r="R71" s="11">
        <v>2.1</v>
      </c>
    </row>
    <row r="72" spans="1:18" s="28" customFormat="1">
      <c r="A72" s="4" t="s">
        <v>29</v>
      </c>
      <c r="B72" s="1117"/>
      <c r="C72" s="4" t="s">
        <v>356</v>
      </c>
      <c r="D72" s="9" t="s">
        <v>134</v>
      </c>
      <c r="E72" s="10" t="s">
        <v>193</v>
      </c>
      <c r="F72" s="10" t="s">
        <v>193</v>
      </c>
      <c r="G72" s="10" t="s">
        <v>193</v>
      </c>
      <c r="H72" s="10">
        <v>2</v>
      </c>
      <c r="I72" s="10">
        <v>2</v>
      </c>
      <c r="J72" s="10">
        <v>2</v>
      </c>
      <c r="K72" s="10">
        <v>1.9</v>
      </c>
      <c r="L72" s="10">
        <v>2</v>
      </c>
      <c r="M72" s="10">
        <v>1.9</v>
      </c>
      <c r="N72" s="10">
        <v>1.9</v>
      </c>
      <c r="O72" s="10">
        <v>2</v>
      </c>
      <c r="P72" s="10">
        <v>2</v>
      </c>
      <c r="Q72" s="10">
        <v>1.9</v>
      </c>
      <c r="R72" s="10" t="s">
        <v>193</v>
      </c>
    </row>
    <row r="73" spans="1:18" s="28" customFormat="1">
      <c r="A73" s="12" t="s">
        <v>51</v>
      </c>
      <c r="B73" s="1117"/>
      <c r="C73" s="4" t="s">
        <v>356</v>
      </c>
      <c r="D73" s="9" t="s">
        <v>134</v>
      </c>
      <c r="E73" s="11" t="s">
        <v>193</v>
      </c>
      <c r="F73" s="11" t="s">
        <v>193</v>
      </c>
      <c r="G73" s="11" t="s">
        <v>193</v>
      </c>
      <c r="H73" s="11" t="s">
        <v>193</v>
      </c>
      <c r="I73" s="11" t="s">
        <v>193</v>
      </c>
      <c r="J73" s="11" t="s">
        <v>193</v>
      </c>
      <c r="K73" s="11" t="s">
        <v>193</v>
      </c>
      <c r="L73" s="11" t="s">
        <v>193</v>
      </c>
      <c r="M73" s="11">
        <v>2</v>
      </c>
      <c r="N73" s="11" t="s">
        <v>193</v>
      </c>
      <c r="O73" s="11" t="s">
        <v>193</v>
      </c>
      <c r="P73" s="11">
        <v>2</v>
      </c>
      <c r="Q73" s="224">
        <v>2</v>
      </c>
      <c r="R73" s="11" t="s">
        <v>193</v>
      </c>
    </row>
    <row r="74" spans="1:18" s="28" customFormat="1">
      <c r="A74" s="4" t="s">
        <v>52</v>
      </c>
      <c r="B74" s="1117"/>
      <c r="C74" s="4" t="s">
        <v>356</v>
      </c>
      <c r="D74" s="9" t="s">
        <v>134</v>
      </c>
      <c r="E74" s="10" t="s">
        <v>193</v>
      </c>
      <c r="F74" s="10" t="s">
        <v>193</v>
      </c>
      <c r="G74" s="10" t="s">
        <v>193</v>
      </c>
      <c r="H74" s="10" t="s">
        <v>193</v>
      </c>
      <c r="I74" s="10" t="s">
        <v>193</v>
      </c>
      <c r="J74" s="10" t="s">
        <v>193</v>
      </c>
      <c r="K74" s="10" t="s">
        <v>193</v>
      </c>
      <c r="L74" s="10" t="s">
        <v>193</v>
      </c>
      <c r="M74" s="10" t="s">
        <v>193</v>
      </c>
      <c r="N74" s="10" t="s">
        <v>193</v>
      </c>
      <c r="O74" s="10" t="s">
        <v>193</v>
      </c>
      <c r="P74" s="10">
        <v>1.9</v>
      </c>
      <c r="Q74" s="10">
        <v>1.8</v>
      </c>
      <c r="R74" s="10">
        <v>1.9</v>
      </c>
    </row>
    <row r="75" spans="1:18" s="28" customFormat="1">
      <c r="A75" s="4" t="s">
        <v>31</v>
      </c>
      <c r="B75" s="1117"/>
      <c r="C75" s="4" t="s">
        <v>356</v>
      </c>
      <c r="D75" s="9" t="s">
        <v>134</v>
      </c>
      <c r="E75" s="11" t="s">
        <v>193</v>
      </c>
      <c r="F75" s="11" t="s">
        <v>193</v>
      </c>
      <c r="G75" s="11" t="s">
        <v>193</v>
      </c>
      <c r="H75" s="11">
        <v>2.2000000000000002</v>
      </c>
      <c r="I75" s="11">
        <v>2.2999999999999998</v>
      </c>
      <c r="J75" s="11">
        <v>2.2000000000000002</v>
      </c>
      <c r="K75" s="11">
        <v>2.2999999999999998</v>
      </c>
      <c r="L75" s="11">
        <v>2.2000000000000002</v>
      </c>
      <c r="M75" s="11">
        <v>2.2000000000000002</v>
      </c>
      <c r="N75" s="11">
        <v>2.2999999999999998</v>
      </c>
      <c r="O75" s="11">
        <v>2.2000000000000002</v>
      </c>
      <c r="P75" s="11">
        <v>2.2000000000000002</v>
      </c>
      <c r="Q75" s="11">
        <v>2.2000000000000002</v>
      </c>
      <c r="R75" s="11" t="s">
        <v>193</v>
      </c>
    </row>
    <row r="76" spans="1:18" s="28" customFormat="1">
      <c r="A76" s="4" t="s">
        <v>33</v>
      </c>
      <c r="B76" s="1117"/>
      <c r="C76" s="4" t="s">
        <v>356</v>
      </c>
      <c r="D76" s="9" t="s">
        <v>134</v>
      </c>
      <c r="E76" s="10" t="s">
        <v>193</v>
      </c>
      <c r="F76" s="10" t="s">
        <v>193</v>
      </c>
      <c r="G76" s="10" t="s">
        <v>193</v>
      </c>
      <c r="H76" s="10">
        <v>1.8</v>
      </c>
      <c r="I76" s="10">
        <v>1.8</v>
      </c>
      <c r="J76" s="10">
        <v>1.8</v>
      </c>
      <c r="K76" s="10">
        <v>1.8</v>
      </c>
      <c r="L76" s="10">
        <v>1.8</v>
      </c>
      <c r="M76" s="10">
        <v>1.9</v>
      </c>
      <c r="N76" s="10">
        <v>1.8</v>
      </c>
      <c r="O76" s="10">
        <v>1.8</v>
      </c>
      <c r="P76" s="10">
        <v>1.9</v>
      </c>
      <c r="Q76" s="10">
        <v>1.9</v>
      </c>
      <c r="R76" s="10" t="s">
        <v>193</v>
      </c>
    </row>
    <row r="77" spans="1:18" s="28" customFormat="1">
      <c r="A77" s="4" t="s">
        <v>53</v>
      </c>
      <c r="B77" s="1117"/>
      <c r="C77" s="4" t="s">
        <v>356</v>
      </c>
      <c r="D77" s="9" t="s">
        <v>134</v>
      </c>
      <c r="E77" s="11" t="s">
        <v>193</v>
      </c>
      <c r="F77" s="11" t="s">
        <v>193</v>
      </c>
      <c r="G77" s="11" t="s">
        <v>193</v>
      </c>
      <c r="H77" s="11" t="s">
        <v>193</v>
      </c>
      <c r="I77" s="11" t="s">
        <v>193</v>
      </c>
      <c r="J77" s="11" t="s">
        <v>193</v>
      </c>
      <c r="K77" s="11" t="s">
        <v>193</v>
      </c>
      <c r="L77" s="11" t="s">
        <v>193</v>
      </c>
      <c r="M77" s="11" t="s">
        <v>193</v>
      </c>
      <c r="N77" s="11" t="s">
        <v>193</v>
      </c>
      <c r="O77" s="11" t="s">
        <v>193</v>
      </c>
      <c r="P77" s="11">
        <v>2.8</v>
      </c>
      <c r="Q77" s="224">
        <v>2.8</v>
      </c>
      <c r="R77" s="11">
        <v>2.8</v>
      </c>
    </row>
    <row r="78" spans="1:18" s="28" customFormat="1">
      <c r="A78" s="4" t="s">
        <v>36</v>
      </c>
      <c r="B78" s="1117"/>
      <c r="C78" s="4" t="s">
        <v>356</v>
      </c>
      <c r="D78" s="9" t="s">
        <v>134</v>
      </c>
      <c r="E78" s="10" t="s">
        <v>193</v>
      </c>
      <c r="F78" s="10" t="s">
        <v>193</v>
      </c>
      <c r="G78" s="10" t="s">
        <v>193</v>
      </c>
      <c r="H78" s="10" t="s">
        <v>193</v>
      </c>
      <c r="I78" s="10" t="s">
        <v>193</v>
      </c>
      <c r="J78" s="10" t="s">
        <v>193</v>
      </c>
      <c r="K78" s="10" t="s">
        <v>193</v>
      </c>
      <c r="L78" s="10" t="s">
        <v>193</v>
      </c>
      <c r="M78" s="10" t="s">
        <v>193</v>
      </c>
      <c r="N78" s="10">
        <v>1.8</v>
      </c>
      <c r="O78" s="10">
        <v>1.8</v>
      </c>
      <c r="P78" s="10">
        <v>1.8</v>
      </c>
      <c r="Q78" s="10">
        <v>1.8</v>
      </c>
      <c r="R78" s="10">
        <v>1.8</v>
      </c>
    </row>
    <row r="79" spans="1:18" s="28" customFormat="1">
      <c r="A79" s="4" t="s">
        <v>54</v>
      </c>
      <c r="B79" s="1117"/>
      <c r="C79" s="4" t="s">
        <v>356</v>
      </c>
      <c r="D79" s="9" t="s">
        <v>134</v>
      </c>
      <c r="E79" s="11" t="s">
        <v>193</v>
      </c>
      <c r="F79" s="11" t="s">
        <v>193</v>
      </c>
      <c r="G79" s="11" t="s">
        <v>193</v>
      </c>
      <c r="H79" s="11" t="s">
        <v>193</v>
      </c>
      <c r="I79" s="11" t="s">
        <v>193</v>
      </c>
      <c r="J79" s="11" t="s">
        <v>193</v>
      </c>
      <c r="K79" s="11" t="s">
        <v>193</v>
      </c>
      <c r="L79" s="11" t="s">
        <v>193</v>
      </c>
      <c r="M79" s="11" t="s">
        <v>193</v>
      </c>
      <c r="N79" s="11" t="s">
        <v>193</v>
      </c>
      <c r="O79" s="11">
        <v>2.1</v>
      </c>
      <c r="P79" s="11">
        <v>2.1</v>
      </c>
      <c r="Q79" s="224">
        <v>2.1</v>
      </c>
      <c r="R79" s="11" t="s">
        <v>193</v>
      </c>
    </row>
    <row r="80" spans="1:18" s="28" customFormat="1">
      <c r="A80" s="4" t="s">
        <v>55</v>
      </c>
      <c r="B80" s="1117"/>
      <c r="C80" s="4" t="s">
        <v>356</v>
      </c>
      <c r="D80" s="9" t="s">
        <v>134</v>
      </c>
      <c r="E80" s="10" t="s">
        <v>193</v>
      </c>
      <c r="F80" s="10" t="s">
        <v>193</v>
      </c>
      <c r="G80" s="10" t="s">
        <v>193</v>
      </c>
      <c r="H80" s="10">
        <v>1.6</v>
      </c>
      <c r="I80" s="10" t="s">
        <v>193</v>
      </c>
      <c r="J80" s="10" t="s">
        <v>193</v>
      </c>
      <c r="K80" s="10" t="s">
        <v>193</v>
      </c>
      <c r="L80" s="10">
        <v>1.6</v>
      </c>
      <c r="M80" s="10">
        <v>1.6</v>
      </c>
      <c r="N80" s="10">
        <v>1.6</v>
      </c>
      <c r="O80" s="10">
        <v>1.6</v>
      </c>
      <c r="P80" s="10">
        <v>1.6</v>
      </c>
      <c r="Q80" s="10">
        <v>1.6</v>
      </c>
      <c r="R80" s="10" t="s">
        <v>193</v>
      </c>
    </row>
    <row r="81" spans="1:18" s="28" customFormat="1">
      <c r="A81" s="4" t="s">
        <v>38</v>
      </c>
      <c r="B81" s="1117"/>
      <c r="C81" s="4" t="s">
        <v>356</v>
      </c>
      <c r="D81" s="9" t="s">
        <v>134</v>
      </c>
      <c r="E81" s="11" t="s">
        <v>193</v>
      </c>
      <c r="F81" s="11" t="s">
        <v>193</v>
      </c>
      <c r="G81" s="11" t="s">
        <v>193</v>
      </c>
      <c r="H81" s="11" t="s">
        <v>193</v>
      </c>
      <c r="I81" s="11">
        <v>2.1</v>
      </c>
      <c r="J81" s="11">
        <v>2</v>
      </c>
      <c r="K81" s="11">
        <v>2</v>
      </c>
      <c r="L81" s="11">
        <v>1.9</v>
      </c>
      <c r="M81" s="11">
        <v>1.9</v>
      </c>
      <c r="N81" s="11">
        <v>1.9</v>
      </c>
      <c r="O81" s="11">
        <v>1.9</v>
      </c>
      <c r="P81" s="11">
        <v>1.9</v>
      </c>
      <c r="Q81" s="11">
        <v>1.9</v>
      </c>
      <c r="R81" s="11" t="s">
        <v>193</v>
      </c>
    </row>
    <row r="82" spans="1:18" s="28" customFormat="1">
      <c r="A82" s="4" t="s">
        <v>56</v>
      </c>
      <c r="B82" s="1117"/>
      <c r="C82" s="4" t="s">
        <v>356</v>
      </c>
      <c r="D82" s="9" t="s">
        <v>134</v>
      </c>
      <c r="E82" s="10" t="s">
        <v>193</v>
      </c>
      <c r="F82" s="10" t="s">
        <v>193</v>
      </c>
      <c r="G82" s="10" t="s">
        <v>193</v>
      </c>
      <c r="H82" s="10">
        <v>2.5</v>
      </c>
      <c r="I82" s="10">
        <v>2.4</v>
      </c>
      <c r="J82" s="10">
        <v>2.5</v>
      </c>
      <c r="K82" s="10">
        <v>2.2999999999999998</v>
      </c>
      <c r="L82" s="10">
        <v>2.2999999999999998</v>
      </c>
      <c r="M82" s="10">
        <v>2.2000000000000002</v>
      </c>
      <c r="N82" s="10">
        <v>2.2000000000000002</v>
      </c>
      <c r="O82" s="10">
        <v>2.1</v>
      </c>
      <c r="P82" s="10">
        <v>2.1</v>
      </c>
      <c r="Q82" s="10">
        <v>2.1</v>
      </c>
      <c r="R82" s="10" t="s">
        <v>193</v>
      </c>
    </row>
    <row r="83" spans="1:18" s="28" customFormat="1">
      <c r="A83" s="4" t="s">
        <v>57</v>
      </c>
      <c r="B83" s="1117"/>
      <c r="C83" s="4" t="s">
        <v>356</v>
      </c>
      <c r="D83" s="9" t="s">
        <v>134</v>
      </c>
      <c r="E83" s="931" t="s">
        <v>193</v>
      </c>
      <c r="F83" s="931" t="s">
        <v>193</v>
      </c>
      <c r="G83" s="931" t="s">
        <v>193</v>
      </c>
      <c r="H83" s="931">
        <v>1.7</v>
      </c>
      <c r="I83" s="931">
        <v>1.7</v>
      </c>
      <c r="J83" s="931">
        <v>1.7</v>
      </c>
      <c r="K83" s="931">
        <v>1.7</v>
      </c>
      <c r="L83" s="931">
        <v>1.8</v>
      </c>
      <c r="M83" s="931">
        <v>1.8</v>
      </c>
      <c r="N83" s="931">
        <v>1.7</v>
      </c>
      <c r="O83" s="931">
        <v>1.7</v>
      </c>
      <c r="P83" s="931">
        <v>1.7</v>
      </c>
      <c r="Q83" s="931">
        <v>1.8</v>
      </c>
      <c r="R83" s="931" t="s">
        <v>193</v>
      </c>
    </row>
    <row r="84" spans="1:18" s="28" customFormat="1">
      <c r="A84" s="4" t="s">
        <v>40</v>
      </c>
      <c r="B84" s="1117"/>
      <c r="C84" s="4" t="s">
        <v>356</v>
      </c>
      <c r="D84" s="9" t="s">
        <v>134</v>
      </c>
      <c r="E84" s="10" t="s">
        <v>193</v>
      </c>
      <c r="F84" s="10" t="s">
        <v>193</v>
      </c>
      <c r="G84" s="10" t="s">
        <v>193</v>
      </c>
      <c r="H84" s="10">
        <v>1.7</v>
      </c>
      <c r="I84" s="10">
        <v>1.7</v>
      </c>
      <c r="J84" s="10">
        <v>1.7</v>
      </c>
      <c r="K84" s="10">
        <v>1.7</v>
      </c>
      <c r="L84" s="10">
        <v>1.6</v>
      </c>
      <c r="M84" s="10">
        <v>1.7</v>
      </c>
      <c r="N84" s="10">
        <v>1.7</v>
      </c>
      <c r="O84" s="10">
        <v>1.7</v>
      </c>
      <c r="P84" s="10">
        <v>1.7</v>
      </c>
      <c r="Q84" s="10">
        <v>1.7</v>
      </c>
      <c r="R84" s="10" t="s">
        <v>193</v>
      </c>
    </row>
    <row r="85" spans="1:18" s="28" customFormat="1">
      <c r="A85" s="4" t="s">
        <v>27</v>
      </c>
      <c r="B85" s="1117"/>
      <c r="C85" s="4" t="s">
        <v>356</v>
      </c>
      <c r="D85" s="9" t="s">
        <v>134</v>
      </c>
      <c r="E85" s="11" t="s">
        <v>193</v>
      </c>
      <c r="F85" s="11" t="s">
        <v>193</v>
      </c>
      <c r="G85" s="11" t="s">
        <v>193</v>
      </c>
      <c r="H85" s="11">
        <v>2</v>
      </c>
      <c r="I85" s="11">
        <v>2</v>
      </c>
      <c r="J85" s="11">
        <v>1.9</v>
      </c>
      <c r="K85" s="11">
        <v>2</v>
      </c>
      <c r="L85" s="11">
        <v>2</v>
      </c>
      <c r="M85" s="11">
        <v>2</v>
      </c>
      <c r="N85" s="11">
        <v>2.1</v>
      </c>
      <c r="O85" s="11">
        <v>2.1</v>
      </c>
      <c r="P85" s="11">
        <v>2</v>
      </c>
      <c r="Q85" s="11">
        <v>2.1</v>
      </c>
      <c r="R85" s="11" t="s">
        <v>193</v>
      </c>
    </row>
    <row r="86" spans="1:18" s="28" customFormat="1">
      <c r="A86" s="4" t="s">
        <v>43</v>
      </c>
      <c r="B86" s="1117"/>
      <c r="C86" s="4" t="s">
        <v>356</v>
      </c>
      <c r="D86" s="9" t="s">
        <v>134</v>
      </c>
      <c r="E86" s="10" t="s">
        <v>193</v>
      </c>
      <c r="F86" s="10" t="s">
        <v>193</v>
      </c>
      <c r="G86" s="10" t="s">
        <v>193</v>
      </c>
      <c r="H86" s="10" t="s">
        <v>193</v>
      </c>
      <c r="I86" s="10" t="s">
        <v>193</v>
      </c>
      <c r="J86" s="10" t="s">
        <v>193</v>
      </c>
      <c r="K86" s="10" t="s">
        <v>193</v>
      </c>
      <c r="L86" s="10" t="s">
        <v>193</v>
      </c>
      <c r="M86" s="10" t="s">
        <v>193</v>
      </c>
      <c r="N86" s="10" t="s">
        <v>193</v>
      </c>
      <c r="O86" s="10">
        <v>1.7</v>
      </c>
      <c r="P86" s="10">
        <v>1.7</v>
      </c>
      <c r="Q86" s="10">
        <v>1.7</v>
      </c>
      <c r="R86" s="10" t="s">
        <v>193</v>
      </c>
    </row>
    <row r="87" spans="1:18" s="28" customFormat="1">
      <c r="A87" s="4" t="s">
        <v>58</v>
      </c>
      <c r="B87" s="1117"/>
      <c r="C87" s="4" t="s">
        <v>356</v>
      </c>
      <c r="D87" s="9" t="s">
        <v>134</v>
      </c>
      <c r="E87" s="11" t="s">
        <v>193</v>
      </c>
      <c r="F87" s="11" t="s">
        <v>193</v>
      </c>
      <c r="G87" s="11" t="s">
        <v>193</v>
      </c>
      <c r="H87" s="11" t="s">
        <v>193</v>
      </c>
      <c r="I87" s="11" t="s">
        <v>193</v>
      </c>
      <c r="J87" s="11" t="s">
        <v>193</v>
      </c>
      <c r="K87" s="11" t="s">
        <v>193</v>
      </c>
      <c r="L87" s="11" t="s">
        <v>193</v>
      </c>
      <c r="M87" s="11" t="s">
        <v>193</v>
      </c>
      <c r="N87" s="11" t="s">
        <v>193</v>
      </c>
      <c r="O87" s="11" t="s">
        <v>193</v>
      </c>
      <c r="P87" s="11" t="s">
        <v>193</v>
      </c>
      <c r="Q87" s="11">
        <v>1.9</v>
      </c>
      <c r="R87" s="11" t="s">
        <v>193</v>
      </c>
    </row>
    <row r="88" spans="1:18" s="28" customFormat="1">
      <c r="A88" s="4" t="s">
        <v>59</v>
      </c>
      <c r="B88" s="1117"/>
      <c r="C88" s="4" t="s">
        <v>356</v>
      </c>
      <c r="D88" s="9" t="s">
        <v>134</v>
      </c>
      <c r="E88" s="10" t="s">
        <v>193</v>
      </c>
      <c r="F88" s="10" t="s">
        <v>193</v>
      </c>
      <c r="G88" s="10" t="s">
        <v>193</v>
      </c>
      <c r="H88" s="10" t="s">
        <v>193</v>
      </c>
      <c r="I88" s="10" t="s">
        <v>193</v>
      </c>
      <c r="J88" s="10" t="s">
        <v>193</v>
      </c>
      <c r="K88" s="10" t="s">
        <v>193</v>
      </c>
      <c r="L88" s="10" t="s">
        <v>193</v>
      </c>
      <c r="M88" s="10" t="s">
        <v>193</v>
      </c>
      <c r="N88" s="10" t="s">
        <v>193</v>
      </c>
      <c r="O88" s="10">
        <v>2.5</v>
      </c>
      <c r="P88" s="10">
        <v>2.5</v>
      </c>
      <c r="Q88" s="10">
        <v>2.5</v>
      </c>
      <c r="R88" s="10" t="s">
        <v>193</v>
      </c>
    </row>
    <row r="89" spans="1:18" s="28" customFormat="1">
      <c r="A89" s="4" t="s">
        <v>60</v>
      </c>
      <c r="B89" s="1117"/>
      <c r="C89" s="4" t="s">
        <v>356</v>
      </c>
      <c r="D89" s="9" t="s">
        <v>134</v>
      </c>
      <c r="E89" s="11" t="s">
        <v>193</v>
      </c>
      <c r="F89" s="11">
        <v>2.1</v>
      </c>
      <c r="G89" s="11">
        <v>2.1</v>
      </c>
      <c r="H89" s="11">
        <v>2.1</v>
      </c>
      <c r="I89" s="11">
        <v>2.1</v>
      </c>
      <c r="J89" s="11">
        <v>2.1</v>
      </c>
      <c r="K89" s="11">
        <v>2.1</v>
      </c>
      <c r="L89" s="11">
        <v>2.1</v>
      </c>
      <c r="M89" s="11">
        <v>2.1</v>
      </c>
      <c r="N89" s="11">
        <v>2.1</v>
      </c>
      <c r="O89" s="11">
        <v>2.1</v>
      </c>
      <c r="P89" s="11">
        <v>2.1</v>
      </c>
      <c r="Q89" s="11">
        <v>2.1</v>
      </c>
      <c r="R89" s="11" t="s">
        <v>193</v>
      </c>
    </row>
    <row r="90" spans="1:18" s="28" customFormat="1">
      <c r="A90" s="4" t="s">
        <v>61</v>
      </c>
      <c r="B90" s="1117"/>
      <c r="C90" s="4" t="s">
        <v>356</v>
      </c>
      <c r="D90" s="9" t="s">
        <v>134</v>
      </c>
      <c r="E90" s="10" t="s">
        <v>193</v>
      </c>
      <c r="F90" s="10" t="s">
        <v>193</v>
      </c>
      <c r="G90" s="10" t="s">
        <v>193</v>
      </c>
      <c r="H90" s="10" t="s">
        <v>193</v>
      </c>
      <c r="I90" s="10" t="s">
        <v>193</v>
      </c>
      <c r="J90" s="10" t="s">
        <v>193</v>
      </c>
      <c r="K90" s="10" t="s">
        <v>193</v>
      </c>
      <c r="L90" s="10" t="s">
        <v>193</v>
      </c>
      <c r="M90" s="10" t="s">
        <v>193</v>
      </c>
      <c r="N90" s="10" t="s">
        <v>193</v>
      </c>
      <c r="O90" s="10" t="s">
        <v>193</v>
      </c>
      <c r="P90" s="10" t="s">
        <v>193</v>
      </c>
      <c r="Q90" s="10">
        <v>2.2999999999999998</v>
      </c>
      <c r="R90" s="10">
        <v>2.2999999999999998</v>
      </c>
    </row>
    <row r="91" spans="1:18" s="28" customFormat="1">
      <c r="A91" s="12" t="s">
        <v>32</v>
      </c>
      <c r="B91" s="1117"/>
      <c r="C91" s="4" t="s">
        <v>356</v>
      </c>
      <c r="D91" s="9" t="s">
        <v>134</v>
      </c>
      <c r="E91" s="11" t="s">
        <v>193</v>
      </c>
      <c r="F91" s="11" t="s">
        <v>193</v>
      </c>
      <c r="G91" s="11" t="s">
        <v>193</v>
      </c>
      <c r="H91" s="11">
        <v>2.2000000000000002</v>
      </c>
      <c r="I91" s="11">
        <v>2.2000000000000002</v>
      </c>
      <c r="J91" s="11">
        <v>2.1</v>
      </c>
      <c r="K91" s="11">
        <v>2</v>
      </c>
      <c r="L91" s="11">
        <v>2.1</v>
      </c>
      <c r="M91" s="11">
        <v>2.2999999999999998</v>
      </c>
      <c r="N91" s="11">
        <v>2.1</v>
      </c>
      <c r="O91" s="11">
        <v>2.1</v>
      </c>
      <c r="P91" s="11">
        <v>2.1</v>
      </c>
      <c r="Q91" s="11">
        <v>2.2999999999999998</v>
      </c>
      <c r="R91" s="11" t="s">
        <v>193</v>
      </c>
    </row>
    <row r="92" spans="1:18" s="28" customFormat="1">
      <c r="A92" s="4" t="s">
        <v>86</v>
      </c>
      <c r="B92" s="1127"/>
      <c r="C92" s="4" t="s">
        <v>356</v>
      </c>
      <c r="D92" s="9" t="s">
        <v>134</v>
      </c>
      <c r="E92" s="10" t="s">
        <v>193</v>
      </c>
      <c r="F92" s="10" t="s">
        <v>193</v>
      </c>
      <c r="G92" s="10" t="s">
        <v>193</v>
      </c>
      <c r="H92" s="10" t="s">
        <v>193</v>
      </c>
      <c r="I92" s="10" t="s">
        <v>193</v>
      </c>
      <c r="J92" s="10" t="s">
        <v>193</v>
      </c>
      <c r="K92" s="10" t="s">
        <v>193</v>
      </c>
      <c r="L92" s="10" t="s">
        <v>193</v>
      </c>
      <c r="M92" s="10" t="s">
        <v>193</v>
      </c>
      <c r="N92" s="10" t="s">
        <v>193</v>
      </c>
      <c r="O92" s="10" t="s">
        <v>193</v>
      </c>
      <c r="P92" s="10" t="s">
        <v>193</v>
      </c>
      <c r="Q92" s="10" t="s">
        <v>193</v>
      </c>
      <c r="R92" s="10" t="s">
        <v>193</v>
      </c>
    </row>
    <row r="93" spans="1:18" s="28" customFormat="1">
      <c r="A93" s="394" t="s">
        <v>64</v>
      </c>
      <c r="P93" s="79">
        <f>AVERAGE(P56:P92)</f>
        <v>1.9454545454545455</v>
      </c>
      <c r="Q93" s="79">
        <f>AVERAGE(Q56:Q92)</f>
        <v>1.9942857142857142</v>
      </c>
      <c r="R93" s="79"/>
    </row>
    <row r="94" spans="1:18">
      <c r="A94" s="394" t="s">
        <v>3323</v>
      </c>
      <c r="P94" s="79">
        <f>STDEV(P56:P92)</f>
        <v>0.25260011516588404</v>
      </c>
      <c r="Q94" s="79">
        <f>STDEV(Q56:Q92)</f>
        <v>0.30384095795513111</v>
      </c>
      <c r="R94" s="79"/>
    </row>
    <row r="95" spans="1:18">
      <c r="A95" s="668" t="s">
        <v>3324</v>
      </c>
      <c r="P95" s="927">
        <f>-(P83-P93)/P94</f>
        <v>0.97171193011275581</v>
      </c>
      <c r="Q95" s="927">
        <f>-(Q83-Q93)/Q94</f>
        <v>0.63943227270368463</v>
      </c>
      <c r="R95" s="79"/>
    </row>
    <row r="96" spans="1:18">
      <c r="A96" s="27" t="s">
        <v>663</v>
      </c>
    </row>
  </sheetData>
  <mergeCells count="16">
    <mergeCell ref="A53:D53"/>
    <mergeCell ref="E53:R53"/>
    <mergeCell ref="A54:D54"/>
    <mergeCell ref="B56:B92"/>
    <mergeCell ref="A5:D5"/>
    <mergeCell ref="B7:B43"/>
    <mergeCell ref="A51:D51"/>
    <mergeCell ref="E51:R51"/>
    <mergeCell ref="A52:D52"/>
    <mergeCell ref="E52:R52"/>
    <mergeCell ref="A2:D2"/>
    <mergeCell ref="E2:R2"/>
    <mergeCell ref="A3:D3"/>
    <mergeCell ref="E3:R3"/>
    <mergeCell ref="A4:D4"/>
    <mergeCell ref="E4:R4"/>
  </mergeCells>
  <hyperlinks>
    <hyperlink ref="A1" r:id="rId1" tooltip="Click once to display linked information. Click and hold to select this cell." display="http://stats.oecd.org/OECDStat_Metadata/ShowMetadata.ashx?Dataset=IDD&amp;ShowOnWeb=true&amp;Lang=en"/>
    <hyperlink ref="E2" r:id="rId2" tooltip="Click once to display linked information. Click and hold to select this cell." display="http://stats.oecd.org/OECDStat_Metadata/ShowMetadata.ashx?Dataset=IDD&amp;Coords=[MEASURE].[P50P10]&amp;ShowOnWeb=true&amp;Lang=en"/>
    <hyperlink ref="E4" r:id="rId3" tooltip="Click once to display linked information. Click and hold to select this cell." display="http://stats.oecd.org/OECDStat_Metadata/ShowMetadata.ashx?Dataset=IDD&amp;Coords=[DEFINITION].[CURRENT]&amp;ShowOnWeb=true&amp;Lang=en"/>
    <hyperlink ref="B7" r:id="rId4" tooltip="Click once to display linked information. Click and hold to select this cell." display="http://stats.oecd.org/OECDStat_Metadata/ShowMetadata.ashx?Dataset=IDD&amp;Coords=[METHODO].[METH2012]&amp;ShowOnWeb=true&amp;Lang=en"/>
    <hyperlink ref="D7" r:id="rId5" tooltip="Click once to display linked information. Click and hold to select this cell." display="http://stats.oecd.org/OECDStat_Metadata/ShowMetadata.ashx?Dataset=IDD&amp;Coords=[MEASURE].[P50P10],[AGE].[TOT],[DEFINITION].[CURRENT],[METHODO].[METH2012],[LOCATION].[AUS]&amp;ShowOnWeb=true"/>
    <hyperlink ref="D8" r:id="rId6" tooltip="Click once to display linked information. Click and hold to select this cell." display="http://stats.oecd.org/OECDStat_Metadata/ShowMetadata.ashx?Dataset=IDD&amp;Coords=[MEASURE].[P50P10],[AGE].[TOT],[DEFINITION].[CURRENT],[METHODO].[METH2012],[LOCATION].[AUT]&amp;ShowOnWeb=true"/>
    <hyperlink ref="D9" r:id="rId7" tooltip="Click once to display linked information. Click and hold to select this cell." display="http://stats.oecd.org/OECDStat_Metadata/ShowMetadata.ashx?Dataset=IDD&amp;Coords=[MEASURE].[P50P10],[AGE].[TOT],[DEFINITION].[CURRENT],[METHODO].[METH2012],[LOCATION].[BEL]&amp;ShowOnWeb=true"/>
    <hyperlink ref="D10" r:id="rId8" tooltip="Click once to display linked information. Click and hold to select this cell." display="http://stats.oecd.org/OECDStat_Metadata/ShowMetadata.ashx?Dataset=IDD&amp;Coords=[MEASURE].[P50P10],[AGE].[TOT],[DEFINITION].[CURRENT],[METHODO].[METH2012],[LOCATION].[CAN]&amp;ShowOnWeb=true"/>
    <hyperlink ref="D11" r:id="rId9" tooltip="Click once to display linked information. Click and hold to select this cell." display="http://stats.oecd.org/OECDStat_Metadata/ShowMetadata.ashx?Dataset=IDD&amp;Coords=[MEASURE].[P50P10],[AGE].[TOT],[DEFINITION].[CURRENT],[METHODO].[METH2012],[LOCATION].[CHL]&amp;ShowOnWeb=true"/>
    <hyperlink ref="D12" r:id="rId10" tooltip="Click once to display linked information. Click and hold to select this cell." display="http://stats.oecd.org/OECDStat_Metadata/ShowMetadata.ashx?Dataset=IDD&amp;Coords=[MEASURE].[P50P10],[AGE].[TOT],[DEFINITION].[CURRENT],[METHODO].[METH2012],[LOCATION].[CZE]&amp;ShowOnWeb=true"/>
    <hyperlink ref="D13" r:id="rId11" tooltip="Click once to display linked information. Click and hold to select this cell." display="http://stats.oecd.org/OECDStat_Metadata/ShowMetadata.ashx?Dataset=IDD&amp;Coords=[MEASURE].[P50P10],[AGE].[TOT],[DEFINITION].[CURRENT],[METHODO].[METH2012],[LOCATION].[DNK]&amp;ShowOnWeb=true"/>
    <hyperlink ref="D14" r:id="rId12" tooltip="Click once to display linked information. Click and hold to select this cell." display="http://stats.oecd.org/OECDStat_Metadata/ShowMetadata.ashx?Dataset=IDD&amp;Coords=[MEASURE].[P50P10],[AGE].[TOT],[DEFINITION].[CURRENT],[METHODO].[METH2012],[LOCATION].[EST]&amp;ShowOnWeb=true"/>
    <hyperlink ref="D15" r:id="rId13" tooltip="Click once to display linked information. Click and hold to select this cell." display="http://stats.oecd.org/OECDStat_Metadata/ShowMetadata.ashx?Dataset=IDD&amp;Coords=[MEASURE].[P50P10],[AGE].[TOT],[DEFINITION].[CURRENT],[METHODO].[METH2012],[LOCATION].[FIN]&amp;ShowOnWeb=true"/>
    <hyperlink ref="D16" r:id="rId14" tooltip="Click once to display linked information. Click and hold to select this cell." display="http://stats.oecd.org/OECDStat_Metadata/ShowMetadata.ashx?Dataset=IDD&amp;Coords=[MEASURE].[P50P10],[AGE].[TOT],[DEFINITION].[CURRENT],[METHODO].[METH2012],[LOCATION].[FRA]&amp;ShowOnWeb=true"/>
    <hyperlink ref="A17" r:id="rId15" tooltip="Click once to display linked information. Click and hold to select this cell." display="http://stats.oecd.org/OECDStat_Metadata/ShowMetadata.ashx?Dataset=IDD&amp;Coords=[LOCATION].[DEU]&amp;ShowOnWeb=true&amp;Lang=en"/>
    <hyperlink ref="D17" r:id="rId16" tooltip="Click once to display linked information. Click and hold to select this cell." display="http://stats.oecd.org/OECDStat_Metadata/ShowMetadata.ashx?Dataset=IDD&amp;Coords=[MEASURE].[P50P10],[AGE].[TOT],[DEFINITION].[CURRENT],[METHODO].[METH2012],[LOCATION].[DEU]&amp;ShowOnWeb=true"/>
    <hyperlink ref="D18" r:id="rId17" tooltip="Click once to display linked information. Click and hold to select this cell." display="http://stats.oecd.org/OECDStat_Metadata/ShowMetadata.ashx?Dataset=IDD&amp;Coords=[MEASURE].[P50P10],[AGE].[TOT],[DEFINITION].[CURRENT],[METHODO].[METH2012],[LOCATION].[GRC]&amp;ShowOnWeb=true"/>
    <hyperlink ref="D19" r:id="rId18" tooltip="Click once to display linked information. Click and hold to select this cell." display="http://stats.oecd.org/OECDStat_Metadata/ShowMetadata.ashx?Dataset=IDD&amp;Coords=[MEASURE].[P50P10],[AGE].[TOT],[DEFINITION].[CURRENT],[METHODO].[METH2012],[LOCATION].[HUN]&amp;ShowOnWeb=true"/>
    <hyperlink ref="D20" r:id="rId19" tooltip="Click once to display linked information. Click and hold to select this cell." display="http://stats.oecd.org/OECDStat_Metadata/ShowMetadata.ashx?Dataset=IDD&amp;Coords=[MEASURE].[P50P10],[AGE].[TOT],[DEFINITION].[CURRENT],[METHODO].[METH2012],[LOCATION].[ISL]&amp;ShowOnWeb=true"/>
    <hyperlink ref="D21" r:id="rId20" tooltip="Click once to display linked information. Click and hold to select this cell." display="http://stats.oecd.org/OECDStat_Metadata/ShowMetadata.ashx?Dataset=IDD&amp;Coords=[MEASURE].[P50P10],[AGE].[TOT],[DEFINITION].[CURRENT],[METHODO].[METH2012],[LOCATION].[IRL]&amp;ShowOnWeb=true"/>
    <hyperlink ref="A22" r:id="rId21" tooltip="Click once to display linked information. Click and hold to select this cell." display="http://stats.oecd.org/OECDStat_Metadata/ShowMetadata.ashx?Dataset=IDD&amp;Coords=[LOCATION].[ISR]&amp;ShowOnWeb=true&amp;Lang=en"/>
    <hyperlink ref="D22" r:id="rId22" tooltip="Click once to display linked information. Click and hold to select this cell." display="http://stats.oecd.org/OECDStat_Metadata/ShowMetadata.ashx?Dataset=IDD&amp;Coords=[MEASURE].[P50P10],[AGE].[TOT],[DEFINITION].[CURRENT],[METHODO].[METH2012],[LOCATION].[ISR]&amp;ShowOnWeb=true"/>
    <hyperlink ref="D23" r:id="rId23" tooltip="Click once to display linked information. Click and hold to select this cell." display="http://stats.oecd.org/OECDStat_Metadata/ShowMetadata.ashx?Dataset=IDD&amp;Coords=[MEASURE].[P50P10],[AGE].[TOT],[DEFINITION].[CURRENT],[METHODO].[METH2012],[LOCATION].[ITA]&amp;ShowOnWeb=true"/>
    <hyperlink ref="A24" r:id="rId24" tooltip="Click once to display linked information. Click and hold to select this cell." display="http://stats.oecd.org/OECDStat_Metadata/ShowMetadata.ashx?Dataset=IDD&amp;Coords=[LOCATION].[JPN]&amp;ShowOnWeb=true&amp;Lang=en"/>
    <hyperlink ref="D24" r:id="rId25" tooltip="Click once to display linked information. Click and hold to select this cell." display="http://stats.oecd.org/OECDStat_Metadata/ShowMetadata.ashx?Dataset=IDD&amp;Coords=[MEASURE].[P50P10],[AGE].[TOT],[DEFINITION].[CURRENT],[METHODO].[METH2012],[LOCATION].[JPN]&amp;ShowOnWeb=true"/>
    <hyperlink ref="D25" r:id="rId26" tooltip="Click once to display linked information. Click and hold to select this cell." display="http://stats.oecd.org/OECDStat_Metadata/ShowMetadata.ashx?Dataset=IDD&amp;Coords=[MEASURE].[P50P10],[AGE].[TOT],[DEFINITION].[CURRENT],[METHODO].[METH2012],[LOCATION].[KOR]&amp;ShowOnWeb=true"/>
    <hyperlink ref="D26" r:id="rId27" tooltip="Click once to display linked information. Click and hold to select this cell." display="http://stats.oecd.org/OECDStat_Metadata/ShowMetadata.ashx?Dataset=IDD&amp;Coords=[MEASURE].[P50P10],[AGE].[TOT],[DEFINITION].[CURRENT],[METHODO].[METH2012],[LOCATION].[LVA]&amp;ShowOnWeb=true"/>
    <hyperlink ref="D27" r:id="rId28" tooltip="Click once to display linked information. Click and hold to select this cell." display="http://stats.oecd.org/OECDStat_Metadata/ShowMetadata.ashx?Dataset=IDD&amp;Coords=[MEASURE].[P50P10],[AGE].[TOT],[DEFINITION].[CURRENT],[METHODO].[METH2012],[LOCATION].[LUX]&amp;ShowOnWeb=true"/>
    <hyperlink ref="D28" r:id="rId29" tooltip="Click once to display linked information. Click and hold to select this cell." display="http://stats.oecd.org/OECDStat_Metadata/ShowMetadata.ashx?Dataset=IDD&amp;Coords=[MEASURE].[P50P10],[AGE].[TOT],[DEFINITION].[CURRENT],[METHODO].[METH2012],[LOCATION].[MEX]&amp;ShowOnWeb=true"/>
    <hyperlink ref="D29" r:id="rId30" tooltip="Click once to display linked information. Click and hold to select this cell." display="http://stats.oecd.org/OECDStat_Metadata/ShowMetadata.ashx?Dataset=IDD&amp;Coords=[MEASURE].[P50P10],[AGE].[TOT],[DEFINITION].[CURRENT],[METHODO].[METH2012],[LOCATION].[NLD]&amp;ShowOnWeb=true"/>
    <hyperlink ref="D30" r:id="rId31" tooltip="Click once to display linked information. Click and hold to select this cell." display="http://stats.oecd.org/OECDStat_Metadata/ShowMetadata.ashx?Dataset=IDD&amp;Coords=[MEASURE].[P50P10],[AGE].[TOT],[DEFINITION].[CURRENT],[METHODO].[METH2012],[LOCATION].[NZL]&amp;ShowOnWeb=true"/>
    <hyperlink ref="D31" r:id="rId32" tooltip="Click once to display linked information. Click and hold to select this cell." display="http://stats.oecd.org/OECDStat_Metadata/ShowMetadata.ashx?Dataset=IDD&amp;Coords=[MEASURE].[P50P10],[AGE].[TOT],[DEFINITION].[CURRENT],[METHODO].[METH2012],[LOCATION].[NOR]&amp;ShowOnWeb=true"/>
    <hyperlink ref="D32" r:id="rId33" tooltip="Click once to display linked information. Click and hold to select this cell." display="http://stats.oecd.org/OECDStat_Metadata/ShowMetadata.ashx?Dataset=IDD&amp;Coords=[MEASURE].[P50P10],[AGE].[TOT],[DEFINITION].[CURRENT],[METHODO].[METH2012],[LOCATION].[POL]&amp;ShowOnWeb=true"/>
    <hyperlink ref="D33" r:id="rId34" tooltip="Click once to display linked information. Click and hold to select this cell." display="http://stats.oecd.org/OECDStat_Metadata/ShowMetadata.ashx?Dataset=IDD&amp;Coords=[MEASURE].[P50P10],[AGE].[TOT],[DEFINITION].[CURRENT],[METHODO].[METH2012],[LOCATION].[PRT]&amp;ShowOnWeb=true"/>
    <hyperlink ref="D34" r:id="rId35" tooltip="Click once to display linked information. Click and hold to select this cell." display="http://stats.oecd.org/OECDStat_Metadata/ShowMetadata.ashx?Dataset=IDD&amp;Coords=[MEASURE].[P50P10],[AGE].[TOT],[DEFINITION].[CURRENT],[METHODO].[METH2012],[LOCATION].[SVK]&amp;ShowOnWeb=true"/>
    <hyperlink ref="D35" r:id="rId36" tooltip="Click once to display linked information. Click and hold to select this cell." display="http://stats.oecd.org/OECDStat_Metadata/ShowMetadata.ashx?Dataset=IDD&amp;Coords=[MEASURE].[P50P10],[AGE].[TOT],[DEFINITION].[CURRENT],[METHODO].[METH2012],[LOCATION].[SVN]&amp;ShowOnWeb=true"/>
    <hyperlink ref="D36" r:id="rId37" tooltip="Click once to display linked information. Click and hold to select this cell." display="http://stats.oecd.org/OECDStat_Metadata/ShowMetadata.ashx?Dataset=IDD&amp;Coords=[MEASURE].[P50P10],[AGE].[TOT],[DEFINITION].[CURRENT],[METHODO].[METH2012],[LOCATION].[ESP]&amp;ShowOnWeb=true"/>
    <hyperlink ref="D37" r:id="rId38" tooltip="Click once to display linked information. Click and hold to select this cell." display="http://stats.oecd.org/OECDStat_Metadata/ShowMetadata.ashx?Dataset=IDD&amp;Coords=[MEASURE].[P50P10],[AGE].[TOT],[DEFINITION].[CURRENT],[METHODO].[METH2012],[LOCATION].[SWE]&amp;ShowOnWeb=true"/>
    <hyperlink ref="D38" r:id="rId39" tooltip="Click once to display linked information. Click and hold to select this cell." display="http://stats.oecd.org/OECDStat_Metadata/ShowMetadata.ashx?Dataset=IDD&amp;Coords=[MEASURE].[P50P10],[AGE].[TOT],[DEFINITION].[CURRENT],[METHODO].[METH2012],[LOCATION].[CHE]&amp;ShowOnWeb=true"/>
    <hyperlink ref="D39" r:id="rId40" tooltip="Click once to display linked information. Click and hold to select this cell." display="http://stats.oecd.org/OECDStat_Metadata/ShowMetadata.ashx?Dataset=IDD&amp;Coords=[MEASURE].[P50P10],[AGE].[TOT],[DEFINITION].[CURRENT],[METHODO].[METH2012],[LOCATION].[TUR]&amp;ShowOnWeb=true"/>
    <hyperlink ref="D40" r:id="rId41" tooltip="Click once to display linked information. Click and hold to select this cell." display="http://stats.oecd.org/OECDStat_Metadata/ShowMetadata.ashx?Dataset=IDD&amp;Coords=[MEASURE].[P50P10],[AGE].[TOT],[DEFINITION].[CURRENT],[METHODO].[METH2012],[LOCATION].[GBR]&amp;ShowOnWeb=true"/>
    <hyperlink ref="D41" r:id="rId42" tooltip="Click once to display linked information. Click and hold to select this cell." display="http://stats.oecd.org/OECDStat_Metadata/ShowMetadata.ashx?Dataset=IDD&amp;Coords=[MEASURE].[P50P10],[AGE].[TOT],[DEFINITION].[CURRENT],[METHODO].[METH2012],[LOCATION].[USA]&amp;ShowOnWeb=true"/>
    <hyperlink ref="A42" r:id="rId43" tooltip="Click once to display linked information. Click and hold to select this cell." display="http://stats.oecd.org/OECDStat_Metadata/ShowMetadata.ashx?Dataset=IDD&amp;Coords=[LOCATION].[LTU]&amp;ShowOnWeb=true&amp;Lang=en"/>
    <hyperlink ref="D42" r:id="rId44" tooltip="Click once to display linked information. Click and hold to select this cell." display="http://stats.oecd.org/OECDStat_Metadata/ShowMetadata.ashx?Dataset=IDD&amp;Coords=[MEASURE].[P50P10],[AGE].[TOT],[DEFINITION].[CURRENT],[METHODO].[METH2012],[LOCATION].[LTU]&amp;ShowOnWeb=true"/>
    <hyperlink ref="D43" r:id="rId45" tooltip="Click once to display linked information. Click and hold to select this cell." display="http://stats.oecd.org/OECDStat_Metadata/ShowMetadata.ashx?Dataset=IDD&amp;Coords=[MEASURE].[P50P10],[AGE].[TOT],[DEFINITION].[CURRENT],[METHODO].[METH2012],[LOCATION].[RUS]&amp;ShowOnWeb=true"/>
    <hyperlink ref="A47" r:id="rId46" tooltip="Click once to display linked information. Click and hold to select this cell." display="http://stats.oecd.org/"/>
    <hyperlink ref="A50" r:id="rId47" tooltip="Click once to display linked information. Click and hold to select this cell." display="http://stats.oecd.org/OECDStat_Metadata/ShowMetadata.ashx?Dataset=IDD&amp;ShowOnWeb=true&amp;Lang=en"/>
    <hyperlink ref="E51" r:id="rId48" tooltip="Click once to display linked information. Click and hold to select this cell." display="http://stats.oecd.org/OECDStat_Metadata/ShowMetadata.ashx?Dataset=IDD&amp;Coords=[MEASURE].[P90P50]&amp;ShowOnWeb=true&amp;Lang=en"/>
    <hyperlink ref="E53" r:id="rId49" tooltip="Click once to display linked information. Click and hold to select this cell." display="http://stats.oecd.org/OECDStat_Metadata/ShowMetadata.ashx?Dataset=IDD&amp;Coords=[DEFINITION].[CURRENT]&amp;ShowOnWeb=true&amp;Lang=en"/>
    <hyperlink ref="B56" r:id="rId50" tooltip="Click once to display linked information. Click and hold to select this cell." display="http://stats.oecd.org/OECDStat_Metadata/ShowMetadata.ashx?Dataset=IDD&amp;Coords=[METHODO].[METH2012]&amp;ShowOnWeb=true&amp;Lang=en"/>
    <hyperlink ref="D56" r:id="rId51" tooltip="Click once to display linked information. Click and hold to select this cell." display="http://stats.oecd.org/OECDStat_Metadata/ShowMetadata.ashx?Dataset=IDD&amp;Coords=[MEASURE].[P90P50],[AGE].[TOT],[DEFINITION].[CURRENT],[METHODO].[METH2012],[LOCATION].[AUS]&amp;ShowOnWeb=true"/>
    <hyperlink ref="D57" r:id="rId52" tooltip="Click once to display linked information. Click and hold to select this cell." display="http://stats.oecd.org/OECDStat_Metadata/ShowMetadata.ashx?Dataset=IDD&amp;Coords=[MEASURE].[P90P50],[AGE].[TOT],[DEFINITION].[CURRENT],[METHODO].[METH2012],[LOCATION].[AUT]&amp;ShowOnWeb=true"/>
    <hyperlink ref="D58" r:id="rId53" tooltip="Click once to display linked information. Click and hold to select this cell." display="http://stats.oecd.org/OECDStat_Metadata/ShowMetadata.ashx?Dataset=IDD&amp;Coords=[MEASURE].[P90P50],[AGE].[TOT],[DEFINITION].[CURRENT],[METHODO].[METH2012],[LOCATION].[BEL]&amp;ShowOnWeb=true"/>
    <hyperlink ref="D59" r:id="rId54" tooltip="Click once to display linked information. Click and hold to select this cell." display="http://stats.oecd.org/OECDStat_Metadata/ShowMetadata.ashx?Dataset=IDD&amp;Coords=[MEASURE].[P90P50],[AGE].[TOT],[DEFINITION].[CURRENT],[METHODO].[METH2012],[LOCATION].[CAN]&amp;ShowOnWeb=true"/>
    <hyperlink ref="D60" r:id="rId55" tooltip="Click once to display linked information. Click and hold to select this cell." display="http://stats.oecd.org/OECDStat_Metadata/ShowMetadata.ashx?Dataset=IDD&amp;Coords=[MEASURE].[P90P50],[AGE].[TOT],[DEFINITION].[CURRENT],[METHODO].[METH2012],[LOCATION].[CHL]&amp;ShowOnWeb=true"/>
    <hyperlink ref="D61" r:id="rId56" tooltip="Click once to display linked information. Click and hold to select this cell." display="http://stats.oecd.org/OECDStat_Metadata/ShowMetadata.ashx?Dataset=IDD&amp;Coords=[MEASURE].[P90P50],[AGE].[TOT],[DEFINITION].[CURRENT],[METHODO].[METH2012],[LOCATION].[CZE]&amp;ShowOnWeb=true"/>
    <hyperlink ref="D62" r:id="rId57" tooltip="Click once to display linked information. Click and hold to select this cell." display="http://stats.oecd.org/OECDStat_Metadata/ShowMetadata.ashx?Dataset=IDD&amp;Coords=[MEASURE].[P90P50],[AGE].[TOT],[DEFINITION].[CURRENT],[METHODO].[METH2012],[LOCATION].[DNK]&amp;ShowOnWeb=true"/>
    <hyperlink ref="D63" r:id="rId58" tooltip="Click once to display linked information. Click and hold to select this cell." display="http://stats.oecd.org/OECDStat_Metadata/ShowMetadata.ashx?Dataset=IDD&amp;Coords=[MEASURE].[P90P50],[AGE].[TOT],[DEFINITION].[CURRENT],[METHODO].[METH2012],[LOCATION].[EST]&amp;ShowOnWeb=true"/>
    <hyperlink ref="D64" r:id="rId59" tooltip="Click once to display linked information. Click and hold to select this cell." display="http://stats.oecd.org/OECDStat_Metadata/ShowMetadata.ashx?Dataset=IDD&amp;Coords=[MEASURE].[P90P50],[AGE].[TOT],[DEFINITION].[CURRENT],[METHODO].[METH2012],[LOCATION].[FIN]&amp;ShowOnWeb=true"/>
    <hyperlink ref="D65" r:id="rId60" tooltip="Click once to display linked information. Click and hold to select this cell." display="http://stats.oecd.org/OECDStat_Metadata/ShowMetadata.ashx?Dataset=IDD&amp;Coords=[MEASURE].[P90P50],[AGE].[TOT],[DEFINITION].[CURRENT],[METHODO].[METH2012],[LOCATION].[FRA]&amp;ShowOnWeb=true"/>
    <hyperlink ref="A66" r:id="rId61" tooltip="Click once to display linked information. Click and hold to select this cell." display="http://stats.oecd.org/OECDStat_Metadata/ShowMetadata.ashx?Dataset=IDD&amp;Coords=[LOCATION].[DEU]&amp;ShowOnWeb=true&amp;Lang=en"/>
    <hyperlink ref="D66" r:id="rId62" tooltip="Click once to display linked information. Click and hold to select this cell." display="http://stats.oecd.org/OECDStat_Metadata/ShowMetadata.ashx?Dataset=IDD&amp;Coords=[MEASURE].[P90P50],[AGE].[TOT],[DEFINITION].[CURRENT],[METHODO].[METH2012],[LOCATION].[DEU]&amp;ShowOnWeb=true"/>
    <hyperlink ref="D67" r:id="rId63" tooltip="Click once to display linked information. Click and hold to select this cell." display="http://stats.oecd.org/OECDStat_Metadata/ShowMetadata.ashx?Dataset=IDD&amp;Coords=[MEASURE].[P90P50],[AGE].[TOT],[DEFINITION].[CURRENT],[METHODO].[METH2012],[LOCATION].[GRC]&amp;ShowOnWeb=true"/>
    <hyperlink ref="D68" r:id="rId64" tooltip="Click once to display linked information. Click and hold to select this cell." display="http://stats.oecd.org/OECDStat_Metadata/ShowMetadata.ashx?Dataset=IDD&amp;Coords=[MEASURE].[P90P50],[AGE].[TOT],[DEFINITION].[CURRENT],[METHODO].[METH2012],[LOCATION].[HUN]&amp;ShowOnWeb=true"/>
    <hyperlink ref="D69" r:id="rId65" tooltip="Click once to display linked information. Click and hold to select this cell." display="http://stats.oecd.org/OECDStat_Metadata/ShowMetadata.ashx?Dataset=IDD&amp;Coords=[MEASURE].[P90P50],[AGE].[TOT],[DEFINITION].[CURRENT],[METHODO].[METH2012],[LOCATION].[ISL]&amp;ShowOnWeb=true"/>
    <hyperlink ref="D70" r:id="rId66" tooltip="Click once to display linked information. Click and hold to select this cell." display="http://stats.oecd.org/OECDStat_Metadata/ShowMetadata.ashx?Dataset=IDD&amp;Coords=[MEASURE].[P90P50],[AGE].[TOT],[DEFINITION].[CURRENT],[METHODO].[METH2012],[LOCATION].[IRL]&amp;ShowOnWeb=true"/>
    <hyperlink ref="A71" r:id="rId67" tooltip="Click once to display linked information. Click and hold to select this cell." display="http://stats.oecd.org/OECDStat_Metadata/ShowMetadata.ashx?Dataset=IDD&amp;Coords=[LOCATION].[ISR]&amp;ShowOnWeb=true&amp;Lang=en"/>
    <hyperlink ref="D71" r:id="rId68" tooltip="Click once to display linked information. Click and hold to select this cell." display="http://stats.oecd.org/OECDStat_Metadata/ShowMetadata.ashx?Dataset=IDD&amp;Coords=[MEASURE].[P90P50],[AGE].[TOT],[DEFINITION].[CURRENT],[METHODO].[METH2012],[LOCATION].[ISR]&amp;ShowOnWeb=true"/>
    <hyperlink ref="D72" r:id="rId69" tooltip="Click once to display linked information. Click and hold to select this cell." display="http://stats.oecd.org/OECDStat_Metadata/ShowMetadata.ashx?Dataset=IDD&amp;Coords=[MEASURE].[P90P50],[AGE].[TOT],[DEFINITION].[CURRENT],[METHODO].[METH2012],[LOCATION].[ITA]&amp;ShowOnWeb=true"/>
    <hyperlink ref="A73" r:id="rId70" tooltip="Click once to display linked information. Click and hold to select this cell." display="http://stats.oecd.org/OECDStat_Metadata/ShowMetadata.ashx?Dataset=IDD&amp;Coords=[LOCATION].[JPN]&amp;ShowOnWeb=true&amp;Lang=en"/>
    <hyperlink ref="D73" r:id="rId71" tooltip="Click once to display linked information. Click and hold to select this cell." display="http://stats.oecd.org/OECDStat_Metadata/ShowMetadata.ashx?Dataset=IDD&amp;Coords=[MEASURE].[P90P50],[AGE].[TOT],[DEFINITION].[CURRENT],[METHODO].[METH2012],[LOCATION].[JPN]&amp;ShowOnWeb=true"/>
    <hyperlink ref="D74" r:id="rId72" tooltip="Click once to display linked information. Click and hold to select this cell." display="http://stats.oecd.org/OECDStat_Metadata/ShowMetadata.ashx?Dataset=IDD&amp;Coords=[MEASURE].[P90P50],[AGE].[TOT],[DEFINITION].[CURRENT],[METHODO].[METH2012],[LOCATION].[KOR]&amp;ShowOnWeb=true"/>
    <hyperlink ref="D75" r:id="rId73" tooltip="Click once to display linked information. Click and hold to select this cell." display="http://stats.oecd.org/OECDStat_Metadata/ShowMetadata.ashx?Dataset=IDD&amp;Coords=[MEASURE].[P90P50],[AGE].[TOT],[DEFINITION].[CURRENT],[METHODO].[METH2012],[LOCATION].[LVA]&amp;ShowOnWeb=true"/>
    <hyperlink ref="D76" r:id="rId74" tooltip="Click once to display linked information. Click and hold to select this cell." display="http://stats.oecd.org/OECDStat_Metadata/ShowMetadata.ashx?Dataset=IDD&amp;Coords=[MEASURE].[P90P50],[AGE].[TOT],[DEFINITION].[CURRENT],[METHODO].[METH2012],[LOCATION].[LUX]&amp;ShowOnWeb=true"/>
    <hyperlink ref="D77" r:id="rId75" tooltip="Click once to display linked information. Click and hold to select this cell." display="http://stats.oecd.org/OECDStat_Metadata/ShowMetadata.ashx?Dataset=IDD&amp;Coords=[MEASURE].[P90P50],[AGE].[TOT],[DEFINITION].[CURRENT],[METHODO].[METH2012],[LOCATION].[MEX]&amp;ShowOnWeb=true"/>
    <hyperlink ref="D78" r:id="rId76" tooltip="Click once to display linked information. Click and hold to select this cell." display="http://stats.oecd.org/OECDStat_Metadata/ShowMetadata.ashx?Dataset=IDD&amp;Coords=[MEASURE].[P90P50],[AGE].[TOT],[DEFINITION].[CURRENT],[METHODO].[METH2012],[LOCATION].[NLD]&amp;ShowOnWeb=true"/>
    <hyperlink ref="D79" r:id="rId77" tooltip="Click once to display linked information. Click and hold to select this cell." display="http://stats.oecd.org/OECDStat_Metadata/ShowMetadata.ashx?Dataset=IDD&amp;Coords=[MEASURE].[P90P50],[AGE].[TOT],[DEFINITION].[CURRENT],[METHODO].[METH2012],[LOCATION].[NZL]&amp;ShowOnWeb=true"/>
    <hyperlink ref="D80" r:id="rId78" tooltip="Click once to display linked information. Click and hold to select this cell." display="http://stats.oecd.org/OECDStat_Metadata/ShowMetadata.ashx?Dataset=IDD&amp;Coords=[MEASURE].[P90P50],[AGE].[TOT],[DEFINITION].[CURRENT],[METHODO].[METH2012],[LOCATION].[NOR]&amp;ShowOnWeb=true"/>
    <hyperlink ref="D81" r:id="rId79" tooltip="Click once to display linked information. Click and hold to select this cell." display="http://stats.oecd.org/OECDStat_Metadata/ShowMetadata.ashx?Dataset=IDD&amp;Coords=[MEASURE].[P90P50],[AGE].[TOT],[DEFINITION].[CURRENT],[METHODO].[METH2012],[LOCATION].[POL]&amp;ShowOnWeb=true"/>
    <hyperlink ref="D82" r:id="rId80" tooltip="Click once to display linked information. Click and hold to select this cell." display="http://stats.oecd.org/OECDStat_Metadata/ShowMetadata.ashx?Dataset=IDD&amp;Coords=[MEASURE].[P90P50],[AGE].[TOT],[DEFINITION].[CURRENT],[METHODO].[METH2012],[LOCATION].[PRT]&amp;ShowOnWeb=true"/>
    <hyperlink ref="D83" r:id="rId81" tooltip="Click once to display linked information. Click and hold to select this cell." display="http://stats.oecd.org/OECDStat_Metadata/ShowMetadata.ashx?Dataset=IDD&amp;Coords=[MEASURE].[P90P50],[AGE].[TOT],[DEFINITION].[CURRENT],[METHODO].[METH2012],[LOCATION].[SVK]&amp;ShowOnWeb=true"/>
    <hyperlink ref="D84" r:id="rId82" tooltip="Click once to display linked information. Click and hold to select this cell." display="http://stats.oecd.org/OECDStat_Metadata/ShowMetadata.ashx?Dataset=IDD&amp;Coords=[MEASURE].[P90P50],[AGE].[TOT],[DEFINITION].[CURRENT],[METHODO].[METH2012],[LOCATION].[SVN]&amp;ShowOnWeb=true"/>
    <hyperlink ref="D85" r:id="rId83" tooltip="Click once to display linked information. Click and hold to select this cell." display="http://stats.oecd.org/OECDStat_Metadata/ShowMetadata.ashx?Dataset=IDD&amp;Coords=[MEASURE].[P90P50],[AGE].[TOT],[DEFINITION].[CURRENT],[METHODO].[METH2012],[LOCATION].[ESP]&amp;ShowOnWeb=true"/>
    <hyperlink ref="D86" r:id="rId84" tooltip="Click once to display linked information. Click and hold to select this cell." display="http://stats.oecd.org/OECDStat_Metadata/ShowMetadata.ashx?Dataset=IDD&amp;Coords=[MEASURE].[P90P50],[AGE].[TOT],[DEFINITION].[CURRENT],[METHODO].[METH2012],[LOCATION].[SWE]&amp;ShowOnWeb=true"/>
    <hyperlink ref="D87" r:id="rId85" tooltip="Click once to display linked information. Click and hold to select this cell." display="http://stats.oecd.org/OECDStat_Metadata/ShowMetadata.ashx?Dataset=IDD&amp;Coords=[MEASURE].[P90P50],[AGE].[TOT],[DEFINITION].[CURRENT],[METHODO].[METH2012],[LOCATION].[CHE]&amp;ShowOnWeb=true"/>
    <hyperlink ref="D88" r:id="rId86" tooltip="Click once to display linked information. Click and hold to select this cell." display="http://stats.oecd.org/OECDStat_Metadata/ShowMetadata.ashx?Dataset=IDD&amp;Coords=[MEASURE].[P90P50],[AGE].[TOT],[DEFINITION].[CURRENT],[METHODO].[METH2012],[LOCATION].[TUR]&amp;ShowOnWeb=true"/>
    <hyperlink ref="D89" r:id="rId87" tooltip="Click once to display linked information. Click and hold to select this cell." display="http://stats.oecd.org/OECDStat_Metadata/ShowMetadata.ashx?Dataset=IDD&amp;Coords=[MEASURE].[P90P50],[AGE].[TOT],[DEFINITION].[CURRENT],[METHODO].[METH2012],[LOCATION].[GBR]&amp;ShowOnWeb=true"/>
    <hyperlink ref="D90" r:id="rId88" tooltip="Click once to display linked information. Click and hold to select this cell." display="http://stats.oecd.org/OECDStat_Metadata/ShowMetadata.ashx?Dataset=IDD&amp;Coords=[MEASURE].[P90P50],[AGE].[TOT],[DEFINITION].[CURRENT],[METHODO].[METH2012],[LOCATION].[USA]&amp;ShowOnWeb=true"/>
    <hyperlink ref="A91" r:id="rId89" tooltip="Click once to display linked information. Click and hold to select this cell." display="http://stats.oecd.org/OECDStat_Metadata/ShowMetadata.ashx?Dataset=IDD&amp;Coords=[LOCATION].[LTU]&amp;ShowOnWeb=true&amp;Lang=en"/>
    <hyperlink ref="D91" r:id="rId90" tooltip="Click once to display linked information. Click and hold to select this cell." display="http://stats.oecd.org/OECDStat_Metadata/ShowMetadata.ashx?Dataset=IDD&amp;Coords=[MEASURE].[P90P50],[AGE].[TOT],[DEFINITION].[CURRENT],[METHODO].[METH2012],[LOCATION].[LTU]&amp;ShowOnWeb=true"/>
    <hyperlink ref="D92" r:id="rId91" tooltip="Click once to display linked information. Click and hold to select this cell." display="http://stats.oecd.org/OECDStat_Metadata/ShowMetadata.ashx?Dataset=IDD&amp;Coords=[MEASURE].[P90P50],[AGE].[TOT],[DEFINITION].[CURRENT],[METHODO].[METH2012],[LOCATION].[RUS]&amp;ShowOnWeb=true"/>
    <hyperlink ref="A96" r:id="rId92" tooltip="Click once to display linked information. Click and hold to select this cell." display="http://stats.oecd.org/"/>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96"/>
  <sheetViews>
    <sheetView zoomScale="115" zoomScaleNormal="115" workbookViewId="0">
      <selection activeCell="E5" sqref="E5"/>
    </sheetView>
  </sheetViews>
  <sheetFormatPr defaultRowHeight="16.5"/>
  <cols>
    <col min="1" max="1" width="36.42578125" style="36" customWidth="1"/>
    <col min="2" max="2" width="56.42578125" style="58" customWidth="1"/>
    <col min="3" max="3" width="14.42578125" style="415" customWidth="1"/>
    <col min="4" max="4" width="16.5703125" style="28" customWidth="1"/>
    <col min="5" max="16384" width="9.140625" style="28"/>
  </cols>
  <sheetData>
    <row r="1" spans="1:3" ht="20.25" customHeight="1">
      <c r="A1" s="383" t="s">
        <v>109</v>
      </c>
      <c r="B1" s="384" t="s">
        <v>0</v>
      </c>
    </row>
    <row r="2" spans="1:3" ht="20.25" customHeight="1">
      <c r="A2" s="383" t="s">
        <v>588</v>
      </c>
      <c r="B2" s="384"/>
    </row>
    <row r="3" spans="1:3" ht="81">
      <c r="A3" s="429" t="s">
        <v>458</v>
      </c>
      <c r="B3" s="430" t="s">
        <v>459</v>
      </c>
      <c r="C3" s="414"/>
    </row>
    <row r="4" spans="1:3">
      <c r="A4" s="64" t="s">
        <v>446</v>
      </c>
      <c r="B4" s="1037" t="s">
        <v>462</v>
      </c>
      <c r="C4" s="414"/>
    </row>
    <row r="5" spans="1:3">
      <c r="A5" s="59" t="s">
        <v>447</v>
      </c>
      <c r="B5" s="1037"/>
      <c r="C5" s="414"/>
    </row>
    <row r="6" spans="1:3">
      <c r="A6" s="59" t="s">
        <v>460</v>
      </c>
      <c r="B6" s="1037"/>
      <c r="C6" s="414"/>
    </row>
    <row r="7" spans="1:3">
      <c r="A7" s="59" t="s">
        <v>452</v>
      </c>
      <c r="B7" s="1037"/>
      <c r="C7" s="414"/>
    </row>
    <row r="8" spans="1:3">
      <c r="A8" s="59" t="s">
        <v>451</v>
      </c>
      <c r="B8" s="1037"/>
      <c r="C8" s="414"/>
    </row>
    <row r="9" spans="1:3">
      <c r="A9" s="385" t="s">
        <v>444</v>
      </c>
      <c r="B9" s="1037"/>
      <c r="C9" s="414"/>
    </row>
    <row r="10" spans="1:3">
      <c r="A10" s="59" t="s">
        <v>445</v>
      </c>
      <c r="B10" s="1037"/>
      <c r="C10" s="414"/>
    </row>
    <row r="11" spans="1:3" ht="16.5" customHeight="1">
      <c r="A11" s="59" t="s">
        <v>443</v>
      </c>
      <c r="B11" s="1037"/>
      <c r="C11" s="414"/>
    </row>
    <row r="12" spans="1:3">
      <c r="A12" s="59" t="s">
        <v>449</v>
      </c>
      <c r="B12" s="1037"/>
      <c r="C12" s="414"/>
    </row>
    <row r="13" spans="1:3">
      <c r="A13" s="386" t="s">
        <v>450</v>
      </c>
      <c r="B13" s="1038"/>
      <c r="C13" s="414"/>
    </row>
    <row r="14" spans="1:3">
      <c r="A14" s="387"/>
      <c r="B14" s="364"/>
    </row>
    <row r="15" spans="1:3" ht="67.5">
      <c r="A15" s="429" t="s">
        <v>107</v>
      </c>
      <c r="B15" s="431" t="s">
        <v>414</v>
      </c>
      <c r="C15" s="414"/>
    </row>
    <row r="16" spans="1:3">
      <c r="A16" s="64" t="s">
        <v>369</v>
      </c>
      <c r="B16" s="65" t="s">
        <v>399</v>
      </c>
      <c r="C16" s="414"/>
    </row>
    <row r="17" spans="1:3" ht="27">
      <c r="A17" s="386" t="s">
        <v>180</v>
      </c>
      <c r="B17" s="388" t="s">
        <v>1077</v>
      </c>
      <c r="C17" s="414"/>
    </row>
    <row r="18" spans="1:3">
      <c r="A18" s="387"/>
      <c r="B18" s="364"/>
    </row>
    <row r="19" spans="1:3" ht="67.5">
      <c r="A19" s="432" t="s">
        <v>131</v>
      </c>
      <c r="B19" s="431" t="s">
        <v>1078</v>
      </c>
      <c r="C19" s="414"/>
    </row>
    <row r="20" spans="1:3" ht="27">
      <c r="A20" s="59" t="s">
        <v>271</v>
      </c>
      <c r="B20" s="57" t="s">
        <v>1079</v>
      </c>
      <c r="C20" s="414"/>
    </row>
    <row r="21" spans="1:3">
      <c r="A21" s="59" t="s">
        <v>20</v>
      </c>
      <c r="B21" s="57" t="s">
        <v>1080</v>
      </c>
      <c r="C21" s="414"/>
    </row>
    <row r="22" spans="1:3">
      <c r="A22" s="386" t="s">
        <v>149</v>
      </c>
      <c r="B22" s="388" t="s">
        <v>399</v>
      </c>
      <c r="C22" s="414"/>
    </row>
    <row r="23" spans="1:3">
      <c r="A23" s="387"/>
      <c r="B23" s="364"/>
    </row>
    <row r="24" spans="1:3" ht="54">
      <c r="A24" s="432" t="s">
        <v>132</v>
      </c>
      <c r="B24" s="431" t="s">
        <v>1082</v>
      </c>
      <c r="C24" s="414"/>
    </row>
    <row r="25" spans="1:3" ht="27">
      <c r="A25" s="503" t="s">
        <v>1358</v>
      </c>
      <c r="B25" s="392" t="s">
        <v>1357</v>
      </c>
      <c r="C25" s="414"/>
    </row>
    <row r="26" spans="1:3">
      <c r="A26" s="59" t="s">
        <v>376</v>
      </c>
      <c r="B26" s="57" t="s">
        <v>1081</v>
      </c>
      <c r="C26" s="414"/>
    </row>
    <row r="27" spans="1:3" ht="26.25" customHeight="1">
      <c r="A27" s="503" t="s">
        <v>419</v>
      </c>
      <c r="B27" s="392" t="s">
        <v>1083</v>
      </c>
      <c r="C27" s="414"/>
    </row>
    <row r="28" spans="1:3" ht="27">
      <c r="A28" s="503" t="s">
        <v>1158</v>
      </c>
      <c r="B28" s="57" t="s">
        <v>1287</v>
      </c>
      <c r="C28" s="414"/>
    </row>
    <row r="29" spans="1:3" ht="27">
      <c r="A29" s="503" t="s">
        <v>1151</v>
      </c>
      <c r="B29" s="57" t="s">
        <v>1288</v>
      </c>
      <c r="C29" s="414"/>
    </row>
    <row r="30" spans="1:3" ht="27">
      <c r="A30" s="386" t="s">
        <v>1162</v>
      </c>
      <c r="B30" s="388" t="s">
        <v>1289</v>
      </c>
      <c r="C30" s="414"/>
    </row>
    <row r="31" spans="1:3">
      <c r="A31" s="387"/>
      <c r="B31" s="364"/>
    </row>
    <row r="32" spans="1:3" ht="54">
      <c r="A32" s="429" t="s">
        <v>1295</v>
      </c>
      <c r="B32" s="430" t="s">
        <v>3334</v>
      </c>
      <c r="C32" s="414"/>
    </row>
    <row r="33" spans="1:3" ht="27">
      <c r="A33" s="59" t="s">
        <v>1190</v>
      </c>
      <c r="B33" s="57" t="s">
        <v>1292</v>
      </c>
      <c r="C33" s="414"/>
    </row>
    <row r="34" spans="1:3">
      <c r="A34" s="59" t="s">
        <v>427</v>
      </c>
      <c r="B34" s="57" t="s">
        <v>406</v>
      </c>
      <c r="C34" s="414"/>
    </row>
    <row r="35" spans="1:3" ht="27">
      <c r="A35" s="59" t="s">
        <v>1270</v>
      </c>
      <c r="B35" s="57" t="s">
        <v>1293</v>
      </c>
      <c r="C35" s="414"/>
    </row>
    <row r="36" spans="1:3" ht="27">
      <c r="A36" s="59" t="s">
        <v>1285</v>
      </c>
      <c r="B36" s="57" t="s">
        <v>1293</v>
      </c>
    </row>
    <row r="37" spans="1:3">
      <c r="A37" s="59" t="s">
        <v>1271</v>
      </c>
      <c r="B37" s="57" t="s">
        <v>1294</v>
      </c>
      <c r="C37" s="414"/>
    </row>
    <row r="38" spans="1:3">
      <c r="A38" s="386" t="s">
        <v>1272</v>
      </c>
      <c r="B38" s="485" t="s">
        <v>1294</v>
      </c>
      <c r="C38" s="414"/>
    </row>
    <row r="39" spans="1:3">
      <c r="A39" s="387"/>
      <c r="B39" s="444"/>
      <c r="C39" s="414"/>
    </row>
    <row r="40" spans="1:3">
      <c r="A40" s="383" t="s">
        <v>589</v>
      </c>
      <c r="B40" s="364"/>
    </row>
    <row r="41" spans="1:3" ht="81">
      <c r="A41" s="432" t="s">
        <v>873</v>
      </c>
      <c r="B41" s="431" t="s">
        <v>1084</v>
      </c>
      <c r="C41" s="414"/>
    </row>
    <row r="42" spans="1:3" ht="27">
      <c r="A42" s="59" t="s">
        <v>150</v>
      </c>
      <c r="B42" s="57" t="s">
        <v>874</v>
      </c>
      <c r="C42" s="414"/>
    </row>
    <row r="43" spans="1:3">
      <c r="A43" s="59" t="s">
        <v>151</v>
      </c>
      <c r="B43" s="57" t="s">
        <v>875</v>
      </c>
      <c r="C43" s="414"/>
    </row>
    <row r="44" spans="1:3">
      <c r="A44" s="59" t="s">
        <v>152</v>
      </c>
      <c r="B44" s="57" t="s">
        <v>875</v>
      </c>
      <c r="C44" s="414"/>
    </row>
    <row r="45" spans="1:3">
      <c r="A45" s="59" t="s">
        <v>179</v>
      </c>
      <c r="B45" s="57" t="s">
        <v>875</v>
      </c>
      <c r="C45" s="414"/>
    </row>
    <row r="46" spans="1:3" ht="53.25" customHeight="1">
      <c r="A46" s="423" t="s">
        <v>463</v>
      </c>
      <c r="B46" s="424" t="s">
        <v>1085</v>
      </c>
      <c r="C46" s="425"/>
    </row>
    <row r="47" spans="1:3">
      <c r="A47" s="387"/>
      <c r="B47" s="389"/>
    </row>
    <row r="48" spans="1:3" ht="54">
      <c r="A48" s="433" t="s">
        <v>349</v>
      </c>
      <c r="B48" s="431" t="s">
        <v>418</v>
      </c>
      <c r="C48" s="414"/>
    </row>
    <row r="49" spans="1:5">
      <c r="A49" s="59" t="s">
        <v>346</v>
      </c>
      <c r="B49" s="57" t="s">
        <v>1086</v>
      </c>
      <c r="C49" s="414"/>
    </row>
    <row r="50" spans="1:5" ht="27">
      <c r="A50" s="59" t="s">
        <v>342</v>
      </c>
      <c r="B50" s="57" t="s">
        <v>1087</v>
      </c>
      <c r="C50" s="414"/>
    </row>
    <row r="51" spans="1:5">
      <c r="A51" s="59" t="s">
        <v>407</v>
      </c>
      <c r="B51" s="57" t="s">
        <v>423</v>
      </c>
      <c r="C51" s="414"/>
    </row>
    <row r="52" spans="1:5">
      <c r="A52" s="386" t="s">
        <v>408</v>
      </c>
      <c r="B52" s="388" t="s">
        <v>424</v>
      </c>
      <c r="C52" s="414"/>
    </row>
    <row r="53" spans="1:5" ht="27">
      <c r="A53" s="386" t="s">
        <v>1367</v>
      </c>
      <c r="B53" s="388" t="s">
        <v>3335</v>
      </c>
      <c r="C53" s="414"/>
    </row>
    <row r="54" spans="1:5">
      <c r="A54" s="387"/>
      <c r="B54" s="364"/>
    </row>
    <row r="55" spans="1:5" ht="67.5">
      <c r="A55" s="432" t="s">
        <v>1353</v>
      </c>
      <c r="B55" s="431" t="s">
        <v>3336</v>
      </c>
      <c r="E55" s="414"/>
    </row>
    <row r="56" spans="1:5" ht="27">
      <c r="A56" s="503" t="s">
        <v>1349</v>
      </c>
      <c r="B56" s="392" t="s">
        <v>1354</v>
      </c>
      <c r="C56" s="414"/>
      <c r="E56" s="414"/>
    </row>
    <row r="57" spans="1:5">
      <c r="A57" s="503" t="s">
        <v>1350</v>
      </c>
      <c r="B57" s="57" t="s">
        <v>1355</v>
      </c>
      <c r="C57" s="414"/>
      <c r="E57" s="414"/>
    </row>
    <row r="58" spans="1:5">
      <c r="A58" s="503" t="s">
        <v>178</v>
      </c>
      <c r="B58" s="57" t="s">
        <v>403</v>
      </c>
      <c r="C58" s="414"/>
      <c r="E58" s="414"/>
    </row>
    <row r="59" spans="1:5" ht="40.5">
      <c r="A59" s="503" t="s">
        <v>392</v>
      </c>
      <c r="B59" s="57" t="s">
        <v>3337</v>
      </c>
      <c r="C59" s="414"/>
      <c r="E59" s="414"/>
    </row>
    <row r="60" spans="1:5" s="35" customFormat="1" ht="27">
      <c r="A60" s="503" t="s">
        <v>1019</v>
      </c>
      <c r="B60" s="57" t="s">
        <v>1088</v>
      </c>
      <c r="C60" s="414"/>
      <c r="D60" s="28"/>
      <c r="E60" s="414"/>
    </row>
    <row r="61" spans="1:5" s="35" customFormat="1" ht="27">
      <c r="A61" s="503" t="s">
        <v>1018</v>
      </c>
      <c r="B61" s="57" t="s">
        <v>1089</v>
      </c>
      <c r="C61" s="414"/>
    </row>
    <row r="62" spans="1:5" ht="27">
      <c r="A62" s="503" t="s">
        <v>1020</v>
      </c>
      <c r="B62" s="57" t="s">
        <v>1090</v>
      </c>
      <c r="C62" s="414"/>
    </row>
    <row r="63" spans="1:5" ht="40.5">
      <c r="A63" s="386" t="s">
        <v>986</v>
      </c>
      <c r="B63" s="388" t="s">
        <v>1356</v>
      </c>
      <c r="C63" s="414"/>
    </row>
    <row r="64" spans="1:5">
      <c r="A64" s="390"/>
      <c r="B64" s="364"/>
    </row>
    <row r="65" spans="1:3">
      <c r="A65" s="383" t="s">
        <v>244</v>
      </c>
      <c r="B65" s="364"/>
    </row>
    <row r="66" spans="1:3">
      <c r="A66" s="433" t="s">
        <v>364</v>
      </c>
      <c r="B66" s="431" t="s">
        <v>415</v>
      </c>
      <c r="C66" s="416"/>
    </row>
    <row r="67" spans="1:3" ht="40.5">
      <c r="A67" s="386" t="s">
        <v>393</v>
      </c>
      <c r="B67" s="388" t="s">
        <v>1091</v>
      </c>
      <c r="C67" s="414"/>
    </row>
    <row r="68" spans="1:3">
      <c r="A68" s="391"/>
      <c r="B68" s="392"/>
    </row>
    <row r="69" spans="1:3" ht="27">
      <c r="A69" s="432" t="s">
        <v>365</v>
      </c>
      <c r="B69" s="431" t="s">
        <v>416</v>
      </c>
      <c r="C69" s="414"/>
    </row>
    <row r="70" spans="1:3" ht="40.5">
      <c r="A70" s="59" t="s">
        <v>394</v>
      </c>
      <c r="B70" s="57" t="s">
        <v>1092</v>
      </c>
      <c r="C70" s="414"/>
    </row>
    <row r="71" spans="1:3" ht="27">
      <c r="A71" s="59" t="s">
        <v>422</v>
      </c>
      <c r="B71" s="57" t="s">
        <v>1093</v>
      </c>
      <c r="C71" s="414"/>
    </row>
    <row r="72" spans="1:3" ht="40.5">
      <c r="A72" s="59" t="s">
        <v>396</v>
      </c>
      <c r="B72" s="57" t="s">
        <v>413</v>
      </c>
      <c r="C72" s="414"/>
    </row>
    <row r="73" spans="1:3">
      <c r="A73" s="59" t="s">
        <v>421</v>
      </c>
      <c r="B73" s="57" t="s">
        <v>409</v>
      </c>
      <c r="C73" s="414"/>
    </row>
    <row r="74" spans="1:3" ht="27">
      <c r="A74" s="59" t="s">
        <v>268</v>
      </c>
      <c r="B74" s="57" t="s">
        <v>426</v>
      </c>
      <c r="C74" s="414"/>
    </row>
    <row r="75" spans="1:3">
      <c r="A75" s="59" t="s">
        <v>397</v>
      </c>
      <c r="B75" s="57" t="s">
        <v>398</v>
      </c>
      <c r="C75" s="414"/>
    </row>
    <row r="76" spans="1:3">
      <c r="A76" s="59" t="s">
        <v>386</v>
      </c>
      <c r="B76" s="57" t="s">
        <v>409</v>
      </c>
      <c r="C76" s="414"/>
    </row>
    <row r="77" spans="1:3" ht="40.5">
      <c r="A77" s="59" t="s">
        <v>1095</v>
      </c>
      <c r="B77" s="57" t="s">
        <v>1096</v>
      </c>
      <c r="C77" s="414"/>
    </row>
    <row r="78" spans="1:3" ht="40.5">
      <c r="A78" s="59" t="s">
        <v>1094</v>
      </c>
      <c r="B78" s="57" t="s">
        <v>1098</v>
      </c>
      <c r="C78" s="414"/>
    </row>
    <row r="79" spans="1:3" ht="40.5">
      <c r="A79" s="503" t="s">
        <v>428</v>
      </c>
      <c r="B79" s="392" t="s">
        <v>491</v>
      </c>
      <c r="C79" s="414"/>
    </row>
    <row r="80" spans="1:3">
      <c r="A80" s="503" t="s">
        <v>1150</v>
      </c>
      <c r="B80" s="57" t="s">
        <v>409</v>
      </c>
      <c r="C80" s="414"/>
    </row>
    <row r="81" spans="1:3" ht="27">
      <c r="A81" s="503" t="s">
        <v>1151</v>
      </c>
      <c r="B81" s="57" t="s">
        <v>409</v>
      </c>
      <c r="C81" s="414"/>
    </row>
    <row r="82" spans="1:3" ht="27">
      <c r="A82" s="386" t="s">
        <v>1152</v>
      </c>
      <c r="B82" s="388" t="s">
        <v>409</v>
      </c>
      <c r="C82" s="414"/>
    </row>
    <row r="84" spans="1:3" ht="27">
      <c r="A84" s="432" t="s">
        <v>6</v>
      </c>
      <c r="B84" s="431" t="s">
        <v>417</v>
      </c>
      <c r="C84" s="414"/>
    </row>
    <row r="85" spans="1:3">
      <c r="A85" s="59" t="s">
        <v>182</v>
      </c>
      <c r="B85" s="57" t="s">
        <v>412</v>
      </c>
      <c r="C85" s="414"/>
    </row>
    <row r="86" spans="1:3" ht="27">
      <c r="A86" s="59" t="s">
        <v>273</v>
      </c>
      <c r="B86" s="57" t="s">
        <v>411</v>
      </c>
      <c r="C86" s="414"/>
    </row>
    <row r="87" spans="1:3">
      <c r="A87" s="59" t="s">
        <v>181</v>
      </c>
      <c r="B87" s="57" t="s">
        <v>425</v>
      </c>
      <c r="C87" s="414"/>
    </row>
    <row r="88" spans="1:3">
      <c r="A88" s="59" t="s">
        <v>612</v>
      </c>
      <c r="B88" s="57" t="s">
        <v>1099</v>
      </c>
      <c r="C88" s="414"/>
    </row>
    <row r="89" spans="1:3">
      <c r="A89" s="59" t="s">
        <v>400</v>
      </c>
      <c r="B89" s="57" t="s">
        <v>401</v>
      </c>
      <c r="C89" s="414"/>
    </row>
    <row r="90" spans="1:3" ht="27">
      <c r="A90" s="59" t="s">
        <v>1103</v>
      </c>
      <c r="B90" s="57" t="s">
        <v>1105</v>
      </c>
      <c r="C90" s="414"/>
    </row>
    <row r="91" spans="1:3" ht="40.5">
      <c r="A91" s="386" t="s">
        <v>1104</v>
      </c>
      <c r="B91" s="388" t="s">
        <v>1106</v>
      </c>
      <c r="C91" s="414"/>
    </row>
    <row r="93" spans="1:3" ht="27">
      <c r="A93" s="432" t="s">
        <v>7</v>
      </c>
      <c r="B93" s="431" t="s">
        <v>1100</v>
      </c>
      <c r="C93" s="414"/>
    </row>
    <row r="94" spans="1:3" ht="27">
      <c r="A94" s="59" t="s">
        <v>410</v>
      </c>
      <c r="B94" s="57" t="s">
        <v>402</v>
      </c>
      <c r="C94" s="414"/>
    </row>
    <row r="95" spans="1:3">
      <c r="A95" s="59" t="s">
        <v>19</v>
      </c>
      <c r="B95" s="57" t="s">
        <v>404</v>
      </c>
      <c r="C95" s="414"/>
    </row>
    <row r="96" spans="1:3" ht="40.5">
      <c r="A96" s="386" t="s">
        <v>1298</v>
      </c>
      <c r="B96" s="388" t="s">
        <v>3341</v>
      </c>
      <c r="C96" s="414"/>
    </row>
  </sheetData>
  <mergeCells count="1">
    <mergeCell ref="B4:B13"/>
  </mergeCells>
  <pageMargins left="0.7" right="0.7" top="0.75" bottom="0.75" header="0.3" footer="0.3"/>
  <pageSetup paperSize="9" orientation="portrait" horizont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topLeftCell="A13" workbookViewId="0">
      <selection activeCell="A5" sqref="A5:L40"/>
    </sheetView>
  </sheetViews>
  <sheetFormatPr defaultRowHeight="16.5"/>
  <cols>
    <col min="1" max="1" width="30.140625" customWidth="1"/>
    <col min="2" max="2" width="10.140625" customWidth="1"/>
  </cols>
  <sheetData>
    <row r="1" spans="1:13">
      <c r="A1" t="s">
        <v>1360</v>
      </c>
    </row>
    <row r="2" spans="1:13">
      <c r="A2" t="s">
        <v>1366</v>
      </c>
    </row>
    <row r="3" spans="1:13" s="28" customFormat="1"/>
    <row r="4" spans="1:13">
      <c r="C4" s="933"/>
      <c r="D4" s="933"/>
      <c r="E4" s="933"/>
      <c r="F4" s="933"/>
      <c r="G4" s="933"/>
      <c r="H4" s="933"/>
      <c r="I4" s="933"/>
      <c r="J4" s="933"/>
      <c r="K4" s="933"/>
      <c r="L4" s="933"/>
      <c r="M4" s="933"/>
    </row>
    <row r="5" spans="1:13">
      <c r="A5" s="934" t="s">
        <v>1362</v>
      </c>
      <c r="B5" s="935"/>
      <c r="C5" s="935"/>
      <c r="D5" s="935"/>
      <c r="E5" s="935"/>
      <c r="F5" s="935"/>
      <c r="G5" s="935"/>
      <c r="H5" s="935"/>
      <c r="I5" s="935"/>
      <c r="J5" s="935"/>
      <c r="K5" s="935"/>
      <c r="L5" s="935"/>
    </row>
    <row r="6" spans="1:13">
      <c r="A6" s="949" t="s">
        <v>84</v>
      </c>
      <c r="B6" s="950" t="s">
        <v>1363</v>
      </c>
      <c r="C6" s="951">
        <v>2013</v>
      </c>
      <c r="D6" s="951">
        <v>2020</v>
      </c>
      <c r="E6" s="951">
        <v>2025</v>
      </c>
      <c r="F6" s="951">
        <v>2030</v>
      </c>
      <c r="G6" s="951">
        <v>2035</v>
      </c>
      <c r="H6" s="951">
        <v>2040</v>
      </c>
      <c r="I6" s="951">
        <v>2045</v>
      </c>
      <c r="J6" s="951">
        <v>2050</v>
      </c>
      <c r="K6" s="951">
        <v>2055</v>
      </c>
      <c r="L6" s="951">
        <v>2060</v>
      </c>
    </row>
    <row r="7" spans="1:13">
      <c r="A7" s="936" t="s">
        <v>471</v>
      </c>
      <c r="B7" s="936">
        <v>-0.70000000000000284</v>
      </c>
      <c r="C7" s="937">
        <v>42.5</v>
      </c>
      <c r="D7" s="936">
        <v>43.9</v>
      </c>
      <c r="E7" s="936">
        <v>44.9</v>
      </c>
      <c r="F7" s="936">
        <v>45.2</v>
      </c>
      <c r="G7" s="936">
        <v>45</v>
      </c>
      <c r="H7" s="936">
        <v>44.3</v>
      </c>
      <c r="I7" s="936">
        <v>43.8</v>
      </c>
      <c r="J7" s="936">
        <v>43.1</v>
      </c>
      <c r="K7" s="936">
        <v>42.6</v>
      </c>
      <c r="L7" s="936">
        <v>41.8</v>
      </c>
    </row>
    <row r="8" spans="1:13">
      <c r="A8" s="936" t="s">
        <v>479</v>
      </c>
      <c r="B8" s="936">
        <v>-6.7204534779975695</v>
      </c>
      <c r="C8" s="937">
        <v>34.196245955084009</v>
      </c>
      <c r="D8" s="936">
        <v>30.737394211780888</v>
      </c>
      <c r="E8" s="936">
        <v>29.606598332196967</v>
      </c>
      <c r="F8" s="936">
        <v>29.024147697706749</v>
      </c>
      <c r="G8" s="936">
        <v>28.676679333617837</v>
      </c>
      <c r="H8" s="936">
        <v>28.387874383637861</v>
      </c>
      <c r="I8" s="936">
        <v>28.065830390841128</v>
      </c>
      <c r="J8" s="936">
        <v>27.802469187034763</v>
      </c>
      <c r="K8" s="936">
        <v>27.607482976807869</v>
      </c>
      <c r="L8" s="936">
        <v>27.47579247708644</v>
      </c>
    </row>
    <row r="9" spans="1:13">
      <c r="A9" s="936" t="s">
        <v>480</v>
      </c>
      <c r="B9" s="936">
        <v>-3.3178491049912395</v>
      </c>
      <c r="C9" s="937">
        <v>42.799653336365921</v>
      </c>
      <c r="D9" s="936">
        <v>43.800958285404811</v>
      </c>
      <c r="E9" s="936">
        <v>42.42472724070889</v>
      </c>
      <c r="F9" s="936">
        <v>40.9575655324211</v>
      </c>
      <c r="G9" s="936">
        <v>39.709844020556048</v>
      </c>
      <c r="H9" s="936">
        <v>38.910272417658383</v>
      </c>
      <c r="I9" s="936">
        <v>38.710830555593532</v>
      </c>
      <c r="J9" s="936">
        <v>39.097297839460481</v>
      </c>
      <c r="K9" s="936">
        <v>39.347295493656347</v>
      </c>
      <c r="L9" s="936">
        <v>39.481804231374682</v>
      </c>
    </row>
    <row r="10" spans="1:13">
      <c r="A10" s="936" t="s">
        <v>274</v>
      </c>
      <c r="B10" s="936">
        <v>-7.4339431392554616</v>
      </c>
      <c r="C10" s="937">
        <v>42.541166901395769</v>
      </c>
      <c r="D10" s="936">
        <v>39.119525496519053</v>
      </c>
      <c r="E10" s="936">
        <v>38.023244722216468</v>
      </c>
      <c r="F10" s="936">
        <v>37.55836175605446</v>
      </c>
      <c r="G10" s="936">
        <v>36.708003901162542</v>
      </c>
      <c r="H10" s="936">
        <v>35.868457821865277</v>
      </c>
      <c r="I10" s="936">
        <v>35.23336071039752</v>
      </c>
      <c r="J10" s="936">
        <v>34.809184635256308</v>
      </c>
      <c r="K10" s="936">
        <v>34.946898375183423</v>
      </c>
      <c r="L10" s="936">
        <v>35.107223762140308</v>
      </c>
    </row>
    <row r="11" spans="1:13">
      <c r="A11" s="936" t="s">
        <v>472</v>
      </c>
      <c r="B11" s="936">
        <v>-7.3601954495237791</v>
      </c>
      <c r="C11" s="937">
        <v>44.618147121378257</v>
      </c>
      <c r="D11" s="936">
        <v>43.989581259002534</v>
      </c>
      <c r="E11" s="936">
        <v>42.264033692639373</v>
      </c>
      <c r="F11" s="936">
        <v>40.58518213320734</v>
      </c>
      <c r="G11" s="936">
        <v>38.633839947698725</v>
      </c>
      <c r="H11" s="936">
        <v>37.711851423368906</v>
      </c>
      <c r="I11" s="936">
        <v>37.53742958825233</v>
      </c>
      <c r="J11" s="936">
        <v>37.283359646989084</v>
      </c>
      <c r="K11" s="936">
        <v>37.182459710356262</v>
      </c>
      <c r="L11" s="936">
        <v>37.257951671854478</v>
      </c>
    </row>
    <row r="12" spans="1:13">
      <c r="A12" s="936" t="s">
        <v>476</v>
      </c>
      <c r="B12" s="936">
        <v>-11.578116461573099</v>
      </c>
      <c r="C12" s="937">
        <v>30.410239204769301</v>
      </c>
      <c r="D12" s="936">
        <v>30.879284588234768</v>
      </c>
      <c r="E12" s="936">
        <v>27.859438112888508</v>
      </c>
      <c r="F12" s="936">
        <v>25.933772097337627</v>
      </c>
      <c r="G12" s="936">
        <v>24.495840040168741</v>
      </c>
      <c r="H12" s="936">
        <v>23.298977091399419</v>
      </c>
      <c r="I12" s="936">
        <v>22.041933620673994</v>
      </c>
      <c r="J12" s="936">
        <v>20.732528914319161</v>
      </c>
      <c r="K12" s="936">
        <v>19.628940994681194</v>
      </c>
      <c r="L12" s="936">
        <v>18.832122743196201</v>
      </c>
    </row>
    <row r="13" spans="1:13">
      <c r="A13" s="936" t="s">
        <v>474</v>
      </c>
      <c r="B13" s="936">
        <v>-1.8158316295102068</v>
      </c>
      <c r="C13" s="937">
        <v>27.865872989412843</v>
      </c>
      <c r="D13" s="936">
        <v>26.54739713160933</v>
      </c>
      <c r="E13" s="936">
        <v>26.567209991629387</v>
      </c>
      <c r="F13" s="936">
        <v>26.580965023997745</v>
      </c>
      <c r="G13" s="936">
        <v>26.55835245240678</v>
      </c>
      <c r="H13" s="936">
        <v>26.497224824610459</v>
      </c>
      <c r="I13" s="936">
        <v>26.360907018095141</v>
      </c>
      <c r="J13" s="936">
        <v>26.166272471468044</v>
      </c>
      <c r="K13" s="936">
        <v>26.100491365096723</v>
      </c>
      <c r="L13" s="936">
        <v>26.050041359902636</v>
      </c>
    </row>
    <row r="14" spans="1:13">
      <c r="A14" s="936" t="s">
        <v>1173</v>
      </c>
      <c r="B14" s="936">
        <v>-13.961205339082156</v>
      </c>
      <c r="C14" s="937">
        <v>65.627688233108458</v>
      </c>
      <c r="D14" s="936">
        <v>67.365675419858505</v>
      </c>
      <c r="E14" s="936">
        <v>70.140827847842928</v>
      </c>
      <c r="F14" s="936">
        <v>68.420683079628134</v>
      </c>
      <c r="G14" s="936">
        <v>64.380219193389436</v>
      </c>
      <c r="H14" s="936">
        <v>60.022093855371828</v>
      </c>
      <c r="I14" s="936">
        <v>56.428741749807223</v>
      </c>
      <c r="J14" s="936">
        <v>54.078547858431747</v>
      </c>
      <c r="K14" s="936">
        <v>52.181566871683991</v>
      </c>
      <c r="L14" s="936">
        <v>51.666482894026302</v>
      </c>
    </row>
    <row r="15" spans="1:13">
      <c r="A15" s="936" t="s">
        <v>478</v>
      </c>
      <c r="B15" s="936">
        <v>-19.941815259002482</v>
      </c>
      <c r="C15" s="937">
        <v>59.699708610851957</v>
      </c>
      <c r="D15" s="936">
        <v>58.270672346891551</v>
      </c>
      <c r="E15" s="936">
        <v>55.153037521967249</v>
      </c>
      <c r="F15" s="936">
        <v>51.295437585968962</v>
      </c>
      <c r="G15" s="936">
        <v>47.765358883918736</v>
      </c>
      <c r="H15" s="936">
        <v>44.95589842603691</v>
      </c>
      <c r="I15" s="936">
        <v>42.525710538218746</v>
      </c>
      <c r="J15" s="936">
        <v>40.197385756516944</v>
      </c>
      <c r="K15" s="936">
        <v>38.469892239401887</v>
      </c>
      <c r="L15" s="936">
        <v>39.757893351849475</v>
      </c>
    </row>
    <row r="16" spans="1:13">
      <c r="A16" s="936" t="s">
        <v>477</v>
      </c>
      <c r="B16" s="936">
        <v>-12.368072628699842</v>
      </c>
      <c r="C16" s="937">
        <v>51.290724982987172</v>
      </c>
      <c r="D16" s="936">
        <v>50.780509644124209</v>
      </c>
      <c r="E16" s="936">
        <v>49.701305499385178</v>
      </c>
      <c r="F16" s="936">
        <v>47.420938118182683</v>
      </c>
      <c r="G16" s="936">
        <v>44.948816989758747</v>
      </c>
      <c r="H16" s="936">
        <v>43.203765540868979</v>
      </c>
      <c r="I16" s="936">
        <v>41.668444889193886</v>
      </c>
      <c r="J16" s="936">
        <v>40.51988694263833</v>
      </c>
      <c r="K16" s="936">
        <v>39.612455151919512</v>
      </c>
      <c r="L16" s="936">
        <v>38.92265235428733</v>
      </c>
    </row>
    <row r="17" spans="1:12">
      <c r="A17" s="936" t="s">
        <v>868</v>
      </c>
      <c r="B17" s="936">
        <v>-13.181554906871593</v>
      </c>
      <c r="C17" s="937">
        <v>30.827781606811666</v>
      </c>
      <c r="D17" s="936">
        <v>29.927886246310198</v>
      </c>
      <c r="E17" s="936">
        <v>28.610612111379517</v>
      </c>
      <c r="F17" s="936">
        <v>26.342946404256423</v>
      </c>
      <c r="G17" s="936">
        <v>24.347064117659151</v>
      </c>
      <c r="H17" s="936">
        <v>22.448875500467615</v>
      </c>
      <c r="I17" s="936">
        <v>20.665273216143358</v>
      </c>
      <c r="J17" s="936">
        <v>19.336939230161519</v>
      </c>
      <c r="K17" s="936">
        <v>18.368515321035936</v>
      </c>
      <c r="L17" s="936">
        <v>17.646226699940073</v>
      </c>
    </row>
    <row r="18" spans="1:12">
      <c r="A18" s="936" t="s">
        <v>485</v>
      </c>
      <c r="B18" s="936">
        <v>-8.0951337985951781</v>
      </c>
      <c r="C18" s="937">
        <v>58.844281859166991</v>
      </c>
      <c r="D18" s="936">
        <v>63.083535831244234</v>
      </c>
      <c r="E18" s="936">
        <v>65.237187450314678</v>
      </c>
      <c r="F18" s="936">
        <v>64.070744030633804</v>
      </c>
      <c r="G18" s="936">
        <v>60.951377223507983</v>
      </c>
      <c r="H18" s="936">
        <v>57.687182634305813</v>
      </c>
      <c r="I18" s="936">
        <v>54.787230436039415</v>
      </c>
      <c r="J18" s="936">
        <v>52.35168671376497</v>
      </c>
      <c r="K18" s="936">
        <v>51.044338683206057</v>
      </c>
      <c r="L18" s="936">
        <v>50.749148060571812</v>
      </c>
    </row>
    <row r="19" spans="1:12">
      <c r="A19" s="936" t="s">
        <v>1174</v>
      </c>
      <c r="B19" s="936">
        <v>-20.935028598287225</v>
      </c>
      <c r="C19" s="937">
        <v>64.421775120459984</v>
      </c>
      <c r="D19" s="936">
        <v>57.294857294228699</v>
      </c>
      <c r="E19" s="936">
        <v>55.768056557728229</v>
      </c>
      <c r="F19" s="936">
        <v>53.727016411671272</v>
      </c>
      <c r="G19" s="936">
        <v>50.578527864852816</v>
      </c>
      <c r="H19" s="936">
        <v>48.000830875268463</v>
      </c>
      <c r="I19" s="936">
        <v>45.482673305344669</v>
      </c>
      <c r="J19" s="936">
        <v>44.131137262494072</v>
      </c>
      <c r="K19" s="936">
        <v>43.283511803631377</v>
      </c>
      <c r="L19" s="936">
        <v>43.486746522172758</v>
      </c>
    </row>
    <row r="20" spans="1:12">
      <c r="A20" s="936" t="s">
        <v>486</v>
      </c>
      <c r="B20" s="936">
        <v>-14.482615764502452</v>
      </c>
      <c r="C20" s="937">
        <v>27.689338263790255</v>
      </c>
      <c r="D20" s="936">
        <v>21.452878018077911</v>
      </c>
      <c r="E20" s="936">
        <v>18.816138643399096</v>
      </c>
      <c r="F20" s="936">
        <v>17.430123559915689</v>
      </c>
      <c r="G20" s="936">
        <v>16.708779099543854</v>
      </c>
      <c r="H20" s="936">
        <v>16.09392966366617</v>
      </c>
      <c r="I20" s="936">
        <v>15.31679364892068</v>
      </c>
      <c r="J20" s="936">
        <v>14.59246734719874</v>
      </c>
      <c r="K20" s="936">
        <v>13.807542789050729</v>
      </c>
      <c r="L20" s="936">
        <v>13.206722499287803</v>
      </c>
    </row>
    <row r="21" spans="1:12">
      <c r="A21" s="936" t="s">
        <v>487</v>
      </c>
      <c r="B21" s="936">
        <v>-2.0630928634500947</v>
      </c>
      <c r="C21" s="937">
        <v>35.093411716019858</v>
      </c>
      <c r="D21" s="936">
        <v>32.96000010737005</v>
      </c>
      <c r="E21" s="936">
        <v>32.915014088445616</v>
      </c>
      <c r="F21" s="936">
        <v>33.266033324842823</v>
      </c>
      <c r="G21" s="936">
        <v>33.60553142714874</v>
      </c>
      <c r="H21" s="936">
        <v>33.830181686978158</v>
      </c>
      <c r="I21" s="936">
        <v>33.904334563568113</v>
      </c>
      <c r="J21" s="936">
        <v>33.73644342481483</v>
      </c>
      <c r="K21" s="936">
        <v>33.400506971386989</v>
      </c>
      <c r="L21" s="936">
        <v>33.030318852569764</v>
      </c>
    </row>
    <row r="22" spans="1:12">
      <c r="A22" s="936" t="s">
        <v>467</v>
      </c>
      <c r="B22" s="936">
        <v>2.0901524189142151</v>
      </c>
      <c r="C22" s="937">
        <v>51.267063088475915</v>
      </c>
      <c r="D22" s="936">
        <v>57.785506727010926</v>
      </c>
      <c r="E22" s="936">
        <v>59.008755595077943</v>
      </c>
      <c r="F22" s="936">
        <v>58.534450607872699</v>
      </c>
      <c r="G22" s="936">
        <v>57.756045325030371</v>
      </c>
      <c r="H22" s="936">
        <v>57.099648691178714</v>
      </c>
      <c r="I22" s="936">
        <v>55.921956170867091</v>
      </c>
      <c r="J22" s="936">
        <v>54.351220713672433</v>
      </c>
      <c r="K22" s="936">
        <v>53.288344007214562</v>
      </c>
      <c r="L22" s="936">
        <v>53.35721550739013</v>
      </c>
    </row>
    <row r="23" spans="1:12">
      <c r="A23" s="936" t="s">
        <v>481</v>
      </c>
      <c r="B23" s="936">
        <v>-8.899999999999995</v>
      </c>
      <c r="C23" s="937">
        <v>40.799999999999997</v>
      </c>
      <c r="D23" s="936">
        <v>39</v>
      </c>
      <c r="E23" s="936">
        <v>36.9</v>
      </c>
      <c r="F23" s="936">
        <v>34.799999999999997</v>
      </c>
      <c r="G23" s="936">
        <v>33.5</v>
      </c>
      <c r="H23" s="936">
        <v>32.9</v>
      </c>
      <c r="I23" s="936">
        <v>32.800000000000004</v>
      </c>
      <c r="J23" s="936">
        <v>32.300000000000004</v>
      </c>
      <c r="K23" s="936">
        <v>31.900000000000002</v>
      </c>
      <c r="L23" s="936">
        <v>31.900000000000002</v>
      </c>
    </row>
    <row r="24" spans="1:12">
      <c r="A24" s="936" t="s">
        <v>483</v>
      </c>
      <c r="B24" s="936">
        <v>-4.2267436046922029</v>
      </c>
      <c r="C24" s="937">
        <v>48.34967178197634</v>
      </c>
      <c r="D24" s="936">
        <v>47.211504279812921</v>
      </c>
      <c r="E24" s="936">
        <v>44.949323981790329</v>
      </c>
      <c r="F24" s="936">
        <v>43.748151627986374</v>
      </c>
      <c r="G24" s="936">
        <v>42.843743076162838</v>
      </c>
      <c r="H24" s="936">
        <v>42.454614112675046</v>
      </c>
      <c r="I24" s="936">
        <v>42.729852565300575</v>
      </c>
      <c r="J24" s="936">
        <v>43.383274897655589</v>
      </c>
      <c r="K24" s="936">
        <v>43.939934827856618</v>
      </c>
      <c r="L24" s="936">
        <v>44.122928177284138</v>
      </c>
    </row>
    <row r="25" spans="1:12">
      <c r="A25" s="936" t="s">
        <v>466</v>
      </c>
      <c r="B25" s="936">
        <v>-1.7274542160384811</v>
      </c>
      <c r="C25" s="937">
        <v>35.909380678619648</v>
      </c>
      <c r="D25" s="936">
        <v>35.832418696347339</v>
      </c>
      <c r="E25" s="936">
        <v>36.047770130771738</v>
      </c>
      <c r="F25" s="936">
        <v>35.004223524099196</v>
      </c>
      <c r="G25" s="936">
        <v>34.188110630542134</v>
      </c>
      <c r="H25" s="936">
        <v>34.013746908795021</v>
      </c>
      <c r="I25" s="936">
        <v>33.96176907324601</v>
      </c>
      <c r="J25" s="936">
        <v>34.196904791077607</v>
      </c>
      <c r="K25" s="936">
        <v>34.266342476244624</v>
      </c>
      <c r="L25" s="936">
        <v>34.181926462581167</v>
      </c>
    </row>
    <row r="26" spans="1:12">
      <c r="A26" s="936" t="s">
        <v>475</v>
      </c>
      <c r="B26" s="936">
        <v>-4.1479977480581169</v>
      </c>
      <c r="C26" s="937">
        <v>41.165329679833668</v>
      </c>
      <c r="D26" s="936">
        <v>41.870456953450478</v>
      </c>
      <c r="E26" s="936">
        <v>41.361460475501396</v>
      </c>
      <c r="F26" s="936">
        <v>41.090961884774011</v>
      </c>
      <c r="G26" s="936">
        <v>40.842105649311712</v>
      </c>
      <c r="H26" s="936">
        <v>40.133886003213185</v>
      </c>
      <c r="I26" s="936">
        <v>39.400529122403675</v>
      </c>
      <c r="J26" s="936">
        <v>38.693130616950924</v>
      </c>
      <c r="K26" s="936">
        <v>38.030550333121688</v>
      </c>
      <c r="L26" s="936">
        <v>37.017331931775551</v>
      </c>
    </row>
    <row r="27" spans="1:12">
      <c r="A27" s="936" t="s">
        <v>482</v>
      </c>
      <c r="B27" s="936">
        <v>-18.542660895328648</v>
      </c>
      <c r="C27" s="937">
        <v>47.908589060427545</v>
      </c>
      <c r="D27" s="936">
        <v>45.361882787569243</v>
      </c>
      <c r="E27" s="936">
        <v>42.778255240173841</v>
      </c>
      <c r="F27" s="936">
        <v>40.642181865690787</v>
      </c>
      <c r="G27" s="936">
        <v>38.904838780817514</v>
      </c>
      <c r="H27" s="936">
        <v>37.213582992352286</v>
      </c>
      <c r="I27" s="936">
        <v>35.093785195350073</v>
      </c>
      <c r="J27" s="936">
        <v>32.842616822714909</v>
      </c>
      <c r="K27" s="936">
        <v>30.920754788526004</v>
      </c>
      <c r="L27" s="936">
        <v>29.365928165098897</v>
      </c>
    </row>
    <row r="28" spans="1:12">
      <c r="A28" s="936" t="s">
        <v>469</v>
      </c>
      <c r="B28" s="936">
        <v>-20.024322972539771</v>
      </c>
      <c r="C28" s="937">
        <v>61.769704756531105</v>
      </c>
      <c r="D28" s="936">
        <v>64.814260613765825</v>
      </c>
      <c r="E28" s="936">
        <v>66.263091904545249</v>
      </c>
      <c r="F28" s="936">
        <v>63.312098255475881</v>
      </c>
      <c r="G28" s="936">
        <v>59.093842740583582</v>
      </c>
      <c r="H28" s="936">
        <v>54.384991204755138</v>
      </c>
      <c r="I28" s="936">
        <v>49.938545519157593</v>
      </c>
      <c r="J28" s="936">
        <v>46.692014831512537</v>
      </c>
      <c r="K28" s="936">
        <v>43.888472434755627</v>
      </c>
      <c r="L28" s="936">
        <v>41.745381783991334</v>
      </c>
    </row>
    <row r="29" spans="1:12">
      <c r="A29" s="936" t="s">
        <v>489</v>
      </c>
      <c r="B29" s="936">
        <v>-13.595886727079847</v>
      </c>
      <c r="C29" s="937">
        <v>37.032427611926508</v>
      </c>
      <c r="D29" s="936">
        <v>33.953349935801121</v>
      </c>
      <c r="E29" s="936">
        <v>31.35812727193963</v>
      </c>
      <c r="F29" s="936">
        <v>28.630011559980151</v>
      </c>
      <c r="G29" s="936">
        <v>27.020324541150075</v>
      </c>
      <c r="H29" s="936">
        <v>25.633000635993319</v>
      </c>
      <c r="I29" s="936">
        <v>24.650966311964819</v>
      </c>
      <c r="J29" s="936">
        <v>23.854586144507813</v>
      </c>
      <c r="K29" s="936">
        <v>23.59339241345571</v>
      </c>
      <c r="L29" s="936">
        <v>23.436540884846661</v>
      </c>
    </row>
    <row r="30" spans="1:12">
      <c r="A30" s="936" t="s">
        <v>470</v>
      </c>
      <c r="B30" s="936">
        <v>-3.6299780629589904</v>
      </c>
      <c r="C30" s="937">
        <v>33.82912885056156</v>
      </c>
      <c r="D30" s="936">
        <v>29.020408010625175</v>
      </c>
      <c r="E30" s="936">
        <v>28.986100834963757</v>
      </c>
      <c r="F30" s="936">
        <v>29.018618759125918</v>
      </c>
      <c r="G30" s="936">
        <v>29.436786587853657</v>
      </c>
      <c r="H30" s="936">
        <v>29.799441466545122</v>
      </c>
      <c r="I30" s="936">
        <v>29.971073257508834</v>
      </c>
      <c r="J30" s="936">
        <v>30.127494431365637</v>
      </c>
      <c r="K30" s="936">
        <v>30.107201472384869</v>
      </c>
      <c r="L30" s="936">
        <v>30.199150787602569</v>
      </c>
    </row>
    <row r="31" spans="1:12">
      <c r="A31" s="938" t="s">
        <v>488</v>
      </c>
      <c r="B31" s="938">
        <v>-12.396633596837546</v>
      </c>
      <c r="C31" s="938">
        <v>45.707452228865499</v>
      </c>
      <c r="D31" s="938">
        <v>41.577054512313609</v>
      </c>
      <c r="E31" s="938">
        <v>37.555264300787968</v>
      </c>
      <c r="F31" s="938">
        <v>34.789855818054832</v>
      </c>
      <c r="G31" s="938">
        <v>33.678525977784297</v>
      </c>
      <c r="H31" s="938">
        <v>33.187985722501836</v>
      </c>
      <c r="I31" s="938">
        <v>32.53980943237223</v>
      </c>
      <c r="J31" s="938">
        <v>32.18216367467074</v>
      </c>
      <c r="K31" s="938">
        <v>32.530508558080498</v>
      </c>
      <c r="L31" s="938">
        <v>33.310818632027967</v>
      </c>
    </row>
    <row r="32" spans="1:12">
      <c r="A32" s="936" t="s">
        <v>465</v>
      </c>
      <c r="B32" s="936">
        <v>-8.2723825970047429</v>
      </c>
      <c r="C32" s="937">
        <v>52.088482969560701</v>
      </c>
      <c r="D32" s="936">
        <v>54.851053989655398</v>
      </c>
      <c r="E32" s="936">
        <v>54.498672489932545</v>
      </c>
      <c r="F32" s="936">
        <v>52.863689612272978</v>
      </c>
      <c r="G32" s="936">
        <v>50.65046404832767</v>
      </c>
      <c r="H32" s="936">
        <v>48.755761568854631</v>
      </c>
      <c r="I32" s="936">
        <v>46.978309711563575</v>
      </c>
      <c r="J32" s="936">
        <v>45.593643799135414</v>
      </c>
      <c r="K32" s="936">
        <v>44.593079579461374</v>
      </c>
      <c r="L32" s="936">
        <v>43.816100372555958</v>
      </c>
    </row>
    <row r="33" spans="1:12">
      <c r="A33" s="936" t="s">
        <v>468</v>
      </c>
      <c r="B33" s="936">
        <v>-15.81615367387338</v>
      </c>
      <c r="C33" s="937">
        <v>42.110669306296408</v>
      </c>
      <c r="D33" s="936">
        <v>36.903395489230867</v>
      </c>
      <c r="E33" s="936">
        <v>34.46455579401497</v>
      </c>
      <c r="F33" s="936">
        <v>32.454614711555045</v>
      </c>
      <c r="G33" s="936">
        <v>30.986010056544274</v>
      </c>
      <c r="H33" s="936">
        <v>29.719978096873028</v>
      </c>
      <c r="I33" s="936">
        <v>28.582798466137881</v>
      </c>
      <c r="J33" s="936">
        <v>27.625720943670451</v>
      </c>
      <c r="K33" s="936">
        <v>26.787817701003164</v>
      </c>
      <c r="L33" s="936">
        <v>26.294515632423028</v>
      </c>
    </row>
    <row r="34" spans="1:12">
      <c r="A34" s="936" t="s">
        <v>473</v>
      </c>
      <c r="B34" s="936">
        <v>-2.5012648953213343</v>
      </c>
      <c r="C34" s="937">
        <v>36.381773743421128</v>
      </c>
      <c r="D34" s="936">
        <v>37.647463908378384</v>
      </c>
      <c r="E34" s="936">
        <v>37.535893063055134</v>
      </c>
      <c r="F34" s="936">
        <v>37.135444030801828</v>
      </c>
      <c r="G34" s="936">
        <v>36.017545279304265</v>
      </c>
      <c r="H34" s="936">
        <v>35.386439537996097</v>
      </c>
      <c r="I34" s="936">
        <v>35.182782337550798</v>
      </c>
      <c r="J34" s="936">
        <v>34.787830332852842</v>
      </c>
      <c r="K34" s="936">
        <v>34.485652565867781</v>
      </c>
      <c r="L34" s="936">
        <v>33.880508848099794</v>
      </c>
    </row>
    <row r="35" spans="1:12">
      <c r="A35" s="939" t="s">
        <v>1231</v>
      </c>
      <c r="B35" s="939">
        <v>-10.320918706035648</v>
      </c>
      <c r="C35" s="940">
        <v>46.986682163771768</v>
      </c>
      <c r="D35" s="939">
        <v>45.832972290524523</v>
      </c>
      <c r="E35" s="939">
        <v>44.725393652651007</v>
      </c>
      <c r="F35" s="939">
        <v>43.455815612359785</v>
      </c>
      <c r="G35" s="939">
        <v>42.053360071584805</v>
      </c>
      <c r="H35" s="939">
        <v>40.678276652513048</v>
      </c>
      <c r="I35" s="939">
        <v>39.446703029618831</v>
      </c>
      <c r="J35" s="939">
        <v>38.360488172777401</v>
      </c>
      <c r="K35" s="939">
        <v>37.432890554189704</v>
      </c>
      <c r="L35" s="939">
        <v>36.665763457736119</v>
      </c>
    </row>
    <row r="36" spans="1:12">
      <c r="A36" s="941" t="s">
        <v>1364</v>
      </c>
      <c r="B36" s="941">
        <v>-9.1302226782914744</v>
      </c>
      <c r="C36" s="942">
        <v>44.026632487789236</v>
      </c>
      <c r="D36" s="941">
        <v>43.069246849450643</v>
      </c>
      <c r="E36" s="941">
        <v>42.131953674832012</v>
      </c>
      <c r="F36" s="941">
        <v>40.708507821911233</v>
      </c>
      <c r="G36" s="941">
        <v>39.213806328171522</v>
      </c>
      <c r="H36" s="941">
        <v>37.925017610258479</v>
      </c>
      <c r="I36" s="941">
        <v>36.795773978375458</v>
      </c>
      <c r="J36" s="941">
        <v>35.877364615369146</v>
      </c>
      <c r="K36" s="941">
        <v>35.211212496609669</v>
      </c>
      <c r="L36" s="941">
        <v>34.896409809497762</v>
      </c>
    </row>
    <row r="37" spans="1:12">
      <c r="A37" s="943" t="s">
        <v>1365</v>
      </c>
      <c r="B37" s="943">
        <v>-8.7177088511285348</v>
      </c>
      <c r="C37" s="944">
        <v>46.218284322966817</v>
      </c>
      <c r="D37" s="943">
        <v>45.762476601243328</v>
      </c>
      <c r="E37" s="943">
        <v>45.157509953663748</v>
      </c>
      <c r="F37" s="943">
        <v>43.804891866055165</v>
      </c>
      <c r="G37" s="943">
        <v>42.216645639894253</v>
      </c>
      <c r="H37" s="943">
        <v>40.812211142125989</v>
      </c>
      <c r="I37" s="943">
        <v>39.541897063712305</v>
      </c>
      <c r="J37" s="943">
        <v>38.532082320772467</v>
      </c>
      <c r="K37" s="943">
        <v>37.787165277343917</v>
      </c>
      <c r="L37" s="943">
        <v>37.500575471838282</v>
      </c>
    </row>
    <row r="38" spans="1:12">
      <c r="A38" s="252" t="s">
        <v>64</v>
      </c>
      <c r="B38" s="945">
        <f t="shared" ref="B38" si="0">AVERAGE(B7:B34)</f>
        <v>-9.1302226782914726</v>
      </c>
      <c r="C38" s="946">
        <f t="shared" ref="C38:L38" si="1">AVERAGE(C7:C34)</f>
        <v>44.026632487789236</v>
      </c>
      <c r="D38" s="945">
        <f t="shared" si="1"/>
        <v>43.069246849450643</v>
      </c>
      <c r="E38" s="945">
        <f t="shared" si="1"/>
        <v>42.131953674832012</v>
      </c>
      <c r="F38" s="945">
        <f t="shared" si="1"/>
        <v>40.708507821911233</v>
      </c>
      <c r="G38" s="945">
        <f t="shared" si="1"/>
        <v>39.213806328171522</v>
      </c>
      <c r="H38" s="945">
        <f t="shared" si="1"/>
        <v>37.925017610258479</v>
      </c>
      <c r="I38" s="945">
        <f t="shared" si="1"/>
        <v>36.795773978375458</v>
      </c>
      <c r="J38" s="945">
        <f t="shared" si="1"/>
        <v>35.877364615369146</v>
      </c>
      <c r="K38" s="945">
        <f t="shared" si="1"/>
        <v>35.211212496609669</v>
      </c>
      <c r="L38" s="945">
        <f t="shared" si="1"/>
        <v>34.896409809497762</v>
      </c>
    </row>
    <row r="39" spans="1:12">
      <c r="A39" s="252" t="s">
        <v>3323</v>
      </c>
      <c r="B39" s="948">
        <f t="shared" ref="B39" si="2">STDEV(B7:B34)</f>
        <v>6.5247199110995595</v>
      </c>
      <c r="C39" s="947">
        <f t="shared" ref="C39:L39" si="3">STDEV(C7:C34)</f>
        <v>10.953428786167089</v>
      </c>
      <c r="D39" s="948">
        <f t="shared" si="3"/>
        <v>12.305363728802128</v>
      </c>
      <c r="E39" s="948">
        <f t="shared" si="3"/>
        <v>13.127861482467319</v>
      </c>
      <c r="F39" s="948">
        <f t="shared" si="3"/>
        <v>12.881717940402128</v>
      </c>
      <c r="G39" s="948">
        <f t="shared" si="3"/>
        <v>12.056389823898668</v>
      </c>
      <c r="H39" s="948">
        <f t="shared" si="3"/>
        <v>11.23413586568644</v>
      </c>
      <c r="I39" s="948">
        <f t="shared" si="3"/>
        <v>10.581143349757419</v>
      </c>
      <c r="J39" s="948">
        <f t="shared" si="3"/>
        <v>10.181781615550399</v>
      </c>
      <c r="K39" s="948">
        <f t="shared" si="3"/>
        <v>9.9673227534679683</v>
      </c>
      <c r="L39" s="948">
        <f t="shared" si="3"/>
        <v>10.020854254809196</v>
      </c>
    </row>
    <row r="40" spans="1:12">
      <c r="A40" s="671" t="s">
        <v>3324</v>
      </c>
      <c r="B40" s="672">
        <f>(B31-B38)/B39</f>
        <v>-0.50062086389170546</v>
      </c>
      <c r="C40" s="672">
        <f>(C31-C38)/C39</f>
        <v>0.15345146929689665</v>
      </c>
      <c r="D40" s="672">
        <f t="shared" ref="D40:K40" si="4">(D31-D38)/D39</f>
        <v>-0.12126357010027954</v>
      </c>
      <c r="E40" s="672">
        <f t="shared" si="4"/>
        <v>-0.34862413654778118</v>
      </c>
      <c r="F40" s="672">
        <f t="shared" si="4"/>
        <v>-0.45946138793283026</v>
      </c>
      <c r="G40" s="672">
        <f t="shared" si="4"/>
        <v>-0.45911590710305061</v>
      </c>
      <c r="H40" s="672">
        <f t="shared" si="4"/>
        <v>-0.4216641087834303</v>
      </c>
      <c r="I40" s="672">
        <f t="shared" si="4"/>
        <v>-0.40222161304532356</v>
      </c>
      <c r="J40" s="672">
        <f t="shared" si="4"/>
        <v>-0.36292282433703071</v>
      </c>
      <c r="K40" s="672">
        <f t="shared" si="4"/>
        <v>-0.26894924593431702</v>
      </c>
      <c r="L40" s="672">
        <f>(L31-L38)/L39</f>
        <v>-0.15822914266105004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G46"/>
  <sheetViews>
    <sheetView workbookViewId="0"/>
  </sheetViews>
  <sheetFormatPr defaultColWidth="9" defaultRowHeight="12.75"/>
  <cols>
    <col min="1" max="1" width="39" style="616" customWidth="1"/>
    <col min="2" max="5" width="9" style="616"/>
    <col min="6" max="6" width="11.140625" style="616" customWidth="1"/>
    <col min="7" max="7" width="17" style="616" customWidth="1"/>
    <col min="8" max="16384" width="9" style="616"/>
  </cols>
  <sheetData>
    <row r="1" spans="1:7" ht="16.5">
      <c r="A1" s="954" t="s">
        <v>3304</v>
      </c>
      <c r="B1" s="657"/>
      <c r="C1" s="657"/>
      <c r="F1" s="657"/>
      <c r="G1" s="657"/>
    </row>
    <row r="2" spans="1:7" ht="16.5">
      <c r="A2" s="955" t="s">
        <v>3299</v>
      </c>
      <c r="B2" s="617"/>
      <c r="C2" s="617"/>
      <c r="E2" s="617"/>
      <c r="F2" s="617"/>
      <c r="G2" s="617"/>
    </row>
    <row r="3" spans="1:7" ht="16.5">
      <c r="A3" s="955" t="s">
        <v>1326</v>
      </c>
      <c r="B3" s="617"/>
      <c r="C3" s="617"/>
      <c r="E3" s="617"/>
      <c r="F3" s="617"/>
      <c r="G3" s="617"/>
    </row>
    <row r="4" spans="1:7" ht="16.5">
      <c r="A4" s="252" t="s">
        <v>3300</v>
      </c>
      <c r="B4"/>
      <c r="C4"/>
      <c r="D4"/>
      <c r="E4" s="617"/>
      <c r="F4" s="617"/>
      <c r="G4" s="617"/>
    </row>
    <row r="5" spans="1:7" ht="16.5">
      <c r="A5" s="252" t="s">
        <v>135</v>
      </c>
      <c r="B5" s="252" t="s">
        <v>102</v>
      </c>
      <c r="C5" s="252" t="s">
        <v>104</v>
      </c>
      <c r="D5" s="252">
        <v>2014</v>
      </c>
      <c r="E5" s="617"/>
      <c r="F5" s="617"/>
      <c r="G5" s="617"/>
    </row>
    <row r="6" spans="1:7" ht="16.5">
      <c r="A6" t="s">
        <v>21</v>
      </c>
      <c r="B6">
        <v>9</v>
      </c>
      <c r="C6">
        <v>8</v>
      </c>
      <c r="D6">
        <v>4</v>
      </c>
      <c r="E6" s="617"/>
      <c r="G6" s="617"/>
    </row>
    <row r="7" spans="1:7" ht="16.5">
      <c r="A7" t="s">
        <v>22</v>
      </c>
      <c r="B7">
        <v>76</v>
      </c>
      <c r="C7">
        <v>88</v>
      </c>
      <c r="D7">
        <v>83</v>
      </c>
      <c r="E7" s="617"/>
      <c r="G7" s="617"/>
    </row>
    <row r="8" spans="1:7" ht="16.5">
      <c r="A8" t="s">
        <v>23</v>
      </c>
      <c r="B8">
        <v>36</v>
      </c>
      <c r="C8">
        <v>30</v>
      </c>
      <c r="D8">
        <v>27</v>
      </c>
      <c r="E8" s="617"/>
      <c r="G8" s="617"/>
    </row>
    <row r="9" spans="1:7" ht="16.5">
      <c r="A9" t="s">
        <v>24</v>
      </c>
      <c r="B9">
        <v>6</v>
      </c>
      <c r="C9">
        <v>6</v>
      </c>
      <c r="D9">
        <v>6</v>
      </c>
      <c r="E9" s="617"/>
      <c r="G9" s="617"/>
    </row>
    <row r="10" spans="1:7" ht="16.5">
      <c r="A10" t="s">
        <v>25</v>
      </c>
      <c r="B10">
        <v>9</v>
      </c>
      <c r="C10">
        <v>10</v>
      </c>
      <c r="D10" t="s">
        <v>110</v>
      </c>
      <c r="E10" s="617"/>
      <c r="G10" s="617"/>
    </row>
    <row r="11" spans="1:7" ht="16.5">
      <c r="A11" t="s">
        <v>26</v>
      </c>
      <c r="B11">
        <v>79</v>
      </c>
      <c r="C11">
        <v>74</v>
      </c>
      <c r="D11">
        <v>80</v>
      </c>
      <c r="E11" s="617"/>
      <c r="G11" s="617"/>
    </row>
    <row r="12" spans="1:7" ht="16.5">
      <c r="A12" t="s">
        <v>50</v>
      </c>
      <c r="B12">
        <v>58</v>
      </c>
      <c r="C12">
        <v>52</v>
      </c>
      <c r="D12" t="s">
        <v>110</v>
      </c>
      <c r="E12" s="617"/>
      <c r="G12" s="617"/>
    </row>
    <row r="13" spans="1:7" ht="16.5">
      <c r="A13" t="s">
        <v>48</v>
      </c>
      <c r="B13">
        <v>73</v>
      </c>
      <c r="C13">
        <v>79</v>
      </c>
      <c r="D13">
        <v>81</v>
      </c>
      <c r="E13" s="617"/>
      <c r="G13" s="617"/>
    </row>
    <row r="14" spans="1:7" ht="16.5">
      <c r="A14" t="s">
        <v>27</v>
      </c>
      <c r="B14">
        <v>45</v>
      </c>
      <c r="C14">
        <v>43</v>
      </c>
      <c r="D14">
        <v>43</v>
      </c>
      <c r="E14" s="617"/>
      <c r="G14" s="617"/>
    </row>
    <row r="15" spans="1:7" ht="16.5">
      <c r="A15" t="s">
        <v>28</v>
      </c>
      <c r="B15">
        <v>28</v>
      </c>
      <c r="C15">
        <v>28</v>
      </c>
      <c r="D15">
        <v>25</v>
      </c>
      <c r="E15" s="617"/>
      <c r="G15" s="617"/>
    </row>
    <row r="16" spans="1:7" ht="16.5">
      <c r="A16" t="s">
        <v>69</v>
      </c>
      <c r="B16">
        <v>60</v>
      </c>
      <c r="C16">
        <v>63</v>
      </c>
      <c r="D16">
        <v>51</v>
      </c>
      <c r="E16" s="617"/>
      <c r="G16" s="617"/>
    </row>
    <row r="17" spans="1:7" ht="16.5">
      <c r="A17" t="s">
        <v>29</v>
      </c>
      <c r="B17">
        <v>27</v>
      </c>
      <c r="C17">
        <v>23</v>
      </c>
      <c r="D17">
        <v>20</v>
      </c>
      <c r="E17" s="617"/>
      <c r="G17" s="617"/>
    </row>
    <row r="18" spans="1:7" ht="16.5">
      <c r="A18" t="s">
        <v>30</v>
      </c>
      <c r="B18">
        <v>62</v>
      </c>
      <c r="C18">
        <v>59</v>
      </c>
      <c r="D18">
        <v>65</v>
      </c>
      <c r="E18" s="617"/>
      <c r="G18" s="617"/>
    </row>
    <row r="19" spans="1:7" ht="16.5">
      <c r="A19" t="s">
        <v>31</v>
      </c>
      <c r="B19">
        <v>72</v>
      </c>
      <c r="C19">
        <v>40</v>
      </c>
      <c r="D19">
        <v>29</v>
      </c>
      <c r="E19" s="617"/>
      <c r="G19" s="617"/>
    </row>
    <row r="20" spans="1:7" ht="16.5">
      <c r="A20" t="s">
        <v>32</v>
      </c>
      <c r="B20">
        <v>54</v>
      </c>
      <c r="C20">
        <v>58</v>
      </c>
      <c r="D20">
        <v>48</v>
      </c>
      <c r="E20" s="617"/>
      <c r="G20" s="617"/>
    </row>
    <row r="21" spans="1:7" ht="16.5">
      <c r="A21" t="s">
        <v>33</v>
      </c>
      <c r="B21">
        <v>1</v>
      </c>
      <c r="C21">
        <v>1</v>
      </c>
      <c r="D21">
        <v>2</v>
      </c>
      <c r="E21" s="617"/>
      <c r="G21" s="617"/>
    </row>
    <row r="22" spans="1:7" ht="16.5">
      <c r="A22" t="s">
        <v>34</v>
      </c>
      <c r="B22">
        <v>59</v>
      </c>
      <c r="C22">
        <v>60</v>
      </c>
      <c r="D22">
        <v>47</v>
      </c>
      <c r="E22" s="617"/>
      <c r="G22" s="617"/>
    </row>
    <row r="23" spans="1:7" ht="16.5">
      <c r="A23" t="s">
        <v>35</v>
      </c>
      <c r="B23">
        <v>97</v>
      </c>
      <c r="C23">
        <v>93</v>
      </c>
      <c r="D23">
        <v>94</v>
      </c>
      <c r="E23" s="617"/>
      <c r="G23" s="617"/>
    </row>
    <row r="24" spans="1:7" ht="16.5">
      <c r="A24" t="s">
        <v>36</v>
      </c>
      <c r="B24">
        <v>2</v>
      </c>
      <c r="C24">
        <v>3</v>
      </c>
      <c r="D24">
        <v>2</v>
      </c>
      <c r="E24" s="617"/>
      <c r="G24" s="617"/>
    </row>
    <row r="25" spans="1:7" ht="16.5">
      <c r="A25" t="s">
        <v>37</v>
      </c>
      <c r="B25">
        <v>11</v>
      </c>
      <c r="C25">
        <v>8</v>
      </c>
      <c r="D25">
        <v>11</v>
      </c>
      <c r="E25" s="617"/>
      <c r="G25" s="617"/>
    </row>
    <row r="26" spans="1:7" ht="16.5">
      <c r="A26" t="s">
        <v>38</v>
      </c>
      <c r="B26">
        <v>28</v>
      </c>
      <c r="C26">
        <v>30</v>
      </c>
      <c r="D26">
        <v>27</v>
      </c>
      <c r="E26" s="617"/>
      <c r="G26" s="617"/>
    </row>
    <row r="27" spans="1:7" ht="16.5">
      <c r="A27" t="s">
        <v>56</v>
      </c>
      <c r="B27">
        <v>43</v>
      </c>
      <c r="C27">
        <v>38</v>
      </c>
      <c r="D27">
        <v>35</v>
      </c>
      <c r="E27" s="617"/>
      <c r="G27" s="617"/>
    </row>
    <row r="28" spans="1:7" ht="16.5">
      <c r="A28" t="s">
        <v>39</v>
      </c>
      <c r="B28">
        <v>53</v>
      </c>
      <c r="C28">
        <v>49</v>
      </c>
      <c r="D28" t="s">
        <v>110</v>
      </c>
      <c r="E28" s="617"/>
      <c r="G28" s="617"/>
    </row>
    <row r="29" spans="1:7" ht="16.5">
      <c r="A29" t="s">
        <v>40</v>
      </c>
      <c r="B29">
        <v>28</v>
      </c>
      <c r="C29">
        <v>12</v>
      </c>
      <c r="D29">
        <v>9</v>
      </c>
      <c r="E29" s="617"/>
      <c r="G29" s="617"/>
    </row>
    <row r="30" spans="1:7" ht="16.5">
      <c r="A30" s="635" t="s">
        <v>41</v>
      </c>
      <c r="B30" s="635">
        <v>55</v>
      </c>
      <c r="C30" s="635">
        <v>53</v>
      </c>
      <c r="D30" s="635">
        <v>51</v>
      </c>
      <c r="E30" s="617"/>
      <c r="G30" s="617"/>
    </row>
    <row r="31" spans="1:7" ht="16.5">
      <c r="A31" t="s">
        <v>42</v>
      </c>
      <c r="B31">
        <v>16</v>
      </c>
      <c r="C31">
        <v>11</v>
      </c>
      <c r="D31">
        <v>17</v>
      </c>
      <c r="E31" s="617"/>
      <c r="G31" s="617"/>
    </row>
    <row r="32" spans="1:7" ht="16.5">
      <c r="A32" t="s">
        <v>43</v>
      </c>
      <c r="B32">
        <v>9</v>
      </c>
      <c r="C32">
        <v>9</v>
      </c>
      <c r="D32">
        <v>8</v>
      </c>
      <c r="E32" s="617"/>
      <c r="G32" s="617"/>
    </row>
    <row r="33" spans="1:7" ht="16.5">
      <c r="A33" t="s">
        <v>60</v>
      </c>
      <c r="B33">
        <v>38</v>
      </c>
      <c r="C33">
        <v>36</v>
      </c>
      <c r="D33">
        <v>34</v>
      </c>
      <c r="E33" s="617"/>
      <c r="G33" s="617"/>
    </row>
    <row r="34" spans="1:7" ht="16.5">
      <c r="A34" s="252" t="s">
        <v>64</v>
      </c>
      <c r="B34" s="953">
        <f>AVERAGE(B6:B33)</f>
        <v>40.5</v>
      </c>
      <c r="C34" s="953">
        <f t="shared" ref="C34:D34" si="0">AVERAGE(C6:C33)</f>
        <v>38</v>
      </c>
      <c r="D34" s="953">
        <f t="shared" si="0"/>
        <v>35.96</v>
      </c>
    </row>
    <row r="35" spans="1:7" ht="16.5">
      <c r="A35" s="252" t="s">
        <v>3323</v>
      </c>
      <c r="B35" s="670">
        <f>STDEV(B6:B33)</f>
        <v>26.810031290130524</v>
      </c>
      <c r="C35" s="670">
        <f t="shared" ref="C35:D35" si="1">STDEV(C6:C33)</f>
        <v>27.167518732377346</v>
      </c>
      <c r="D35" s="670">
        <f t="shared" si="1"/>
        <v>27.739081936262178</v>
      </c>
    </row>
    <row r="36" spans="1:7" ht="16.5">
      <c r="A36" s="671" t="s">
        <v>3324</v>
      </c>
      <c r="B36" s="672">
        <f>-(B30-B34)/B35</f>
        <v>-0.54084233782068847</v>
      </c>
      <c r="C36" s="672">
        <f t="shared" ref="C36:D36" si="2">-(C30-C34)/C35</f>
        <v>-0.55212992205002143</v>
      </c>
      <c r="D36" s="672">
        <f t="shared" si="2"/>
        <v>-0.54219530532979954</v>
      </c>
    </row>
    <row r="38" spans="1:7" ht="16.5">
      <c r="A38" s="1" t="s">
        <v>3301</v>
      </c>
      <c r="B38" s="1"/>
    </row>
    <row r="39" spans="1:7" ht="16.5">
      <c r="A39" s="1" t="s">
        <v>110</v>
      </c>
      <c r="B39" s="1" t="s">
        <v>46</v>
      </c>
    </row>
    <row r="40" spans="1:7" ht="16.5">
      <c r="A40" s="1" t="s">
        <v>137</v>
      </c>
      <c r="B40" s="1" t="s">
        <v>2</v>
      </c>
    </row>
    <row r="41" spans="1:7" ht="16.5">
      <c r="A41" s="1" t="s">
        <v>138</v>
      </c>
      <c r="B41" s="1" t="s">
        <v>3302</v>
      </c>
    </row>
    <row r="42" spans="1:7" ht="16.5">
      <c r="A42" s="1" t="s">
        <v>139</v>
      </c>
      <c r="B42" s="1" t="s">
        <v>3303</v>
      </c>
    </row>
    <row r="43" spans="1:7" ht="16.5">
      <c r="A43" s="1" t="s">
        <v>140</v>
      </c>
      <c r="B43" s="954" t="s">
        <v>3304</v>
      </c>
    </row>
    <row r="44" spans="1:7" ht="16.5">
      <c r="A44" s="1" t="s">
        <v>141</v>
      </c>
      <c r="B44" s="1" t="s">
        <v>142</v>
      </c>
    </row>
    <row r="45" spans="1:7" ht="16.5">
      <c r="A45" s="1" t="s">
        <v>143</v>
      </c>
      <c r="B45" s="1" t="s">
        <v>3305</v>
      </c>
    </row>
    <row r="46" spans="1:7" ht="16.5">
      <c r="A46" s="1" t="s">
        <v>144</v>
      </c>
      <c r="B46" s="1" t="s">
        <v>3306</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P42"/>
  <sheetViews>
    <sheetView workbookViewId="0"/>
  </sheetViews>
  <sheetFormatPr defaultColWidth="9.140625" defaultRowHeight="16.5"/>
  <cols>
    <col min="1" max="1" width="27.5703125" customWidth="1"/>
    <col min="2" max="16" width="10.140625" bestFit="1" customWidth="1"/>
  </cols>
  <sheetData>
    <row r="1" spans="1:16">
      <c r="A1" t="s">
        <v>1059</v>
      </c>
    </row>
    <row r="2" spans="1:16">
      <c r="A2" t="s">
        <v>983</v>
      </c>
    </row>
    <row r="4" spans="1:16">
      <c r="A4" s="252" t="s">
        <v>966</v>
      </c>
      <c r="B4" s="252" t="s">
        <v>967</v>
      </c>
      <c r="C4" s="252" t="s">
        <v>968</v>
      </c>
      <c r="D4" s="252" t="s">
        <v>969</v>
      </c>
      <c r="E4" s="252" t="s">
        <v>970</v>
      </c>
      <c r="F4" s="252" t="s">
        <v>971</v>
      </c>
      <c r="G4" s="252" t="s">
        <v>972</v>
      </c>
      <c r="H4" s="252" t="s">
        <v>973</v>
      </c>
      <c r="I4" s="252" t="s">
        <v>974</v>
      </c>
      <c r="J4" s="252" t="s">
        <v>975</v>
      </c>
      <c r="K4" s="252" t="s">
        <v>976</v>
      </c>
      <c r="L4" s="252" t="s">
        <v>977</v>
      </c>
      <c r="M4" s="252" t="s">
        <v>978</v>
      </c>
      <c r="N4" s="252" t="s">
        <v>979</v>
      </c>
      <c r="O4" s="252" t="s">
        <v>980</v>
      </c>
      <c r="P4" s="252" t="s">
        <v>981</v>
      </c>
    </row>
    <row r="5" spans="1:16">
      <c r="A5" t="s">
        <v>45</v>
      </c>
      <c r="B5">
        <v>2.5</v>
      </c>
      <c r="C5">
        <v>2.5</v>
      </c>
      <c r="D5">
        <v>2.8</v>
      </c>
      <c r="E5">
        <v>3.1</v>
      </c>
      <c r="F5">
        <v>2.8</v>
      </c>
      <c r="G5">
        <v>2.6</v>
      </c>
      <c r="H5">
        <v>2.6</v>
      </c>
      <c r="I5">
        <v>2.9</v>
      </c>
      <c r="J5">
        <v>2.8</v>
      </c>
      <c r="K5">
        <v>2.8</v>
      </c>
      <c r="L5">
        <v>2.8</v>
      </c>
      <c r="M5">
        <v>2.9</v>
      </c>
      <c r="N5">
        <v>2.7</v>
      </c>
      <c r="O5">
        <v>2.1</v>
      </c>
      <c r="P5">
        <v>2</v>
      </c>
    </row>
    <row r="6" spans="1:16">
      <c r="A6" t="s">
        <v>37</v>
      </c>
      <c r="B6">
        <v>14.3</v>
      </c>
      <c r="C6">
        <v>13.8</v>
      </c>
      <c r="D6">
        <v>14.5</v>
      </c>
      <c r="E6">
        <v>16.399999999999999</v>
      </c>
      <c r="F6">
        <v>16.399999999999999</v>
      </c>
      <c r="G6">
        <v>16.399999999999999</v>
      </c>
      <c r="H6">
        <v>15.8</v>
      </c>
      <c r="I6">
        <v>15.4</v>
      </c>
      <c r="J6">
        <v>12.6</v>
      </c>
      <c r="K6">
        <v>12.5</v>
      </c>
      <c r="L6">
        <v>12.3</v>
      </c>
      <c r="M6">
        <v>13.9</v>
      </c>
      <c r="N6">
        <v>13.4</v>
      </c>
      <c r="O6">
        <v>12.7</v>
      </c>
      <c r="P6">
        <v>11.9</v>
      </c>
    </row>
    <row r="7" spans="1:16">
      <c r="A7" t="s">
        <v>21</v>
      </c>
      <c r="B7">
        <v>16.3</v>
      </c>
      <c r="C7">
        <v>15.4</v>
      </c>
      <c r="D7">
        <v>15.5</v>
      </c>
      <c r="E7">
        <v>16.3</v>
      </c>
      <c r="F7">
        <v>16.600000000000001</v>
      </c>
      <c r="G7">
        <v>16.899999999999999</v>
      </c>
      <c r="H7">
        <v>16.8</v>
      </c>
      <c r="I7">
        <v>15.8</v>
      </c>
      <c r="J7">
        <v>15.2</v>
      </c>
      <c r="K7">
        <v>14.9</v>
      </c>
      <c r="L7">
        <v>14.9</v>
      </c>
      <c r="M7">
        <v>15.8</v>
      </c>
      <c r="N7">
        <v>15.6</v>
      </c>
      <c r="O7">
        <v>14.6</v>
      </c>
      <c r="P7">
        <v>13.5</v>
      </c>
    </row>
    <row r="8" spans="1:16">
      <c r="A8" t="s">
        <v>47</v>
      </c>
      <c r="B8">
        <v>8.5</v>
      </c>
      <c r="C8">
        <v>8.4</v>
      </c>
      <c r="D8">
        <v>8.8000000000000007</v>
      </c>
      <c r="E8">
        <v>9</v>
      </c>
      <c r="F8">
        <v>9</v>
      </c>
      <c r="G8">
        <v>9.1</v>
      </c>
      <c r="H8">
        <v>8.9</v>
      </c>
      <c r="I8">
        <v>8.3000000000000007</v>
      </c>
      <c r="J8">
        <v>7.7</v>
      </c>
      <c r="K8">
        <v>7.4</v>
      </c>
      <c r="L8">
        <v>6.9</v>
      </c>
      <c r="M8">
        <v>6.8</v>
      </c>
      <c r="N8">
        <v>6.4</v>
      </c>
      <c r="O8">
        <v>6.2</v>
      </c>
      <c r="P8">
        <v>6.4</v>
      </c>
    </row>
    <row r="9" spans="1:16">
      <c r="A9" t="s">
        <v>23</v>
      </c>
      <c r="B9">
        <v>16.399999999999999</v>
      </c>
      <c r="C9">
        <v>15.9</v>
      </c>
      <c r="D9">
        <v>17.2</v>
      </c>
      <c r="E9">
        <v>18.7</v>
      </c>
      <c r="F9">
        <v>18.7</v>
      </c>
      <c r="G9">
        <v>18.7</v>
      </c>
      <c r="H9">
        <v>18.5</v>
      </c>
      <c r="I9">
        <v>18</v>
      </c>
      <c r="J9">
        <v>14.2</v>
      </c>
      <c r="K9">
        <v>13.7</v>
      </c>
      <c r="L9">
        <v>13.9</v>
      </c>
      <c r="M9">
        <v>15.1</v>
      </c>
      <c r="N9">
        <v>15</v>
      </c>
      <c r="O9">
        <v>14.8</v>
      </c>
      <c r="P9">
        <v>14.1</v>
      </c>
    </row>
    <row r="10" spans="1:16">
      <c r="A10" t="s">
        <v>24</v>
      </c>
      <c r="B10">
        <v>11.6</v>
      </c>
      <c r="C10">
        <v>11.5</v>
      </c>
      <c r="D10">
        <v>11.6</v>
      </c>
      <c r="E10">
        <v>12.3</v>
      </c>
      <c r="F10">
        <v>11.6</v>
      </c>
      <c r="G10">
        <v>10.8</v>
      </c>
      <c r="H10">
        <v>10.7</v>
      </c>
      <c r="I10">
        <v>10.6</v>
      </c>
      <c r="J10">
        <v>9.1999999999999993</v>
      </c>
      <c r="K10">
        <v>8.9</v>
      </c>
      <c r="L10">
        <v>9.4</v>
      </c>
      <c r="M10">
        <v>10.1</v>
      </c>
      <c r="N10">
        <v>10</v>
      </c>
      <c r="O10">
        <v>8.5</v>
      </c>
      <c r="P10">
        <v>8</v>
      </c>
    </row>
    <row r="11" spans="1:16">
      <c r="A11" t="s">
        <v>26</v>
      </c>
      <c r="B11">
        <v>7.4</v>
      </c>
      <c r="C11">
        <v>7.2</v>
      </c>
      <c r="D11">
        <v>7.5</v>
      </c>
      <c r="E11">
        <v>8.1999999999999993</v>
      </c>
      <c r="F11">
        <v>7.6</v>
      </c>
      <c r="G11">
        <v>7.1</v>
      </c>
      <c r="H11">
        <v>7.1</v>
      </c>
      <c r="I11">
        <v>7.2</v>
      </c>
      <c r="J11">
        <v>8.8000000000000007</v>
      </c>
      <c r="K11">
        <v>7.6</v>
      </c>
      <c r="L11">
        <v>7.6</v>
      </c>
      <c r="M11">
        <v>7.1</v>
      </c>
      <c r="N11">
        <v>6.8</v>
      </c>
      <c r="O11">
        <v>6.7</v>
      </c>
      <c r="P11">
        <v>6.8</v>
      </c>
    </row>
    <row r="12" spans="1:16">
      <c r="A12" t="s">
        <v>42</v>
      </c>
      <c r="B12">
        <v>5.3</v>
      </c>
      <c r="C12">
        <v>5.4</v>
      </c>
      <c r="D12">
        <v>5.4</v>
      </c>
      <c r="E12">
        <v>5.6</v>
      </c>
      <c r="F12">
        <v>5.9</v>
      </c>
      <c r="G12">
        <v>6.2</v>
      </c>
      <c r="H12">
        <v>6.7</v>
      </c>
      <c r="I12">
        <v>6.4</v>
      </c>
      <c r="J12">
        <v>6</v>
      </c>
      <c r="K12">
        <v>5.7</v>
      </c>
      <c r="L12">
        <v>5.7</v>
      </c>
      <c r="M12">
        <v>5.6</v>
      </c>
      <c r="N12">
        <v>5.3</v>
      </c>
      <c r="O12">
        <v>5</v>
      </c>
      <c r="P12">
        <v>5.2</v>
      </c>
    </row>
    <row r="13" spans="1:16">
      <c r="A13" t="s">
        <v>28</v>
      </c>
      <c r="B13">
        <v>12.3</v>
      </c>
      <c r="C13">
        <v>11.7</v>
      </c>
      <c r="D13">
        <v>11.6</v>
      </c>
      <c r="E13">
        <v>12.1</v>
      </c>
      <c r="F13">
        <v>11.9</v>
      </c>
      <c r="G13">
        <v>11.8</v>
      </c>
      <c r="H13">
        <v>11.8</v>
      </c>
      <c r="I13">
        <v>11.8</v>
      </c>
      <c r="J13">
        <v>11.5</v>
      </c>
      <c r="K13">
        <v>11</v>
      </c>
      <c r="L13">
        <v>10.7</v>
      </c>
      <c r="M13">
        <v>10.9</v>
      </c>
      <c r="N13">
        <v>10.6</v>
      </c>
      <c r="O13">
        <v>9.8000000000000007</v>
      </c>
      <c r="P13">
        <v>9.6999999999999993</v>
      </c>
    </row>
    <row r="14" spans="1:16">
      <c r="A14" t="s">
        <v>25</v>
      </c>
      <c r="B14">
        <v>15.1</v>
      </c>
      <c r="C14">
        <v>14.3</v>
      </c>
      <c r="D14">
        <v>14.7</v>
      </c>
      <c r="E14">
        <v>16.3</v>
      </c>
      <c r="F14">
        <v>16.2</v>
      </c>
      <c r="G14">
        <v>16.100000000000001</v>
      </c>
      <c r="H14">
        <v>16.100000000000001</v>
      </c>
      <c r="I14">
        <v>15.5</v>
      </c>
      <c r="J14">
        <v>13.2</v>
      </c>
      <c r="K14">
        <v>12.7</v>
      </c>
      <c r="L14">
        <v>12.7</v>
      </c>
      <c r="M14">
        <v>13.8</v>
      </c>
      <c r="N14">
        <v>13.3</v>
      </c>
      <c r="O14">
        <v>13.1</v>
      </c>
      <c r="P14">
        <v>11.9</v>
      </c>
    </row>
    <row r="15" spans="1:16">
      <c r="A15" t="s">
        <v>48</v>
      </c>
      <c r="B15">
        <v>12.9</v>
      </c>
      <c r="C15">
        <v>12.1</v>
      </c>
      <c r="D15">
        <v>12.3</v>
      </c>
      <c r="E15">
        <v>13</v>
      </c>
      <c r="F15">
        <v>12.8</v>
      </c>
      <c r="G15">
        <v>12.7</v>
      </c>
      <c r="H15">
        <v>12.2</v>
      </c>
      <c r="I15">
        <v>12</v>
      </c>
      <c r="J15">
        <v>11.6</v>
      </c>
      <c r="K15">
        <v>11.3</v>
      </c>
      <c r="L15">
        <v>11.2</v>
      </c>
      <c r="M15">
        <v>11.6</v>
      </c>
      <c r="N15">
        <v>11.5</v>
      </c>
      <c r="O15">
        <v>10.7</v>
      </c>
      <c r="P15">
        <v>9.1</v>
      </c>
    </row>
    <row r="16" spans="1:16">
      <c r="A16" t="s">
        <v>34</v>
      </c>
      <c r="B16">
        <v>19.100000000000001</v>
      </c>
      <c r="C16">
        <v>18.2</v>
      </c>
      <c r="D16">
        <v>18.600000000000001</v>
      </c>
      <c r="E16">
        <v>19.2</v>
      </c>
      <c r="F16">
        <v>19</v>
      </c>
      <c r="G16">
        <v>18.8</v>
      </c>
      <c r="H16">
        <v>20.100000000000001</v>
      </c>
      <c r="I16">
        <v>20</v>
      </c>
      <c r="J16">
        <v>16</v>
      </c>
      <c r="K16">
        <v>15.3</v>
      </c>
      <c r="L16">
        <v>15</v>
      </c>
      <c r="M16">
        <v>16.600000000000001</v>
      </c>
      <c r="N16">
        <v>15.6</v>
      </c>
      <c r="O16">
        <v>15.2</v>
      </c>
      <c r="P16">
        <v>13.4</v>
      </c>
    </row>
    <row r="17" spans="1:16">
      <c r="A17" t="s">
        <v>62</v>
      </c>
      <c r="B17">
        <v>5.8</v>
      </c>
      <c r="C17">
        <v>6</v>
      </c>
      <c r="D17">
        <v>5.8</v>
      </c>
      <c r="E17">
        <v>5.8</v>
      </c>
      <c r="F17">
        <v>6</v>
      </c>
      <c r="G17">
        <v>6.2</v>
      </c>
      <c r="H17">
        <v>6.2</v>
      </c>
      <c r="I17">
        <v>6.1</v>
      </c>
      <c r="J17">
        <v>5.9</v>
      </c>
      <c r="K17">
        <v>5.9</v>
      </c>
      <c r="L17">
        <v>5.9</v>
      </c>
      <c r="M17">
        <v>5.7</v>
      </c>
      <c r="N17">
        <v>5.6</v>
      </c>
      <c r="O17">
        <v>4.5999999999999996</v>
      </c>
      <c r="P17">
        <v>4.5999999999999996</v>
      </c>
    </row>
    <row r="18" spans="1:16">
      <c r="A18" t="s">
        <v>49</v>
      </c>
      <c r="B18">
        <v>1.6</v>
      </c>
      <c r="C18">
        <v>1.9</v>
      </c>
      <c r="D18">
        <v>2</v>
      </c>
      <c r="E18">
        <v>2.2000000000000002</v>
      </c>
      <c r="F18">
        <v>2.1</v>
      </c>
      <c r="G18">
        <v>2.1</v>
      </c>
      <c r="H18">
        <v>2</v>
      </c>
      <c r="I18">
        <v>2</v>
      </c>
      <c r="J18">
        <v>2</v>
      </c>
      <c r="K18">
        <v>1.9</v>
      </c>
      <c r="L18">
        <v>2.1</v>
      </c>
      <c r="M18">
        <v>2.1</v>
      </c>
      <c r="N18">
        <v>2.1</v>
      </c>
      <c r="O18">
        <v>1.5</v>
      </c>
      <c r="P18">
        <v>1.5</v>
      </c>
    </row>
    <row r="19" spans="1:16">
      <c r="A19" t="s">
        <v>50</v>
      </c>
      <c r="B19">
        <v>7.4</v>
      </c>
      <c r="C19">
        <v>6.3</v>
      </c>
      <c r="D19">
        <v>6.7</v>
      </c>
      <c r="E19">
        <v>7.1</v>
      </c>
      <c r="F19">
        <v>6.3</v>
      </c>
      <c r="G19">
        <v>5.5</v>
      </c>
      <c r="H19">
        <v>5.2</v>
      </c>
      <c r="I19">
        <v>5.8</v>
      </c>
      <c r="J19">
        <v>5.9</v>
      </c>
      <c r="K19">
        <v>5.6</v>
      </c>
      <c r="L19">
        <v>5.0999999999999996</v>
      </c>
      <c r="M19">
        <v>5.2</v>
      </c>
      <c r="N19">
        <v>4.9000000000000004</v>
      </c>
      <c r="O19">
        <v>3.8</v>
      </c>
      <c r="P19">
        <v>3.5</v>
      </c>
    </row>
    <row r="20" spans="1:16">
      <c r="A20" t="s">
        <v>63</v>
      </c>
      <c r="B20">
        <v>11.8</v>
      </c>
      <c r="C20">
        <v>11.7</v>
      </c>
      <c r="D20">
        <v>11.5</v>
      </c>
      <c r="E20">
        <v>11.3</v>
      </c>
      <c r="F20">
        <v>11.7</v>
      </c>
      <c r="G20">
        <v>12.1</v>
      </c>
      <c r="H20">
        <v>12.3</v>
      </c>
      <c r="I20">
        <v>11.9</v>
      </c>
      <c r="J20">
        <v>12.2</v>
      </c>
      <c r="K20">
        <v>11.7</v>
      </c>
      <c r="L20">
        <v>11.6</v>
      </c>
      <c r="M20">
        <v>11.7</v>
      </c>
      <c r="N20">
        <v>13.3</v>
      </c>
      <c r="O20">
        <v>12.8</v>
      </c>
      <c r="P20">
        <v>11.6</v>
      </c>
    </row>
    <row r="21" spans="1:16">
      <c r="A21" t="s">
        <v>29</v>
      </c>
      <c r="B21">
        <v>17.3</v>
      </c>
      <c r="C21">
        <v>16.2</v>
      </c>
      <c r="D21">
        <v>16.5</v>
      </c>
      <c r="E21">
        <v>16.600000000000001</v>
      </c>
      <c r="F21">
        <v>16.600000000000001</v>
      </c>
      <c r="G21">
        <v>16.5</v>
      </c>
      <c r="H21">
        <v>16.2</v>
      </c>
      <c r="I21">
        <v>15.5</v>
      </c>
      <c r="J21">
        <v>13.5</v>
      </c>
      <c r="K21">
        <v>13</v>
      </c>
      <c r="L21">
        <v>13</v>
      </c>
      <c r="M21">
        <v>13.7</v>
      </c>
      <c r="N21">
        <v>13.3</v>
      </c>
      <c r="O21">
        <v>12.8</v>
      </c>
      <c r="P21">
        <v>11.8</v>
      </c>
    </row>
    <row r="22" spans="1:16">
      <c r="A22" t="s">
        <v>51</v>
      </c>
      <c r="B22">
        <v>11.7</v>
      </c>
      <c r="C22">
        <v>12.2</v>
      </c>
      <c r="D22">
        <v>12.7</v>
      </c>
      <c r="E22">
        <v>13.2</v>
      </c>
      <c r="F22">
        <v>12.9</v>
      </c>
      <c r="G22">
        <v>12.7</v>
      </c>
      <c r="H22">
        <v>12.5</v>
      </c>
      <c r="I22">
        <v>13.1</v>
      </c>
      <c r="J22">
        <v>13.2</v>
      </c>
      <c r="K22">
        <v>12.8</v>
      </c>
      <c r="L22">
        <v>11.8</v>
      </c>
      <c r="M22">
        <v>11.8</v>
      </c>
      <c r="N22">
        <v>11.6</v>
      </c>
      <c r="O22">
        <v>10.9</v>
      </c>
      <c r="P22">
        <v>10.6</v>
      </c>
    </row>
    <row r="23" spans="1:16">
      <c r="A23" t="s">
        <v>31</v>
      </c>
      <c r="B23">
        <v>10.5</v>
      </c>
      <c r="C23">
        <v>9.8000000000000007</v>
      </c>
      <c r="D23">
        <v>9.9</v>
      </c>
      <c r="E23">
        <v>11.4</v>
      </c>
      <c r="F23">
        <v>10.8</v>
      </c>
      <c r="G23">
        <v>10.199999999999999</v>
      </c>
      <c r="H23">
        <v>10.4</v>
      </c>
      <c r="I23">
        <v>10.9</v>
      </c>
      <c r="J23">
        <v>10.1</v>
      </c>
      <c r="K23">
        <v>9.3000000000000007</v>
      </c>
      <c r="L23">
        <v>9.6</v>
      </c>
      <c r="M23">
        <v>9.1999999999999993</v>
      </c>
      <c r="N23">
        <v>8.8000000000000007</v>
      </c>
      <c r="O23">
        <v>8.1999999999999993</v>
      </c>
      <c r="P23">
        <v>8.9</v>
      </c>
    </row>
    <row r="24" spans="1:16">
      <c r="A24" t="s">
        <v>33</v>
      </c>
      <c r="B24">
        <v>18.2</v>
      </c>
      <c r="C24">
        <v>16.2</v>
      </c>
      <c r="D24">
        <v>14.6</v>
      </c>
      <c r="E24">
        <v>12.9</v>
      </c>
      <c r="F24">
        <v>13.1</v>
      </c>
      <c r="G24">
        <v>13.2</v>
      </c>
      <c r="H24">
        <v>13.4</v>
      </c>
      <c r="I24">
        <v>13</v>
      </c>
      <c r="J24">
        <v>11</v>
      </c>
      <c r="K24">
        <v>10.9</v>
      </c>
      <c r="L24">
        <v>10</v>
      </c>
      <c r="M24">
        <v>12.5</v>
      </c>
      <c r="N24">
        <v>12.6</v>
      </c>
      <c r="O24">
        <v>12.2</v>
      </c>
      <c r="P24">
        <v>10</v>
      </c>
    </row>
    <row r="25" spans="1:16">
      <c r="A25" t="s">
        <v>53</v>
      </c>
      <c r="B25">
        <v>11.7</v>
      </c>
      <c r="C25">
        <v>10.6</v>
      </c>
      <c r="D25">
        <v>11.4</v>
      </c>
      <c r="E25">
        <v>11.6</v>
      </c>
      <c r="F25">
        <v>11.5</v>
      </c>
      <c r="G25">
        <v>11.3</v>
      </c>
      <c r="H25">
        <v>10.9</v>
      </c>
      <c r="I25">
        <v>11</v>
      </c>
      <c r="J25">
        <v>10.5</v>
      </c>
      <c r="K25">
        <v>10.3</v>
      </c>
      <c r="L25">
        <v>10</v>
      </c>
      <c r="M25">
        <v>10.1</v>
      </c>
      <c r="N25">
        <v>10.1</v>
      </c>
      <c r="O25">
        <v>10.199999999999999</v>
      </c>
      <c r="P25">
        <v>10.199999999999999</v>
      </c>
    </row>
    <row r="26" spans="1:16">
      <c r="A26" t="s">
        <v>36</v>
      </c>
      <c r="B26">
        <v>16.7</v>
      </c>
      <c r="C26">
        <v>15.4</v>
      </c>
      <c r="D26">
        <v>15.3</v>
      </c>
      <c r="E26">
        <v>16</v>
      </c>
      <c r="F26">
        <v>15.7</v>
      </c>
      <c r="G26">
        <v>15.5</v>
      </c>
      <c r="H26">
        <v>15.3</v>
      </c>
      <c r="I26">
        <v>15.1</v>
      </c>
      <c r="J26">
        <v>14.4</v>
      </c>
      <c r="K26">
        <v>13.3</v>
      </c>
      <c r="L26">
        <v>13.6</v>
      </c>
      <c r="M26">
        <v>14.2</v>
      </c>
      <c r="N26">
        <v>14.1</v>
      </c>
      <c r="O26">
        <v>12.1</v>
      </c>
      <c r="P26">
        <v>11.7</v>
      </c>
    </row>
    <row r="27" spans="1:16">
      <c r="A27" t="s">
        <v>54</v>
      </c>
      <c r="B27">
        <v>1.5</v>
      </c>
      <c r="C27">
        <v>1.8</v>
      </c>
      <c r="D27">
        <v>1.8</v>
      </c>
      <c r="E27">
        <v>1.8</v>
      </c>
      <c r="F27">
        <v>1.8</v>
      </c>
      <c r="G27">
        <v>1.8</v>
      </c>
      <c r="H27">
        <v>1.8</v>
      </c>
      <c r="I27">
        <v>1.9</v>
      </c>
      <c r="J27">
        <v>1.9</v>
      </c>
      <c r="K27">
        <v>2</v>
      </c>
      <c r="L27">
        <v>1.9</v>
      </c>
      <c r="M27">
        <v>2</v>
      </c>
      <c r="N27">
        <v>2</v>
      </c>
      <c r="O27">
        <v>1.2</v>
      </c>
      <c r="P27">
        <v>1.2</v>
      </c>
    </row>
    <row r="28" spans="1:16">
      <c r="A28" t="s">
        <v>55</v>
      </c>
      <c r="B28">
        <v>4.8</v>
      </c>
      <c r="C28">
        <v>5</v>
      </c>
      <c r="D28">
        <v>5</v>
      </c>
      <c r="E28">
        <v>5.5</v>
      </c>
      <c r="F28">
        <v>5.5</v>
      </c>
      <c r="G28">
        <v>5.4</v>
      </c>
      <c r="H28">
        <v>5.3</v>
      </c>
      <c r="I28">
        <v>5.2</v>
      </c>
      <c r="J28">
        <v>4.3</v>
      </c>
      <c r="K28">
        <v>4.2</v>
      </c>
      <c r="L28">
        <v>4.2</v>
      </c>
      <c r="M28">
        <v>4.8</v>
      </c>
      <c r="N28">
        <v>4.2</v>
      </c>
      <c r="O28">
        <v>3.9</v>
      </c>
      <c r="P28">
        <v>3.6</v>
      </c>
    </row>
    <row r="29" spans="1:16">
      <c r="A29" t="s">
        <v>38</v>
      </c>
      <c r="B29">
        <v>17.600000000000001</v>
      </c>
      <c r="C29">
        <v>17.399999999999999</v>
      </c>
      <c r="D29">
        <v>18.600000000000001</v>
      </c>
      <c r="E29">
        <v>20.6</v>
      </c>
      <c r="F29">
        <v>20</v>
      </c>
      <c r="G29">
        <v>19.399999999999999</v>
      </c>
      <c r="H29">
        <v>19.100000000000001</v>
      </c>
      <c r="I29">
        <v>18.8</v>
      </c>
      <c r="J29">
        <v>15.4</v>
      </c>
      <c r="K29">
        <v>14.9</v>
      </c>
      <c r="L29">
        <v>14.8</v>
      </c>
      <c r="M29">
        <v>16.7</v>
      </c>
      <c r="N29">
        <v>15.7</v>
      </c>
      <c r="O29">
        <v>14.3</v>
      </c>
      <c r="P29">
        <v>13.3</v>
      </c>
    </row>
    <row r="30" spans="1:16">
      <c r="A30" t="s">
        <v>56</v>
      </c>
      <c r="B30">
        <v>9.9</v>
      </c>
      <c r="C30">
        <v>9.4</v>
      </c>
      <c r="D30">
        <v>9.1999999999999993</v>
      </c>
      <c r="E30">
        <v>9.1</v>
      </c>
      <c r="F30">
        <v>9</v>
      </c>
      <c r="G30">
        <v>8.9</v>
      </c>
      <c r="H30">
        <v>8.6999999999999993</v>
      </c>
      <c r="I30">
        <v>8.1</v>
      </c>
      <c r="J30">
        <v>7.4</v>
      </c>
      <c r="K30">
        <v>6.5</v>
      </c>
      <c r="L30">
        <v>6.4</v>
      </c>
      <c r="M30">
        <v>6.6</v>
      </c>
      <c r="N30">
        <v>6.7</v>
      </c>
      <c r="O30">
        <v>5.6</v>
      </c>
      <c r="P30">
        <v>5.4</v>
      </c>
    </row>
    <row r="31" spans="1:16">
      <c r="A31" s="635" t="s">
        <v>41</v>
      </c>
      <c r="B31" s="635">
        <v>17.600000000000001</v>
      </c>
      <c r="C31" s="635">
        <v>17</v>
      </c>
      <c r="D31" s="635">
        <v>16.399999999999999</v>
      </c>
      <c r="E31" s="635">
        <v>17.399999999999999</v>
      </c>
      <c r="F31" s="635">
        <v>17.399999999999999</v>
      </c>
      <c r="G31" s="635">
        <v>17.399999999999999</v>
      </c>
      <c r="H31" s="635">
        <v>17.7</v>
      </c>
      <c r="I31" s="635">
        <v>17.399999999999999</v>
      </c>
      <c r="J31" s="635">
        <v>14.6</v>
      </c>
      <c r="K31" s="635">
        <v>14</v>
      </c>
      <c r="L31" s="635">
        <v>14.1</v>
      </c>
      <c r="M31" s="635">
        <v>15.3</v>
      </c>
      <c r="N31" s="635">
        <v>15.1</v>
      </c>
      <c r="O31" s="635">
        <v>14.3</v>
      </c>
      <c r="P31" s="635">
        <v>12.7</v>
      </c>
    </row>
    <row r="32" spans="1:16">
      <c r="A32" t="s">
        <v>40</v>
      </c>
      <c r="B32">
        <v>17.399999999999999</v>
      </c>
      <c r="C32">
        <v>16.5</v>
      </c>
      <c r="D32">
        <v>16.899999999999999</v>
      </c>
      <c r="E32">
        <v>17</v>
      </c>
      <c r="F32">
        <v>17</v>
      </c>
      <c r="G32">
        <v>17.100000000000001</v>
      </c>
      <c r="H32">
        <v>18</v>
      </c>
      <c r="I32">
        <v>17.7</v>
      </c>
      <c r="J32">
        <v>12.3</v>
      </c>
      <c r="K32">
        <v>12.3</v>
      </c>
      <c r="L32">
        <v>12.8</v>
      </c>
      <c r="M32">
        <v>14.3</v>
      </c>
      <c r="N32">
        <v>13.6</v>
      </c>
      <c r="O32">
        <v>12.7</v>
      </c>
      <c r="P32">
        <v>11.3</v>
      </c>
    </row>
    <row r="33" spans="1:16">
      <c r="A33" t="s">
        <v>982</v>
      </c>
      <c r="B33">
        <v>20.100000000000001</v>
      </c>
      <c r="C33">
        <v>20.5</v>
      </c>
      <c r="D33">
        <v>21.2</v>
      </c>
      <c r="E33">
        <v>22.3</v>
      </c>
      <c r="F33">
        <v>22.9</v>
      </c>
      <c r="G33">
        <v>23.4</v>
      </c>
      <c r="H33">
        <v>23</v>
      </c>
      <c r="I33">
        <v>23.7</v>
      </c>
      <c r="J33">
        <v>23.1</v>
      </c>
      <c r="K33">
        <v>22.1</v>
      </c>
      <c r="L33">
        <v>20.5</v>
      </c>
      <c r="M33">
        <v>20.2</v>
      </c>
      <c r="N33">
        <v>20</v>
      </c>
      <c r="O33">
        <v>19.7</v>
      </c>
      <c r="P33">
        <v>19.5</v>
      </c>
    </row>
    <row r="34" spans="1:16">
      <c r="A34" t="s">
        <v>27</v>
      </c>
      <c r="B34">
        <v>10.5</v>
      </c>
      <c r="C34">
        <v>10</v>
      </c>
      <c r="D34">
        <v>9.9</v>
      </c>
      <c r="E34">
        <v>9.6</v>
      </c>
      <c r="F34">
        <v>9.4</v>
      </c>
      <c r="G34">
        <v>9.1999999999999993</v>
      </c>
      <c r="H34">
        <v>8.9</v>
      </c>
      <c r="I34">
        <v>8.6</v>
      </c>
      <c r="J34">
        <v>8.1</v>
      </c>
      <c r="K34">
        <v>8.1</v>
      </c>
      <c r="L34">
        <v>8</v>
      </c>
      <c r="M34">
        <v>7.9</v>
      </c>
      <c r="N34">
        <v>7.8</v>
      </c>
      <c r="O34">
        <v>6.9</v>
      </c>
      <c r="P34">
        <v>6.6</v>
      </c>
    </row>
    <row r="35" spans="1:16">
      <c r="A35" t="s">
        <v>43</v>
      </c>
      <c r="B35">
        <v>7.4</v>
      </c>
      <c r="C35">
        <v>7.2</v>
      </c>
      <c r="D35">
        <v>7</v>
      </c>
      <c r="E35">
        <v>7.4</v>
      </c>
      <c r="F35">
        <v>7.5</v>
      </c>
      <c r="G35">
        <v>7.6</v>
      </c>
      <c r="H35">
        <v>8</v>
      </c>
      <c r="I35">
        <v>8.1</v>
      </c>
      <c r="J35">
        <v>6.8</v>
      </c>
      <c r="K35">
        <v>6.5</v>
      </c>
      <c r="L35">
        <v>6.6</v>
      </c>
      <c r="M35">
        <v>6.8</v>
      </c>
      <c r="N35">
        <v>6.5</v>
      </c>
      <c r="O35">
        <v>5.8</v>
      </c>
      <c r="P35">
        <v>5.7</v>
      </c>
    </row>
    <row r="36" spans="1:16">
      <c r="A36" t="s">
        <v>58</v>
      </c>
      <c r="B36">
        <v>10.4</v>
      </c>
      <c r="C36">
        <v>11.7</v>
      </c>
      <c r="D36">
        <v>12.3</v>
      </c>
      <c r="E36">
        <v>13.3</v>
      </c>
      <c r="F36">
        <v>13.9</v>
      </c>
      <c r="G36">
        <v>14.4</v>
      </c>
      <c r="H36">
        <v>15.8</v>
      </c>
      <c r="I36">
        <v>14.2</v>
      </c>
      <c r="J36">
        <v>11.1</v>
      </c>
      <c r="K36">
        <v>10.7</v>
      </c>
      <c r="L36">
        <v>11.3</v>
      </c>
      <c r="M36">
        <v>12.1</v>
      </c>
      <c r="N36">
        <v>13</v>
      </c>
      <c r="O36">
        <v>12.7</v>
      </c>
      <c r="P36">
        <v>11.3</v>
      </c>
    </row>
    <row r="37" spans="1:16">
      <c r="A37" t="s">
        <v>59</v>
      </c>
      <c r="B37">
        <v>10.5</v>
      </c>
      <c r="C37">
        <v>10.8</v>
      </c>
      <c r="D37">
        <v>11.3</v>
      </c>
      <c r="E37">
        <v>11.9</v>
      </c>
      <c r="F37">
        <v>11.9</v>
      </c>
      <c r="G37">
        <v>11.9</v>
      </c>
      <c r="H37">
        <v>12.4</v>
      </c>
      <c r="I37">
        <v>12.2</v>
      </c>
      <c r="J37">
        <v>11.7</v>
      </c>
      <c r="K37">
        <v>11.7</v>
      </c>
      <c r="L37">
        <v>11.6</v>
      </c>
      <c r="M37">
        <v>12.5</v>
      </c>
      <c r="N37">
        <v>12.1</v>
      </c>
      <c r="O37">
        <v>11.2</v>
      </c>
      <c r="P37">
        <v>10.4</v>
      </c>
    </row>
    <row r="38" spans="1:16">
      <c r="A38" t="s">
        <v>60</v>
      </c>
      <c r="B38">
        <v>12.1</v>
      </c>
      <c r="C38">
        <v>11.9</v>
      </c>
      <c r="D38">
        <v>12.2</v>
      </c>
      <c r="E38">
        <v>12.7</v>
      </c>
      <c r="F38">
        <v>12</v>
      </c>
      <c r="G38">
        <v>11.3</v>
      </c>
      <c r="H38">
        <v>10</v>
      </c>
      <c r="I38">
        <v>9.9</v>
      </c>
      <c r="J38">
        <v>9.5</v>
      </c>
      <c r="K38">
        <v>9.1999999999999993</v>
      </c>
      <c r="L38">
        <v>9</v>
      </c>
      <c r="M38">
        <v>9</v>
      </c>
      <c r="N38">
        <v>8.6999999999999993</v>
      </c>
      <c r="O38">
        <v>7.7</v>
      </c>
      <c r="P38">
        <v>7.6</v>
      </c>
    </row>
    <row r="39" spans="1:16">
      <c r="A39" t="s">
        <v>85</v>
      </c>
      <c r="B39">
        <v>10.8</v>
      </c>
      <c r="C39">
        <v>10.6</v>
      </c>
      <c r="D39">
        <v>10.9</v>
      </c>
      <c r="E39">
        <v>11</v>
      </c>
      <c r="F39">
        <v>10.7</v>
      </c>
      <c r="G39">
        <v>10.5</v>
      </c>
      <c r="H39">
        <v>10</v>
      </c>
      <c r="I39">
        <v>9.8000000000000007</v>
      </c>
      <c r="J39">
        <v>9.3000000000000007</v>
      </c>
      <c r="K39">
        <v>8.6999999999999993</v>
      </c>
      <c r="L39">
        <v>8</v>
      </c>
      <c r="M39">
        <v>7.8</v>
      </c>
      <c r="N39">
        <v>7.3</v>
      </c>
      <c r="O39">
        <v>7.1</v>
      </c>
      <c r="P39">
        <v>6.8</v>
      </c>
    </row>
    <row r="40" spans="1:16">
      <c r="A40" s="252" t="s">
        <v>64</v>
      </c>
      <c r="B40" s="670">
        <f>AVERAGE(B5:B39)</f>
        <v>11.571428571428571</v>
      </c>
      <c r="C40" s="670">
        <f t="shared" ref="C40:P40" si="0">AVERAGE(C5:C39)</f>
        <v>11.214285714285714</v>
      </c>
      <c r="D40" s="670">
        <f t="shared" si="0"/>
        <v>11.417142857142855</v>
      </c>
      <c r="E40" s="670">
        <f t="shared" si="0"/>
        <v>11.94</v>
      </c>
      <c r="F40" s="670">
        <f t="shared" si="0"/>
        <v>11.834285714285711</v>
      </c>
      <c r="G40" s="670">
        <f t="shared" si="0"/>
        <v>11.737142857142853</v>
      </c>
      <c r="H40" s="670">
        <f t="shared" si="0"/>
        <v>11.725714285714284</v>
      </c>
      <c r="I40" s="670">
        <f t="shared" si="0"/>
        <v>11.54</v>
      </c>
      <c r="J40" s="670">
        <f t="shared" si="0"/>
        <v>10.371428571428575</v>
      </c>
      <c r="K40" s="670">
        <f t="shared" si="0"/>
        <v>9.982857142857144</v>
      </c>
      <c r="L40" s="670">
        <f t="shared" si="0"/>
        <v>9.8571428571428594</v>
      </c>
      <c r="M40" s="670">
        <f t="shared" si="0"/>
        <v>10.354285714285714</v>
      </c>
      <c r="N40" s="670">
        <f t="shared" si="0"/>
        <v>10.151428571428571</v>
      </c>
      <c r="O40" s="670">
        <f t="shared" si="0"/>
        <v>9.4742857142857133</v>
      </c>
      <c r="P40" s="670">
        <f t="shared" si="0"/>
        <v>8.9085714285714293</v>
      </c>
    </row>
    <row r="41" spans="1:16">
      <c r="A41" s="252" t="s">
        <v>3323</v>
      </c>
      <c r="B41" s="670">
        <f>STDEV(B5:B39)</f>
        <v>5.084149036817414</v>
      </c>
      <c r="C41" s="670">
        <f t="shared" ref="C41:P41" si="1">STDEV(C5:C39)</f>
        <v>4.800621458369184</v>
      </c>
      <c r="D41" s="670">
        <f t="shared" si="1"/>
        <v>4.9026694837840097</v>
      </c>
      <c r="E41" s="670">
        <f t="shared" si="1"/>
        <v>5.1893102794562767</v>
      </c>
      <c r="F41" s="670">
        <f t="shared" si="1"/>
        <v>5.2351719370125824</v>
      </c>
      <c r="G41" s="670">
        <f t="shared" si="1"/>
        <v>5.2863912807424045</v>
      </c>
      <c r="H41" s="670">
        <f t="shared" si="1"/>
        <v>5.3516541069721901</v>
      </c>
      <c r="I41" s="670">
        <f t="shared" si="1"/>
        <v>5.2368153771273693</v>
      </c>
      <c r="J41" s="670">
        <f t="shared" si="1"/>
        <v>4.4365176744413155</v>
      </c>
      <c r="K41" s="670">
        <f t="shared" si="1"/>
        <v>4.2807012698090148</v>
      </c>
      <c r="L41" s="670">
        <f t="shared" si="1"/>
        <v>4.1663417240241483</v>
      </c>
      <c r="M41" s="670">
        <f t="shared" si="1"/>
        <v>4.5303773935215474</v>
      </c>
      <c r="N41" s="670">
        <f t="shared" si="1"/>
        <v>4.495643082217387</v>
      </c>
      <c r="O41" s="670">
        <f t="shared" si="1"/>
        <v>4.4882423428031508</v>
      </c>
      <c r="P41" s="670">
        <f t="shared" si="1"/>
        <v>4.1046151520232037</v>
      </c>
    </row>
    <row r="42" spans="1:16">
      <c r="A42" s="671" t="s">
        <v>3324</v>
      </c>
      <c r="B42" s="672">
        <f>-(B31-B40)/B41</f>
        <v>-1.1857582035685579</v>
      </c>
      <c r="C42" s="672">
        <f t="shared" ref="C42:P42" si="2">-(C31-C40)/C41</f>
        <v>-1.2052011048752316</v>
      </c>
      <c r="D42" s="672">
        <f t="shared" si="2"/>
        <v>-1.0163559177991421</v>
      </c>
      <c r="E42" s="672">
        <f t="shared" si="2"/>
        <v>-1.0521629476686609</v>
      </c>
      <c r="F42" s="672">
        <f t="shared" si="2"/>
        <v>-1.0631387760858007</v>
      </c>
      <c r="G42" s="672">
        <f t="shared" si="2"/>
        <v>-1.0712141500925507</v>
      </c>
      <c r="H42" s="672">
        <f t="shared" si="2"/>
        <v>-1.1163437686494637</v>
      </c>
      <c r="I42" s="672">
        <f t="shared" si="2"/>
        <v>-1.1190006861029489</v>
      </c>
      <c r="J42" s="672">
        <f t="shared" si="2"/>
        <v>-0.95312849826613666</v>
      </c>
      <c r="K42" s="672">
        <f t="shared" si="2"/>
        <v>-0.93843101957966868</v>
      </c>
      <c r="L42" s="672">
        <f t="shared" si="2"/>
        <v>-1.0183651327474617</v>
      </c>
      <c r="M42" s="672">
        <f t="shared" si="2"/>
        <v>-1.0916782104702076</v>
      </c>
      <c r="N42" s="672">
        <f t="shared" si="2"/>
        <v>-1.1007482885253079</v>
      </c>
      <c r="O42" s="672">
        <f t="shared" si="2"/>
        <v>-1.0751902230618784</v>
      </c>
      <c r="P42" s="672">
        <f t="shared" si="2"/>
        <v>-0.92369891719562036</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F36"/>
  <sheetViews>
    <sheetView workbookViewId="0"/>
  </sheetViews>
  <sheetFormatPr defaultColWidth="7.7109375" defaultRowHeight="16.5"/>
  <cols>
    <col min="1" max="1" width="27.7109375" customWidth="1"/>
    <col min="2" max="6" width="16.140625" bestFit="1" customWidth="1"/>
  </cols>
  <sheetData>
    <row r="1" spans="1:6" s="28" customFormat="1">
      <c r="A1" s="2" t="s">
        <v>1043</v>
      </c>
    </row>
    <row r="2" spans="1:6">
      <c r="A2" s="252" t="s">
        <v>1066</v>
      </c>
    </row>
    <row r="3" spans="1:6">
      <c r="A3" t="s">
        <v>1067</v>
      </c>
    </row>
    <row r="5" spans="1:6">
      <c r="A5" s="252" t="s">
        <v>966</v>
      </c>
      <c r="B5" s="252" t="s">
        <v>1060</v>
      </c>
      <c r="C5" s="252" t="s">
        <v>1061</v>
      </c>
      <c r="D5" s="252" t="s">
        <v>1062</v>
      </c>
      <c r="E5" s="252" t="s">
        <v>1063</v>
      </c>
      <c r="F5" s="252" t="s">
        <v>1064</v>
      </c>
    </row>
    <row r="6" spans="1:6">
      <c r="A6" t="s">
        <v>37</v>
      </c>
      <c r="B6" s="14">
        <v>56.699300000000001</v>
      </c>
      <c r="C6" s="14">
        <v>70.779899999999998</v>
      </c>
      <c r="D6" s="14">
        <v>76.496049999999997</v>
      </c>
      <c r="E6" s="14">
        <v>88.690244375000006</v>
      </c>
      <c r="F6" s="14">
        <v>94.306173333333305</v>
      </c>
    </row>
    <row r="7" spans="1:6">
      <c r="A7" t="s">
        <v>21</v>
      </c>
      <c r="B7" s="14">
        <v>25.368218666666699</v>
      </c>
      <c r="C7" s="14">
        <v>31.896351200000002</v>
      </c>
      <c r="D7" s="14">
        <v>43.210693300000003</v>
      </c>
      <c r="E7" s="14">
        <v>67.110063999999994</v>
      </c>
      <c r="F7" s="14">
        <v>89.775959999999998</v>
      </c>
    </row>
    <row r="8" spans="1:6">
      <c r="A8" t="s">
        <v>22</v>
      </c>
      <c r="B8" s="14">
        <v>24.12</v>
      </c>
      <c r="C8" s="14">
        <v>24.597999999999999</v>
      </c>
      <c r="D8" s="14">
        <v>36.169235999999998</v>
      </c>
      <c r="E8" s="14">
        <v>52.925300399999998</v>
      </c>
      <c r="F8" s="14">
        <v>60.809396399999997</v>
      </c>
    </row>
    <row r="9" spans="1:6">
      <c r="A9" t="s">
        <v>30</v>
      </c>
      <c r="B9" s="14">
        <v>1.09666666666667</v>
      </c>
      <c r="C9" s="14">
        <v>1.8680000000000001</v>
      </c>
      <c r="D9" s="14">
        <v>27.898</v>
      </c>
      <c r="E9" s="14">
        <v>100</v>
      </c>
      <c r="F9" s="14">
        <v>14.9</v>
      </c>
    </row>
    <row r="10" spans="1:6">
      <c r="A10" t="s">
        <v>23</v>
      </c>
      <c r="B10" s="14">
        <v>39.664360000000002</v>
      </c>
      <c r="C10" s="14">
        <v>45.005899999999997</v>
      </c>
      <c r="D10" s="14">
        <v>52.423499999999997</v>
      </c>
      <c r="E10" s="14">
        <v>56.631787799999998</v>
      </c>
      <c r="F10" s="14">
        <v>63.007634000000003</v>
      </c>
    </row>
    <row r="11" spans="1:6">
      <c r="A11" t="s">
        <v>25</v>
      </c>
      <c r="B11" s="14">
        <v>81.508499999999998</v>
      </c>
      <c r="C11" s="14">
        <v>85.886399999999995</v>
      </c>
      <c r="D11" s="14">
        <v>88.591350000000006</v>
      </c>
      <c r="E11" s="14">
        <v>93.12</v>
      </c>
      <c r="F11" s="14">
        <v>95.301599999999993</v>
      </c>
    </row>
    <row r="12" spans="1:6">
      <c r="A12" t="s">
        <v>24</v>
      </c>
      <c r="B12" s="14">
        <v>76.0167</v>
      </c>
      <c r="C12" s="14">
        <v>77.690676999999994</v>
      </c>
      <c r="D12" s="14">
        <v>77.0972905</v>
      </c>
      <c r="E12" s="14">
        <v>85.080449999999999</v>
      </c>
      <c r="F12" s="14">
        <v>91.5954306</v>
      </c>
    </row>
    <row r="13" spans="1:6">
      <c r="A13" t="s">
        <v>27</v>
      </c>
      <c r="B13" s="14" t="s">
        <v>1065</v>
      </c>
      <c r="C13" s="14">
        <v>75.33</v>
      </c>
      <c r="D13" s="14">
        <v>90.5</v>
      </c>
      <c r="E13" s="14">
        <v>90.558750000000003</v>
      </c>
      <c r="F13" s="14">
        <v>94.521916666666698</v>
      </c>
    </row>
    <row r="14" spans="1:6">
      <c r="A14" t="s">
        <v>26</v>
      </c>
      <c r="B14" s="14">
        <v>55.44</v>
      </c>
      <c r="C14" s="14">
        <v>49.728000000000002</v>
      </c>
      <c r="D14" s="14">
        <v>52.015000000000001</v>
      </c>
      <c r="E14" s="14">
        <v>63.776000000000003</v>
      </c>
      <c r="F14" s="14">
        <v>71.860258999999999</v>
      </c>
    </row>
    <row r="15" spans="1:6">
      <c r="A15" t="s">
        <v>42</v>
      </c>
      <c r="B15" s="14">
        <v>59.91</v>
      </c>
      <c r="C15" s="14">
        <v>63.372</v>
      </c>
      <c r="D15" s="14">
        <v>65.61</v>
      </c>
      <c r="E15" s="14" t="s">
        <v>1065</v>
      </c>
      <c r="F15" s="14">
        <v>83.722499999999997</v>
      </c>
    </row>
    <row r="16" spans="1:6">
      <c r="A16" t="s">
        <v>28</v>
      </c>
      <c r="B16" s="14">
        <v>60.83</v>
      </c>
      <c r="C16" s="14">
        <v>62.770291499999999</v>
      </c>
      <c r="D16" s="14">
        <v>68.593956875000003</v>
      </c>
      <c r="E16" s="14" t="s">
        <v>1065</v>
      </c>
      <c r="F16" s="14">
        <v>79.563550000000006</v>
      </c>
    </row>
    <row r="17" spans="1:6">
      <c r="A17" t="s">
        <v>60</v>
      </c>
      <c r="B17" s="14">
        <v>82.896000000000001</v>
      </c>
      <c r="C17" s="14">
        <v>78.959999999999994</v>
      </c>
      <c r="D17" s="14">
        <v>95.257499999999993</v>
      </c>
      <c r="E17" s="14">
        <v>94.184438249999999</v>
      </c>
      <c r="F17" s="14">
        <v>96.338194000000001</v>
      </c>
    </row>
    <row r="18" spans="1:6">
      <c r="A18" t="s">
        <v>48</v>
      </c>
      <c r="B18" s="14">
        <v>37.935000000000002</v>
      </c>
      <c r="C18" s="14">
        <v>37.935000000000002</v>
      </c>
      <c r="D18" s="14" t="s">
        <v>1065</v>
      </c>
      <c r="E18" s="14">
        <v>74.244546</v>
      </c>
      <c r="F18" s="14">
        <v>77.623566499999995</v>
      </c>
    </row>
    <row r="19" spans="1:6">
      <c r="A19" t="s">
        <v>69</v>
      </c>
      <c r="B19" s="14" t="s">
        <v>1065</v>
      </c>
      <c r="C19" s="14">
        <v>3.5287999999999999</v>
      </c>
      <c r="D19" s="14">
        <v>4.9531999999999998</v>
      </c>
      <c r="E19" s="14">
        <v>3.1004</v>
      </c>
      <c r="F19" s="14">
        <v>50.22907</v>
      </c>
    </row>
    <row r="20" spans="1:6">
      <c r="A20" t="s">
        <v>34</v>
      </c>
      <c r="B20" s="14">
        <v>9.4837600000000002</v>
      </c>
      <c r="C20" s="14">
        <v>17.378423999999999</v>
      </c>
      <c r="D20" s="14">
        <v>32.671861999999997</v>
      </c>
      <c r="E20" s="14">
        <v>42.294452</v>
      </c>
      <c r="F20" s="14">
        <v>51.099178774415897</v>
      </c>
    </row>
    <row r="21" spans="1:6">
      <c r="A21" t="s">
        <v>50</v>
      </c>
      <c r="B21" s="14">
        <v>49.283333333333303</v>
      </c>
      <c r="C21" s="14">
        <v>65.12</v>
      </c>
      <c r="D21" s="14">
        <v>72.45</v>
      </c>
      <c r="E21" s="14">
        <v>59.543599</v>
      </c>
      <c r="F21" s="14">
        <v>51.107443500000002</v>
      </c>
    </row>
    <row r="22" spans="1:6">
      <c r="A22" t="s">
        <v>29</v>
      </c>
      <c r="B22" s="14" t="s">
        <v>1065</v>
      </c>
      <c r="C22" s="14" t="s">
        <v>1065</v>
      </c>
      <c r="D22" s="14">
        <v>76.844999999999999</v>
      </c>
      <c r="E22" s="14">
        <v>79.782499999999999</v>
      </c>
      <c r="F22" s="14">
        <v>81.168999999999997</v>
      </c>
    </row>
    <row r="23" spans="1:6">
      <c r="A23" t="s">
        <v>32</v>
      </c>
      <c r="B23" s="14" t="s">
        <v>1065</v>
      </c>
      <c r="C23" s="14" t="s">
        <v>1065</v>
      </c>
      <c r="D23" s="14">
        <v>43.946666666666701</v>
      </c>
      <c r="E23" s="14">
        <v>44.256</v>
      </c>
      <c r="F23" s="14">
        <v>46.820228</v>
      </c>
    </row>
    <row r="24" spans="1:6">
      <c r="A24" t="s">
        <v>33</v>
      </c>
      <c r="B24" s="14">
        <v>76.387699999999995</v>
      </c>
      <c r="C24" s="14">
        <v>86.49</v>
      </c>
      <c r="D24" s="14">
        <v>94.8</v>
      </c>
      <c r="E24" s="14" t="s">
        <v>1065</v>
      </c>
      <c r="F24" s="14">
        <v>96.844075000000004</v>
      </c>
    </row>
    <row r="25" spans="1:6">
      <c r="A25" t="s">
        <v>31</v>
      </c>
      <c r="B25" s="14" t="s">
        <v>1065</v>
      </c>
      <c r="C25" s="14" t="s">
        <v>1065</v>
      </c>
      <c r="D25" s="14">
        <v>45.210875000000001</v>
      </c>
      <c r="E25" s="14">
        <v>71.634</v>
      </c>
      <c r="F25" s="14">
        <v>94.23</v>
      </c>
    </row>
    <row r="26" spans="1:6">
      <c r="A26" t="s">
        <v>35</v>
      </c>
      <c r="B26" s="14">
        <v>13</v>
      </c>
      <c r="C26" s="14">
        <v>21.911999999999999</v>
      </c>
      <c r="D26" s="14">
        <v>26.474</v>
      </c>
      <c r="E26" s="14">
        <v>13.49</v>
      </c>
      <c r="F26" s="14">
        <v>68.489999999999995</v>
      </c>
    </row>
    <row r="27" spans="1:6">
      <c r="A27" t="s">
        <v>36</v>
      </c>
      <c r="B27" s="14">
        <v>93.95496</v>
      </c>
      <c r="C27" s="14">
        <v>95.942819999999998</v>
      </c>
      <c r="D27" s="14">
        <v>97.727417799999998</v>
      </c>
      <c r="E27" s="14">
        <v>99.199489999999997</v>
      </c>
      <c r="F27" s="14">
        <v>99.274765250000002</v>
      </c>
    </row>
    <row r="28" spans="1:6">
      <c r="A28" t="s">
        <v>38</v>
      </c>
      <c r="B28" s="14">
        <v>23.704833333333301</v>
      </c>
      <c r="C28" s="14">
        <v>28.718219999999999</v>
      </c>
      <c r="D28" s="14">
        <v>37.931240000000003</v>
      </c>
      <c r="E28" s="14">
        <v>54.045140000000004</v>
      </c>
      <c r="F28" s="14">
        <v>57.176020000000001</v>
      </c>
    </row>
    <row r="29" spans="1:6">
      <c r="A29" t="s">
        <v>56</v>
      </c>
      <c r="B29" s="14">
        <v>11.4885</v>
      </c>
      <c r="C29" s="14">
        <v>29.48</v>
      </c>
      <c r="D29" s="14">
        <v>46.43</v>
      </c>
      <c r="E29" s="14">
        <v>54.6205304</v>
      </c>
      <c r="F29" s="14">
        <v>54.120925999999997</v>
      </c>
    </row>
    <row r="30" spans="1:6">
      <c r="A30" t="s">
        <v>39</v>
      </c>
      <c r="B30" s="14" t="s">
        <v>1065</v>
      </c>
      <c r="C30" s="14" t="s">
        <v>1065</v>
      </c>
      <c r="D30" s="14">
        <v>9.4726999999999997</v>
      </c>
      <c r="E30" s="14">
        <v>9.5435400000000001</v>
      </c>
      <c r="F30" s="14">
        <v>15.39138</v>
      </c>
    </row>
    <row r="31" spans="1:6">
      <c r="A31" s="635" t="s">
        <v>41</v>
      </c>
      <c r="B31" s="803">
        <v>25.310193999999999</v>
      </c>
      <c r="C31" s="803">
        <v>27.12988</v>
      </c>
      <c r="D31" s="803">
        <v>29.804161199999999</v>
      </c>
      <c r="E31" s="803">
        <v>50.9920902</v>
      </c>
      <c r="F31" s="803">
        <v>54.693412000000002</v>
      </c>
    </row>
    <row r="32" spans="1:6">
      <c r="A32" t="s">
        <v>40</v>
      </c>
      <c r="B32" s="14" t="s">
        <v>1065</v>
      </c>
      <c r="C32" s="14">
        <v>15.439685750000001</v>
      </c>
      <c r="D32" s="14">
        <v>33.923520000000003</v>
      </c>
      <c r="E32" s="14">
        <v>59.857280000000003</v>
      </c>
      <c r="F32" s="14">
        <v>59.778179999999999</v>
      </c>
    </row>
    <row r="33" spans="1:6">
      <c r="A33" t="s">
        <v>43</v>
      </c>
      <c r="B33" s="14">
        <v>86.49</v>
      </c>
      <c r="C33" s="14">
        <v>80.224999999999994</v>
      </c>
      <c r="D33" s="14">
        <v>75.037499999999994</v>
      </c>
      <c r="E33" s="14">
        <v>90.396000000000001</v>
      </c>
      <c r="F33" s="14">
        <v>93.2</v>
      </c>
    </row>
    <row r="34" spans="1:6">
      <c r="A34" s="252" t="s">
        <v>64</v>
      </c>
      <c r="B34" s="670">
        <f>AVERAGE(B6:B33)</f>
        <v>47.170858380952389</v>
      </c>
      <c r="C34" s="670">
        <f>AVERAGE(C6:C33)</f>
        <v>49.049389560416671</v>
      </c>
      <c r="D34" s="670">
        <f>AVERAGE(D6:D33)</f>
        <v>55.612619234876547</v>
      </c>
      <c r="E34" s="670">
        <f>AVERAGE(E6:E33)</f>
        <v>63.963064096999986</v>
      </c>
      <c r="F34" s="670">
        <f>AVERAGE(F6:F33)</f>
        <v>70.962494965157731</v>
      </c>
    </row>
    <row r="35" spans="1:6">
      <c r="A35" s="252" t="s">
        <v>3323</v>
      </c>
      <c r="B35" s="670">
        <f>STDEV(B6:B33)</f>
        <v>28.765620729115511</v>
      </c>
      <c r="C35" s="670">
        <f>STDEV(C6:C33)</f>
        <v>28.693070513200549</v>
      </c>
      <c r="D35" s="670">
        <f>STDEV(D6:D33)</f>
        <v>26.77180438341405</v>
      </c>
      <c r="E35" s="670">
        <f>STDEV(E6:E33)</f>
        <v>27.255670090755743</v>
      </c>
      <c r="F35" s="670">
        <f>STDEV(F6:F33)</f>
        <v>23.631453704673426</v>
      </c>
    </row>
    <row r="36" spans="1:6">
      <c r="A36" s="671" t="s">
        <v>3324</v>
      </c>
      <c r="B36" s="672">
        <f>(B31-B34)/B35</f>
        <v>-0.75995802721635075</v>
      </c>
      <c r="C36" s="672">
        <f>(C31-C34)/C35</f>
        <v>-0.76393042530364152</v>
      </c>
      <c r="D36" s="672">
        <f>(D31-D34)/D35</f>
        <v>-0.96401638325378158</v>
      </c>
      <c r="E36" s="672">
        <f>(E31-E34)/E35</f>
        <v>-0.47590001837450069</v>
      </c>
      <c r="F36" s="672">
        <f>(F31-F34)/F35</f>
        <v>-0.6884503665527909</v>
      </c>
    </row>
  </sheetData>
  <pageMargins left="0.75" right="0.75" top="1" bottom="1" header="0.5" footer="0.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AA44"/>
  <sheetViews>
    <sheetView workbookViewId="0"/>
  </sheetViews>
  <sheetFormatPr defaultRowHeight="16.5"/>
  <cols>
    <col min="1" max="1" width="26.85546875" customWidth="1"/>
  </cols>
  <sheetData>
    <row r="1" spans="1:27" s="28" customFormat="1">
      <c r="A1" s="203" t="s">
        <v>1021</v>
      </c>
    </row>
    <row r="2" spans="1:27" s="28" customFormat="1">
      <c r="A2" s="1118" t="s">
        <v>1022</v>
      </c>
      <c r="B2" s="1120"/>
      <c r="C2" s="1124" t="s">
        <v>1023</v>
      </c>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6"/>
    </row>
    <row r="3" spans="1:27" s="28" customFormat="1">
      <c r="A3" s="1118" t="s">
        <v>215</v>
      </c>
      <c r="B3" s="1120"/>
      <c r="C3" s="1121" t="s">
        <v>1024</v>
      </c>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1123"/>
    </row>
    <row r="4" spans="1:27" s="28" customFormat="1">
      <c r="A4" s="1118" t="s">
        <v>187</v>
      </c>
      <c r="B4" s="1120"/>
      <c r="C4" s="1124" t="s">
        <v>1025</v>
      </c>
      <c r="D4" s="1125"/>
      <c r="E4" s="1125"/>
      <c r="F4" s="1125"/>
      <c r="G4" s="1125"/>
      <c r="H4" s="1125"/>
      <c r="I4" s="1125"/>
      <c r="J4" s="1125"/>
      <c r="K4" s="1125"/>
      <c r="L4" s="1125"/>
      <c r="M4" s="1125"/>
      <c r="N4" s="1125"/>
      <c r="O4" s="1125"/>
      <c r="P4" s="1125"/>
      <c r="Q4" s="1125"/>
      <c r="R4" s="1125"/>
      <c r="S4" s="1125"/>
      <c r="T4" s="1125"/>
      <c r="U4" s="1125"/>
      <c r="V4" s="1125"/>
      <c r="W4" s="1125"/>
      <c r="X4" s="1125"/>
      <c r="Y4" s="1125"/>
      <c r="Z4" s="1125"/>
      <c r="AA4" s="1126"/>
    </row>
    <row r="5" spans="1:27" s="28" customFormat="1">
      <c r="A5" s="1113" t="s">
        <v>198</v>
      </c>
      <c r="B5" s="1115"/>
      <c r="C5" s="16" t="s">
        <v>188</v>
      </c>
      <c r="D5" s="16" t="s">
        <v>189</v>
      </c>
      <c r="E5" s="16" t="s">
        <v>190</v>
      </c>
      <c r="F5" s="16" t="s">
        <v>191</v>
      </c>
      <c r="G5" s="16" t="s">
        <v>192</v>
      </c>
      <c r="H5" s="16" t="s">
        <v>87</v>
      </c>
      <c r="I5" s="16" t="s">
        <v>88</v>
      </c>
      <c r="J5" s="16" t="s">
        <v>89</v>
      </c>
      <c r="K5" s="16" t="s">
        <v>90</v>
      </c>
      <c r="L5" s="16" t="s">
        <v>91</v>
      </c>
      <c r="M5" s="16" t="s">
        <v>92</v>
      </c>
      <c r="N5" s="16" t="s">
        <v>93</v>
      </c>
      <c r="O5" s="16" t="s">
        <v>94</v>
      </c>
      <c r="P5" s="16" t="s">
        <v>95</v>
      </c>
      <c r="Q5" s="16" t="s">
        <v>96</v>
      </c>
      <c r="R5" s="16" t="s">
        <v>97</v>
      </c>
      <c r="S5" s="16" t="s">
        <v>98</v>
      </c>
      <c r="T5" s="16" t="s">
        <v>99</v>
      </c>
      <c r="U5" s="16" t="s">
        <v>100</v>
      </c>
      <c r="V5" s="16" t="s">
        <v>101</v>
      </c>
      <c r="W5" s="16" t="s">
        <v>102</v>
      </c>
      <c r="X5" s="16" t="s">
        <v>103</v>
      </c>
      <c r="Y5" s="16" t="s">
        <v>104</v>
      </c>
      <c r="Z5" s="16" t="s">
        <v>125</v>
      </c>
      <c r="AA5" s="16" t="s">
        <v>136</v>
      </c>
    </row>
    <row r="6" spans="1:27" s="28" customFormat="1">
      <c r="A6" s="410" t="s">
        <v>84</v>
      </c>
      <c r="B6" s="9" t="s">
        <v>46</v>
      </c>
      <c r="C6" s="9" t="s">
        <v>46</v>
      </c>
      <c r="D6" s="9" t="s">
        <v>46</v>
      </c>
      <c r="E6" s="9" t="s">
        <v>46</v>
      </c>
      <c r="F6" s="9" t="s">
        <v>46</v>
      </c>
      <c r="G6" s="9" t="s">
        <v>46</v>
      </c>
      <c r="H6" s="9" t="s">
        <v>46</v>
      </c>
      <c r="I6" s="9" t="s">
        <v>46</v>
      </c>
      <c r="J6" s="9" t="s">
        <v>46</v>
      </c>
      <c r="K6" s="9" t="s">
        <v>46</v>
      </c>
      <c r="L6" s="9" t="s">
        <v>46</v>
      </c>
      <c r="M6" s="9" t="s">
        <v>46</v>
      </c>
      <c r="N6" s="9" t="s">
        <v>46</v>
      </c>
      <c r="O6" s="9" t="s">
        <v>46</v>
      </c>
      <c r="P6" s="9" t="s">
        <v>46</v>
      </c>
      <c r="Q6" s="9" t="s">
        <v>46</v>
      </c>
      <c r="R6" s="9" t="s">
        <v>46</v>
      </c>
      <c r="S6" s="9" t="s">
        <v>46</v>
      </c>
      <c r="T6" s="9" t="s">
        <v>46</v>
      </c>
      <c r="U6" s="9" t="s">
        <v>46</v>
      </c>
      <c r="V6" s="9" t="s">
        <v>46</v>
      </c>
      <c r="W6" s="9" t="s">
        <v>46</v>
      </c>
      <c r="X6" s="9" t="s">
        <v>46</v>
      </c>
      <c r="Y6" s="9" t="s">
        <v>46</v>
      </c>
      <c r="Z6" s="9" t="s">
        <v>46</v>
      </c>
      <c r="AA6" s="9" t="s">
        <v>46</v>
      </c>
    </row>
    <row r="7" spans="1:27" s="28" customFormat="1">
      <c r="A7" s="411" t="s">
        <v>45</v>
      </c>
      <c r="B7" s="9" t="s">
        <v>46</v>
      </c>
      <c r="C7" s="200">
        <v>0.85699999999999998</v>
      </c>
      <c r="D7" s="200">
        <v>0.85399999999999998</v>
      </c>
      <c r="E7" s="200">
        <v>0.82899999999999996</v>
      </c>
      <c r="F7" s="200">
        <v>0.79800000000000004</v>
      </c>
      <c r="G7" s="200">
        <v>0.76900000000000002</v>
      </c>
      <c r="H7" s="200">
        <v>0.75600000000000001</v>
      </c>
      <c r="I7" s="200">
        <v>0.73799999999999999</v>
      </c>
      <c r="J7" s="200">
        <v>0.72599999999999998</v>
      </c>
      <c r="K7" s="200">
        <v>0.71399999999999997</v>
      </c>
      <c r="L7" s="200">
        <v>0.69599999999999995</v>
      </c>
      <c r="M7" s="200">
        <v>0.69899999999999995</v>
      </c>
      <c r="N7" s="200">
        <v>0.68400000000000005</v>
      </c>
      <c r="O7" s="200">
        <v>0.66800000000000004</v>
      </c>
      <c r="P7" s="200">
        <v>0.64200000000000002</v>
      </c>
      <c r="Q7" s="200">
        <v>0.64300000000000002</v>
      </c>
      <c r="R7" s="200">
        <v>0.63300000000000001</v>
      </c>
      <c r="S7" s="200">
        <v>0.61399999999999999</v>
      </c>
      <c r="T7" s="200">
        <v>0.60099999999999998</v>
      </c>
      <c r="U7" s="200">
        <v>0.59399999999999997</v>
      </c>
      <c r="V7" s="200">
        <v>0.58699999999999997</v>
      </c>
      <c r="W7" s="200">
        <v>0.56899999999999995</v>
      </c>
      <c r="X7" s="200">
        <v>0.54900000000000004</v>
      </c>
      <c r="Y7" s="200">
        <v>0.54</v>
      </c>
      <c r="Z7" s="200">
        <v>0.51600000000000001</v>
      </c>
      <c r="AA7" s="200">
        <v>0.5</v>
      </c>
    </row>
    <row r="8" spans="1:27" s="28" customFormat="1">
      <c r="A8" s="411" t="s">
        <v>37</v>
      </c>
      <c r="B8" s="9" t="s">
        <v>46</v>
      </c>
      <c r="C8" s="201">
        <v>0.33900000000000002</v>
      </c>
      <c r="D8" s="201">
        <v>0.34300000000000003</v>
      </c>
      <c r="E8" s="201">
        <v>0.309</v>
      </c>
      <c r="F8" s="201">
        <v>0.307</v>
      </c>
      <c r="G8" s="201">
        <v>0.30199999999999999</v>
      </c>
      <c r="H8" s="201">
        <v>0.307</v>
      </c>
      <c r="I8" s="201">
        <v>0.312</v>
      </c>
      <c r="J8" s="201">
        <v>0.30299999999999999</v>
      </c>
      <c r="K8" s="201">
        <v>0.28999999999999998</v>
      </c>
      <c r="L8" s="201">
        <v>0.27400000000000002</v>
      </c>
      <c r="M8" s="201">
        <v>0.26700000000000002</v>
      </c>
      <c r="N8" s="201">
        <v>0.27600000000000002</v>
      </c>
      <c r="O8" s="201">
        <v>0.27700000000000002</v>
      </c>
      <c r="P8" s="201">
        <v>0.29399999999999998</v>
      </c>
      <c r="Q8" s="201">
        <v>0.28499999999999998</v>
      </c>
      <c r="R8" s="201">
        <v>0.28199999999999997</v>
      </c>
      <c r="S8" s="201">
        <v>0.26500000000000001</v>
      </c>
      <c r="T8" s="201">
        <v>0.248</v>
      </c>
      <c r="U8" s="201">
        <v>0.24399999999999999</v>
      </c>
      <c r="V8" s="201">
        <v>0.23300000000000001</v>
      </c>
      <c r="W8" s="201">
        <v>0.24199999999999999</v>
      </c>
      <c r="X8" s="201">
        <v>0.22900000000000001</v>
      </c>
      <c r="Y8" s="201">
        <v>0.22</v>
      </c>
      <c r="Z8" s="201">
        <v>0.22</v>
      </c>
      <c r="AA8" s="201">
        <v>0.20899999999999999</v>
      </c>
    </row>
    <row r="9" spans="1:27" s="28" customFormat="1">
      <c r="A9" s="411" t="s">
        <v>21</v>
      </c>
      <c r="B9" s="9" t="s">
        <v>46</v>
      </c>
      <c r="C9" s="200">
        <v>0.499</v>
      </c>
      <c r="D9" s="200">
        <v>0.5</v>
      </c>
      <c r="E9" s="200">
        <v>0.49099999999999999</v>
      </c>
      <c r="F9" s="200">
        <v>0.49199999999999999</v>
      </c>
      <c r="G9" s="200">
        <v>0.49099999999999999</v>
      </c>
      <c r="H9" s="200">
        <v>0.48699999999999999</v>
      </c>
      <c r="I9" s="200">
        <v>0.49</v>
      </c>
      <c r="J9" s="200">
        <v>0.44700000000000001</v>
      </c>
      <c r="K9" s="200">
        <v>0.45400000000000001</v>
      </c>
      <c r="L9" s="200">
        <v>0.42099999999999999</v>
      </c>
      <c r="M9" s="200">
        <v>0.40899999999999997</v>
      </c>
      <c r="N9" s="200">
        <v>0.40100000000000002</v>
      </c>
      <c r="O9" s="200">
        <v>0.39300000000000002</v>
      </c>
      <c r="P9" s="200">
        <v>0.39100000000000001</v>
      </c>
      <c r="Q9" s="200">
        <v>0.38100000000000001</v>
      </c>
      <c r="R9" s="200">
        <v>0.36299999999999999</v>
      </c>
      <c r="S9" s="200">
        <v>0.34499999999999997</v>
      </c>
      <c r="T9" s="200">
        <v>0.32300000000000001</v>
      </c>
      <c r="U9" s="200">
        <v>0.32600000000000001</v>
      </c>
      <c r="V9" s="200">
        <v>0.30199999999999999</v>
      </c>
      <c r="W9" s="200">
        <v>0.312</v>
      </c>
      <c r="X9" s="200">
        <v>0.28199999999999997</v>
      </c>
      <c r="Y9" s="200">
        <v>0.27200000000000002</v>
      </c>
      <c r="Z9" s="200">
        <v>0.27400000000000002</v>
      </c>
      <c r="AA9" s="200">
        <v>0.25800000000000001</v>
      </c>
    </row>
    <row r="10" spans="1:27" s="28" customFormat="1">
      <c r="A10" s="411" t="s">
        <v>47</v>
      </c>
      <c r="B10" s="9" t="s">
        <v>46</v>
      </c>
      <c r="C10" s="201">
        <v>0.71599999999999997</v>
      </c>
      <c r="D10" s="201">
        <v>0.72199999999999998</v>
      </c>
      <c r="E10" s="201">
        <v>0.73599999999999999</v>
      </c>
      <c r="F10" s="201">
        <v>0.72</v>
      </c>
      <c r="G10" s="201">
        <v>0.71199999999999997</v>
      </c>
      <c r="H10" s="201">
        <v>0.71399999999999997</v>
      </c>
      <c r="I10" s="201">
        <v>0.72299999999999998</v>
      </c>
      <c r="J10" s="201">
        <v>0.71</v>
      </c>
      <c r="K10" s="201">
        <v>0.69099999999999995</v>
      </c>
      <c r="L10" s="201">
        <v>0.66900000000000004</v>
      </c>
      <c r="M10" s="201">
        <v>0.65600000000000003</v>
      </c>
      <c r="N10" s="201">
        <v>0.63600000000000001</v>
      </c>
      <c r="O10" s="201">
        <v>0.61899999999999999</v>
      </c>
      <c r="P10" s="201">
        <v>0.624</v>
      </c>
      <c r="Q10" s="201">
        <v>0.60599999999999998</v>
      </c>
      <c r="R10" s="201">
        <v>0.58099999999999996</v>
      </c>
      <c r="S10" s="201">
        <v>0.55900000000000005</v>
      </c>
      <c r="T10" s="201">
        <v>0.56200000000000006</v>
      </c>
      <c r="U10" s="201">
        <v>0.54300000000000004</v>
      </c>
      <c r="V10" s="201">
        <v>0.52700000000000002</v>
      </c>
      <c r="W10" s="201">
        <v>0.51800000000000002</v>
      </c>
      <c r="X10" s="201">
        <v>0.505</v>
      </c>
      <c r="Y10" s="201">
        <v>0.502</v>
      </c>
      <c r="Z10" s="201">
        <v>0.5</v>
      </c>
      <c r="AA10" s="201">
        <v>0.48899999999999999</v>
      </c>
    </row>
    <row r="11" spans="1:27" s="28" customFormat="1">
      <c r="A11" s="411" t="s">
        <v>62</v>
      </c>
      <c r="B11" s="9" t="s">
        <v>46</v>
      </c>
      <c r="C11" s="200">
        <v>0.45900000000000002</v>
      </c>
      <c r="D11" s="200">
        <v>0.41</v>
      </c>
      <c r="E11" s="200">
        <v>0.379</v>
      </c>
      <c r="F11" s="200">
        <v>0.373</v>
      </c>
      <c r="G11" s="200">
        <v>0.374</v>
      </c>
      <c r="H11" s="200">
        <v>0.35899999999999999</v>
      </c>
      <c r="I11" s="200">
        <v>0.36899999999999999</v>
      </c>
      <c r="J11" s="200">
        <v>0.38400000000000001</v>
      </c>
      <c r="K11" s="200">
        <v>0.373</v>
      </c>
      <c r="L11" s="200">
        <v>0.39100000000000001</v>
      </c>
      <c r="M11" s="200">
        <v>0.36</v>
      </c>
      <c r="N11" s="200">
        <v>0.33900000000000002</v>
      </c>
      <c r="O11" s="200">
        <v>0.33400000000000002</v>
      </c>
      <c r="P11" s="200">
        <v>0.32700000000000001</v>
      </c>
      <c r="Q11" s="200">
        <v>0.33</v>
      </c>
      <c r="R11" s="200">
        <v>0.317</v>
      </c>
      <c r="S11" s="200">
        <v>0.30499999999999999</v>
      </c>
      <c r="T11" s="200">
        <v>0.32300000000000001</v>
      </c>
      <c r="U11" s="200">
        <v>0.317</v>
      </c>
      <c r="V11" s="200">
        <v>0.31</v>
      </c>
      <c r="W11" s="200">
        <v>0.29499999999999998</v>
      </c>
      <c r="X11" s="200" t="s">
        <v>193</v>
      </c>
      <c r="Y11" s="200" t="s">
        <v>193</v>
      </c>
      <c r="Z11" s="200" t="s">
        <v>193</v>
      </c>
      <c r="AA11" s="200" t="s">
        <v>193</v>
      </c>
    </row>
    <row r="12" spans="1:27" s="28" customFormat="1">
      <c r="A12" s="411" t="s">
        <v>23</v>
      </c>
      <c r="B12" s="9" t="s">
        <v>46</v>
      </c>
      <c r="C12" s="201">
        <v>0.99</v>
      </c>
      <c r="D12" s="201">
        <v>1.012</v>
      </c>
      <c r="E12" s="201">
        <v>0.97899999999999998</v>
      </c>
      <c r="F12" s="201">
        <v>0.93300000000000005</v>
      </c>
      <c r="G12" s="201">
        <v>0.86399999999999999</v>
      </c>
      <c r="H12" s="201">
        <v>0.81599999999999995</v>
      </c>
      <c r="I12" s="201">
        <v>0.79300000000000004</v>
      </c>
      <c r="J12" s="201">
        <v>0.77900000000000003</v>
      </c>
      <c r="K12" s="201">
        <v>0.752</v>
      </c>
      <c r="L12" s="201">
        <v>0.69599999999999995</v>
      </c>
      <c r="M12" s="201">
        <v>0.71399999999999997</v>
      </c>
      <c r="N12" s="201">
        <v>0.69</v>
      </c>
      <c r="O12" s="201">
        <v>0.66300000000000003</v>
      </c>
      <c r="P12" s="201">
        <v>0.65500000000000003</v>
      </c>
      <c r="Q12" s="201">
        <v>0.627</v>
      </c>
      <c r="R12" s="201">
        <v>0.58099999999999996</v>
      </c>
      <c r="S12" s="201">
        <v>0.55000000000000004</v>
      </c>
      <c r="T12" s="201">
        <v>0.52400000000000002</v>
      </c>
      <c r="U12" s="201">
        <v>0.49399999999999999</v>
      </c>
      <c r="V12" s="201">
        <v>0.48899999999999999</v>
      </c>
      <c r="W12" s="201">
        <v>0.48599999999999999</v>
      </c>
      <c r="X12" s="201">
        <v>0.47199999999999998</v>
      </c>
      <c r="Y12" s="201">
        <v>0.46200000000000002</v>
      </c>
      <c r="Z12" s="201">
        <v>0.45</v>
      </c>
      <c r="AA12" s="201">
        <v>0.42499999999999999</v>
      </c>
    </row>
    <row r="13" spans="1:27" s="28" customFormat="1">
      <c r="A13" s="411" t="s">
        <v>24</v>
      </c>
      <c r="B13" s="9" t="s">
        <v>46</v>
      </c>
      <c r="C13" s="200">
        <v>0.42599999999999999</v>
      </c>
      <c r="D13" s="200">
        <v>0.48299999999999998</v>
      </c>
      <c r="E13" s="200">
        <v>0.44</v>
      </c>
      <c r="F13" s="200">
        <v>0.45200000000000001</v>
      </c>
      <c r="G13" s="200">
        <v>0.45</v>
      </c>
      <c r="H13" s="200">
        <v>0.42099999999999999</v>
      </c>
      <c r="I13" s="200">
        <v>0.47699999999999998</v>
      </c>
      <c r="J13" s="200">
        <v>0.41499999999999998</v>
      </c>
      <c r="K13" s="200">
        <v>0.38600000000000001</v>
      </c>
      <c r="L13" s="200">
        <v>0.36399999999999999</v>
      </c>
      <c r="M13" s="200">
        <v>0.33100000000000002</v>
      </c>
      <c r="N13" s="200">
        <v>0.33600000000000002</v>
      </c>
      <c r="O13" s="200">
        <v>0.33300000000000002</v>
      </c>
      <c r="P13" s="200">
        <v>0.35399999999999998</v>
      </c>
      <c r="Q13" s="200">
        <v>0.318</v>
      </c>
      <c r="R13" s="200">
        <v>0.29099999999999998</v>
      </c>
      <c r="S13" s="200">
        <v>0.313</v>
      </c>
      <c r="T13" s="200">
        <v>0.29199999999999998</v>
      </c>
      <c r="U13" s="200">
        <v>0.27900000000000003</v>
      </c>
      <c r="V13" s="200">
        <v>0.28100000000000003</v>
      </c>
      <c r="W13" s="200">
        <v>0.27900000000000003</v>
      </c>
      <c r="X13" s="200">
        <v>0.253</v>
      </c>
      <c r="Y13" s="200">
        <v>0.23200000000000001</v>
      </c>
      <c r="Z13" s="200">
        <v>0.24099999999999999</v>
      </c>
      <c r="AA13" s="200">
        <v>0.22</v>
      </c>
    </row>
    <row r="14" spans="1:27" s="28" customFormat="1">
      <c r="A14" s="411" t="s">
        <v>26</v>
      </c>
      <c r="B14" s="9" t="s">
        <v>46</v>
      </c>
      <c r="C14" s="201">
        <v>1.786</v>
      </c>
      <c r="D14" s="201">
        <v>1.7949999999999999</v>
      </c>
      <c r="E14" s="201">
        <v>1.7190000000000001</v>
      </c>
      <c r="F14" s="201">
        <v>1.4279999999999999</v>
      </c>
      <c r="G14" s="201">
        <v>1.5009999999999999</v>
      </c>
      <c r="H14" s="201">
        <v>1.3180000000000001</v>
      </c>
      <c r="I14" s="201">
        <v>1.2949999999999999</v>
      </c>
      <c r="J14" s="201">
        <v>1.1379999999999999</v>
      </c>
      <c r="K14" s="201">
        <v>1.0089999999999999</v>
      </c>
      <c r="L14" s="201">
        <v>0.94399999999999995</v>
      </c>
      <c r="M14" s="201">
        <v>0.83899999999999997</v>
      </c>
      <c r="N14" s="201">
        <v>0.80800000000000005</v>
      </c>
      <c r="O14" s="201">
        <v>0.73799999999999999</v>
      </c>
      <c r="P14" s="201">
        <v>0.76300000000000001</v>
      </c>
      <c r="Q14" s="201">
        <v>0.72799999999999998</v>
      </c>
      <c r="R14" s="201">
        <v>0.63900000000000001</v>
      </c>
      <c r="S14" s="201">
        <v>0.56000000000000005</v>
      </c>
      <c r="T14" s="201">
        <v>0.61199999999999999</v>
      </c>
      <c r="U14" s="201">
        <v>0.60199999999999998</v>
      </c>
      <c r="V14" s="201">
        <v>0.59</v>
      </c>
      <c r="W14" s="201">
        <v>0.70799999999999996</v>
      </c>
      <c r="X14" s="201">
        <v>0.67700000000000005</v>
      </c>
      <c r="Y14" s="201">
        <v>0.61099999999999999</v>
      </c>
      <c r="Z14" s="201">
        <v>0.67100000000000004</v>
      </c>
      <c r="AA14" s="201">
        <v>0.63300000000000001</v>
      </c>
    </row>
    <row r="15" spans="1:27" s="28" customFormat="1">
      <c r="A15" s="411" t="s">
        <v>42</v>
      </c>
      <c r="B15" s="9" t="s">
        <v>46</v>
      </c>
      <c r="C15" s="200">
        <v>0.51300000000000001</v>
      </c>
      <c r="D15" s="200">
        <v>0.52800000000000002</v>
      </c>
      <c r="E15" s="200">
        <v>0.53500000000000003</v>
      </c>
      <c r="F15" s="200">
        <v>0.55700000000000005</v>
      </c>
      <c r="G15" s="200">
        <v>0.57799999999999996</v>
      </c>
      <c r="H15" s="200">
        <v>0.52900000000000003</v>
      </c>
      <c r="I15" s="200">
        <v>0.55100000000000005</v>
      </c>
      <c r="J15" s="200">
        <v>0.50900000000000001</v>
      </c>
      <c r="K15" s="200">
        <v>0.46</v>
      </c>
      <c r="L15" s="200">
        <v>0.436</v>
      </c>
      <c r="M15" s="200">
        <v>0.40200000000000002</v>
      </c>
      <c r="N15" s="200">
        <v>0.42199999999999999</v>
      </c>
      <c r="O15" s="200">
        <v>0.42799999999999999</v>
      </c>
      <c r="P15" s="200">
        <v>0.46100000000000002</v>
      </c>
      <c r="Q15" s="200">
        <v>0.42299999999999999</v>
      </c>
      <c r="R15" s="200">
        <v>0.35199999999999998</v>
      </c>
      <c r="S15" s="200">
        <v>0.39300000000000002</v>
      </c>
      <c r="T15" s="200">
        <v>0.36599999999999999</v>
      </c>
      <c r="U15" s="200">
        <v>0.32700000000000001</v>
      </c>
      <c r="V15" s="200">
        <v>0.33900000000000002</v>
      </c>
      <c r="W15" s="200">
        <v>0.36899999999999999</v>
      </c>
      <c r="X15" s="200">
        <v>0.32200000000000001</v>
      </c>
      <c r="Y15" s="200">
        <v>0.3</v>
      </c>
      <c r="Z15" s="200">
        <v>0.30599999999999999</v>
      </c>
      <c r="AA15" s="200">
        <v>0.28799999999999998</v>
      </c>
    </row>
    <row r="16" spans="1:27" s="28" customFormat="1">
      <c r="A16" s="411" t="s">
        <v>28</v>
      </c>
      <c r="B16" s="9" t="s">
        <v>46</v>
      </c>
      <c r="C16" s="201">
        <v>0.32600000000000001</v>
      </c>
      <c r="D16" s="201">
        <v>0.33900000000000002</v>
      </c>
      <c r="E16" s="201">
        <v>0.32700000000000001</v>
      </c>
      <c r="F16" s="201">
        <v>0.316</v>
      </c>
      <c r="G16" s="201">
        <v>0.308</v>
      </c>
      <c r="H16" s="201">
        <v>0.30599999999999999</v>
      </c>
      <c r="I16" s="201">
        <v>0.31</v>
      </c>
      <c r="J16" s="201">
        <v>0.3</v>
      </c>
      <c r="K16" s="201">
        <v>0.29799999999999999</v>
      </c>
      <c r="L16" s="201">
        <v>0.28100000000000003</v>
      </c>
      <c r="M16" s="201">
        <v>0.26900000000000002</v>
      </c>
      <c r="N16" s="201">
        <v>0.26400000000000001</v>
      </c>
      <c r="O16" s="201">
        <v>0.25800000000000001</v>
      </c>
      <c r="P16" s="201">
        <v>0.25900000000000001</v>
      </c>
      <c r="Q16" s="201">
        <v>0.251</v>
      </c>
      <c r="R16" s="201">
        <v>0.248</v>
      </c>
      <c r="S16" s="201">
        <v>0.23799999999999999</v>
      </c>
      <c r="T16" s="201">
        <v>0.22800000000000001</v>
      </c>
      <c r="U16" s="201">
        <v>0.22500000000000001</v>
      </c>
      <c r="V16" s="201">
        <v>0.223</v>
      </c>
      <c r="W16" s="201">
        <v>0.222</v>
      </c>
      <c r="X16" s="201">
        <v>0.20599999999999999</v>
      </c>
      <c r="Y16" s="201">
        <v>0.20699999999999999</v>
      </c>
      <c r="Z16" s="201">
        <v>0.20399999999999999</v>
      </c>
      <c r="AA16" s="201">
        <v>0.193</v>
      </c>
    </row>
    <row r="17" spans="1:27" s="28" customFormat="1">
      <c r="A17" s="412" t="s">
        <v>25</v>
      </c>
      <c r="B17" s="9" t="s">
        <v>46</v>
      </c>
      <c r="C17" s="200">
        <v>0.51100000000000001</v>
      </c>
      <c r="D17" s="200">
        <v>0.46800000000000003</v>
      </c>
      <c r="E17" s="200">
        <v>0.44</v>
      </c>
      <c r="F17" s="200">
        <v>0.441</v>
      </c>
      <c r="G17" s="200">
        <v>0.42299999999999999</v>
      </c>
      <c r="H17" s="200">
        <v>0.41499999999999998</v>
      </c>
      <c r="I17" s="200">
        <v>0.41799999999999998</v>
      </c>
      <c r="J17" s="200">
        <v>0.39800000000000002</v>
      </c>
      <c r="K17" s="200">
        <v>0.38100000000000001</v>
      </c>
      <c r="L17" s="200">
        <v>0.36199999999999999</v>
      </c>
      <c r="M17" s="200">
        <v>0.35099999999999998</v>
      </c>
      <c r="N17" s="200">
        <v>0.35</v>
      </c>
      <c r="O17" s="200">
        <v>0.34300000000000003</v>
      </c>
      <c r="P17" s="200">
        <v>0.34499999999999997</v>
      </c>
      <c r="Q17" s="200">
        <v>0.33500000000000002</v>
      </c>
      <c r="R17" s="200">
        <v>0.32500000000000001</v>
      </c>
      <c r="S17" s="200">
        <v>0.315</v>
      </c>
      <c r="T17" s="200">
        <v>0.29699999999999999</v>
      </c>
      <c r="U17" s="200">
        <v>0.29499999999999998</v>
      </c>
      <c r="V17" s="200">
        <v>0.28999999999999998</v>
      </c>
      <c r="W17" s="200">
        <v>0.28999999999999998</v>
      </c>
      <c r="X17" s="200">
        <v>0.27400000000000002</v>
      </c>
      <c r="Y17" s="200">
        <v>0.27400000000000002</v>
      </c>
      <c r="Z17" s="200">
        <v>0.27900000000000003</v>
      </c>
      <c r="AA17" s="200">
        <v>0.26200000000000001</v>
      </c>
    </row>
    <row r="18" spans="1:27" s="28" customFormat="1">
      <c r="A18" s="411" t="s">
        <v>48</v>
      </c>
      <c r="B18" s="9" t="s">
        <v>46</v>
      </c>
      <c r="C18" s="201">
        <v>0.49299999999999999</v>
      </c>
      <c r="D18" s="201">
        <v>0.47799999999999998</v>
      </c>
      <c r="E18" s="201">
        <v>0.48</v>
      </c>
      <c r="F18" s="201">
        <v>0.48599999999999999</v>
      </c>
      <c r="G18" s="201">
        <v>0.48899999999999999</v>
      </c>
      <c r="H18" s="201">
        <v>0.48899999999999999</v>
      </c>
      <c r="I18" s="201">
        <v>0.48899999999999999</v>
      </c>
      <c r="J18" s="201">
        <v>0.48799999999999999</v>
      </c>
      <c r="K18" s="201">
        <v>0.49199999999999999</v>
      </c>
      <c r="L18" s="201">
        <v>0.47799999999999998</v>
      </c>
      <c r="M18" s="201">
        <v>0.47199999999999998</v>
      </c>
      <c r="N18" s="201">
        <v>0.45500000000000002</v>
      </c>
      <c r="O18" s="201">
        <v>0.438</v>
      </c>
      <c r="P18" s="201">
        <v>0.42499999999999999</v>
      </c>
      <c r="Q18" s="201">
        <v>0.40600000000000003</v>
      </c>
      <c r="R18" s="201">
        <v>0.41499999999999998</v>
      </c>
      <c r="S18" s="201">
        <v>0.38200000000000001</v>
      </c>
      <c r="T18" s="201">
        <v>0.378</v>
      </c>
      <c r="U18" s="201">
        <v>0.36899999999999999</v>
      </c>
      <c r="V18" s="201">
        <v>0.36599999999999999</v>
      </c>
      <c r="W18" s="201">
        <v>0.36799999999999999</v>
      </c>
      <c r="X18" s="201">
        <v>0.39500000000000002</v>
      </c>
      <c r="Y18" s="201">
        <v>0.41299999999999998</v>
      </c>
      <c r="Z18" s="201">
        <v>0.39800000000000002</v>
      </c>
      <c r="AA18" s="201">
        <v>0.38300000000000001</v>
      </c>
    </row>
    <row r="19" spans="1:27" s="28" customFormat="1">
      <c r="A19" s="411" t="s">
        <v>34</v>
      </c>
      <c r="B19" s="9" t="s">
        <v>46</v>
      </c>
      <c r="C19" s="200">
        <v>0.54400000000000004</v>
      </c>
      <c r="D19" s="200">
        <v>0.57699999999999996</v>
      </c>
      <c r="E19" s="200">
        <v>0.52700000000000002</v>
      </c>
      <c r="F19" s="200">
        <v>0.53600000000000003</v>
      </c>
      <c r="G19" s="200">
        <v>0.51300000000000001</v>
      </c>
      <c r="H19" s="200">
        <v>0.497</v>
      </c>
      <c r="I19" s="200">
        <v>0.51200000000000001</v>
      </c>
      <c r="J19" s="200">
        <v>0.48599999999999999</v>
      </c>
      <c r="K19" s="200">
        <v>0.46300000000000002</v>
      </c>
      <c r="L19" s="200">
        <v>0.45200000000000001</v>
      </c>
      <c r="M19" s="200">
        <v>0.41599999999999998</v>
      </c>
      <c r="N19" s="200">
        <v>0.41199999999999998</v>
      </c>
      <c r="O19" s="200">
        <v>0.38700000000000001</v>
      </c>
      <c r="P19" s="200">
        <v>0.38800000000000001</v>
      </c>
      <c r="Q19" s="200">
        <v>0.36399999999999999</v>
      </c>
      <c r="R19" s="200">
        <v>0.34799999999999998</v>
      </c>
      <c r="S19" s="200">
        <v>0.33100000000000002</v>
      </c>
      <c r="T19" s="200">
        <v>0.32200000000000001</v>
      </c>
      <c r="U19" s="200">
        <v>0.311</v>
      </c>
      <c r="V19" s="200">
        <v>0.30399999999999999</v>
      </c>
      <c r="W19" s="200">
        <v>0.30399999999999999</v>
      </c>
      <c r="X19" s="200">
        <v>0.29099999999999998</v>
      </c>
      <c r="Y19" s="200">
        <v>0.27800000000000002</v>
      </c>
      <c r="Z19" s="200">
        <v>0.26200000000000001</v>
      </c>
      <c r="AA19" s="200">
        <v>0.251</v>
      </c>
    </row>
    <row r="20" spans="1:27" s="28" customFormat="1">
      <c r="A20" s="411" t="s">
        <v>49</v>
      </c>
      <c r="B20" s="9" t="s">
        <v>46</v>
      </c>
      <c r="C20" s="201">
        <v>0.5</v>
      </c>
      <c r="D20" s="201">
        <v>0.47799999999999998</v>
      </c>
      <c r="E20" s="201">
        <v>0.47699999999999998</v>
      </c>
      <c r="F20" s="201">
        <v>0.47799999999999998</v>
      </c>
      <c r="G20" s="201">
        <v>0.45300000000000001</v>
      </c>
      <c r="H20" s="201">
        <v>0.46100000000000002</v>
      </c>
      <c r="I20" s="201">
        <v>0.45</v>
      </c>
      <c r="J20" s="201">
        <v>0.44600000000000001</v>
      </c>
      <c r="K20" s="201">
        <v>0.436</v>
      </c>
      <c r="L20" s="201">
        <v>0.44400000000000001</v>
      </c>
      <c r="M20" s="201">
        <v>0.42199999999999999</v>
      </c>
      <c r="N20" s="201">
        <v>0.40100000000000002</v>
      </c>
      <c r="O20" s="201">
        <v>0.40200000000000002</v>
      </c>
      <c r="P20" s="201">
        <v>0.38900000000000001</v>
      </c>
      <c r="Q20" s="201">
        <v>0.36199999999999999</v>
      </c>
      <c r="R20" s="201">
        <v>0.33800000000000002</v>
      </c>
      <c r="S20" s="201">
        <v>0.37</v>
      </c>
      <c r="T20" s="201">
        <v>0.35799999999999998</v>
      </c>
      <c r="U20" s="201">
        <v>0.38500000000000001</v>
      </c>
      <c r="V20" s="201">
        <v>0.38100000000000001</v>
      </c>
      <c r="W20" s="201">
        <v>0.38500000000000001</v>
      </c>
      <c r="X20" s="201">
        <v>0.36099999999999999</v>
      </c>
      <c r="Y20" s="201">
        <v>0.35899999999999999</v>
      </c>
      <c r="Z20" s="201">
        <v>0.34399999999999997</v>
      </c>
      <c r="AA20" s="201">
        <v>0.34300000000000003</v>
      </c>
    </row>
    <row r="21" spans="1:27" s="28" customFormat="1">
      <c r="A21" s="411" t="s">
        <v>50</v>
      </c>
      <c r="B21" s="9" t="s">
        <v>46</v>
      </c>
      <c r="C21" s="200">
        <v>0.77600000000000002</v>
      </c>
      <c r="D21" s="200">
        <v>0.77100000000000002</v>
      </c>
      <c r="E21" s="200">
        <v>0.746</v>
      </c>
      <c r="F21" s="200">
        <v>0.73</v>
      </c>
      <c r="G21" s="200">
        <v>0.70599999999999996</v>
      </c>
      <c r="H21" s="200">
        <v>0.65900000000000003</v>
      </c>
      <c r="I21" s="200">
        <v>0.625</v>
      </c>
      <c r="J21" s="200">
        <v>0.57599999999999996</v>
      </c>
      <c r="K21" s="200">
        <v>0.54900000000000004</v>
      </c>
      <c r="L21" s="200">
        <v>0.504</v>
      </c>
      <c r="M21" s="200">
        <v>0.47199999999999998</v>
      </c>
      <c r="N21" s="200">
        <v>0.46</v>
      </c>
      <c r="O21" s="200">
        <v>0.42199999999999999</v>
      </c>
      <c r="P21" s="200">
        <v>0.40799999999999997</v>
      </c>
      <c r="Q21" s="200">
        <v>0.38700000000000001</v>
      </c>
      <c r="R21" s="200">
        <v>0.371</v>
      </c>
      <c r="S21" s="200">
        <v>0.34599999999999997</v>
      </c>
      <c r="T21" s="200">
        <v>0.32500000000000001</v>
      </c>
      <c r="U21" s="200">
        <v>0.32900000000000001</v>
      </c>
      <c r="V21" s="200">
        <v>0.32</v>
      </c>
      <c r="W21" s="200">
        <v>0.316</v>
      </c>
      <c r="X21" s="200">
        <v>0.28799999999999998</v>
      </c>
      <c r="Y21" s="200">
        <v>0.28999999999999998</v>
      </c>
      <c r="Z21" s="200">
        <v>0.28499999999999998</v>
      </c>
      <c r="AA21" s="200">
        <v>0.26900000000000002</v>
      </c>
    </row>
    <row r="22" spans="1:27" s="28" customFormat="1">
      <c r="A22" s="412" t="s">
        <v>63</v>
      </c>
      <c r="B22" s="9" t="s">
        <v>46</v>
      </c>
      <c r="C22" s="201" t="s">
        <v>193</v>
      </c>
      <c r="D22" s="201" t="s">
        <v>193</v>
      </c>
      <c r="E22" s="201" t="s">
        <v>193</v>
      </c>
      <c r="F22" s="201" t="s">
        <v>193</v>
      </c>
      <c r="G22" s="201" t="s">
        <v>193</v>
      </c>
      <c r="H22" s="201" t="s">
        <v>193</v>
      </c>
      <c r="I22" s="201">
        <v>0.438</v>
      </c>
      <c r="J22" s="201" t="s">
        <v>193</v>
      </c>
      <c r="K22" s="201" t="s">
        <v>193</v>
      </c>
      <c r="L22" s="201" t="s">
        <v>193</v>
      </c>
      <c r="M22" s="201">
        <v>0.41799999999999998</v>
      </c>
      <c r="N22" s="201" t="s">
        <v>193</v>
      </c>
      <c r="O22" s="201" t="s">
        <v>193</v>
      </c>
      <c r="P22" s="201">
        <v>0.438</v>
      </c>
      <c r="Q22" s="201">
        <v>0.42</v>
      </c>
      <c r="R22" s="201">
        <v>0.40500000000000003</v>
      </c>
      <c r="S22" s="201">
        <v>0.39</v>
      </c>
      <c r="T22" s="201">
        <v>0.379</v>
      </c>
      <c r="U22" s="201">
        <v>0.374</v>
      </c>
      <c r="V22" s="201">
        <v>0.35199999999999998</v>
      </c>
      <c r="W22" s="201">
        <v>0.34899999999999998</v>
      </c>
      <c r="X22" s="201">
        <v>0.33800000000000002</v>
      </c>
      <c r="Y22" s="201">
        <v>0.35399999999999998</v>
      </c>
      <c r="Z22" s="201">
        <v>0.31900000000000001</v>
      </c>
      <c r="AA22" s="201" t="s">
        <v>193</v>
      </c>
    </row>
    <row r="23" spans="1:27" s="28" customFormat="1">
      <c r="A23" s="411" t="s">
        <v>29</v>
      </c>
      <c r="B23" s="9" t="s">
        <v>46</v>
      </c>
      <c r="C23" s="200">
        <v>0.308</v>
      </c>
      <c r="D23" s="200">
        <v>0.30399999999999999</v>
      </c>
      <c r="E23" s="200">
        <v>0.3</v>
      </c>
      <c r="F23" s="200">
        <v>0.29899999999999999</v>
      </c>
      <c r="G23" s="200">
        <v>0.28799999999999998</v>
      </c>
      <c r="H23" s="200">
        <v>0.29499999999999998</v>
      </c>
      <c r="I23" s="200">
        <v>0.28799999999999998</v>
      </c>
      <c r="J23" s="200">
        <v>0.28599999999999998</v>
      </c>
      <c r="K23" s="200">
        <v>0.28699999999999998</v>
      </c>
      <c r="L23" s="200">
        <v>0.28599999999999998</v>
      </c>
      <c r="M23" s="200">
        <v>0.27800000000000002</v>
      </c>
      <c r="N23" s="200">
        <v>0.27700000000000002</v>
      </c>
      <c r="O23" s="200">
        <v>0.27600000000000002</v>
      </c>
      <c r="P23" s="200">
        <v>0.28399999999999997</v>
      </c>
      <c r="Q23" s="200">
        <v>0.28000000000000003</v>
      </c>
      <c r="R23" s="200">
        <v>0.27700000000000002</v>
      </c>
      <c r="S23" s="200">
        <v>0.26700000000000002</v>
      </c>
      <c r="T23" s="200">
        <v>0.25900000000000001</v>
      </c>
      <c r="U23" s="200">
        <v>0.25700000000000001</v>
      </c>
      <c r="V23" s="200">
        <v>0.247</v>
      </c>
      <c r="W23" s="200">
        <v>0.247</v>
      </c>
      <c r="X23" s="200">
        <v>0.23899999999999999</v>
      </c>
      <c r="Y23" s="200">
        <v>0.23300000000000001</v>
      </c>
      <c r="Z23" s="200">
        <v>0.222</v>
      </c>
      <c r="AA23" s="200">
        <v>0.21299999999999999</v>
      </c>
    </row>
    <row r="24" spans="1:27" s="28" customFormat="1">
      <c r="A24" s="411" t="s">
        <v>51</v>
      </c>
      <c r="B24" s="9" t="s">
        <v>46</v>
      </c>
      <c r="C24" s="201">
        <v>0.35499999999999998</v>
      </c>
      <c r="D24" s="201">
        <v>0.34599999999999997</v>
      </c>
      <c r="E24" s="201">
        <v>0.34699999999999998</v>
      </c>
      <c r="F24" s="201">
        <v>0.34399999999999997</v>
      </c>
      <c r="G24" s="201">
        <v>0.36</v>
      </c>
      <c r="H24" s="201">
        <v>0.35899999999999999</v>
      </c>
      <c r="I24" s="201">
        <v>0.35299999999999998</v>
      </c>
      <c r="J24" s="201">
        <v>0.34699999999999998</v>
      </c>
      <c r="K24" s="201">
        <v>0.34300000000000003</v>
      </c>
      <c r="L24" s="201">
        <v>0.34899999999999998</v>
      </c>
      <c r="M24" s="201">
        <v>0.34599999999999997</v>
      </c>
      <c r="N24" s="201">
        <v>0.33800000000000002</v>
      </c>
      <c r="O24" s="201">
        <v>0.34499999999999997</v>
      </c>
      <c r="P24" s="201">
        <v>0.34</v>
      </c>
      <c r="Q24" s="201">
        <v>0.33100000000000002</v>
      </c>
      <c r="R24" s="201">
        <v>0.32900000000000001</v>
      </c>
      <c r="S24" s="201">
        <v>0.31900000000000001</v>
      </c>
      <c r="T24" s="201">
        <v>0.32</v>
      </c>
      <c r="U24" s="201">
        <v>0.30399999999999999</v>
      </c>
      <c r="V24" s="201">
        <v>0.30299999999999999</v>
      </c>
      <c r="W24" s="201">
        <v>0.30199999999999999</v>
      </c>
      <c r="X24" s="201">
        <v>0.315</v>
      </c>
      <c r="Y24" s="201">
        <v>0.317</v>
      </c>
      <c r="Z24" s="201">
        <v>0.317</v>
      </c>
      <c r="AA24" s="201">
        <v>0.307</v>
      </c>
    </row>
    <row r="25" spans="1:27" s="28" customFormat="1">
      <c r="A25" s="411" t="s">
        <v>52</v>
      </c>
      <c r="B25" s="9" t="s">
        <v>46</v>
      </c>
      <c r="C25" s="200">
        <v>0.58599999999999997</v>
      </c>
      <c r="D25" s="200">
        <v>0.57299999999999995</v>
      </c>
      <c r="E25" s="200">
        <v>0.58499999999999996</v>
      </c>
      <c r="F25" s="200">
        <v>0.60399999999999998</v>
      </c>
      <c r="G25" s="200">
        <v>0.59</v>
      </c>
      <c r="H25" s="200">
        <v>0.57999999999999996</v>
      </c>
      <c r="I25" s="200">
        <v>0.58199999999999996</v>
      </c>
      <c r="J25" s="200">
        <v>0.58499999999999996</v>
      </c>
      <c r="K25" s="200">
        <v>0.53200000000000003</v>
      </c>
      <c r="L25" s="200">
        <v>0.52</v>
      </c>
      <c r="M25" s="200">
        <v>0.51100000000000001</v>
      </c>
      <c r="N25" s="200">
        <v>0.501</v>
      </c>
      <c r="O25" s="200">
        <v>0.48599999999999999</v>
      </c>
      <c r="P25" s="200">
        <v>0.48099999999999998</v>
      </c>
      <c r="Q25" s="200">
        <v>0.46700000000000003</v>
      </c>
      <c r="R25" s="200">
        <v>0.45200000000000001</v>
      </c>
      <c r="S25" s="200">
        <v>0.434</v>
      </c>
      <c r="T25" s="200">
        <v>0.42299999999999999</v>
      </c>
      <c r="U25" s="200">
        <v>0.42099999999999999</v>
      </c>
      <c r="V25" s="200">
        <v>0.42</v>
      </c>
      <c r="W25" s="200">
        <v>0.434</v>
      </c>
      <c r="X25" s="200">
        <v>0.436</v>
      </c>
      <c r="Y25" s="200">
        <v>0.42899999999999999</v>
      </c>
      <c r="Z25" s="200">
        <v>0.42299999999999999</v>
      </c>
      <c r="AA25" s="200" t="s">
        <v>193</v>
      </c>
    </row>
    <row r="26" spans="1:27" s="28" customFormat="1">
      <c r="A26" s="412" t="s">
        <v>31</v>
      </c>
      <c r="B26" s="9" t="s">
        <v>46</v>
      </c>
      <c r="C26" s="201">
        <v>0.68100000000000005</v>
      </c>
      <c r="D26" s="201">
        <v>0.72699999999999998</v>
      </c>
      <c r="E26" s="201">
        <v>0.95499999999999996</v>
      </c>
      <c r="F26" s="201">
        <v>0.83</v>
      </c>
      <c r="G26" s="201">
        <v>0.71699999999999997</v>
      </c>
      <c r="H26" s="201">
        <v>0.65200000000000002</v>
      </c>
      <c r="I26" s="201">
        <v>0.63900000000000001</v>
      </c>
      <c r="J26" s="201">
        <v>0.56100000000000005</v>
      </c>
      <c r="K26" s="201">
        <v>0.505</v>
      </c>
      <c r="L26" s="201">
        <v>0.45900000000000002</v>
      </c>
      <c r="M26" s="201">
        <v>0.41299999999999998</v>
      </c>
      <c r="N26" s="201">
        <v>0.41099999999999998</v>
      </c>
      <c r="O26" s="201">
        <v>0.38300000000000001</v>
      </c>
      <c r="P26" s="201">
        <v>0.35799999999999998</v>
      </c>
      <c r="Q26" s="201">
        <v>0.33200000000000002</v>
      </c>
      <c r="R26" s="201">
        <v>0.30499999999999999</v>
      </c>
      <c r="S26" s="201">
        <v>0.28499999999999998</v>
      </c>
      <c r="T26" s="201">
        <v>0.26900000000000002</v>
      </c>
      <c r="U26" s="201">
        <v>0.26800000000000002</v>
      </c>
      <c r="V26" s="201">
        <v>0.29299999999999998</v>
      </c>
      <c r="W26" s="201">
        <v>0.33600000000000002</v>
      </c>
      <c r="X26" s="201">
        <v>0.29599999999999999</v>
      </c>
      <c r="Y26" s="201">
        <v>0.28299999999999997</v>
      </c>
      <c r="Z26" s="201">
        <v>0.27300000000000002</v>
      </c>
      <c r="AA26" s="201">
        <v>0.26500000000000001</v>
      </c>
    </row>
    <row r="27" spans="1:27" s="28" customFormat="1">
      <c r="A27" s="411" t="s">
        <v>33</v>
      </c>
      <c r="B27" s="9" t="s">
        <v>46</v>
      </c>
      <c r="C27" s="200">
        <v>0.64100000000000001</v>
      </c>
      <c r="D27" s="200">
        <v>0.61499999999999999</v>
      </c>
      <c r="E27" s="200">
        <v>0.59399999999999997</v>
      </c>
      <c r="F27" s="200">
        <v>0.57499999999999996</v>
      </c>
      <c r="G27" s="200">
        <v>0.51900000000000002</v>
      </c>
      <c r="H27" s="200">
        <v>0.41399999999999998</v>
      </c>
      <c r="I27" s="200">
        <v>0.41099999999999998</v>
      </c>
      <c r="J27" s="200">
        <v>0.36199999999999999</v>
      </c>
      <c r="K27" s="200">
        <v>0.307</v>
      </c>
      <c r="L27" s="200">
        <v>0.29499999999999998</v>
      </c>
      <c r="M27" s="200">
        <v>0.29699999999999999</v>
      </c>
      <c r="N27" s="200">
        <v>0.30599999999999999</v>
      </c>
      <c r="O27" s="200">
        <v>0.317</v>
      </c>
      <c r="P27" s="200">
        <v>0.32300000000000001</v>
      </c>
      <c r="Q27" s="200">
        <v>0.34799999999999998</v>
      </c>
      <c r="R27" s="200">
        <v>0.34399999999999997</v>
      </c>
      <c r="S27" s="200">
        <v>0.32300000000000001</v>
      </c>
      <c r="T27" s="200">
        <v>0.28499999999999998</v>
      </c>
      <c r="U27" s="200">
        <v>0.28399999999999997</v>
      </c>
      <c r="V27" s="200">
        <v>0.28699999999999998</v>
      </c>
      <c r="W27" s="200">
        <v>0.28499999999999998</v>
      </c>
      <c r="X27" s="200">
        <v>0.27500000000000002</v>
      </c>
      <c r="Y27" s="200">
        <v>0.27</v>
      </c>
      <c r="Z27" s="200">
        <v>0.246</v>
      </c>
      <c r="AA27" s="200">
        <v>0.22700000000000001</v>
      </c>
    </row>
    <row r="28" spans="1:27" s="28" customFormat="1">
      <c r="A28" s="412" t="s">
        <v>53</v>
      </c>
      <c r="B28" s="9" t="s">
        <v>46</v>
      </c>
      <c r="C28" s="201">
        <v>0.45100000000000001</v>
      </c>
      <c r="D28" s="201">
        <v>0.439</v>
      </c>
      <c r="E28" s="201">
        <v>0.42299999999999999</v>
      </c>
      <c r="F28" s="201">
        <v>0.42399999999999999</v>
      </c>
      <c r="G28" s="201">
        <v>0.43099999999999999</v>
      </c>
      <c r="H28" s="201">
        <v>0.44400000000000001</v>
      </c>
      <c r="I28" s="201">
        <v>0.437</v>
      </c>
      <c r="J28" s="201">
        <v>0.42299999999999999</v>
      </c>
      <c r="K28" s="201">
        <v>0.42099999999999999</v>
      </c>
      <c r="L28" s="201">
        <v>0.40100000000000002</v>
      </c>
      <c r="M28" s="201">
        <v>0.39400000000000002</v>
      </c>
      <c r="N28" s="201">
        <v>0.39400000000000002</v>
      </c>
      <c r="O28" s="201">
        <v>0.39500000000000002</v>
      </c>
      <c r="P28" s="201">
        <v>0.39700000000000002</v>
      </c>
      <c r="Q28" s="201">
        <v>0.40100000000000002</v>
      </c>
      <c r="R28" s="201">
        <v>0.39100000000000001</v>
      </c>
      <c r="S28" s="201">
        <v>0.39</v>
      </c>
      <c r="T28" s="201">
        <v>0.39400000000000002</v>
      </c>
      <c r="U28" s="201">
        <v>0.40500000000000003</v>
      </c>
      <c r="V28" s="201">
        <v>0.41899999999999998</v>
      </c>
      <c r="W28" s="201">
        <v>0.40500000000000003</v>
      </c>
      <c r="X28" s="201" t="s">
        <v>193</v>
      </c>
      <c r="Y28" s="201" t="s">
        <v>193</v>
      </c>
      <c r="Z28" s="201">
        <v>0.33400000000000002</v>
      </c>
      <c r="AA28" s="201" t="s">
        <v>193</v>
      </c>
    </row>
    <row r="29" spans="1:27" s="28" customFormat="1">
      <c r="A29" s="411" t="s">
        <v>36</v>
      </c>
      <c r="B29" s="9" t="s">
        <v>46</v>
      </c>
      <c r="C29" s="200">
        <v>0.46899999999999997</v>
      </c>
      <c r="D29" s="200">
        <v>0.47399999999999998</v>
      </c>
      <c r="E29" s="200">
        <v>0.46800000000000003</v>
      </c>
      <c r="F29" s="200">
        <v>0.46500000000000002</v>
      </c>
      <c r="G29" s="200">
        <v>0.45900000000000002</v>
      </c>
      <c r="H29" s="200">
        <v>0.438</v>
      </c>
      <c r="I29" s="200">
        <v>0.443</v>
      </c>
      <c r="J29" s="200">
        <v>0.41199999999999998</v>
      </c>
      <c r="K29" s="200">
        <v>0.39400000000000002</v>
      </c>
      <c r="L29" s="200">
        <v>0.35399999999999998</v>
      </c>
      <c r="M29" s="200">
        <v>0.33700000000000002</v>
      </c>
      <c r="N29" s="200">
        <v>0.32900000000000001</v>
      </c>
      <c r="O29" s="200">
        <v>0.32600000000000001</v>
      </c>
      <c r="P29" s="200">
        <v>0.32500000000000001</v>
      </c>
      <c r="Q29" s="200">
        <v>0.32</v>
      </c>
      <c r="R29" s="200">
        <v>0.307</v>
      </c>
      <c r="S29" s="200">
        <v>0.28899999999999998</v>
      </c>
      <c r="T29" s="200">
        <v>0.27800000000000002</v>
      </c>
      <c r="U29" s="200">
        <v>0.27200000000000002</v>
      </c>
      <c r="V29" s="200">
        <v>0.27500000000000002</v>
      </c>
      <c r="W29" s="200">
        <v>0.28699999999999998</v>
      </c>
      <c r="X29" s="200">
        <v>0.26400000000000001</v>
      </c>
      <c r="Y29" s="200">
        <v>0.26100000000000001</v>
      </c>
      <c r="Z29" s="200">
        <v>0.26200000000000001</v>
      </c>
      <c r="AA29" s="200">
        <v>0.248</v>
      </c>
    </row>
    <row r="30" spans="1:27" s="28" customFormat="1">
      <c r="A30" s="411" t="s">
        <v>54</v>
      </c>
      <c r="B30" s="9" t="s">
        <v>46</v>
      </c>
      <c r="C30" s="201">
        <v>0.85599999999999998</v>
      </c>
      <c r="D30" s="201">
        <v>0.88400000000000001</v>
      </c>
      <c r="E30" s="201">
        <v>0.88800000000000001</v>
      </c>
      <c r="F30" s="201">
        <v>0.82899999999999996</v>
      </c>
      <c r="G30" s="201">
        <v>0.80200000000000005</v>
      </c>
      <c r="H30" s="201">
        <v>0.77600000000000002</v>
      </c>
      <c r="I30" s="201">
        <v>0.77400000000000002</v>
      </c>
      <c r="J30" s="201">
        <v>0.78100000000000003</v>
      </c>
      <c r="K30" s="201">
        <v>0.748</v>
      </c>
      <c r="L30" s="201">
        <v>0.73099999999999998</v>
      </c>
      <c r="M30" s="201">
        <v>0.73599999999999999</v>
      </c>
      <c r="N30" s="201">
        <v>0.73399999999999999</v>
      </c>
      <c r="O30" s="201">
        <v>0.70299999999999996</v>
      </c>
      <c r="P30" s="201">
        <v>0.69299999999999995</v>
      </c>
      <c r="Q30" s="201">
        <v>0.66900000000000004</v>
      </c>
      <c r="R30" s="201">
        <v>0.66300000000000003</v>
      </c>
      <c r="S30" s="201">
        <v>0.64700000000000002</v>
      </c>
      <c r="T30" s="201">
        <v>0.60399999999999998</v>
      </c>
      <c r="U30" s="201">
        <v>0.61299999999999999</v>
      </c>
      <c r="V30" s="201">
        <v>0.58299999999999996</v>
      </c>
      <c r="W30" s="201">
        <v>0.57999999999999996</v>
      </c>
      <c r="X30" s="201">
        <v>0.56499999999999995</v>
      </c>
      <c r="Y30" s="201">
        <v>0.56399999999999995</v>
      </c>
      <c r="Z30" s="201">
        <v>0.55100000000000005</v>
      </c>
      <c r="AA30" s="201">
        <v>0.53900000000000003</v>
      </c>
    </row>
    <row r="31" spans="1:27" s="28" customFormat="1">
      <c r="A31" s="411" t="s">
        <v>55</v>
      </c>
      <c r="B31" s="9" t="s">
        <v>46</v>
      </c>
      <c r="C31" s="200">
        <v>0.30299999999999999</v>
      </c>
      <c r="D31" s="200">
        <v>0.28000000000000003</v>
      </c>
      <c r="E31" s="200">
        <v>0.26100000000000001</v>
      </c>
      <c r="F31" s="200">
        <v>0.26400000000000001</v>
      </c>
      <c r="G31" s="200">
        <v>0.26100000000000001</v>
      </c>
      <c r="H31" s="200">
        <v>0.249</v>
      </c>
      <c r="I31" s="200">
        <v>0.251</v>
      </c>
      <c r="J31" s="200">
        <v>0.23799999999999999</v>
      </c>
      <c r="K31" s="200">
        <v>0.23300000000000001</v>
      </c>
      <c r="L31" s="200">
        <v>0.23200000000000001</v>
      </c>
      <c r="M31" s="200">
        <v>0.223</v>
      </c>
      <c r="N31" s="200">
        <v>0.223</v>
      </c>
      <c r="O31" s="200">
        <v>0.216</v>
      </c>
      <c r="P31" s="200">
        <v>0.216</v>
      </c>
      <c r="Q31" s="200">
        <v>0.21</v>
      </c>
      <c r="R31" s="200">
        <v>0.20100000000000001</v>
      </c>
      <c r="S31" s="200">
        <v>0.19600000000000001</v>
      </c>
      <c r="T31" s="200">
        <v>0.19700000000000001</v>
      </c>
      <c r="U31" s="200">
        <v>0.191</v>
      </c>
      <c r="V31" s="200">
        <v>0.184</v>
      </c>
      <c r="W31" s="200">
        <v>0.192</v>
      </c>
      <c r="X31" s="200">
        <v>0.187</v>
      </c>
      <c r="Y31" s="200">
        <v>0.18</v>
      </c>
      <c r="Z31" s="200">
        <v>0.17799999999999999</v>
      </c>
      <c r="AA31" s="200">
        <v>0.17299999999999999</v>
      </c>
    </row>
    <row r="32" spans="1:27" s="28" customFormat="1">
      <c r="A32" s="411" t="s">
        <v>38</v>
      </c>
      <c r="B32" s="9" t="s">
        <v>46</v>
      </c>
      <c r="C32" s="201">
        <v>1.2569999999999999</v>
      </c>
      <c r="D32" s="201">
        <v>1.321</v>
      </c>
      <c r="E32" s="201">
        <v>1.248</v>
      </c>
      <c r="F32" s="201">
        <v>1.2050000000000001</v>
      </c>
      <c r="G32" s="201">
        <v>1.131</v>
      </c>
      <c r="H32" s="201">
        <v>1.0620000000000001</v>
      </c>
      <c r="I32" s="201">
        <v>1.0309999999999999</v>
      </c>
      <c r="J32" s="201">
        <v>0.94799999999999995</v>
      </c>
      <c r="K32" s="201">
        <v>0.83899999999999997</v>
      </c>
      <c r="L32" s="201">
        <v>0.78</v>
      </c>
      <c r="M32" s="201">
        <v>0.72399999999999998</v>
      </c>
      <c r="N32" s="201">
        <v>0.71099999999999997</v>
      </c>
      <c r="O32" s="201">
        <v>0.67800000000000005</v>
      </c>
      <c r="P32" s="201">
        <v>0.67800000000000005</v>
      </c>
      <c r="Q32" s="201">
        <v>0.65300000000000002</v>
      </c>
      <c r="R32" s="201">
        <v>0.63</v>
      </c>
      <c r="S32" s="201">
        <v>0.61399999999999999</v>
      </c>
      <c r="T32" s="201">
        <v>0.57299999999999995</v>
      </c>
      <c r="U32" s="201">
        <v>0.54</v>
      </c>
      <c r="V32" s="201">
        <v>0.502</v>
      </c>
      <c r="W32" s="201">
        <v>0.50800000000000001</v>
      </c>
      <c r="X32" s="201">
        <v>0.48299999999999998</v>
      </c>
      <c r="Y32" s="201">
        <v>0.46899999999999997</v>
      </c>
      <c r="Z32" s="201">
        <v>0.45800000000000002</v>
      </c>
      <c r="AA32" s="201">
        <v>0.42899999999999999</v>
      </c>
    </row>
    <row r="33" spans="1:27" s="28" customFormat="1">
      <c r="A33" s="411" t="s">
        <v>56</v>
      </c>
      <c r="B33" s="9" t="s">
        <v>46</v>
      </c>
      <c r="C33" s="200">
        <v>0.30399999999999999</v>
      </c>
      <c r="D33" s="200">
        <v>0.3</v>
      </c>
      <c r="E33" s="200">
        <v>0.318</v>
      </c>
      <c r="F33" s="200">
        <v>0.318</v>
      </c>
      <c r="G33" s="200">
        <v>0.32</v>
      </c>
      <c r="H33" s="200">
        <v>0.32900000000000001</v>
      </c>
      <c r="I33" s="200">
        <v>0.307</v>
      </c>
      <c r="J33" s="200">
        <v>0.307</v>
      </c>
      <c r="K33" s="200">
        <v>0.313</v>
      </c>
      <c r="L33" s="200">
        <v>0.33300000000000002</v>
      </c>
      <c r="M33" s="200">
        <v>0.317</v>
      </c>
      <c r="N33" s="200">
        <v>0.31</v>
      </c>
      <c r="O33" s="200">
        <v>0.32300000000000001</v>
      </c>
      <c r="P33" s="200">
        <v>0.307</v>
      </c>
      <c r="Q33" s="200">
        <v>0.312</v>
      </c>
      <c r="R33" s="200">
        <v>0.31900000000000001</v>
      </c>
      <c r="S33" s="200">
        <v>0.29599999999999999</v>
      </c>
      <c r="T33" s="200">
        <v>0.28000000000000003</v>
      </c>
      <c r="U33" s="200">
        <v>0.27100000000000002</v>
      </c>
      <c r="V33" s="200">
        <v>0.26900000000000002</v>
      </c>
      <c r="W33" s="200">
        <v>0.247</v>
      </c>
      <c r="X33" s="200">
        <v>0.246</v>
      </c>
      <c r="Y33" s="200">
        <v>0.249</v>
      </c>
      <c r="Z33" s="200">
        <v>0.24399999999999999</v>
      </c>
      <c r="AA33" s="200">
        <v>0.24099999999999999</v>
      </c>
    </row>
    <row r="34" spans="1:27" s="28" customFormat="1">
      <c r="A34" s="958" t="s">
        <v>57</v>
      </c>
      <c r="B34" s="930" t="s">
        <v>46</v>
      </c>
      <c r="C34" s="959">
        <v>0.97099999999999997</v>
      </c>
      <c r="D34" s="959">
        <v>1.004</v>
      </c>
      <c r="E34" s="959">
        <v>0.98799999999999999</v>
      </c>
      <c r="F34" s="959">
        <v>0.91100000000000003</v>
      </c>
      <c r="G34" s="959">
        <v>0.81699999999999995</v>
      </c>
      <c r="H34" s="959">
        <v>0.79200000000000004</v>
      </c>
      <c r="I34" s="959">
        <v>0.746</v>
      </c>
      <c r="J34" s="959">
        <v>0.69899999999999995</v>
      </c>
      <c r="K34" s="959">
        <v>0.65400000000000003</v>
      </c>
      <c r="L34" s="959">
        <v>0.63900000000000001</v>
      </c>
      <c r="M34" s="959">
        <v>0.60799999999999998</v>
      </c>
      <c r="N34" s="959">
        <v>0.61599999999999999</v>
      </c>
      <c r="O34" s="959">
        <v>0.56699999999999995</v>
      </c>
      <c r="P34" s="959">
        <v>0.54300000000000004</v>
      </c>
      <c r="Q34" s="959">
        <v>0.52300000000000002</v>
      </c>
      <c r="R34" s="959">
        <v>0.49099999999999999</v>
      </c>
      <c r="S34" s="959">
        <v>0.45200000000000001</v>
      </c>
      <c r="T34" s="959">
        <v>0.39300000000000002</v>
      </c>
      <c r="U34" s="959">
        <v>0.377</v>
      </c>
      <c r="V34" s="959">
        <v>0.36299999999999999</v>
      </c>
      <c r="W34" s="959">
        <v>0.35199999999999998</v>
      </c>
      <c r="X34" s="959">
        <v>0.33600000000000002</v>
      </c>
      <c r="Y34" s="959">
        <v>0.314</v>
      </c>
      <c r="Z34" s="959">
        <v>0.30599999999999999</v>
      </c>
      <c r="AA34" s="959">
        <v>0.28299999999999997</v>
      </c>
    </row>
    <row r="35" spans="1:27" s="28" customFormat="1">
      <c r="A35" s="411" t="s">
        <v>40</v>
      </c>
      <c r="B35" s="9" t="s">
        <v>46</v>
      </c>
      <c r="C35" s="200">
        <v>0.51200000000000001</v>
      </c>
      <c r="D35" s="200">
        <v>0.52300000000000002</v>
      </c>
      <c r="E35" s="200">
        <v>0.55600000000000005</v>
      </c>
      <c r="F35" s="200">
        <v>0.54700000000000004</v>
      </c>
      <c r="G35" s="200">
        <v>0.53100000000000003</v>
      </c>
      <c r="H35" s="200">
        <v>0.53100000000000003</v>
      </c>
      <c r="I35" s="200">
        <v>0.53200000000000003</v>
      </c>
      <c r="J35" s="200">
        <v>0.51500000000000001</v>
      </c>
      <c r="K35" s="200">
        <v>0.49199999999999999</v>
      </c>
      <c r="L35" s="200">
        <v>0.45200000000000001</v>
      </c>
      <c r="M35" s="200">
        <v>0.44</v>
      </c>
      <c r="N35" s="200">
        <v>0.44700000000000001</v>
      </c>
      <c r="O35" s="200">
        <v>0.433</v>
      </c>
      <c r="P35" s="200">
        <v>0.41599999999999998</v>
      </c>
      <c r="Q35" s="200">
        <v>0.40500000000000003</v>
      </c>
      <c r="R35" s="200">
        <v>0.39500000000000002</v>
      </c>
      <c r="S35" s="200">
        <v>0.377</v>
      </c>
      <c r="T35" s="200">
        <v>0.35499999999999998</v>
      </c>
      <c r="U35" s="200">
        <v>0.35499999999999998</v>
      </c>
      <c r="V35" s="200">
        <v>0.35099999999999998</v>
      </c>
      <c r="W35" s="200">
        <v>0.34699999999999998</v>
      </c>
      <c r="X35" s="200">
        <v>0.34499999999999997</v>
      </c>
      <c r="Y35" s="200">
        <v>0.34399999999999997</v>
      </c>
      <c r="Z35" s="200">
        <v>0.33400000000000002</v>
      </c>
      <c r="AA35" s="200">
        <v>0.29399999999999998</v>
      </c>
    </row>
    <row r="36" spans="1:27" s="28" customFormat="1">
      <c r="A36" s="411" t="s">
        <v>27</v>
      </c>
      <c r="B36" s="9" t="s">
        <v>46</v>
      </c>
      <c r="C36" s="201">
        <v>0.311</v>
      </c>
      <c r="D36" s="201">
        <v>0.313</v>
      </c>
      <c r="E36" s="201">
        <v>0.32</v>
      </c>
      <c r="F36" s="201">
        <v>0.312</v>
      </c>
      <c r="G36" s="201">
        <v>0.32200000000000001</v>
      </c>
      <c r="H36" s="201">
        <v>0.32900000000000001</v>
      </c>
      <c r="I36" s="201">
        <v>0.313</v>
      </c>
      <c r="J36" s="201">
        <v>0.315</v>
      </c>
      <c r="K36" s="201">
        <v>0.311</v>
      </c>
      <c r="L36" s="201">
        <v>0.32100000000000001</v>
      </c>
      <c r="M36" s="201">
        <v>0.318</v>
      </c>
      <c r="N36" s="201">
        <v>0.30399999999999999</v>
      </c>
      <c r="O36" s="201">
        <v>0.309</v>
      </c>
      <c r="P36" s="201">
        <v>0.30499999999999999</v>
      </c>
      <c r="Q36" s="201">
        <v>0.307</v>
      </c>
      <c r="R36" s="201">
        <v>0.307</v>
      </c>
      <c r="S36" s="201">
        <v>0.28899999999999998</v>
      </c>
      <c r="T36" s="201">
        <v>0.28499999999999998</v>
      </c>
      <c r="U36" s="201">
        <v>0.26200000000000001</v>
      </c>
      <c r="V36" s="201">
        <v>0.246</v>
      </c>
      <c r="W36" s="201">
        <v>0.23899999999999999</v>
      </c>
      <c r="X36" s="201">
        <v>0.24099999999999999</v>
      </c>
      <c r="Y36" s="201">
        <v>0.24399999999999999</v>
      </c>
      <c r="Z36" s="201">
        <v>0.22900000000000001</v>
      </c>
      <c r="AA36" s="201">
        <v>0.22700000000000001</v>
      </c>
    </row>
    <row r="37" spans="1:27" s="28" customFormat="1">
      <c r="A37" s="411" t="s">
        <v>43</v>
      </c>
      <c r="B37" s="9" t="s">
        <v>46</v>
      </c>
      <c r="C37" s="200">
        <v>0.27900000000000003</v>
      </c>
      <c r="D37" s="200">
        <v>0.28299999999999997</v>
      </c>
      <c r="E37" s="200">
        <v>0.28399999999999997</v>
      </c>
      <c r="F37" s="200">
        <v>0.29099999999999998</v>
      </c>
      <c r="G37" s="200">
        <v>0.28899999999999998</v>
      </c>
      <c r="H37" s="200">
        <v>0.27800000000000002</v>
      </c>
      <c r="I37" s="200">
        <v>0.28599999999999998</v>
      </c>
      <c r="J37" s="200">
        <v>0.26100000000000001</v>
      </c>
      <c r="K37" s="200">
        <v>0.252</v>
      </c>
      <c r="L37" s="200">
        <v>0.23100000000000001</v>
      </c>
      <c r="M37" s="200">
        <v>0.217</v>
      </c>
      <c r="N37" s="200">
        <v>0.214</v>
      </c>
      <c r="O37" s="200">
        <v>0.21299999999999999</v>
      </c>
      <c r="P37" s="200">
        <v>0.20899999999999999</v>
      </c>
      <c r="Q37" s="200">
        <v>0.19800000000000001</v>
      </c>
      <c r="R37" s="200">
        <v>0.185</v>
      </c>
      <c r="S37" s="200">
        <v>0.17699999999999999</v>
      </c>
      <c r="T37" s="200">
        <v>0.16700000000000001</v>
      </c>
      <c r="U37" s="200">
        <v>0.16200000000000001</v>
      </c>
      <c r="V37" s="200">
        <v>0.16</v>
      </c>
      <c r="W37" s="200">
        <v>0.16600000000000001</v>
      </c>
      <c r="X37" s="200">
        <v>0.152</v>
      </c>
      <c r="Y37" s="200">
        <v>0.14399999999999999</v>
      </c>
      <c r="Z37" s="200">
        <v>0.13800000000000001</v>
      </c>
      <c r="AA37" s="200">
        <v>0.13100000000000001</v>
      </c>
    </row>
    <row r="38" spans="1:27" s="28" customFormat="1">
      <c r="A38" s="411" t="s">
        <v>58</v>
      </c>
      <c r="B38" s="9" t="s">
        <v>46</v>
      </c>
      <c r="C38" s="201">
        <v>0.18</v>
      </c>
      <c r="D38" s="201">
        <v>0.188</v>
      </c>
      <c r="E38" s="201">
        <v>0.187</v>
      </c>
      <c r="F38" s="201">
        <v>0.17799999999999999</v>
      </c>
      <c r="G38" s="201">
        <v>0.17299999999999999</v>
      </c>
      <c r="H38" s="201">
        <v>0.17499999999999999</v>
      </c>
      <c r="I38" s="201">
        <v>0.17599999999999999</v>
      </c>
      <c r="J38" s="201">
        <v>0.16800000000000001</v>
      </c>
      <c r="K38" s="201">
        <v>0.16800000000000001</v>
      </c>
      <c r="L38" s="201">
        <v>0.16500000000000001</v>
      </c>
      <c r="M38" s="201">
        <v>0.157</v>
      </c>
      <c r="N38" s="201">
        <v>0.159</v>
      </c>
      <c r="O38" s="201">
        <v>0.154</v>
      </c>
      <c r="P38" s="201">
        <v>0.158</v>
      </c>
      <c r="Q38" s="201">
        <v>0.155</v>
      </c>
      <c r="R38" s="201">
        <v>0.152</v>
      </c>
      <c r="S38" s="201">
        <v>0.14499999999999999</v>
      </c>
      <c r="T38" s="201">
        <v>0.13500000000000001</v>
      </c>
      <c r="U38" s="201">
        <v>0.13600000000000001</v>
      </c>
      <c r="V38" s="201">
        <v>0.13500000000000001</v>
      </c>
      <c r="W38" s="201">
        <v>0.13500000000000001</v>
      </c>
      <c r="X38" s="201">
        <v>0.123</v>
      </c>
      <c r="Y38" s="201">
        <v>0.125</v>
      </c>
      <c r="Z38" s="201">
        <v>0.125</v>
      </c>
      <c r="AA38" s="201">
        <v>0.113</v>
      </c>
    </row>
    <row r="39" spans="1:27" s="28" customFormat="1">
      <c r="A39" s="411" t="s">
        <v>59</v>
      </c>
      <c r="B39" s="9" t="s">
        <v>46</v>
      </c>
      <c r="C39" s="200">
        <v>0.372</v>
      </c>
      <c r="D39" s="200">
        <v>0.38</v>
      </c>
      <c r="E39" s="200">
        <v>0.37</v>
      </c>
      <c r="F39" s="200">
        <v>0.35799999999999998</v>
      </c>
      <c r="G39" s="200">
        <v>0.36899999999999999</v>
      </c>
      <c r="H39" s="200">
        <v>0.36599999999999999</v>
      </c>
      <c r="I39" s="200">
        <v>0.36699999999999999</v>
      </c>
      <c r="J39" s="200">
        <v>0.35899999999999999</v>
      </c>
      <c r="K39" s="200">
        <v>0.35099999999999998</v>
      </c>
      <c r="L39" s="200">
        <v>0.36199999999999999</v>
      </c>
      <c r="M39" s="200">
        <v>0.371</v>
      </c>
      <c r="N39" s="200">
        <v>0.37</v>
      </c>
      <c r="O39" s="200">
        <v>0.35899999999999999</v>
      </c>
      <c r="P39" s="200">
        <v>0.36</v>
      </c>
      <c r="Q39" s="200">
        <v>0.34399999999999997</v>
      </c>
      <c r="R39" s="200">
        <v>0.34599999999999997</v>
      </c>
      <c r="S39" s="200">
        <v>0.34799999999999998</v>
      </c>
      <c r="T39" s="200">
        <v>0.36099999999999999</v>
      </c>
      <c r="U39" s="200">
        <v>0.34899999999999998</v>
      </c>
      <c r="V39" s="200">
        <v>0.35699999999999998</v>
      </c>
      <c r="W39" s="200">
        <v>0.33800000000000002</v>
      </c>
      <c r="X39" s="200">
        <v>0.32700000000000001</v>
      </c>
      <c r="Y39" s="200">
        <v>0.34499999999999997</v>
      </c>
      <c r="Z39" s="200">
        <v>0.32400000000000001</v>
      </c>
      <c r="AA39" s="200">
        <v>0.33600000000000002</v>
      </c>
    </row>
    <row r="40" spans="1:27" s="28" customFormat="1">
      <c r="A40" s="411" t="s">
        <v>60</v>
      </c>
      <c r="B40" s="9" t="s">
        <v>46</v>
      </c>
      <c r="C40" s="201">
        <v>0.52900000000000003</v>
      </c>
      <c r="D40" s="201">
        <v>0.54200000000000004</v>
      </c>
      <c r="E40" s="201">
        <v>0.52600000000000002</v>
      </c>
      <c r="F40" s="201">
        <v>0.5</v>
      </c>
      <c r="G40" s="201">
        <v>0.47299999999999998</v>
      </c>
      <c r="H40" s="201">
        <v>0.45800000000000002</v>
      </c>
      <c r="I40" s="201">
        <v>0.45900000000000002</v>
      </c>
      <c r="J40" s="201">
        <v>0.43099999999999999</v>
      </c>
      <c r="K40" s="201">
        <v>0.41599999999999998</v>
      </c>
      <c r="L40" s="201">
        <v>0.38700000000000001</v>
      </c>
      <c r="M40" s="201">
        <v>0.373</v>
      </c>
      <c r="N40" s="201">
        <v>0.36499999999999999</v>
      </c>
      <c r="O40" s="201">
        <v>0.34599999999999997</v>
      </c>
      <c r="P40" s="201">
        <v>0.33800000000000002</v>
      </c>
      <c r="Q40" s="201">
        <v>0.32800000000000001</v>
      </c>
      <c r="R40" s="201">
        <v>0.315</v>
      </c>
      <c r="S40" s="201">
        <v>0.30399999999999999</v>
      </c>
      <c r="T40" s="201">
        <v>0.29099999999999998</v>
      </c>
      <c r="U40" s="201">
        <v>0.28399999999999997</v>
      </c>
      <c r="V40" s="201">
        <v>0.27</v>
      </c>
      <c r="W40" s="201">
        <v>0.27300000000000002</v>
      </c>
      <c r="X40" s="201">
        <v>0.246</v>
      </c>
      <c r="Y40" s="201">
        <v>0.251</v>
      </c>
      <c r="Z40" s="201">
        <v>0.24</v>
      </c>
      <c r="AA40" s="201">
        <v>0.216</v>
      </c>
    </row>
    <row r="41" spans="1:27" s="28" customFormat="1">
      <c r="A41" s="411" t="s">
        <v>61</v>
      </c>
      <c r="B41" s="9" t="s">
        <v>46</v>
      </c>
      <c r="C41" s="200">
        <v>0.70599999999999996</v>
      </c>
      <c r="D41" s="200">
        <v>0.69899999999999995</v>
      </c>
      <c r="E41" s="200">
        <v>0.68799999999999994</v>
      </c>
      <c r="F41" s="200">
        <v>0.68100000000000005</v>
      </c>
      <c r="G41" s="200">
        <v>0.66300000000000003</v>
      </c>
      <c r="H41" s="200">
        <v>0.65500000000000003</v>
      </c>
      <c r="I41" s="200">
        <v>0.65</v>
      </c>
      <c r="J41" s="200">
        <v>0.627</v>
      </c>
      <c r="K41" s="200">
        <v>0.60599999999999998</v>
      </c>
      <c r="L41" s="200">
        <v>0.58099999999999996</v>
      </c>
      <c r="M41" s="200">
        <v>0.57099999999999995</v>
      </c>
      <c r="N41" s="200">
        <v>0.55600000000000005</v>
      </c>
      <c r="O41" s="200">
        <v>0.55000000000000004</v>
      </c>
      <c r="P41" s="200">
        <v>0.53800000000000003</v>
      </c>
      <c r="Q41" s="200">
        <v>0.52900000000000003</v>
      </c>
      <c r="R41" s="200">
        <v>0.51200000000000001</v>
      </c>
      <c r="S41" s="200">
        <v>0.495</v>
      </c>
      <c r="T41" s="200">
        <v>0.49299999999999999</v>
      </c>
      <c r="U41" s="200">
        <v>0.48099999999999998</v>
      </c>
      <c r="V41" s="200">
        <v>0.46400000000000002</v>
      </c>
      <c r="W41" s="200">
        <v>0.46700000000000003</v>
      </c>
      <c r="X41" s="200">
        <v>0.45200000000000001</v>
      </c>
      <c r="Y41" s="200">
        <v>0.42699999999999999</v>
      </c>
      <c r="Z41" s="200">
        <v>0.43099999999999999</v>
      </c>
      <c r="AA41" s="200">
        <v>0.42499999999999999</v>
      </c>
    </row>
    <row r="42" spans="1:27">
      <c r="A42" s="394" t="s">
        <v>64</v>
      </c>
      <c r="C42" s="369">
        <f>AVERAGE(C7:C41)</f>
        <v>0.58252941176470585</v>
      </c>
      <c r="D42" s="369">
        <f t="shared" ref="D42:Z42" si="0">AVERAGE(D7:D41)</f>
        <v>0.58685294117647069</v>
      </c>
      <c r="E42" s="369">
        <f t="shared" si="0"/>
        <v>0.57999999999999996</v>
      </c>
      <c r="F42" s="369">
        <f t="shared" si="0"/>
        <v>0.55829411764705894</v>
      </c>
      <c r="G42" s="369">
        <f t="shared" si="0"/>
        <v>0.54258823529411759</v>
      </c>
      <c r="H42" s="369">
        <f t="shared" si="0"/>
        <v>0.5210588235294118</v>
      </c>
      <c r="I42" s="369">
        <f t="shared" si="0"/>
        <v>0.51528571428571424</v>
      </c>
      <c r="J42" s="369">
        <f t="shared" si="0"/>
        <v>0.49205882352941166</v>
      </c>
      <c r="K42" s="369">
        <f t="shared" si="0"/>
        <v>0.46823529411764714</v>
      </c>
      <c r="L42" s="369">
        <f t="shared" si="0"/>
        <v>0.44970588235294101</v>
      </c>
      <c r="M42" s="369">
        <f t="shared" si="0"/>
        <v>0.43222857142857146</v>
      </c>
      <c r="N42" s="369">
        <f t="shared" si="0"/>
        <v>0.42644117647058821</v>
      </c>
      <c r="O42" s="369">
        <f t="shared" si="0"/>
        <v>0.4141764705882352</v>
      </c>
      <c r="P42" s="369">
        <f t="shared" si="0"/>
        <v>0.41234285714285712</v>
      </c>
      <c r="Q42" s="369">
        <f t="shared" si="0"/>
        <v>0.39937142857142854</v>
      </c>
      <c r="R42" s="369">
        <f t="shared" si="0"/>
        <v>0.38314285714285723</v>
      </c>
      <c r="S42" s="369">
        <f t="shared" si="0"/>
        <v>0.36922857142857141</v>
      </c>
      <c r="T42" s="369">
        <f t="shared" si="0"/>
        <v>0.35714285714285721</v>
      </c>
      <c r="U42" s="369">
        <f t="shared" si="0"/>
        <v>0.34988571428571436</v>
      </c>
      <c r="V42" s="369">
        <f t="shared" si="0"/>
        <v>0.34348571428571428</v>
      </c>
      <c r="W42" s="369">
        <f t="shared" si="0"/>
        <v>0.34720000000000001</v>
      </c>
      <c r="X42" s="369">
        <f t="shared" si="0"/>
        <v>0.33242424242424246</v>
      </c>
      <c r="Y42" s="369">
        <f t="shared" si="0"/>
        <v>0.32615151515151514</v>
      </c>
      <c r="Z42" s="369">
        <f t="shared" si="0"/>
        <v>0.32070588235294112</v>
      </c>
      <c r="AA42" s="369">
        <f>AVERAGE(AA7:AA41)</f>
        <v>0.30290322580645163</v>
      </c>
    </row>
    <row r="43" spans="1:27">
      <c r="A43" s="394" t="s">
        <v>3323</v>
      </c>
      <c r="C43" s="369">
        <f>STDEV(C7:C41)</f>
        <v>0.31838305833697728</v>
      </c>
      <c r="D43" s="369">
        <f t="shared" ref="D43:AA43" si="1">STDEV(D7:D41)</f>
        <v>0.32727609809612845</v>
      </c>
      <c r="E43" s="369">
        <f t="shared" si="1"/>
        <v>0.31996382371269483</v>
      </c>
      <c r="F43" s="369">
        <f t="shared" si="1"/>
        <v>0.27631092822264269</v>
      </c>
      <c r="G43" s="369">
        <f t="shared" si="1"/>
        <v>0.2683322361333178</v>
      </c>
      <c r="H43" s="369">
        <f t="shared" si="1"/>
        <v>0.24030131857246401</v>
      </c>
      <c r="I43" s="369">
        <f t="shared" si="1"/>
        <v>0.22945184954692413</v>
      </c>
      <c r="J43" s="369">
        <f t="shared" si="1"/>
        <v>0.21179792272659642</v>
      </c>
      <c r="K43" s="369">
        <f t="shared" si="1"/>
        <v>0.18994338212621978</v>
      </c>
      <c r="L43" s="369">
        <f t="shared" si="1"/>
        <v>0.17694212877109416</v>
      </c>
      <c r="M43" s="369">
        <f t="shared" si="1"/>
        <v>0.16635894673766063</v>
      </c>
      <c r="N43" s="369">
        <f t="shared" si="1"/>
        <v>0.16355171384490089</v>
      </c>
      <c r="O43" s="369">
        <f t="shared" si="1"/>
        <v>0.15114521826821939</v>
      </c>
      <c r="P43" s="369">
        <f t="shared" si="1"/>
        <v>0.14751210176818463</v>
      </c>
      <c r="Q43" s="369">
        <f t="shared" si="1"/>
        <v>0.1417620387489264</v>
      </c>
      <c r="R43" s="369">
        <f t="shared" si="1"/>
        <v>0.13274104442089296</v>
      </c>
      <c r="S43" s="369">
        <f t="shared" si="1"/>
        <v>0.1253078763108936</v>
      </c>
      <c r="T43" s="369">
        <f t="shared" si="1"/>
        <v>0.12440284251933589</v>
      </c>
      <c r="U43" s="369">
        <f t="shared" si="1"/>
        <v>0.12201874769852342</v>
      </c>
      <c r="V43" s="369">
        <f t="shared" si="1"/>
        <v>0.11744369650491882</v>
      </c>
      <c r="W43" s="369">
        <f t="shared" si="1"/>
        <v>0.12437013070574748</v>
      </c>
      <c r="X43" s="369">
        <f t="shared" si="1"/>
        <v>0.12544820402835333</v>
      </c>
      <c r="Y43" s="369">
        <f t="shared" si="1"/>
        <v>0.1198767912306531</v>
      </c>
      <c r="Z43" s="369">
        <f t="shared" si="1"/>
        <v>0.12113241675369914</v>
      </c>
      <c r="AA43" s="369">
        <f t="shared" si="1"/>
        <v>0.12206073756910531</v>
      </c>
    </row>
    <row r="44" spans="1:27">
      <c r="A44" s="668" t="s">
        <v>3324</v>
      </c>
      <c r="B44" s="627"/>
      <c r="C44" s="667">
        <f t="shared" ref="C44:AA44" si="2">-(C34-C42)/C43</f>
        <v>-1.2201358648428335</v>
      </c>
      <c r="D44" s="667">
        <f t="shared" si="2"/>
        <v>-1.2746028849959086</v>
      </c>
      <c r="E44" s="667">
        <f t="shared" si="2"/>
        <v>-1.2751441561917185</v>
      </c>
      <c r="F44" s="667">
        <f t="shared" si="2"/>
        <v>-1.2764818410249115</v>
      </c>
      <c r="G44" s="667">
        <f t="shared" si="2"/>
        <v>-1.0226567208628039</v>
      </c>
      <c r="H44" s="667">
        <f t="shared" si="2"/>
        <v>-1.1275059915615262</v>
      </c>
      <c r="I44" s="667">
        <f t="shared" si="2"/>
        <v>-1.0055019655315678</v>
      </c>
      <c r="J44" s="667">
        <f t="shared" si="2"/>
        <v>-0.9770689618033811</v>
      </c>
      <c r="K44" s="667">
        <f t="shared" si="2"/>
        <v>-0.97800041150636086</v>
      </c>
      <c r="L44" s="667">
        <f t="shared" si="2"/>
        <v>-1.0698080720614835</v>
      </c>
      <c r="M44" s="667">
        <f t="shared" si="2"/>
        <v>-1.0565793545724407</v>
      </c>
      <c r="N44" s="667">
        <f t="shared" si="2"/>
        <v>-1.1590145958921221</v>
      </c>
      <c r="O44" s="667">
        <f t="shared" si="2"/>
        <v>-1.0111039645367217</v>
      </c>
      <c r="P44" s="667">
        <f t="shared" si="2"/>
        <v>-0.8857384668172561</v>
      </c>
      <c r="Q44" s="667">
        <f t="shared" si="2"/>
        <v>-0.87208516835405447</v>
      </c>
      <c r="R44" s="667">
        <f t="shared" si="2"/>
        <v>-0.81253800079462413</v>
      </c>
      <c r="S44" s="667">
        <f t="shared" si="2"/>
        <v>-0.66054450053937186</v>
      </c>
      <c r="T44" s="667">
        <f t="shared" si="2"/>
        <v>-0.28823411210696048</v>
      </c>
      <c r="U44" s="667">
        <f t="shared" si="2"/>
        <v>-0.22221409599513342</v>
      </c>
      <c r="V44" s="667">
        <f t="shared" si="2"/>
        <v>-0.16615864703703703</v>
      </c>
      <c r="W44" s="667">
        <f t="shared" si="2"/>
        <v>-3.8594475801882792E-2</v>
      </c>
      <c r="X44" s="667">
        <f t="shared" si="2"/>
        <v>-2.8503856260464169E-2</v>
      </c>
      <c r="Y44" s="667">
        <f t="shared" si="2"/>
        <v>0.10136670348586985</v>
      </c>
      <c r="Z44" s="667">
        <f t="shared" si="2"/>
        <v>0.12140335962125544</v>
      </c>
      <c r="AA44" s="667">
        <f t="shared" si="2"/>
        <v>0.16306001588089158</v>
      </c>
    </row>
  </sheetData>
  <mergeCells count="7">
    <mergeCell ref="A5:B5"/>
    <mergeCell ref="A2:B2"/>
    <mergeCell ref="C2:AA2"/>
    <mergeCell ref="A3:B3"/>
    <mergeCell ref="C3:AA3"/>
    <mergeCell ref="A4:B4"/>
    <mergeCell ref="C4:AA4"/>
  </mergeCells>
  <hyperlinks>
    <hyperlink ref="A1" r:id="rId1" display="http://stats.oecd.org/OECDStat_Metadata/ShowMetadata.ashx?Dataset=AIR_GHG&amp;ShowOnWeb=true&amp;Lang=en"/>
    <hyperlink ref="C3" r:id="rId2" display="http://stats.oecd.org/OECDStat_Metadata/ShowMetadata.ashx?Dataset=AIR_GHG&amp;Coords=[VAR].[GHG_GDP]&amp;ShowOnWeb=true&amp;Lang=en"/>
    <hyperlink ref="A17" r:id="rId3" display="http://stats.oecd.org/OECDStat_Metadata/ShowMetadata.ashx?Dataset=AIR_GHG&amp;Coords=[COU].[DEU]&amp;ShowOnWeb=true&amp;Lang=en"/>
    <hyperlink ref="A22" r:id="rId4" display="http://stats.oecd.org/OECDStat_Metadata/ShowMetadata.ashx?Dataset=AIR_GHG&amp;Coords=[COU].[ISR]&amp;ShowOnWeb=true&amp;Lang=en"/>
    <hyperlink ref="A26" r:id="rId5" display="http://stats.oecd.org/OECDStat_Metadata/ShowMetadata.ashx?Dataset=AIR_GHG&amp;Coords=[COU].[LVA]&amp;ShowOnWeb=true&amp;Lang=en"/>
    <hyperlink ref="A28" r:id="rId6" display="http://stats.oecd.org/OECDStat_Metadata/ShowMetadata.ashx?Dataset=AIR_GHG&amp;Coords=[COU].[MEX]&amp;ShowOnWeb=true&amp;Lang=en"/>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V43"/>
  <sheetViews>
    <sheetView topLeftCell="A13" zoomScaleNormal="100" workbookViewId="0">
      <selection activeCell="A33" sqref="A33:A35"/>
    </sheetView>
  </sheetViews>
  <sheetFormatPr defaultRowHeight="16.5"/>
  <cols>
    <col min="1" max="1" width="30.140625" customWidth="1"/>
    <col min="2" max="2" width="10" bestFit="1" customWidth="1"/>
  </cols>
  <sheetData>
    <row r="1" spans="1:22">
      <c r="A1" s="252" t="s">
        <v>11</v>
      </c>
    </row>
    <row r="2" spans="1:22">
      <c r="A2" t="s">
        <v>633</v>
      </c>
    </row>
    <row r="3" spans="1:22" s="28" customFormat="1"/>
    <row r="4" spans="1:22">
      <c r="A4" s="252" t="s">
        <v>135</v>
      </c>
      <c r="B4" s="252" t="s">
        <v>87</v>
      </c>
      <c r="C4" s="252" t="s">
        <v>88</v>
      </c>
      <c r="D4" s="252" t="s">
        <v>89</v>
      </c>
      <c r="E4" s="252" t="s">
        <v>90</v>
      </c>
      <c r="F4" s="252" t="s">
        <v>91</v>
      </c>
      <c r="G4" s="252" t="s">
        <v>92</v>
      </c>
      <c r="H4" s="252" t="s">
        <v>93</v>
      </c>
      <c r="I4" s="252" t="s">
        <v>94</v>
      </c>
      <c r="J4" s="252" t="s">
        <v>95</v>
      </c>
      <c r="K4" s="252" t="s">
        <v>96</v>
      </c>
      <c r="L4" s="252" t="s">
        <v>97</v>
      </c>
      <c r="M4" s="252" t="s">
        <v>98</v>
      </c>
      <c r="N4" s="252" t="s">
        <v>99</v>
      </c>
      <c r="O4" s="252" t="s">
        <v>100</v>
      </c>
      <c r="P4" s="252" t="s">
        <v>101</v>
      </c>
      <c r="Q4" s="252" t="s">
        <v>102</v>
      </c>
      <c r="R4" s="252" t="s">
        <v>103</v>
      </c>
      <c r="S4" s="252" t="s">
        <v>104</v>
      </c>
      <c r="T4" s="252" t="s">
        <v>125</v>
      </c>
      <c r="U4" s="252" t="s">
        <v>136</v>
      </c>
      <c r="V4" t="s">
        <v>46</v>
      </c>
    </row>
    <row r="5" spans="1:22">
      <c r="A5" t="s">
        <v>21</v>
      </c>
      <c r="B5">
        <v>117.06</v>
      </c>
      <c r="C5">
        <v>116.9</v>
      </c>
      <c r="D5">
        <v>121.1</v>
      </c>
      <c r="E5">
        <v>118.97</v>
      </c>
      <c r="F5">
        <v>119.26</v>
      </c>
      <c r="G5">
        <v>115.8</v>
      </c>
      <c r="H5">
        <v>112.93</v>
      </c>
      <c r="I5">
        <v>117.33</v>
      </c>
      <c r="J5">
        <v>117.56</v>
      </c>
      <c r="K5">
        <v>127.13</v>
      </c>
      <c r="L5">
        <v>133.81</v>
      </c>
      <c r="M5">
        <v>129.94</v>
      </c>
      <c r="N5">
        <v>136.97999999999999</v>
      </c>
      <c r="O5">
        <v>125.1</v>
      </c>
      <c r="P5">
        <v>130.15</v>
      </c>
      <c r="Q5">
        <v>126.15</v>
      </c>
      <c r="R5">
        <v>142.9</v>
      </c>
      <c r="S5">
        <v>137.47999999999999</v>
      </c>
      <c r="T5">
        <v>124.35</v>
      </c>
      <c r="U5">
        <v>136.15</v>
      </c>
    </row>
    <row r="6" spans="1:22">
      <c r="A6" t="s">
        <v>22</v>
      </c>
      <c r="B6" t="s">
        <v>110</v>
      </c>
      <c r="C6">
        <v>19.34</v>
      </c>
      <c r="D6">
        <v>27.19</v>
      </c>
      <c r="E6">
        <v>44.95</v>
      </c>
      <c r="F6">
        <v>55.73</v>
      </c>
      <c r="G6">
        <v>65.41</v>
      </c>
      <c r="H6">
        <v>65.59</v>
      </c>
      <c r="I6">
        <v>60</v>
      </c>
      <c r="J6">
        <v>73.739999999999995</v>
      </c>
      <c r="K6">
        <v>84.09</v>
      </c>
      <c r="L6">
        <v>80.61</v>
      </c>
      <c r="M6">
        <v>80.180000000000007</v>
      </c>
      <c r="N6">
        <v>101.48</v>
      </c>
      <c r="O6">
        <v>111.84</v>
      </c>
      <c r="P6">
        <v>109.92</v>
      </c>
      <c r="Q6">
        <v>104.8</v>
      </c>
      <c r="R6">
        <v>99.28</v>
      </c>
      <c r="S6">
        <v>99.22</v>
      </c>
      <c r="T6">
        <v>109.18</v>
      </c>
      <c r="U6">
        <v>104.18</v>
      </c>
      <c r="V6" t="s">
        <v>46</v>
      </c>
    </row>
    <row r="7" spans="1:22">
      <c r="A7" t="s">
        <v>23</v>
      </c>
      <c r="B7">
        <v>86.07</v>
      </c>
      <c r="C7">
        <v>83.18</v>
      </c>
      <c r="D7">
        <v>81.67</v>
      </c>
      <c r="E7">
        <v>81.38</v>
      </c>
      <c r="F7">
        <v>93.34</v>
      </c>
      <c r="G7">
        <v>91.37</v>
      </c>
      <c r="H7">
        <v>97.47</v>
      </c>
      <c r="I7">
        <v>98.62</v>
      </c>
      <c r="J7">
        <v>100.88</v>
      </c>
      <c r="K7">
        <v>109.8</v>
      </c>
      <c r="L7">
        <v>121.53</v>
      </c>
      <c r="M7">
        <v>123.09</v>
      </c>
      <c r="N7">
        <v>128.30000000000001</v>
      </c>
      <c r="O7">
        <v>130.66</v>
      </c>
      <c r="P7">
        <v>133.68</v>
      </c>
      <c r="Q7">
        <v>133.35</v>
      </c>
      <c r="R7">
        <v>144.80000000000001</v>
      </c>
      <c r="S7">
        <v>138.91999999999999</v>
      </c>
      <c r="T7">
        <v>130.82</v>
      </c>
      <c r="U7">
        <v>136.69999999999999</v>
      </c>
      <c r="V7" t="s">
        <v>46</v>
      </c>
    </row>
    <row r="8" spans="1:22">
      <c r="A8" t="s">
        <v>24</v>
      </c>
      <c r="B8">
        <v>273.8</v>
      </c>
      <c r="C8">
        <v>288.37</v>
      </c>
      <c r="D8">
        <v>295.87</v>
      </c>
      <c r="E8">
        <v>372.82</v>
      </c>
      <c r="F8">
        <v>410.54</v>
      </c>
      <c r="G8">
        <v>420.86</v>
      </c>
      <c r="H8">
        <v>428.85</v>
      </c>
      <c r="I8">
        <v>441.56</v>
      </c>
      <c r="J8">
        <v>425.45</v>
      </c>
      <c r="K8">
        <v>423.45</v>
      </c>
      <c r="L8">
        <v>391.46</v>
      </c>
      <c r="M8">
        <v>357.01</v>
      </c>
      <c r="N8">
        <v>374.73</v>
      </c>
      <c r="O8">
        <v>345.7</v>
      </c>
      <c r="P8">
        <v>374.14</v>
      </c>
      <c r="Q8">
        <v>370.17</v>
      </c>
      <c r="R8">
        <v>399.75</v>
      </c>
      <c r="S8">
        <v>412.13</v>
      </c>
      <c r="T8">
        <v>423.53</v>
      </c>
      <c r="U8">
        <v>431.65</v>
      </c>
      <c r="V8" t="s">
        <v>46</v>
      </c>
    </row>
    <row r="9" spans="1:22">
      <c r="A9" t="s">
        <v>25</v>
      </c>
      <c r="B9">
        <v>169.55</v>
      </c>
      <c r="C9">
        <v>166.66</v>
      </c>
      <c r="D9">
        <v>169.27</v>
      </c>
      <c r="E9">
        <v>169.25</v>
      </c>
      <c r="F9">
        <v>196.57</v>
      </c>
      <c r="G9">
        <v>215.32</v>
      </c>
      <c r="H9">
        <v>223.46</v>
      </c>
      <c r="I9">
        <v>231.3</v>
      </c>
      <c r="J9">
        <v>242.26</v>
      </c>
      <c r="K9">
        <v>233.24</v>
      </c>
      <c r="L9">
        <v>226.39</v>
      </c>
      <c r="M9">
        <v>222.12</v>
      </c>
      <c r="N9">
        <v>224.39</v>
      </c>
      <c r="O9">
        <v>216.97</v>
      </c>
      <c r="P9">
        <v>232.02</v>
      </c>
      <c r="Q9">
        <v>211.7</v>
      </c>
      <c r="R9">
        <v>233.61</v>
      </c>
      <c r="S9">
        <v>224.62</v>
      </c>
      <c r="T9">
        <v>211.19</v>
      </c>
      <c r="U9">
        <v>218.77</v>
      </c>
      <c r="V9" t="s">
        <v>46</v>
      </c>
    </row>
    <row r="10" spans="1:22">
      <c r="A10" t="s">
        <v>26</v>
      </c>
      <c r="B10">
        <v>17.25</v>
      </c>
      <c r="C10">
        <v>28.88</v>
      </c>
      <c r="D10">
        <v>37.909999999999997</v>
      </c>
      <c r="E10">
        <v>57.72</v>
      </c>
      <c r="F10">
        <v>53.21</v>
      </c>
      <c r="G10">
        <v>53.89</v>
      </c>
      <c r="H10">
        <v>67.77</v>
      </c>
      <c r="I10">
        <v>68.599999999999994</v>
      </c>
      <c r="J10">
        <v>72.010000000000005</v>
      </c>
      <c r="K10">
        <v>87.06</v>
      </c>
      <c r="L10">
        <v>99.85</v>
      </c>
      <c r="M10">
        <v>103.22</v>
      </c>
      <c r="N10">
        <v>103.06</v>
      </c>
      <c r="O10">
        <v>106.54</v>
      </c>
      <c r="P10">
        <v>130.75</v>
      </c>
      <c r="Q10">
        <v>130.35</v>
      </c>
      <c r="R10">
        <v>132.6</v>
      </c>
      <c r="S10">
        <v>139.13999999999999</v>
      </c>
      <c r="T10">
        <v>130.46</v>
      </c>
      <c r="U10">
        <v>143.63999999999999</v>
      </c>
      <c r="V10" t="s">
        <v>46</v>
      </c>
    </row>
    <row r="11" spans="1:22">
      <c r="A11" t="s">
        <v>50</v>
      </c>
      <c r="B11">
        <v>160.61000000000001</v>
      </c>
      <c r="C11">
        <v>167.83</v>
      </c>
      <c r="D11">
        <v>175.63</v>
      </c>
      <c r="E11">
        <v>174.89</v>
      </c>
      <c r="F11">
        <v>173.21</v>
      </c>
      <c r="G11">
        <v>157.83000000000001</v>
      </c>
      <c r="H11">
        <v>137.12</v>
      </c>
      <c r="I11">
        <v>151.21</v>
      </c>
      <c r="J11">
        <v>149.76</v>
      </c>
      <c r="K11">
        <v>168.56</v>
      </c>
      <c r="L11">
        <v>165.08</v>
      </c>
      <c r="M11">
        <v>155.03</v>
      </c>
      <c r="N11">
        <v>154.12</v>
      </c>
      <c r="O11">
        <v>158.21</v>
      </c>
      <c r="P11">
        <v>186.39</v>
      </c>
      <c r="Q11">
        <v>209.79</v>
      </c>
      <c r="R11">
        <v>242.22</v>
      </c>
      <c r="S11">
        <v>241.1</v>
      </c>
      <c r="T11">
        <v>243.01</v>
      </c>
      <c r="U11">
        <v>250.38</v>
      </c>
      <c r="V11" t="s">
        <v>46</v>
      </c>
    </row>
    <row r="12" spans="1:22">
      <c r="A12" t="s">
        <v>48</v>
      </c>
      <c r="B12">
        <v>231.32</v>
      </c>
      <c r="C12">
        <v>222.48</v>
      </c>
      <c r="D12">
        <v>203.39</v>
      </c>
      <c r="E12">
        <v>180.02</v>
      </c>
      <c r="F12">
        <v>161.71</v>
      </c>
      <c r="G12">
        <v>145.13</v>
      </c>
      <c r="H12">
        <v>144.32</v>
      </c>
      <c r="I12">
        <v>139.16999999999999</v>
      </c>
      <c r="J12">
        <v>136.88</v>
      </c>
      <c r="K12">
        <v>137.05000000000001</v>
      </c>
      <c r="L12">
        <v>134.6</v>
      </c>
      <c r="M12">
        <v>129.04</v>
      </c>
      <c r="N12">
        <v>134.62</v>
      </c>
      <c r="O12">
        <v>130.25</v>
      </c>
      <c r="P12">
        <v>136.5</v>
      </c>
      <c r="Q12">
        <v>220.54</v>
      </c>
      <c r="R12">
        <v>225.3</v>
      </c>
      <c r="S12">
        <v>275.12</v>
      </c>
      <c r="T12">
        <v>341.76</v>
      </c>
      <c r="U12">
        <v>350.58</v>
      </c>
      <c r="V12" t="s">
        <v>46</v>
      </c>
    </row>
    <row r="13" spans="1:22">
      <c r="A13" t="s">
        <v>27</v>
      </c>
      <c r="B13">
        <v>193.1</v>
      </c>
      <c r="C13">
        <v>193.48</v>
      </c>
      <c r="D13">
        <v>186.67</v>
      </c>
      <c r="E13">
        <v>197.04</v>
      </c>
      <c r="F13">
        <v>198.51</v>
      </c>
      <c r="G13">
        <v>184.16</v>
      </c>
      <c r="H13">
        <v>172.61</v>
      </c>
      <c r="I13">
        <v>175.89</v>
      </c>
      <c r="J13">
        <v>168.62</v>
      </c>
      <c r="K13">
        <v>161.19999999999999</v>
      </c>
      <c r="L13">
        <v>154.38999999999999</v>
      </c>
      <c r="M13">
        <v>156.18</v>
      </c>
      <c r="N13">
        <v>152.47999999999999</v>
      </c>
      <c r="O13">
        <v>153.30000000000001</v>
      </c>
      <c r="P13">
        <v>160.71</v>
      </c>
      <c r="Q13">
        <v>161.87</v>
      </c>
      <c r="R13">
        <v>159.27000000000001</v>
      </c>
      <c r="S13">
        <v>159.72999999999999</v>
      </c>
      <c r="T13">
        <v>198.76</v>
      </c>
      <c r="U13">
        <v>202.65</v>
      </c>
      <c r="V13" t="s">
        <v>46</v>
      </c>
    </row>
    <row r="14" spans="1:22">
      <c r="A14" t="s">
        <v>28</v>
      </c>
      <c r="B14">
        <v>206.81</v>
      </c>
      <c r="C14">
        <v>202.2</v>
      </c>
      <c r="D14">
        <v>207.81</v>
      </c>
      <c r="E14">
        <v>206.87</v>
      </c>
      <c r="F14">
        <v>208.4</v>
      </c>
      <c r="G14">
        <v>201.98</v>
      </c>
      <c r="H14">
        <v>183.12</v>
      </c>
      <c r="I14">
        <v>200.44</v>
      </c>
      <c r="J14">
        <v>192.92</v>
      </c>
      <c r="K14">
        <v>195.84</v>
      </c>
      <c r="L14">
        <v>192.28</v>
      </c>
      <c r="M14">
        <v>193.86</v>
      </c>
      <c r="N14">
        <v>191.11</v>
      </c>
      <c r="O14">
        <v>183.09</v>
      </c>
      <c r="P14">
        <v>190.34</v>
      </c>
      <c r="Q14">
        <v>192.45</v>
      </c>
      <c r="R14">
        <v>214.23</v>
      </c>
      <c r="S14">
        <v>211.12</v>
      </c>
      <c r="T14">
        <v>216.79</v>
      </c>
      <c r="U14">
        <v>236.28</v>
      </c>
      <c r="V14" t="s">
        <v>46</v>
      </c>
    </row>
    <row r="15" spans="1:22">
      <c r="A15" t="s">
        <v>69</v>
      </c>
      <c r="B15" t="s">
        <v>110</v>
      </c>
      <c r="C15" t="s">
        <v>110</v>
      </c>
      <c r="D15" t="s">
        <v>110</v>
      </c>
      <c r="E15" t="s">
        <v>110</v>
      </c>
      <c r="F15" t="s">
        <v>110</v>
      </c>
      <c r="G15" t="s">
        <v>110</v>
      </c>
      <c r="H15" t="s">
        <v>110</v>
      </c>
      <c r="I15">
        <v>159.86000000000001</v>
      </c>
      <c r="J15">
        <v>153.13</v>
      </c>
      <c r="K15">
        <v>144.44999999999999</v>
      </c>
      <c r="L15">
        <v>137</v>
      </c>
      <c r="M15">
        <v>136.88</v>
      </c>
      <c r="N15">
        <v>134.69</v>
      </c>
      <c r="O15">
        <v>118.66</v>
      </c>
      <c r="P15">
        <v>122.58</v>
      </c>
      <c r="Q15">
        <v>135.91999999999999</v>
      </c>
      <c r="R15">
        <v>117.81</v>
      </c>
      <c r="S15">
        <v>115.29</v>
      </c>
      <c r="T15">
        <v>135.81</v>
      </c>
      <c r="U15">
        <v>161.75</v>
      </c>
      <c r="V15" t="s">
        <v>46</v>
      </c>
    </row>
    <row r="16" spans="1:22">
      <c r="A16" t="s">
        <v>29</v>
      </c>
      <c r="B16">
        <v>370.37</v>
      </c>
      <c r="C16">
        <v>357.5</v>
      </c>
      <c r="D16">
        <v>357.12</v>
      </c>
      <c r="E16">
        <v>336.03</v>
      </c>
      <c r="F16">
        <v>334.32</v>
      </c>
      <c r="G16">
        <v>306.85000000000002</v>
      </c>
      <c r="H16">
        <v>305.57</v>
      </c>
      <c r="I16">
        <v>294.48</v>
      </c>
      <c r="J16">
        <v>284.87</v>
      </c>
      <c r="K16">
        <v>272.25</v>
      </c>
      <c r="L16">
        <v>274.36</v>
      </c>
      <c r="M16">
        <v>278.52</v>
      </c>
      <c r="N16">
        <v>265.18</v>
      </c>
      <c r="O16">
        <v>245.92</v>
      </c>
      <c r="P16">
        <v>275.42</v>
      </c>
      <c r="Q16">
        <v>275.47000000000003</v>
      </c>
      <c r="R16">
        <v>320.41000000000003</v>
      </c>
      <c r="S16">
        <v>365.48</v>
      </c>
      <c r="T16">
        <v>361.78</v>
      </c>
      <c r="U16">
        <v>400.63</v>
      </c>
      <c r="V16" t="s">
        <v>46</v>
      </c>
    </row>
    <row r="17" spans="1:22">
      <c r="A17" t="s">
        <v>30</v>
      </c>
      <c r="B17">
        <v>40.520000000000003</v>
      </c>
      <c r="C17">
        <v>40.57</v>
      </c>
      <c r="D17">
        <v>38.15</v>
      </c>
      <c r="E17">
        <v>40.82</v>
      </c>
      <c r="F17">
        <v>43.28</v>
      </c>
      <c r="G17">
        <v>56.42</v>
      </c>
      <c r="H17">
        <v>77.25</v>
      </c>
      <c r="I17">
        <v>80.66</v>
      </c>
      <c r="J17">
        <v>151.63999999999999</v>
      </c>
      <c r="K17">
        <v>169.69</v>
      </c>
      <c r="L17">
        <v>175.21</v>
      </c>
      <c r="M17">
        <v>170.78</v>
      </c>
      <c r="N17">
        <v>165.33</v>
      </c>
      <c r="O17">
        <v>158.19</v>
      </c>
      <c r="P17">
        <v>161.06</v>
      </c>
      <c r="Q17">
        <v>182.8</v>
      </c>
      <c r="R17">
        <v>196.58</v>
      </c>
      <c r="S17">
        <v>197.36</v>
      </c>
      <c r="T17">
        <v>230.08</v>
      </c>
      <c r="U17">
        <v>252.8</v>
      </c>
      <c r="V17" t="s">
        <v>46</v>
      </c>
    </row>
    <row r="18" spans="1:22">
      <c r="A18" t="s">
        <v>31</v>
      </c>
      <c r="B18">
        <v>23.12</v>
      </c>
      <c r="C18">
        <v>37.56</v>
      </c>
      <c r="D18">
        <v>49.13</v>
      </c>
      <c r="E18">
        <v>78.709999999999994</v>
      </c>
      <c r="F18">
        <v>68.31</v>
      </c>
      <c r="G18">
        <v>68.5</v>
      </c>
      <c r="H18">
        <v>59.96</v>
      </c>
      <c r="I18">
        <v>66.319999999999993</v>
      </c>
      <c r="J18">
        <v>75.209999999999994</v>
      </c>
      <c r="K18">
        <v>85.95</v>
      </c>
      <c r="L18">
        <v>95.96</v>
      </c>
      <c r="M18">
        <v>89.99</v>
      </c>
      <c r="N18">
        <v>82.1</v>
      </c>
      <c r="O18">
        <v>81.739999999999995</v>
      </c>
      <c r="P18">
        <v>92.68</v>
      </c>
      <c r="Q18">
        <v>87.08</v>
      </c>
      <c r="R18">
        <v>94.68</v>
      </c>
      <c r="S18">
        <v>94.25</v>
      </c>
      <c r="T18">
        <v>100.07</v>
      </c>
      <c r="U18">
        <v>111.91</v>
      </c>
      <c r="V18" t="s">
        <v>46</v>
      </c>
    </row>
    <row r="19" spans="1:22">
      <c r="A19" t="s">
        <v>32</v>
      </c>
      <c r="B19">
        <v>34.950000000000003</v>
      </c>
      <c r="C19">
        <v>38.07</v>
      </c>
      <c r="D19">
        <v>46.56</v>
      </c>
      <c r="E19">
        <v>69</v>
      </c>
      <c r="F19">
        <v>93.11</v>
      </c>
      <c r="G19">
        <v>84.45</v>
      </c>
      <c r="H19">
        <v>90.94</v>
      </c>
      <c r="I19">
        <v>101.9</v>
      </c>
      <c r="J19">
        <v>107.73</v>
      </c>
      <c r="K19">
        <v>101.77</v>
      </c>
      <c r="L19">
        <v>99.68</v>
      </c>
      <c r="M19">
        <v>94.99</v>
      </c>
      <c r="N19">
        <v>96.8</v>
      </c>
      <c r="O19">
        <v>97.18</v>
      </c>
      <c r="P19">
        <v>114.28</v>
      </c>
      <c r="Q19">
        <v>103.35</v>
      </c>
      <c r="R19">
        <v>100.11</v>
      </c>
      <c r="S19">
        <v>98.62</v>
      </c>
      <c r="T19">
        <v>103.77</v>
      </c>
      <c r="U19">
        <v>108.58</v>
      </c>
      <c r="V19" t="s">
        <v>46</v>
      </c>
    </row>
    <row r="20" spans="1:22">
      <c r="A20" t="s">
        <v>33</v>
      </c>
      <c r="B20" t="s">
        <v>110</v>
      </c>
      <c r="C20" t="s">
        <v>110</v>
      </c>
      <c r="D20" t="s">
        <v>110</v>
      </c>
      <c r="E20" t="s">
        <v>110</v>
      </c>
      <c r="F20" t="s">
        <v>110</v>
      </c>
      <c r="G20">
        <v>217.43</v>
      </c>
      <c r="H20">
        <v>217.44</v>
      </c>
      <c r="I20">
        <v>221.45</v>
      </c>
      <c r="J20">
        <v>218.83</v>
      </c>
      <c r="K20">
        <v>225.59</v>
      </c>
      <c r="L20">
        <v>226.29</v>
      </c>
      <c r="M20">
        <v>213.52</v>
      </c>
      <c r="N20">
        <v>221.61</v>
      </c>
      <c r="O20">
        <v>220.18</v>
      </c>
      <c r="P20">
        <v>217.08</v>
      </c>
      <c r="Q20">
        <v>205.1</v>
      </c>
      <c r="R20">
        <v>212.44</v>
      </c>
      <c r="S20">
        <v>213.78</v>
      </c>
      <c r="T20">
        <v>202.65</v>
      </c>
      <c r="U20">
        <v>200.78</v>
      </c>
      <c r="V20" t="s">
        <v>46</v>
      </c>
    </row>
    <row r="21" spans="1:22">
      <c r="A21" t="s">
        <v>34</v>
      </c>
      <c r="B21">
        <v>111.21</v>
      </c>
      <c r="C21">
        <v>97.49</v>
      </c>
      <c r="D21">
        <v>104.31</v>
      </c>
      <c r="E21">
        <v>129.30000000000001</v>
      </c>
      <c r="F21">
        <v>129.47999999999999</v>
      </c>
      <c r="G21">
        <v>120.78</v>
      </c>
      <c r="H21">
        <v>111.88</v>
      </c>
      <c r="I21">
        <v>112.71</v>
      </c>
      <c r="J21">
        <v>108.4</v>
      </c>
      <c r="K21">
        <v>103.02</v>
      </c>
      <c r="L21">
        <v>113.84</v>
      </c>
      <c r="M21">
        <v>118.55</v>
      </c>
      <c r="N21">
        <v>122.03</v>
      </c>
      <c r="O21">
        <v>119.58</v>
      </c>
      <c r="P21">
        <v>118.85</v>
      </c>
      <c r="Q21">
        <v>133.6</v>
      </c>
      <c r="R21">
        <v>132.54</v>
      </c>
      <c r="S21">
        <v>135.69</v>
      </c>
      <c r="T21">
        <v>128.96</v>
      </c>
      <c r="U21">
        <v>134.85</v>
      </c>
      <c r="V21" t="s">
        <v>46</v>
      </c>
    </row>
    <row r="22" spans="1:22">
      <c r="A22" t="s">
        <v>35</v>
      </c>
      <c r="B22" t="s">
        <v>110</v>
      </c>
      <c r="C22" t="s">
        <v>110</v>
      </c>
      <c r="D22" t="s">
        <v>110</v>
      </c>
      <c r="E22" t="s">
        <v>110</v>
      </c>
      <c r="F22" t="s">
        <v>110</v>
      </c>
      <c r="G22">
        <v>162.32</v>
      </c>
      <c r="H22">
        <v>196.18</v>
      </c>
      <c r="I22">
        <v>198.64</v>
      </c>
      <c r="J22">
        <v>169.86</v>
      </c>
      <c r="K22">
        <v>150.59</v>
      </c>
      <c r="L22">
        <v>188.96</v>
      </c>
      <c r="M22">
        <v>197.97</v>
      </c>
      <c r="N22">
        <v>275.41000000000003</v>
      </c>
      <c r="O22">
        <v>186.37</v>
      </c>
      <c r="P22">
        <v>201.69</v>
      </c>
      <c r="Q22">
        <v>184.3</v>
      </c>
      <c r="R22">
        <v>211.47</v>
      </c>
      <c r="S22">
        <v>205.15</v>
      </c>
      <c r="T22">
        <v>192.66</v>
      </c>
      <c r="U22">
        <v>217.34</v>
      </c>
      <c r="V22" t="s">
        <v>46</v>
      </c>
    </row>
    <row r="23" spans="1:22">
      <c r="A23" t="s">
        <v>36</v>
      </c>
      <c r="B23">
        <v>135.13</v>
      </c>
      <c r="C23">
        <v>136.56</v>
      </c>
      <c r="D23">
        <v>159.21</v>
      </c>
      <c r="E23">
        <v>163.85</v>
      </c>
      <c r="F23">
        <v>177.5</v>
      </c>
      <c r="G23">
        <v>183.21</v>
      </c>
      <c r="H23">
        <v>183.73</v>
      </c>
      <c r="I23">
        <v>179.59</v>
      </c>
      <c r="J23">
        <v>180.83</v>
      </c>
      <c r="K23">
        <v>190.75</v>
      </c>
      <c r="L23">
        <v>204.95</v>
      </c>
      <c r="M23">
        <v>215.58</v>
      </c>
      <c r="N23">
        <v>203.37</v>
      </c>
      <c r="O23">
        <v>214.09</v>
      </c>
      <c r="P23">
        <v>227.55</v>
      </c>
      <c r="Q23">
        <v>217.81</v>
      </c>
      <c r="R23">
        <v>232.38</v>
      </c>
      <c r="S23">
        <v>222.36</v>
      </c>
      <c r="T23">
        <v>237.03</v>
      </c>
      <c r="U23">
        <v>257.70999999999998</v>
      </c>
      <c r="V23" t="s">
        <v>46</v>
      </c>
    </row>
    <row r="24" spans="1:22">
      <c r="A24" t="s">
        <v>37</v>
      </c>
      <c r="B24">
        <v>143.94999999999999</v>
      </c>
      <c r="C24">
        <v>138.30000000000001</v>
      </c>
      <c r="D24">
        <v>164.03</v>
      </c>
      <c r="E24">
        <v>155.08000000000001</v>
      </c>
      <c r="F24">
        <v>159.47999999999999</v>
      </c>
      <c r="G24">
        <v>165.19</v>
      </c>
      <c r="H24">
        <v>169.15</v>
      </c>
      <c r="I24">
        <v>173.46</v>
      </c>
      <c r="J24">
        <v>171.82</v>
      </c>
      <c r="K24">
        <v>179.59</v>
      </c>
      <c r="L24">
        <v>170.85</v>
      </c>
      <c r="M24">
        <v>163.36000000000001</v>
      </c>
      <c r="N24">
        <v>169.53</v>
      </c>
      <c r="O24">
        <v>170.21</v>
      </c>
      <c r="P24">
        <v>171.35</v>
      </c>
      <c r="Q24">
        <v>163.57</v>
      </c>
      <c r="R24">
        <v>181.39</v>
      </c>
      <c r="S24">
        <v>179.36</v>
      </c>
      <c r="T24">
        <v>173.61</v>
      </c>
      <c r="U24">
        <v>175.4</v>
      </c>
      <c r="V24" t="s">
        <v>46</v>
      </c>
    </row>
    <row r="25" spans="1:22">
      <c r="A25" t="s">
        <v>38</v>
      </c>
      <c r="B25">
        <v>36.56</v>
      </c>
      <c r="C25">
        <v>41.4</v>
      </c>
      <c r="D25">
        <v>42.42</v>
      </c>
      <c r="E25">
        <v>54.77</v>
      </c>
      <c r="F25">
        <v>71.45</v>
      </c>
      <c r="G25">
        <v>78.44</v>
      </c>
      <c r="H25">
        <v>79.06</v>
      </c>
      <c r="I25">
        <v>92.89</v>
      </c>
      <c r="J25">
        <v>98.4</v>
      </c>
      <c r="K25">
        <v>105.08</v>
      </c>
      <c r="L25">
        <v>110.72</v>
      </c>
      <c r="M25">
        <v>110.98</v>
      </c>
      <c r="N25">
        <v>122.43</v>
      </c>
      <c r="O25">
        <v>119.14</v>
      </c>
      <c r="P25">
        <v>118.16</v>
      </c>
      <c r="Q25">
        <v>115.51</v>
      </c>
      <c r="R25">
        <v>123.15</v>
      </c>
      <c r="S25">
        <v>126.66</v>
      </c>
      <c r="T25">
        <v>129.37</v>
      </c>
      <c r="U25">
        <v>139.37</v>
      </c>
      <c r="V25" t="s">
        <v>46</v>
      </c>
    </row>
    <row r="26" spans="1:22">
      <c r="A26" t="s">
        <v>56</v>
      </c>
      <c r="B26">
        <v>246.44</v>
      </c>
      <c r="C26">
        <v>237.73</v>
      </c>
      <c r="D26">
        <v>219.03</v>
      </c>
      <c r="E26">
        <v>221.63</v>
      </c>
      <c r="F26">
        <v>201.28</v>
      </c>
      <c r="G26">
        <v>143.59</v>
      </c>
      <c r="H26">
        <v>166.9</v>
      </c>
      <c r="I26">
        <v>187.35</v>
      </c>
      <c r="J26">
        <v>193.03</v>
      </c>
      <c r="K26">
        <v>188.44</v>
      </c>
      <c r="L26">
        <v>182.83</v>
      </c>
      <c r="M26">
        <v>182.74</v>
      </c>
      <c r="N26">
        <v>184.28</v>
      </c>
      <c r="O26">
        <v>179.04</v>
      </c>
      <c r="P26">
        <v>178.82</v>
      </c>
      <c r="Q26">
        <v>176.3</v>
      </c>
      <c r="R26">
        <v>176.68</v>
      </c>
      <c r="S26">
        <v>178.11</v>
      </c>
      <c r="T26">
        <v>177.23</v>
      </c>
      <c r="U26">
        <v>177.46</v>
      </c>
      <c r="V26" t="s">
        <v>46</v>
      </c>
    </row>
    <row r="27" spans="1:22">
      <c r="A27" t="s">
        <v>39</v>
      </c>
      <c r="B27">
        <v>43.72</v>
      </c>
      <c r="C27">
        <v>40.43</v>
      </c>
      <c r="D27">
        <v>66.03</v>
      </c>
      <c r="E27">
        <v>78.12</v>
      </c>
      <c r="F27">
        <v>122.39</v>
      </c>
      <c r="G27">
        <v>108.77</v>
      </c>
      <c r="H27">
        <v>72.2</v>
      </c>
      <c r="I27">
        <v>68.41</v>
      </c>
      <c r="J27">
        <v>79.930000000000007</v>
      </c>
      <c r="K27">
        <v>90.19</v>
      </c>
      <c r="L27">
        <v>81.099999999999994</v>
      </c>
      <c r="M27">
        <v>80.680000000000007</v>
      </c>
      <c r="N27">
        <v>88.29</v>
      </c>
      <c r="O27">
        <v>76.44</v>
      </c>
      <c r="P27">
        <v>90.7</v>
      </c>
      <c r="Q27">
        <v>98.95</v>
      </c>
      <c r="R27">
        <v>94.84</v>
      </c>
      <c r="S27">
        <v>96.24</v>
      </c>
      <c r="T27">
        <v>107.87</v>
      </c>
      <c r="U27">
        <v>136.4</v>
      </c>
      <c r="V27" t="s">
        <v>46</v>
      </c>
    </row>
    <row r="28" spans="1:22">
      <c r="A28" t="s">
        <v>40</v>
      </c>
      <c r="B28">
        <v>169.1</v>
      </c>
      <c r="C28">
        <v>170.14</v>
      </c>
      <c r="D28">
        <v>173.21</v>
      </c>
      <c r="E28">
        <v>199.45</v>
      </c>
      <c r="F28">
        <v>172.74</v>
      </c>
      <c r="G28">
        <v>140.16</v>
      </c>
      <c r="H28">
        <v>158.72</v>
      </c>
      <c r="I28">
        <v>163.57</v>
      </c>
      <c r="J28">
        <v>155.69999999999999</v>
      </c>
      <c r="K28">
        <v>159.69999999999999</v>
      </c>
      <c r="L28">
        <v>157.66</v>
      </c>
      <c r="M28">
        <v>158.21</v>
      </c>
      <c r="N28">
        <v>171.83</v>
      </c>
      <c r="O28">
        <v>166.66</v>
      </c>
      <c r="P28">
        <v>215.54</v>
      </c>
      <c r="Q28">
        <v>214.88</v>
      </c>
      <c r="R28">
        <v>206.66</v>
      </c>
      <c r="S28">
        <v>226.5</v>
      </c>
      <c r="T28">
        <v>224.62</v>
      </c>
      <c r="U28">
        <v>236.37</v>
      </c>
      <c r="V28" t="s">
        <v>46</v>
      </c>
    </row>
    <row r="29" spans="1:22">
      <c r="A29" s="635" t="s">
        <v>41</v>
      </c>
      <c r="B29" s="635" t="s">
        <v>110</v>
      </c>
      <c r="C29" s="635" t="s">
        <v>110</v>
      </c>
      <c r="D29" s="635">
        <v>62.6</v>
      </c>
      <c r="E29" s="635">
        <v>62.42</v>
      </c>
      <c r="F29" s="635">
        <v>66.28</v>
      </c>
      <c r="G29" s="635">
        <v>74.44</v>
      </c>
      <c r="H29" s="635">
        <v>63.98</v>
      </c>
      <c r="I29" s="635">
        <v>72.58</v>
      </c>
      <c r="J29" s="635">
        <v>89.73</v>
      </c>
      <c r="K29" s="635">
        <v>99.64</v>
      </c>
      <c r="L29" s="635">
        <v>96.63</v>
      </c>
      <c r="M29" s="635">
        <v>99.4</v>
      </c>
      <c r="N29" s="635">
        <v>102.83</v>
      </c>
      <c r="O29" s="635">
        <v>103.81</v>
      </c>
      <c r="P29" s="635">
        <v>101.4</v>
      </c>
      <c r="Q29" s="635">
        <v>93.28</v>
      </c>
      <c r="R29" s="635">
        <v>101.74</v>
      </c>
      <c r="S29" s="635">
        <v>101.67</v>
      </c>
      <c r="T29" s="635">
        <v>99.53</v>
      </c>
      <c r="U29" s="635">
        <v>107.65</v>
      </c>
      <c r="V29" t="s">
        <v>46</v>
      </c>
    </row>
    <row r="30" spans="1:22">
      <c r="A30" t="s">
        <v>42</v>
      </c>
      <c r="B30">
        <v>116.78</v>
      </c>
      <c r="C30">
        <v>116.98</v>
      </c>
      <c r="D30">
        <v>130.6</v>
      </c>
      <c r="E30">
        <v>125.84</v>
      </c>
      <c r="F30">
        <v>131.37</v>
      </c>
      <c r="G30">
        <v>125.4</v>
      </c>
      <c r="H30">
        <v>123.04</v>
      </c>
      <c r="I30">
        <v>124.75</v>
      </c>
      <c r="J30">
        <v>123.79</v>
      </c>
      <c r="K30">
        <v>124.85</v>
      </c>
      <c r="L30">
        <v>126.98</v>
      </c>
      <c r="M30">
        <v>122.11</v>
      </c>
      <c r="N30">
        <v>117.78</v>
      </c>
      <c r="O30">
        <v>128.12</v>
      </c>
      <c r="P30">
        <v>130.85</v>
      </c>
      <c r="Q30">
        <v>122.79</v>
      </c>
      <c r="R30">
        <v>153.13</v>
      </c>
      <c r="S30">
        <v>150.75</v>
      </c>
      <c r="T30">
        <v>148.69999999999999</v>
      </c>
      <c r="U30">
        <v>147.15</v>
      </c>
      <c r="V30" t="s">
        <v>46</v>
      </c>
    </row>
    <row r="31" spans="1:22">
      <c r="A31" t="s">
        <v>43</v>
      </c>
      <c r="B31">
        <v>165.75</v>
      </c>
      <c r="C31">
        <v>183.16</v>
      </c>
      <c r="D31">
        <v>182.32</v>
      </c>
      <c r="E31">
        <v>191.19</v>
      </c>
      <c r="F31">
        <v>191.87</v>
      </c>
      <c r="G31">
        <v>190.61</v>
      </c>
      <c r="H31">
        <v>199.95</v>
      </c>
      <c r="I31">
        <v>210.89</v>
      </c>
      <c r="J31">
        <v>218.87</v>
      </c>
      <c r="K31">
        <v>223.22</v>
      </c>
      <c r="L31">
        <v>230.01</v>
      </c>
      <c r="M31">
        <v>232.35</v>
      </c>
      <c r="N31">
        <v>227.53</v>
      </c>
      <c r="O31">
        <v>231.16</v>
      </c>
      <c r="P31">
        <v>237.35</v>
      </c>
      <c r="Q31">
        <v>226.52</v>
      </c>
      <c r="R31">
        <v>226.87</v>
      </c>
      <c r="S31">
        <v>227.35</v>
      </c>
      <c r="T31">
        <v>229.72</v>
      </c>
      <c r="U31">
        <v>220.36</v>
      </c>
      <c r="V31" t="s">
        <v>46</v>
      </c>
    </row>
    <row r="32" spans="1:22">
      <c r="A32" t="s">
        <v>60</v>
      </c>
      <c r="B32">
        <v>199.1</v>
      </c>
      <c r="C32">
        <v>194.65</v>
      </c>
      <c r="D32">
        <v>203.5</v>
      </c>
      <c r="E32">
        <v>222.26</v>
      </c>
      <c r="F32">
        <v>228.57</v>
      </c>
      <c r="G32">
        <v>227.45</v>
      </c>
      <c r="H32">
        <v>220.18</v>
      </c>
      <c r="I32">
        <v>225.3</v>
      </c>
      <c r="J32">
        <v>221.92</v>
      </c>
      <c r="K32">
        <v>221.96</v>
      </c>
      <c r="L32">
        <v>215.87</v>
      </c>
      <c r="M32">
        <v>214.15</v>
      </c>
      <c r="N32">
        <v>221.23</v>
      </c>
      <c r="O32">
        <v>219.12</v>
      </c>
      <c r="P32">
        <v>241.95</v>
      </c>
      <c r="Q32">
        <v>236.61</v>
      </c>
      <c r="R32">
        <v>253.56</v>
      </c>
      <c r="S32">
        <v>246.39</v>
      </c>
      <c r="T32">
        <v>249.8</v>
      </c>
      <c r="U32">
        <v>271.83</v>
      </c>
      <c r="V32" t="s">
        <v>46</v>
      </c>
    </row>
    <row r="33" spans="1:21">
      <c r="A33" s="252" t="s">
        <v>64</v>
      </c>
      <c r="B33" s="670">
        <f t="shared" ref="B33:U33" si="0">AVERAGE(B5:B32)</f>
        <v>143.14217391304345</v>
      </c>
      <c r="C33" s="670">
        <f t="shared" si="0"/>
        <v>138.32749999999999</v>
      </c>
      <c r="D33" s="670">
        <f t="shared" si="0"/>
        <v>140.18920000000003</v>
      </c>
      <c r="E33" s="670">
        <f t="shared" si="0"/>
        <v>149.29519999999999</v>
      </c>
      <c r="F33" s="670">
        <f t="shared" si="0"/>
        <v>154.47640000000004</v>
      </c>
      <c r="G33" s="670">
        <f t="shared" si="0"/>
        <v>152.06518518518521</v>
      </c>
      <c r="H33" s="670">
        <f t="shared" si="0"/>
        <v>152.93962962962959</v>
      </c>
      <c r="I33" s="670">
        <f t="shared" si="0"/>
        <v>157.81892857142859</v>
      </c>
      <c r="J33" s="670">
        <f t="shared" si="0"/>
        <v>160.13464285714286</v>
      </c>
      <c r="K33" s="670">
        <f t="shared" si="0"/>
        <v>163.00535714285715</v>
      </c>
      <c r="L33" s="670">
        <f t="shared" si="0"/>
        <v>163.88928571428568</v>
      </c>
      <c r="M33" s="670">
        <f t="shared" si="0"/>
        <v>161.80107142857142</v>
      </c>
      <c r="N33" s="670">
        <f t="shared" si="0"/>
        <v>166.91142857142856</v>
      </c>
      <c r="O33" s="670">
        <f t="shared" si="0"/>
        <v>160.61678571428567</v>
      </c>
      <c r="P33" s="670">
        <f t="shared" si="0"/>
        <v>171.49678571428572</v>
      </c>
      <c r="Q33" s="670">
        <f t="shared" si="0"/>
        <v>172.67892857142857</v>
      </c>
      <c r="R33" s="670">
        <f t="shared" si="0"/>
        <v>183.22857142857143</v>
      </c>
      <c r="S33" s="670">
        <f t="shared" si="0"/>
        <v>186.41392857142861</v>
      </c>
      <c r="T33" s="670">
        <f t="shared" si="0"/>
        <v>191.53964285714284</v>
      </c>
      <c r="U33" s="670">
        <f t="shared" si="0"/>
        <v>202.47571428571425</v>
      </c>
    </row>
    <row r="34" spans="1:21">
      <c r="A34" s="252" t="s">
        <v>3323</v>
      </c>
      <c r="B34" s="670">
        <f t="shared" ref="B34:U34" si="1">STDEV(B5:B32)</f>
        <v>90.068240137258911</v>
      </c>
      <c r="C34" s="670">
        <f t="shared" si="1"/>
        <v>89.200658861380333</v>
      </c>
      <c r="D34" s="670">
        <f t="shared" si="1"/>
        <v>85.413454049503557</v>
      </c>
      <c r="E34" s="670">
        <f t="shared" si="1"/>
        <v>86.119534713869228</v>
      </c>
      <c r="F34" s="670">
        <f t="shared" si="1"/>
        <v>86.674801359257017</v>
      </c>
      <c r="G34" s="670">
        <f t="shared" si="1"/>
        <v>81.941651819138912</v>
      </c>
      <c r="H34" s="670">
        <f t="shared" si="1"/>
        <v>83.313301896722848</v>
      </c>
      <c r="I34" s="670">
        <f t="shared" si="1"/>
        <v>82.677736729190713</v>
      </c>
      <c r="J34" s="670">
        <f t="shared" si="1"/>
        <v>76.205416181681471</v>
      </c>
      <c r="K34" s="670">
        <f t="shared" si="1"/>
        <v>72.845814210672842</v>
      </c>
      <c r="L34" s="670">
        <f t="shared" si="1"/>
        <v>67.981056780197093</v>
      </c>
      <c r="M34" s="670">
        <f t="shared" si="1"/>
        <v>64.413662648902118</v>
      </c>
      <c r="N34" s="670">
        <f t="shared" si="1"/>
        <v>67.161801517445923</v>
      </c>
      <c r="O34" s="670">
        <f t="shared" si="1"/>
        <v>59.74620502769735</v>
      </c>
      <c r="P34" s="670">
        <f t="shared" si="1"/>
        <v>65.024263166888815</v>
      </c>
      <c r="Q34" s="670">
        <f t="shared" si="1"/>
        <v>63.850486313834956</v>
      </c>
      <c r="R34" s="670">
        <f t="shared" si="1"/>
        <v>72.007088936735045</v>
      </c>
      <c r="S34" s="670">
        <f t="shared" si="1"/>
        <v>78.088472822167489</v>
      </c>
      <c r="T34" s="670">
        <f t="shared" si="1"/>
        <v>82.151292926510607</v>
      </c>
      <c r="U34" s="670">
        <f t="shared" si="1"/>
        <v>85.281555143061524</v>
      </c>
    </row>
    <row r="35" spans="1:21">
      <c r="A35" s="671" t="s">
        <v>3324</v>
      </c>
      <c r="B35" s="672"/>
      <c r="C35" s="672"/>
      <c r="D35" s="672">
        <f>(D29-D33)/D34</f>
        <v>-0.90839553163405873</v>
      </c>
      <c r="E35" s="672">
        <f t="shared" ref="E35:T35" si="2">(E29-E33)/E34</f>
        <v>-1.0087746094848451</v>
      </c>
      <c r="F35" s="672">
        <f t="shared" si="2"/>
        <v>-1.0175552596242612</v>
      </c>
      <c r="G35" s="672">
        <f t="shared" si="2"/>
        <v>-0.9473226797589952</v>
      </c>
      <c r="H35" s="672">
        <f t="shared" si="2"/>
        <v>-1.0677722236949159</v>
      </c>
      <c r="I35" s="672">
        <f t="shared" si="2"/>
        <v>-1.0309780110530482</v>
      </c>
      <c r="J35" s="672">
        <f t="shared" si="2"/>
        <v>-0.92387977633100282</v>
      </c>
      <c r="K35" s="672">
        <f t="shared" si="2"/>
        <v>-0.86985584318684595</v>
      </c>
      <c r="L35" s="672">
        <f t="shared" si="2"/>
        <v>-0.98938276190314145</v>
      </c>
      <c r="M35" s="672">
        <f t="shared" si="2"/>
        <v>-0.9687552122086166</v>
      </c>
      <c r="N35" s="672">
        <f t="shared" si="2"/>
        <v>-0.95413504586804143</v>
      </c>
      <c r="O35" s="672">
        <f t="shared" si="2"/>
        <v>-0.95080157288569178</v>
      </c>
      <c r="P35" s="672">
        <f t="shared" si="2"/>
        <v>-1.0780096890045174</v>
      </c>
      <c r="Q35" s="672">
        <f t="shared" si="2"/>
        <v>-1.2435132941849594</v>
      </c>
      <c r="R35" s="672">
        <f t="shared" si="2"/>
        <v>-1.1316742925153767</v>
      </c>
      <c r="S35" s="672">
        <f t="shared" si="2"/>
        <v>-1.0852296825476115</v>
      </c>
      <c r="T35" s="672">
        <f t="shared" si="2"/>
        <v>-1.1200023709846068</v>
      </c>
      <c r="U35" s="672">
        <f>(U29-U33)/U34</f>
        <v>-1.1119135213545555</v>
      </c>
    </row>
    <row r="36" spans="1:21" s="35" customFormat="1">
      <c r="A36" s="377"/>
      <c r="B36" s="960"/>
      <c r="C36" s="960"/>
      <c r="D36" s="960"/>
      <c r="E36" s="960"/>
      <c r="F36" s="960"/>
      <c r="G36" s="960"/>
      <c r="H36" s="960"/>
      <c r="I36" s="960"/>
      <c r="J36" s="960"/>
      <c r="K36" s="960"/>
      <c r="L36" s="960"/>
      <c r="M36" s="960"/>
      <c r="N36" s="960"/>
      <c r="O36" s="960"/>
      <c r="P36" s="960"/>
      <c r="Q36" s="960"/>
      <c r="R36" s="960"/>
      <c r="S36" s="960"/>
      <c r="T36" s="960"/>
      <c r="U36" s="960"/>
    </row>
    <row r="37" spans="1:21">
      <c r="A37" t="s">
        <v>137</v>
      </c>
      <c r="B37" t="s">
        <v>2</v>
      </c>
    </row>
    <row r="38" spans="1:21">
      <c r="A38" t="s">
        <v>138</v>
      </c>
      <c r="B38" t="s">
        <v>634</v>
      </c>
    </row>
    <row r="39" spans="1:21">
      <c r="A39" t="s">
        <v>139</v>
      </c>
      <c r="B39" t="s">
        <v>635</v>
      </c>
    </row>
    <row r="40" spans="1:21">
      <c r="A40" t="s">
        <v>140</v>
      </c>
      <c r="B40" t="s">
        <v>636</v>
      </c>
    </row>
    <row r="41" spans="1:21">
      <c r="A41" t="s">
        <v>141</v>
      </c>
      <c r="B41" t="s">
        <v>142</v>
      </c>
    </row>
    <row r="42" spans="1:21">
      <c r="A42" t="s">
        <v>143</v>
      </c>
      <c r="B42" t="s">
        <v>111</v>
      </c>
    </row>
    <row r="43" spans="1:21">
      <c r="A43" t="s">
        <v>144</v>
      </c>
      <c r="B43" t="s">
        <v>637</v>
      </c>
    </row>
  </sheetData>
  <hyperlinks>
    <hyperlink ref="B40" r:id="rId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V43"/>
  <sheetViews>
    <sheetView workbookViewId="0">
      <selection activeCell="A29" sqref="A29:V29"/>
    </sheetView>
  </sheetViews>
  <sheetFormatPr defaultColWidth="9" defaultRowHeight="16.5"/>
  <cols>
    <col min="1" max="1" width="32.140625" customWidth="1"/>
    <col min="2" max="21" width="9.140625" bestFit="1" customWidth="1"/>
  </cols>
  <sheetData>
    <row r="1" spans="1:22">
      <c r="A1" t="s">
        <v>3310</v>
      </c>
    </row>
    <row r="2" spans="1:22">
      <c r="A2" s="252" t="s">
        <v>1352</v>
      </c>
    </row>
    <row r="3" spans="1:22">
      <c r="A3" t="s">
        <v>1326</v>
      </c>
    </row>
    <row r="4" spans="1:22">
      <c r="A4" s="252" t="s">
        <v>135</v>
      </c>
      <c r="B4" s="252" t="s">
        <v>87</v>
      </c>
      <c r="C4" s="252" t="s">
        <v>88</v>
      </c>
      <c r="D4" s="252" t="s">
        <v>89</v>
      </c>
      <c r="E4" s="252" t="s">
        <v>90</v>
      </c>
      <c r="F4" s="252" t="s">
        <v>91</v>
      </c>
      <c r="G4" s="252" t="s">
        <v>92</v>
      </c>
      <c r="H4" s="252" t="s">
        <v>93</v>
      </c>
      <c r="I4" s="252" t="s">
        <v>94</v>
      </c>
      <c r="J4" s="252" t="s">
        <v>95</v>
      </c>
      <c r="K4" s="252" t="s">
        <v>96</v>
      </c>
      <c r="L4" s="252" t="s">
        <v>97</v>
      </c>
      <c r="M4" s="252" t="s">
        <v>98</v>
      </c>
      <c r="N4" s="252" t="s">
        <v>99</v>
      </c>
      <c r="O4" s="252" t="s">
        <v>100</v>
      </c>
      <c r="P4" s="252" t="s">
        <v>101</v>
      </c>
      <c r="Q4" s="252" t="s">
        <v>102</v>
      </c>
      <c r="R4" s="252" t="s">
        <v>103</v>
      </c>
      <c r="S4" s="252" t="s">
        <v>104</v>
      </c>
      <c r="T4" s="252" t="s">
        <v>125</v>
      </c>
      <c r="U4" s="252" t="s">
        <v>136</v>
      </c>
      <c r="V4" s="252">
        <v>2015</v>
      </c>
    </row>
    <row r="5" spans="1:22">
      <c r="A5" t="s">
        <v>21</v>
      </c>
      <c r="B5">
        <v>19</v>
      </c>
      <c r="C5">
        <v>25</v>
      </c>
      <c r="D5">
        <v>33.799999999999997</v>
      </c>
      <c r="E5">
        <v>41</v>
      </c>
      <c r="F5">
        <v>45</v>
      </c>
      <c r="G5">
        <v>48.4</v>
      </c>
      <c r="H5">
        <v>48.6</v>
      </c>
      <c r="I5">
        <v>49.4</v>
      </c>
      <c r="J5">
        <v>51</v>
      </c>
      <c r="K5">
        <v>51.7</v>
      </c>
      <c r="L5">
        <v>53.8</v>
      </c>
      <c r="M5">
        <v>54.6</v>
      </c>
      <c r="N5">
        <v>56.8</v>
      </c>
      <c r="O5">
        <v>56.2</v>
      </c>
      <c r="P5">
        <v>57.4</v>
      </c>
      <c r="Q5">
        <v>57.7</v>
      </c>
      <c r="R5">
        <v>57.4</v>
      </c>
      <c r="S5">
        <v>55.7</v>
      </c>
      <c r="T5">
        <v>54.9</v>
      </c>
      <c r="U5">
        <v>53.2</v>
      </c>
      <c r="V5">
        <v>53.4</v>
      </c>
    </row>
    <row r="6" spans="1:22">
      <c r="A6" t="s">
        <v>22</v>
      </c>
      <c r="B6">
        <v>0</v>
      </c>
      <c r="C6">
        <v>0</v>
      </c>
      <c r="D6">
        <v>0</v>
      </c>
      <c r="E6">
        <v>15.9</v>
      </c>
      <c r="F6">
        <v>15.7</v>
      </c>
      <c r="G6">
        <v>15.5</v>
      </c>
      <c r="H6">
        <v>16.100000000000001</v>
      </c>
      <c r="I6">
        <v>16.3</v>
      </c>
      <c r="J6">
        <v>16.5</v>
      </c>
      <c r="K6">
        <v>17.2</v>
      </c>
      <c r="L6">
        <v>18.3</v>
      </c>
      <c r="M6">
        <v>19.100000000000001</v>
      </c>
      <c r="N6">
        <v>20.6</v>
      </c>
      <c r="O6">
        <v>19.399999999999999</v>
      </c>
      <c r="P6">
        <v>19.899999999999999</v>
      </c>
      <c r="Q6">
        <v>24.5</v>
      </c>
      <c r="R6">
        <v>26.2</v>
      </c>
      <c r="S6">
        <v>25</v>
      </c>
      <c r="T6">
        <v>28.5</v>
      </c>
      <c r="U6">
        <v>23.1</v>
      </c>
      <c r="V6">
        <v>29.4</v>
      </c>
    </row>
    <row r="7" spans="1:22">
      <c r="A7" t="s">
        <v>23</v>
      </c>
      <c r="B7">
        <v>0</v>
      </c>
      <c r="C7">
        <v>0</v>
      </c>
      <c r="D7">
        <v>0</v>
      </c>
      <c r="E7">
        <v>0.6</v>
      </c>
      <c r="F7">
        <v>0.9</v>
      </c>
      <c r="G7">
        <v>0.9</v>
      </c>
      <c r="H7">
        <v>0.9</v>
      </c>
      <c r="I7">
        <v>0.9</v>
      </c>
      <c r="J7">
        <v>0.9</v>
      </c>
      <c r="K7">
        <v>5.5</v>
      </c>
      <c r="L7">
        <v>6.2</v>
      </c>
      <c r="M7">
        <v>7.4</v>
      </c>
      <c r="N7">
        <v>10.1</v>
      </c>
      <c r="O7">
        <v>10.4</v>
      </c>
      <c r="P7">
        <v>12.4</v>
      </c>
      <c r="Q7">
        <v>15.8</v>
      </c>
      <c r="R7">
        <v>17</v>
      </c>
      <c r="S7">
        <v>23.2</v>
      </c>
      <c r="T7">
        <v>24.2</v>
      </c>
      <c r="U7">
        <v>25.4</v>
      </c>
      <c r="V7">
        <v>29.7</v>
      </c>
    </row>
    <row r="8" spans="1:22">
      <c r="A8" t="s">
        <v>24</v>
      </c>
      <c r="B8">
        <v>25.2</v>
      </c>
      <c r="C8">
        <v>32.6</v>
      </c>
      <c r="D8">
        <v>30.1</v>
      </c>
      <c r="E8">
        <v>30.5</v>
      </c>
      <c r="F8">
        <v>33.799999999999997</v>
      </c>
      <c r="G8">
        <v>31.5</v>
      </c>
      <c r="H8">
        <v>30.8</v>
      </c>
      <c r="I8">
        <v>32.799999999999997</v>
      </c>
      <c r="J8">
        <v>33.6</v>
      </c>
      <c r="K8">
        <v>34</v>
      </c>
      <c r="L8">
        <v>34.4</v>
      </c>
      <c r="M8">
        <v>35.299999999999997</v>
      </c>
      <c r="N8">
        <v>37.6</v>
      </c>
      <c r="O8">
        <v>42</v>
      </c>
      <c r="P8">
        <v>43.7</v>
      </c>
      <c r="Q8">
        <v>42.3</v>
      </c>
      <c r="R8">
        <v>41.5</v>
      </c>
      <c r="S8">
        <v>41</v>
      </c>
      <c r="T8">
        <v>43.5</v>
      </c>
      <c r="U8">
        <v>45.1</v>
      </c>
      <c r="V8">
        <v>46.3</v>
      </c>
    </row>
    <row r="9" spans="1:22">
      <c r="A9" t="s">
        <v>25</v>
      </c>
      <c r="B9">
        <v>39.4</v>
      </c>
      <c r="C9">
        <v>42.2</v>
      </c>
      <c r="D9">
        <v>44.1</v>
      </c>
      <c r="E9">
        <v>45.6</v>
      </c>
      <c r="F9">
        <v>51.1</v>
      </c>
      <c r="G9">
        <v>52.5</v>
      </c>
      <c r="H9">
        <v>52.3</v>
      </c>
      <c r="I9">
        <v>56.1</v>
      </c>
      <c r="J9">
        <v>57.8</v>
      </c>
      <c r="K9">
        <v>56.4</v>
      </c>
      <c r="L9">
        <v>60.9</v>
      </c>
      <c r="M9">
        <v>62.1</v>
      </c>
      <c r="N9">
        <v>63.2</v>
      </c>
      <c r="O9">
        <v>63.8</v>
      </c>
      <c r="P9">
        <v>63.1</v>
      </c>
      <c r="Q9">
        <v>62.5</v>
      </c>
      <c r="R9">
        <v>63</v>
      </c>
      <c r="S9">
        <v>65.2</v>
      </c>
      <c r="T9">
        <v>63.8</v>
      </c>
      <c r="U9">
        <v>65.599999999999994</v>
      </c>
      <c r="V9">
        <v>66.099999999999994</v>
      </c>
    </row>
    <row r="10" spans="1:22">
      <c r="A10" t="s">
        <v>26</v>
      </c>
      <c r="B10">
        <v>0.6</v>
      </c>
      <c r="C10">
        <v>0.2</v>
      </c>
      <c r="D10">
        <v>0.2</v>
      </c>
      <c r="E10">
        <v>0.2</v>
      </c>
      <c r="F10">
        <v>0</v>
      </c>
      <c r="G10">
        <v>2.4</v>
      </c>
      <c r="H10">
        <v>5.0999999999999996</v>
      </c>
      <c r="I10">
        <v>2.7</v>
      </c>
      <c r="J10">
        <v>15</v>
      </c>
      <c r="K10">
        <v>24.8</v>
      </c>
      <c r="L10">
        <v>22.5</v>
      </c>
      <c r="M10">
        <v>17.399999999999999</v>
      </c>
      <c r="N10">
        <v>23.1</v>
      </c>
      <c r="O10">
        <v>20.2</v>
      </c>
      <c r="P10">
        <v>21</v>
      </c>
      <c r="Q10">
        <v>18.2</v>
      </c>
      <c r="R10">
        <v>23.3</v>
      </c>
      <c r="S10">
        <v>19.100000000000001</v>
      </c>
      <c r="T10">
        <v>17.899999999999999</v>
      </c>
      <c r="U10">
        <v>31.3</v>
      </c>
      <c r="V10">
        <v>28.3</v>
      </c>
    </row>
    <row r="11" spans="1:22">
      <c r="A11" t="s">
        <v>50</v>
      </c>
      <c r="B11" t="s">
        <v>110</v>
      </c>
      <c r="C11" t="s">
        <v>110</v>
      </c>
      <c r="D11" t="s">
        <v>110</v>
      </c>
      <c r="E11">
        <v>8.1</v>
      </c>
      <c r="F11" t="s">
        <v>110</v>
      </c>
      <c r="G11">
        <v>11.9</v>
      </c>
      <c r="H11">
        <v>11.3</v>
      </c>
      <c r="I11">
        <v>18.3</v>
      </c>
      <c r="J11">
        <v>23.6</v>
      </c>
      <c r="K11">
        <v>29.5</v>
      </c>
      <c r="L11">
        <v>31.1</v>
      </c>
      <c r="M11">
        <v>33.1</v>
      </c>
      <c r="N11">
        <v>34.1</v>
      </c>
      <c r="O11">
        <v>33.6</v>
      </c>
      <c r="P11">
        <v>33.5</v>
      </c>
      <c r="Q11">
        <v>35.700000000000003</v>
      </c>
      <c r="R11">
        <v>36.1</v>
      </c>
      <c r="S11">
        <v>36.6</v>
      </c>
      <c r="T11">
        <v>36.6</v>
      </c>
      <c r="U11" t="s">
        <v>110</v>
      </c>
    </row>
    <row r="12" spans="1:22">
      <c r="A12" t="s">
        <v>48</v>
      </c>
      <c r="B12" t="s">
        <v>110</v>
      </c>
      <c r="C12" t="s">
        <v>110</v>
      </c>
      <c r="D12">
        <v>9.1999999999999993</v>
      </c>
      <c r="E12">
        <v>8.9</v>
      </c>
      <c r="F12">
        <v>8.9</v>
      </c>
      <c r="G12">
        <v>8.8000000000000007</v>
      </c>
      <c r="H12">
        <v>8.8000000000000007</v>
      </c>
      <c r="I12">
        <v>8.8000000000000007</v>
      </c>
      <c r="J12">
        <v>8.1</v>
      </c>
      <c r="K12">
        <v>10.1</v>
      </c>
      <c r="L12">
        <v>11.8</v>
      </c>
      <c r="M12">
        <v>12.8</v>
      </c>
      <c r="N12">
        <v>20.100000000000001</v>
      </c>
      <c r="O12">
        <v>17.7</v>
      </c>
      <c r="P12">
        <v>18.899999999999999</v>
      </c>
      <c r="Q12">
        <v>17.100000000000001</v>
      </c>
      <c r="R12">
        <v>18</v>
      </c>
      <c r="S12">
        <v>19.3</v>
      </c>
      <c r="T12">
        <v>19.3</v>
      </c>
      <c r="U12" t="s">
        <v>110</v>
      </c>
    </row>
    <row r="13" spans="1:22">
      <c r="A13" t="s">
        <v>27</v>
      </c>
      <c r="B13">
        <v>7</v>
      </c>
      <c r="C13">
        <v>7.8</v>
      </c>
      <c r="D13">
        <v>8.4</v>
      </c>
      <c r="E13">
        <v>9.1999999999999993</v>
      </c>
      <c r="F13">
        <v>14.2</v>
      </c>
      <c r="G13">
        <v>18.399999999999999</v>
      </c>
      <c r="H13">
        <v>21.4</v>
      </c>
      <c r="I13">
        <v>29.3</v>
      </c>
      <c r="J13">
        <v>28.7</v>
      </c>
      <c r="K13">
        <v>30.9</v>
      </c>
      <c r="L13">
        <v>31.4</v>
      </c>
      <c r="M13">
        <v>31.2</v>
      </c>
      <c r="N13">
        <v>30.6</v>
      </c>
      <c r="O13">
        <v>39.700000000000003</v>
      </c>
      <c r="P13">
        <v>33.200000000000003</v>
      </c>
      <c r="Q13">
        <v>29.2</v>
      </c>
      <c r="R13">
        <v>26.7</v>
      </c>
      <c r="S13">
        <v>29.8</v>
      </c>
      <c r="T13">
        <v>32.5</v>
      </c>
      <c r="U13">
        <v>30.8</v>
      </c>
      <c r="V13">
        <v>33.299999999999997</v>
      </c>
    </row>
    <row r="14" spans="1:22">
      <c r="A14" t="s">
        <v>28</v>
      </c>
      <c r="B14">
        <v>17.7</v>
      </c>
      <c r="C14">
        <v>18.7</v>
      </c>
      <c r="D14">
        <v>20</v>
      </c>
      <c r="E14">
        <v>21.8</v>
      </c>
      <c r="F14">
        <v>22.9</v>
      </c>
      <c r="G14">
        <v>24.5</v>
      </c>
      <c r="H14">
        <v>26.1</v>
      </c>
      <c r="I14">
        <v>27.3</v>
      </c>
      <c r="J14">
        <v>28</v>
      </c>
      <c r="K14">
        <v>29</v>
      </c>
      <c r="L14">
        <v>29.7</v>
      </c>
      <c r="M14">
        <v>30.6</v>
      </c>
      <c r="N14">
        <v>31.9</v>
      </c>
      <c r="O14">
        <v>33.299999999999997</v>
      </c>
      <c r="P14">
        <v>34.1</v>
      </c>
      <c r="Q14">
        <v>34.9</v>
      </c>
      <c r="R14">
        <v>36.9</v>
      </c>
      <c r="S14">
        <v>37.799999999999997</v>
      </c>
      <c r="T14">
        <v>38.6</v>
      </c>
      <c r="U14">
        <v>39.200000000000003</v>
      </c>
      <c r="V14">
        <v>39.5</v>
      </c>
    </row>
    <row r="15" spans="1:22">
      <c r="A15" t="s">
        <v>69</v>
      </c>
      <c r="B15" t="s">
        <v>110</v>
      </c>
      <c r="C15" t="s">
        <v>110</v>
      </c>
      <c r="D15">
        <v>0</v>
      </c>
      <c r="E15" t="s">
        <v>110</v>
      </c>
      <c r="F15" t="s">
        <v>110</v>
      </c>
      <c r="G15" t="s">
        <v>110</v>
      </c>
      <c r="H15" t="s">
        <v>110</v>
      </c>
      <c r="I15" t="s">
        <v>110</v>
      </c>
      <c r="J15" t="s">
        <v>110</v>
      </c>
      <c r="K15" t="s">
        <v>110</v>
      </c>
      <c r="L15" t="s">
        <v>110</v>
      </c>
      <c r="M15" t="s">
        <v>110</v>
      </c>
      <c r="N15">
        <v>3.1</v>
      </c>
      <c r="O15">
        <v>2.8</v>
      </c>
      <c r="P15">
        <v>2.2999999999999998</v>
      </c>
      <c r="Q15">
        <v>4</v>
      </c>
      <c r="R15">
        <v>8.3000000000000007</v>
      </c>
      <c r="S15">
        <v>14.7</v>
      </c>
      <c r="T15">
        <v>14.9</v>
      </c>
      <c r="U15">
        <v>16.5</v>
      </c>
      <c r="V15">
        <v>18</v>
      </c>
    </row>
    <row r="16" spans="1:22">
      <c r="A16" t="s">
        <v>29</v>
      </c>
      <c r="B16">
        <v>4.8</v>
      </c>
      <c r="C16">
        <v>6.4</v>
      </c>
      <c r="D16">
        <v>9.3000000000000007</v>
      </c>
      <c r="E16">
        <v>11</v>
      </c>
      <c r="F16">
        <v>12.1</v>
      </c>
      <c r="G16">
        <v>14.2</v>
      </c>
      <c r="H16">
        <v>17.8</v>
      </c>
      <c r="I16">
        <v>14.8</v>
      </c>
      <c r="J16">
        <v>16.3</v>
      </c>
      <c r="K16">
        <v>17.600000000000001</v>
      </c>
      <c r="L16">
        <v>18.5</v>
      </c>
      <c r="M16">
        <v>19.2</v>
      </c>
      <c r="N16">
        <v>25</v>
      </c>
      <c r="O16">
        <v>23.8</v>
      </c>
      <c r="P16">
        <v>29.7</v>
      </c>
      <c r="Q16">
        <v>31</v>
      </c>
      <c r="R16">
        <v>35.5</v>
      </c>
      <c r="S16">
        <v>38.4</v>
      </c>
      <c r="T16">
        <v>39.4</v>
      </c>
      <c r="U16">
        <v>42.5</v>
      </c>
      <c r="V16">
        <v>43.5</v>
      </c>
    </row>
    <row r="17" spans="1:22">
      <c r="A17" t="s">
        <v>30</v>
      </c>
      <c r="B17">
        <v>0</v>
      </c>
      <c r="C17">
        <v>2.8</v>
      </c>
      <c r="D17">
        <v>3.2</v>
      </c>
      <c r="E17">
        <v>2.9</v>
      </c>
      <c r="F17">
        <v>3.1</v>
      </c>
      <c r="G17">
        <v>3</v>
      </c>
      <c r="H17">
        <v>3.1</v>
      </c>
      <c r="I17">
        <v>3.2</v>
      </c>
      <c r="J17">
        <v>3.1</v>
      </c>
      <c r="K17">
        <v>3.2</v>
      </c>
      <c r="L17">
        <v>3.7</v>
      </c>
      <c r="M17">
        <v>4.2</v>
      </c>
      <c r="N17">
        <v>5.2</v>
      </c>
      <c r="O17">
        <v>7.3</v>
      </c>
      <c r="P17">
        <v>8.3000000000000007</v>
      </c>
      <c r="Q17">
        <v>10.7</v>
      </c>
      <c r="R17">
        <v>12.6</v>
      </c>
      <c r="S17">
        <v>13.6</v>
      </c>
      <c r="T17">
        <v>14.6</v>
      </c>
      <c r="U17">
        <v>17</v>
      </c>
      <c r="V17">
        <v>17.899999999999999</v>
      </c>
    </row>
    <row r="18" spans="1:22">
      <c r="A18" t="s">
        <v>31</v>
      </c>
      <c r="B18">
        <v>0</v>
      </c>
      <c r="C18">
        <v>0</v>
      </c>
      <c r="D18">
        <v>0</v>
      </c>
      <c r="E18">
        <v>0</v>
      </c>
      <c r="F18">
        <v>0</v>
      </c>
      <c r="G18">
        <v>0</v>
      </c>
      <c r="H18">
        <v>0.4</v>
      </c>
      <c r="I18">
        <v>0.4</v>
      </c>
      <c r="J18">
        <v>2.2999999999999998</v>
      </c>
      <c r="K18">
        <v>4.5999999999999996</v>
      </c>
      <c r="L18">
        <v>3.8</v>
      </c>
      <c r="M18">
        <v>4.5</v>
      </c>
      <c r="N18">
        <v>5</v>
      </c>
      <c r="O18">
        <v>6.4</v>
      </c>
      <c r="P18">
        <v>7.7</v>
      </c>
      <c r="Q18">
        <v>9.4</v>
      </c>
      <c r="R18">
        <v>9.6999999999999993</v>
      </c>
      <c r="S18">
        <v>15.8</v>
      </c>
      <c r="T18">
        <v>16.899999999999999</v>
      </c>
      <c r="U18">
        <v>27</v>
      </c>
      <c r="V18">
        <v>26.7</v>
      </c>
    </row>
    <row r="19" spans="1:22">
      <c r="A19" t="s">
        <v>32</v>
      </c>
      <c r="B19">
        <v>0</v>
      </c>
      <c r="C19">
        <v>0</v>
      </c>
      <c r="D19">
        <v>0</v>
      </c>
      <c r="E19">
        <v>0</v>
      </c>
      <c r="F19">
        <v>0</v>
      </c>
      <c r="G19">
        <v>0</v>
      </c>
      <c r="H19">
        <v>0</v>
      </c>
      <c r="I19">
        <v>0</v>
      </c>
      <c r="J19">
        <v>0</v>
      </c>
      <c r="K19">
        <v>1.9</v>
      </c>
      <c r="L19">
        <v>1.9</v>
      </c>
      <c r="M19">
        <v>1.9</v>
      </c>
      <c r="N19">
        <v>7.5</v>
      </c>
      <c r="O19">
        <v>8.5</v>
      </c>
      <c r="P19">
        <v>8.5</v>
      </c>
      <c r="Q19">
        <v>4.9000000000000004</v>
      </c>
      <c r="R19">
        <v>19.899999999999999</v>
      </c>
      <c r="S19">
        <v>23.5</v>
      </c>
      <c r="T19">
        <v>27.8</v>
      </c>
      <c r="U19">
        <v>30.5</v>
      </c>
      <c r="V19">
        <v>33.1</v>
      </c>
    </row>
    <row r="20" spans="1:22">
      <c r="A20" t="s">
        <v>33</v>
      </c>
      <c r="B20">
        <v>20</v>
      </c>
      <c r="C20">
        <v>20.2</v>
      </c>
      <c r="D20">
        <v>26.9</v>
      </c>
      <c r="E20">
        <v>30.8</v>
      </c>
      <c r="F20">
        <v>30.6</v>
      </c>
      <c r="G20">
        <v>36.1</v>
      </c>
      <c r="H20">
        <v>37.200000000000003</v>
      </c>
      <c r="I20">
        <v>38.1</v>
      </c>
      <c r="J20">
        <v>42.5</v>
      </c>
      <c r="K20">
        <v>41.5</v>
      </c>
      <c r="L20">
        <v>43.5</v>
      </c>
      <c r="M20">
        <v>43.7</v>
      </c>
      <c r="N20">
        <v>45</v>
      </c>
      <c r="O20">
        <v>46</v>
      </c>
      <c r="P20">
        <v>46.2</v>
      </c>
      <c r="Q20">
        <v>46.5</v>
      </c>
      <c r="R20">
        <v>46.4</v>
      </c>
      <c r="S20">
        <v>47.4</v>
      </c>
      <c r="T20">
        <v>46.6</v>
      </c>
      <c r="U20">
        <v>47.7</v>
      </c>
      <c r="V20">
        <v>48</v>
      </c>
    </row>
    <row r="21" spans="1:22">
      <c r="A21" t="s">
        <v>34</v>
      </c>
      <c r="B21">
        <v>1.6</v>
      </c>
      <c r="C21">
        <v>1.6</v>
      </c>
      <c r="D21">
        <v>1.6</v>
      </c>
      <c r="E21">
        <v>1.6</v>
      </c>
      <c r="F21">
        <v>1.6</v>
      </c>
      <c r="G21">
        <v>1.6</v>
      </c>
      <c r="H21">
        <v>1.6</v>
      </c>
      <c r="I21">
        <v>2.5</v>
      </c>
      <c r="J21">
        <v>3.5</v>
      </c>
      <c r="K21">
        <v>11.8</v>
      </c>
      <c r="L21">
        <v>9.6</v>
      </c>
      <c r="M21">
        <v>10.4</v>
      </c>
      <c r="N21">
        <v>12.1</v>
      </c>
      <c r="O21">
        <v>15.2</v>
      </c>
      <c r="P21">
        <v>15.4</v>
      </c>
      <c r="Q21">
        <v>19.600000000000001</v>
      </c>
      <c r="R21">
        <v>22</v>
      </c>
      <c r="S21">
        <v>25.5</v>
      </c>
      <c r="T21">
        <v>26.4</v>
      </c>
      <c r="U21">
        <v>30.5</v>
      </c>
      <c r="V21">
        <v>32.200000000000003</v>
      </c>
    </row>
    <row r="22" spans="1:22">
      <c r="A22" t="s">
        <v>35</v>
      </c>
      <c r="B22">
        <v>13.7</v>
      </c>
      <c r="C22">
        <v>12.2</v>
      </c>
      <c r="D22">
        <v>10.8</v>
      </c>
      <c r="E22">
        <v>9.6</v>
      </c>
      <c r="F22">
        <v>7.2</v>
      </c>
      <c r="G22">
        <v>10.1</v>
      </c>
      <c r="H22">
        <v>9</v>
      </c>
      <c r="I22">
        <v>5.0999999999999996</v>
      </c>
      <c r="J22">
        <v>6.5</v>
      </c>
      <c r="K22">
        <v>6.4</v>
      </c>
      <c r="L22">
        <v>8.6999999999999993</v>
      </c>
      <c r="M22">
        <v>13.4</v>
      </c>
      <c r="N22">
        <v>4.0999999999999996</v>
      </c>
      <c r="O22">
        <v>2.9</v>
      </c>
      <c r="P22">
        <v>3.4</v>
      </c>
      <c r="Q22">
        <v>5.2</v>
      </c>
      <c r="R22">
        <v>11.4</v>
      </c>
      <c r="S22">
        <v>12.1</v>
      </c>
      <c r="T22">
        <v>12.6</v>
      </c>
      <c r="U22">
        <v>7.4</v>
      </c>
      <c r="V22">
        <v>6.7</v>
      </c>
    </row>
    <row r="23" spans="1:22">
      <c r="A23" t="s">
        <v>36</v>
      </c>
      <c r="B23">
        <v>39.700000000000003</v>
      </c>
      <c r="C23">
        <v>41.5</v>
      </c>
      <c r="D23">
        <v>43.6</v>
      </c>
      <c r="E23">
        <v>43.9</v>
      </c>
      <c r="F23">
        <v>43.8</v>
      </c>
      <c r="G23">
        <v>44.1</v>
      </c>
      <c r="H23">
        <v>43.7</v>
      </c>
      <c r="I23">
        <v>45.3</v>
      </c>
      <c r="J23">
        <v>45.6</v>
      </c>
      <c r="K23">
        <v>46.9</v>
      </c>
      <c r="L23">
        <v>46.7</v>
      </c>
      <c r="M23">
        <v>46.8</v>
      </c>
      <c r="N23">
        <v>48.3</v>
      </c>
      <c r="O23">
        <v>48.4</v>
      </c>
      <c r="P23">
        <v>49.1</v>
      </c>
      <c r="Q23">
        <v>49.2</v>
      </c>
      <c r="R23">
        <v>49.1</v>
      </c>
      <c r="S23">
        <v>49.4</v>
      </c>
      <c r="T23">
        <v>49.8</v>
      </c>
      <c r="U23">
        <v>50.9</v>
      </c>
      <c r="V23">
        <v>51.7</v>
      </c>
    </row>
    <row r="24" spans="1:22">
      <c r="A24" t="s">
        <v>37</v>
      </c>
      <c r="B24">
        <v>50.5</v>
      </c>
      <c r="C24">
        <v>62.1</v>
      </c>
      <c r="D24">
        <v>63.5</v>
      </c>
      <c r="E24">
        <v>64.400000000000006</v>
      </c>
      <c r="F24">
        <v>63.5</v>
      </c>
      <c r="G24">
        <v>63.4</v>
      </c>
      <c r="H24">
        <v>64.3</v>
      </c>
      <c r="I24">
        <v>62.5</v>
      </c>
      <c r="J24">
        <v>64.2</v>
      </c>
      <c r="K24">
        <v>57.4</v>
      </c>
      <c r="L24">
        <v>58.3</v>
      </c>
      <c r="M24">
        <v>59.2</v>
      </c>
      <c r="N24">
        <v>60.2</v>
      </c>
      <c r="O24">
        <v>63.2</v>
      </c>
      <c r="P24">
        <v>61.9</v>
      </c>
      <c r="Q24">
        <v>59.4</v>
      </c>
      <c r="R24">
        <v>56.7</v>
      </c>
      <c r="S24">
        <v>57.7</v>
      </c>
      <c r="T24">
        <v>57.7</v>
      </c>
      <c r="U24">
        <v>56.3</v>
      </c>
      <c r="V24">
        <v>56.9</v>
      </c>
    </row>
    <row r="25" spans="1:22">
      <c r="A25" t="s">
        <v>38</v>
      </c>
      <c r="B25">
        <v>1.8</v>
      </c>
      <c r="C25">
        <v>1.9</v>
      </c>
      <c r="D25">
        <v>3</v>
      </c>
      <c r="E25">
        <v>2</v>
      </c>
      <c r="F25">
        <v>2</v>
      </c>
      <c r="G25">
        <v>2.1</v>
      </c>
      <c r="H25">
        <v>4.0999999999999996</v>
      </c>
      <c r="I25">
        <v>3.1</v>
      </c>
      <c r="J25">
        <v>2.8</v>
      </c>
      <c r="K25">
        <v>4.9000000000000004</v>
      </c>
      <c r="L25">
        <v>5.6</v>
      </c>
      <c r="M25">
        <v>6.9</v>
      </c>
      <c r="N25">
        <v>7.7</v>
      </c>
      <c r="O25">
        <v>10.5</v>
      </c>
      <c r="P25">
        <v>17.399999999999999</v>
      </c>
      <c r="Q25">
        <v>21.4</v>
      </c>
      <c r="R25">
        <v>17.5</v>
      </c>
      <c r="S25">
        <v>19.600000000000001</v>
      </c>
      <c r="T25">
        <v>24.2</v>
      </c>
      <c r="U25">
        <v>32.299999999999997</v>
      </c>
      <c r="V25">
        <v>42.5</v>
      </c>
    </row>
    <row r="26" spans="1:22">
      <c r="A26" t="s">
        <v>56</v>
      </c>
      <c r="B26">
        <v>9.6999999999999993</v>
      </c>
      <c r="C26">
        <v>9.8000000000000007</v>
      </c>
      <c r="D26">
        <v>9.9</v>
      </c>
      <c r="E26">
        <v>10.3</v>
      </c>
      <c r="F26">
        <v>10.7</v>
      </c>
      <c r="G26">
        <v>10.5</v>
      </c>
      <c r="H26">
        <v>11.9</v>
      </c>
      <c r="I26">
        <v>7.6</v>
      </c>
      <c r="J26">
        <v>10.9</v>
      </c>
      <c r="K26">
        <v>13.5</v>
      </c>
      <c r="L26">
        <v>15.2</v>
      </c>
      <c r="M26">
        <v>15.9</v>
      </c>
      <c r="N26">
        <v>17.100000000000001</v>
      </c>
      <c r="O26">
        <v>17.3</v>
      </c>
      <c r="P26">
        <v>19.5</v>
      </c>
      <c r="Q26">
        <v>18.7</v>
      </c>
      <c r="R26">
        <v>20.100000000000001</v>
      </c>
      <c r="S26">
        <v>26.1</v>
      </c>
      <c r="T26">
        <v>25.8</v>
      </c>
      <c r="U26">
        <v>30.4</v>
      </c>
      <c r="V26" t="s">
        <v>110</v>
      </c>
    </row>
    <row r="27" spans="1:22">
      <c r="A27" t="s">
        <v>39</v>
      </c>
      <c r="B27">
        <v>0</v>
      </c>
      <c r="C27">
        <v>0</v>
      </c>
      <c r="D27">
        <v>0</v>
      </c>
      <c r="E27">
        <v>0</v>
      </c>
      <c r="F27">
        <v>0</v>
      </c>
      <c r="G27">
        <v>0</v>
      </c>
      <c r="H27">
        <v>1.6</v>
      </c>
      <c r="I27">
        <v>2</v>
      </c>
      <c r="J27">
        <v>0.2</v>
      </c>
      <c r="K27">
        <v>1.1000000000000001</v>
      </c>
      <c r="L27">
        <v>1.8</v>
      </c>
      <c r="M27">
        <v>0.5</v>
      </c>
      <c r="N27">
        <v>0.4</v>
      </c>
      <c r="O27">
        <v>0.9</v>
      </c>
      <c r="P27">
        <v>1.1000000000000001</v>
      </c>
      <c r="Q27">
        <v>12.8</v>
      </c>
      <c r="R27">
        <v>11.7</v>
      </c>
      <c r="S27">
        <v>14.8</v>
      </c>
      <c r="T27">
        <v>13.2</v>
      </c>
      <c r="U27">
        <v>13.1</v>
      </c>
      <c r="V27">
        <v>13.1</v>
      </c>
    </row>
    <row r="28" spans="1:22">
      <c r="A28" t="s">
        <v>40</v>
      </c>
      <c r="B28">
        <v>2</v>
      </c>
      <c r="C28">
        <v>5.3</v>
      </c>
      <c r="D28">
        <v>6</v>
      </c>
      <c r="E28">
        <v>9.6</v>
      </c>
      <c r="F28">
        <v>6.3</v>
      </c>
      <c r="G28">
        <v>6</v>
      </c>
      <c r="H28">
        <v>2.7</v>
      </c>
      <c r="I28">
        <v>9</v>
      </c>
      <c r="J28">
        <v>12.6</v>
      </c>
      <c r="K28">
        <v>20.399999999999999</v>
      </c>
      <c r="L28">
        <v>18.600000000000001</v>
      </c>
      <c r="M28">
        <v>15.4</v>
      </c>
      <c r="N28">
        <v>21.9</v>
      </c>
      <c r="O28">
        <v>18.899999999999999</v>
      </c>
      <c r="P28">
        <v>19.600000000000001</v>
      </c>
      <c r="Q28">
        <v>22.4</v>
      </c>
      <c r="R28">
        <v>35.6</v>
      </c>
      <c r="S28">
        <v>41.9</v>
      </c>
      <c r="T28">
        <v>34.799999999999997</v>
      </c>
      <c r="U28">
        <v>36</v>
      </c>
      <c r="V28">
        <v>54.1</v>
      </c>
    </row>
    <row r="29" spans="1:22">
      <c r="A29" s="635" t="s">
        <v>41</v>
      </c>
      <c r="B29" s="635">
        <v>2.8</v>
      </c>
      <c r="C29" s="635">
        <v>2.8</v>
      </c>
      <c r="D29" s="635">
        <v>5</v>
      </c>
      <c r="E29" s="635">
        <v>4.7</v>
      </c>
      <c r="F29" s="635">
        <v>4.8</v>
      </c>
      <c r="G29" s="635">
        <v>5.0999999999999996</v>
      </c>
      <c r="H29" s="635">
        <v>5.4</v>
      </c>
      <c r="I29" s="635">
        <v>4.8</v>
      </c>
      <c r="J29" s="635">
        <v>5.6</v>
      </c>
      <c r="K29" s="635">
        <v>6.2</v>
      </c>
      <c r="L29" s="635">
        <v>2</v>
      </c>
      <c r="M29" s="635">
        <v>4.0999999999999996</v>
      </c>
      <c r="N29" s="635">
        <v>6.6</v>
      </c>
      <c r="O29" s="635">
        <v>7.4</v>
      </c>
      <c r="P29" s="635">
        <v>8.1999999999999993</v>
      </c>
      <c r="Q29" s="635">
        <v>9.1</v>
      </c>
      <c r="R29" s="635">
        <v>10.3</v>
      </c>
      <c r="S29" s="635">
        <v>13.3</v>
      </c>
      <c r="T29" s="635">
        <v>10.8</v>
      </c>
      <c r="U29" s="635">
        <v>10.3</v>
      </c>
      <c r="V29" s="635">
        <v>14.9</v>
      </c>
    </row>
    <row r="30" spans="1:22">
      <c r="A30" t="s">
        <v>42</v>
      </c>
      <c r="B30">
        <v>33.6</v>
      </c>
      <c r="C30">
        <v>33.6</v>
      </c>
      <c r="D30">
        <v>33.6</v>
      </c>
      <c r="E30">
        <v>33.6</v>
      </c>
      <c r="F30">
        <v>33.6</v>
      </c>
      <c r="G30">
        <v>33.6</v>
      </c>
      <c r="H30">
        <v>33.6</v>
      </c>
      <c r="I30">
        <v>33.6</v>
      </c>
      <c r="J30">
        <v>33.6</v>
      </c>
      <c r="K30">
        <v>33.6</v>
      </c>
      <c r="L30">
        <v>33.6</v>
      </c>
      <c r="M30">
        <v>33.6</v>
      </c>
      <c r="N30">
        <v>35.6</v>
      </c>
      <c r="O30">
        <v>34.299999999999997</v>
      </c>
      <c r="P30">
        <v>35.9</v>
      </c>
      <c r="Q30">
        <v>32.799999999999997</v>
      </c>
      <c r="R30">
        <v>34.799999999999997</v>
      </c>
      <c r="S30">
        <v>33.299999999999997</v>
      </c>
      <c r="T30">
        <v>32.5</v>
      </c>
      <c r="U30">
        <v>32.5</v>
      </c>
      <c r="V30">
        <v>40.6</v>
      </c>
    </row>
    <row r="31" spans="1:22">
      <c r="A31" t="s">
        <v>43</v>
      </c>
      <c r="B31">
        <v>26.3</v>
      </c>
      <c r="C31">
        <v>30.4</v>
      </c>
      <c r="D31">
        <v>32.6</v>
      </c>
      <c r="E31">
        <v>35</v>
      </c>
      <c r="F31">
        <v>37.299999999999997</v>
      </c>
      <c r="G31">
        <v>38.299999999999997</v>
      </c>
      <c r="H31">
        <v>39</v>
      </c>
      <c r="I31">
        <v>39.700000000000003</v>
      </c>
      <c r="J31">
        <v>41.3</v>
      </c>
      <c r="K31">
        <v>44</v>
      </c>
      <c r="L31">
        <v>44.8</v>
      </c>
      <c r="M31">
        <v>47.9</v>
      </c>
      <c r="N31">
        <v>46.9</v>
      </c>
      <c r="O31">
        <v>45.8</v>
      </c>
      <c r="P31">
        <v>49.5</v>
      </c>
      <c r="Q31">
        <v>48.1</v>
      </c>
      <c r="R31">
        <v>47.3</v>
      </c>
      <c r="S31">
        <v>47.2</v>
      </c>
      <c r="T31">
        <v>48.7</v>
      </c>
      <c r="U31">
        <v>49.9</v>
      </c>
      <c r="V31">
        <v>48</v>
      </c>
    </row>
    <row r="32" spans="1:22">
      <c r="A32" t="s">
        <v>60</v>
      </c>
      <c r="B32" t="s">
        <v>110</v>
      </c>
      <c r="C32" t="s">
        <v>110</v>
      </c>
      <c r="D32" t="s">
        <v>110</v>
      </c>
      <c r="E32" t="s">
        <v>110</v>
      </c>
      <c r="F32" t="s">
        <v>110</v>
      </c>
      <c r="G32">
        <v>11.1</v>
      </c>
      <c r="H32">
        <v>12.4</v>
      </c>
      <c r="I32">
        <v>14.5</v>
      </c>
      <c r="J32">
        <v>18.100000000000001</v>
      </c>
      <c r="K32">
        <v>22.6</v>
      </c>
      <c r="L32">
        <v>26.7</v>
      </c>
      <c r="M32">
        <v>30.3</v>
      </c>
      <c r="N32">
        <v>33.6</v>
      </c>
      <c r="O32">
        <v>36.4</v>
      </c>
      <c r="P32">
        <v>38.299999999999997</v>
      </c>
      <c r="Q32">
        <v>40.200000000000003</v>
      </c>
      <c r="R32">
        <v>42</v>
      </c>
      <c r="S32">
        <v>42.6</v>
      </c>
      <c r="T32">
        <v>43.3</v>
      </c>
      <c r="U32">
        <v>43.7</v>
      </c>
      <c r="V32">
        <v>43.5</v>
      </c>
    </row>
    <row r="33" spans="1:22">
      <c r="A33" s="252" t="s">
        <v>64</v>
      </c>
      <c r="B33" s="670">
        <f>AVERAGE(B5:B32)</f>
        <v>13.141666666666667</v>
      </c>
      <c r="C33" s="670">
        <f t="shared" ref="C33:T33" si="0">AVERAGE(C5:C32)</f>
        <v>14.879166666666668</v>
      </c>
      <c r="D33" s="670">
        <f t="shared" si="0"/>
        <v>15.184615384615388</v>
      </c>
      <c r="E33" s="670">
        <f t="shared" si="0"/>
        <v>16.969230769230769</v>
      </c>
      <c r="F33" s="670">
        <f t="shared" si="0"/>
        <v>17.964000000000002</v>
      </c>
      <c r="G33" s="670">
        <f t="shared" si="0"/>
        <v>18.296296296296301</v>
      </c>
      <c r="H33" s="670">
        <f t="shared" si="0"/>
        <v>18.859259259259261</v>
      </c>
      <c r="I33" s="670">
        <f t="shared" si="0"/>
        <v>19.559259259259264</v>
      </c>
      <c r="J33" s="670">
        <f t="shared" si="0"/>
        <v>21.1962962962963</v>
      </c>
      <c r="K33" s="670">
        <f t="shared" si="0"/>
        <v>23.211111111111112</v>
      </c>
      <c r="L33" s="670">
        <f t="shared" si="0"/>
        <v>23.81851851851852</v>
      </c>
      <c r="M33" s="670">
        <f t="shared" si="0"/>
        <v>24.499999999999996</v>
      </c>
      <c r="N33" s="670">
        <f t="shared" si="0"/>
        <v>25.478571428571435</v>
      </c>
      <c r="O33" s="670">
        <f t="shared" si="0"/>
        <v>26.153571428571418</v>
      </c>
      <c r="P33" s="670">
        <f t="shared" si="0"/>
        <v>27.11428571428571</v>
      </c>
      <c r="Q33" s="670">
        <f t="shared" si="0"/>
        <v>27.974999999999998</v>
      </c>
      <c r="R33" s="670">
        <f t="shared" si="0"/>
        <v>29.892857142857139</v>
      </c>
      <c r="S33" s="670">
        <f t="shared" si="0"/>
        <v>31.771428571428572</v>
      </c>
      <c r="T33" s="670">
        <f t="shared" si="0"/>
        <v>32.135714285714286</v>
      </c>
      <c r="U33" s="670">
        <f>AVERAGE(U5:U32)</f>
        <v>34.161538461538456</v>
      </c>
      <c r="V33" s="670">
        <f>AVERAGE(V5:V32)</f>
        <v>36.696000000000005</v>
      </c>
    </row>
    <row r="34" spans="1:22">
      <c r="A34" s="252" t="s">
        <v>3323</v>
      </c>
      <c r="B34" s="670">
        <f>STDEV(B5:B32)</f>
        <v>15.373068395218244</v>
      </c>
      <c r="C34" s="670">
        <f t="shared" ref="C34:T34" si="1">STDEV(C5:C32)</f>
        <v>17.372416396381809</v>
      </c>
      <c r="D34" s="670">
        <f t="shared" si="1"/>
        <v>17.647769089778851</v>
      </c>
      <c r="E34" s="670">
        <f t="shared" si="1"/>
        <v>17.874378741221058</v>
      </c>
      <c r="F34" s="670">
        <f t="shared" si="1"/>
        <v>18.888397673351403</v>
      </c>
      <c r="G34" s="670">
        <f t="shared" si="1"/>
        <v>18.538825817134761</v>
      </c>
      <c r="H34" s="670">
        <f t="shared" si="1"/>
        <v>18.51446958585592</v>
      </c>
      <c r="I34" s="670">
        <f t="shared" si="1"/>
        <v>19.000430344504124</v>
      </c>
      <c r="J34" s="670">
        <f t="shared" si="1"/>
        <v>19.104862077119396</v>
      </c>
      <c r="K34" s="670">
        <f t="shared" si="1"/>
        <v>17.707046257902153</v>
      </c>
      <c r="L34" s="670">
        <f t="shared" si="1"/>
        <v>18.398746550889669</v>
      </c>
      <c r="M34" s="670">
        <f t="shared" si="1"/>
        <v>18.571090022273463</v>
      </c>
      <c r="N34" s="670">
        <f t="shared" si="1"/>
        <v>18.656353443519549</v>
      </c>
      <c r="O34" s="670">
        <f t="shared" si="1"/>
        <v>18.968638486505743</v>
      </c>
      <c r="P34" s="670">
        <f t="shared" si="1"/>
        <v>18.649927301729317</v>
      </c>
      <c r="Q34" s="670">
        <f t="shared" si="1"/>
        <v>17.446800088650456</v>
      </c>
      <c r="R34" s="670">
        <f t="shared" si="1"/>
        <v>16.08919417845933</v>
      </c>
      <c r="S34" s="670">
        <f t="shared" si="1"/>
        <v>15.137171738933532</v>
      </c>
      <c r="T34" s="670">
        <f t="shared" si="1"/>
        <v>14.877480229844636</v>
      </c>
      <c r="U34" s="670">
        <f>STDEV(U5:U32)</f>
        <v>14.850887567363184</v>
      </c>
      <c r="V34" s="670">
        <f>STDEV(V5:V32)</f>
        <v>15.177710631053666</v>
      </c>
    </row>
    <row r="35" spans="1:22">
      <c r="A35" s="671" t="s">
        <v>3324</v>
      </c>
      <c r="B35" s="672">
        <f>(B29-B33)/B34</f>
        <v>-0.67271324115642517</v>
      </c>
      <c r="C35" s="672">
        <f t="shared" ref="C35:T35" si="2">(C29-C33)/C34</f>
        <v>-0.69530722675876133</v>
      </c>
      <c r="D35" s="672">
        <f t="shared" si="2"/>
        <v>-0.57710497756422163</v>
      </c>
      <c r="E35" s="672">
        <f t="shared" si="2"/>
        <v>-0.68641438938160371</v>
      </c>
      <c r="F35" s="672">
        <f t="shared" si="2"/>
        <v>-0.69693577124185402</v>
      </c>
      <c r="G35" s="672">
        <f t="shared" si="2"/>
        <v>-0.71181942300247769</v>
      </c>
      <c r="H35" s="672">
        <f t="shared" si="2"/>
        <v>-0.72695894402189221</v>
      </c>
      <c r="I35" s="672">
        <f t="shared" si="2"/>
        <v>-0.77678552494093267</v>
      </c>
      <c r="J35" s="672">
        <f t="shared" si="2"/>
        <v>-0.81635220570238676</v>
      </c>
      <c r="K35" s="672">
        <f t="shared" si="2"/>
        <v>-0.96069727629019641</v>
      </c>
      <c r="L35" s="672">
        <f t="shared" si="2"/>
        <v>-1.1858698340221165</v>
      </c>
      <c r="M35" s="672">
        <f t="shared" si="2"/>
        <v>-1.0984815633079701</v>
      </c>
      <c r="N35" s="672">
        <f t="shared" si="2"/>
        <v>-1.0119111157346279</v>
      </c>
      <c r="O35" s="672">
        <f t="shared" si="2"/>
        <v>-0.98866196653558869</v>
      </c>
      <c r="P35" s="672">
        <f t="shared" si="2"/>
        <v>-1.0141747690636778</v>
      </c>
      <c r="Q35" s="672">
        <f t="shared" si="2"/>
        <v>-1.0818602783371503</v>
      </c>
      <c r="R35" s="672">
        <f t="shared" si="2"/>
        <v>-1.2177649747734793</v>
      </c>
      <c r="S35" s="672">
        <f t="shared" si="2"/>
        <v>-1.2202694723955052</v>
      </c>
      <c r="T35" s="672">
        <f t="shared" si="2"/>
        <v>-1.434094615223501</v>
      </c>
      <c r="U35" s="672">
        <f>(U29-U33)/U34</f>
        <v>-1.606741573747914</v>
      </c>
      <c r="V35" s="672">
        <f>(V29-V33)/V34</f>
        <v>-1.4360532052446231</v>
      </c>
    </row>
    <row r="37" spans="1:22">
      <c r="A37" t="s">
        <v>137</v>
      </c>
      <c r="B37" t="s">
        <v>2</v>
      </c>
    </row>
    <row r="38" spans="1:22">
      <c r="A38" t="s">
        <v>138</v>
      </c>
      <c r="B38" t="s">
        <v>3308</v>
      </c>
    </row>
    <row r="39" spans="1:22">
      <c r="A39" t="s">
        <v>139</v>
      </c>
      <c r="B39" t="s">
        <v>3309</v>
      </c>
    </row>
    <row r="40" spans="1:22">
      <c r="A40" t="s">
        <v>140</v>
      </c>
      <c r="B40" t="s">
        <v>3310</v>
      </c>
    </row>
    <row r="41" spans="1:22">
      <c r="A41" t="s">
        <v>141</v>
      </c>
      <c r="B41" t="s">
        <v>142</v>
      </c>
    </row>
    <row r="42" spans="1:22">
      <c r="A42" t="s">
        <v>143</v>
      </c>
      <c r="B42" t="s">
        <v>3311</v>
      </c>
    </row>
    <row r="43" spans="1:22">
      <c r="A43" t="s">
        <v>144</v>
      </c>
      <c r="B43" t="s">
        <v>3312</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L113"/>
  <sheetViews>
    <sheetView zoomScaleNormal="100" workbookViewId="0">
      <selection activeCell="E34" sqref="B34:E34"/>
    </sheetView>
  </sheetViews>
  <sheetFormatPr defaultColWidth="9" defaultRowHeight="16.5"/>
  <cols>
    <col min="1" max="1" width="29.85546875" customWidth="1"/>
    <col min="2" max="5" width="12.5703125" bestFit="1" customWidth="1"/>
    <col min="7" max="7" width="20" bestFit="1" customWidth="1"/>
    <col min="8" max="8" width="24.140625" customWidth="1"/>
    <col min="9" max="10" width="20.140625" bestFit="1" customWidth="1"/>
    <col min="11" max="12" width="9.140625" bestFit="1" customWidth="1"/>
    <col min="13" max="13" width="20.7109375" bestFit="1" customWidth="1"/>
    <col min="14" max="14" width="16.7109375" bestFit="1" customWidth="1"/>
    <col min="15" max="18" width="9.140625" bestFit="1" customWidth="1"/>
    <col min="20" max="20" width="20.5703125" bestFit="1" customWidth="1"/>
    <col min="21" max="24" width="9.140625" bestFit="1" customWidth="1"/>
  </cols>
  <sheetData>
    <row r="1" spans="1:5">
      <c r="A1" s="252" t="s">
        <v>3343</v>
      </c>
    </row>
    <row r="2" spans="1:5">
      <c r="A2" s="252"/>
    </row>
    <row r="3" spans="1:5">
      <c r="A3" s="252" t="s">
        <v>3316</v>
      </c>
      <c r="B3" s="252">
        <v>2008</v>
      </c>
      <c r="C3" s="252">
        <v>2010</v>
      </c>
      <c r="D3" s="252">
        <v>2012</v>
      </c>
      <c r="E3" s="252">
        <v>2014</v>
      </c>
    </row>
    <row r="4" spans="1:5">
      <c r="A4" t="s">
        <v>37</v>
      </c>
      <c r="B4" s="29">
        <f t="shared" ref="B4:E7" si="0">B47/(B86*1000)</f>
        <v>6.7666280520192172</v>
      </c>
      <c r="C4" s="29">
        <f t="shared" si="0"/>
        <v>5.5973193622347379</v>
      </c>
      <c r="D4" s="29">
        <f t="shared" si="0"/>
        <v>5.7017946170981126</v>
      </c>
      <c r="E4" s="29">
        <f t="shared" si="0"/>
        <v>6.5389461290062068</v>
      </c>
    </row>
    <row r="5" spans="1:5">
      <c r="A5" t="s">
        <v>21</v>
      </c>
      <c r="B5" s="29">
        <f t="shared" si="0"/>
        <v>4.5411334640889134</v>
      </c>
      <c r="C5" s="29">
        <f t="shared" si="0"/>
        <v>5.8692970688229344</v>
      </c>
      <c r="D5" s="29">
        <f t="shared" si="0"/>
        <v>6.2282393703636689</v>
      </c>
      <c r="E5" s="29">
        <f t="shared" si="0"/>
        <v>5.8773167518150045</v>
      </c>
    </row>
    <row r="6" spans="1:5">
      <c r="A6" t="s">
        <v>22</v>
      </c>
      <c r="B6" s="29">
        <f t="shared" si="0"/>
        <v>22.375038171199161</v>
      </c>
      <c r="C6" s="29">
        <f t="shared" si="0"/>
        <v>22.634575693655687</v>
      </c>
      <c r="D6" s="29">
        <f t="shared" si="0"/>
        <v>22.07152940983234</v>
      </c>
      <c r="E6" s="29">
        <f t="shared" si="0"/>
        <v>24.861520998236418</v>
      </c>
    </row>
    <row r="7" spans="1:5">
      <c r="A7" t="s">
        <v>69</v>
      </c>
      <c r="B7" s="29">
        <f t="shared" si="0"/>
        <v>0.96739721199417539</v>
      </c>
      <c r="C7" s="29">
        <f t="shared" si="0"/>
        <v>0.73503120366296781</v>
      </c>
      <c r="D7" s="29">
        <f t="shared" si="0"/>
        <v>0.79153929772938125</v>
      </c>
      <c r="E7" s="29">
        <f t="shared" si="0"/>
        <v>0.88079521829521834</v>
      </c>
    </row>
    <row r="8" spans="1:5">
      <c r="A8" t="s">
        <v>30</v>
      </c>
      <c r="B8" s="29">
        <f t="shared" ref="B8:B31" si="1">B51/(B90*1000)</f>
        <v>2.3426274105996465</v>
      </c>
      <c r="C8" s="29"/>
      <c r="D8" s="29">
        <f t="shared" ref="D8:E31" si="2">D51/(D90*1000)</f>
        <v>2.4150623885918003</v>
      </c>
      <c r="E8" s="29">
        <f t="shared" si="2"/>
        <v>2.4056891495601174</v>
      </c>
    </row>
    <row r="9" spans="1:5">
      <c r="A9" t="s">
        <v>23</v>
      </c>
      <c r="B9" s="29">
        <f t="shared" si="1"/>
        <v>2.4372435805858084</v>
      </c>
      <c r="C9" s="29">
        <f t="shared" ref="C9:C31" si="3">C52/(C91*1000)</f>
        <v>2.2589142599063443</v>
      </c>
      <c r="D9" s="29">
        <f t="shared" si="2"/>
        <v>2.2048452369284699</v>
      </c>
      <c r="E9" s="29">
        <f t="shared" si="2"/>
        <v>2.2228451331049199</v>
      </c>
    </row>
    <row r="10" spans="1:5">
      <c r="A10" t="s">
        <v>24</v>
      </c>
      <c r="B10" s="29">
        <f t="shared" si="1"/>
        <v>2.7590038230475149</v>
      </c>
      <c r="C10" s="29">
        <f t="shared" si="3"/>
        <v>2.9236949702541914</v>
      </c>
      <c r="D10" s="29">
        <f t="shared" si="2"/>
        <v>2.9894154891790379</v>
      </c>
      <c r="E10" s="29">
        <f t="shared" si="2"/>
        <v>3.558623072833599</v>
      </c>
    </row>
    <row r="11" spans="1:5">
      <c r="A11" t="s">
        <v>26</v>
      </c>
      <c r="B11" s="29">
        <f t="shared" si="1"/>
        <v>14.632288553496712</v>
      </c>
      <c r="C11" s="29">
        <f t="shared" si="3"/>
        <v>14.250502512562814</v>
      </c>
      <c r="D11" s="29">
        <f t="shared" si="2"/>
        <v>16.595489737398129</v>
      </c>
      <c r="E11" s="29">
        <f t="shared" si="2"/>
        <v>16.570937832497339</v>
      </c>
    </row>
    <row r="12" spans="1:5">
      <c r="A12" t="s">
        <v>42</v>
      </c>
      <c r="B12" s="29">
        <f t="shared" si="1"/>
        <v>15.393694056536305</v>
      </c>
      <c r="C12" s="29">
        <f t="shared" si="3"/>
        <v>19.453507849498454</v>
      </c>
      <c r="D12" s="29">
        <f t="shared" si="2"/>
        <v>16.960508496490579</v>
      </c>
      <c r="E12" s="29">
        <f t="shared" si="2"/>
        <v>17.568858215102974</v>
      </c>
    </row>
    <row r="13" spans="1:5">
      <c r="A13" t="s">
        <v>28</v>
      </c>
      <c r="B13" s="29">
        <f t="shared" si="1"/>
        <v>5.3635067781854362</v>
      </c>
      <c r="C13" s="29">
        <f t="shared" si="3"/>
        <v>5.4649743743651307</v>
      </c>
      <c r="D13" s="29">
        <f t="shared" si="2"/>
        <v>5.2538584470014476</v>
      </c>
      <c r="E13" s="29">
        <f t="shared" si="2"/>
        <v>4.8992617059507451</v>
      </c>
    </row>
    <row r="14" spans="1:5">
      <c r="A14" t="s">
        <v>124</v>
      </c>
      <c r="B14" s="29">
        <f t="shared" si="1"/>
        <v>4.615872851765638</v>
      </c>
      <c r="C14" s="29">
        <f t="shared" si="3"/>
        <v>4.5282371954561311</v>
      </c>
      <c r="D14" s="29">
        <f t="shared" si="2"/>
        <v>4.5759104269763506</v>
      </c>
      <c r="E14" s="29">
        <f t="shared" si="2"/>
        <v>4.7850072360865861</v>
      </c>
    </row>
    <row r="15" spans="1:5">
      <c r="A15" t="s">
        <v>48</v>
      </c>
      <c r="B15" s="29">
        <f t="shared" si="1"/>
        <v>6.1965003168481996</v>
      </c>
      <c r="C15" s="29">
        <f t="shared" si="3"/>
        <v>6.3330904078450692</v>
      </c>
      <c r="D15" s="29">
        <f t="shared" si="2"/>
        <v>6.5484851118692191</v>
      </c>
      <c r="E15" s="29">
        <f t="shared" si="2"/>
        <v>6.4043792122375569</v>
      </c>
    </row>
    <row r="16" spans="1:5">
      <c r="A16" t="s">
        <v>34</v>
      </c>
      <c r="B16" s="29">
        <f t="shared" si="1"/>
        <v>1.6884714276179271</v>
      </c>
      <c r="C16" s="29">
        <f t="shared" si="3"/>
        <v>1.6735389529220941</v>
      </c>
      <c r="D16" s="29">
        <f t="shared" si="2"/>
        <v>1.6441087823425762</v>
      </c>
      <c r="E16" s="29">
        <f t="shared" si="2"/>
        <v>1.6875984014546237</v>
      </c>
    </row>
    <row r="17" spans="1:5">
      <c r="A17" t="s">
        <v>50</v>
      </c>
      <c r="B17" s="29">
        <f t="shared" si="1"/>
        <v>5.0050302043576123</v>
      </c>
      <c r="C17" s="29">
        <f t="shared" si="3"/>
        <v>4.3439879643052173</v>
      </c>
      <c r="D17" s="29">
        <f t="shared" si="2"/>
        <v>2.7696187722894794</v>
      </c>
      <c r="E17" s="29">
        <f t="shared" si="2"/>
        <v>3.2865343110487037</v>
      </c>
    </row>
    <row r="18" spans="1:5">
      <c r="A18" t="s">
        <v>29</v>
      </c>
      <c r="B18" s="29">
        <f t="shared" si="1"/>
        <v>3.0258560410790336</v>
      </c>
      <c r="C18" s="29">
        <f t="shared" si="3"/>
        <v>2.6513233917659487</v>
      </c>
      <c r="D18" s="29">
        <f t="shared" si="2"/>
        <v>2.559319678284893</v>
      </c>
      <c r="E18" s="29">
        <f t="shared" si="2"/>
        <v>2.6173634582515617</v>
      </c>
    </row>
    <row r="19" spans="1:5">
      <c r="A19" t="s">
        <v>31</v>
      </c>
      <c r="B19" s="29">
        <f t="shared" si="1"/>
        <v>0.68653322496360891</v>
      </c>
      <c r="C19" s="29">
        <f t="shared" si="3"/>
        <v>0.7143504236419379</v>
      </c>
      <c r="D19" s="29">
        <f t="shared" si="2"/>
        <v>1.1356826395889166</v>
      </c>
      <c r="E19" s="29">
        <f t="shared" si="2"/>
        <v>1.3142104445213136</v>
      </c>
    </row>
    <row r="20" spans="1:5">
      <c r="A20" t="s">
        <v>32</v>
      </c>
      <c r="B20" s="29">
        <f t="shared" si="1"/>
        <v>1.9802678356465919</v>
      </c>
      <c r="C20" s="29">
        <f t="shared" si="3"/>
        <v>1.8009782777146399</v>
      </c>
      <c r="D20" s="29">
        <f t="shared" si="2"/>
        <v>1.9006653791958552</v>
      </c>
      <c r="E20" s="29">
        <f t="shared" si="2"/>
        <v>2.1144841885573786</v>
      </c>
    </row>
    <row r="21" spans="1:5">
      <c r="A21" t="s">
        <v>33</v>
      </c>
      <c r="B21" s="29">
        <f t="shared" si="1"/>
        <v>19.606614475808925</v>
      </c>
      <c r="C21" s="29">
        <f t="shared" si="3"/>
        <v>20.572701658982542</v>
      </c>
      <c r="D21" s="29">
        <f t="shared" si="2"/>
        <v>15.799111947318909</v>
      </c>
      <c r="E21" s="29">
        <f t="shared" si="2"/>
        <v>12.667701896727742</v>
      </c>
    </row>
    <row r="22" spans="1:5">
      <c r="A22" t="s">
        <v>35</v>
      </c>
      <c r="B22" s="29">
        <f t="shared" si="1"/>
        <v>5.0575054351808877</v>
      </c>
      <c r="C22" s="29">
        <f t="shared" si="3"/>
        <v>3.2643954930393031</v>
      </c>
      <c r="D22" s="29">
        <f t="shared" si="2"/>
        <v>3.4731642189586114</v>
      </c>
      <c r="E22" s="29">
        <f t="shared" si="2"/>
        <v>3.8954751766412428</v>
      </c>
    </row>
    <row r="23" spans="1:5">
      <c r="A23" t="s">
        <v>36</v>
      </c>
      <c r="B23" s="29">
        <f t="shared" si="1"/>
        <v>6.2438324209245746</v>
      </c>
      <c r="C23" s="29">
        <f t="shared" si="3"/>
        <v>7.2905367204430531</v>
      </c>
      <c r="D23" s="29">
        <f t="shared" si="2"/>
        <v>7.2487144818529128</v>
      </c>
      <c r="E23" s="29">
        <f t="shared" si="2"/>
        <v>7.9019007887090078</v>
      </c>
    </row>
    <row r="24" spans="1:5">
      <c r="A24" t="s">
        <v>38</v>
      </c>
      <c r="B24" s="29">
        <f t="shared" si="1"/>
        <v>3.6463594815825373</v>
      </c>
      <c r="C24" s="29">
        <f t="shared" si="3"/>
        <v>4.1399362099852013</v>
      </c>
      <c r="D24" s="29">
        <f t="shared" si="2"/>
        <v>4.2398388176675148</v>
      </c>
      <c r="E24" s="29">
        <f t="shared" si="2"/>
        <v>4.6517387485708346</v>
      </c>
    </row>
    <row r="25" spans="1:5">
      <c r="A25" t="s">
        <v>56</v>
      </c>
      <c r="B25" s="29">
        <f t="shared" si="1"/>
        <v>1.5990342103767687</v>
      </c>
      <c r="C25" s="29">
        <f t="shared" si="3"/>
        <v>1.6374192053418581</v>
      </c>
      <c r="D25" s="29">
        <f t="shared" si="2"/>
        <v>1.3489991250427968</v>
      </c>
      <c r="E25" s="29">
        <f t="shared" si="2"/>
        <v>1.4024398380940477</v>
      </c>
    </row>
    <row r="26" spans="1:5">
      <c r="A26" t="s">
        <v>39</v>
      </c>
      <c r="B26" s="29">
        <f t="shared" si="1"/>
        <v>9.2092651859858741</v>
      </c>
      <c r="C26" s="29">
        <f t="shared" si="3"/>
        <v>9.9488783906592655</v>
      </c>
      <c r="D26" s="29">
        <f t="shared" si="2"/>
        <v>12.430343396719271</v>
      </c>
      <c r="E26" s="29">
        <f t="shared" si="2"/>
        <v>8.8178008646530266</v>
      </c>
    </row>
    <row r="27" spans="1:5">
      <c r="A27" s="635" t="s">
        <v>41</v>
      </c>
      <c r="B27" s="932">
        <f t="shared" si="1"/>
        <v>2.1221430077730461</v>
      </c>
      <c r="C27" s="932">
        <f t="shared" si="3"/>
        <v>1.728206969835929</v>
      </c>
      <c r="D27" s="932">
        <f t="shared" si="2"/>
        <v>1.5584554144840037</v>
      </c>
      <c r="E27" s="932">
        <f t="shared" si="2"/>
        <v>1.6425993252819937</v>
      </c>
    </row>
    <row r="28" spans="1:5">
      <c r="A28" t="s">
        <v>40</v>
      </c>
      <c r="B28" s="29">
        <f t="shared" si="1"/>
        <v>2.4918277719253994</v>
      </c>
      <c r="C28" s="29">
        <f t="shared" si="3"/>
        <v>2.9217334856161106</v>
      </c>
      <c r="D28" s="29">
        <f t="shared" si="2"/>
        <v>2.2105077378608207</v>
      </c>
      <c r="E28" s="29">
        <f t="shared" si="2"/>
        <v>2.2729736152876123</v>
      </c>
    </row>
    <row r="29" spans="1:5">
      <c r="A29" t="s">
        <v>27</v>
      </c>
      <c r="B29" s="29">
        <f t="shared" si="1"/>
        <v>3.2458431421757132</v>
      </c>
      <c r="C29" s="29">
        <f t="shared" si="3"/>
        <v>2.9534273518077216</v>
      </c>
      <c r="D29" s="29">
        <f t="shared" si="2"/>
        <v>2.5351891315132233</v>
      </c>
      <c r="E29" s="29">
        <f t="shared" si="2"/>
        <v>2.3790379618005506</v>
      </c>
    </row>
    <row r="30" spans="1:5">
      <c r="A30" t="s">
        <v>43</v>
      </c>
      <c r="B30" s="29">
        <f t="shared" si="1"/>
        <v>9.3462395331684665</v>
      </c>
      <c r="C30" s="29">
        <f t="shared" si="3"/>
        <v>12.544671628581483</v>
      </c>
      <c r="D30" s="29">
        <f t="shared" si="2"/>
        <v>16.419785280584911</v>
      </c>
      <c r="E30" s="29">
        <f t="shared" si="2"/>
        <v>17.226192592898176</v>
      </c>
    </row>
    <row r="31" spans="1:5">
      <c r="A31" t="s">
        <v>60</v>
      </c>
      <c r="B31" s="29">
        <f t="shared" si="1"/>
        <v>4.5649282964544513</v>
      </c>
      <c r="C31" s="29">
        <f t="shared" si="3"/>
        <v>3.7694681081597858</v>
      </c>
      <c r="D31" s="29">
        <f t="shared" si="2"/>
        <v>3.6865858252884389</v>
      </c>
      <c r="E31" s="29">
        <f t="shared" si="2"/>
        <v>3.886205675186154</v>
      </c>
    </row>
    <row r="32" spans="1:5">
      <c r="A32" s="252" t="s">
        <v>64</v>
      </c>
      <c r="B32" s="670">
        <f>AVERAGE(B4:B31)</f>
        <v>5.9968102130495771</v>
      </c>
      <c r="C32" s="670">
        <f t="shared" ref="C32:E32" si="4">AVERAGE(C4:C31)</f>
        <v>6.3705444122617241</v>
      </c>
      <c r="D32" s="670">
        <f t="shared" si="4"/>
        <v>6.1891703092304153</v>
      </c>
      <c r="E32" s="670">
        <f t="shared" si="4"/>
        <v>6.2263727836575233</v>
      </c>
    </row>
    <row r="33" spans="1:12">
      <c r="A33" s="252" t="s">
        <v>3323</v>
      </c>
      <c r="B33" s="670">
        <f>STDEV(B4:B31)</f>
        <v>5.5783116245056981</v>
      </c>
      <c r="C33" s="670">
        <f t="shared" ref="C33:E33" si="5">STDEV(C4:C31)</f>
        <v>6.1975408196239306</v>
      </c>
      <c r="D33" s="670">
        <f t="shared" si="5"/>
        <v>5.9874511302489637</v>
      </c>
      <c r="E33" s="670">
        <f t="shared" si="5"/>
        <v>6.0759238518051433</v>
      </c>
    </row>
    <row r="34" spans="1:12">
      <c r="A34" s="671" t="s">
        <v>3324</v>
      </c>
      <c r="B34" s="672">
        <f t="shared" ref="B34:D34" si="6">-(B27-B32)/B33</f>
        <v>0.69459497175722418</v>
      </c>
      <c r="C34" s="672">
        <f t="shared" si="6"/>
        <v>0.74906121275172077</v>
      </c>
      <c r="D34" s="672">
        <f t="shared" si="6"/>
        <v>0.77340337215476562</v>
      </c>
      <c r="E34" s="672">
        <f>-(E27-E32)/E33</f>
        <v>0.75441588311112562</v>
      </c>
    </row>
    <row r="37" spans="1:12">
      <c r="A37" s="252" t="s">
        <v>3317</v>
      </c>
    </row>
    <row r="38" spans="1:12">
      <c r="A38" t="s">
        <v>119</v>
      </c>
      <c r="B38">
        <v>42809.375833333332</v>
      </c>
    </row>
    <row r="39" spans="1:12">
      <c r="A39" t="s">
        <v>120</v>
      </c>
      <c r="B39">
        <v>42814.473601585647</v>
      </c>
    </row>
    <row r="40" spans="1:12">
      <c r="A40" t="s">
        <v>121</v>
      </c>
      <c r="B40" t="s">
        <v>2</v>
      </c>
    </row>
    <row r="42" spans="1:12">
      <c r="A42" t="s">
        <v>122</v>
      </c>
      <c r="B42" t="s">
        <v>3314</v>
      </c>
    </row>
    <row r="43" spans="1:12">
      <c r="A43" t="s">
        <v>3315</v>
      </c>
      <c r="B43" t="s">
        <v>3300</v>
      </c>
    </row>
    <row r="44" spans="1:12">
      <c r="A44" t="s">
        <v>172</v>
      </c>
      <c r="B44" t="s">
        <v>3298</v>
      </c>
    </row>
    <row r="45" spans="1:12">
      <c r="A45" s="252"/>
      <c r="F45" s="252"/>
      <c r="L45" s="252"/>
    </row>
    <row r="46" spans="1:12" s="252" customFormat="1">
      <c r="A46" s="252" t="s">
        <v>3316</v>
      </c>
      <c r="B46" s="252">
        <v>2008</v>
      </c>
      <c r="C46" s="252">
        <v>2010</v>
      </c>
      <c r="D46" s="252">
        <v>2012</v>
      </c>
      <c r="E46" s="252">
        <v>2014</v>
      </c>
    </row>
    <row r="47" spans="1:12">
      <c r="A47" t="s">
        <v>37</v>
      </c>
      <c r="B47">
        <v>56308766</v>
      </c>
      <c r="C47">
        <v>46799579</v>
      </c>
      <c r="D47">
        <v>48045089</v>
      </c>
      <c r="E47">
        <v>55868298</v>
      </c>
    </row>
    <row r="48" spans="1:12">
      <c r="A48" t="s">
        <v>21</v>
      </c>
      <c r="B48">
        <v>48621916</v>
      </c>
      <c r="C48">
        <v>63875560</v>
      </c>
      <c r="D48">
        <v>68846958</v>
      </c>
      <c r="E48">
        <v>65573223</v>
      </c>
    </row>
    <row r="49" spans="1:5">
      <c r="A49" t="s">
        <v>22</v>
      </c>
      <c r="B49">
        <v>167646316</v>
      </c>
      <c r="C49">
        <v>167396268</v>
      </c>
      <c r="D49">
        <v>161252166</v>
      </c>
      <c r="E49">
        <v>179598136</v>
      </c>
    </row>
    <row r="50" spans="1:5">
      <c r="A50" t="s">
        <v>69</v>
      </c>
      <c r="B50">
        <v>4172152</v>
      </c>
      <c r="C50">
        <v>3157672</v>
      </c>
      <c r="D50">
        <v>3378638</v>
      </c>
      <c r="E50">
        <v>3728230</v>
      </c>
    </row>
    <row r="51" spans="1:5">
      <c r="A51" t="s">
        <v>30</v>
      </c>
      <c r="B51">
        <v>1842781</v>
      </c>
      <c r="C51" t="s">
        <v>110</v>
      </c>
      <c r="D51">
        <v>2086469</v>
      </c>
      <c r="E51">
        <v>2050850</v>
      </c>
    </row>
    <row r="52" spans="1:5">
      <c r="A52" t="s">
        <v>23</v>
      </c>
      <c r="B52">
        <v>25419695</v>
      </c>
      <c r="C52">
        <v>23757566</v>
      </c>
      <c r="D52">
        <v>23171358</v>
      </c>
      <c r="E52">
        <v>23394956</v>
      </c>
    </row>
    <row r="53" spans="1:5">
      <c r="A53" t="s">
        <v>24</v>
      </c>
      <c r="B53">
        <v>15155208</v>
      </c>
      <c r="C53">
        <v>16217736</v>
      </c>
      <c r="D53">
        <v>16713822</v>
      </c>
      <c r="E53">
        <v>20081310</v>
      </c>
    </row>
    <row r="54" spans="1:5">
      <c r="A54" t="s">
        <v>26</v>
      </c>
      <c r="B54">
        <v>19583855</v>
      </c>
      <c r="C54">
        <v>19000195</v>
      </c>
      <c r="D54">
        <v>21992343</v>
      </c>
      <c r="E54">
        <v>21804040</v>
      </c>
    </row>
    <row r="55" spans="1:5">
      <c r="A55" t="s">
        <v>42</v>
      </c>
      <c r="B55">
        <v>81792854</v>
      </c>
      <c r="C55">
        <v>104336944</v>
      </c>
      <c r="D55">
        <v>91824193</v>
      </c>
      <c r="E55">
        <v>95969888</v>
      </c>
    </row>
    <row r="56" spans="1:5">
      <c r="A56" t="s">
        <v>28</v>
      </c>
      <c r="B56">
        <v>345002210</v>
      </c>
      <c r="C56">
        <v>355081245</v>
      </c>
      <c r="D56">
        <v>344731922</v>
      </c>
      <c r="E56">
        <v>324463405</v>
      </c>
    </row>
    <row r="57" spans="1:5">
      <c r="A57" t="s">
        <v>124</v>
      </c>
      <c r="B57">
        <v>372796355</v>
      </c>
      <c r="C57">
        <v>363544995</v>
      </c>
      <c r="D57">
        <v>368022172</v>
      </c>
      <c r="E57">
        <v>387504241</v>
      </c>
    </row>
    <row r="58" spans="1:5">
      <c r="A58" t="s">
        <v>48</v>
      </c>
      <c r="B58">
        <v>68643963</v>
      </c>
      <c r="C58">
        <v>70432705</v>
      </c>
      <c r="D58">
        <v>72328280</v>
      </c>
      <c r="E58">
        <v>69758868</v>
      </c>
    </row>
    <row r="59" spans="1:5">
      <c r="A59" t="s">
        <v>34</v>
      </c>
      <c r="B59">
        <v>16949197</v>
      </c>
      <c r="C59">
        <v>16735423</v>
      </c>
      <c r="D59">
        <v>16310151</v>
      </c>
      <c r="E59">
        <v>16650639</v>
      </c>
    </row>
    <row r="60" spans="1:5">
      <c r="A60" t="s">
        <v>50</v>
      </c>
      <c r="B60">
        <v>22502816</v>
      </c>
      <c r="C60">
        <v>19807586</v>
      </c>
      <c r="D60">
        <v>12713021</v>
      </c>
      <c r="E60">
        <v>15166830</v>
      </c>
    </row>
    <row r="61" spans="1:5">
      <c r="A61" t="s">
        <v>29</v>
      </c>
      <c r="B61">
        <v>179257461</v>
      </c>
      <c r="C61">
        <v>158627618</v>
      </c>
      <c r="D61">
        <v>154427046</v>
      </c>
      <c r="E61">
        <v>159107169</v>
      </c>
    </row>
    <row r="62" spans="1:5">
      <c r="A62" t="s">
        <v>31</v>
      </c>
      <c r="B62">
        <v>1495084</v>
      </c>
      <c r="C62">
        <v>1498200</v>
      </c>
      <c r="D62">
        <v>2309581</v>
      </c>
      <c r="E62">
        <v>2621495</v>
      </c>
    </row>
    <row r="63" spans="1:5">
      <c r="A63" t="s">
        <v>32</v>
      </c>
      <c r="B63">
        <v>6333352</v>
      </c>
      <c r="C63">
        <v>5578134</v>
      </c>
      <c r="D63">
        <v>5678751</v>
      </c>
      <c r="E63">
        <v>6200450</v>
      </c>
    </row>
    <row r="64" spans="1:5">
      <c r="A64" t="s">
        <v>33</v>
      </c>
      <c r="B64">
        <v>9592144</v>
      </c>
      <c r="C64">
        <v>10441469</v>
      </c>
      <c r="D64">
        <v>8397228</v>
      </c>
      <c r="E64">
        <v>7072758</v>
      </c>
    </row>
    <row r="65" spans="1:5">
      <c r="A65" t="s">
        <v>35</v>
      </c>
      <c r="B65">
        <v>2070391</v>
      </c>
      <c r="C65">
        <v>1352994</v>
      </c>
      <c r="D65">
        <v>1456784</v>
      </c>
      <c r="E65">
        <v>1665004</v>
      </c>
    </row>
    <row r="66" spans="1:5">
      <c r="A66" t="s">
        <v>36</v>
      </c>
      <c r="B66">
        <v>102648605</v>
      </c>
      <c r="C66">
        <v>121110396</v>
      </c>
      <c r="D66">
        <v>121430465</v>
      </c>
      <c r="E66">
        <v>133249753</v>
      </c>
    </row>
    <row r="67" spans="1:5">
      <c r="A67" t="s">
        <v>38</v>
      </c>
      <c r="B67">
        <v>138984638</v>
      </c>
      <c r="C67">
        <v>159457923</v>
      </c>
      <c r="D67">
        <v>163377949</v>
      </c>
      <c r="E67">
        <v>179017514</v>
      </c>
    </row>
    <row r="68" spans="1:5">
      <c r="A68" t="s">
        <v>56</v>
      </c>
      <c r="B68">
        <v>16882923</v>
      </c>
      <c r="C68">
        <v>17312597</v>
      </c>
      <c r="D68">
        <v>14184456</v>
      </c>
      <c r="E68">
        <v>14586917</v>
      </c>
    </row>
    <row r="69" spans="1:5">
      <c r="A69" t="s">
        <v>39</v>
      </c>
      <c r="B69">
        <v>189138507</v>
      </c>
      <c r="C69">
        <v>201432951</v>
      </c>
      <c r="D69">
        <v>249354926</v>
      </c>
      <c r="E69">
        <v>175590544</v>
      </c>
    </row>
    <row r="70" spans="1:5">
      <c r="A70" t="s">
        <v>41</v>
      </c>
      <c r="B70">
        <v>11472008</v>
      </c>
      <c r="C70">
        <v>9384112</v>
      </c>
      <c r="D70">
        <v>8425384</v>
      </c>
      <c r="E70">
        <v>8900523</v>
      </c>
    </row>
    <row r="71" spans="1:5">
      <c r="A71" t="s">
        <v>40</v>
      </c>
      <c r="B71">
        <v>5038401</v>
      </c>
      <c r="C71">
        <v>5986106</v>
      </c>
      <c r="D71">
        <v>4546506</v>
      </c>
      <c r="E71">
        <v>4686417</v>
      </c>
    </row>
    <row r="72" spans="1:5">
      <c r="A72" t="s">
        <v>27</v>
      </c>
      <c r="B72">
        <v>149254157</v>
      </c>
      <c r="C72">
        <v>137518902</v>
      </c>
      <c r="D72">
        <v>118561669</v>
      </c>
      <c r="E72">
        <v>110518494</v>
      </c>
    </row>
    <row r="73" spans="1:5">
      <c r="A73" t="s">
        <v>43</v>
      </c>
      <c r="B73">
        <v>86168590</v>
      </c>
      <c r="C73">
        <v>117645185</v>
      </c>
      <c r="D73">
        <v>156306504</v>
      </c>
      <c r="E73">
        <v>167026886</v>
      </c>
    </row>
    <row r="74" spans="1:5">
      <c r="A74" t="s">
        <v>60</v>
      </c>
      <c r="B74">
        <v>282222127</v>
      </c>
      <c r="C74">
        <v>236568049</v>
      </c>
      <c r="D74">
        <v>234853950</v>
      </c>
      <c r="E74">
        <v>251037228</v>
      </c>
    </row>
    <row r="76" spans="1:5">
      <c r="A76" s="252" t="s">
        <v>285</v>
      </c>
    </row>
    <row r="78" spans="1:5">
      <c r="A78" t="s">
        <v>119</v>
      </c>
      <c r="B78">
        <v>42747.844618055555</v>
      </c>
    </row>
    <row r="79" spans="1:5">
      <c r="A79" t="s">
        <v>120</v>
      </c>
      <c r="B79">
        <v>42759.602473668987</v>
      </c>
    </row>
    <row r="80" spans="1:5">
      <c r="A80" t="s">
        <v>121</v>
      </c>
      <c r="B80" t="s">
        <v>2</v>
      </c>
    </row>
    <row r="82" spans="1:5">
      <c r="A82" t="s">
        <v>122</v>
      </c>
      <c r="B82" t="s">
        <v>286</v>
      </c>
    </row>
    <row r="83" spans="1:5">
      <c r="A83" t="s">
        <v>282</v>
      </c>
      <c r="B83" t="s">
        <v>287</v>
      </c>
    </row>
    <row r="84" spans="1:5">
      <c r="A84" s="252"/>
      <c r="B84" s="252"/>
      <c r="C84" s="252"/>
      <c r="D84" s="252"/>
      <c r="E84" s="252"/>
    </row>
    <row r="85" spans="1:5">
      <c r="A85" s="252" t="s">
        <v>123</v>
      </c>
      <c r="B85" s="252" t="s">
        <v>100</v>
      </c>
      <c r="C85" s="252" t="s">
        <v>102</v>
      </c>
      <c r="D85" s="252" t="s">
        <v>104</v>
      </c>
      <c r="E85" s="252" t="s">
        <v>136</v>
      </c>
    </row>
    <row r="86" spans="1:5">
      <c r="A86" t="s">
        <v>37</v>
      </c>
      <c r="B86">
        <v>8321.5400000000009</v>
      </c>
      <c r="C86">
        <v>8361.07</v>
      </c>
      <c r="D86">
        <v>8426.31</v>
      </c>
      <c r="E86">
        <v>8543.93</v>
      </c>
    </row>
    <row r="87" spans="1:5">
      <c r="A87" t="s">
        <v>21</v>
      </c>
      <c r="B87">
        <v>10707</v>
      </c>
      <c r="C87">
        <v>10883</v>
      </c>
      <c r="D87">
        <v>11054</v>
      </c>
      <c r="E87">
        <v>11157</v>
      </c>
    </row>
    <row r="88" spans="1:5">
      <c r="A88" t="s">
        <v>22</v>
      </c>
      <c r="B88">
        <v>7492.56</v>
      </c>
      <c r="C88">
        <v>7395.6</v>
      </c>
      <c r="D88">
        <v>7305.89</v>
      </c>
      <c r="E88">
        <v>7223.94</v>
      </c>
    </row>
    <row r="89" spans="1:5">
      <c r="A89" t="s">
        <v>69</v>
      </c>
      <c r="B89">
        <v>4312.76</v>
      </c>
      <c r="C89">
        <v>4295.97</v>
      </c>
      <c r="D89">
        <v>4268.4399999999996</v>
      </c>
      <c r="E89">
        <v>4232.8</v>
      </c>
    </row>
    <row r="90" spans="1:5">
      <c r="A90" t="s">
        <v>30</v>
      </c>
      <c r="B90">
        <v>786.63</v>
      </c>
      <c r="C90">
        <v>829.45</v>
      </c>
      <c r="D90">
        <v>863.94</v>
      </c>
      <c r="E90">
        <v>852.5</v>
      </c>
    </row>
    <row r="91" spans="1:5">
      <c r="A91" t="s">
        <v>23</v>
      </c>
      <c r="B91">
        <v>10429.69</v>
      </c>
      <c r="C91">
        <v>10517.25</v>
      </c>
      <c r="D91">
        <v>10509.29</v>
      </c>
      <c r="E91">
        <v>10524.78</v>
      </c>
    </row>
    <row r="92" spans="1:5">
      <c r="A92" t="s">
        <v>24</v>
      </c>
      <c r="B92">
        <v>5493</v>
      </c>
      <c r="C92">
        <v>5547</v>
      </c>
      <c r="D92">
        <v>5591</v>
      </c>
      <c r="E92">
        <v>5643</v>
      </c>
    </row>
    <row r="93" spans="1:5">
      <c r="A93" t="s">
        <v>26</v>
      </c>
      <c r="B93">
        <v>1338.4</v>
      </c>
      <c r="C93">
        <v>1333.3</v>
      </c>
      <c r="D93">
        <v>1325.2</v>
      </c>
      <c r="E93">
        <v>1315.8</v>
      </c>
    </row>
    <row r="94" spans="1:5">
      <c r="A94" t="s">
        <v>42</v>
      </c>
      <c r="B94">
        <v>5313.4</v>
      </c>
      <c r="C94">
        <v>5363.4</v>
      </c>
      <c r="D94">
        <v>5414</v>
      </c>
      <c r="E94">
        <v>5462.5</v>
      </c>
    </row>
    <row r="95" spans="1:5">
      <c r="A95" t="s">
        <v>28</v>
      </c>
      <c r="B95">
        <v>64324</v>
      </c>
      <c r="C95">
        <v>64974</v>
      </c>
      <c r="D95">
        <v>65615</v>
      </c>
      <c r="E95">
        <v>66227</v>
      </c>
    </row>
    <row r="96" spans="1:5">
      <c r="A96" t="s">
        <v>124</v>
      </c>
      <c r="B96">
        <v>80764</v>
      </c>
      <c r="C96">
        <v>80284</v>
      </c>
      <c r="D96">
        <v>80426</v>
      </c>
      <c r="E96">
        <v>80983</v>
      </c>
    </row>
    <row r="97" spans="1:5">
      <c r="A97" t="s">
        <v>48</v>
      </c>
      <c r="B97">
        <v>11077.86</v>
      </c>
      <c r="C97">
        <v>11121.38</v>
      </c>
      <c r="D97">
        <v>11045.04</v>
      </c>
      <c r="E97">
        <v>10892.37</v>
      </c>
    </row>
    <row r="98" spans="1:5">
      <c r="A98" t="s">
        <v>34</v>
      </c>
      <c r="B98">
        <v>10038.19</v>
      </c>
      <c r="C98">
        <v>10000.02</v>
      </c>
      <c r="D98">
        <v>9920.36</v>
      </c>
      <c r="E98">
        <v>9866.4699999999993</v>
      </c>
    </row>
    <row r="99" spans="1:5">
      <c r="A99" t="s">
        <v>50</v>
      </c>
      <c r="B99">
        <v>4496.04</v>
      </c>
      <c r="C99">
        <v>4559.7700000000004</v>
      </c>
      <c r="D99">
        <v>4590.17</v>
      </c>
      <c r="E99">
        <v>4614.84</v>
      </c>
    </row>
    <row r="100" spans="1:5">
      <c r="A100" t="s">
        <v>29</v>
      </c>
      <c r="B100">
        <v>59241.9</v>
      </c>
      <c r="C100">
        <v>59829.599999999999</v>
      </c>
      <c r="D100">
        <v>60339.1</v>
      </c>
      <c r="E100">
        <v>60789.1</v>
      </c>
    </row>
    <row r="101" spans="1:5">
      <c r="A101" t="s">
        <v>31</v>
      </c>
      <c r="B101">
        <v>2177.73</v>
      </c>
      <c r="C101">
        <v>2097.29</v>
      </c>
      <c r="D101">
        <v>2033.65</v>
      </c>
      <c r="E101">
        <v>1994.73</v>
      </c>
    </row>
    <row r="102" spans="1:5">
      <c r="A102" t="s">
        <v>32</v>
      </c>
      <c r="B102">
        <v>3198.23</v>
      </c>
      <c r="C102">
        <v>3097.28</v>
      </c>
      <c r="D102">
        <v>2987.77</v>
      </c>
      <c r="E102">
        <v>2932.37</v>
      </c>
    </row>
    <row r="103" spans="1:5">
      <c r="A103" t="s">
        <v>33</v>
      </c>
      <c r="B103">
        <v>489.23</v>
      </c>
      <c r="C103">
        <v>507.54</v>
      </c>
      <c r="D103">
        <v>531.5</v>
      </c>
      <c r="E103">
        <v>558.33000000000004</v>
      </c>
    </row>
    <row r="104" spans="1:5">
      <c r="A104" t="s">
        <v>35</v>
      </c>
      <c r="B104">
        <v>409.37</v>
      </c>
      <c r="C104">
        <v>414.47</v>
      </c>
      <c r="D104">
        <v>419.44</v>
      </c>
      <c r="E104">
        <v>427.42</v>
      </c>
    </row>
    <row r="105" spans="1:5">
      <c r="A105" t="s">
        <v>36</v>
      </c>
      <c r="B105">
        <v>16440</v>
      </c>
      <c r="C105">
        <v>16612</v>
      </c>
      <c r="D105">
        <v>16752</v>
      </c>
      <c r="E105">
        <v>16863</v>
      </c>
    </row>
    <row r="106" spans="1:5">
      <c r="A106" t="s">
        <v>38</v>
      </c>
      <c r="B106">
        <v>38116</v>
      </c>
      <c r="C106">
        <v>38517</v>
      </c>
      <c r="D106">
        <v>38534</v>
      </c>
      <c r="E106">
        <v>38484</v>
      </c>
    </row>
    <row r="107" spans="1:5">
      <c r="A107" t="s">
        <v>56</v>
      </c>
      <c r="B107">
        <v>10558.2</v>
      </c>
      <c r="C107">
        <v>10573.1</v>
      </c>
      <c r="D107">
        <v>10514.8</v>
      </c>
      <c r="E107">
        <v>10401.1</v>
      </c>
    </row>
    <row r="108" spans="1:5">
      <c r="A108" t="s">
        <v>39</v>
      </c>
      <c r="B108">
        <v>20537.849999999999</v>
      </c>
      <c r="C108">
        <v>20246.8</v>
      </c>
      <c r="D108">
        <v>20060.18</v>
      </c>
      <c r="E108">
        <v>19913.189999999999</v>
      </c>
    </row>
    <row r="109" spans="1:5">
      <c r="A109" t="s">
        <v>41</v>
      </c>
      <c r="B109">
        <v>5405.86</v>
      </c>
      <c r="C109">
        <v>5429.97</v>
      </c>
      <c r="D109">
        <v>5406.24</v>
      </c>
      <c r="E109">
        <v>5418.56</v>
      </c>
    </row>
    <row r="110" spans="1:5">
      <c r="A110" t="s">
        <v>40</v>
      </c>
      <c r="B110">
        <v>2021.97</v>
      </c>
      <c r="C110">
        <v>2048.8200000000002</v>
      </c>
      <c r="D110">
        <v>2056.77</v>
      </c>
      <c r="E110">
        <v>2061.8000000000002</v>
      </c>
    </row>
    <row r="111" spans="1:5">
      <c r="A111" t="s">
        <v>27</v>
      </c>
      <c r="B111">
        <v>45983.17</v>
      </c>
      <c r="C111">
        <v>46562.48</v>
      </c>
      <c r="D111">
        <v>46766.400000000001</v>
      </c>
      <c r="E111">
        <v>46455.12</v>
      </c>
    </row>
    <row r="112" spans="1:5">
      <c r="A112" t="s">
        <v>43</v>
      </c>
      <c r="B112">
        <v>9219.6</v>
      </c>
      <c r="C112">
        <v>9378.1</v>
      </c>
      <c r="D112">
        <v>9519.4</v>
      </c>
      <c r="E112">
        <v>9696.1</v>
      </c>
    </row>
    <row r="113" spans="1:5">
      <c r="A113" t="s">
        <v>60</v>
      </c>
      <c r="B113">
        <v>61824</v>
      </c>
      <c r="C113">
        <v>62759</v>
      </c>
      <c r="D113">
        <v>63705</v>
      </c>
      <c r="E113">
        <v>64597</v>
      </c>
    </row>
  </sheetData>
  <sortState ref="A48:G86">
    <sortCondition ref="A48:A86"/>
  </sortState>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K41"/>
  <sheetViews>
    <sheetView topLeftCell="A25" workbookViewId="0">
      <selection activeCell="A37" sqref="A37:A39"/>
    </sheetView>
  </sheetViews>
  <sheetFormatPr defaultRowHeight="16.5"/>
  <cols>
    <col min="1" max="1" width="26.5703125" customWidth="1"/>
    <col min="2" max="11" width="9.42578125" bestFit="1" customWidth="1"/>
    <col min="12" max="12" width="11.42578125" bestFit="1" customWidth="1"/>
  </cols>
  <sheetData>
    <row r="1" spans="1:11">
      <c r="A1" s="252" t="s">
        <v>177</v>
      </c>
    </row>
    <row r="3" spans="1:11">
      <c r="A3" t="s">
        <v>119</v>
      </c>
      <c r="B3">
        <v>42725.632777777777</v>
      </c>
    </row>
    <row r="4" spans="1:11">
      <c r="A4" t="s">
        <v>120</v>
      </c>
      <c r="B4">
        <v>42761.392515821761</v>
      </c>
    </row>
    <row r="5" spans="1:11">
      <c r="A5" t="s">
        <v>121</v>
      </c>
      <c r="B5" t="s">
        <v>2</v>
      </c>
    </row>
    <row r="7" spans="1:11">
      <c r="A7" t="s">
        <v>122</v>
      </c>
      <c r="B7" t="s">
        <v>277</v>
      </c>
    </row>
    <row r="9" spans="1:11">
      <c r="A9" s="252" t="s">
        <v>123</v>
      </c>
      <c r="B9" s="252" t="s">
        <v>97</v>
      </c>
      <c r="C9" s="252" t="s">
        <v>98</v>
      </c>
      <c r="D9" s="252" t="s">
        <v>99</v>
      </c>
      <c r="E9" s="252" t="s">
        <v>100</v>
      </c>
      <c r="F9" s="252" t="s">
        <v>101</v>
      </c>
      <c r="G9" s="252" t="s">
        <v>102</v>
      </c>
      <c r="H9" s="252" t="s">
        <v>103</v>
      </c>
      <c r="I9" s="252" t="s">
        <v>104</v>
      </c>
      <c r="J9" s="252" t="s">
        <v>125</v>
      </c>
      <c r="K9" s="252" t="s">
        <v>136</v>
      </c>
    </row>
    <row r="10" spans="1:11">
      <c r="A10" t="s">
        <v>21</v>
      </c>
      <c r="B10">
        <v>471</v>
      </c>
      <c r="C10">
        <v>473</v>
      </c>
      <c r="D10">
        <v>477</v>
      </c>
      <c r="E10">
        <v>481</v>
      </c>
      <c r="F10">
        <v>483</v>
      </c>
      <c r="G10">
        <v>487</v>
      </c>
      <c r="H10">
        <v>492</v>
      </c>
      <c r="I10">
        <v>491</v>
      </c>
      <c r="J10">
        <v>492</v>
      </c>
      <c r="K10">
        <v>496</v>
      </c>
    </row>
    <row r="11" spans="1:11">
      <c r="A11" t="s">
        <v>22</v>
      </c>
      <c r="B11">
        <v>330</v>
      </c>
      <c r="C11">
        <v>232</v>
      </c>
      <c r="D11">
        <v>275</v>
      </c>
      <c r="E11">
        <v>315</v>
      </c>
      <c r="F11">
        <v>335</v>
      </c>
      <c r="G11">
        <v>351</v>
      </c>
      <c r="H11">
        <v>366</v>
      </c>
      <c r="I11">
        <v>383</v>
      </c>
      <c r="J11">
        <v>400</v>
      </c>
      <c r="K11">
        <v>416</v>
      </c>
    </row>
    <row r="12" spans="1:11">
      <c r="A12" t="s">
        <v>23</v>
      </c>
      <c r="B12">
        <v>388</v>
      </c>
      <c r="C12">
        <v>402</v>
      </c>
      <c r="D12">
        <v>417</v>
      </c>
      <c r="E12">
        <v>428</v>
      </c>
      <c r="F12">
        <v>425</v>
      </c>
      <c r="G12">
        <v>430</v>
      </c>
      <c r="H12">
        <v>437</v>
      </c>
      <c r="I12">
        <v>448</v>
      </c>
      <c r="J12">
        <v>450</v>
      </c>
      <c r="K12" t="s">
        <v>110</v>
      </c>
    </row>
    <row r="13" spans="1:11">
      <c r="A13" t="s">
        <v>24</v>
      </c>
      <c r="B13" t="s">
        <v>110</v>
      </c>
      <c r="C13">
        <v>457</v>
      </c>
      <c r="D13">
        <v>469</v>
      </c>
      <c r="E13">
        <v>471</v>
      </c>
      <c r="F13" t="s">
        <v>110</v>
      </c>
      <c r="G13" t="s">
        <v>110</v>
      </c>
      <c r="H13" t="s">
        <v>110</v>
      </c>
      <c r="I13" t="s">
        <v>110</v>
      </c>
      <c r="J13" t="s">
        <v>110</v>
      </c>
      <c r="K13" t="s">
        <v>110</v>
      </c>
    </row>
    <row r="14" spans="1:11">
      <c r="A14" t="s">
        <v>124</v>
      </c>
      <c r="B14">
        <v>559</v>
      </c>
      <c r="C14">
        <v>565</v>
      </c>
      <c r="D14" t="s">
        <v>110</v>
      </c>
      <c r="E14">
        <v>503</v>
      </c>
      <c r="F14">
        <v>509</v>
      </c>
      <c r="G14">
        <v>517</v>
      </c>
      <c r="H14">
        <v>535</v>
      </c>
      <c r="I14">
        <v>541</v>
      </c>
      <c r="J14">
        <v>545</v>
      </c>
      <c r="K14">
        <v>550</v>
      </c>
    </row>
    <row r="15" spans="1:11">
      <c r="A15" t="s">
        <v>26</v>
      </c>
      <c r="B15">
        <v>363</v>
      </c>
      <c r="C15">
        <v>410</v>
      </c>
      <c r="D15">
        <v>390</v>
      </c>
      <c r="E15">
        <v>412</v>
      </c>
      <c r="F15">
        <v>408</v>
      </c>
      <c r="G15">
        <v>415</v>
      </c>
      <c r="H15">
        <v>432</v>
      </c>
      <c r="I15">
        <v>454</v>
      </c>
      <c r="J15">
        <v>476</v>
      </c>
      <c r="K15">
        <v>496</v>
      </c>
    </row>
    <row r="16" spans="1:11">
      <c r="A16" t="s">
        <v>50</v>
      </c>
      <c r="B16">
        <v>404</v>
      </c>
      <c r="C16">
        <v>423</v>
      </c>
      <c r="D16">
        <v>434</v>
      </c>
      <c r="E16">
        <v>449</v>
      </c>
      <c r="F16">
        <v>436</v>
      </c>
      <c r="G16">
        <v>426</v>
      </c>
      <c r="H16">
        <v>429</v>
      </c>
      <c r="I16">
        <v>426</v>
      </c>
      <c r="J16">
        <v>432</v>
      </c>
      <c r="K16">
        <v>438</v>
      </c>
    </row>
    <row r="17" spans="1:11">
      <c r="A17" t="s">
        <v>48</v>
      </c>
      <c r="B17">
        <v>392</v>
      </c>
      <c r="C17">
        <v>413</v>
      </c>
      <c r="D17">
        <v>435</v>
      </c>
      <c r="E17">
        <v>454</v>
      </c>
      <c r="F17">
        <v>463</v>
      </c>
      <c r="G17">
        <v>469</v>
      </c>
      <c r="H17">
        <v>468</v>
      </c>
      <c r="I17">
        <v>466</v>
      </c>
      <c r="J17">
        <v>466</v>
      </c>
      <c r="K17">
        <v>468</v>
      </c>
    </row>
    <row r="18" spans="1:11">
      <c r="A18" t="s">
        <v>27</v>
      </c>
      <c r="B18" t="s">
        <v>110</v>
      </c>
      <c r="C18">
        <v>478</v>
      </c>
      <c r="D18">
        <v>486</v>
      </c>
      <c r="E18">
        <v>485</v>
      </c>
      <c r="F18">
        <v>475</v>
      </c>
      <c r="G18">
        <v>476</v>
      </c>
      <c r="H18">
        <v>477</v>
      </c>
      <c r="I18">
        <v>475</v>
      </c>
      <c r="J18">
        <v>471</v>
      </c>
      <c r="K18" t="s">
        <v>110</v>
      </c>
    </row>
    <row r="19" spans="1:11">
      <c r="A19" t="s">
        <v>28</v>
      </c>
      <c r="B19">
        <v>480</v>
      </c>
      <c r="C19">
        <v>481</v>
      </c>
      <c r="D19">
        <v>482</v>
      </c>
      <c r="E19" t="s">
        <v>110</v>
      </c>
      <c r="F19">
        <v>488</v>
      </c>
      <c r="G19">
        <v>490</v>
      </c>
      <c r="H19">
        <v>489</v>
      </c>
      <c r="I19">
        <v>492</v>
      </c>
      <c r="J19">
        <v>492</v>
      </c>
      <c r="K19">
        <v>483</v>
      </c>
    </row>
    <row r="20" spans="1:11">
      <c r="A20" t="s">
        <v>29</v>
      </c>
      <c r="B20">
        <v>599</v>
      </c>
      <c r="C20">
        <v>608</v>
      </c>
      <c r="D20">
        <v>613</v>
      </c>
      <c r="E20">
        <v>616</v>
      </c>
      <c r="F20">
        <v>616</v>
      </c>
      <c r="G20">
        <v>621</v>
      </c>
      <c r="H20">
        <v>625</v>
      </c>
      <c r="I20">
        <v>624</v>
      </c>
      <c r="J20">
        <v>619</v>
      </c>
      <c r="K20">
        <v>610</v>
      </c>
    </row>
    <row r="21" spans="1:11">
      <c r="A21" t="s">
        <v>30</v>
      </c>
      <c r="B21">
        <v>484</v>
      </c>
      <c r="C21">
        <v>501</v>
      </c>
      <c r="D21">
        <v>542</v>
      </c>
      <c r="E21">
        <v>572</v>
      </c>
      <c r="F21">
        <v>578</v>
      </c>
      <c r="G21">
        <v>565</v>
      </c>
      <c r="H21">
        <v>560</v>
      </c>
      <c r="I21">
        <v>551</v>
      </c>
      <c r="J21">
        <v>548</v>
      </c>
      <c r="K21">
        <v>558</v>
      </c>
    </row>
    <row r="22" spans="1:11">
      <c r="A22" t="s">
        <v>31</v>
      </c>
      <c r="B22">
        <v>330</v>
      </c>
      <c r="C22">
        <v>369</v>
      </c>
      <c r="D22">
        <v>410</v>
      </c>
      <c r="E22">
        <v>426</v>
      </c>
      <c r="F22">
        <v>418</v>
      </c>
      <c r="G22">
        <v>300</v>
      </c>
      <c r="H22">
        <v>295</v>
      </c>
      <c r="I22">
        <v>302</v>
      </c>
      <c r="J22">
        <v>314</v>
      </c>
      <c r="K22">
        <v>329</v>
      </c>
    </row>
    <row r="23" spans="1:11">
      <c r="A23" t="s">
        <v>32</v>
      </c>
      <c r="B23">
        <v>434</v>
      </c>
      <c r="C23">
        <v>484</v>
      </c>
      <c r="D23">
        <v>489</v>
      </c>
      <c r="E23">
        <v>520</v>
      </c>
      <c r="F23">
        <v>532</v>
      </c>
      <c r="G23">
        <v>538</v>
      </c>
      <c r="H23">
        <v>561</v>
      </c>
      <c r="I23">
        <v>584</v>
      </c>
      <c r="J23">
        <v>609</v>
      </c>
      <c r="K23">
        <v>410</v>
      </c>
    </row>
    <row r="24" spans="1:11">
      <c r="A24" t="s">
        <v>33</v>
      </c>
      <c r="B24">
        <v>666</v>
      </c>
      <c r="C24">
        <v>672</v>
      </c>
      <c r="D24">
        <v>676</v>
      </c>
      <c r="E24">
        <v>678</v>
      </c>
      <c r="F24">
        <v>672</v>
      </c>
      <c r="G24">
        <v>672</v>
      </c>
      <c r="H24">
        <v>675</v>
      </c>
      <c r="I24">
        <v>678</v>
      </c>
      <c r="J24" t="s">
        <v>110</v>
      </c>
      <c r="K24" t="s">
        <v>110</v>
      </c>
    </row>
    <row r="25" spans="1:11">
      <c r="A25" t="s">
        <v>34</v>
      </c>
      <c r="B25">
        <v>286</v>
      </c>
      <c r="C25">
        <v>319</v>
      </c>
      <c r="D25">
        <v>324</v>
      </c>
      <c r="E25">
        <v>304</v>
      </c>
      <c r="F25">
        <v>300</v>
      </c>
      <c r="G25">
        <v>298</v>
      </c>
      <c r="H25">
        <v>297</v>
      </c>
      <c r="I25">
        <v>301</v>
      </c>
      <c r="J25">
        <v>307</v>
      </c>
      <c r="K25">
        <v>315</v>
      </c>
    </row>
    <row r="26" spans="1:11">
      <c r="A26" t="s">
        <v>35</v>
      </c>
      <c r="B26">
        <v>528</v>
      </c>
      <c r="C26">
        <v>538</v>
      </c>
      <c r="D26">
        <v>552</v>
      </c>
      <c r="E26">
        <v>563</v>
      </c>
      <c r="F26">
        <v>570</v>
      </c>
      <c r="G26">
        <v>582</v>
      </c>
      <c r="H26">
        <v>596</v>
      </c>
      <c r="I26">
        <v>598</v>
      </c>
      <c r="J26">
        <v>608</v>
      </c>
      <c r="K26">
        <v>625</v>
      </c>
    </row>
    <row r="27" spans="1:11">
      <c r="A27" t="s">
        <v>36</v>
      </c>
      <c r="B27">
        <v>435</v>
      </c>
      <c r="C27">
        <v>443</v>
      </c>
      <c r="D27">
        <v>452</v>
      </c>
      <c r="E27">
        <v>460</v>
      </c>
      <c r="F27">
        <v>462</v>
      </c>
      <c r="G27">
        <v>467</v>
      </c>
      <c r="H27">
        <v>472</v>
      </c>
      <c r="I27">
        <v>473</v>
      </c>
      <c r="J27">
        <v>473</v>
      </c>
      <c r="K27" t="s">
        <v>110</v>
      </c>
    </row>
    <row r="28" spans="1:11">
      <c r="A28" t="s">
        <v>37</v>
      </c>
      <c r="B28">
        <v>507</v>
      </c>
      <c r="C28">
        <v>509</v>
      </c>
      <c r="D28">
        <v>513</v>
      </c>
      <c r="E28">
        <v>516</v>
      </c>
      <c r="F28">
        <v>523</v>
      </c>
      <c r="G28">
        <v>532</v>
      </c>
      <c r="H28">
        <v>539</v>
      </c>
      <c r="I28">
        <v>545</v>
      </c>
      <c r="J28">
        <v>549</v>
      </c>
      <c r="K28">
        <v>552</v>
      </c>
    </row>
    <row r="29" spans="1:11">
      <c r="A29" t="s">
        <v>38</v>
      </c>
      <c r="B29">
        <v>323</v>
      </c>
      <c r="C29">
        <v>351</v>
      </c>
      <c r="D29">
        <v>383</v>
      </c>
      <c r="E29">
        <v>422</v>
      </c>
      <c r="F29">
        <v>433</v>
      </c>
      <c r="G29">
        <v>453</v>
      </c>
      <c r="H29">
        <v>476</v>
      </c>
      <c r="I29">
        <v>492</v>
      </c>
      <c r="J29">
        <v>509</v>
      </c>
      <c r="K29">
        <v>526</v>
      </c>
    </row>
    <row r="30" spans="1:11">
      <c r="A30" t="s">
        <v>56</v>
      </c>
      <c r="B30" t="s">
        <v>110</v>
      </c>
      <c r="C30" t="s">
        <v>110</v>
      </c>
      <c r="D30" t="s">
        <v>110</v>
      </c>
      <c r="E30" t="s">
        <v>110</v>
      </c>
      <c r="F30" t="s">
        <v>110</v>
      </c>
      <c r="G30">
        <v>444</v>
      </c>
      <c r="H30">
        <v>446</v>
      </c>
      <c r="I30">
        <v>404</v>
      </c>
      <c r="J30">
        <v>413</v>
      </c>
      <c r="K30">
        <v>451</v>
      </c>
    </row>
    <row r="31" spans="1:11">
      <c r="A31" t="s">
        <v>39</v>
      </c>
      <c r="B31">
        <v>157</v>
      </c>
      <c r="C31">
        <v>152</v>
      </c>
      <c r="D31">
        <v>168</v>
      </c>
      <c r="E31">
        <v>195</v>
      </c>
      <c r="F31">
        <v>208</v>
      </c>
      <c r="G31">
        <v>213</v>
      </c>
      <c r="H31">
        <v>215</v>
      </c>
      <c r="I31">
        <v>223</v>
      </c>
      <c r="J31">
        <v>235</v>
      </c>
      <c r="K31">
        <v>246</v>
      </c>
    </row>
    <row r="32" spans="1:11">
      <c r="A32" t="s">
        <v>40</v>
      </c>
      <c r="B32">
        <v>481</v>
      </c>
      <c r="C32">
        <v>489</v>
      </c>
      <c r="D32">
        <v>504</v>
      </c>
      <c r="E32">
        <v>520</v>
      </c>
      <c r="F32">
        <v>521</v>
      </c>
      <c r="G32">
        <v>519</v>
      </c>
      <c r="H32">
        <v>520</v>
      </c>
      <c r="I32">
        <v>519</v>
      </c>
      <c r="J32">
        <v>517</v>
      </c>
      <c r="K32">
        <v>518</v>
      </c>
    </row>
    <row r="33" spans="1:11">
      <c r="A33" s="635" t="s">
        <v>41</v>
      </c>
      <c r="B33" s="635">
        <v>243</v>
      </c>
      <c r="C33" s="635">
        <v>248</v>
      </c>
      <c r="D33" s="635">
        <v>267</v>
      </c>
      <c r="E33" s="635">
        <v>287</v>
      </c>
      <c r="F33" s="635">
        <v>295</v>
      </c>
      <c r="G33" s="635">
        <v>310</v>
      </c>
      <c r="H33" s="635">
        <v>324</v>
      </c>
      <c r="I33" s="635">
        <v>338</v>
      </c>
      <c r="J33" s="635">
        <v>347</v>
      </c>
      <c r="K33" s="635">
        <v>360</v>
      </c>
    </row>
    <row r="34" spans="1:11">
      <c r="A34" t="s">
        <v>42</v>
      </c>
      <c r="B34">
        <v>464</v>
      </c>
      <c r="C34">
        <v>477</v>
      </c>
      <c r="D34">
        <v>487</v>
      </c>
      <c r="E34">
        <v>509</v>
      </c>
      <c r="F34">
        <v>521</v>
      </c>
      <c r="G34">
        <v>538</v>
      </c>
      <c r="H34">
        <v>554</v>
      </c>
      <c r="I34">
        <v>562</v>
      </c>
      <c r="J34">
        <v>572</v>
      </c>
      <c r="K34">
        <v>582</v>
      </c>
    </row>
    <row r="35" spans="1:11">
      <c r="A35" t="s">
        <v>43</v>
      </c>
      <c r="B35">
        <v>461</v>
      </c>
      <c r="C35">
        <v>464</v>
      </c>
      <c r="D35">
        <v>467</v>
      </c>
      <c r="E35">
        <v>466</v>
      </c>
      <c r="F35">
        <v>465</v>
      </c>
      <c r="G35">
        <v>464</v>
      </c>
      <c r="H35">
        <v>467</v>
      </c>
      <c r="I35">
        <v>469</v>
      </c>
      <c r="J35">
        <v>470</v>
      </c>
      <c r="K35">
        <v>475</v>
      </c>
    </row>
    <row r="36" spans="1:11">
      <c r="A36" t="s">
        <v>60</v>
      </c>
      <c r="B36">
        <v>470</v>
      </c>
      <c r="C36" t="s">
        <v>110</v>
      </c>
      <c r="D36" t="s">
        <v>110</v>
      </c>
      <c r="E36">
        <v>461</v>
      </c>
      <c r="F36">
        <v>455</v>
      </c>
      <c r="G36">
        <v>455</v>
      </c>
      <c r="H36">
        <v>452</v>
      </c>
      <c r="I36">
        <v>452</v>
      </c>
      <c r="J36" t="s">
        <v>110</v>
      </c>
      <c r="K36" t="s">
        <v>110</v>
      </c>
    </row>
    <row r="37" spans="1:11">
      <c r="A37" s="252" t="s">
        <v>64</v>
      </c>
      <c r="B37" s="952">
        <f t="shared" ref="B37:K37" si="0">AVERAGE(B10:B36)</f>
        <v>427.29166666666669</v>
      </c>
      <c r="C37" s="952">
        <f t="shared" si="0"/>
        <v>438.32</v>
      </c>
      <c r="D37" s="952">
        <f t="shared" si="0"/>
        <v>446.33333333333331</v>
      </c>
      <c r="E37" s="952">
        <f t="shared" si="0"/>
        <v>460.52</v>
      </c>
      <c r="F37" s="952">
        <f t="shared" si="0"/>
        <v>463.64</v>
      </c>
      <c r="G37" s="952">
        <f t="shared" si="0"/>
        <v>462.76923076923077</v>
      </c>
      <c r="H37" s="952">
        <f t="shared" si="0"/>
        <v>469.19230769230768</v>
      </c>
      <c r="I37" s="952">
        <f t="shared" si="0"/>
        <v>472.73076923076923</v>
      </c>
      <c r="J37" s="952">
        <f t="shared" si="0"/>
        <v>471.41666666666669</v>
      </c>
      <c r="K37" s="952">
        <f t="shared" si="0"/>
        <v>471.61904761904759</v>
      </c>
    </row>
    <row r="38" spans="1:11">
      <c r="A38" s="252" t="s">
        <v>3323</v>
      </c>
      <c r="B38" s="952">
        <f t="shared" ref="B38:K38" si="1">STDEV(B10:B36)</f>
        <v>114.1636808030152</v>
      </c>
      <c r="C38" s="952">
        <f t="shared" si="1"/>
        <v>115.56373421911687</v>
      </c>
      <c r="D38" s="952">
        <f t="shared" si="1"/>
        <v>110.42237748425519</v>
      </c>
      <c r="E38" s="952">
        <f t="shared" si="1"/>
        <v>104.56581659414327</v>
      </c>
      <c r="F38" s="952">
        <f t="shared" si="1"/>
        <v>102.98093674721223</v>
      </c>
      <c r="G38" s="952">
        <f t="shared" si="1"/>
        <v>104.7535422569786</v>
      </c>
      <c r="H38" s="952">
        <f t="shared" si="1"/>
        <v>105.94414348354289</v>
      </c>
      <c r="I38" s="952">
        <f t="shared" si="1"/>
        <v>105.04496473122641</v>
      </c>
      <c r="J38" s="952">
        <f t="shared" si="1"/>
        <v>98.881535035690462</v>
      </c>
      <c r="K38" s="952">
        <f t="shared" si="1"/>
        <v>99.512550058008372</v>
      </c>
    </row>
    <row r="39" spans="1:11">
      <c r="A39" s="671" t="s">
        <v>3324</v>
      </c>
      <c r="B39" s="672">
        <f t="shared" ref="B39:K39" si="2">-(B33-B37)/B38</f>
        <v>1.6142757956854465</v>
      </c>
      <c r="C39" s="672">
        <f t="shared" si="2"/>
        <v>1.6468834387017994</v>
      </c>
      <c r="D39" s="672">
        <f t="shared" si="2"/>
        <v>1.6240669456596688</v>
      </c>
      <c r="E39" s="672">
        <f t="shared" si="2"/>
        <v>1.6594333181893675</v>
      </c>
      <c r="F39" s="672">
        <f t="shared" si="2"/>
        <v>1.6375846377661272</v>
      </c>
      <c r="G39" s="672">
        <f t="shared" si="2"/>
        <v>1.4583681609015318</v>
      </c>
      <c r="H39" s="672">
        <f t="shared" si="2"/>
        <v>1.3704609138197574</v>
      </c>
      <c r="I39" s="672">
        <f t="shared" si="2"/>
        <v>1.2826009278550237</v>
      </c>
      <c r="J39" s="672">
        <f t="shared" si="2"/>
        <v>1.2582396361642194</v>
      </c>
      <c r="K39" s="672">
        <f t="shared" si="2"/>
        <v>1.1216579974483825</v>
      </c>
    </row>
    <row r="40" spans="1:11">
      <c r="A40" t="s">
        <v>128</v>
      </c>
    </row>
    <row r="41" spans="1:11">
      <c r="A41" t="s">
        <v>110</v>
      </c>
      <c r="B41" t="s">
        <v>129</v>
      </c>
    </row>
  </sheetData>
  <pageMargins left="0.7" right="0.7" top="0.75" bottom="0.75" header="0.3" footer="0.3"/>
  <pageSetup paperSize="9" orientation="portrait" horizont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M82"/>
  <sheetViews>
    <sheetView workbookViewId="0">
      <selection activeCell="A41" sqref="A41:A43"/>
    </sheetView>
  </sheetViews>
  <sheetFormatPr defaultRowHeight="16.5"/>
  <cols>
    <col min="1" max="1" width="30.28515625" customWidth="1"/>
    <col min="12" max="12" width="16.85546875" bestFit="1" customWidth="1"/>
    <col min="13" max="13" width="18.85546875" customWidth="1"/>
  </cols>
  <sheetData>
    <row r="1" spans="1:13">
      <c r="A1" s="252" t="s">
        <v>169</v>
      </c>
    </row>
    <row r="3" spans="1:13">
      <c r="A3" t="s">
        <v>119</v>
      </c>
      <c r="B3">
        <v>42535.698009259257</v>
      </c>
    </row>
    <row r="4" spans="1:13">
      <c r="A4" t="s">
        <v>120</v>
      </c>
      <c r="B4">
        <v>42768.489091863426</v>
      </c>
    </row>
    <row r="5" spans="1:13">
      <c r="A5" t="s">
        <v>121</v>
      </c>
      <c r="B5" t="s">
        <v>2</v>
      </c>
    </row>
    <row r="7" spans="1:13">
      <c r="A7" t="s">
        <v>170</v>
      </c>
      <c r="B7" t="s">
        <v>390</v>
      </c>
    </row>
    <row r="8" spans="1:13">
      <c r="A8" t="s">
        <v>988</v>
      </c>
      <c r="B8" t="s">
        <v>171</v>
      </c>
    </row>
    <row r="9" spans="1:13">
      <c r="A9" t="s">
        <v>172</v>
      </c>
      <c r="B9" t="s">
        <v>391</v>
      </c>
    </row>
    <row r="10" spans="1:13">
      <c r="A10" t="s">
        <v>122</v>
      </c>
      <c r="B10" t="s">
        <v>173</v>
      </c>
    </row>
    <row r="12" spans="1:13">
      <c r="A12" s="252" t="s">
        <v>123</v>
      </c>
      <c r="B12" s="252" t="s">
        <v>96</v>
      </c>
      <c r="C12" s="252" t="s">
        <v>97</v>
      </c>
      <c r="D12" s="252" t="s">
        <v>98</v>
      </c>
      <c r="E12" s="252" t="s">
        <v>99</v>
      </c>
      <c r="F12" s="252" t="s">
        <v>100</v>
      </c>
      <c r="G12" s="252" t="s">
        <v>101</v>
      </c>
      <c r="H12" s="252" t="s">
        <v>102</v>
      </c>
      <c r="I12" s="252" t="s">
        <v>103</v>
      </c>
      <c r="J12" s="252" t="s">
        <v>104</v>
      </c>
      <c r="K12" s="252" t="s">
        <v>125</v>
      </c>
      <c r="L12" s="252" t="s">
        <v>993</v>
      </c>
      <c r="M12" s="252" t="s">
        <v>994</v>
      </c>
    </row>
    <row r="13" spans="1:13">
      <c r="A13" t="s">
        <v>21</v>
      </c>
      <c r="B13">
        <v>197.43</v>
      </c>
      <c r="C13">
        <v>-12.88</v>
      </c>
      <c r="D13">
        <v>243.96</v>
      </c>
      <c r="E13">
        <v>238.37</v>
      </c>
      <c r="F13">
        <v>194.26</v>
      </c>
      <c r="G13">
        <v>205.59</v>
      </c>
      <c r="H13">
        <v>168.46</v>
      </c>
      <c r="I13">
        <v>142.02000000000001</v>
      </c>
      <c r="J13">
        <v>261.14999999999998</v>
      </c>
      <c r="K13" t="s">
        <v>110</v>
      </c>
      <c r="L13" s="15">
        <f>AVERAGE(H13:K13)</f>
        <v>190.54333333333332</v>
      </c>
      <c r="M13" s="15">
        <f t="shared" ref="M13:M40" si="0">L13*1000/L55</f>
        <v>0.50030446865460731</v>
      </c>
    </row>
    <row r="14" spans="1:13">
      <c r="A14" t="s">
        <v>22</v>
      </c>
      <c r="B14">
        <v>18.84</v>
      </c>
      <c r="C14">
        <v>28.11</v>
      </c>
      <c r="D14">
        <v>37.119999999999997</v>
      </c>
      <c r="E14">
        <v>57.61</v>
      </c>
      <c r="F14">
        <v>85.32</v>
      </c>
      <c r="G14">
        <v>72.28</v>
      </c>
      <c r="H14">
        <v>52.84</v>
      </c>
      <c r="I14">
        <v>69.78</v>
      </c>
      <c r="J14">
        <v>39.520000000000003</v>
      </c>
      <c r="K14">
        <v>147.26</v>
      </c>
      <c r="L14" s="15">
        <f t="shared" ref="L14:L40" si="1">AVERAGE(H14:K14)</f>
        <v>77.349999999999994</v>
      </c>
      <c r="M14" s="15">
        <f t="shared" si="0"/>
        <v>1.8925723569437953</v>
      </c>
    </row>
    <row r="15" spans="1:13">
      <c r="A15" t="s">
        <v>23</v>
      </c>
      <c r="B15" t="s">
        <v>110</v>
      </c>
      <c r="C15" t="s">
        <v>110</v>
      </c>
      <c r="D15">
        <v>193.37</v>
      </c>
      <c r="E15">
        <v>147.6</v>
      </c>
      <c r="F15">
        <v>183.59</v>
      </c>
      <c r="G15">
        <v>213.11</v>
      </c>
      <c r="H15">
        <v>327.18</v>
      </c>
      <c r="I15">
        <v>347.57</v>
      </c>
      <c r="J15">
        <v>409.66</v>
      </c>
      <c r="K15">
        <v>291.58</v>
      </c>
      <c r="L15" s="15">
        <f t="shared" si="1"/>
        <v>343.9975</v>
      </c>
      <c r="M15" s="15">
        <f t="shared" si="0"/>
        <v>2.1513757100099582</v>
      </c>
    </row>
    <row r="16" spans="1:13">
      <c r="A16" t="s">
        <v>24</v>
      </c>
      <c r="B16" t="s">
        <v>110</v>
      </c>
      <c r="C16" t="s">
        <v>110</v>
      </c>
      <c r="D16" t="s">
        <v>110</v>
      </c>
      <c r="E16">
        <v>0</v>
      </c>
      <c r="F16">
        <v>0</v>
      </c>
      <c r="G16">
        <v>0</v>
      </c>
      <c r="H16">
        <v>0</v>
      </c>
      <c r="I16">
        <v>0</v>
      </c>
      <c r="J16">
        <v>0</v>
      </c>
      <c r="K16">
        <v>0</v>
      </c>
      <c r="L16" s="15">
        <f t="shared" si="1"/>
        <v>0</v>
      </c>
      <c r="M16" s="15">
        <f t="shared" si="0"/>
        <v>0</v>
      </c>
    </row>
    <row r="17" spans="1:13">
      <c r="A17" t="s">
        <v>124</v>
      </c>
      <c r="B17">
        <v>3620</v>
      </c>
      <c r="C17">
        <v>3360</v>
      </c>
      <c r="D17">
        <v>3440</v>
      </c>
      <c r="E17">
        <v>3450</v>
      </c>
      <c r="F17">
        <v>3440</v>
      </c>
      <c r="G17">
        <v>3380</v>
      </c>
      <c r="H17">
        <v>3280</v>
      </c>
      <c r="I17" t="s">
        <v>110</v>
      </c>
      <c r="J17" t="s">
        <v>110</v>
      </c>
      <c r="K17" t="s">
        <v>110</v>
      </c>
      <c r="L17" s="15">
        <f t="shared" si="1"/>
        <v>3280</v>
      </c>
      <c r="M17" s="15">
        <f t="shared" si="0"/>
        <v>1.2072493853333923</v>
      </c>
    </row>
    <row r="18" spans="1:13">
      <c r="A18" t="s">
        <v>26</v>
      </c>
      <c r="B18">
        <v>5.55</v>
      </c>
      <c r="C18">
        <v>5.85</v>
      </c>
      <c r="D18">
        <v>7.34</v>
      </c>
      <c r="E18">
        <v>11.17</v>
      </c>
      <c r="F18">
        <v>10.130000000000001</v>
      </c>
      <c r="G18">
        <v>24.73</v>
      </c>
      <c r="H18">
        <v>9.6300000000000008</v>
      </c>
      <c r="I18">
        <v>37.92</v>
      </c>
      <c r="J18" t="s">
        <v>110</v>
      </c>
      <c r="K18" t="s">
        <v>110</v>
      </c>
      <c r="L18" s="15">
        <f t="shared" si="1"/>
        <v>23.775000000000002</v>
      </c>
      <c r="M18" s="15">
        <f t="shared" si="0"/>
        <v>1.3942421172541495</v>
      </c>
    </row>
    <row r="19" spans="1:13">
      <c r="A19" t="s">
        <v>50</v>
      </c>
      <c r="B19" t="s">
        <v>110</v>
      </c>
      <c r="C19" t="s">
        <v>110</v>
      </c>
      <c r="D19" t="s">
        <v>110</v>
      </c>
      <c r="E19" t="s">
        <v>110</v>
      </c>
      <c r="F19" t="s">
        <v>110</v>
      </c>
      <c r="G19" t="s">
        <v>110</v>
      </c>
      <c r="H19" t="s">
        <v>110</v>
      </c>
      <c r="I19" t="s">
        <v>110</v>
      </c>
      <c r="J19" t="s">
        <v>110</v>
      </c>
      <c r="K19" t="s">
        <v>110</v>
      </c>
      <c r="L19" s="15"/>
      <c r="M19" s="15">
        <f t="shared" si="0"/>
        <v>0</v>
      </c>
    </row>
    <row r="20" spans="1:13">
      <c r="A20" t="s">
        <v>48</v>
      </c>
      <c r="B20" t="s">
        <v>110</v>
      </c>
      <c r="C20" t="s">
        <v>110</v>
      </c>
      <c r="D20" t="s">
        <v>110</v>
      </c>
      <c r="E20" t="s">
        <v>110</v>
      </c>
      <c r="F20" t="s">
        <v>110</v>
      </c>
      <c r="G20" t="s">
        <v>110</v>
      </c>
      <c r="H20" t="s">
        <v>110</v>
      </c>
      <c r="I20" t="s">
        <v>110</v>
      </c>
      <c r="J20" t="s">
        <v>110</v>
      </c>
      <c r="K20" t="s">
        <v>110</v>
      </c>
      <c r="L20" s="15"/>
      <c r="M20" s="15">
        <f t="shared" si="0"/>
        <v>0</v>
      </c>
    </row>
    <row r="21" spans="1:13">
      <c r="A21" t="s">
        <v>27</v>
      </c>
      <c r="B21" t="s">
        <v>110</v>
      </c>
      <c r="C21" t="s">
        <v>110</v>
      </c>
      <c r="D21" t="s">
        <v>110</v>
      </c>
      <c r="E21" t="s">
        <v>110</v>
      </c>
      <c r="F21" t="s">
        <v>110</v>
      </c>
      <c r="G21" t="s">
        <v>110</v>
      </c>
      <c r="H21" t="s">
        <v>110</v>
      </c>
      <c r="I21" t="s">
        <v>110</v>
      </c>
      <c r="J21" t="s">
        <v>110</v>
      </c>
      <c r="K21" t="s">
        <v>110</v>
      </c>
      <c r="L21" s="15"/>
      <c r="M21" s="15">
        <f t="shared" si="0"/>
        <v>0</v>
      </c>
    </row>
    <row r="22" spans="1:13">
      <c r="A22" t="s">
        <v>28</v>
      </c>
      <c r="B22">
        <v>1467.11</v>
      </c>
      <c r="C22">
        <v>1418.2</v>
      </c>
      <c r="D22">
        <v>1485.29</v>
      </c>
      <c r="E22">
        <v>1599.35</v>
      </c>
      <c r="F22">
        <v>1644.67</v>
      </c>
      <c r="G22">
        <v>1746.04</v>
      </c>
      <c r="H22">
        <v>1824.79</v>
      </c>
      <c r="I22">
        <v>1724.89</v>
      </c>
      <c r="J22">
        <v>1760.62</v>
      </c>
      <c r="K22" t="s">
        <v>110</v>
      </c>
      <c r="L22" s="15">
        <f t="shared" si="1"/>
        <v>1770.1000000000001</v>
      </c>
      <c r="M22" s="15">
        <f t="shared" si="0"/>
        <v>0.85719647213360872</v>
      </c>
    </row>
    <row r="23" spans="1:13">
      <c r="A23" t="s">
        <v>69</v>
      </c>
      <c r="B23" t="s">
        <v>110</v>
      </c>
      <c r="C23">
        <v>0</v>
      </c>
      <c r="D23">
        <v>6.91</v>
      </c>
      <c r="E23">
        <v>2.12</v>
      </c>
      <c r="F23">
        <v>0.96</v>
      </c>
      <c r="G23">
        <v>2.66</v>
      </c>
      <c r="H23">
        <v>0.77</v>
      </c>
      <c r="I23">
        <v>24.42</v>
      </c>
      <c r="J23">
        <v>0.28000000000000003</v>
      </c>
      <c r="K23">
        <v>0.03</v>
      </c>
      <c r="L23" s="15">
        <f t="shared" si="1"/>
        <v>6.3750000000000009</v>
      </c>
      <c r="M23" s="15">
        <f t="shared" si="0"/>
        <v>0.14395905465758355</v>
      </c>
    </row>
    <row r="24" spans="1:13">
      <c r="A24" t="s">
        <v>29</v>
      </c>
      <c r="B24">
        <v>516.97</v>
      </c>
      <c r="C24">
        <v>512.04</v>
      </c>
      <c r="D24">
        <v>530.85</v>
      </c>
      <c r="E24">
        <v>493.8</v>
      </c>
      <c r="F24">
        <v>862.78</v>
      </c>
      <c r="G24">
        <v>865.58</v>
      </c>
      <c r="H24">
        <v>757.48</v>
      </c>
      <c r="I24">
        <v>732.38</v>
      </c>
      <c r="J24" t="s">
        <v>110</v>
      </c>
      <c r="K24" t="s">
        <v>110</v>
      </c>
      <c r="L24" s="15">
        <f t="shared" si="1"/>
        <v>744.93000000000006</v>
      </c>
      <c r="M24" s="15">
        <f t="shared" si="0"/>
        <v>0.46126828344008136</v>
      </c>
    </row>
    <row r="25" spans="1:13">
      <c r="A25" t="s">
        <v>30</v>
      </c>
      <c r="B25">
        <v>7.19</v>
      </c>
      <c r="C25" t="s">
        <v>110</v>
      </c>
      <c r="D25" t="s">
        <v>110</v>
      </c>
      <c r="E25" t="s">
        <v>110</v>
      </c>
      <c r="F25" t="s">
        <v>110</v>
      </c>
      <c r="G25" t="s">
        <v>110</v>
      </c>
      <c r="H25">
        <v>37.36</v>
      </c>
      <c r="I25">
        <v>41.46</v>
      </c>
      <c r="J25">
        <v>29.64</v>
      </c>
      <c r="K25">
        <v>30.07</v>
      </c>
      <c r="L25" s="15">
        <f t="shared" si="1"/>
        <v>34.6325</v>
      </c>
      <c r="M25" s="15">
        <f t="shared" si="0"/>
        <v>1.8081126869392474</v>
      </c>
    </row>
    <row r="26" spans="1:13">
      <c r="A26" t="s">
        <v>31</v>
      </c>
      <c r="B26">
        <v>3.3</v>
      </c>
      <c r="C26" t="s">
        <v>110</v>
      </c>
      <c r="D26" t="s">
        <v>110</v>
      </c>
      <c r="E26">
        <v>83.42</v>
      </c>
      <c r="F26">
        <v>86.81</v>
      </c>
      <c r="G26">
        <v>48.5</v>
      </c>
      <c r="H26">
        <v>9.92</v>
      </c>
      <c r="I26">
        <v>11.74</v>
      </c>
      <c r="J26">
        <v>9.3699999999999992</v>
      </c>
      <c r="K26" t="s">
        <v>110</v>
      </c>
      <c r="L26" s="15">
        <f t="shared" si="1"/>
        <v>10.343333333333334</v>
      </c>
      <c r="M26" s="15">
        <f t="shared" si="0"/>
        <v>0.49970932151938691</v>
      </c>
    </row>
    <row r="27" spans="1:13">
      <c r="A27" t="s">
        <v>32</v>
      </c>
      <c r="B27">
        <v>15.17</v>
      </c>
      <c r="C27">
        <v>40.590000000000003</v>
      </c>
      <c r="D27">
        <v>68.67</v>
      </c>
      <c r="E27">
        <v>107.59</v>
      </c>
      <c r="F27">
        <v>105.16</v>
      </c>
      <c r="G27">
        <v>153.44</v>
      </c>
      <c r="H27">
        <v>190</v>
      </c>
      <c r="I27">
        <v>138.12</v>
      </c>
      <c r="J27">
        <v>140.69</v>
      </c>
      <c r="K27">
        <v>21.96</v>
      </c>
      <c r="L27" s="15">
        <f t="shared" si="1"/>
        <v>122.6925</v>
      </c>
      <c r="M27" s="15">
        <f t="shared" si="0"/>
        <v>3.8445539598271257</v>
      </c>
    </row>
    <row r="28" spans="1:13">
      <c r="A28" t="s">
        <v>33</v>
      </c>
      <c r="B28">
        <v>153.36000000000001</v>
      </c>
      <c r="C28">
        <v>175.99</v>
      </c>
      <c r="D28">
        <v>176.26</v>
      </c>
      <c r="E28">
        <v>198</v>
      </c>
      <c r="F28">
        <v>212.33</v>
      </c>
      <c r="G28">
        <v>230.23</v>
      </c>
      <c r="H28">
        <v>213.86</v>
      </c>
      <c r="I28">
        <v>240.28</v>
      </c>
      <c r="J28">
        <v>246.44</v>
      </c>
      <c r="K28">
        <v>254.83</v>
      </c>
      <c r="L28" s="15">
        <f t="shared" si="1"/>
        <v>238.85249999999999</v>
      </c>
      <c r="M28" s="15">
        <f t="shared" si="0"/>
        <v>5.5206673269363451</v>
      </c>
    </row>
    <row r="29" spans="1:13">
      <c r="A29" t="s">
        <v>34</v>
      </c>
      <c r="B29">
        <v>199.3</v>
      </c>
      <c r="C29">
        <v>328.47</v>
      </c>
      <c r="D29">
        <v>263.73</v>
      </c>
      <c r="E29">
        <v>129.19</v>
      </c>
      <c r="F29">
        <v>75.36</v>
      </c>
      <c r="G29">
        <v>39.29</v>
      </c>
      <c r="H29">
        <v>179.32</v>
      </c>
      <c r="I29">
        <v>98.9</v>
      </c>
      <c r="J29">
        <v>227.3</v>
      </c>
      <c r="K29" t="s">
        <v>110</v>
      </c>
      <c r="L29" s="15">
        <f t="shared" si="1"/>
        <v>168.50666666666669</v>
      </c>
      <c r="M29" s="15">
        <f t="shared" si="0"/>
        <v>1.6862824763321023</v>
      </c>
    </row>
    <row r="30" spans="1:13">
      <c r="A30" t="s">
        <v>35</v>
      </c>
      <c r="B30">
        <v>16.649999999999999</v>
      </c>
      <c r="C30">
        <v>20.51</v>
      </c>
      <c r="D30">
        <v>19.89</v>
      </c>
      <c r="E30">
        <v>24.88</v>
      </c>
      <c r="F30">
        <v>20.5</v>
      </c>
      <c r="G30">
        <v>42.7</v>
      </c>
      <c r="H30">
        <v>57.6</v>
      </c>
      <c r="I30">
        <v>18.7</v>
      </c>
      <c r="J30">
        <v>27.4</v>
      </c>
      <c r="K30" t="s">
        <v>110</v>
      </c>
      <c r="L30" s="15">
        <f t="shared" si="1"/>
        <v>34.566666666666663</v>
      </c>
      <c r="M30" s="15">
        <f t="shared" si="0"/>
        <v>4.8985568860861139</v>
      </c>
    </row>
    <row r="31" spans="1:13">
      <c r="A31" t="s">
        <v>36</v>
      </c>
      <c r="B31" t="s">
        <v>110</v>
      </c>
      <c r="C31">
        <v>2659.39</v>
      </c>
      <c r="D31" t="s">
        <v>110</v>
      </c>
      <c r="E31">
        <v>3027.65</v>
      </c>
      <c r="F31" t="s">
        <v>110</v>
      </c>
      <c r="G31">
        <v>2825.73</v>
      </c>
      <c r="H31" t="s">
        <v>110</v>
      </c>
      <c r="I31">
        <v>2945.75</v>
      </c>
      <c r="J31" t="s">
        <v>110</v>
      </c>
      <c r="K31" t="s">
        <v>110</v>
      </c>
      <c r="L31" s="15">
        <f t="shared" si="1"/>
        <v>2945.75</v>
      </c>
      <c r="M31" s="15">
        <f t="shared" si="0"/>
        <v>4.5806310409185675</v>
      </c>
    </row>
    <row r="32" spans="1:13">
      <c r="A32" t="s">
        <v>37</v>
      </c>
      <c r="B32">
        <v>539.58000000000004</v>
      </c>
      <c r="C32">
        <v>507.7</v>
      </c>
      <c r="D32">
        <v>786.08</v>
      </c>
      <c r="E32">
        <v>664.34</v>
      </c>
      <c r="F32">
        <v>593.95000000000005</v>
      </c>
      <c r="G32">
        <v>473.99</v>
      </c>
      <c r="H32">
        <v>261.60000000000002</v>
      </c>
      <c r="I32">
        <v>234.68</v>
      </c>
      <c r="J32">
        <v>230.14</v>
      </c>
      <c r="K32" t="s">
        <v>110</v>
      </c>
      <c r="L32" s="15">
        <f t="shared" si="1"/>
        <v>242.14000000000001</v>
      </c>
      <c r="M32" s="15">
        <f t="shared" si="0"/>
        <v>0.77926550026791885</v>
      </c>
    </row>
    <row r="33" spans="1:13">
      <c r="A33" t="s">
        <v>38</v>
      </c>
      <c r="B33">
        <v>550.26</v>
      </c>
      <c r="C33">
        <v>774.45</v>
      </c>
      <c r="D33">
        <v>836.47</v>
      </c>
      <c r="E33">
        <v>874.63</v>
      </c>
      <c r="F33">
        <v>974.34</v>
      </c>
      <c r="G33">
        <v>1005.36</v>
      </c>
      <c r="H33">
        <v>1177.6600000000001</v>
      </c>
      <c r="I33">
        <v>1215.03</v>
      </c>
      <c r="J33">
        <v>992.39</v>
      </c>
      <c r="K33">
        <v>917.26</v>
      </c>
      <c r="L33" s="15">
        <f t="shared" si="1"/>
        <v>1075.585</v>
      </c>
      <c r="M33" s="15">
        <f t="shared" si="0"/>
        <v>2.8191128346252481</v>
      </c>
    </row>
    <row r="34" spans="1:13">
      <c r="A34" t="s">
        <v>56</v>
      </c>
      <c r="B34">
        <v>167.36</v>
      </c>
      <c r="C34">
        <v>183.45</v>
      </c>
      <c r="D34">
        <v>145.72</v>
      </c>
      <c r="E34">
        <v>135.4</v>
      </c>
      <c r="F34">
        <v>174.93</v>
      </c>
      <c r="G34">
        <v>178.68</v>
      </c>
      <c r="H34">
        <v>3.72</v>
      </c>
      <c r="I34">
        <v>1.02</v>
      </c>
      <c r="J34">
        <v>157.63999999999999</v>
      </c>
      <c r="K34">
        <v>0.78</v>
      </c>
      <c r="L34" s="15">
        <f t="shared" si="1"/>
        <v>40.79</v>
      </c>
      <c r="M34" s="15">
        <f t="shared" si="0"/>
        <v>0.23484243635641874</v>
      </c>
    </row>
    <row r="35" spans="1:13">
      <c r="A35" t="s">
        <v>39</v>
      </c>
      <c r="B35">
        <v>69.430000000000007</v>
      </c>
      <c r="C35">
        <v>77.14</v>
      </c>
      <c r="D35">
        <v>172.76</v>
      </c>
      <c r="E35">
        <v>292.33999999999997</v>
      </c>
      <c r="F35">
        <v>342.58</v>
      </c>
      <c r="G35">
        <v>145.30000000000001</v>
      </c>
      <c r="H35">
        <v>246.56</v>
      </c>
      <c r="I35">
        <v>610.16</v>
      </c>
      <c r="J35">
        <v>330.02</v>
      </c>
      <c r="K35">
        <v>148.19</v>
      </c>
      <c r="L35" s="15">
        <f t="shared" si="1"/>
        <v>333.73250000000002</v>
      </c>
      <c r="M35" s="15">
        <f t="shared" si="0"/>
        <v>2.4821258970520099</v>
      </c>
    </row>
    <row r="36" spans="1:13">
      <c r="A36" t="s">
        <v>40</v>
      </c>
      <c r="B36">
        <v>115.57</v>
      </c>
      <c r="C36">
        <v>101.33</v>
      </c>
      <c r="D36">
        <v>102.32</v>
      </c>
      <c r="E36">
        <v>103.2</v>
      </c>
      <c r="F36">
        <v>111</v>
      </c>
      <c r="G36">
        <v>165.7</v>
      </c>
      <c r="H36">
        <v>118.8</v>
      </c>
      <c r="I36">
        <v>134.80000000000001</v>
      </c>
      <c r="J36">
        <v>126.2</v>
      </c>
      <c r="K36" t="s">
        <v>110</v>
      </c>
      <c r="L36" s="15">
        <f t="shared" si="1"/>
        <v>126.60000000000001</v>
      </c>
      <c r="M36" s="15">
        <f t="shared" si="0"/>
        <v>3.4907695202880298</v>
      </c>
    </row>
    <row r="37" spans="1:13">
      <c r="A37" s="635" t="s">
        <v>41</v>
      </c>
      <c r="B37" s="635">
        <v>7.55</v>
      </c>
      <c r="C37" s="635">
        <v>12.51</v>
      </c>
      <c r="D37" s="635">
        <v>13.84</v>
      </c>
      <c r="E37" s="635">
        <v>16.45</v>
      </c>
      <c r="F37" s="635">
        <v>17.34</v>
      </c>
      <c r="G37" s="635">
        <v>11.59</v>
      </c>
      <c r="H37" s="635">
        <v>19.239999999999998</v>
      </c>
      <c r="I37" s="635">
        <v>21.91</v>
      </c>
      <c r="J37" s="635">
        <v>31.31</v>
      </c>
      <c r="K37" s="635">
        <v>31.07</v>
      </c>
      <c r="L37" s="782">
        <f t="shared" si="1"/>
        <v>25.8825</v>
      </c>
      <c r="M37" s="782">
        <f t="shared" si="0"/>
        <v>0.36316389309729025</v>
      </c>
    </row>
    <row r="38" spans="1:13">
      <c r="A38" t="s">
        <v>42</v>
      </c>
      <c r="B38">
        <v>301.25</v>
      </c>
      <c r="C38">
        <v>199.2</v>
      </c>
      <c r="D38">
        <v>302.89999999999998</v>
      </c>
      <c r="E38">
        <v>405.77</v>
      </c>
      <c r="F38">
        <v>458.55</v>
      </c>
      <c r="G38">
        <v>389.26</v>
      </c>
      <c r="H38">
        <v>523.39</v>
      </c>
      <c r="I38">
        <v>495.96</v>
      </c>
      <c r="J38">
        <v>503.14</v>
      </c>
      <c r="K38" t="s">
        <v>110</v>
      </c>
      <c r="L38" s="15">
        <f t="shared" si="1"/>
        <v>507.49666666666661</v>
      </c>
      <c r="M38" s="15">
        <f t="shared" si="0"/>
        <v>2.5790708508025237</v>
      </c>
    </row>
    <row r="39" spans="1:13">
      <c r="A39" t="s">
        <v>43</v>
      </c>
      <c r="B39">
        <v>0.77</v>
      </c>
      <c r="C39">
        <v>0.75</v>
      </c>
      <c r="D39">
        <v>0.76</v>
      </c>
      <c r="E39">
        <v>0.76</v>
      </c>
      <c r="F39">
        <v>0.83</v>
      </c>
      <c r="G39">
        <v>0.56999999999999995</v>
      </c>
      <c r="H39">
        <v>0.52</v>
      </c>
      <c r="I39">
        <v>0.44</v>
      </c>
      <c r="J39">
        <v>0.56999999999999995</v>
      </c>
      <c r="K39">
        <v>1.85</v>
      </c>
      <c r="L39" s="15">
        <f t="shared" si="1"/>
        <v>0.84499999999999997</v>
      </c>
      <c r="M39" s="15">
        <f t="shared" si="0"/>
        <v>2.0696645410558682E-3</v>
      </c>
    </row>
    <row r="40" spans="1:13">
      <c r="A40" t="s">
        <v>60</v>
      </c>
      <c r="B40">
        <v>489.05</v>
      </c>
      <c r="C40" t="s">
        <v>110</v>
      </c>
      <c r="D40">
        <v>68.94</v>
      </c>
      <c r="E40">
        <v>17.54</v>
      </c>
      <c r="F40">
        <v>28.88</v>
      </c>
      <c r="G40">
        <v>32.549999999999997</v>
      </c>
      <c r="H40">
        <v>19.82</v>
      </c>
      <c r="I40">
        <v>12.67</v>
      </c>
      <c r="J40">
        <v>17.27</v>
      </c>
      <c r="K40" t="s">
        <v>110</v>
      </c>
      <c r="L40" s="15">
        <f t="shared" si="1"/>
        <v>16.58666666666667</v>
      </c>
      <c r="M40" s="15">
        <f t="shared" si="0"/>
        <v>8.4807177605028608E-3</v>
      </c>
    </row>
    <row r="41" spans="1:13">
      <c r="A41" s="252" t="s">
        <v>64</v>
      </c>
      <c r="L41" s="15"/>
      <c r="M41" s="670">
        <f>AVERAGE(M13:M40)</f>
        <v>1.5787708164920382</v>
      </c>
    </row>
    <row r="42" spans="1:13">
      <c r="A42" s="252" t="s">
        <v>3323</v>
      </c>
      <c r="L42" s="15"/>
      <c r="M42" s="670">
        <f>STDEV(M13:M40)</f>
        <v>1.6485508293057014</v>
      </c>
    </row>
    <row r="43" spans="1:13">
      <c r="A43" s="671" t="s">
        <v>3324</v>
      </c>
      <c r="L43" s="15"/>
      <c r="M43" s="672">
        <f>(M37-M41)/M42</f>
        <v>-0.73737909792366496</v>
      </c>
    </row>
    <row r="45" spans="1:13">
      <c r="A45" s="252" t="s">
        <v>280</v>
      </c>
    </row>
    <row r="47" spans="1:13">
      <c r="A47" t="s">
        <v>119</v>
      </c>
      <c r="B47">
        <v>42766.844317129631</v>
      </c>
    </row>
    <row r="48" spans="1:13">
      <c r="A48" t="s">
        <v>120</v>
      </c>
      <c r="B48">
        <v>42768.557388807865</v>
      </c>
    </row>
    <row r="49" spans="1:12">
      <c r="A49" t="s">
        <v>121</v>
      </c>
      <c r="B49" t="s">
        <v>2</v>
      </c>
    </row>
    <row r="51" spans="1:12">
      <c r="A51" t="s">
        <v>122</v>
      </c>
      <c r="B51" t="s">
        <v>281</v>
      </c>
    </row>
    <row r="52" spans="1:12">
      <c r="A52" t="s">
        <v>282</v>
      </c>
      <c r="B52" t="s">
        <v>127</v>
      </c>
    </row>
    <row r="54" spans="1:12">
      <c r="A54" s="252" t="s">
        <v>123</v>
      </c>
      <c r="B54" s="252" t="s">
        <v>99</v>
      </c>
      <c r="C54" s="252" t="s">
        <v>100</v>
      </c>
      <c r="D54" s="252" t="s">
        <v>101</v>
      </c>
      <c r="E54" s="252" t="s">
        <v>102</v>
      </c>
      <c r="F54" s="252" t="s">
        <v>103</v>
      </c>
      <c r="G54" s="252" t="s">
        <v>104</v>
      </c>
      <c r="H54" s="252" t="s">
        <v>125</v>
      </c>
      <c r="I54" s="252" t="s">
        <v>136</v>
      </c>
      <c r="J54" s="252" t="s">
        <v>505</v>
      </c>
      <c r="K54" s="252" t="s">
        <v>996</v>
      </c>
      <c r="L54" s="252" t="s">
        <v>993</v>
      </c>
    </row>
    <row r="55" spans="1:12">
      <c r="A55" t="s">
        <v>21</v>
      </c>
      <c r="B55">
        <v>344713</v>
      </c>
      <c r="C55">
        <v>354066</v>
      </c>
      <c r="D55">
        <v>348781</v>
      </c>
      <c r="E55">
        <v>365101</v>
      </c>
      <c r="F55">
        <v>379106</v>
      </c>
      <c r="G55">
        <v>387500</v>
      </c>
      <c r="H55">
        <v>391712</v>
      </c>
      <c r="I55">
        <v>400805</v>
      </c>
      <c r="J55">
        <v>410351</v>
      </c>
      <c r="K55" t="s">
        <v>110</v>
      </c>
      <c r="L55">
        <f>AVERAGE(E55:H55)</f>
        <v>380854.75</v>
      </c>
    </row>
    <row r="56" spans="1:12">
      <c r="A56" t="s">
        <v>22</v>
      </c>
      <c r="B56">
        <v>32449.1</v>
      </c>
      <c r="C56">
        <v>37200.1</v>
      </c>
      <c r="D56">
        <v>37317.699999999997</v>
      </c>
      <c r="E56">
        <v>38230.5</v>
      </c>
      <c r="F56">
        <v>41292</v>
      </c>
      <c r="G56">
        <v>41947.199999999997</v>
      </c>
      <c r="H56">
        <v>42011.5</v>
      </c>
      <c r="I56">
        <v>42762.2</v>
      </c>
      <c r="J56">
        <v>45286.5</v>
      </c>
      <c r="K56" t="s">
        <v>110</v>
      </c>
      <c r="L56">
        <f t="shared" ref="L56:L82" si="2">AVERAGE(E56:H56)</f>
        <v>40870.300000000003</v>
      </c>
    </row>
    <row r="57" spans="1:12">
      <c r="A57" t="s">
        <v>23</v>
      </c>
      <c r="B57">
        <v>138004</v>
      </c>
      <c r="C57">
        <v>160961.5</v>
      </c>
      <c r="D57">
        <v>148357.4</v>
      </c>
      <c r="E57">
        <v>156369.70000000001</v>
      </c>
      <c r="F57">
        <v>164040.5</v>
      </c>
      <c r="G57">
        <v>161434.29999999999</v>
      </c>
      <c r="H57">
        <v>157741.6</v>
      </c>
      <c r="I57">
        <v>156660</v>
      </c>
      <c r="J57">
        <v>166964.1</v>
      </c>
      <c r="K57" t="s">
        <v>110</v>
      </c>
      <c r="L57">
        <f t="shared" si="2"/>
        <v>159896.52499999999</v>
      </c>
    </row>
    <row r="58" spans="1:12">
      <c r="A58" t="s">
        <v>24</v>
      </c>
      <c r="B58">
        <v>233383.2</v>
      </c>
      <c r="C58">
        <v>241613.5</v>
      </c>
      <c r="D58">
        <v>231278.1</v>
      </c>
      <c r="E58">
        <v>243165.4</v>
      </c>
      <c r="F58">
        <v>247879.9</v>
      </c>
      <c r="G58">
        <v>254578</v>
      </c>
      <c r="H58">
        <v>258742.7</v>
      </c>
      <c r="I58">
        <v>265232.5</v>
      </c>
      <c r="J58">
        <v>271786.09999999998</v>
      </c>
      <c r="K58" t="s">
        <v>110</v>
      </c>
      <c r="L58">
        <f t="shared" si="2"/>
        <v>251091.5</v>
      </c>
    </row>
    <row r="59" spans="1:12">
      <c r="A59" t="s">
        <v>124</v>
      </c>
      <c r="B59">
        <v>2513230</v>
      </c>
      <c r="C59">
        <v>2561740</v>
      </c>
      <c r="D59">
        <v>2460280</v>
      </c>
      <c r="E59">
        <v>2580060</v>
      </c>
      <c r="F59">
        <v>2703120</v>
      </c>
      <c r="G59">
        <v>2758260</v>
      </c>
      <c r="H59">
        <v>2826240</v>
      </c>
      <c r="I59">
        <v>2923930</v>
      </c>
      <c r="J59">
        <v>3032820</v>
      </c>
      <c r="K59">
        <v>3133860</v>
      </c>
      <c r="L59">
        <f t="shared" si="2"/>
        <v>2716920</v>
      </c>
    </row>
    <row r="60" spans="1:12">
      <c r="A60" t="s">
        <v>26</v>
      </c>
      <c r="B60">
        <v>16246.4</v>
      </c>
      <c r="C60">
        <v>16517.3</v>
      </c>
      <c r="D60">
        <v>14145.9</v>
      </c>
      <c r="E60">
        <v>14716.5</v>
      </c>
      <c r="F60">
        <v>16667.599999999999</v>
      </c>
      <c r="G60">
        <v>17934.900000000001</v>
      </c>
      <c r="H60">
        <v>18890.099999999999</v>
      </c>
      <c r="I60">
        <v>19758.3</v>
      </c>
      <c r="J60">
        <v>20251.7</v>
      </c>
      <c r="K60" t="s">
        <v>110</v>
      </c>
      <c r="L60">
        <f t="shared" si="2"/>
        <v>17052.275000000001</v>
      </c>
    </row>
    <row r="61" spans="1:12">
      <c r="A61" t="s">
        <v>50</v>
      </c>
      <c r="B61">
        <v>197293.4</v>
      </c>
      <c r="C61">
        <v>187687.2</v>
      </c>
      <c r="D61">
        <v>169704.3</v>
      </c>
      <c r="E61">
        <v>167124.29999999999</v>
      </c>
      <c r="F61">
        <v>173070.2</v>
      </c>
      <c r="G61">
        <v>175752.5</v>
      </c>
      <c r="H61">
        <v>180209.3</v>
      </c>
      <c r="I61">
        <v>193159.6</v>
      </c>
      <c r="J61">
        <v>255815.1</v>
      </c>
      <c r="K61" t="s">
        <v>110</v>
      </c>
      <c r="L61">
        <f t="shared" si="2"/>
        <v>174039.07500000001</v>
      </c>
    </row>
    <row r="62" spans="1:12">
      <c r="A62" t="s">
        <v>48</v>
      </c>
      <c r="B62">
        <v>232694.6</v>
      </c>
      <c r="C62">
        <v>241990.39999999999</v>
      </c>
      <c r="D62">
        <v>237534.2</v>
      </c>
      <c r="E62">
        <v>226031.4</v>
      </c>
      <c r="F62">
        <v>207028.9</v>
      </c>
      <c r="G62">
        <v>191203.9</v>
      </c>
      <c r="H62">
        <v>180654.3</v>
      </c>
      <c r="I62">
        <v>177940.6</v>
      </c>
      <c r="J62">
        <v>175697.4</v>
      </c>
      <c r="K62" t="s">
        <v>110</v>
      </c>
      <c r="L62">
        <f t="shared" si="2"/>
        <v>201229.625</v>
      </c>
    </row>
    <row r="63" spans="1:12">
      <c r="A63" t="s">
        <v>27</v>
      </c>
      <c r="B63">
        <v>1080807</v>
      </c>
      <c r="C63">
        <v>1116207</v>
      </c>
      <c r="D63">
        <v>1079034</v>
      </c>
      <c r="E63">
        <v>1080913</v>
      </c>
      <c r="F63">
        <v>1070413</v>
      </c>
      <c r="G63">
        <v>1039758</v>
      </c>
      <c r="H63">
        <v>1025634</v>
      </c>
      <c r="I63">
        <v>1037025</v>
      </c>
      <c r="J63">
        <v>1075639</v>
      </c>
      <c r="K63" t="s">
        <v>110</v>
      </c>
      <c r="L63">
        <f t="shared" si="2"/>
        <v>1054179.5</v>
      </c>
    </row>
    <row r="64" spans="1:12">
      <c r="A64" t="s">
        <v>28</v>
      </c>
      <c r="B64">
        <v>1945670</v>
      </c>
      <c r="C64">
        <v>1995850</v>
      </c>
      <c r="D64">
        <v>1939017</v>
      </c>
      <c r="E64">
        <v>1998481</v>
      </c>
      <c r="F64">
        <v>2059284</v>
      </c>
      <c r="G64">
        <v>2086929</v>
      </c>
      <c r="H64">
        <v>2115256</v>
      </c>
      <c r="I64">
        <v>2139964</v>
      </c>
      <c r="J64">
        <v>2181064</v>
      </c>
      <c r="K64" t="s">
        <v>110</v>
      </c>
      <c r="L64">
        <f t="shared" si="2"/>
        <v>2064987.5</v>
      </c>
    </row>
    <row r="65" spans="1:12">
      <c r="A65" t="s">
        <v>69</v>
      </c>
      <c r="B65">
        <v>43925.8</v>
      </c>
      <c r="C65">
        <v>48129.8</v>
      </c>
      <c r="D65">
        <v>45090.7</v>
      </c>
      <c r="E65">
        <v>45004.3</v>
      </c>
      <c r="F65">
        <v>44708.6</v>
      </c>
      <c r="G65">
        <v>43933.7</v>
      </c>
      <c r="H65">
        <v>43487.1</v>
      </c>
      <c r="I65">
        <v>42977.8</v>
      </c>
      <c r="J65">
        <v>43846.9</v>
      </c>
      <c r="K65" t="s">
        <v>110</v>
      </c>
      <c r="L65">
        <f t="shared" si="2"/>
        <v>44283.424999999996</v>
      </c>
    </row>
    <row r="66" spans="1:12">
      <c r="A66" t="s">
        <v>29</v>
      </c>
      <c r="B66">
        <v>1609550.8</v>
      </c>
      <c r="C66">
        <v>1632150.8</v>
      </c>
      <c r="D66">
        <v>1572878.3</v>
      </c>
      <c r="E66">
        <v>1604514.5</v>
      </c>
      <c r="F66">
        <v>1637462.9</v>
      </c>
      <c r="G66">
        <v>1613265</v>
      </c>
      <c r="H66">
        <v>1604599.1</v>
      </c>
      <c r="I66">
        <v>1620381.1</v>
      </c>
      <c r="J66">
        <v>1642443.8</v>
      </c>
      <c r="K66" t="s">
        <v>110</v>
      </c>
      <c r="L66">
        <f t="shared" si="2"/>
        <v>1614960.375</v>
      </c>
    </row>
    <row r="67" spans="1:12">
      <c r="A67" t="s">
        <v>30</v>
      </c>
      <c r="B67">
        <v>17591</v>
      </c>
      <c r="C67">
        <v>19006</v>
      </c>
      <c r="D67">
        <v>18673.5</v>
      </c>
      <c r="E67">
        <v>19299.5</v>
      </c>
      <c r="F67">
        <v>19731.099999999999</v>
      </c>
      <c r="G67">
        <v>19467</v>
      </c>
      <c r="H67">
        <v>18118.2</v>
      </c>
      <c r="I67">
        <v>17567.400000000001</v>
      </c>
      <c r="J67">
        <v>17637.2</v>
      </c>
      <c r="K67" t="s">
        <v>110</v>
      </c>
      <c r="L67">
        <f t="shared" si="2"/>
        <v>19153.95</v>
      </c>
    </row>
    <row r="68" spans="1:12">
      <c r="A68" t="s">
        <v>31</v>
      </c>
      <c r="B68">
        <v>22679.3</v>
      </c>
      <c r="C68">
        <v>24354.799999999999</v>
      </c>
      <c r="D68">
        <v>18749.3</v>
      </c>
      <c r="E68">
        <v>17788.599999999999</v>
      </c>
      <c r="F68">
        <v>20169</v>
      </c>
      <c r="G68">
        <v>22020.9</v>
      </c>
      <c r="H68">
        <v>22816.3</v>
      </c>
      <c r="I68">
        <v>23607.9</v>
      </c>
      <c r="J68">
        <v>24348.5</v>
      </c>
      <c r="K68" t="s">
        <v>110</v>
      </c>
      <c r="L68">
        <f t="shared" si="2"/>
        <v>20698.7</v>
      </c>
    </row>
    <row r="69" spans="1:12">
      <c r="A69" t="s">
        <v>32</v>
      </c>
      <c r="B69">
        <v>29040.7</v>
      </c>
      <c r="C69">
        <v>32696.3</v>
      </c>
      <c r="D69">
        <v>26934.799999999999</v>
      </c>
      <c r="E69">
        <v>28027.7</v>
      </c>
      <c r="F69">
        <v>31275.3</v>
      </c>
      <c r="G69">
        <v>33348.199999999997</v>
      </c>
      <c r="H69">
        <v>35002.1</v>
      </c>
      <c r="I69">
        <v>36590</v>
      </c>
      <c r="J69">
        <v>37330.5</v>
      </c>
      <c r="K69" t="s">
        <v>110</v>
      </c>
      <c r="L69">
        <f t="shared" si="2"/>
        <v>31913.324999999997</v>
      </c>
    </row>
    <row r="70" spans="1:12">
      <c r="A70" t="s">
        <v>33</v>
      </c>
      <c r="B70">
        <v>36766.1</v>
      </c>
      <c r="C70">
        <v>37647.4</v>
      </c>
      <c r="D70">
        <v>36268.199999999997</v>
      </c>
      <c r="E70">
        <v>39946.6</v>
      </c>
      <c r="F70">
        <v>42856.4</v>
      </c>
      <c r="G70">
        <v>43905</v>
      </c>
      <c r="H70">
        <v>46352.6</v>
      </c>
      <c r="I70">
        <v>49272.800000000003</v>
      </c>
      <c r="J70">
        <v>51216.2</v>
      </c>
      <c r="K70" t="s">
        <v>110</v>
      </c>
      <c r="L70">
        <f t="shared" si="2"/>
        <v>43265.15</v>
      </c>
    </row>
    <row r="71" spans="1:12">
      <c r="A71" t="s">
        <v>34</v>
      </c>
      <c r="B71">
        <v>101692.4</v>
      </c>
      <c r="C71">
        <v>107637.3</v>
      </c>
      <c r="D71">
        <v>93808.8</v>
      </c>
      <c r="E71">
        <v>98322.6</v>
      </c>
      <c r="F71">
        <v>100820.1</v>
      </c>
      <c r="G71">
        <v>99085.6</v>
      </c>
      <c r="H71">
        <v>101483.3</v>
      </c>
      <c r="I71">
        <v>104953.3</v>
      </c>
      <c r="J71">
        <v>109674.2</v>
      </c>
      <c r="K71" t="s">
        <v>110</v>
      </c>
      <c r="L71">
        <f t="shared" si="2"/>
        <v>99927.900000000009</v>
      </c>
    </row>
    <row r="72" spans="1:12">
      <c r="A72" t="s">
        <v>35</v>
      </c>
      <c r="B72">
        <v>5757.5</v>
      </c>
      <c r="C72">
        <v>6128.7</v>
      </c>
      <c r="D72">
        <v>6138.6</v>
      </c>
      <c r="E72">
        <v>6599.5</v>
      </c>
      <c r="F72">
        <v>6834.9</v>
      </c>
      <c r="G72">
        <v>7160.5</v>
      </c>
      <c r="H72">
        <v>7631.1</v>
      </c>
      <c r="I72">
        <v>8426.2999999999993</v>
      </c>
      <c r="J72">
        <v>9250.2999999999993</v>
      </c>
      <c r="K72" t="s">
        <v>110</v>
      </c>
      <c r="L72">
        <f t="shared" si="2"/>
        <v>7056.5</v>
      </c>
    </row>
    <row r="73" spans="1:12">
      <c r="A73" t="s">
        <v>36</v>
      </c>
      <c r="B73">
        <v>613280</v>
      </c>
      <c r="C73">
        <v>639163</v>
      </c>
      <c r="D73">
        <v>617540</v>
      </c>
      <c r="E73">
        <v>631512</v>
      </c>
      <c r="F73">
        <v>642929</v>
      </c>
      <c r="G73">
        <v>645164</v>
      </c>
      <c r="H73">
        <v>652748</v>
      </c>
      <c r="I73">
        <v>663008</v>
      </c>
      <c r="J73">
        <v>676531</v>
      </c>
      <c r="K73" t="s">
        <v>110</v>
      </c>
      <c r="L73">
        <f t="shared" si="2"/>
        <v>643088.25</v>
      </c>
    </row>
    <row r="74" spans="1:12">
      <c r="A74" t="s">
        <v>37</v>
      </c>
      <c r="B74">
        <v>282346.90000000002</v>
      </c>
      <c r="C74">
        <v>291930.40000000002</v>
      </c>
      <c r="D74">
        <v>286188.40000000002</v>
      </c>
      <c r="E74">
        <v>294627.5</v>
      </c>
      <c r="F74">
        <v>308630.3</v>
      </c>
      <c r="G74">
        <v>317117</v>
      </c>
      <c r="H74">
        <v>322539.2</v>
      </c>
      <c r="I74">
        <v>330417.59999999998</v>
      </c>
      <c r="J74">
        <v>339896</v>
      </c>
      <c r="K74" t="s">
        <v>110</v>
      </c>
      <c r="L74">
        <f t="shared" si="2"/>
        <v>310728.5</v>
      </c>
    </row>
    <row r="75" spans="1:12">
      <c r="A75" t="s">
        <v>38</v>
      </c>
      <c r="B75">
        <v>313874</v>
      </c>
      <c r="C75">
        <v>366182.3</v>
      </c>
      <c r="D75">
        <v>317082.90000000002</v>
      </c>
      <c r="E75">
        <v>361803.6</v>
      </c>
      <c r="F75">
        <v>380239</v>
      </c>
      <c r="G75">
        <v>389368.9</v>
      </c>
      <c r="H75">
        <v>394721.1</v>
      </c>
      <c r="I75">
        <v>410989.7</v>
      </c>
      <c r="J75">
        <v>429794.2</v>
      </c>
      <c r="K75" t="s">
        <v>110</v>
      </c>
      <c r="L75">
        <f t="shared" si="2"/>
        <v>381533.15</v>
      </c>
    </row>
    <row r="76" spans="1:12">
      <c r="A76" t="s">
        <v>56</v>
      </c>
      <c r="B76">
        <v>175467.7</v>
      </c>
      <c r="C76">
        <v>178872.6</v>
      </c>
      <c r="D76">
        <v>175448.2</v>
      </c>
      <c r="E76">
        <v>179929.8</v>
      </c>
      <c r="F76">
        <v>176166.6</v>
      </c>
      <c r="G76">
        <v>168398</v>
      </c>
      <c r="H76">
        <v>170269.3</v>
      </c>
      <c r="I76">
        <v>173079.1</v>
      </c>
      <c r="J76">
        <v>179539.9</v>
      </c>
      <c r="K76" t="s">
        <v>110</v>
      </c>
      <c r="L76">
        <f t="shared" si="2"/>
        <v>173690.92499999999</v>
      </c>
    </row>
    <row r="77" spans="1:12">
      <c r="A77" t="s">
        <v>39</v>
      </c>
      <c r="B77">
        <v>125403.4</v>
      </c>
      <c r="C77">
        <v>142396.29999999999</v>
      </c>
      <c r="D77">
        <v>120409.2</v>
      </c>
      <c r="E77">
        <v>126746.4</v>
      </c>
      <c r="F77">
        <v>133305.9</v>
      </c>
      <c r="G77">
        <v>133511.4</v>
      </c>
      <c r="H77">
        <v>144253.5</v>
      </c>
      <c r="I77">
        <v>150357.5</v>
      </c>
      <c r="J77">
        <v>159963.70000000001</v>
      </c>
      <c r="K77" t="s">
        <v>110</v>
      </c>
      <c r="L77">
        <f t="shared" si="2"/>
        <v>134454.29999999999</v>
      </c>
    </row>
    <row r="78" spans="1:12">
      <c r="A78" t="s">
        <v>40</v>
      </c>
      <c r="B78">
        <v>35152.6</v>
      </c>
      <c r="C78">
        <v>37951.199999999997</v>
      </c>
      <c r="D78">
        <v>36166.199999999997</v>
      </c>
      <c r="E78">
        <v>36252.400000000001</v>
      </c>
      <c r="F78">
        <v>36896.300000000003</v>
      </c>
      <c r="G78">
        <v>36002.5</v>
      </c>
      <c r="H78">
        <v>35917.1</v>
      </c>
      <c r="I78">
        <v>37332.400000000001</v>
      </c>
      <c r="J78">
        <v>38570</v>
      </c>
      <c r="K78" t="s">
        <v>110</v>
      </c>
      <c r="L78">
        <f t="shared" si="2"/>
        <v>36267.075000000004</v>
      </c>
    </row>
    <row r="79" spans="1:12">
      <c r="A79" t="s">
        <v>41</v>
      </c>
      <c r="B79">
        <v>56241.599999999999</v>
      </c>
      <c r="C79">
        <v>66002.8</v>
      </c>
      <c r="D79">
        <v>64023.1</v>
      </c>
      <c r="E79">
        <v>67577.3</v>
      </c>
      <c r="F79">
        <v>70627.199999999997</v>
      </c>
      <c r="G79">
        <v>72703.5</v>
      </c>
      <c r="H79">
        <v>74169.899999999994</v>
      </c>
      <c r="I79">
        <v>75946.399999999994</v>
      </c>
      <c r="J79">
        <v>78685.600000000006</v>
      </c>
      <c r="K79" t="s">
        <v>110</v>
      </c>
      <c r="L79">
        <f t="shared" si="2"/>
        <v>71269.475000000006</v>
      </c>
    </row>
    <row r="80" spans="1:12">
      <c r="A80" t="s">
        <v>42</v>
      </c>
      <c r="B80">
        <v>186584</v>
      </c>
      <c r="C80">
        <v>193711</v>
      </c>
      <c r="D80">
        <v>181029</v>
      </c>
      <c r="E80">
        <v>187100</v>
      </c>
      <c r="F80">
        <v>196869</v>
      </c>
      <c r="G80">
        <v>199793</v>
      </c>
      <c r="H80">
        <v>203338</v>
      </c>
      <c r="I80">
        <v>205474</v>
      </c>
      <c r="J80">
        <v>209511</v>
      </c>
      <c r="K80" t="s">
        <v>110</v>
      </c>
      <c r="L80">
        <f t="shared" si="2"/>
        <v>196775</v>
      </c>
    </row>
    <row r="81" spans="1:12">
      <c r="A81" t="s">
        <v>43</v>
      </c>
      <c r="B81">
        <v>356434.3</v>
      </c>
      <c r="C81">
        <v>352317.1</v>
      </c>
      <c r="D81">
        <v>309678.7</v>
      </c>
      <c r="E81">
        <v>369076.6</v>
      </c>
      <c r="F81">
        <v>404945.5</v>
      </c>
      <c r="G81">
        <v>423340.7</v>
      </c>
      <c r="H81">
        <v>435752.1</v>
      </c>
      <c r="I81">
        <v>432691.1</v>
      </c>
      <c r="J81">
        <v>447009.5</v>
      </c>
      <c r="K81" t="s">
        <v>110</v>
      </c>
      <c r="L81">
        <f t="shared" si="2"/>
        <v>408278.72499999998</v>
      </c>
    </row>
    <row r="82" spans="1:12">
      <c r="A82" t="s">
        <v>60</v>
      </c>
      <c r="B82">
        <v>2237031.2999999998</v>
      </c>
      <c r="C82">
        <v>1964449.7</v>
      </c>
      <c r="D82">
        <v>1705456</v>
      </c>
      <c r="E82">
        <v>1833021.3</v>
      </c>
      <c r="F82">
        <v>1876151.1</v>
      </c>
      <c r="G82">
        <v>2065736.8</v>
      </c>
      <c r="H82">
        <v>2048328</v>
      </c>
      <c r="I82">
        <v>2260804.7999999998</v>
      </c>
      <c r="J82">
        <v>2580064.5</v>
      </c>
      <c r="K82" t="s">
        <v>110</v>
      </c>
      <c r="L82">
        <f t="shared" si="2"/>
        <v>1955809.3</v>
      </c>
    </row>
  </sheetData>
  <pageMargins left="0.7" right="0.7" top="0.75" bottom="0.75"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36"/>
  <sheetViews>
    <sheetView workbookViewId="0">
      <selection activeCell="E31" sqref="E31"/>
    </sheetView>
  </sheetViews>
  <sheetFormatPr defaultRowHeight="16.5"/>
  <cols>
    <col min="1" max="1" width="26.140625" style="376" customWidth="1"/>
    <col min="2" max="2" width="18.7109375" style="376" customWidth="1"/>
    <col min="3" max="16384" width="9.140625" style="376"/>
  </cols>
  <sheetData>
    <row r="1" spans="1:2">
      <c r="A1" s="377" t="s">
        <v>254</v>
      </c>
      <c r="B1" s="377" t="s">
        <v>872</v>
      </c>
    </row>
    <row r="2" spans="1:2">
      <c r="A2" s="378" t="s">
        <v>45</v>
      </c>
      <c r="B2" s="379" t="s">
        <v>21</v>
      </c>
    </row>
    <row r="3" spans="1:2">
      <c r="A3" s="378" t="s">
        <v>37</v>
      </c>
      <c r="B3" s="379" t="s">
        <v>22</v>
      </c>
    </row>
    <row r="4" spans="1:2">
      <c r="A4" s="378" t="s">
        <v>21</v>
      </c>
      <c r="B4" s="379" t="s">
        <v>23</v>
      </c>
    </row>
    <row r="5" spans="1:2">
      <c r="A5" s="378" t="s">
        <v>47</v>
      </c>
      <c r="B5" s="379" t="s">
        <v>24</v>
      </c>
    </row>
    <row r="6" spans="1:2">
      <c r="A6" s="378" t="s">
        <v>62</v>
      </c>
      <c r="B6" s="379" t="s">
        <v>25</v>
      </c>
    </row>
    <row r="7" spans="1:2">
      <c r="A7" s="378" t="s">
        <v>23</v>
      </c>
      <c r="B7" s="379" t="s">
        <v>26</v>
      </c>
    </row>
    <row r="8" spans="1:2">
      <c r="A8" s="378" t="s">
        <v>24</v>
      </c>
      <c r="B8" s="379" t="s">
        <v>50</v>
      </c>
    </row>
    <row r="9" spans="1:2">
      <c r="A9" s="378" t="s">
        <v>26</v>
      </c>
      <c r="B9" s="379" t="s">
        <v>48</v>
      </c>
    </row>
    <row r="10" spans="1:2">
      <c r="A10" s="378" t="s">
        <v>42</v>
      </c>
      <c r="B10" s="379" t="s">
        <v>27</v>
      </c>
    </row>
    <row r="11" spans="1:2">
      <c r="A11" s="378" t="s">
        <v>28</v>
      </c>
      <c r="B11" s="379" t="s">
        <v>28</v>
      </c>
    </row>
    <row r="12" spans="1:2">
      <c r="A12" s="378" t="s">
        <v>25</v>
      </c>
      <c r="B12" s="379" t="s">
        <v>69</v>
      </c>
    </row>
    <row r="13" spans="1:2">
      <c r="A13" s="378" t="s">
        <v>48</v>
      </c>
      <c r="B13" s="379" t="s">
        <v>29</v>
      </c>
    </row>
    <row r="14" spans="1:2">
      <c r="A14" s="378" t="s">
        <v>34</v>
      </c>
      <c r="B14" s="379" t="s">
        <v>30</v>
      </c>
    </row>
    <row r="15" spans="1:2">
      <c r="A15" s="378" t="s">
        <v>49</v>
      </c>
      <c r="B15" s="379" t="s">
        <v>31</v>
      </c>
    </row>
    <row r="16" spans="1:2">
      <c r="A16" s="378" t="s">
        <v>50</v>
      </c>
      <c r="B16" s="379" t="s">
        <v>32</v>
      </c>
    </row>
    <row r="17" spans="1:2">
      <c r="A17" s="378" t="s">
        <v>63</v>
      </c>
      <c r="B17" s="379" t="s">
        <v>33</v>
      </c>
    </row>
    <row r="18" spans="1:2">
      <c r="A18" s="378" t="s">
        <v>29</v>
      </c>
      <c r="B18" s="379" t="s">
        <v>34</v>
      </c>
    </row>
    <row r="19" spans="1:2">
      <c r="A19" s="378" t="s">
        <v>51</v>
      </c>
      <c r="B19" s="379" t="s">
        <v>35</v>
      </c>
    </row>
    <row r="20" spans="1:2">
      <c r="A20" s="378" t="s">
        <v>52</v>
      </c>
      <c r="B20" s="379" t="s">
        <v>36</v>
      </c>
    </row>
    <row r="21" spans="1:2">
      <c r="A21" s="380" t="s">
        <v>31</v>
      </c>
      <c r="B21" s="379" t="s">
        <v>37</v>
      </c>
    </row>
    <row r="22" spans="1:2">
      <c r="A22" s="378" t="s">
        <v>33</v>
      </c>
      <c r="B22" s="379" t="s">
        <v>38</v>
      </c>
    </row>
    <row r="23" spans="1:2">
      <c r="A23" s="378" t="s">
        <v>53</v>
      </c>
      <c r="B23" s="379" t="s">
        <v>56</v>
      </c>
    </row>
    <row r="24" spans="1:2">
      <c r="A24" s="378" t="s">
        <v>36</v>
      </c>
      <c r="B24" s="379" t="s">
        <v>39</v>
      </c>
    </row>
    <row r="25" spans="1:2">
      <c r="A25" s="378" t="s">
        <v>54</v>
      </c>
      <c r="B25" s="379" t="s">
        <v>40</v>
      </c>
    </row>
    <row r="26" spans="1:2">
      <c r="A26" s="378" t="s">
        <v>55</v>
      </c>
      <c r="B26" s="379" t="s">
        <v>41</v>
      </c>
    </row>
    <row r="27" spans="1:2">
      <c r="A27" s="378" t="s">
        <v>38</v>
      </c>
      <c r="B27" s="379" t="s">
        <v>42</v>
      </c>
    </row>
    <row r="28" spans="1:2">
      <c r="A28" s="378" t="s">
        <v>56</v>
      </c>
      <c r="B28" s="379" t="s">
        <v>43</v>
      </c>
    </row>
    <row r="29" spans="1:2">
      <c r="A29" s="378" t="s">
        <v>57</v>
      </c>
      <c r="B29" s="379" t="s">
        <v>60</v>
      </c>
    </row>
    <row r="30" spans="1:2">
      <c r="A30" s="378" t="s">
        <v>40</v>
      </c>
    </row>
    <row r="31" spans="1:2">
      <c r="A31" s="378" t="s">
        <v>27</v>
      </c>
    </row>
    <row r="32" spans="1:2">
      <c r="A32" s="378" t="s">
        <v>43</v>
      </c>
    </row>
    <row r="33" spans="1:1">
      <c r="A33" s="378" t="s">
        <v>58</v>
      </c>
    </row>
    <row r="34" spans="1:1">
      <c r="A34" s="378" t="s">
        <v>59</v>
      </c>
    </row>
    <row r="35" spans="1:1" ht="16.5" customHeight="1">
      <c r="A35" s="378" t="s">
        <v>60</v>
      </c>
    </row>
    <row r="36" spans="1:1">
      <c r="A36" s="378" t="s">
        <v>85</v>
      </c>
    </row>
  </sheetData>
  <hyperlinks>
    <hyperlink ref="A12" r:id="rId1" tooltip="Click once to display linked information. Click and hold to select this cell." display="http://stats.oecd.org/OECDStat_Metadata/ShowMetadata.ashx?Dataset=BLI2014&amp;Coords=[LOCATION].[DEU]&amp;ShowOnWeb=true&amp;Lang=en"/>
    <hyperlink ref="A17" r:id="rId2" tooltip="Click once to display linked information. Click and hold to select this cell." display="http://stats.oecd.org/OECDStat_Metadata/ShowMetadata.ashx?Dataset=BLI2014&amp;Coords=[LOCATION].[ISR]&amp;ShowOnWeb=true&amp;Lang=en"/>
  </hyperlinks>
  <pageMargins left="0.7" right="0.7" top="0.75" bottom="0.75" header="0.3" footer="0.3"/>
  <pageSetup paperSize="9" orientation="portrait" horizontalDpi="300"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U44"/>
  <sheetViews>
    <sheetView topLeftCell="A2" workbookViewId="0">
      <selection activeCell="A42" sqref="A42:A44"/>
    </sheetView>
  </sheetViews>
  <sheetFormatPr defaultRowHeight="16.5"/>
  <cols>
    <col min="1" max="1" width="26.7109375" customWidth="1"/>
    <col min="3" max="20" width="8.28515625" bestFit="1" customWidth="1"/>
  </cols>
  <sheetData>
    <row r="1" spans="1:20" s="28" customFormat="1" hidden="1">
      <c r="A1" s="418" t="e">
        <f ca="1">DotStatQuery(#REF!)</f>
        <v>#NAME?</v>
      </c>
    </row>
    <row r="2" spans="1:20" s="28" customFormat="1">
      <c r="A2" s="203" t="s">
        <v>1029</v>
      </c>
    </row>
    <row r="3" spans="1:20" s="28" customFormat="1">
      <c r="A3" s="1118" t="s">
        <v>215</v>
      </c>
      <c r="B3" s="1120"/>
      <c r="C3" s="1124" t="s">
        <v>1030</v>
      </c>
      <c r="D3" s="1125"/>
      <c r="E3" s="1125"/>
      <c r="F3" s="1125"/>
      <c r="G3" s="1125"/>
      <c r="H3" s="1125"/>
      <c r="I3" s="1125"/>
      <c r="J3" s="1125"/>
      <c r="K3" s="1125"/>
      <c r="L3" s="1125"/>
      <c r="M3" s="1125"/>
      <c r="N3" s="1125"/>
      <c r="O3" s="1125"/>
      <c r="P3" s="1125"/>
      <c r="Q3" s="1125"/>
      <c r="R3" s="1125"/>
      <c r="S3" s="1125"/>
      <c r="T3" s="1126"/>
    </row>
    <row r="4" spans="1:20" s="28" customFormat="1">
      <c r="A4" s="1118" t="s">
        <v>187</v>
      </c>
      <c r="B4" s="1120"/>
      <c r="C4" s="1124" t="s">
        <v>1031</v>
      </c>
      <c r="D4" s="1125"/>
      <c r="E4" s="1125"/>
      <c r="F4" s="1125"/>
      <c r="G4" s="1125"/>
      <c r="H4" s="1125"/>
      <c r="I4" s="1125"/>
      <c r="J4" s="1125"/>
      <c r="K4" s="1125"/>
      <c r="L4" s="1125"/>
      <c r="M4" s="1125"/>
      <c r="N4" s="1125"/>
      <c r="O4" s="1125"/>
      <c r="P4" s="1125"/>
      <c r="Q4" s="1125"/>
      <c r="R4" s="1125"/>
      <c r="S4" s="1125"/>
      <c r="T4" s="1126"/>
    </row>
    <row r="5" spans="1:20" s="28" customFormat="1">
      <c r="A5" s="1113" t="s">
        <v>198</v>
      </c>
      <c r="B5" s="1115"/>
      <c r="C5" s="16" t="s">
        <v>188</v>
      </c>
      <c r="D5" s="16" t="s">
        <v>87</v>
      </c>
      <c r="E5" s="16" t="s">
        <v>92</v>
      </c>
      <c r="F5" s="16" t="s">
        <v>93</v>
      </c>
      <c r="G5" s="16" t="s">
        <v>94</v>
      </c>
      <c r="H5" s="16" t="s">
        <v>95</v>
      </c>
      <c r="I5" s="16" t="s">
        <v>96</v>
      </c>
      <c r="J5" s="16" t="s">
        <v>97</v>
      </c>
      <c r="K5" s="16" t="s">
        <v>98</v>
      </c>
      <c r="L5" s="16" t="s">
        <v>99</v>
      </c>
      <c r="M5" s="16" t="s">
        <v>100</v>
      </c>
      <c r="N5" s="16" t="s">
        <v>101</v>
      </c>
      <c r="O5" s="16" t="s">
        <v>102</v>
      </c>
      <c r="P5" s="16" t="s">
        <v>103</v>
      </c>
      <c r="Q5" s="16" t="s">
        <v>104</v>
      </c>
      <c r="R5" s="16" t="s">
        <v>125</v>
      </c>
      <c r="S5" s="16" t="s">
        <v>136</v>
      </c>
      <c r="T5" s="16" t="s">
        <v>505</v>
      </c>
    </row>
    <row r="6" spans="1:20" s="28" customFormat="1">
      <c r="A6" s="410" t="s">
        <v>84</v>
      </c>
      <c r="B6" s="9" t="s">
        <v>46</v>
      </c>
      <c r="C6" s="9" t="s">
        <v>46</v>
      </c>
      <c r="D6" s="9" t="s">
        <v>46</v>
      </c>
      <c r="E6" s="9" t="s">
        <v>46</v>
      </c>
      <c r="F6" s="9" t="s">
        <v>46</v>
      </c>
      <c r="G6" s="9" t="s">
        <v>46</v>
      </c>
      <c r="H6" s="9" t="s">
        <v>46</v>
      </c>
      <c r="I6" s="9" t="s">
        <v>46</v>
      </c>
      <c r="J6" s="9" t="s">
        <v>46</v>
      </c>
      <c r="K6" s="9" t="s">
        <v>46</v>
      </c>
      <c r="L6" s="9" t="s">
        <v>46</v>
      </c>
      <c r="M6" s="9" t="s">
        <v>46</v>
      </c>
      <c r="N6" s="9" t="s">
        <v>46</v>
      </c>
      <c r="O6" s="9" t="s">
        <v>46</v>
      </c>
      <c r="P6" s="9" t="s">
        <v>46</v>
      </c>
      <c r="Q6" s="9" t="s">
        <v>46</v>
      </c>
      <c r="R6" s="9" t="s">
        <v>46</v>
      </c>
      <c r="S6" s="9" t="s">
        <v>46</v>
      </c>
      <c r="T6" s="9" t="s">
        <v>46</v>
      </c>
    </row>
    <row r="7" spans="1:20" s="28" customFormat="1">
      <c r="A7" s="411" t="s">
        <v>45</v>
      </c>
      <c r="B7" s="9" t="s">
        <v>46</v>
      </c>
      <c r="C7" s="200">
        <v>5654.5770000000002</v>
      </c>
      <c r="D7" s="200">
        <v>6184.2209999999995</v>
      </c>
      <c r="E7" s="200">
        <v>6400.1360000000004</v>
      </c>
      <c r="F7" s="200">
        <v>6795.2380000000003</v>
      </c>
      <c r="G7" s="200">
        <v>6766.5590000000002</v>
      </c>
      <c r="H7" s="200">
        <v>6961.9889999999996</v>
      </c>
      <c r="I7" s="200">
        <v>7065.2110000000002</v>
      </c>
      <c r="J7" s="200">
        <v>7224.44</v>
      </c>
      <c r="K7" s="200">
        <v>7198.2219999999998</v>
      </c>
      <c r="L7" s="200">
        <v>7217.5469999999996</v>
      </c>
      <c r="M7" s="200">
        <v>7086.759</v>
      </c>
      <c r="N7" s="200">
        <v>7205.6580000000004</v>
      </c>
      <c r="O7" s="200">
        <v>7350.3159999999998</v>
      </c>
      <c r="P7" s="200">
        <v>7574.8310000000001</v>
      </c>
      <c r="Q7" s="200">
        <v>7857.7969999999996</v>
      </c>
      <c r="R7" s="200">
        <v>8071.5630000000001</v>
      </c>
      <c r="S7" s="200">
        <v>8335.4189999999999</v>
      </c>
      <c r="T7" s="200">
        <v>8190.9880000000003</v>
      </c>
    </row>
    <row r="8" spans="1:20" s="28" customFormat="1">
      <c r="A8" s="411" t="s">
        <v>37</v>
      </c>
      <c r="B8" s="9" t="s">
        <v>46</v>
      </c>
      <c r="C8" s="201">
        <v>9362.8819999999996</v>
      </c>
      <c r="D8" s="201">
        <v>9695.3029999999999</v>
      </c>
      <c r="E8" s="201">
        <v>10547.38</v>
      </c>
      <c r="F8" s="201">
        <v>10116.43</v>
      </c>
      <c r="G8" s="201">
        <v>10192.27</v>
      </c>
      <c r="H8" s="201">
        <v>9705.1460000000006</v>
      </c>
      <c r="I8" s="201">
        <v>9822.1849999999995</v>
      </c>
      <c r="J8" s="201">
        <v>9774.1010000000006</v>
      </c>
      <c r="K8" s="201">
        <v>10068.4</v>
      </c>
      <c r="L8" s="201">
        <v>10552.48</v>
      </c>
      <c r="M8" s="201">
        <v>10649</v>
      </c>
      <c r="N8" s="201">
        <v>10847.12</v>
      </c>
      <c r="O8" s="201">
        <v>10340.84</v>
      </c>
      <c r="P8" s="201">
        <v>10944.74</v>
      </c>
      <c r="Q8" s="201">
        <v>11075.42</v>
      </c>
      <c r="R8" s="201">
        <v>10933.22</v>
      </c>
      <c r="S8" s="201">
        <v>11369.82</v>
      </c>
      <c r="T8" s="201">
        <v>11240.92</v>
      </c>
    </row>
    <row r="9" spans="1:20" s="28" customFormat="1">
      <c r="A9" s="411" t="s">
        <v>21</v>
      </c>
      <c r="B9" s="9" t="s">
        <v>46</v>
      </c>
      <c r="C9" s="200">
        <v>6098.8670000000002</v>
      </c>
      <c r="D9" s="200">
        <v>5925.98</v>
      </c>
      <c r="E9" s="200">
        <v>6278.5429999999997</v>
      </c>
      <c r="F9" s="200">
        <v>6347.1090000000004</v>
      </c>
      <c r="G9" s="200">
        <v>6721.7209999999995</v>
      </c>
      <c r="H9" s="200">
        <v>6504.973</v>
      </c>
      <c r="I9" s="200">
        <v>6708.75</v>
      </c>
      <c r="J9" s="200">
        <v>6857.5</v>
      </c>
      <c r="K9" s="200">
        <v>7091.3389999999999</v>
      </c>
      <c r="L9" s="200">
        <v>7460.7330000000002</v>
      </c>
      <c r="M9" s="200">
        <v>7296.415</v>
      </c>
      <c r="N9" s="200">
        <v>7423.808</v>
      </c>
      <c r="O9" s="200">
        <v>7086.9170000000004</v>
      </c>
      <c r="P9" s="200">
        <v>7746.2950000000001</v>
      </c>
      <c r="Q9" s="200">
        <v>8101.6530000000002</v>
      </c>
      <c r="R9" s="200">
        <v>7813.0870000000004</v>
      </c>
      <c r="S9" s="200">
        <v>8392.8259999999991</v>
      </c>
      <c r="T9" s="200">
        <v>8506.4380000000001</v>
      </c>
    </row>
    <row r="10" spans="1:20" s="28" customFormat="1">
      <c r="A10" s="411" t="s">
        <v>47</v>
      </c>
      <c r="B10" s="9" t="s">
        <v>46</v>
      </c>
      <c r="C10" s="201">
        <v>4053.2089999999998</v>
      </c>
      <c r="D10" s="201">
        <v>3982.9360000000001</v>
      </c>
      <c r="E10" s="201">
        <v>4471.0309999999999</v>
      </c>
      <c r="F10" s="201">
        <v>4617.6580000000004</v>
      </c>
      <c r="G10" s="201">
        <v>4741.9740000000002</v>
      </c>
      <c r="H10" s="201">
        <v>4584.8339999999998</v>
      </c>
      <c r="I10" s="201">
        <v>4619.1850000000004</v>
      </c>
      <c r="J10" s="201">
        <v>4741.0420000000004</v>
      </c>
      <c r="K10" s="201">
        <v>4922.9459999999999</v>
      </c>
      <c r="L10" s="201">
        <v>4992.0240000000003</v>
      </c>
      <c r="M10" s="201">
        <v>4998.9219999999996</v>
      </c>
      <c r="N10" s="201">
        <v>5041.08</v>
      </c>
      <c r="O10" s="201">
        <v>5144.7120000000004</v>
      </c>
      <c r="P10" s="201">
        <v>5172.95</v>
      </c>
      <c r="Q10" s="201">
        <v>5326.3339999999998</v>
      </c>
      <c r="R10" s="201">
        <v>5380.0780000000004</v>
      </c>
      <c r="S10" s="201">
        <v>5351.4589999999998</v>
      </c>
      <c r="T10" s="201">
        <v>5556.4440000000004</v>
      </c>
    </row>
    <row r="11" spans="1:20" s="28" customFormat="1">
      <c r="A11" s="411" t="s">
        <v>62</v>
      </c>
      <c r="B11" s="9" t="s">
        <v>46</v>
      </c>
      <c r="C11" s="200">
        <v>7766.9639999999999</v>
      </c>
      <c r="D11" s="200">
        <v>8997.5789999999997</v>
      </c>
      <c r="E11" s="200">
        <v>8211.8520000000008</v>
      </c>
      <c r="F11" s="200">
        <v>8641.7099999999991</v>
      </c>
      <c r="G11" s="200">
        <v>8572.1620000000003</v>
      </c>
      <c r="H11" s="200">
        <v>8804.0130000000008</v>
      </c>
      <c r="I11" s="200">
        <v>8847.0159999999996</v>
      </c>
      <c r="J11" s="200">
        <v>9111.1640000000007</v>
      </c>
      <c r="K11" s="200">
        <v>9251.7469999999994</v>
      </c>
      <c r="L11" s="200">
        <v>9380.1149999999998</v>
      </c>
      <c r="M11" s="200">
        <v>9782.6509999999998</v>
      </c>
      <c r="N11" s="200">
        <v>9945.6890000000003</v>
      </c>
      <c r="O11" s="200">
        <v>10066.15</v>
      </c>
      <c r="P11" s="200">
        <v>9778.4580000000005</v>
      </c>
      <c r="Q11" s="200">
        <v>9315.0040000000008</v>
      </c>
      <c r="R11" s="200">
        <v>9313.1370000000006</v>
      </c>
      <c r="S11" s="200">
        <v>10168.99</v>
      </c>
      <c r="T11" s="200">
        <v>10397.620000000001</v>
      </c>
    </row>
    <row r="12" spans="1:20" s="28" customFormat="1" ht="16.5" customHeight="1">
      <c r="A12" s="411" t="s">
        <v>23</v>
      </c>
      <c r="B12" s="9" t="s">
        <v>46</v>
      </c>
      <c r="C12" s="201">
        <v>3982.5520000000001</v>
      </c>
      <c r="D12" s="201">
        <v>4573.8959999999997</v>
      </c>
      <c r="E12" s="201">
        <v>5071.5280000000002</v>
      </c>
      <c r="F12" s="201">
        <v>5088.8630000000003</v>
      </c>
      <c r="G12" s="201">
        <v>5117.5619999999999</v>
      </c>
      <c r="H12" s="201">
        <v>5067.1480000000001</v>
      </c>
      <c r="I12" s="201">
        <v>5193.8310000000001</v>
      </c>
      <c r="J12" s="201">
        <v>5595.2820000000002</v>
      </c>
      <c r="K12" s="201">
        <v>5843.5219999999999</v>
      </c>
      <c r="L12" s="201">
        <v>6161.6890000000003</v>
      </c>
      <c r="M12" s="201">
        <v>6476.817</v>
      </c>
      <c r="N12" s="201">
        <v>6577.7449999999999</v>
      </c>
      <c r="O12" s="201">
        <v>6387.5159999999996</v>
      </c>
      <c r="P12" s="201">
        <v>6758.1220000000003</v>
      </c>
      <c r="Q12" s="201">
        <v>6733.1220000000003</v>
      </c>
      <c r="R12" s="201">
        <v>6805.9340000000002</v>
      </c>
      <c r="S12" s="201">
        <v>7116.9260000000004</v>
      </c>
      <c r="T12" s="201">
        <v>7531.1220000000003</v>
      </c>
    </row>
    <row r="13" spans="1:20" s="28" customFormat="1">
      <c r="A13" s="411" t="s">
        <v>24</v>
      </c>
      <c r="B13" s="9" t="s">
        <v>46</v>
      </c>
      <c r="C13" s="200">
        <v>9582.3330000000005</v>
      </c>
      <c r="D13" s="200">
        <v>9626.4179999999997</v>
      </c>
      <c r="E13" s="200">
        <v>11624.89</v>
      </c>
      <c r="F13" s="200">
        <v>11371.24</v>
      </c>
      <c r="G13" s="200">
        <v>11545.21</v>
      </c>
      <c r="H13" s="200">
        <v>10961.15</v>
      </c>
      <c r="I13" s="200">
        <v>11628.97</v>
      </c>
      <c r="J13" s="200">
        <v>12252.72</v>
      </c>
      <c r="K13" s="200">
        <v>11858.34</v>
      </c>
      <c r="L13" s="200">
        <v>12250.09</v>
      </c>
      <c r="M13" s="200">
        <v>12509</v>
      </c>
      <c r="N13" s="200">
        <v>12420.38</v>
      </c>
      <c r="O13" s="200">
        <v>11916.33</v>
      </c>
      <c r="P13" s="200">
        <v>13046.89</v>
      </c>
      <c r="Q13" s="200">
        <v>13570.68</v>
      </c>
      <c r="R13" s="200">
        <v>13335.67</v>
      </c>
      <c r="S13" s="200">
        <v>14617.88</v>
      </c>
      <c r="T13" s="200">
        <v>14949.62</v>
      </c>
    </row>
    <row r="14" spans="1:20" s="28" customFormat="1">
      <c r="A14" s="411" t="s">
        <v>26</v>
      </c>
      <c r="B14" s="9" t="s">
        <v>46</v>
      </c>
      <c r="C14" s="201">
        <v>2292.828</v>
      </c>
      <c r="D14" s="201">
        <v>2910.0140000000001</v>
      </c>
      <c r="E14" s="201">
        <v>4319.5</v>
      </c>
      <c r="F14" s="201">
        <v>4404.5140000000001</v>
      </c>
      <c r="G14" s="201">
        <v>4874.9049999999997</v>
      </c>
      <c r="H14" s="201">
        <v>4739.0590000000002</v>
      </c>
      <c r="I14" s="201">
        <v>4943.46</v>
      </c>
      <c r="J14" s="201">
        <v>5504.3270000000002</v>
      </c>
      <c r="K14" s="201">
        <v>6221.0339999999997</v>
      </c>
      <c r="L14" s="201">
        <v>5990.1180000000004</v>
      </c>
      <c r="M14" s="201">
        <v>5871.9660000000003</v>
      </c>
      <c r="N14" s="201">
        <v>5644.58</v>
      </c>
      <c r="O14" s="201">
        <v>4999.2070000000003</v>
      </c>
      <c r="P14" s="201">
        <v>5376.2790000000005</v>
      </c>
      <c r="Q14" s="201">
        <v>5713.357</v>
      </c>
      <c r="R14" s="201">
        <v>5250.2820000000002</v>
      </c>
      <c r="S14" s="201">
        <v>5448.808</v>
      </c>
      <c r="T14" s="201">
        <v>6078.857</v>
      </c>
    </row>
    <row r="15" spans="1:20" s="28" customFormat="1">
      <c r="A15" s="411" t="s">
        <v>42</v>
      </c>
      <c r="B15" s="9" t="s">
        <v>46</v>
      </c>
      <c r="C15" s="200">
        <v>4884.2740000000003</v>
      </c>
      <c r="D15" s="200">
        <v>4687.4949999999999</v>
      </c>
      <c r="E15" s="200">
        <v>5357.8450000000003</v>
      </c>
      <c r="F15" s="200">
        <v>5356.6509999999998</v>
      </c>
      <c r="G15" s="200">
        <v>5176.7179999999998</v>
      </c>
      <c r="H15" s="200">
        <v>5008.0209999999997</v>
      </c>
      <c r="I15" s="200">
        <v>5147.4880000000003</v>
      </c>
      <c r="J15" s="200">
        <v>5732.7740000000003</v>
      </c>
      <c r="K15" s="200">
        <v>5482.9790000000003</v>
      </c>
      <c r="L15" s="200">
        <v>5855.5420000000004</v>
      </c>
      <c r="M15" s="200">
        <v>6139.4530000000004</v>
      </c>
      <c r="N15" s="200">
        <v>5963.357</v>
      </c>
      <c r="O15" s="200">
        <v>5611.97</v>
      </c>
      <c r="P15" s="200">
        <v>5984.7839999999997</v>
      </c>
      <c r="Q15" s="200">
        <v>6116.42</v>
      </c>
      <c r="R15" s="200">
        <v>6199.7659999999996</v>
      </c>
      <c r="S15" s="200">
        <v>6034.6040000000003</v>
      </c>
      <c r="T15" s="200">
        <v>6321.07</v>
      </c>
    </row>
    <row r="16" spans="1:20" s="28" customFormat="1">
      <c r="A16" s="411" t="s">
        <v>28</v>
      </c>
      <c r="B16" s="9" t="s">
        <v>46</v>
      </c>
      <c r="C16" s="201">
        <v>7507.6679999999997</v>
      </c>
      <c r="D16" s="201">
        <v>7562.4840000000004</v>
      </c>
      <c r="E16" s="201">
        <v>8213.8089999999993</v>
      </c>
      <c r="F16" s="201">
        <v>8097.2060000000001</v>
      </c>
      <c r="G16" s="201">
        <v>8167.9489999999996</v>
      </c>
      <c r="H16" s="201">
        <v>8089.652</v>
      </c>
      <c r="I16" s="201">
        <v>8194.9889999999996</v>
      </c>
      <c r="J16" s="201">
        <v>8292.3160000000007</v>
      </c>
      <c r="K16" s="201">
        <v>8628.1350000000002</v>
      </c>
      <c r="L16" s="201">
        <v>8933.7780000000002</v>
      </c>
      <c r="M16" s="201">
        <v>8912.0419999999995</v>
      </c>
      <c r="N16" s="201">
        <v>9038.9950000000008</v>
      </c>
      <c r="O16" s="201">
        <v>8935.1890000000003</v>
      </c>
      <c r="P16" s="201">
        <v>9477.5409999999993</v>
      </c>
      <c r="Q16" s="201">
        <v>9474.6640000000007</v>
      </c>
      <c r="R16" s="201">
        <v>9488.0540000000001</v>
      </c>
      <c r="S16" s="201">
        <v>9956.4009999999998</v>
      </c>
      <c r="T16" s="201">
        <v>9957.8580000000002</v>
      </c>
    </row>
    <row r="17" spans="1:20" s="28" customFormat="1">
      <c r="A17" s="412" t="s">
        <v>25</v>
      </c>
      <c r="B17" s="9" t="s">
        <v>46</v>
      </c>
      <c r="C17" s="200">
        <v>6938.1949999999997</v>
      </c>
      <c r="D17" s="200">
        <v>8009.3810000000003</v>
      </c>
      <c r="E17" s="200">
        <v>8804.67</v>
      </c>
      <c r="F17" s="200">
        <v>8693.1530000000002</v>
      </c>
      <c r="G17" s="200">
        <v>8892.7340000000004</v>
      </c>
      <c r="H17" s="200">
        <v>8876.3510000000006</v>
      </c>
      <c r="I17" s="200">
        <v>8916.9050000000007</v>
      </c>
      <c r="J17" s="200">
        <v>9046.3369999999995</v>
      </c>
      <c r="K17" s="200">
        <v>9127.7469999999994</v>
      </c>
      <c r="L17" s="200">
        <v>9956.1679999999997</v>
      </c>
      <c r="M17" s="200">
        <v>9955.6460000000006</v>
      </c>
      <c r="N17" s="200">
        <v>10032.26</v>
      </c>
      <c r="O17" s="200">
        <v>9917.1110000000008</v>
      </c>
      <c r="P17" s="200">
        <v>10816.82</v>
      </c>
      <c r="Q17" s="200">
        <v>10829.69</v>
      </c>
      <c r="R17" s="200">
        <v>10680.64</v>
      </c>
      <c r="S17" s="200">
        <v>11263.54</v>
      </c>
      <c r="T17" s="200">
        <v>11245.28</v>
      </c>
    </row>
    <row r="18" spans="1:20" s="28" customFormat="1">
      <c r="A18" s="411" t="s">
        <v>48</v>
      </c>
      <c r="B18" s="9" t="s">
        <v>46</v>
      </c>
      <c r="C18" s="201">
        <v>9925.3940000000002</v>
      </c>
      <c r="D18" s="201">
        <v>9983.4320000000007</v>
      </c>
      <c r="E18" s="201">
        <v>9997.3430000000008</v>
      </c>
      <c r="F18" s="201">
        <v>10069.299999999999</v>
      </c>
      <c r="G18" s="201">
        <v>10347.209999999999</v>
      </c>
      <c r="H18" s="201">
        <v>10639.3</v>
      </c>
      <c r="I18" s="201">
        <v>10965.04</v>
      </c>
      <c r="J18" s="201">
        <v>10832.31</v>
      </c>
      <c r="K18" s="201">
        <v>11453.63</v>
      </c>
      <c r="L18" s="201">
        <v>11832.47</v>
      </c>
      <c r="M18" s="201">
        <v>11715.55</v>
      </c>
      <c r="N18" s="201">
        <v>11586.68</v>
      </c>
      <c r="O18" s="201">
        <v>11676.12</v>
      </c>
      <c r="P18" s="201">
        <v>10953.61</v>
      </c>
      <c r="Q18" s="201">
        <v>10228.25</v>
      </c>
      <c r="R18" s="201">
        <v>11258.01</v>
      </c>
      <c r="S18" s="201">
        <v>11395.26</v>
      </c>
      <c r="T18" s="201">
        <v>11140.32</v>
      </c>
    </row>
    <row r="19" spans="1:20" s="28" customFormat="1">
      <c r="A19" s="411" t="s">
        <v>34</v>
      </c>
      <c r="B19" s="9" t="s">
        <v>46</v>
      </c>
      <c r="C19" s="200">
        <v>6032.009</v>
      </c>
      <c r="D19" s="200">
        <v>5905.9930000000004</v>
      </c>
      <c r="E19" s="200">
        <v>7072.8530000000001</v>
      </c>
      <c r="F19" s="200">
        <v>7167.6980000000003</v>
      </c>
      <c r="G19" s="200">
        <v>7489.5360000000001</v>
      </c>
      <c r="H19" s="200">
        <v>7617.01</v>
      </c>
      <c r="I19" s="200">
        <v>8018.848</v>
      </c>
      <c r="J19" s="200">
        <v>7920.9539999999997</v>
      </c>
      <c r="K19" s="200">
        <v>8293.1839999999993</v>
      </c>
      <c r="L19" s="200">
        <v>8516.6129999999994</v>
      </c>
      <c r="M19" s="200">
        <v>8677.2289999999994</v>
      </c>
      <c r="N19" s="200">
        <v>8639.777</v>
      </c>
      <c r="O19" s="200">
        <v>8409.6610000000001</v>
      </c>
      <c r="P19" s="200">
        <v>8815.7250000000004</v>
      </c>
      <c r="Q19" s="200">
        <v>9216.1149999999998</v>
      </c>
      <c r="R19" s="200">
        <v>9826.0059999999994</v>
      </c>
      <c r="S19" s="200">
        <v>10062.82</v>
      </c>
      <c r="T19" s="200">
        <v>9898.5689999999995</v>
      </c>
    </row>
    <row r="20" spans="1:20" s="28" customFormat="1">
      <c r="A20" s="411" t="s">
        <v>49</v>
      </c>
      <c r="B20" s="9" t="s">
        <v>46</v>
      </c>
      <c r="C20" s="201">
        <v>3199.26</v>
      </c>
      <c r="D20" s="201">
        <v>3332.1660000000002</v>
      </c>
      <c r="E20" s="201">
        <v>3013.4259999999999</v>
      </c>
      <c r="F20" s="201">
        <v>3231.8150000000001</v>
      </c>
      <c r="G20" s="201">
        <v>3153.5390000000002</v>
      </c>
      <c r="H20" s="201">
        <v>3239.6260000000002</v>
      </c>
      <c r="I20" s="201">
        <v>3543.6689999999999</v>
      </c>
      <c r="J20" s="201">
        <v>3695.6970000000001</v>
      </c>
      <c r="K20" s="201">
        <v>3109.194</v>
      </c>
      <c r="L20" s="201">
        <v>2866.393</v>
      </c>
      <c r="M20" s="201">
        <v>2574.4859999999999</v>
      </c>
      <c r="N20" s="201">
        <v>2365.0239999999999</v>
      </c>
      <c r="O20" s="201">
        <v>2268.3989999999999</v>
      </c>
      <c r="P20" s="201">
        <v>2162.3420000000001</v>
      </c>
      <c r="Q20" s="201">
        <v>2241.4299999999998</v>
      </c>
      <c r="R20" s="201">
        <v>2237.2809999999999</v>
      </c>
      <c r="S20" s="201">
        <v>2285.893</v>
      </c>
      <c r="T20" s="201">
        <v>2410.5439999999999</v>
      </c>
    </row>
    <row r="21" spans="1:20" s="28" customFormat="1">
      <c r="A21" s="411" t="s">
        <v>50</v>
      </c>
      <c r="B21" s="9" t="s">
        <v>46</v>
      </c>
      <c r="C21" s="200">
        <v>7470.6970000000001</v>
      </c>
      <c r="D21" s="200">
        <v>8717.1350000000002</v>
      </c>
      <c r="E21" s="200">
        <v>10721.47</v>
      </c>
      <c r="F21" s="200">
        <v>10929.25</v>
      </c>
      <c r="G21" s="200">
        <v>11507.69</v>
      </c>
      <c r="H21" s="200">
        <v>12225.9</v>
      </c>
      <c r="I21" s="200">
        <v>12656.88</v>
      </c>
      <c r="J21" s="200">
        <v>13301.73</v>
      </c>
      <c r="K21" s="200">
        <v>14025.62</v>
      </c>
      <c r="L21" s="200">
        <v>14176.94</v>
      </c>
      <c r="M21" s="200">
        <v>13775.91</v>
      </c>
      <c r="N21" s="200">
        <v>13610.5</v>
      </c>
      <c r="O21" s="200">
        <v>13801.13</v>
      </c>
      <c r="P21" s="200">
        <v>15109.49</v>
      </c>
      <c r="Q21" s="200">
        <v>14943.87</v>
      </c>
      <c r="R21" s="200">
        <v>15232.05</v>
      </c>
      <c r="S21" s="200">
        <v>16839.86</v>
      </c>
      <c r="T21" s="200">
        <v>20479.82</v>
      </c>
    </row>
    <row r="22" spans="1:20" s="28" customFormat="1">
      <c r="A22" s="412" t="s">
        <v>63</v>
      </c>
      <c r="B22" s="9" t="s">
        <v>46</v>
      </c>
      <c r="C22" s="201">
        <v>7754.5330000000004</v>
      </c>
      <c r="D22" s="201">
        <v>7937.1260000000002</v>
      </c>
      <c r="E22" s="201">
        <v>8785.9259999999995</v>
      </c>
      <c r="F22" s="201">
        <v>8388.9879999999994</v>
      </c>
      <c r="G22" s="201">
        <v>8532.5120000000006</v>
      </c>
      <c r="H22" s="201">
        <v>8229.8009999999995</v>
      </c>
      <c r="I22" s="201">
        <v>8882.518</v>
      </c>
      <c r="J22" s="201">
        <v>9659.991</v>
      </c>
      <c r="K22" s="201">
        <v>9271.6360000000004</v>
      </c>
      <c r="L22" s="201">
        <v>9614.68</v>
      </c>
      <c r="M22" s="201">
        <v>9015.8050000000003</v>
      </c>
      <c r="N22" s="201">
        <v>9706.3240000000005</v>
      </c>
      <c r="O22" s="201">
        <v>9499.2780000000002</v>
      </c>
      <c r="P22" s="201">
        <v>9999.0259999999998</v>
      </c>
      <c r="Q22" s="201">
        <v>9810.5570000000007</v>
      </c>
      <c r="R22" s="201">
        <v>10626.9</v>
      </c>
      <c r="S22" s="201">
        <v>11107.54</v>
      </c>
      <c r="T22" s="201">
        <v>11102.69</v>
      </c>
    </row>
    <row r="23" spans="1:20" s="28" customFormat="1">
      <c r="A23" s="411" t="s">
        <v>29</v>
      </c>
      <c r="B23" s="9" t="s">
        <v>46</v>
      </c>
      <c r="C23" s="200">
        <v>11557.4</v>
      </c>
      <c r="D23" s="200">
        <v>11356.32</v>
      </c>
      <c r="E23" s="200">
        <v>11631.2</v>
      </c>
      <c r="F23" s="200">
        <v>11797.68</v>
      </c>
      <c r="G23" s="200">
        <v>11744.68</v>
      </c>
      <c r="H23" s="200">
        <v>11225.16</v>
      </c>
      <c r="I23" s="200">
        <v>11324.16</v>
      </c>
      <c r="J23" s="200">
        <v>11217.34</v>
      </c>
      <c r="K23" s="200">
        <v>11547.73</v>
      </c>
      <c r="L23" s="200">
        <v>11755.99</v>
      </c>
      <c r="M23" s="200">
        <v>11787.78</v>
      </c>
      <c r="N23" s="200">
        <v>11932.02</v>
      </c>
      <c r="O23" s="200">
        <v>11845.58</v>
      </c>
      <c r="P23" s="200">
        <v>12323.1</v>
      </c>
      <c r="Q23" s="200">
        <v>12468.53</v>
      </c>
      <c r="R23" s="200">
        <v>12721.42</v>
      </c>
      <c r="S23" s="200">
        <v>13478.96</v>
      </c>
      <c r="T23" s="200">
        <v>13222.3</v>
      </c>
    </row>
    <row r="24" spans="1:20" s="28" customFormat="1">
      <c r="A24" s="411" t="s">
        <v>51</v>
      </c>
      <c r="B24" s="9" t="s">
        <v>46</v>
      </c>
      <c r="C24" s="201">
        <v>8160.9690000000001</v>
      </c>
      <c r="D24" s="201">
        <v>7780.3389999999999</v>
      </c>
      <c r="E24" s="201">
        <v>7731.3779999999997</v>
      </c>
      <c r="F24" s="201">
        <v>7886.1049999999996</v>
      </c>
      <c r="G24" s="201">
        <v>7922.7709999999997</v>
      </c>
      <c r="H24" s="201">
        <v>8117.9449999999997</v>
      </c>
      <c r="I24" s="201">
        <v>8052.13</v>
      </c>
      <c r="J24" s="201">
        <v>8186.8379999999997</v>
      </c>
      <c r="K24" s="201">
        <v>8338.8269999999993</v>
      </c>
      <c r="L24" s="201">
        <v>8599.2999999999993</v>
      </c>
      <c r="M24" s="201">
        <v>8845.5709999999999</v>
      </c>
      <c r="N24" s="201">
        <v>8766.5159999999996</v>
      </c>
      <c r="O24" s="201">
        <v>8671.6329999999998</v>
      </c>
      <c r="P24" s="201">
        <v>9324.7489999999998</v>
      </c>
      <c r="Q24" s="201">
        <v>9699.6740000000009</v>
      </c>
      <c r="R24" s="201">
        <v>9761.94</v>
      </c>
      <c r="S24" s="201">
        <v>10044.549999999999</v>
      </c>
      <c r="T24" s="201">
        <v>10227.129999999999</v>
      </c>
    </row>
    <row r="25" spans="1:20" s="28" customFormat="1">
      <c r="A25" s="411" t="s">
        <v>52</v>
      </c>
      <c r="B25" s="9" t="s">
        <v>46</v>
      </c>
      <c r="C25" s="200">
        <v>5371.6040000000003</v>
      </c>
      <c r="D25" s="200">
        <v>5164.8760000000002</v>
      </c>
      <c r="E25" s="200">
        <v>5189.9629999999997</v>
      </c>
      <c r="F25" s="200">
        <v>5342.4570000000003</v>
      </c>
      <c r="G25" s="200">
        <v>5518.7830000000004</v>
      </c>
      <c r="H25" s="200">
        <v>5567.1790000000001</v>
      </c>
      <c r="I25" s="200">
        <v>5683.7070000000003</v>
      </c>
      <c r="J25" s="200">
        <v>5851.5959999999995</v>
      </c>
      <c r="K25" s="200">
        <v>6055.2190000000001</v>
      </c>
      <c r="L25" s="200">
        <v>6141.6509999999998</v>
      </c>
      <c r="M25" s="200">
        <v>6179.9290000000001</v>
      </c>
      <c r="N25" s="200">
        <v>6165.0870000000004</v>
      </c>
      <c r="O25" s="200">
        <v>6020.6019999999999</v>
      </c>
      <c r="P25" s="200">
        <v>5991.2709999999997</v>
      </c>
      <c r="Q25" s="200">
        <v>6059.3890000000001</v>
      </c>
      <c r="R25" s="200">
        <v>6226.5469999999996</v>
      </c>
      <c r="S25" s="200">
        <v>6324.6779999999999</v>
      </c>
      <c r="T25" s="200">
        <v>6307.7809999999999</v>
      </c>
    </row>
    <row r="26" spans="1:20" s="28" customFormat="1">
      <c r="A26" s="411" t="s">
        <v>31</v>
      </c>
      <c r="B26" s="9" t="s">
        <v>46</v>
      </c>
      <c r="C26" s="201">
        <v>3941.9059999999999</v>
      </c>
      <c r="D26" s="201">
        <v>4269.7529999999997</v>
      </c>
      <c r="E26" s="201">
        <v>6582.585</v>
      </c>
      <c r="F26" s="201">
        <v>6531.2089999999998</v>
      </c>
      <c r="G26" s="201">
        <v>7060.4260000000004</v>
      </c>
      <c r="H26" s="201">
        <v>7211.817</v>
      </c>
      <c r="I26" s="201">
        <v>7612.1210000000001</v>
      </c>
      <c r="J26" s="201">
        <v>8259.1039999999994</v>
      </c>
      <c r="K26" s="201">
        <v>8924.0570000000007</v>
      </c>
      <c r="L26" s="201">
        <v>9592.3690000000006</v>
      </c>
      <c r="M26" s="201">
        <v>9669.6990000000005</v>
      </c>
      <c r="N26" s="201">
        <v>8628.7520000000004</v>
      </c>
      <c r="O26" s="201">
        <v>8110.1409999999996</v>
      </c>
      <c r="P26" s="201">
        <v>9120.2810000000009</v>
      </c>
      <c r="Q26" s="201">
        <v>9143.4940000000006</v>
      </c>
      <c r="R26" s="201">
        <v>9573.4359999999997</v>
      </c>
      <c r="S26" s="201">
        <v>9773.17</v>
      </c>
      <c r="T26" s="201" t="s">
        <v>193</v>
      </c>
    </row>
    <row r="27" spans="1:20" s="28" customFormat="1" ht="16.5" customHeight="1">
      <c r="A27" s="411" t="s">
        <v>33</v>
      </c>
      <c r="B27" s="9" t="s">
        <v>46</v>
      </c>
      <c r="C27" s="200">
        <v>5764.7380000000003</v>
      </c>
      <c r="D27" s="200">
        <v>7530.8779999999997</v>
      </c>
      <c r="E27" s="200">
        <v>9663.15</v>
      </c>
      <c r="F27" s="200">
        <v>9603.7800000000007</v>
      </c>
      <c r="G27" s="200">
        <v>9581.4830000000002</v>
      </c>
      <c r="H27" s="200">
        <v>9210.99</v>
      </c>
      <c r="I27" s="200">
        <v>8635.241</v>
      </c>
      <c r="J27" s="200">
        <v>8739.1419999999998</v>
      </c>
      <c r="K27" s="200">
        <v>9295.0280000000002</v>
      </c>
      <c r="L27" s="200">
        <v>10369.469999999999</v>
      </c>
      <c r="M27" s="200">
        <v>10289.48</v>
      </c>
      <c r="N27" s="200">
        <v>10351.49</v>
      </c>
      <c r="O27" s="200">
        <v>10263.67</v>
      </c>
      <c r="P27" s="200">
        <v>10587.15</v>
      </c>
      <c r="Q27" s="200">
        <v>10783.88</v>
      </c>
      <c r="R27" s="200">
        <v>11595.16</v>
      </c>
      <c r="S27" s="200">
        <v>12637.58</v>
      </c>
      <c r="T27" s="200">
        <v>13389.04</v>
      </c>
    </row>
    <row r="28" spans="1:20" s="28" customFormat="1">
      <c r="A28" s="411" t="s">
        <v>53</v>
      </c>
      <c r="B28" s="9" t="s">
        <v>46</v>
      </c>
      <c r="C28" s="201">
        <v>8232.3169999999991</v>
      </c>
      <c r="D28" s="201">
        <v>8335.4030000000002</v>
      </c>
      <c r="E28" s="201">
        <v>9550.5789999999997</v>
      </c>
      <c r="F28" s="201">
        <v>9221.7099999999991</v>
      </c>
      <c r="G28" s="201">
        <v>9247.3680000000004</v>
      </c>
      <c r="H28" s="201">
        <v>8849.8070000000007</v>
      </c>
      <c r="I28" s="201">
        <v>9123.0190000000002</v>
      </c>
      <c r="J28" s="201">
        <v>8798.5740000000005</v>
      </c>
      <c r="K28" s="201">
        <v>9030.6200000000008</v>
      </c>
      <c r="L28" s="201">
        <v>9383.11</v>
      </c>
      <c r="M28" s="201">
        <v>9610.3469999999998</v>
      </c>
      <c r="N28" s="201">
        <v>9142.9130000000005</v>
      </c>
      <c r="O28" s="201">
        <v>9900.3349999999991</v>
      </c>
      <c r="P28" s="201">
        <v>9792.2610000000004</v>
      </c>
      <c r="Q28" s="201">
        <v>9757.8029999999999</v>
      </c>
      <c r="R28" s="201">
        <v>9873.8349999999991</v>
      </c>
      <c r="S28" s="201">
        <v>10315.23</v>
      </c>
      <c r="T28" s="201">
        <v>10606.26</v>
      </c>
    </row>
    <row r="29" spans="1:20" s="28" customFormat="1" ht="16.5" customHeight="1">
      <c r="A29" s="411" t="s">
        <v>36</v>
      </c>
      <c r="B29" s="9" t="s">
        <v>46</v>
      </c>
      <c r="C29" s="200">
        <v>7181.86</v>
      </c>
      <c r="D29" s="200">
        <v>7152.0110000000004</v>
      </c>
      <c r="E29" s="200">
        <v>8658.5889999999999</v>
      </c>
      <c r="F29" s="200">
        <v>8593.9570000000003</v>
      </c>
      <c r="G29" s="200">
        <v>8488.8439999999991</v>
      </c>
      <c r="H29" s="200">
        <v>8224.5820000000003</v>
      </c>
      <c r="I29" s="200">
        <v>8254.7860000000001</v>
      </c>
      <c r="J29" s="200">
        <v>8576.0210000000006</v>
      </c>
      <c r="K29" s="200">
        <v>8979.35</v>
      </c>
      <c r="L29" s="200">
        <v>9321.9060000000009</v>
      </c>
      <c r="M29" s="200">
        <v>9562.0540000000001</v>
      </c>
      <c r="N29" s="200">
        <v>9398.6869999999999</v>
      </c>
      <c r="O29" s="200">
        <v>8909.6540000000005</v>
      </c>
      <c r="P29" s="200">
        <v>9771.3690000000006</v>
      </c>
      <c r="Q29" s="200">
        <v>9612.5640000000003</v>
      </c>
      <c r="R29" s="200">
        <v>9661.8320000000003</v>
      </c>
      <c r="S29" s="200">
        <v>10383.780000000001</v>
      </c>
      <c r="T29" s="200">
        <v>10769.88</v>
      </c>
    </row>
    <row r="30" spans="1:20" s="28" customFormat="1" ht="16.5" customHeight="1">
      <c r="A30" s="411" t="s">
        <v>54</v>
      </c>
      <c r="B30" s="9" t="s">
        <v>46</v>
      </c>
      <c r="C30" s="201">
        <v>5989.4350000000004</v>
      </c>
      <c r="D30" s="201">
        <v>6028.8950000000004</v>
      </c>
      <c r="E30" s="201">
        <v>6071.2889999999998</v>
      </c>
      <c r="F30" s="201">
        <v>6298.1840000000002</v>
      </c>
      <c r="G30" s="201">
        <v>6608.268</v>
      </c>
      <c r="H30" s="201">
        <v>6997.15</v>
      </c>
      <c r="I30" s="201">
        <v>7046.9690000000001</v>
      </c>
      <c r="J30" s="201">
        <v>7454.0110000000004</v>
      </c>
      <c r="K30" s="201">
        <v>7643.5219999999999</v>
      </c>
      <c r="L30" s="201">
        <v>7841.6580000000004</v>
      </c>
      <c r="M30" s="201">
        <v>7602.277</v>
      </c>
      <c r="N30" s="201">
        <v>7689.4979999999996</v>
      </c>
      <c r="O30" s="201">
        <v>7401.1769999999997</v>
      </c>
      <c r="P30" s="201">
        <v>7629.3289999999997</v>
      </c>
      <c r="Q30" s="201">
        <v>7471.8729999999996</v>
      </c>
      <c r="R30" s="201">
        <v>7527.4549999999999</v>
      </c>
      <c r="S30" s="201">
        <v>7315.0389999999998</v>
      </c>
      <c r="T30" s="201">
        <v>7614.0110000000004</v>
      </c>
    </row>
    <row r="31" spans="1:20" s="28" customFormat="1">
      <c r="A31" s="411" t="s">
        <v>55</v>
      </c>
      <c r="B31" s="9" t="s">
        <v>46</v>
      </c>
      <c r="C31" s="200">
        <v>8144.5569999999998</v>
      </c>
      <c r="D31" s="200">
        <v>8771.7559999999994</v>
      </c>
      <c r="E31" s="200">
        <v>9413.6470000000008</v>
      </c>
      <c r="F31" s="200">
        <v>9355.9509999999991</v>
      </c>
      <c r="G31" s="200">
        <v>10216.59</v>
      </c>
      <c r="H31" s="200">
        <v>9503.777</v>
      </c>
      <c r="I31" s="200">
        <v>10100.83</v>
      </c>
      <c r="J31" s="200">
        <v>10236.35</v>
      </c>
      <c r="K31" s="200">
        <v>10342.09</v>
      </c>
      <c r="L31" s="200">
        <v>10484.39</v>
      </c>
      <c r="M31" s="200">
        <v>9023.6039999999994</v>
      </c>
      <c r="N31" s="200">
        <v>9129.0529999999999</v>
      </c>
      <c r="O31" s="200">
        <v>8481.0990000000002</v>
      </c>
      <c r="P31" s="200">
        <v>10375.31</v>
      </c>
      <c r="Q31" s="200">
        <v>10064.57</v>
      </c>
      <c r="R31" s="200">
        <v>9244.85</v>
      </c>
      <c r="S31" s="200">
        <v>10682.41</v>
      </c>
      <c r="T31" s="200">
        <v>10336.959999999999</v>
      </c>
    </row>
    <row r="32" spans="1:20" s="28" customFormat="1">
      <c r="A32" s="411" t="s">
        <v>38</v>
      </c>
      <c r="B32" s="9" t="s">
        <v>46</v>
      </c>
      <c r="C32" s="201">
        <v>3643.9960000000001</v>
      </c>
      <c r="D32" s="201">
        <v>4206.1009999999997</v>
      </c>
      <c r="E32" s="201">
        <v>6091.3270000000002</v>
      </c>
      <c r="F32" s="201">
        <v>6126.6210000000001</v>
      </c>
      <c r="G32" s="201">
        <v>6314.7150000000001</v>
      </c>
      <c r="H32" s="201">
        <v>6376.55</v>
      </c>
      <c r="I32" s="201">
        <v>6685.2920000000004</v>
      </c>
      <c r="J32" s="201">
        <v>6832.7089999999998</v>
      </c>
      <c r="K32" s="201">
        <v>6908.1040000000003</v>
      </c>
      <c r="L32" s="201">
        <v>7426.1040000000003</v>
      </c>
      <c r="M32" s="201">
        <v>7627.8549999999996</v>
      </c>
      <c r="N32" s="201">
        <v>8149.8710000000001</v>
      </c>
      <c r="O32" s="201">
        <v>7910.8320000000003</v>
      </c>
      <c r="P32" s="201">
        <v>8262.0249999999996</v>
      </c>
      <c r="Q32" s="201">
        <v>8678.7890000000007</v>
      </c>
      <c r="R32" s="201">
        <v>8807.9110000000001</v>
      </c>
      <c r="S32" s="201">
        <v>9443.4419999999991</v>
      </c>
      <c r="T32" s="201">
        <v>9755.8809999999994</v>
      </c>
    </row>
    <row r="33" spans="1:21" s="28" customFormat="1">
      <c r="A33" s="411" t="s">
        <v>56</v>
      </c>
      <c r="B33" s="9" t="s">
        <v>46</v>
      </c>
      <c r="C33" s="200">
        <v>11867.12</v>
      </c>
      <c r="D33" s="200">
        <v>10731.64</v>
      </c>
      <c r="E33" s="200">
        <v>10760.01</v>
      </c>
      <c r="F33" s="200">
        <v>10886.88</v>
      </c>
      <c r="G33" s="200">
        <v>10530.77</v>
      </c>
      <c r="H33" s="200">
        <v>10725.45</v>
      </c>
      <c r="I33" s="200">
        <v>10618.48</v>
      </c>
      <c r="J33" s="200">
        <v>10442.549999999999</v>
      </c>
      <c r="K33" s="200">
        <v>11155.49</v>
      </c>
      <c r="L33" s="200">
        <v>11353.58</v>
      </c>
      <c r="M33" s="200">
        <v>11676.49</v>
      </c>
      <c r="N33" s="200">
        <v>11481.26</v>
      </c>
      <c r="O33" s="200">
        <v>12122.14</v>
      </c>
      <c r="P33" s="200">
        <v>12241.2</v>
      </c>
      <c r="Q33" s="200">
        <v>12518.78</v>
      </c>
      <c r="R33" s="200">
        <v>12331.42</v>
      </c>
      <c r="S33" s="200">
        <v>12653.96</v>
      </c>
      <c r="T33" s="200">
        <v>12303.15</v>
      </c>
    </row>
    <row r="34" spans="1:21" s="28" customFormat="1" ht="16.5" customHeight="1">
      <c r="A34" s="958" t="s">
        <v>57</v>
      </c>
      <c r="B34" s="930" t="s">
        <v>46</v>
      </c>
      <c r="C34" s="959">
        <v>3607.47</v>
      </c>
      <c r="D34" s="959">
        <v>3886.127</v>
      </c>
      <c r="E34" s="959">
        <v>4631.2950000000001</v>
      </c>
      <c r="F34" s="959">
        <v>4566.0919999999996</v>
      </c>
      <c r="G34" s="959">
        <v>4737.1189999999997</v>
      </c>
      <c r="H34" s="959">
        <v>5018.8280000000004</v>
      </c>
      <c r="I34" s="959">
        <v>5365.0910000000003</v>
      </c>
      <c r="J34" s="959">
        <v>5582.5510000000004</v>
      </c>
      <c r="K34" s="959">
        <v>6115.558</v>
      </c>
      <c r="L34" s="959">
        <v>7077.6760000000004</v>
      </c>
      <c r="M34" s="959">
        <v>7282.7709999999997</v>
      </c>
      <c r="N34" s="959">
        <v>7540.7349999999997</v>
      </c>
      <c r="O34" s="959">
        <v>7434.6319999999996</v>
      </c>
      <c r="P34" s="959">
        <v>7854.9409999999998</v>
      </c>
      <c r="Q34" s="959">
        <v>8316.2569999999996</v>
      </c>
      <c r="R34" s="959">
        <v>8295.9719999999998</v>
      </c>
      <c r="S34" s="959">
        <v>9043.2489999999998</v>
      </c>
      <c r="T34" s="959">
        <v>9191.9140000000007</v>
      </c>
    </row>
    <row r="35" spans="1:21" s="28" customFormat="1">
      <c r="A35" s="411" t="s">
        <v>40</v>
      </c>
      <c r="B35" s="9" t="s">
        <v>46</v>
      </c>
      <c r="C35" s="200">
        <v>6366.6319999999996</v>
      </c>
      <c r="D35" s="200">
        <v>5818.5389999999998</v>
      </c>
      <c r="E35" s="200">
        <v>6784.2560000000003</v>
      </c>
      <c r="F35" s="200">
        <v>6650.1040000000003</v>
      </c>
      <c r="G35" s="200">
        <v>6809.3860000000004</v>
      </c>
      <c r="H35" s="200">
        <v>6919.74</v>
      </c>
      <c r="I35" s="200">
        <v>6998.683</v>
      </c>
      <c r="J35" s="200">
        <v>7117.4790000000003</v>
      </c>
      <c r="K35" s="200">
        <v>7489.6220000000003</v>
      </c>
      <c r="L35" s="200">
        <v>8000.8580000000002</v>
      </c>
      <c r="M35" s="200">
        <v>7812.951</v>
      </c>
      <c r="N35" s="200">
        <v>7833.9790000000003</v>
      </c>
      <c r="O35" s="200">
        <v>7713.66</v>
      </c>
      <c r="P35" s="200">
        <v>7771.7190000000001</v>
      </c>
      <c r="Q35" s="200">
        <v>7864.0990000000002</v>
      </c>
      <c r="R35" s="200">
        <v>7985.07</v>
      </c>
      <c r="S35" s="200">
        <v>8465.8369999999995</v>
      </c>
      <c r="T35" s="200">
        <v>8822.74</v>
      </c>
    </row>
    <row r="36" spans="1:21" s="28" customFormat="1">
      <c r="A36" s="411" t="s">
        <v>27</v>
      </c>
      <c r="B36" s="9" t="s">
        <v>46</v>
      </c>
      <c r="C36" s="201">
        <v>10209.870000000001</v>
      </c>
      <c r="D36" s="201">
        <v>9833.51</v>
      </c>
      <c r="E36" s="201">
        <v>9935.5499999999993</v>
      </c>
      <c r="F36" s="201">
        <v>10070.11</v>
      </c>
      <c r="G36" s="201">
        <v>10060.36</v>
      </c>
      <c r="H36" s="201">
        <v>10035.6</v>
      </c>
      <c r="I36" s="201">
        <v>9920.9040000000005</v>
      </c>
      <c r="J36" s="201">
        <v>10077.77</v>
      </c>
      <c r="K36" s="201">
        <v>10507.68</v>
      </c>
      <c r="L36" s="201">
        <v>10751.01</v>
      </c>
      <c r="M36" s="201">
        <v>11242.29</v>
      </c>
      <c r="N36" s="201">
        <v>11791.66</v>
      </c>
      <c r="O36" s="201">
        <v>11802.52</v>
      </c>
      <c r="P36" s="201">
        <v>11873.3</v>
      </c>
      <c r="Q36" s="201">
        <v>11581.87</v>
      </c>
      <c r="R36" s="201">
        <v>12204.54</v>
      </c>
      <c r="S36" s="201">
        <v>12646.59</v>
      </c>
      <c r="T36" s="201">
        <v>12521.12</v>
      </c>
    </row>
    <row r="37" spans="1:21" s="28" customFormat="1">
      <c r="A37" s="411" t="s">
        <v>43</v>
      </c>
      <c r="B37" s="9" t="s">
        <v>46</v>
      </c>
      <c r="C37" s="200">
        <v>5454.451</v>
      </c>
      <c r="D37" s="200">
        <v>5299.4250000000002</v>
      </c>
      <c r="E37" s="200">
        <v>6685.7340000000004</v>
      </c>
      <c r="F37" s="200">
        <v>6390.3869999999997</v>
      </c>
      <c r="G37" s="200">
        <v>6365.1840000000002</v>
      </c>
      <c r="H37" s="200">
        <v>6667.12</v>
      </c>
      <c r="I37" s="200">
        <v>6694.5820000000003</v>
      </c>
      <c r="J37" s="200">
        <v>7019.3010000000004</v>
      </c>
      <c r="K37" s="200">
        <v>7547.7520000000004</v>
      </c>
      <c r="L37" s="200">
        <v>7827.7020000000002</v>
      </c>
      <c r="M37" s="200">
        <v>7856.0249999999996</v>
      </c>
      <c r="N37" s="200">
        <v>8136.8459999999995</v>
      </c>
      <c r="O37" s="200">
        <v>7692.808</v>
      </c>
      <c r="P37" s="200">
        <v>8066.143</v>
      </c>
      <c r="Q37" s="200">
        <v>7991.5820000000003</v>
      </c>
      <c r="R37" s="200">
        <v>8214.1659999999993</v>
      </c>
      <c r="S37" s="200">
        <v>8647.4889999999996</v>
      </c>
      <c r="T37" s="200">
        <v>8671.3240000000005</v>
      </c>
    </row>
    <row r="38" spans="1:21" s="28" customFormat="1" ht="16.5" customHeight="1">
      <c r="A38" s="411" t="s">
        <v>58</v>
      </c>
      <c r="B38" s="9" t="s">
        <v>46</v>
      </c>
      <c r="C38" s="201">
        <v>12175.59</v>
      </c>
      <c r="D38" s="201">
        <v>12393.09</v>
      </c>
      <c r="E38" s="201">
        <v>13366.47</v>
      </c>
      <c r="F38" s="201">
        <v>12767.44</v>
      </c>
      <c r="G38" s="201">
        <v>13116.28</v>
      </c>
      <c r="H38" s="201">
        <v>13068.73</v>
      </c>
      <c r="I38" s="201">
        <v>13391.62</v>
      </c>
      <c r="J38" s="201">
        <v>13876.88</v>
      </c>
      <c r="K38" s="201">
        <v>13824.52</v>
      </c>
      <c r="L38" s="201">
        <v>15140.35</v>
      </c>
      <c r="M38" s="201">
        <v>14900.93</v>
      </c>
      <c r="N38" s="201">
        <v>14476.71</v>
      </c>
      <c r="O38" s="201">
        <v>15341.34</v>
      </c>
      <c r="P38" s="201">
        <v>16131.15</v>
      </c>
      <c r="Q38" s="201">
        <v>16140.61</v>
      </c>
      <c r="R38" s="201">
        <v>15742.38</v>
      </c>
      <c r="S38" s="201">
        <v>17127.78</v>
      </c>
      <c r="T38" s="201">
        <v>17652.650000000001</v>
      </c>
    </row>
    <row r="39" spans="1:21" s="28" customFormat="1">
      <c r="A39" s="411" t="s">
        <v>59</v>
      </c>
      <c r="B39" s="9" t="s">
        <v>46</v>
      </c>
      <c r="C39" s="200">
        <v>10582.21</v>
      </c>
      <c r="D39" s="200">
        <v>10612.17</v>
      </c>
      <c r="E39" s="200">
        <v>10528.12</v>
      </c>
      <c r="F39" s="200">
        <v>10736.64</v>
      </c>
      <c r="G39" s="200">
        <v>10786.4</v>
      </c>
      <c r="H39" s="200">
        <v>10821.47</v>
      </c>
      <c r="I39" s="200">
        <v>11417.22</v>
      </c>
      <c r="J39" s="200">
        <v>11864.16</v>
      </c>
      <c r="K39" s="200">
        <v>11464.81</v>
      </c>
      <c r="L39" s="200">
        <v>11178.26</v>
      </c>
      <c r="M39" s="200">
        <v>11398.88</v>
      </c>
      <c r="N39" s="200">
        <v>10950.86</v>
      </c>
      <c r="O39" s="200">
        <v>10959.83</v>
      </c>
      <c r="P39" s="200">
        <v>11202.11</v>
      </c>
      <c r="Q39" s="200">
        <v>10983.96</v>
      </c>
      <c r="R39" s="200">
        <v>11570.28</v>
      </c>
      <c r="S39" s="200">
        <v>11456.44</v>
      </c>
      <c r="T39" s="200">
        <v>11165.24</v>
      </c>
    </row>
    <row r="40" spans="1:21" s="28" customFormat="1" ht="16.5" customHeight="1">
      <c r="A40" s="411" t="s">
        <v>60</v>
      </c>
      <c r="B40" s="9" t="s">
        <v>46</v>
      </c>
      <c r="C40" s="201">
        <v>7457.1469999999999</v>
      </c>
      <c r="D40" s="201">
        <v>7688.6239999999998</v>
      </c>
      <c r="E40" s="201">
        <v>8724.4169999999995</v>
      </c>
      <c r="F40" s="201">
        <v>8929.7649999999994</v>
      </c>
      <c r="G40" s="201">
        <v>9349.9089999999997</v>
      </c>
      <c r="H40" s="201">
        <v>9511.0300000000007</v>
      </c>
      <c r="I40" s="201">
        <v>9793.5859999999993</v>
      </c>
      <c r="J40" s="201">
        <v>10037.709999999999</v>
      </c>
      <c r="K40" s="201">
        <v>10462.08</v>
      </c>
      <c r="L40" s="201">
        <v>11132.43</v>
      </c>
      <c r="M40" s="201">
        <v>11235.95</v>
      </c>
      <c r="N40" s="201">
        <v>11402.62</v>
      </c>
      <c r="O40" s="201">
        <v>11226.78</v>
      </c>
      <c r="P40" s="201">
        <v>12290.79</v>
      </c>
      <c r="Q40" s="201">
        <v>12078.54</v>
      </c>
      <c r="R40" s="201">
        <v>12452.95</v>
      </c>
      <c r="S40" s="201">
        <v>13706.31</v>
      </c>
      <c r="T40" s="201">
        <v>13964.55</v>
      </c>
    </row>
    <row r="41" spans="1:21" s="28" customFormat="1" ht="16.5" customHeight="1">
      <c r="A41" s="411" t="s">
        <v>61</v>
      </c>
      <c r="B41" s="9" t="s">
        <v>46</v>
      </c>
      <c r="C41" s="200">
        <v>4733.25</v>
      </c>
      <c r="D41" s="200">
        <v>4981.8310000000001</v>
      </c>
      <c r="E41" s="200">
        <v>5592.2269999999999</v>
      </c>
      <c r="F41" s="200">
        <v>5754.7449999999999</v>
      </c>
      <c r="G41" s="200">
        <v>5791.9989999999998</v>
      </c>
      <c r="H41" s="200">
        <v>5940.8059999999996</v>
      </c>
      <c r="I41" s="200">
        <v>6041.2110000000002</v>
      </c>
      <c r="J41" s="200">
        <v>6213.6779999999999</v>
      </c>
      <c r="K41" s="200">
        <v>6440.3270000000002</v>
      </c>
      <c r="L41" s="200">
        <v>6442.1850000000004</v>
      </c>
      <c r="M41" s="200">
        <v>6592.4290000000001</v>
      </c>
      <c r="N41" s="200">
        <v>6741.8270000000002</v>
      </c>
      <c r="O41" s="200">
        <v>6755.2420000000002</v>
      </c>
      <c r="P41" s="200">
        <v>6941.15</v>
      </c>
      <c r="Q41" s="200">
        <v>7205.5339999999997</v>
      </c>
      <c r="R41" s="200">
        <v>7240.4369999999999</v>
      </c>
      <c r="S41" s="200">
        <v>7299.6809999999996</v>
      </c>
      <c r="T41" s="200">
        <v>7605.4579999999996</v>
      </c>
    </row>
    <row r="42" spans="1:21">
      <c r="A42" s="394" t="s">
        <v>64</v>
      </c>
      <c r="C42" s="417">
        <f>AVERAGE(C7:C41)</f>
        <v>6941.3932571428568</v>
      </c>
      <c r="D42" s="417">
        <f t="shared" ref="D42:T42" si="0">AVERAGE(D7:D41)</f>
        <v>7139.2241999999997</v>
      </c>
      <c r="E42" s="417">
        <f t="shared" si="0"/>
        <v>7899.5425142857148</v>
      </c>
      <c r="F42" s="417">
        <f t="shared" si="0"/>
        <v>7909.3325714285738</v>
      </c>
      <c r="G42" s="417">
        <f t="shared" si="0"/>
        <v>8058.6167428571434</v>
      </c>
      <c r="H42" s="417">
        <f t="shared" si="0"/>
        <v>8035.6486857142863</v>
      </c>
      <c r="I42" s="417">
        <f t="shared" si="0"/>
        <v>8226.1307714285704</v>
      </c>
      <c r="J42" s="417">
        <f t="shared" si="0"/>
        <v>8455.0413999999982</v>
      </c>
      <c r="K42" s="417">
        <f t="shared" si="0"/>
        <v>8683.4303142857134</v>
      </c>
      <c r="L42" s="417">
        <f t="shared" si="0"/>
        <v>9016.4965428571413</v>
      </c>
      <c r="M42" s="417">
        <f t="shared" si="0"/>
        <v>9018.1418000000012</v>
      </c>
      <c r="N42" s="417">
        <f t="shared" si="0"/>
        <v>9021.6960285714285</v>
      </c>
      <c r="O42" s="417">
        <f t="shared" si="0"/>
        <v>8913.5577428571451</v>
      </c>
      <c r="P42" s="417">
        <f t="shared" si="0"/>
        <v>9350.4928857142877</v>
      </c>
      <c r="Q42" s="417">
        <f t="shared" si="0"/>
        <v>9399.3188857142868</v>
      </c>
      <c r="R42" s="417">
        <f t="shared" si="0"/>
        <v>9528.093685714286</v>
      </c>
      <c r="S42" s="417">
        <f t="shared" si="0"/>
        <v>10034.1206</v>
      </c>
      <c r="T42" s="417">
        <f t="shared" si="0"/>
        <v>10268.692617647059</v>
      </c>
      <c r="U42" s="419"/>
    </row>
    <row r="43" spans="1:21">
      <c r="A43" s="394" t="s">
        <v>3323</v>
      </c>
      <c r="C43" s="417">
        <f>STDEV(C7:C41)</f>
        <v>2594.1533495774615</v>
      </c>
      <c r="D43" s="417">
        <f t="shared" ref="D43:T43" si="1">STDEV(D7:D41)</f>
        <v>2497.4909377059398</v>
      </c>
      <c r="E43" s="417">
        <f t="shared" si="1"/>
        <v>2487.5637782990298</v>
      </c>
      <c r="F43" s="417">
        <f t="shared" si="1"/>
        <v>2414.2864779745255</v>
      </c>
      <c r="G43" s="417">
        <f t="shared" si="1"/>
        <v>2432.2990580744836</v>
      </c>
      <c r="H43" s="417">
        <f t="shared" si="1"/>
        <v>2379.9281344792184</v>
      </c>
      <c r="I43" s="417">
        <f t="shared" si="1"/>
        <v>2425.8535886224754</v>
      </c>
      <c r="J43" s="417">
        <f t="shared" si="1"/>
        <v>2433.9885946305822</v>
      </c>
      <c r="K43" s="417">
        <f t="shared" si="1"/>
        <v>2470.5498780193798</v>
      </c>
      <c r="L43" s="417">
        <f t="shared" si="1"/>
        <v>2591.4645109409789</v>
      </c>
      <c r="M43" s="417">
        <f t="shared" si="1"/>
        <v>2581.8892901637564</v>
      </c>
      <c r="N43" s="417">
        <f t="shared" si="1"/>
        <v>2552.5314684262294</v>
      </c>
      <c r="O43" s="417">
        <f t="shared" si="1"/>
        <v>2686.9545036684572</v>
      </c>
      <c r="P43" s="417">
        <f t="shared" si="1"/>
        <v>2848.7179246933197</v>
      </c>
      <c r="Q43" s="417">
        <f t="shared" si="1"/>
        <v>2790.2622597069499</v>
      </c>
      <c r="R43" s="417">
        <f t="shared" si="1"/>
        <v>2840.2244977422329</v>
      </c>
      <c r="S43" s="417">
        <f t="shared" si="1"/>
        <v>3161.916080495158</v>
      </c>
      <c r="T43" s="417">
        <f t="shared" si="1"/>
        <v>3458.4883999912545</v>
      </c>
      <c r="U43" s="419"/>
    </row>
    <row r="44" spans="1:21">
      <c r="A44" s="668" t="s">
        <v>3324</v>
      </c>
      <c r="C44" s="667">
        <f>(C34-C42)/C43</f>
        <v>-1.2851681484773789</v>
      </c>
      <c r="D44" s="667">
        <f t="shared" ref="D44:S44" si="2">(D34-D42)/D43</f>
        <v>-1.3025461477702573</v>
      </c>
      <c r="E44" s="667">
        <f t="shared" si="2"/>
        <v>-1.3138346613651484</v>
      </c>
      <c r="F44" s="667">
        <f t="shared" si="2"/>
        <v>-1.3847737631506756</v>
      </c>
      <c r="G44" s="667">
        <f t="shared" si="2"/>
        <v>-1.36557950463813</v>
      </c>
      <c r="H44" s="667">
        <f t="shared" si="2"/>
        <v>-1.2676099929271325</v>
      </c>
      <c r="I44" s="667">
        <f t="shared" si="2"/>
        <v>-1.1793950734896641</v>
      </c>
      <c r="J44" s="667">
        <f t="shared" si="2"/>
        <v>-1.180157707532713</v>
      </c>
      <c r="K44" s="667">
        <f t="shared" si="2"/>
        <v>-1.0393930262781645</v>
      </c>
      <c r="L44" s="667">
        <f t="shared" si="2"/>
        <v>-0.7481563165042695</v>
      </c>
      <c r="M44" s="667">
        <f t="shared" si="2"/>
        <v>-0.67213215013178806</v>
      </c>
      <c r="N44" s="667">
        <f t="shared" si="2"/>
        <v>-0.58019305418574119</v>
      </c>
      <c r="O44" s="667">
        <f t="shared" si="2"/>
        <v>-0.55040967044212741</v>
      </c>
      <c r="P44" s="667">
        <f t="shared" si="2"/>
        <v>-0.52499121543432292</v>
      </c>
      <c r="Q44" s="667">
        <f t="shared" si="2"/>
        <v>-0.38815773748380084</v>
      </c>
      <c r="R44" s="667">
        <f t="shared" si="2"/>
        <v>-0.43381137184533525</v>
      </c>
      <c r="S44" s="667">
        <f t="shared" si="2"/>
        <v>-0.31337694447754899</v>
      </c>
      <c r="T44" s="667">
        <f>(T34-T42)/T43</f>
        <v>-0.31134371237150338</v>
      </c>
    </row>
  </sheetData>
  <mergeCells count="5">
    <mergeCell ref="A3:B3"/>
    <mergeCell ref="C3:T3"/>
    <mergeCell ref="A4:B4"/>
    <mergeCell ref="C4:T4"/>
    <mergeCell ref="A5:B5"/>
  </mergeCells>
  <hyperlinks>
    <hyperlink ref="A2" r:id="rId1" display="http://stats.oecd.org/OECDStat_Metadata/ShowMetadata.ashx?Dataset=GREEN_GROWTH&amp;ShowOnWeb=true&amp;Lang=en"/>
    <hyperlink ref="A17" r:id="rId2" display="http://stats.oecd.org/OECDStat_Metadata/ShowMetadata.ashx?Dataset=GREEN_GROWTH&amp;Coords=[COU].[DEU]&amp;ShowOnWeb=true&amp;Lang=en"/>
    <hyperlink ref="A22" r:id="rId3" display="http://stats.oecd.org/OECDStat_Metadata/ShowMetadata.ashx?Dataset=GREEN_GROWTH&amp;Coords=[COU].[ISR]&amp;ShowOnWeb=true&amp;Lang=en"/>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M107"/>
  <sheetViews>
    <sheetView topLeftCell="A16" workbookViewId="0">
      <selection activeCell="A35" sqref="A35:A37"/>
    </sheetView>
  </sheetViews>
  <sheetFormatPr defaultColWidth="9" defaultRowHeight="16.5"/>
  <cols>
    <col min="1" max="1" width="35.28515625" customWidth="1"/>
    <col min="2" max="13" width="10" bestFit="1" customWidth="1"/>
    <col min="15" max="15" width="16.140625" customWidth="1"/>
    <col min="16" max="27" width="9" bestFit="1" customWidth="1"/>
    <col min="29" max="29" width="27.42578125" customWidth="1"/>
    <col min="30" max="32" width="11.5703125" bestFit="1" customWidth="1"/>
    <col min="33" max="39" width="9.140625" bestFit="1" customWidth="1"/>
    <col min="40" max="41" width="11.5703125" bestFit="1" customWidth="1"/>
  </cols>
  <sheetData>
    <row r="1" spans="1:13">
      <c r="A1" s="252" t="s">
        <v>3344</v>
      </c>
    </row>
    <row r="4" spans="1:13">
      <c r="A4" s="252" t="s">
        <v>135</v>
      </c>
      <c r="B4" s="252" t="s">
        <v>95</v>
      </c>
      <c r="C4" s="252" t="s">
        <v>96</v>
      </c>
      <c r="D4" s="252" t="s">
        <v>97</v>
      </c>
      <c r="E4" s="252" t="s">
        <v>98</v>
      </c>
      <c r="F4" s="252" t="s">
        <v>99</v>
      </c>
      <c r="G4" s="252" t="s">
        <v>100</v>
      </c>
      <c r="H4" s="252" t="s">
        <v>101</v>
      </c>
      <c r="I4" s="252" t="s">
        <v>102</v>
      </c>
      <c r="J4" s="252" t="s">
        <v>103</v>
      </c>
      <c r="K4" s="252" t="s">
        <v>104</v>
      </c>
      <c r="L4" s="252" t="s">
        <v>125</v>
      </c>
      <c r="M4" s="252" t="s">
        <v>136</v>
      </c>
    </row>
    <row r="5" spans="1:13">
      <c r="A5" t="s">
        <v>21</v>
      </c>
      <c r="B5">
        <f t="shared" ref="B5:M5" si="0">B80/B45</f>
        <v>0</v>
      </c>
      <c r="C5">
        <f t="shared" si="0"/>
        <v>0</v>
      </c>
      <c r="D5">
        <f t="shared" si="0"/>
        <v>0</v>
      </c>
      <c r="E5">
        <f t="shared" si="0"/>
        <v>0</v>
      </c>
      <c r="F5">
        <f t="shared" si="0"/>
        <v>0</v>
      </c>
      <c r="G5">
        <f t="shared" si="0"/>
        <v>0</v>
      </c>
      <c r="H5">
        <f t="shared" si="0"/>
        <v>0</v>
      </c>
      <c r="I5">
        <f t="shared" si="0"/>
        <v>0</v>
      </c>
      <c r="J5">
        <f t="shared" si="0"/>
        <v>0</v>
      </c>
      <c r="K5">
        <f t="shared" si="0"/>
        <v>0</v>
      </c>
      <c r="L5">
        <f t="shared" si="0"/>
        <v>0</v>
      </c>
      <c r="M5">
        <f t="shared" si="0"/>
        <v>0</v>
      </c>
    </row>
    <row r="6" spans="1:13">
      <c r="A6" t="s">
        <v>22</v>
      </c>
      <c r="B6" s="29">
        <f t="shared" ref="B6:M6" si="1">B81/B46</f>
        <v>0.45809009151151781</v>
      </c>
      <c r="C6" s="29">
        <f t="shared" si="1"/>
        <v>0.44374370557234072</v>
      </c>
      <c r="D6" s="29">
        <f t="shared" si="1"/>
        <v>0.39416010189159861</v>
      </c>
      <c r="E6" s="29">
        <f t="shared" si="1"/>
        <v>0.39218792679595738</v>
      </c>
      <c r="F6" s="29">
        <f t="shared" si="1"/>
        <v>0.4809717337765661</v>
      </c>
      <c r="G6" s="29">
        <f t="shared" si="1"/>
        <v>0.47311437076918544</v>
      </c>
      <c r="H6" s="29">
        <f t="shared" si="1"/>
        <v>0.46933797192144588</v>
      </c>
      <c r="I6" s="29">
        <f t="shared" si="1"/>
        <v>0.47028843033577028</v>
      </c>
      <c r="J6" s="29">
        <f t="shared" si="1"/>
        <v>0.50643353105800371</v>
      </c>
      <c r="K6" s="29">
        <f t="shared" si="1"/>
        <v>0.48018598119637623</v>
      </c>
      <c r="L6" s="29">
        <f t="shared" si="1"/>
        <v>0.45339312463262488</v>
      </c>
      <c r="M6" s="29">
        <f t="shared" si="1"/>
        <v>0.45333877884419033</v>
      </c>
    </row>
    <row r="7" spans="1:13">
      <c r="A7" t="s">
        <v>23</v>
      </c>
      <c r="B7" s="29">
        <f t="shared" ref="B7:M7" si="2">B82/B47</f>
        <v>0.72913091059137314</v>
      </c>
      <c r="C7" s="29">
        <f t="shared" si="2"/>
        <v>0.71080448396944729</v>
      </c>
      <c r="D7" s="29">
        <f t="shared" si="2"/>
        <v>0.71725489480058668</v>
      </c>
      <c r="E7" s="29">
        <f t="shared" si="2"/>
        <v>0.71196352699670595</v>
      </c>
      <c r="F7" s="29">
        <f t="shared" si="2"/>
        <v>0.70575329469143311</v>
      </c>
      <c r="G7" s="29">
        <f t="shared" si="2"/>
        <v>0.69532060593484124</v>
      </c>
      <c r="H7" s="29">
        <f t="shared" si="2"/>
        <v>0.66892171486310925</v>
      </c>
      <c r="I7" s="29">
        <f t="shared" si="2"/>
        <v>0.65707620282293722</v>
      </c>
      <c r="J7" s="29">
        <f t="shared" si="2"/>
        <v>0.65324267291910898</v>
      </c>
      <c r="K7" s="29">
        <f t="shared" si="2"/>
        <v>0.62967374449779911</v>
      </c>
      <c r="L7" s="29">
        <f t="shared" si="2"/>
        <v>0.59013306175601443</v>
      </c>
      <c r="M7" s="29">
        <f t="shared" si="2"/>
        <v>0.57953235888033072</v>
      </c>
    </row>
    <row r="8" spans="1:13">
      <c r="A8" t="s">
        <v>24</v>
      </c>
      <c r="B8" s="29">
        <f t="shared" ref="B8:M8" si="3">B83/B48</f>
        <v>0</v>
      </c>
      <c r="C8" s="29">
        <f t="shared" si="3"/>
        <v>0</v>
      </c>
      <c r="D8" s="29">
        <f t="shared" si="3"/>
        <v>0</v>
      </c>
      <c r="E8" s="29">
        <f t="shared" si="3"/>
        <v>0</v>
      </c>
      <c r="F8" s="29">
        <f t="shared" si="3"/>
        <v>0</v>
      </c>
      <c r="G8" s="29">
        <f t="shared" si="3"/>
        <v>0</v>
      </c>
      <c r="H8" s="29">
        <f t="shared" si="3"/>
        <v>0</v>
      </c>
      <c r="I8" s="29">
        <f t="shared" si="3"/>
        <v>0</v>
      </c>
      <c r="J8" s="29">
        <f t="shared" si="3"/>
        <v>0</v>
      </c>
      <c r="K8" s="29">
        <f t="shared" si="3"/>
        <v>0</v>
      </c>
      <c r="L8" s="29">
        <f t="shared" si="3"/>
        <v>0</v>
      </c>
      <c r="M8" s="29">
        <f t="shared" si="3"/>
        <v>0</v>
      </c>
    </row>
    <row r="9" spans="1:13">
      <c r="A9" t="s">
        <v>25</v>
      </c>
      <c r="B9" s="29">
        <f t="shared" ref="B9:M9" si="4">B84/B49</f>
        <v>0.42807068020315109</v>
      </c>
      <c r="C9" s="29">
        <f t="shared" si="4"/>
        <v>0.42656140550990534</v>
      </c>
      <c r="D9" s="29">
        <f t="shared" si="4"/>
        <v>0.41292099716867964</v>
      </c>
      <c r="E9" s="29">
        <f t="shared" si="4"/>
        <v>0.38380665741525039</v>
      </c>
      <c r="F9" s="29">
        <f t="shared" si="4"/>
        <v>0.39834610464119441</v>
      </c>
      <c r="G9" s="29">
        <f t="shared" si="4"/>
        <v>0.37668231623669851</v>
      </c>
      <c r="H9" s="29">
        <f t="shared" si="4"/>
        <v>0.36640991025506325</v>
      </c>
      <c r="I9" s="29">
        <f t="shared" si="4"/>
        <v>0.35677657727394962</v>
      </c>
      <c r="J9" s="29">
        <f t="shared" si="4"/>
        <v>0.38066175391688545</v>
      </c>
      <c r="K9" s="29">
        <f t="shared" si="4"/>
        <v>0.38787534542740099</v>
      </c>
      <c r="L9" s="29">
        <f t="shared" si="4"/>
        <v>0.37369231700732292</v>
      </c>
      <c r="M9" s="29">
        <f t="shared" si="4"/>
        <v>0.36818341845630692</v>
      </c>
    </row>
    <row r="10" spans="1:13">
      <c r="A10" t="s">
        <v>26</v>
      </c>
      <c r="B10" s="29">
        <f t="shared" ref="B10:M10" si="5">B85/B50</f>
        <v>0.82925018559762431</v>
      </c>
      <c r="C10" s="29">
        <f t="shared" si="5"/>
        <v>0.8165768194070081</v>
      </c>
      <c r="D10" s="29">
        <f t="shared" si="5"/>
        <v>0.8210583460434816</v>
      </c>
      <c r="E10" s="29">
        <f t="shared" si="5"/>
        <v>0.82780343272028389</v>
      </c>
      <c r="F10" s="29">
        <f t="shared" si="5"/>
        <v>0.83106100133844507</v>
      </c>
      <c r="G10" s="29">
        <f t="shared" si="5"/>
        <v>0.82122825701100455</v>
      </c>
      <c r="H10" s="29">
        <f t="shared" si="5"/>
        <v>0.79205348982635038</v>
      </c>
      <c r="I10" s="29">
        <f t="shared" si="5"/>
        <v>0.79970792852361927</v>
      </c>
      <c r="J10" s="29">
        <f t="shared" si="5"/>
        <v>0.80616923718215927</v>
      </c>
      <c r="K10" s="29">
        <f t="shared" si="5"/>
        <v>0.79253658057546883</v>
      </c>
      <c r="L10" s="29">
        <f t="shared" si="5"/>
        <v>0.78285249323404027</v>
      </c>
      <c r="M10" s="29">
        <f t="shared" si="5"/>
        <v>0.78499048402859939</v>
      </c>
    </row>
    <row r="11" spans="1:13">
      <c r="A11" t="s">
        <v>50</v>
      </c>
      <c r="B11" s="29">
        <f t="shared" ref="B11:M11" si="6">B86/B51</f>
        <v>0.57552466612155895</v>
      </c>
      <c r="C11" s="29">
        <f t="shared" si="6"/>
        <v>0.48286338681306967</v>
      </c>
      <c r="D11" s="29">
        <f t="shared" si="6"/>
        <v>0.49796612227551462</v>
      </c>
      <c r="E11" s="29">
        <f t="shared" si="6"/>
        <v>0.49382640958579166</v>
      </c>
      <c r="F11" s="29">
        <f t="shared" si="6"/>
        <v>0.4466885526691407</v>
      </c>
      <c r="G11" s="29">
        <f t="shared" si="6"/>
        <v>0.42010076217542952</v>
      </c>
      <c r="H11" s="29">
        <f t="shared" si="6"/>
        <v>0.38705890477176991</v>
      </c>
      <c r="I11" s="29">
        <f t="shared" si="6"/>
        <v>0.5352312390924957</v>
      </c>
      <c r="J11" s="29">
        <f t="shared" si="6"/>
        <v>0.45204827873238596</v>
      </c>
      <c r="K11" s="29">
        <f t="shared" si="6"/>
        <v>0.25115464245899027</v>
      </c>
      <c r="L11" s="29">
        <f t="shared" si="6"/>
        <v>0.57406995866482946</v>
      </c>
      <c r="M11" s="29">
        <f t="shared" si="6"/>
        <v>0.48303988859047053</v>
      </c>
    </row>
    <row r="12" spans="1:13">
      <c r="A12" t="s">
        <v>48</v>
      </c>
      <c r="B12" s="29">
        <f t="shared" ref="B12:M12" si="7">B87/B52</f>
        <v>0.82446781691490112</v>
      </c>
      <c r="C12" s="29">
        <f t="shared" si="7"/>
        <v>0.82857170555787141</v>
      </c>
      <c r="D12" s="29">
        <f t="shared" si="7"/>
        <v>0.82688489661517606</v>
      </c>
      <c r="E12" s="29">
        <f t="shared" si="7"/>
        <v>0.81092374420612789</v>
      </c>
      <c r="F12" s="29">
        <f t="shared" si="7"/>
        <v>0.82432764397802871</v>
      </c>
      <c r="G12" s="29">
        <f t="shared" si="7"/>
        <v>0.82410842811670004</v>
      </c>
      <c r="H12" s="29">
        <f t="shared" si="7"/>
        <v>0.81099659766101595</v>
      </c>
      <c r="I12" s="29">
        <f t="shared" si="7"/>
        <v>0.77437042839449977</v>
      </c>
      <c r="J12" s="29">
        <f t="shared" si="7"/>
        <v>0.77926838132222986</v>
      </c>
      <c r="K12" s="29">
        <f t="shared" si="7"/>
        <v>0.77145925833581064</v>
      </c>
      <c r="L12" s="29">
        <f t="shared" si="7"/>
        <v>0.72250977191701393</v>
      </c>
      <c r="M12" s="29">
        <f t="shared" si="7"/>
        <v>0.72508177357804837</v>
      </c>
    </row>
    <row r="13" spans="1:13">
      <c r="A13" t="s">
        <v>27</v>
      </c>
      <c r="B13" s="29">
        <f t="shared" ref="B13:M13" si="8">B88/B53</f>
        <v>0.21287504921304901</v>
      </c>
      <c r="C13" s="29">
        <f t="shared" si="8"/>
        <v>0.19939934558330527</v>
      </c>
      <c r="D13" s="29">
        <f t="shared" si="8"/>
        <v>0.2087904763174383</v>
      </c>
      <c r="E13" s="29">
        <f t="shared" si="8"/>
        <v>0.19401429231242942</v>
      </c>
      <c r="F13" s="29">
        <f t="shared" si="8"/>
        <v>0.18102736112908202</v>
      </c>
      <c r="G13" s="29">
        <f t="shared" si="8"/>
        <v>0.13891805418009465</v>
      </c>
      <c r="H13" s="29">
        <f t="shared" si="8"/>
        <v>0.12601724143632342</v>
      </c>
      <c r="I13" s="29">
        <f t="shared" si="8"/>
        <v>9.6206491982792325E-2</v>
      </c>
      <c r="J13" s="29">
        <f t="shared" si="8"/>
        <v>8.3206368254227531E-2</v>
      </c>
      <c r="K13" s="29">
        <f t="shared" si="8"/>
        <v>7.3824395922212405E-2</v>
      </c>
      <c r="L13" s="29">
        <f t="shared" si="8"/>
        <v>5.0983635953470344E-2</v>
      </c>
      <c r="M13" s="29">
        <f t="shared" si="8"/>
        <v>4.6597484960706086E-2</v>
      </c>
    </row>
    <row r="14" spans="1:13">
      <c r="A14" t="s">
        <v>28</v>
      </c>
      <c r="B14" s="29">
        <f t="shared" ref="B14:M14" si="9">B89/B54</f>
        <v>8.0245112343157281E-3</v>
      </c>
      <c r="C14" s="29">
        <f t="shared" si="9"/>
        <v>7.3406473948825208E-4</v>
      </c>
      <c r="D14" s="29">
        <f t="shared" si="9"/>
        <v>0</v>
      </c>
      <c r="E14" s="29">
        <f t="shared" si="9"/>
        <v>0</v>
      </c>
      <c r="F14" s="29">
        <f t="shared" si="9"/>
        <v>0</v>
      </c>
      <c r="G14" s="29">
        <f t="shared" si="9"/>
        <v>0</v>
      </c>
      <c r="H14" s="29">
        <f t="shared" si="9"/>
        <v>0</v>
      </c>
      <c r="I14" s="29">
        <f t="shared" si="9"/>
        <v>0</v>
      </c>
      <c r="J14" s="29">
        <f t="shared" si="9"/>
        <v>0</v>
      </c>
      <c r="K14" s="29">
        <f t="shared" si="9"/>
        <v>0</v>
      </c>
      <c r="L14" s="29">
        <f t="shared" si="9"/>
        <v>0</v>
      </c>
      <c r="M14" s="29">
        <f t="shared" si="9"/>
        <v>0</v>
      </c>
    </row>
    <row r="15" spans="1:13">
      <c r="A15" t="s">
        <v>69</v>
      </c>
      <c r="B15" s="29">
        <f t="shared" ref="B15:M15" si="10">B90/B55</f>
        <v>0</v>
      </c>
      <c r="C15" s="29">
        <f t="shared" si="10"/>
        <v>0</v>
      </c>
      <c r="D15" s="29">
        <f t="shared" si="10"/>
        <v>0</v>
      </c>
      <c r="E15" s="29">
        <f t="shared" si="10"/>
        <v>0</v>
      </c>
      <c r="F15" s="29">
        <f t="shared" si="10"/>
        <v>0</v>
      </c>
      <c r="G15" s="29">
        <f t="shared" si="10"/>
        <v>0</v>
      </c>
      <c r="H15" s="29">
        <f t="shared" si="10"/>
        <v>0</v>
      </c>
      <c r="I15" s="29">
        <f t="shared" si="10"/>
        <v>0</v>
      </c>
      <c r="J15" s="29">
        <f t="shared" si="10"/>
        <v>0</v>
      </c>
      <c r="K15" s="29">
        <f t="shared" si="10"/>
        <v>0</v>
      </c>
      <c r="L15" s="29">
        <f t="shared" si="10"/>
        <v>0</v>
      </c>
      <c r="M15" s="29">
        <f t="shared" si="10"/>
        <v>0</v>
      </c>
    </row>
    <row r="16" spans="1:13">
      <c r="A16" t="s">
        <v>29</v>
      </c>
      <c r="B16" s="29">
        <f t="shared" ref="B16:M16" si="11">B91/B56</f>
        <v>5.3032149905991501E-3</v>
      </c>
      <c r="C16" s="29">
        <f t="shared" si="11"/>
        <v>2.1335199305748498E-3</v>
      </c>
      <c r="D16" s="29">
        <f t="shared" si="11"/>
        <v>1.993388429752066E-3</v>
      </c>
      <c r="E16" s="29">
        <f t="shared" si="11"/>
        <v>4.4195296690004886E-4</v>
      </c>
      <c r="F16" s="29">
        <f t="shared" si="11"/>
        <v>3.2181680506179651E-3</v>
      </c>
      <c r="G16" s="29">
        <f t="shared" si="11"/>
        <v>2.2546101163111788E-3</v>
      </c>
      <c r="H16" s="29">
        <f t="shared" si="11"/>
        <v>1.4423183136553146E-3</v>
      </c>
      <c r="I16" s="29">
        <f t="shared" si="11"/>
        <v>1.9419475825630677E-3</v>
      </c>
      <c r="J16" s="29">
        <f t="shared" si="11"/>
        <v>1.8249429705321709E-3</v>
      </c>
      <c r="K16" s="29">
        <f t="shared" si="11"/>
        <v>1.4495937998476212E-3</v>
      </c>
      <c r="L16" s="29">
        <f t="shared" si="11"/>
        <v>1.2586703124703301E-3</v>
      </c>
      <c r="M16" s="29">
        <f t="shared" si="11"/>
        <v>1.483328850746147E-3</v>
      </c>
    </row>
    <row r="17" spans="1:13">
      <c r="A17" t="s">
        <v>30</v>
      </c>
      <c r="B17" s="29">
        <f t="shared" ref="B17:M17" si="12">B92/B57</f>
        <v>0</v>
      </c>
      <c r="C17" s="29">
        <f t="shared" si="12"/>
        <v>0</v>
      </c>
      <c r="D17" s="29">
        <f t="shared" si="12"/>
        <v>0</v>
      </c>
      <c r="E17" s="29">
        <f t="shared" si="12"/>
        <v>0</v>
      </c>
      <c r="F17" s="29">
        <f t="shared" si="12"/>
        <v>0</v>
      </c>
      <c r="G17" s="29">
        <f t="shared" si="12"/>
        <v>0</v>
      </c>
      <c r="H17" s="29">
        <f t="shared" si="12"/>
        <v>0</v>
      </c>
      <c r="I17" s="29">
        <f t="shared" si="12"/>
        <v>0</v>
      </c>
      <c r="J17" s="29">
        <f t="shared" si="12"/>
        <v>0</v>
      </c>
      <c r="K17" s="29">
        <f t="shared" si="12"/>
        <v>0</v>
      </c>
      <c r="L17" s="29">
        <f t="shared" si="12"/>
        <v>0</v>
      </c>
      <c r="M17" s="29">
        <f t="shared" si="12"/>
        <v>0</v>
      </c>
    </row>
    <row r="18" spans="1:13">
      <c r="A18" t="s">
        <v>31</v>
      </c>
      <c r="B18" s="29">
        <f t="shared" ref="B18:M18" si="13">B93/B58</f>
        <v>1.093714022565047E-3</v>
      </c>
      <c r="C18" s="29">
        <f t="shared" si="13"/>
        <v>1.678033993720905E-3</v>
      </c>
      <c r="D18" s="29">
        <f t="shared" si="13"/>
        <v>1.5583019881783987E-3</v>
      </c>
      <c r="E18" s="29">
        <f t="shared" si="13"/>
        <v>1.8415208795970318E-3</v>
      </c>
      <c r="F18" s="29">
        <f t="shared" si="13"/>
        <v>1.443001443001443E-3</v>
      </c>
      <c r="G18" s="29">
        <f t="shared" si="13"/>
        <v>1.4530822109204717E-3</v>
      </c>
      <c r="H18" s="29">
        <f t="shared" si="13"/>
        <v>2.8606846571946217E-3</v>
      </c>
      <c r="I18" s="29">
        <f t="shared" si="13"/>
        <v>1.213837750354036E-3</v>
      </c>
      <c r="J18" s="29">
        <f t="shared" si="13"/>
        <v>9.6376252891287596E-5</v>
      </c>
      <c r="K18" s="29">
        <f t="shared" si="13"/>
        <v>9.4149869474044608E-4</v>
      </c>
      <c r="L18" s="29">
        <f t="shared" si="13"/>
        <v>1.1196641007697691E-3</v>
      </c>
      <c r="M18" s="29">
        <f t="shared" si="13"/>
        <v>5.0409577819785758E-4</v>
      </c>
    </row>
    <row r="19" spans="1:13">
      <c r="A19" t="s">
        <v>32</v>
      </c>
      <c r="B19" s="29">
        <f t="shared" ref="B19:M19" si="14">B94/B59</f>
        <v>2.4621609757028611E-3</v>
      </c>
      <c r="C19" s="29">
        <f t="shared" si="14"/>
        <v>2.7382256297918948E-3</v>
      </c>
      <c r="D19" s="29">
        <f t="shared" si="14"/>
        <v>5.0890585241730284E-3</v>
      </c>
      <c r="E19" s="29">
        <f t="shared" si="14"/>
        <v>4.4846967005445701E-3</v>
      </c>
      <c r="F19" s="29">
        <f t="shared" si="14"/>
        <v>3.9790294394407852E-3</v>
      </c>
      <c r="G19" s="29">
        <f t="shared" si="14"/>
        <v>4.9476288225696087E-3</v>
      </c>
      <c r="H19" s="29">
        <f t="shared" si="14"/>
        <v>3.5680705899370771E-3</v>
      </c>
      <c r="I19" s="29">
        <f t="shared" si="14"/>
        <v>6.6391941391941382E-3</v>
      </c>
      <c r="J19" s="29">
        <f t="shared" si="14"/>
        <v>9.1487052256163763E-3</v>
      </c>
      <c r="K19" s="29">
        <f t="shared" si="14"/>
        <v>1.2968299711815564E-2</v>
      </c>
      <c r="L19" s="29">
        <f t="shared" si="14"/>
        <v>1.6617168717295999E-2</v>
      </c>
      <c r="M19" s="29">
        <f t="shared" si="14"/>
        <v>1.8824794944197927E-2</v>
      </c>
    </row>
    <row r="20" spans="1:13">
      <c r="A20" t="s">
        <v>33</v>
      </c>
      <c r="B20" s="29">
        <f t="shared" ref="B20:M20" si="15">B95/B60</f>
        <v>0</v>
      </c>
      <c r="C20" s="29">
        <f t="shared" si="15"/>
        <v>0</v>
      </c>
      <c r="D20" s="29">
        <f t="shared" si="15"/>
        <v>0</v>
      </c>
      <c r="E20" s="29">
        <f t="shared" si="15"/>
        <v>0</v>
      </c>
      <c r="F20" s="29">
        <f t="shared" si="15"/>
        <v>0</v>
      </c>
      <c r="G20" s="29">
        <f t="shared" si="15"/>
        <v>0</v>
      </c>
      <c r="H20" s="29">
        <f t="shared" si="15"/>
        <v>0</v>
      </c>
      <c r="I20" s="29">
        <f t="shared" si="15"/>
        <v>0</v>
      </c>
      <c r="J20" s="29">
        <f t="shared" si="15"/>
        <v>0</v>
      </c>
      <c r="K20" s="29">
        <f t="shared" si="15"/>
        <v>0</v>
      </c>
      <c r="L20" s="29">
        <f t="shared" si="15"/>
        <v>0</v>
      </c>
      <c r="M20" s="29">
        <f t="shared" si="15"/>
        <v>0</v>
      </c>
    </row>
    <row r="21" spans="1:13">
      <c r="A21" t="s">
        <v>34</v>
      </c>
      <c r="B21" s="29">
        <f t="shared" ref="B21:M21" si="16">B96/B61</f>
        <v>0.26011466326070043</v>
      </c>
      <c r="C21" s="29">
        <f t="shared" si="16"/>
        <v>0.21414482399929344</v>
      </c>
      <c r="D21" s="29">
        <f t="shared" si="16"/>
        <v>0.16958672875436553</v>
      </c>
      <c r="E21" s="29">
        <f t="shared" si="16"/>
        <v>0.17091372583360087</v>
      </c>
      <c r="F21" s="29">
        <f t="shared" si="16"/>
        <v>0.1741009172509968</v>
      </c>
      <c r="G21" s="29">
        <f t="shared" si="16"/>
        <v>0.16231239577543077</v>
      </c>
      <c r="H21" s="29">
        <f t="shared" si="16"/>
        <v>0.14221604774657026</v>
      </c>
      <c r="I21" s="29">
        <f t="shared" si="16"/>
        <v>0.14515027011269119</v>
      </c>
      <c r="J21" s="29">
        <f t="shared" si="16"/>
        <v>0.15361921033713322</v>
      </c>
      <c r="K21" s="29">
        <f t="shared" si="16"/>
        <v>0.15264238070805541</v>
      </c>
      <c r="L21" s="29">
        <f t="shared" si="16"/>
        <v>0.15918496350509151</v>
      </c>
      <c r="M21" s="29">
        <f t="shared" si="16"/>
        <v>0.15816260470304674</v>
      </c>
    </row>
    <row r="22" spans="1:13">
      <c r="A22" t="s">
        <v>35</v>
      </c>
      <c r="B22" s="29" t="s">
        <v>193</v>
      </c>
      <c r="C22" s="29" t="s">
        <v>193</v>
      </c>
      <c r="D22" s="29" t="s">
        <v>193</v>
      </c>
      <c r="E22" s="29">
        <f t="shared" ref="E22:K32" si="17">E97/E62</f>
        <v>0</v>
      </c>
      <c r="F22" s="29">
        <f t="shared" si="17"/>
        <v>0</v>
      </c>
      <c r="G22" s="29">
        <f t="shared" si="17"/>
        <v>0</v>
      </c>
      <c r="H22" s="29">
        <f t="shared" si="17"/>
        <v>0</v>
      </c>
      <c r="I22" s="29">
        <f t="shared" si="17"/>
        <v>0</v>
      </c>
      <c r="J22" s="29">
        <f t="shared" si="17"/>
        <v>0</v>
      </c>
      <c r="K22" s="29">
        <f t="shared" si="17"/>
        <v>0</v>
      </c>
      <c r="L22" s="29" t="s">
        <v>193</v>
      </c>
      <c r="M22" s="29" t="s">
        <v>193</v>
      </c>
    </row>
    <row r="23" spans="1:13">
      <c r="A23" t="s">
        <v>36</v>
      </c>
      <c r="B23" s="29">
        <f t="shared" ref="B23:D32" si="18">B98/B63</f>
        <v>0</v>
      </c>
      <c r="C23" s="29">
        <f t="shared" si="18"/>
        <v>0</v>
      </c>
      <c r="D23" s="29">
        <f t="shared" si="18"/>
        <v>0</v>
      </c>
      <c r="E23" s="29">
        <f t="shared" si="17"/>
        <v>0</v>
      </c>
      <c r="F23" s="29">
        <f t="shared" si="17"/>
        <v>0</v>
      </c>
      <c r="G23" s="29">
        <f t="shared" si="17"/>
        <v>0</v>
      </c>
      <c r="H23" s="29">
        <f t="shared" si="17"/>
        <v>0</v>
      </c>
      <c r="I23" s="29">
        <f t="shared" si="17"/>
        <v>0</v>
      </c>
      <c r="J23" s="29">
        <f t="shared" si="17"/>
        <v>0</v>
      </c>
      <c r="K23" s="29">
        <f t="shared" si="17"/>
        <v>0</v>
      </c>
      <c r="L23" s="29">
        <f t="shared" ref="L23:M32" si="19">L98/L63</f>
        <v>0</v>
      </c>
      <c r="M23" s="29">
        <f t="shared" si="19"/>
        <v>0</v>
      </c>
    </row>
    <row r="24" spans="1:13">
      <c r="A24" t="s">
        <v>37</v>
      </c>
      <c r="B24" s="29">
        <f t="shared" si="18"/>
        <v>2.8173710094190212E-2</v>
      </c>
      <c r="C24" s="29">
        <f t="shared" si="18"/>
        <v>5.5583526331688653E-3</v>
      </c>
      <c r="D24" s="29">
        <f t="shared" si="18"/>
        <v>2.0284592837510268E-5</v>
      </c>
      <c r="E24" s="29">
        <f t="shared" si="17"/>
        <v>1.9922898383256794E-5</v>
      </c>
      <c r="F24" s="29">
        <f t="shared" si="17"/>
        <v>1.8481213846125417E-5</v>
      </c>
      <c r="G24" s="29">
        <f t="shared" si="17"/>
        <v>1.7935611155950141E-5</v>
      </c>
      <c r="H24" s="29">
        <f t="shared" si="17"/>
        <v>1.7491385492644871E-5</v>
      </c>
      <c r="I24" s="29">
        <f t="shared" si="17"/>
        <v>1.6826093906430095E-5</v>
      </c>
      <c r="J24" s="29">
        <f t="shared" si="17"/>
        <v>1.7604239100775467E-5</v>
      </c>
      <c r="K24" s="29">
        <f t="shared" si="17"/>
        <v>1.6070581996126992E-5</v>
      </c>
      <c r="L24" s="29">
        <f t="shared" si="19"/>
        <v>1.6474600285010588E-5</v>
      </c>
      <c r="M24" s="29">
        <f t="shared" si="19"/>
        <v>1.6569047362621885E-5</v>
      </c>
    </row>
    <row r="25" spans="1:13">
      <c r="A25" t="s">
        <v>38</v>
      </c>
      <c r="B25" s="29">
        <f t="shared" si="18"/>
        <v>0.88994053719469501</v>
      </c>
      <c r="C25" s="29">
        <f t="shared" si="18"/>
        <v>0.88101914808071036</v>
      </c>
      <c r="D25" s="29">
        <f t="shared" si="18"/>
        <v>0.87835015283256967</v>
      </c>
      <c r="E25" s="29">
        <f t="shared" si="17"/>
        <v>0.87352905953533888</v>
      </c>
      <c r="F25" s="29">
        <f t="shared" si="17"/>
        <v>0.86460593922420759</v>
      </c>
      <c r="G25" s="29">
        <f t="shared" si="17"/>
        <v>0.85705406645184301</v>
      </c>
      <c r="H25" s="29">
        <f t="shared" si="17"/>
        <v>0.83919897193619175</v>
      </c>
      <c r="I25" s="29">
        <f t="shared" si="17"/>
        <v>0.82524202018870152</v>
      </c>
      <c r="J25" s="29">
        <f t="shared" si="17"/>
        <v>0.81704533197794937</v>
      </c>
      <c r="K25" s="29">
        <f t="shared" si="17"/>
        <v>0.81028360799873755</v>
      </c>
      <c r="L25" s="29">
        <f t="shared" si="19"/>
        <v>0.80536201387265216</v>
      </c>
      <c r="M25" s="29">
        <f t="shared" si="19"/>
        <v>0.80218015191372727</v>
      </c>
    </row>
    <row r="26" spans="1:13">
      <c r="A26" t="s">
        <v>56</v>
      </c>
      <c r="B26" s="29">
        <f t="shared" si="18"/>
        <v>0</v>
      </c>
      <c r="C26" s="29">
        <f t="shared" si="18"/>
        <v>0</v>
      </c>
      <c r="D26" s="29">
        <f t="shared" si="18"/>
        <v>0</v>
      </c>
      <c r="E26" s="29">
        <f t="shared" si="17"/>
        <v>0</v>
      </c>
      <c r="F26" s="29">
        <f t="shared" si="17"/>
        <v>0</v>
      </c>
      <c r="G26" s="29">
        <f t="shared" si="17"/>
        <v>0</v>
      </c>
      <c r="H26" s="29">
        <f t="shared" si="17"/>
        <v>0</v>
      </c>
      <c r="I26" s="29">
        <f t="shared" si="17"/>
        <v>0</v>
      </c>
      <c r="J26" s="29">
        <f t="shared" si="17"/>
        <v>0</v>
      </c>
      <c r="K26" s="29">
        <f t="shared" si="17"/>
        <v>0</v>
      </c>
      <c r="L26" s="29">
        <f t="shared" si="19"/>
        <v>0</v>
      </c>
      <c r="M26" s="29">
        <f t="shared" si="19"/>
        <v>0</v>
      </c>
    </row>
    <row r="27" spans="1:13">
      <c r="A27" t="s">
        <v>39</v>
      </c>
      <c r="B27" s="29">
        <f t="shared" si="18"/>
        <v>0.22134265620663748</v>
      </c>
      <c r="C27" s="29">
        <f t="shared" si="18"/>
        <v>0.22000405138270895</v>
      </c>
      <c r="D27" s="29">
        <f t="shared" si="18"/>
        <v>0.20572958272533295</v>
      </c>
      <c r="E27" s="29">
        <f t="shared" si="17"/>
        <v>0.2293926477668583</v>
      </c>
      <c r="F27" s="29">
        <f t="shared" si="17"/>
        <v>0.24506276285182393</v>
      </c>
      <c r="G27" s="29">
        <f t="shared" si="17"/>
        <v>0.23848698856747516</v>
      </c>
      <c r="H27" s="29">
        <f t="shared" si="17"/>
        <v>0.23006353177815389</v>
      </c>
      <c r="I27" s="29">
        <f t="shared" si="17"/>
        <v>0.21253271603382665</v>
      </c>
      <c r="J27" s="29">
        <f t="shared" si="17"/>
        <v>0.23890654024629024</v>
      </c>
      <c r="K27" s="29">
        <f t="shared" si="17"/>
        <v>0.23201678859603903</v>
      </c>
      <c r="L27" s="29">
        <f t="shared" si="19"/>
        <v>0.17833931423275337</v>
      </c>
      <c r="M27" s="29">
        <f t="shared" si="19"/>
        <v>0.16743690679592652</v>
      </c>
    </row>
    <row r="28" spans="1:13">
      <c r="A28" t="s">
        <v>40</v>
      </c>
      <c r="B28" s="29">
        <f t="shared" si="18"/>
        <v>0.36416753797896551</v>
      </c>
      <c r="C28" s="29">
        <f t="shared" si="18"/>
        <v>0.34852266790503278</v>
      </c>
      <c r="D28" s="29">
        <f t="shared" si="18"/>
        <v>0.33905100083044587</v>
      </c>
      <c r="E28" s="29">
        <f t="shared" si="17"/>
        <v>0.3528793978645195</v>
      </c>
      <c r="F28" s="29">
        <f t="shared" si="17"/>
        <v>0.35924863031567961</v>
      </c>
      <c r="G28" s="29">
        <f t="shared" si="17"/>
        <v>0.32411434824237451</v>
      </c>
      <c r="H28" s="29">
        <f t="shared" si="17"/>
        <v>0.31842517090849187</v>
      </c>
      <c r="I28" s="29">
        <f t="shared" si="17"/>
        <v>0.3162097136662877</v>
      </c>
      <c r="J28" s="29">
        <f t="shared" si="17"/>
        <v>0.31290726163790855</v>
      </c>
      <c r="K28" s="29">
        <f t="shared" si="17"/>
        <v>0.30543138131426018</v>
      </c>
      <c r="L28" s="29">
        <f t="shared" si="19"/>
        <v>0.29834300147103726</v>
      </c>
      <c r="M28" s="29">
        <f t="shared" si="19"/>
        <v>0.22190576938725692</v>
      </c>
    </row>
    <row r="29" spans="1:13">
      <c r="A29" s="635" t="s">
        <v>41</v>
      </c>
      <c r="B29" s="932">
        <f t="shared" si="18"/>
        <v>0.12849074364606214</v>
      </c>
      <c r="C29" s="932">
        <f t="shared" si="18"/>
        <v>0.13112912286333361</v>
      </c>
      <c r="D29" s="932">
        <f t="shared" si="18"/>
        <v>0.10055081201369928</v>
      </c>
      <c r="E29" s="932">
        <f t="shared" si="17"/>
        <v>8.809094472755781E-2</v>
      </c>
      <c r="F29" s="932">
        <f t="shared" si="17"/>
        <v>9.6666608155312556E-2</v>
      </c>
      <c r="G29" s="932">
        <f t="shared" si="17"/>
        <v>0.10117937154259203</v>
      </c>
      <c r="H29" s="932">
        <f t="shared" si="17"/>
        <v>0.11434522350964399</v>
      </c>
      <c r="I29" s="932">
        <f t="shared" si="17"/>
        <v>0.10267311651574243</v>
      </c>
      <c r="J29" s="932">
        <f t="shared" si="17"/>
        <v>9.749457103036982E-2</v>
      </c>
      <c r="K29" s="932">
        <f t="shared" si="17"/>
        <v>9.1031605968233592E-2</v>
      </c>
      <c r="L29" s="932">
        <f t="shared" si="19"/>
        <v>9.1178627717179273E-2</v>
      </c>
      <c r="M29" s="932">
        <f t="shared" si="19"/>
        <v>9.1844500110980748E-2</v>
      </c>
    </row>
    <row r="30" spans="1:13">
      <c r="A30" t="s">
        <v>42</v>
      </c>
      <c r="B30" s="29">
        <f t="shared" si="18"/>
        <v>0.11598726235621086</v>
      </c>
      <c r="C30" s="29">
        <f t="shared" si="18"/>
        <v>5.6964075850458984E-2</v>
      </c>
      <c r="D30" s="29">
        <f t="shared" si="18"/>
        <v>0.12909692534357414</v>
      </c>
      <c r="E30" s="29">
        <f t="shared" si="17"/>
        <v>0.17482293227470519</v>
      </c>
      <c r="F30" s="29">
        <f t="shared" si="17"/>
        <v>6.7936325685010582E-2</v>
      </c>
      <c r="G30" s="29">
        <f t="shared" si="17"/>
        <v>6.4418512052436511E-2</v>
      </c>
      <c r="H30" s="29">
        <f t="shared" si="17"/>
        <v>0.13304663759272625</v>
      </c>
      <c r="I30" s="29">
        <f t="shared" si="17"/>
        <v>0.10427554540315417</v>
      </c>
      <c r="J30" s="29">
        <f t="shared" si="17"/>
        <v>9.8954699747322267E-2</v>
      </c>
      <c r="K30" s="29">
        <f t="shared" si="17"/>
        <v>5.7855914166593782E-2</v>
      </c>
      <c r="L30" s="29">
        <f t="shared" si="19"/>
        <v>9.4483333333333336E-2</v>
      </c>
      <c r="M30" s="29">
        <f t="shared" si="19"/>
        <v>8.8801378019263452E-2</v>
      </c>
    </row>
    <row r="31" spans="1:13">
      <c r="A31" t="s">
        <v>43</v>
      </c>
      <c r="B31" s="29">
        <f t="shared" si="18"/>
        <v>7.9068269502520581E-3</v>
      </c>
      <c r="C31" s="29">
        <f t="shared" si="18"/>
        <v>7.8863840071468523E-3</v>
      </c>
      <c r="D31" s="29">
        <f t="shared" si="18"/>
        <v>6.1832753224721404E-3</v>
      </c>
      <c r="E31" s="29">
        <f t="shared" si="17"/>
        <v>5.7276670415085948E-3</v>
      </c>
      <c r="F31" s="29">
        <f t="shared" si="17"/>
        <v>4.6853678859088759E-3</v>
      </c>
      <c r="G31" s="29">
        <f t="shared" si="17"/>
        <v>7.6224812869457002E-3</v>
      </c>
      <c r="H31" s="29">
        <f t="shared" si="17"/>
        <v>7.0012526096033404E-3</v>
      </c>
      <c r="I31" s="29">
        <f t="shared" si="17"/>
        <v>7.2856622452696761E-3</v>
      </c>
      <c r="J31" s="29">
        <f t="shared" si="17"/>
        <v>6.6820360592715154E-3</v>
      </c>
      <c r="K31" s="29">
        <f t="shared" si="17"/>
        <v>3.9437297775389334E-3</v>
      </c>
      <c r="L31" s="29">
        <f t="shared" si="19"/>
        <v>5.371476680352448E-3</v>
      </c>
      <c r="M31" s="29">
        <f t="shared" si="19"/>
        <v>3.9374577030910803E-3</v>
      </c>
    </row>
    <row r="32" spans="1:13">
      <c r="A32" t="s">
        <v>60</v>
      </c>
      <c r="B32" s="29">
        <f t="shared" si="18"/>
        <v>6.6666993329544039E-2</v>
      </c>
      <c r="C32" s="29">
        <f t="shared" si="18"/>
        <v>6.3969017570261424E-2</v>
      </c>
      <c r="D32" s="29">
        <f t="shared" si="18"/>
        <v>5.6986493580403183E-2</v>
      </c>
      <c r="E32" s="29">
        <f t="shared" si="17"/>
        <v>5.6450843542203519E-2</v>
      </c>
      <c r="F32" s="29">
        <f t="shared" si="17"/>
        <v>5.6044923710949039E-2</v>
      </c>
      <c r="G32" s="29">
        <f t="shared" si="17"/>
        <v>6.2360109988003606E-2</v>
      </c>
      <c r="H32" s="29">
        <f t="shared" si="17"/>
        <v>6.376906889443805E-2</v>
      </c>
      <c r="I32" s="29">
        <f t="shared" si="17"/>
        <v>7.0415889574497612E-2</v>
      </c>
      <c r="J32" s="29">
        <f t="shared" si="17"/>
        <v>8.1032337536613208E-2</v>
      </c>
      <c r="K32" s="29">
        <f t="shared" si="17"/>
        <v>8.146402587456579E-2</v>
      </c>
      <c r="L32" s="29">
        <f t="shared" si="19"/>
        <v>6.6997309257569193E-2</v>
      </c>
      <c r="M32" s="29">
        <f t="shared" si="19"/>
        <v>6.3152600267199446E-2</v>
      </c>
    </row>
    <row r="33" spans="1:13">
      <c r="B33" s="29">
        <f t="shared" ref="B33:M33" si="20">AVERAGE(B5:B32)</f>
        <v>0.22804014564420799</v>
      </c>
      <c r="C33" s="29">
        <f t="shared" si="20"/>
        <v>0.21648156818513478</v>
      </c>
      <c r="D33" s="29">
        <f t="shared" si="20"/>
        <v>0.21382340148334364</v>
      </c>
      <c r="E33" s="29">
        <f t="shared" si="20"/>
        <v>0.20618290364515232</v>
      </c>
      <c r="F33" s="29">
        <f t="shared" si="20"/>
        <v>0.2051852088375245</v>
      </c>
      <c r="G33" s="29">
        <f t="shared" si="20"/>
        <v>0.19913194018185759</v>
      </c>
      <c r="H33" s="29">
        <f t="shared" si="20"/>
        <v>0.19559822502347066</v>
      </c>
      <c r="I33" s="29">
        <f t="shared" si="20"/>
        <v>0.19583050134758043</v>
      </c>
      <c r="J33" s="29">
        <f t="shared" si="20"/>
        <v>0.19566999430878571</v>
      </c>
      <c r="K33" s="29">
        <f t="shared" si="20"/>
        <v>0.18345553020023156</v>
      </c>
      <c r="L33" s="29">
        <f t="shared" si="20"/>
        <v>0.19503356966541133</v>
      </c>
      <c r="M33" s="29">
        <f t="shared" si="20"/>
        <v>0.18737090166146844</v>
      </c>
    </row>
    <row r="34" spans="1:13">
      <c r="B34" s="29">
        <f t="shared" ref="B34:M34" si="21">STDEV(B5:B32)</f>
        <v>0.30007921434812457</v>
      </c>
      <c r="C34" s="29">
        <f t="shared" si="21"/>
        <v>0.29493021557129356</v>
      </c>
      <c r="D34" s="29">
        <f t="shared" si="21"/>
        <v>0.29371237763463826</v>
      </c>
      <c r="E34" s="29">
        <f t="shared" si="21"/>
        <v>0.28886942024516143</v>
      </c>
      <c r="F34" s="29">
        <f t="shared" si="21"/>
        <v>0.29160316357002369</v>
      </c>
      <c r="G34" s="29">
        <f t="shared" si="21"/>
        <v>0.28735259213635855</v>
      </c>
      <c r="H34" s="29">
        <f t="shared" si="21"/>
        <v>0.27856949474632259</v>
      </c>
      <c r="I34" s="29">
        <f t="shared" si="21"/>
        <v>0.27988487541696416</v>
      </c>
      <c r="J34" s="29">
        <f t="shared" si="21"/>
        <v>0.27866472275216936</v>
      </c>
      <c r="K34" s="29">
        <f t="shared" si="21"/>
        <v>0.27027952757301638</v>
      </c>
      <c r="L34" s="29">
        <f t="shared" si="21"/>
        <v>0.27388039337187525</v>
      </c>
      <c r="M34" s="29">
        <f t="shared" si="21"/>
        <v>0.26839556230953698</v>
      </c>
    </row>
    <row r="35" spans="1:13">
      <c r="A35" s="252" t="s">
        <v>64</v>
      </c>
      <c r="B35" s="670">
        <f>AVERAGE(B5:B32)</f>
        <v>0.22804014564420799</v>
      </c>
      <c r="C35" s="670">
        <f t="shared" ref="C35:M35" si="22">AVERAGE(C5:C32)</f>
        <v>0.21648156818513478</v>
      </c>
      <c r="D35" s="670">
        <f t="shared" si="22"/>
        <v>0.21382340148334364</v>
      </c>
      <c r="E35" s="670">
        <f t="shared" si="22"/>
        <v>0.20618290364515232</v>
      </c>
      <c r="F35" s="670">
        <f t="shared" si="22"/>
        <v>0.2051852088375245</v>
      </c>
      <c r="G35" s="670">
        <f t="shared" si="22"/>
        <v>0.19913194018185759</v>
      </c>
      <c r="H35" s="670">
        <f t="shared" si="22"/>
        <v>0.19559822502347066</v>
      </c>
      <c r="I35" s="670">
        <f t="shared" si="22"/>
        <v>0.19583050134758043</v>
      </c>
      <c r="J35" s="670">
        <f t="shared" si="22"/>
        <v>0.19566999430878571</v>
      </c>
      <c r="K35" s="670">
        <f t="shared" si="22"/>
        <v>0.18345553020023156</v>
      </c>
      <c r="L35" s="670">
        <f t="shared" si="22"/>
        <v>0.19503356966541133</v>
      </c>
      <c r="M35" s="670">
        <f t="shared" si="22"/>
        <v>0.18737090166146844</v>
      </c>
    </row>
    <row r="36" spans="1:13">
      <c r="A36" s="252" t="s">
        <v>3323</v>
      </c>
      <c r="B36" s="670">
        <f>STDEV(B5:B32)</f>
        <v>0.30007921434812457</v>
      </c>
      <c r="C36" s="670">
        <f t="shared" ref="C36:M36" si="23">STDEV(C5:C32)</f>
        <v>0.29493021557129356</v>
      </c>
      <c r="D36" s="670">
        <f t="shared" si="23"/>
        <v>0.29371237763463826</v>
      </c>
      <c r="E36" s="670">
        <f t="shared" si="23"/>
        <v>0.28886942024516143</v>
      </c>
      <c r="F36" s="670">
        <f t="shared" si="23"/>
        <v>0.29160316357002369</v>
      </c>
      <c r="G36" s="670">
        <f t="shared" si="23"/>
        <v>0.28735259213635855</v>
      </c>
      <c r="H36" s="670">
        <f t="shared" si="23"/>
        <v>0.27856949474632259</v>
      </c>
      <c r="I36" s="670">
        <f t="shared" si="23"/>
        <v>0.27988487541696416</v>
      </c>
      <c r="J36" s="670">
        <f t="shared" si="23"/>
        <v>0.27866472275216936</v>
      </c>
      <c r="K36" s="670">
        <f t="shared" si="23"/>
        <v>0.27027952757301638</v>
      </c>
      <c r="L36" s="670">
        <f t="shared" si="23"/>
        <v>0.27388039337187525</v>
      </c>
      <c r="M36" s="670">
        <f t="shared" si="23"/>
        <v>0.26839556230953698</v>
      </c>
    </row>
    <row r="37" spans="1:13">
      <c r="A37" s="671" t="s">
        <v>3324</v>
      </c>
      <c r="B37" s="672">
        <f>-(B29-B35)/B36</f>
        <v>0.33174374377912663</v>
      </c>
      <c r="C37" s="672">
        <f t="shared" ref="C37:M37" si="24">-(C29-C35)/C36</f>
        <v>0.28939878254409945</v>
      </c>
      <c r="D37" s="672">
        <f t="shared" si="24"/>
        <v>0.38565820882955471</v>
      </c>
      <c r="E37" s="672">
        <f t="shared" si="24"/>
        <v>0.40880740791936615</v>
      </c>
      <c r="F37" s="672">
        <f t="shared" si="24"/>
        <v>0.37214479895775543</v>
      </c>
      <c r="G37" s="672">
        <f t="shared" si="24"/>
        <v>0.34087936326248186</v>
      </c>
      <c r="H37" s="672">
        <f t="shared" si="24"/>
        <v>0.29167946615195306</v>
      </c>
      <c r="I37" s="672">
        <f t="shared" si="24"/>
        <v>0.33284179680325671</v>
      </c>
      <c r="J37" s="672">
        <f t="shared" si="24"/>
        <v>0.35230660813040288</v>
      </c>
      <c r="K37" s="672">
        <f t="shared" si="24"/>
        <v>0.34195680694694686</v>
      </c>
      <c r="L37" s="672">
        <f t="shared" si="24"/>
        <v>0.37919816263451045</v>
      </c>
      <c r="M37" s="672">
        <f t="shared" si="24"/>
        <v>0.35591647167518509</v>
      </c>
    </row>
    <row r="40" spans="1:13">
      <c r="A40" s="2" t="s">
        <v>1038</v>
      </c>
    </row>
    <row r="41" spans="1:13">
      <c r="A41" s="252" t="s">
        <v>1037</v>
      </c>
    </row>
    <row r="42" spans="1:13">
      <c r="A42" t="s">
        <v>1036</v>
      </c>
    </row>
    <row r="43" spans="1:13">
      <c r="A43" s="252" t="s">
        <v>1035</v>
      </c>
    </row>
    <row r="44" spans="1:13">
      <c r="A44" s="252" t="s">
        <v>135</v>
      </c>
      <c r="B44" s="252" t="s">
        <v>95</v>
      </c>
      <c r="C44" s="252" t="s">
        <v>96</v>
      </c>
      <c r="D44" s="252" t="s">
        <v>97</v>
      </c>
      <c r="E44" s="252" t="s">
        <v>98</v>
      </c>
      <c r="F44" s="252" t="s">
        <v>99</v>
      </c>
      <c r="G44" s="252" t="s">
        <v>100</v>
      </c>
      <c r="H44" s="252" t="s">
        <v>101</v>
      </c>
      <c r="I44" s="252" t="s">
        <v>102</v>
      </c>
      <c r="J44" s="252" t="s">
        <v>103</v>
      </c>
      <c r="K44" s="252" t="s">
        <v>104</v>
      </c>
      <c r="L44" s="252" t="s">
        <v>125</v>
      </c>
      <c r="M44" s="252" t="s">
        <v>136</v>
      </c>
    </row>
    <row r="45" spans="1:13">
      <c r="A45" t="s">
        <v>21</v>
      </c>
      <c r="B45">
        <v>13504</v>
      </c>
      <c r="C45">
        <v>13527.7</v>
      </c>
      <c r="D45">
        <v>13654.3</v>
      </c>
      <c r="E45">
        <v>13565.4</v>
      </c>
      <c r="F45">
        <v>14330.7</v>
      </c>
      <c r="G45">
        <v>14041.5</v>
      </c>
      <c r="H45">
        <v>14759.8</v>
      </c>
      <c r="I45">
        <v>15343.1</v>
      </c>
      <c r="J45">
        <v>15887.1</v>
      </c>
      <c r="K45">
        <v>13930.5</v>
      </c>
      <c r="L45">
        <v>14634.4</v>
      </c>
      <c r="M45">
        <v>12214.7</v>
      </c>
    </row>
    <row r="46" spans="1:13">
      <c r="A46" t="s">
        <v>22</v>
      </c>
      <c r="B46">
        <v>10140.799999999999</v>
      </c>
      <c r="C46">
        <v>10227.299999999999</v>
      </c>
      <c r="D46">
        <v>10599.5</v>
      </c>
      <c r="E46">
        <v>10983</v>
      </c>
      <c r="F46">
        <v>9866.9</v>
      </c>
      <c r="G46">
        <v>10178.299999999999</v>
      </c>
      <c r="H46">
        <v>9715.6</v>
      </c>
      <c r="I46">
        <v>10477.4</v>
      </c>
      <c r="J46">
        <v>12256.1</v>
      </c>
      <c r="K46">
        <v>11678.6</v>
      </c>
      <c r="L46">
        <v>10547.8</v>
      </c>
      <c r="M46">
        <v>11263.1</v>
      </c>
    </row>
    <row r="47" spans="1:13">
      <c r="A47" t="s">
        <v>23</v>
      </c>
      <c r="B47">
        <v>33444.199999999997</v>
      </c>
      <c r="C47">
        <v>33149.199999999997</v>
      </c>
      <c r="D47">
        <v>32861.4</v>
      </c>
      <c r="E47">
        <v>33515.199999999997</v>
      </c>
      <c r="F47">
        <v>33728.5</v>
      </c>
      <c r="G47">
        <v>32769.199999999997</v>
      </c>
      <c r="H47">
        <v>31174.5</v>
      </c>
      <c r="I47">
        <v>31548.7</v>
      </c>
      <c r="J47">
        <v>31987.5</v>
      </c>
      <c r="K47">
        <v>31987.200000000001</v>
      </c>
      <c r="L47">
        <v>29948.5</v>
      </c>
      <c r="M47">
        <v>29069.3</v>
      </c>
    </row>
    <row r="48" spans="1:13">
      <c r="A48" t="s">
        <v>24</v>
      </c>
      <c r="B48">
        <v>28252.7</v>
      </c>
      <c r="C48">
        <v>30852.9</v>
      </c>
      <c r="D48">
        <v>30760.7</v>
      </c>
      <c r="E48">
        <v>29309.9</v>
      </c>
      <c r="F48">
        <v>26760</v>
      </c>
      <c r="G48">
        <v>25846.7</v>
      </c>
      <c r="H48">
        <v>23530.9</v>
      </c>
      <c r="I48">
        <v>22900.7</v>
      </c>
      <c r="J48">
        <v>20207</v>
      </c>
      <c r="K48">
        <v>18511.599999999999</v>
      </c>
      <c r="L48">
        <v>16466.2</v>
      </c>
      <c r="M48">
        <v>15791.8</v>
      </c>
    </row>
    <row r="49" spans="1:13">
      <c r="A49" t="s">
        <v>25</v>
      </c>
      <c r="B49">
        <v>134855.29999999999</v>
      </c>
      <c r="C49">
        <v>136764.6</v>
      </c>
      <c r="D49">
        <v>136791.29999999999</v>
      </c>
      <c r="E49">
        <v>138717.5</v>
      </c>
      <c r="F49">
        <v>136477.79999999999</v>
      </c>
      <c r="G49">
        <v>132889.70000000001</v>
      </c>
      <c r="H49">
        <v>126592.1</v>
      </c>
      <c r="I49">
        <v>128668.2</v>
      </c>
      <c r="J49">
        <v>122674</v>
      </c>
      <c r="K49">
        <v>122710.3</v>
      </c>
      <c r="L49">
        <v>120566.3</v>
      </c>
      <c r="M49">
        <v>119865.8</v>
      </c>
    </row>
    <row r="50" spans="1:13">
      <c r="A50" t="s">
        <v>26</v>
      </c>
      <c r="B50">
        <v>3906.3</v>
      </c>
      <c r="C50">
        <v>3710</v>
      </c>
      <c r="D50">
        <v>3868.3</v>
      </c>
      <c r="E50">
        <v>3746.3</v>
      </c>
      <c r="F50">
        <v>4408.1000000000004</v>
      </c>
      <c r="G50">
        <v>4225.5</v>
      </c>
      <c r="H50">
        <v>4157.8</v>
      </c>
      <c r="I50">
        <v>4930.3</v>
      </c>
      <c r="J50">
        <v>5037.8999999999996</v>
      </c>
      <c r="K50">
        <v>5091.5</v>
      </c>
      <c r="L50">
        <v>5653.3</v>
      </c>
      <c r="M50">
        <v>5832.3</v>
      </c>
    </row>
    <row r="51" spans="1:13">
      <c r="A51" t="s">
        <v>50</v>
      </c>
      <c r="B51">
        <v>1834.5</v>
      </c>
      <c r="C51">
        <v>1876.1</v>
      </c>
      <c r="D51">
        <v>1647.1</v>
      </c>
      <c r="E51">
        <v>1644.1</v>
      </c>
      <c r="F51">
        <v>1401.2</v>
      </c>
      <c r="G51">
        <v>1548.2</v>
      </c>
      <c r="H51">
        <v>1448.1</v>
      </c>
      <c r="I51">
        <v>1833.6</v>
      </c>
      <c r="J51">
        <v>1681.9</v>
      </c>
      <c r="K51">
        <v>1255.8</v>
      </c>
      <c r="L51">
        <v>2249.9</v>
      </c>
      <c r="M51">
        <v>2010.6</v>
      </c>
    </row>
    <row r="52" spans="1:13">
      <c r="A52" t="s">
        <v>48</v>
      </c>
      <c r="B52">
        <v>9916.7000000000007</v>
      </c>
      <c r="C52">
        <v>10315.1</v>
      </c>
      <c r="D52">
        <v>10325.5</v>
      </c>
      <c r="E52">
        <v>10075.299999999999</v>
      </c>
      <c r="F52">
        <v>10176.9</v>
      </c>
      <c r="G52">
        <v>9864.6</v>
      </c>
      <c r="H52">
        <v>10081.299999999999</v>
      </c>
      <c r="I52">
        <v>9446.9</v>
      </c>
      <c r="J52">
        <v>9630.7000000000007</v>
      </c>
      <c r="K52">
        <v>10427.9</v>
      </c>
      <c r="L52">
        <v>9312.4</v>
      </c>
      <c r="M52">
        <v>8804.7999999999993</v>
      </c>
    </row>
    <row r="53" spans="1:13">
      <c r="A53" t="s">
        <v>27</v>
      </c>
      <c r="B53">
        <v>32765.7</v>
      </c>
      <c r="C53">
        <v>32364.7</v>
      </c>
      <c r="D53">
        <v>30005.200000000001</v>
      </c>
      <c r="E53">
        <v>31177.599999999999</v>
      </c>
      <c r="F53">
        <v>30141.3</v>
      </c>
      <c r="G53">
        <v>30191.9</v>
      </c>
      <c r="H53">
        <v>30241.1</v>
      </c>
      <c r="I53">
        <v>34263.800000000003</v>
      </c>
      <c r="J53">
        <v>31832.9</v>
      </c>
      <c r="K53">
        <v>33331.800000000003</v>
      </c>
      <c r="L53">
        <v>34575.800000000003</v>
      </c>
      <c r="M53">
        <v>34941.800000000003</v>
      </c>
    </row>
    <row r="54" spans="1:13">
      <c r="A54" t="s">
        <v>28</v>
      </c>
      <c r="B54">
        <v>134338.4</v>
      </c>
      <c r="C54">
        <v>135410.4</v>
      </c>
      <c r="D54">
        <v>135631.4</v>
      </c>
      <c r="E54">
        <v>134818.70000000001</v>
      </c>
      <c r="F54">
        <v>132977.70000000001</v>
      </c>
      <c r="G54">
        <v>135082.9</v>
      </c>
      <c r="H54">
        <v>127493</v>
      </c>
      <c r="I54">
        <v>134219</v>
      </c>
      <c r="J54">
        <v>134426.9</v>
      </c>
      <c r="K54">
        <v>132802.9</v>
      </c>
      <c r="L54">
        <v>134539.20000000001</v>
      </c>
      <c r="M54">
        <v>135913</v>
      </c>
    </row>
    <row r="55" spans="1:13">
      <c r="A55" t="s">
        <v>69</v>
      </c>
      <c r="B55">
        <v>4625.8</v>
      </c>
      <c r="C55">
        <v>4740.8999999999996</v>
      </c>
      <c r="D55">
        <v>4753.3999999999996</v>
      </c>
      <c r="E55">
        <v>4991.3</v>
      </c>
      <c r="F55">
        <v>4895.1000000000004</v>
      </c>
      <c r="G55">
        <v>4788.5</v>
      </c>
      <c r="H55">
        <v>4946.7</v>
      </c>
      <c r="I55">
        <v>5148</v>
      </c>
      <c r="J55">
        <v>4603.3</v>
      </c>
      <c r="K55">
        <v>4215.3999999999996</v>
      </c>
      <c r="L55">
        <v>4438.2</v>
      </c>
      <c r="M55">
        <v>4353</v>
      </c>
    </row>
    <row r="56" spans="1:13">
      <c r="A56" t="s">
        <v>29</v>
      </c>
      <c r="B56">
        <v>29944.1</v>
      </c>
      <c r="C56">
        <v>29153.7</v>
      </c>
      <c r="D56">
        <v>30250</v>
      </c>
      <c r="E56">
        <v>30093.7</v>
      </c>
      <c r="F56">
        <v>31166.799999999999</v>
      </c>
      <c r="G56">
        <v>32954.699999999997</v>
      </c>
      <c r="H56">
        <v>31685.1</v>
      </c>
      <c r="I56">
        <v>33008.1</v>
      </c>
      <c r="J56">
        <v>32001</v>
      </c>
      <c r="K56">
        <v>35044.300000000003</v>
      </c>
      <c r="L56">
        <v>36864.300000000003</v>
      </c>
      <c r="M56">
        <v>36809.1</v>
      </c>
    </row>
    <row r="57" spans="1:13">
      <c r="A57" t="s">
        <v>30</v>
      </c>
      <c r="B57">
        <v>48.1</v>
      </c>
      <c r="C57">
        <v>50.1</v>
      </c>
      <c r="D57">
        <v>51</v>
      </c>
      <c r="E57">
        <v>51.5</v>
      </c>
      <c r="F57">
        <v>73.400000000000006</v>
      </c>
      <c r="G57">
        <v>80.900000000000006</v>
      </c>
      <c r="H57">
        <v>83.7</v>
      </c>
      <c r="I57">
        <v>88.8</v>
      </c>
      <c r="J57">
        <v>96.1</v>
      </c>
      <c r="K57">
        <v>106.6</v>
      </c>
      <c r="L57">
        <v>108.9</v>
      </c>
      <c r="M57">
        <v>117.8</v>
      </c>
    </row>
    <row r="58" spans="1:13">
      <c r="A58" t="s">
        <v>31</v>
      </c>
      <c r="B58">
        <v>1737.2</v>
      </c>
      <c r="C58">
        <v>1847.4</v>
      </c>
      <c r="D58">
        <v>1861</v>
      </c>
      <c r="E58">
        <v>1846.3</v>
      </c>
      <c r="F58">
        <v>1801.8</v>
      </c>
      <c r="G58">
        <v>1789.3</v>
      </c>
      <c r="H58">
        <v>2097.4</v>
      </c>
      <c r="I58">
        <v>1977.2</v>
      </c>
      <c r="J58">
        <v>2075.1999999999998</v>
      </c>
      <c r="K58">
        <v>2336.6999999999998</v>
      </c>
      <c r="L58">
        <v>2143.5</v>
      </c>
      <c r="M58">
        <v>2380.5</v>
      </c>
    </row>
    <row r="59" spans="1:13">
      <c r="A59" t="s">
        <v>32</v>
      </c>
      <c r="B59">
        <v>5239.3</v>
      </c>
      <c r="C59">
        <v>5112.8</v>
      </c>
      <c r="D59">
        <v>3851.4</v>
      </c>
      <c r="E59">
        <v>3433.9</v>
      </c>
      <c r="F59">
        <v>3719.5</v>
      </c>
      <c r="G59">
        <v>3799.8</v>
      </c>
      <c r="H59">
        <v>4147.8999999999996</v>
      </c>
      <c r="I59">
        <v>1310.4000000000001</v>
      </c>
      <c r="J59">
        <v>1289.8</v>
      </c>
      <c r="K59">
        <v>1318.6</v>
      </c>
      <c r="L59">
        <v>1414.2</v>
      </c>
      <c r="M59">
        <v>1487.4</v>
      </c>
    </row>
    <row r="60" spans="1:13">
      <c r="A60" t="s">
        <v>33</v>
      </c>
      <c r="B60">
        <v>74.3</v>
      </c>
      <c r="C60">
        <v>86.3</v>
      </c>
      <c r="D60">
        <v>106.7</v>
      </c>
      <c r="E60">
        <v>114.3</v>
      </c>
      <c r="F60">
        <v>117.7</v>
      </c>
      <c r="G60">
        <v>123.8</v>
      </c>
      <c r="H60">
        <v>111</v>
      </c>
      <c r="I60">
        <v>118.4</v>
      </c>
      <c r="J60">
        <v>113</v>
      </c>
      <c r="K60">
        <v>123.2</v>
      </c>
      <c r="L60">
        <v>134</v>
      </c>
      <c r="M60">
        <v>152.6</v>
      </c>
    </row>
    <row r="61" spans="1:13">
      <c r="A61" t="s">
        <v>34</v>
      </c>
      <c r="B61">
        <v>10413.1</v>
      </c>
      <c r="C61">
        <v>10190.299999999999</v>
      </c>
      <c r="D61">
        <v>10308</v>
      </c>
      <c r="E61">
        <v>10277.700000000001</v>
      </c>
      <c r="F61">
        <v>10182.6</v>
      </c>
      <c r="G61">
        <v>10434.200000000001</v>
      </c>
      <c r="H61">
        <v>10941.1</v>
      </c>
      <c r="I61">
        <v>10976.9</v>
      </c>
      <c r="J61">
        <v>10710.9</v>
      </c>
      <c r="K61">
        <v>10524.6</v>
      </c>
      <c r="L61">
        <v>10124.700000000001</v>
      </c>
      <c r="M61">
        <v>10040.299999999999</v>
      </c>
    </row>
    <row r="62" spans="1:13">
      <c r="A62" t="s">
        <v>35</v>
      </c>
      <c r="B62">
        <v>0.3</v>
      </c>
      <c r="C62">
        <v>0.4</v>
      </c>
      <c r="D62">
        <v>0.5</v>
      </c>
      <c r="E62">
        <v>0.6</v>
      </c>
      <c r="F62">
        <v>0.8</v>
      </c>
      <c r="G62">
        <v>0.9</v>
      </c>
      <c r="H62">
        <v>0.9</v>
      </c>
      <c r="I62">
        <v>4.5</v>
      </c>
      <c r="J62">
        <v>6.5</v>
      </c>
      <c r="K62">
        <v>8.6999999999999993</v>
      </c>
      <c r="L62">
        <v>9.1</v>
      </c>
      <c r="M62">
        <v>12.7</v>
      </c>
    </row>
    <row r="63" spans="1:13">
      <c r="A63" t="s">
        <v>36</v>
      </c>
      <c r="B63">
        <v>58984.3</v>
      </c>
      <c r="C63">
        <v>68184.600000000006</v>
      </c>
      <c r="D63">
        <v>62506.6</v>
      </c>
      <c r="E63">
        <v>61370.2</v>
      </c>
      <c r="F63">
        <v>61274.7</v>
      </c>
      <c r="G63">
        <v>66604.899999999994</v>
      </c>
      <c r="H63">
        <v>63039.3</v>
      </c>
      <c r="I63">
        <v>69856.800000000003</v>
      </c>
      <c r="J63">
        <v>64389.1</v>
      </c>
      <c r="K63">
        <v>64700.3</v>
      </c>
      <c r="L63">
        <v>69256.2</v>
      </c>
      <c r="M63">
        <v>58415</v>
      </c>
    </row>
    <row r="64" spans="1:13">
      <c r="A64" t="s">
        <v>37</v>
      </c>
      <c r="B64">
        <v>9597.6</v>
      </c>
      <c r="C64">
        <v>9931</v>
      </c>
      <c r="D64">
        <v>9859.7000000000007</v>
      </c>
      <c r="E64">
        <v>10038.700000000001</v>
      </c>
      <c r="F64">
        <v>10821.8</v>
      </c>
      <c r="G64">
        <v>11151</v>
      </c>
      <c r="H64">
        <v>11434.2</v>
      </c>
      <c r="I64">
        <v>11886.3</v>
      </c>
      <c r="J64">
        <v>11360.9</v>
      </c>
      <c r="K64">
        <v>12445.1</v>
      </c>
      <c r="L64">
        <v>12139.9</v>
      </c>
      <c r="M64">
        <v>12070.7</v>
      </c>
    </row>
    <row r="65" spans="1:13">
      <c r="A65" t="s">
        <v>38</v>
      </c>
      <c r="B65">
        <v>78839.199999999997</v>
      </c>
      <c r="C65">
        <v>78096.600000000006</v>
      </c>
      <c r="D65">
        <v>77895.7</v>
      </c>
      <c r="E65">
        <v>76821.600000000006</v>
      </c>
      <c r="F65">
        <v>71699.600000000006</v>
      </c>
      <c r="G65">
        <v>70631.600000000006</v>
      </c>
      <c r="H65">
        <v>66844.100000000006</v>
      </c>
      <c r="I65">
        <v>66740.3</v>
      </c>
      <c r="J65">
        <v>67680.7</v>
      </c>
      <c r="K65">
        <v>70971.199999999997</v>
      </c>
      <c r="L65">
        <v>70570.5</v>
      </c>
      <c r="M65">
        <v>66866.899999999994</v>
      </c>
    </row>
    <row r="66" spans="1:13">
      <c r="A66" t="s">
        <v>56</v>
      </c>
      <c r="B66">
        <v>4336.6000000000004</v>
      </c>
      <c r="C66">
        <v>3895.7</v>
      </c>
      <c r="D66">
        <v>3614.7</v>
      </c>
      <c r="E66">
        <v>4366.8</v>
      </c>
      <c r="F66">
        <v>4639.7</v>
      </c>
      <c r="G66">
        <v>4473.3</v>
      </c>
      <c r="H66">
        <v>4925.6000000000004</v>
      </c>
      <c r="I66">
        <v>5800.2</v>
      </c>
      <c r="J66">
        <v>5529.8</v>
      </c>
      <c r="K66">
        <v>4706.5</v>
      </c>
      <c r="L66">
        <v>5772.6</v>
      </c>
      <c r="M66">
        <v>5994</v>
      </c>
    </row>
    <row r="67" spans="1:13">
      <c r="A67" t="s">
        <v>39</v>
      </c>
      <c r="B67">
        <v>29547.4</v>
      </c>
      <c r="C67">
        <v>28632.2</v>
      </c>
      <c r="D67">
        <v>28166.1</v>
      </c>
      <c r="E67">
        <v>28247.200000000001</v>
      </c>
      <c r="F67">
        <v>27986.3</v>
      </c>
      <c r="G67">
        <v>29197.4</v>
      </c>
      <c r="H67">
        <v>28536.9</v>
      </c>
      <c r="I67">
        <v>27776.9</v>
      </c>
      <c r="J67">
        <v>27885.8</v>
      </c>
      <c r="K67">
        <v>27351.9</v>
      </c>
      <c r="L67">
        <v>26110.9</v>
      </c>
      <c r="M67">
        <v>26571.8</v>
      </c>
    </row>
    <row r="68" spans="1:13">
      <c r="A68" t="s">
        <v>40</v>
      </c>
      <c r="B68">
        <v>3251.8</v>
      </c>
      <c r="C68">
        <v>3445.4</v>
      </c>
      <c r="D68">
        <v>3492.1</v>
      </c>
      <c r="E68">
        <v>3427.8</v>
      </c>
      <c r="F68">
        <v>3449.7</v>
      </c>
      <c r="G68">
        <v>3655.5</v>
      </c>
      <c r="H68">
        <v>3642.3</v>
      </c>
      <c r="I68">
        <v>3782.3</v>
      </c>
      <c r="J68">
        <v>3836.6</v>
      </c>
      <c r="K68">
        <v>3579.2</v>
      </c>
      <c r="L68">
        <v>3602.9</v>
      </c>
      <c r="M68">
        <v>3686.7</v>
      </c>
    </row>
    <row r="69" spans="1:13">
      <c r="A69" t="s">
        <v>41</v>
      </c>
      <c r="B69">
        <v>6374</v>
      </c>
      <c r="C69">
        <v>6230.5</v>
      </c>
      <c r="D69">
        <v>6336.1</v>
      </c>
      <c r="E69">
        <v>6377.5</v>
      </c>
      <c r="F69">
        <v>5696.9</v>
      </c>
      <c r="G69">
        <v>6164.3</v>
      </c>
      <c r="H69">
        <v>5713.4</v>
      </c>
      <c r="I69">
        <v>5974.3</v>
      </c>
      <c r="J69">
        <v>6170.6</v>
      </c>
      <c r="K69">
        <v>6233</v>
      </c>
      <c r="L69">
        <v>6408.3</v>
      </c>
      <c r="M69">
        <v>6307.4</v>
      </c>
    </row>
    <row r="70" spans="1:13">
      <c r="A70" t="s">
        <v>42</v>
      </c>
      <c r="B70">
        <v>15795.7</v>
      </c>
      <c r="C70">
        <v>15741.5</v>
      </c>
      <c r="D70">
        <v>16561.2</v>
      </c>
      <c r="E70">
        <v>18086.3</v>
      </c>
      <c r="F70">
        <v>16025.3</v>
      </c>
      <c r="G70">
        <v>16324.5</v>
      </c>
      <c r="H70">
        <v>16486.7</v>
      </c>
      <c r="I70">
        <v>17335.8</v>
      </c>
      <c r="J70">
        <v>17057.3</v>
      </c>
      <c r="K70">
        <v>17149.5</v>
      </c>
      <c r="L70">
        <v>18000</v>
      </c>
      <c r="M70">
        <v>18054.900000000001</v>
      </c>
    </row>
    <row r="71" spans="1:13">
      <c r="A71" t="s">
        <v>43</v>
      </c>
      <c r="B71">
        <v>30429.4</v>
      </c>
      <c r="C71">
        <v>33805.1</v>
      </c>
      <c r="D71">
        <v>34189</v>
      </c>
      <c r="E71">
        <v>32369.200000000001</v>
      </c>
      <c r="F71">
        <v>33124.400000000001</v>
      </c>
      <c r="G71">
        <v>32784.6</v>
      </c>
      <c r="H71">
        <v>29937.5</v>
      </c>
      <c r="I71">
        <v>32666.9</v>
      </c>
      <c r="J71">
        <v>32879.199999999997</v>
      </c>
      <c r="K71">
        <v>35727.599999999999</v>
      </c>
      <c r="L71">
        <v>34683.199999999997</v>
      </c>
      <c r="M71">
        <v>34133.699999999997</v>
      </c>
    </row>
    <row r="72" spans="1:13">
      <c r="A72" t="s">
        <v>60</v>
      </c>
      <c r="B72">
        <v>244900.8</v>
      </c>
      <c r="C72">
        <v>224333.6</v>
      </c>
      <c r="D72">
        <v>203829</v>
      </c>
      <c r="E72">
        <v>185533.1</v>
      </c>
      <c r="F72">
        <v>174998.9</v>
      </c>
      <c r="G72">
        <v>165799.9</v>
      </c>
      <c r="H72">
        <v>157861.79999999999</v>
      </c>
      <c r="I72">
        <v>147719.5</v>
      </c>
      <c r="J72">
        <v>128915.2</v>
      </c>
      <c r="K72">
        <v>116995.2</v>
      </c>
      <c r="L72">
        <v>110229.8</v>
      </c>
      <c r="M72">
        <v>107560.1</v>
      </c>
    </row>
    <row r="76" spans="1:13">
      <c r="A76" s="252" t="s">
        <v>1037</v>
      </c>
    </row>
    <row r="77" spans="1:13">
      <c r="A77" t="s">
        <v>1036</v>
      </c>
    </row>
    <row r="78" spans="1:13">
      <c r="A78" s="252" t="s">
        <v>1034</v>
      </c>
    </row>
    <row r="79" spans="1:13">
      <c r="A79" s="252" t="s">
        <v>135</v>
      </c>
      <c r="B79" s="252" t="s">
        <v>95</v>
      </c>
      <c r="C79" s="252" t="s">
        <v>96</v>
      </c>
      <c r="D79" s="252" t="s">
        <v>97</v>
      </c>
      <c r="E79" s="252" t="s">
        <v>98</v>
      </c>
      <c r="F79" s="252" t="s">
        <v>99</v>
      </c>
      <c r="G79" s="252" t="s">
        <v>100</v>
      </c>
      <c r="H79" s="252" t="s">
        <v>101</v>
      </c>
      <c r="I79" s="252" t="s">
        <v>102</v>
      </c>
      <c r="J79" s="252" t="s">
        <v>103</v>
      </c>
      <c r="K79" s="252" t="s">
        <v>104</v>
      </c>
      <c r="L79" s="252" t="s">
        <v>125</v>
      </c>
      <c r="M79" s="252" t="s">
        <v>136</v>
      </c>
    </row>
    <row r="80" spans="1:13">
      <c r="A80" t="s">
        <v>21</v>
      </c>
      <c r="B80">
        <v>0</v>
      </c>
      <c r="C80">
        <v>0</v>
      </c>
      <c r="D80">
        <v>0</v>
      </c>
      <c r="E80">
        <v>0</v>
      </c>
      <c r="F80">
        <v>0</v>
      </c>
      <c r="G80">
        <v>0</v>
      </c>
      <c r="H80">
        <v>0</v>
      </c>
      <c r="I80">
        <v>0</v>
      </c>
      <c r="J80">
        <v>0</v>
      </c>
      <c r="K80">
        <v>0</v>
      </c>
      <c r="L80">
        <v>0</v>
      </c>
      <c r="M80">
        <v>0</v>
      </c>
    </row>
    <row r="81" spans="1:13">
      <c r="A81" t="s">
        <v>22</v>
      </c>
      <c r="B81">
        <v>4645.3999999999996</v>
      </c>
      <c r="C81">
        <v>4538.3</v>
      </c>
      <c r="D81">
        <v>4177.8999999999996</v>
      </c>
      <c r="E81">
        <v>4307.3999999999996</v>
      </c>
      <c r="F81">
        <v>4745.7</v>
      </c>
      <c r="G81">
        <v>4815.5</v>
      </c>
      <c r="H81">
        <v>4559.8999999999996</v>
      </c>
      <c r="I81">
        <v>4927.3999999999996</v>
      </c>
      <c r="J81">
        <v>6206.9</v>
      </c>
      <c r="K81">
        <v>5607.9</v>
      </c>
      <c r="L81">
        <v>4782.3</v>
      </c>
      <c r="M81">
        <v>5106</v>
      </c>
    </row>
    <row r="82" spans="1:13">
      <c r="A82" t="s">
        <v>23</v>
      </c>
      <c r="B82">
        <v>24385.200000000001</v>
      </c>
      <c r="C82">
        <v>23562.6</v>
      </c>
      <c r="D82">
        <v>23570</v>
      </c>
      <c r="E82">
        <v>23861.599999999999</v>
      </c>
      <c r="F82">
        <v>23804</v>
      </c>
      <c r="G82">
        <v>22785.1</v>
      </c>
      <c r="H82">
        <v>20853.3</v>
      </c>
      <c r="I82">
        <v>20729.900000000001</v>
      </c>
      <c r="J82">
        <v>20895.599999999999</v>
      </c>
      <c r="K82">
        <v>20141.5</v>
      </c>
      <c r="L82">
        <v>17673.599999999999</v>
      </c>
      <c r="M82">
        <v>16846.599999999999</v>
      </c>
    </row>
    <row r="83" spans="1:13">
      <c r="A83" t="s">
        <v>24</v>
      </c>
      <c r="B83">
        <v>0</v>
      </c>
      <c r="C83">
        <v>0</v>
      </c>
      <c r="D83">
        <v>0</v>
      </c>
      <c r="E83">
        <v>0</v>
      </c>
      <c r="F83">
        <v>0</v>
      </c>
      <c r="G83">
        <v>0</v>
      </c>
      <c r="H83">
        <v>0</v>
      </c>
      <c r="I83">
        <v>0</v>
      </c>
      <c r="J83">
        <v>0</v>
      </c>
      <c r="K83">
        <v>0</v>
      </c>
      <c r="L83">
        <v>0</v>
      </c>
      <c r="M83">
        <v>0</v>
      </c>
    </row>
    <row r="84" spans="1:13">
      <c r="A84" t="s">
        <v>25</v>
      </c>
      <c r="B84">
        <v>57727.6</v>
      </c>
      <c r="C84">
        <v>58338.5</v>
      </c>
      <c r="D84">
        <v>56484</v>
      </c>
      <c r="E84">
        <v>53240.7</v>
      </c>
      <c r="F84">
        <v>54365.4</v>
      </c>
      <c r="G84">
        <v>50057.2</v>
      </c>
      <c r="H84">
        <v>46384.6</v>
      </c>
      <c r="I84">
        <v>45905.8</v>
      </c>
      <c r="J84">
        <v>46697.3</v>
      </c>
      <c r="K84">
        <v>47596.3</v>
      </c>
      <c r="L84">
        <v>45054.7</v>
      </c>
      <c r="M84">
        <v>44132.6</v>
      </c>
    </row>
    <row r="85" spans="1:13">
      <c r="A85" t="s">
        <v>26</v>
      </c>
      <c r="B85">
        <v>3239.3</v>
      </c>
      <c r="C85">
        <v>3029.5</v>
      </c>
      <c r="D85">
        <v>3176.1</v>
      </c>
      <c r="E85">
        <v>3101.2</v>
      </c>
      <c r="F85">
        <v>3663.4</v>
      </c>
      <c r="G85">
        <v>3470.1</v>
      </c>
      <c r="H85">
        <v>3293.2</v>
      </c>
      <c r="I85">
        <v>3942.8</v>
      </c>
      <c r="J85">
        <v>4061.4</v>
      </c>
      <c r="K85">
        <v>4035.2</v>
      </c>
      <c r="L85">
        <v>4425.7</v>
      </c>
      <c r="M85">
        <v>4578.3</v>
      </c>
    </row>
    <row r="86" spans="1:13">
      <c r="A86" t="s">
        <v>50</v>
      </c>
      <c r="B86">
        <v>1055.8</v>
      </c>
      <c r="C86">
        <v>905.9</v>
      </c>
      <c r="D86">
        <v>820.2</v>
      </c>
      <c r="E86">
        <v>811.9</v>
      </c>
      <c r="F86">
        <v>625.9</v>
      </c>
      <c r="G86">
        <v>650.4</v>
      </c>
      <c r="H86">
        <v>560.5</v>
      </c>
      <c r="I86">
        <v>981.4</v>
      </c>
      <c r="J86">
        <v>760.3</v>
      </c>
      <c r="K86">
        <v>315.39999999999998</v>
      </c>
      <c r="L86">
        <v>1291.5999999999999</v>
      </c>
      <c r="M86">
        <v>971.2</v>
      </c>
    </row>
    <row r="87" spans="1:13">
      <c r="A87" t="s">
        <v>48</v>
      </c>
      <c r="B87">
        <v>8176</v>
      </c>
      <c r="C87">
        <v>8546.7999999999993</v>
      </c>
      <c r="D87">
        <v>8538</v>
      </c>
      <c r="E87">
        <v>8170.3</v>
      </c>
      <c r="F87">
        <v>8389.1</v>
      </c>
      <c r="G87">
        <v>8129.5</v>
      </c>
      <c r="H87">
        <v>8175.9</v>
      </c>
      <c r="I87">
        <v>7315.4</v>
      </c>
      <c r="J87">
        <v>7504.9</v>
      </c>
      <c r="K87">
        <v>8044.7</v>
      </c>
      <c r="L87">
        <v>6728.3</v>
      </c>
      <c r="M87">
        <v>6384.2</v>
      </c>
    </row>
    <row r="88" spans="1:13">
      <c r="A88" t="s">
        <v>27</v>
      </c>
      <c r="B88">
        <v>6975</v>
      </c>
      <c r="C88">
        <v>6453.5</v>
      </c>
      <c r="D88">
        <v>6264.8</v>
      </c>
      <c r="E88">
        <v>6048.9</v>
      </c>
      <c r="F88">
        <v>5456.4</v>
      </c>
      <c r="G88">
        <v>4194.2</v>
      </c>
      <c r="H88">
        <v>3810.9</v>
      </c>
      <c r="I88">
        <v>3296.4</v>
      </c>
      <c r="J88">
        <v>2648.7</v>
      </c>
      <c r="K88">
        <v>2460.6999999999998</v>
      </c>
      <c r="L88">
        <v>1762.8</v>
      </c>
      <c r="M88">
        <v>1628.2</v>
      </c>
    </row>
    <row r="89" spans="1:13">
      <c r="A89" t="s">
        <v>28</v>
      </c>
      <c r="B89">
        <v>1078</v>
      </c>
      <c r="C89">
        <v>99.4</v>
      </c>
      <c r="D89">
        <v>0</v>
      </c>
      <c r="E89">
        <v>0</v>
      </c>
      <c r="F89">
        <v>0</v>
      </c>
      <c r="G89">
        <v>0</v>
      </c>
      <c r="H89">
        <v>0</v>
      </c>
      <c r="I89">
        <v>0</v>
      </c>
      <c r="J89">
        <v>0</v>
      </c>
      <c r="K89">
        <v>0</v>
      </c>
      <c r="L89">
        <v>0</v>
      </c>
      <c r="M89">
        <v>0</v>
      </c>
    </row>
    <row r="90" spans="1:13">
      <c r="A90" t="s">
        <v>69</v>
      </c>
      <c r="B90">
        <v>0</v>
      </c>
      <c r="C90">
        <v>0</v>
      </c>
      <c r="D90">
        <v>0</v>
      </c>
      <c r="E90">
        <v>0</v>
      </c>
      <c r="F90">
        <v>0</v>
      </c>
      <c r="G90">
        <v>0</v>
      </c>
      <c r="H90">
        <v>0</v>
      </c>
      <c r="I90">
        <v>0</v>
      </c>
      <c r="J90">
        <v>0</v>
      </c>
      <c r="K90">
        <v>0</v>
      </c>
      <c r="L90">
        <v>0</v>
      </c>
      <c r="M90">
        <v>0</v>
      </c>
    </row>
    <row r="91" spans="1:13">
      <c r="A91" t="s">
        <v>29</v>
      </c>
      <c r="B91">
        <v>158.80000000000001</v>
      </c>
      <c r="C91">
        <v>62.2</v>
      </c>
      <c r="D91">
        <v>60.3</v>
      </c>
      <c r="E91">
        <v>13.3</v>
      </c>
      <c r="F91">
        <v>100.3</v>
      </c>
      <c r="G91">
        <v>74.3</v>
      </c>
      <c r="H91">
        <v>45.7</v>
      </c>
      <c r="I91">
        <v>64.099999999999994</v>
      </c>
      <c r="J91">
        <v>58.4</v>
      </c>
      <c r="K91">
        <v>50.8</v>
      </c>
      <c r="L91">
        <v>46.4</v>
      </c>
      <c r="M91">
        <v>54.6</v>
      </c>
    </row>
    <row r="92" spans="1:13">
      <c r="A92" t="s">
        <v>30</v>
      </c>
      <c r="B92">
        <v>0</v>
      </c>
      <c r="C92">
        <v>0</v>
      </c>
      <c r="D92">
        <v>0</v>
      </c>
      <c r="E92">
        <v>0</v>
      </c>
      <c r="F92">
        <v>0</v>
      </c>
      <c r="G92">
        <v>0</v>
      </c>
      <c r="H92">
        <v>0</v>
      </c>
      <c r="I92">
        <v>0</v>
      </c>
      <c r="J92">
        <v>0</v>
      </c>
      <c r="K92">
        <v>0</v>
      </c>
      <c r="L92">
        <v>0</v>
      </c>
      <c r="M92">
        <v>0</v>
      </c>
    </row>
    <row r="93" spans="1:13">
      <c r="A93" t="s">
        <v>31</v>
      </c>
      <c r="B93">
        <v>1.9</v>
      </c>
      <c r="C93">
        <v>3.1</v>
      </c>
      <c r="D93">
        <v>2.9</v>
      </c>
      <c r="E93">
        <v>3.4</v>
      </c>
      <c r="F93">
        <v>2.6</v>
      </c>
      <c r="G93">
        <v>2.6</v>
      </c>
      <c r="H93">
        <v>6</v>
      </c>
      <c r="I93">
        <v>2.4</v>
      </c>
      <c r="J93">
        <v>0.2</v>
      </c>
      <c r="K93">
        <v>2.2000000000000002</v>
      </c>
      <c r="L93">
        <v>2.4</v>
      </c>
      <c r="M93">
        <v>1.2</v>
      </c>
    </row>
    <row r="94" spans="1:13">
      <c r="A94" t="s">
        <v>32</v>
      </c>
      <c r="B94">
        <v>12.9</v>
      </c>
      <c r="C94">
        <v>14</v>
      </c>
      <c r="D94">
        <v>19.600000000000001</v>
      </c>
      <c r="E94">
        <v>15.4</v>
      </c>
      <c r="F94">
        <v>14.8</v>
      </c>
      <c r="G94">
        <v>18.8</v>
      </c>
      <c r="H94">
        <v>14.8</v>
      </c>
      <c r="I94">
        <v>8.6999999999999993</v>
      </c>
      <c r="J94">
        <v>11.8</v>
      </c>
      <c r="K94">
        <v>17.100000000000001</v>
      </c>
      <c r="L94">
        <v>23.5</v>
      </c>
      <c r="M94">
        <v>28</v>
      </c>
    </row>
    <row r="95" spans="1:13">
      <c r="A95" t="s">
        <v>33</v>
      </c>
      <c r="B95">
        <v>0</v>
      </c>
      <c r="C95">
        <v>0</v>
      </c>
      <c r="D95">
        <v>0</v>
      </c>
      <c r="E95">
        <v>0</v>
      </c>
      <c r="F95">
        <v>0</v>
      </c>
      <c r="G95">
        <v>0</v>
      </c>
      <c r="H95">
        <v>0</v>
      </c>
      <c r="I95">
        <v>0</v>
      </c>
      <c r="J95">
        <v>0</v>
      </c>
      <c r="K95">
        <v>0</v>
      </c>
      <c r="L95">
        <v>0</v>
      </c>
      <c r="M95">
        <v>0</v>
      </c>
    </row>
    <row r="96" spans="1:13">
      <c r="A96" t="s">
        <v>34</v>
      </c>
      <c r="B96">
        <v>2708.6</v>
      </c>
      <c r="C96">
        <v>2182.1999999999998</v>
      </c>
      <c r="D96">
        <v>1748.1</v>
      </c>
      <c r="E96">
        <v>1756.6</v>
      </c>
      <c r="F96">
        <v>1772.8</v>
      </c>
      <c r="G96">
        <v>1693.6</v>
      </c>
      <c r="H96">
        <v>1556</v>
      </c>
      <c r="I96">
        <v>1593.3</v>
      </c>
      <c r="J96">
        <v>1645.4</v>
      </c>
      <c r="K96">
        <v>1606.5</v>
      </c>
      <c r="L96">
        <v>1611.7</v>
      </c>
      <c r="M96">
        <v>1588</v>
      </c>
    </row>
    <row r="97" spans="1:13">
      <c r="A97" t="s">
        <v>35</v>
      </c>
      <c r="B97" t="s">
        <v>110</v>
      </c>
      <c r="C97" t="s">
        <v>110</v>
      </c>
      <c r="D97" t="s">
        <v>110</v>
      </c>
      <c r="E97">
        <v>0</v>
      </c>
      <c r="F97">
        <v>0</v>
      </c>
      <c r="G97">
        <v>0</v>
      </c>
      <c r="H97">
        <v>0</v>
      </c>
      <c r="I97">
        <v>0</v>
      </c>
      <c r="J97">
        <v>0</v>
      </c>
      <c r="K97">
        <v>0</v>
      </c>
      <c r="L97" t="s">
        <v>110</v>
      </c>
      <c r="M97" t="s">
        <v>110</v>
      </c>
    </row>
    <row r="98" spans="1:13">
      <c r="A98" t="s">
        <v>36</v>
      </c>
      <c r="B98">
        <v>0</v>
      </c>
      <c r="C98">
        <v>0</v>
      </c>
      <c r="D98">
        <v>0</v>
      </c>
      <c r="E98">
        <v>0</v>
      </c>
      <c r="F98">
        <v>0</v>
      </c>
      <c r="G98">
        <v>0</v>
      </c>
      <c r="H98">
        <v>0</v>
      </c>
      <c r="I98">
        <v>0</v>
      </c>
      <c r="J98">
        <v>0</v>
      </c>
      <c r="K98">
        <v>0</v>
      </c>
      <c r="L98">
        <v>0</v>
      </c>
      <c r="M98">
        <v>0</v>
      </c>
    </row>
    <row r="99" spans="1:13">
      <c r="A99" t="s">
        <v>37</v>
      </c>
      <c r="B99">
        <v>270.39999999999998</v>
      </c>
      <c r="C99">
        <v>55.2</v>
      </c>
      <c r="D99">
        <v>0.2</v>
      </c>
      <c r="E99">
        <v>0.2</v>
      </c>
      <c r="F99">
        <v>0.2</v>
      </c>
      <c r="G99">
        <v>0.2</v>
      </c>
      <c r="H99">
        <v>0.2</v>
      </c>
      <c r="I99">
        <v>0.2</v>
      </c>
      <c r="J99">
        <v>0.2</v>
      </c>
      <c r="K99">
        <v>0.2</v>
      </c>
      <c r="L99">
        <v>0.2</v>
      </c>
      <c r="M99">
        <v>0.2</v>
      </c>
    </row>
    <row r="100" spans="1:13">
      <c r="A100" t="s">
        <v>38</v>
      </c>
      <c r="B100">
        <v>70162.2</v>
      </c>
      <c r="C100">
        <v>68804.600000000006</v>
      </c>
      <c r="D100">
        <v>68419.7</v>
      </c>
      <c r="E100">
        <v>67105.899999999994</v>
      </c>
      <c r="F100">
        <v>61991.9</v>
      </c>
      <c r="G100">
        <v>60535.1</v>
      </c>
      <c r="H100">
        <v>56095.5</v>
      </c>
      <c r="I100">
        <v>55076.9</v>
      </c>
      <c r="J100">
        <v>55298.2</v>
      </c>
      <c r="K100">
        <v>57506.8</v>
      </c>
      <c r="L100">
        <v>56834.8</v>
      </c>
      <c r="M100">
        <v>53639.3</v>
      </c>
    </row>
    <row r="101" spans="1:13">
      <c r="A101" t="s">
        <v>56</v>
      </c>
      <c r="B101">
        <v>0</v>
      </c>
      <c r="C101">
        <v>0</v>
      </c>
      <c r="D101">
        <v>0</v>
      </c>
      <c r="E101">
        <v>0</v>
      </c>
      <c r="F101">
        <v>0</v>
      </c>
      <c r="G101">
        <v>0</v>
      </c>
      <c r="H101">
        <v>0</v>
      </c>
      <c r="I101">
        <v>0</v>
      </c>
      <c r="J101">
        <v>0</v>
      </c>
      <c r="K101">
        <v>0</v>
      </c>
      <c r="L101">
        <v>0</v>
      </c>
      <c r="M101">
        <v>0</v>
      </c>
    </row>
    <row r="102" spans="1:13">
      <c r="A102" t="s">
        <v>39</v>
      </c>
      <c r="B102">
        <v>6540.1</v>
      </c>
      <c r="C102">
        <v>6299.2</v>
      </c>
      <c r="D102">
        <v>5794.6</v>
      </c>
      <c r="E102">
        <v>6479.7</v>
      </c>
      <c r="F102">
        <v>6858.4</v>
      </c>
      <c r="G102">
        <v>6963.2</v>
      </c>
      <c r="H102">
        <v>6565.3</v>
      </c>
      <c r="I102">
        <v>5903.5</v>
      </c>
      <c r="J102">
        <v>6662.1</v>
      </c>
      <c r="K102">
        <v>6346.1</v>
      </c>
      <c r="L102">
        <v>4656.6000000000004</v>
      </c>
      <c r="M102">
        <v>4449.1000000000004</v>
      </c>
    </row>
    <row r="103" spans="1:13">
      <c r="A103" t="s">
        <v>40</v>
      </c>
      <c r="B103">
        <v>1184.2</v>
      </c>
      <c r="C103">
        <v>1200.8</v>
      </c>
      <c r="D103">
        <v>1184</v>
      </c>
      <c r="E103">
        <v>1209.5999999999999</v>
      </c>
      <c r="F103">
        <v>1239.3</v>
      </c>
      <c r="G103">
        <v>1184.8</v>
      </c>
      <c r="H103">
        <v>1159.8</v>
      </c>
      <c r="I103">
        <v>1196</v>
      </c>
      <c r="J103">
        <v>1200.5</v>
      </c>
      <c r="K103">
        <v>1093.2</v>
      </c>
      <c r="L103">
        <v>1074.9000000000001</v>
      </c>
      <c r="M103">
        <v>818.1</v>
      </c>
    </row>
    <row r="104" spans="1:13">
      <c r="A104" t="s">
        <v>41</v>
      </c>
      <c r="B104">
        <v>819</v>
      </c>
      <c r="C104">
        <v>817</v>
      </c>
      <c r="D104">
        <v>637.1</v>
      </c>
      <c r="E104">
        <v>561.79999999999995</v>
      </c>
      <c r="F104">
        <v>550.70000000000005</v>
      </c>
      <c r="G104">
        <v>623.70000000000005</v>
      </c>
      <c r="H104">
        <v>653.29999999999995</v>
      </c>
      <c r="I104">
        <v>613.4</v>
      </c>
      <c r="J104">
        <v>601.6</v>
      </c>
      <c r="K104">
        <v>567.4</v>
      </c>
      <c r="L104">
        <v>584.29999999999995</v>
      </c>
      <c r="M104">
        <v>579.29999999999995</v>
      </c>
    </row>
    <row r="105" spans="1:13">
      <c r="A105" t="s">
        <v>42</v>
      </c>
      <c r="B105">
        <v>1832.1</v>
      </c>
      <c r="C105">
        <v>896.7</v>
      </c>
      <c r="D105">
        <v>2138</v>
      </c>
      <c r="E105">
        <v>3161.9</v>
      </c>
      <c r="F105">
        <v>1088.7</v>
      </c>
      <c r="G105">
        <v>1051.5999999999999</v>
      </c>
      <c r="H105">
        <v>2193.5</v>
      </c>
      <c r="I105">
        <v>1807.7</v>
      </c>
      <c r="J105">
        <v>1687.9</v>
      </c>
      <c r="K105">
        <v>992.2</v>
      </c>
      <c r="L105">
        <v>1700.7</v>
      </c>
      <c r="M105">
        <v>1603.3</v>
      </c>
    </row>
    <row r="106" spans="1:13">
      <c r="A106" t="s">
        <v>43</v>
      </c>
      <c r="B106">
        <v>240.6</v>
      </c>
      <c r="C106">
        <v>266.60000000000002</v>
      </c>
      <c r="D106">
        <v>211.4</v>
      </c>
      <c r="E106">
        <v>185.4</v>
      </c>
      <c r="F106">
        <v>155.19999999999999</v>
      </c>
      <c r="G106">
        <v>249.9</v>
      </c>
      <c r="H106">
        <v>209.6</v>
      </c>
      <c r="I106">
        <v>238</v>
      </c>
      <c r="J106">
        <v>219.7</v>
      </c>
      <c r="K106">
        <v>140.9</v>
      </c>
      <c r="L106">
        <v>186.3</v>
      </c>
      <c r="M106">
        <v>134.4</v>
      </c>
    </row>
    <row r="107" spans="1:13">
      <c r="A107" t="s">
        <v>60</v>
      </c>
      <c r="B107">
        <v>16326.8</v>
      </c>
      <c r="C107">
        <v>14350.4</v>
      </c>
      <c r="D107">
        <v>11615.5</v>
      </c>
      <c r="E107">
        <v>10473.5</v>
      </c>
      <c r="F107">
        <v>9807.7999999999993</v>
      </c>
      <c r="G107">
        <v>10339.299999999999</v>
      </c>
      <c r="H107">
        <v>10066.700000000001</v>
      </c>
      <c r="I107">
        <v>10401.799999999999</v>
      </c>
      <c r="J107">
        <v>10446.299999999999</v>
      </c>
      <c r="K107">
        <v>9530.9</v>
      </c>
      <c r="L107">
        <v>7385.1</v>
      </c>
      <c r="M107">
        <v>6792.7</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B44"/>
  <sheetViews>
    <sheetView topLeftCell="A19" workbookViewId="0">
      <selection activeCell="A42" sqref="A42:A44"/>
    </sheetView>
  </sheetViews>
  <sheetFormatPr defaultColWidth="9.140625" defaultRowHeight="16.5"/>
  <cols>
    <col min="1" max="1" width="30.42578125" customWidth="1"/>
    <col min="2" max="2" width="30.140625" customWidth="1"/>
  </cols>
  <sheetData>
    <row r="1" spans="1:2" s="28" customFormat="1">
      <c r="A1" s="2" t="s">
        <v>1043</v>
      </c>
    </row>
    <row r="2" spans="1:2">
      <c r="A2" t="s">
        <v>1070</v>
      </c>
    </row>
    <row r="3" spans="1:2">
      <c r="A3" t="s">
        <v>1069</v>
      </c>
    </row>
    <row r="6" spans="1:2">
      <c r="A6" s="252" t="s">
        <v>84</v>
      </c>
      <c r="B6" s="252" t="s">
        <v>1040</v>
      </c>
    </row>
    <row r="7" spans="1:2">
      <c r="A7" t="s">
        <v>45</v>
      </c>
      <c r="B7" s="15">
        <v>-2.4749488966711399E-3</v>
      </c>
    </row>
    <row r="8" spans="1:2">
      <c r="A8" t="s">
        <v>37</v>
      </c>
      <c r="B8" s="15">
        <v>-1.36842240692811E-2</v>
      </c>
    </row>
    <row r="9" spans="1:2">
      <c r="A9" t="s">
        <v>21</v>
      </c>
      <c r="B9" s="15">
        <v>-2.0272301377985E-2</v>
      </c>
    </row>
    <row r="10" spans="1:2">
      <c r="A10" t="s">
        <v>47</v>
      </c>
      <c r="B10" s="15">
        <v>-2.85325456478666E-2</v>
      </c>
    </row>
    <row r="11" spans="1:2">
      <c r="A11" t="s">
        <v>23</v>
      </c>
      <c r="B11" s="15">
        <v>-1.64684842975668E-2</v>
      </c>
    </row>
    <row r="12" spans="1:2">
      <c r="A12" t="s">
        <v>24</v>
      </c>
      <c r="B12" s="15">
        <v>-2.0108253002047601E-2</v>
      </c>
    </row>
    <row r="13" spans="1:2">
      <c r="A13" t="s">
        <v>26</v>
      </c>
      <c r="B13" s="15">
        <v>-1.5862376140892399E-2</v>
      </c>
    </row>
    <row r="14" spans="1:2">
      <c r="A14" t="s">
        <v>42</v>
      </c>
      <c r="B14" s="15">
        <v>-1.9927767406371401E-2</v>
      </c>
    </row>
    <row r="15" spans="1:2">
      <c r="A15" t="s">
        <v>28</v>
      </c>
      <c r="B15" s="15">
        <v>-8.3677122003386201E-3</v>
      </c>
    </row>
    <row r="16" spans="1:2">
      <c r="A16" t="s">
        <v>25</v>
      </c>
      <c r="B16" s="15">
        <v>-1.01751623646479E-2</v>
      </c>
    </row>
    <row r="17" spans="1:2">
      <c r="A17" t="s">
        <v>48</v>
      </c>
      <c r="B17" s="15">
        <v>-1.53408735429007E-2</v>
      </c>
    </row>
    <row r="18" spans="1:2">
      <c r="A18" t="s">
        <v>34</v>
      </c>
      <c r="B18" s="15">
        <v>-3.8032960407039698E-2</v>
      </c>
    </row>
    <row r="19" spans="1:2">
      <c r="A19" t="s">
        <v>62</v>
      </c>
      <c r="B19" s="15">
        <v>3.5665128349144697E-2</v>
      </c>
    </row>
    <row r="20" spans="1:2">
      <c r="A20" t="s">
        <v>49</v>
      </c>
      <c r="B20" s="15">
        <v>-1.19823482713896</v>
      </c>
    </row>
    <row r="21" spans="1:2">
      <c r="A21" t="s">
        <v>50</v>
      </c>
      <c r="B21" s="15">
        <v>-4.1526770030147701E-2</v>
      </c>
    </row>
    <row r="22" spans="1:2">
      <c r="A22" t="s">
        <v>63</v>
      </c>
      <c r="B22" s="15">
        <v>-1.5386357471521801E-2</v>
      </c>
    </row>
    <row r="23" spans="1:2">
      <c r="A23" t="s">
        <v>29</v>
      </c>
      <c r="B23" s="15">
        <v>-2.1863057632395901E-2</v>
      </c>
    </row>
    <row r="24" spans="1:2">
      <c r="A24" t="s">
        <v>51</v>
      </c>
      <c r="B24" s="15">
        <v>1.2337835874152501E-2</v>
      </c>
    </row>
    <row r="25" spans="1:2">
      <c r="A25" t="s">
        <v>31</v>
      </c>
      <c r="B25" s="15">
        <v>-6.3129056602341999E-2</v>
      </c>
    </row>
    <row r="26" spans="1:2">
      <c r="A26" t="s">
        <v>33</v>
      </c>
      <c r="B26" s="15">
        <v>7.7345267507929298E-3</v>
      </c>
    </row>
    <row r="27" spans="1:2">
      <c r="A27" t="s">
        <v>53</v>
      </c>
      <c r="B27" s="15">
        <v>-1.37893972761723E-2</v>
      </c>
    </row>
    <row r="28" spans="1:2">
      <c r="A28" t="s">
        <v>36</v>
      </c>
      <c r="B28" s="15">
        <v>-2.6494976099635401E-2</v>
      </c>
    </row>
    <row r="29" spans="1:2">
      <c r="A29" t="s">
        <v>54</v>
      </c>
      <c r="B29" s="15">
        <v>-2.3412679307959899E-2</v>
      </c>
    </row>
    <row r="30" spans="1:2">
      <c r="A30" t="s">
        <v>55</v>
      </c>
      <c r="B30" s="15">
        <v>3.9069202648813698E-3</v>
      </c>
    </row>
    <row r="31" spans="1:2">
      <c r="A31" t="s">
        <v>38</v>
      </c>
      <c r="B31" s="15">
        <v>-1.3870886029625501E-2</v>
      </c>
    </row>
    <row r="32" spans="1:2">
      <c r="A32" t="s">
        <v>56</v>
      </c>
      <c r="B32" s="15">
        <v>-4.5244589071004399E-2</v>
      </c>
    </row>
    <row r="33" spans="1:2">
      <c r="A33" s="635" t="s">
        <v>41</v>
      </c>
      <c r="B33" s="782">
        <v>-6.5812527473465103E-3</v>
      </c>
    </row>
    <row r="34" spans="1:2">
      <c r="A34" t="s">
        <v>40</v>
      </c>
      <c r="B34" s="15">
        <v>-1.5008310329771001E-2</v>
      </c>
    </row>
    <row r="35" spans="1:2">
      <c r="A35" t="s">
        <v>982</v>
      </c>
      <c r="B35" s="15">
        <v>1.4136427514466501E-2</v>
      </c>
    </row>
    <row r="36" spans="1:2">
      <c r="A36" t="s">
        <v>27</v>
      </c>
      <c r="B36" s="15">
        <v>-3.7547070108984698E-2</v>
      </c>
    </row>
    <row r="37" spans="1:2">
      <c r="A37" t="s">
        <v>43</v>
      </c>
      <c r="B37" s="15">
        <v>-2.09743622041841E-2</v>
      </c>
    </row>
    <row r="38" spans="1:2">
      <c r="A38" t="s">
        <v>58</v>
      </c>
      <c r="B38" s="15">
        <v>2.5524893902949199E-4</v>
      </c>
    </row>
    <row r="39" spans="1:2">
      <c r="A39" t="s">
        <v>59</v>
      </c>
      <c r="B39" s="15">
        <v>5.5027490584490402E-3</v>
      </c>
    </row>
    <row r="40" spans="1:2">
      <c r="A40" t="s">
        <v>60</v>
      </c>
      <c r="B40" s="15">
        <v>-9.7007699664302793E-3</v>
      </c>
    </row>
    <row r="41" spans="1:2">
      <c r="A41" t="s">
        <v>85</v>
      </c>
      <c r="B41" s="15">
        <v>-1.4749690677438599E-2</v>
      </c>
    </row>
    <row r="42" spans="1:2">
      <c r="A42" s="252" t="s">
        <v>64</v>
      </c>
      <c r="B42" s="670">
        <f>AVERAGE(B7:B41)</f>
        <v>-4.8492080722760345E-2</v>
      </c>
    </row>
    <row r="43" spans="1:2">
      <c r="A43" s="252" t="s">
        <v>3323</v>
      </c>
      <c r="B43" s="670">
        <f>STDEV(B7:B41)</f>
        <v>0.20090432602897512</v>
      </c>
    </row>
    <row r="44" spans="1:2">
      <c r="A44" s="671" t="s">
        <v>3324</v>
      </c>
      <c r="B44" s="672">
        <f>(B33-B42)/B43</f>
        <v>0.20861087863966307</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P43"/>
  <sheetViews>
    <sheetView topLeftCell="A22" zoomScaleNormal="100" workbookViewId="0">
      <selection activeCell="A41" sqref="A41:A43"/>
    </sheetView>
  </sheetViews>
  <sheetFormatPr defaultColWidth="9" defaultRowHeight="16.5"/>
  <cols>
    <col min="1" max="1" width="27.42578125" customWidth="1"/>
    <col min="2" max="16" width="15" bestFit="1" customWidth="1"/>
  </cols>
  <sheetData>
    <row r="1" spans="1:16">
      <c r="A1" t="s">
        <v>1059</v>
      </c>
    </row>
    <row r="2" spans="1:16">
      <c r="A2" t="s">
        <v>985</v>
      </c>
    </row>
    <row r="3" spans="1:16">
      <c r="A3" t="s">
        <v>984</v>
      </c>
    </row>
    <row r="5" spans="1:16">
      <c r="A5" s="252" t="s">
        <v>966</v>
      </c>
      <c r="B5" s="252" t="s">
        <v>1044</v>
      </c>
      <c r="C5" s="252" t="s">
        <v>1045</v>
      </c>
      <c r="D5" s="252" t="s">
        <v>1046</v>
      </c>
      <c r="E5" s="252" t="s">
        <v>1047</v>
      </c>
      <c r="F5" s="252" t="s">
        <v>1048</v>
      </c>
      <c r="G5" s="252" t="s">
        <v>1049</v>
      </c>
      <c r="H5" s="252" t="s">
        <v>1050</v>
      </c>
      <c r="I5" s="252" t="s">
        <v>1051</v>
      </c>
      <c r="J5" s="252" t="s">
        <v>1052</v>
      </c>
      <c r="K5" s="252" t="s">
        <v>1053</v>
      </c>
      <c r="L5" s="252" t="s">
        <v>1054</v>
      </c>
      <c r="M5" s="252" t="s">
        <v>1055</v>
      </c>
      <c r="N5" s="252" t="s">
        <v>1056</v>
      </c>
      <c r="O5" s="252" t="s">
        <v>1057</v>
      </c>
      <c r="P5" s="252" t="s">
        <v>1058</v>
      </c>
    </row>
    <row r="6" spans="1:16">
      <c r="A6" t="s">
        <v>45</v>
      </c>
      <c r="B6">
        <v>0</v>
      </c>
      <c r="C6">
        <v>0</v>
      </c>
      <c r="D6">
        <v>0</v>
      </c>
      <c r="E6">
        <v>0</v>
      </c>
      <c r="F6">
        <v>0</v>
      </c>
      <c r="G6">
        <v>0</v>
      </c>
      <c r="H6">
        <v>0</v>
      </c>
      <c r="I6">
        <v>0</v>
      </c>
      <c r="J6">
        <v>0</v>
      </c>
      <c r="K6">
        <v>0</v>
      </c>
      <c r="L6">
        <v>0</v>
      </c>
      <c r="M6">
        <v>0</v>
      </c>
      <c r="N6">
        <v>0</v>
      </c>
      <c r="O6">
        <v>0</v>
      </c>
      <c r="P6">
        <v>0</v>
      </c>
    </row>
    <row r="7" spans="1:16">
      <c r="A7" t="s">
        <v>37</v>
      </c>
      <c r="B7">
        <v>0.35499999999999998</v>
      </c>
      <c r="C7">
        <v>0.33750000000000002</v>
      </c>
      <c r="D7">
        <v>0.35499999999999998</v>
      </c>
      <c r="E7">
        <v>0.39500000000000002</v>
      </c>
      <c r="F7">
        <v>0.40250000000000002</v>
      </c>
      <c r="G7">
        <v>0.41249999999999998</v>
      </c>
      <c r="H7">
        <v>0.40749999999999997</v>
      </c>
      <c r="I7">
        <v>0.39750000000000002</v>
      </c>
      <c r="J7">
        <v>0.27750000000000002</v>
      </c>
      <c r="K7">
        <v>0.28000000000000003</v>
      </c>
      <c r="L7">
        <v>0.2475</v>
      </c>
      <c r="M7">
        <v>0.32500000000000001</v>
      </c>
      <c r="N7">
        <v>0.29749999999999999</v>
      </c>
      <c r="O7">
        <v>0.26750000000000002</v>
      </c>
      <c r="P7">
        <v>0.23250000000000001</v>
      </c>
    </row>
    <row r="8" spans="1:16">
      <c r="A8" t="s">
        <v>21</v>
      </c>
      <c r="B8">
        <v>0.40250000000000002</v>
      </c>
      <c r="C8">
        <v>0.3725</v>
      </c>
      <c r="D8">
        <v>0.38250000000000001</v>
      </c>
      <c r="E8">
        <v>0.4325</v>
      </c>
      <c r="F8">
        <v>0.44750000000000001</v>
      </c>
      <c r="G8">
        <v>0.46</v>
      </c>
      <c r="H8">
        <v>0.46</v>
      </c>
      <c r="I8">
        <v>0.4325</v>
      </c>
      <c r="J8">
        <v>0.39500000000000002</v>
      </c>
      <c r="K8">
        <v>0.39</v>
      </c>
      <c r="L8">
        <v>0.38500000000000001</v>
      </c>
      <c r="M8">
        <v>0.43</v>
      </c>
      <c r="N8">
        <v>0.40749999999999997</v>
      </c>
      <c r="O8">
        <v>0.36</v>
      </c>
      <c r="P8">
        <v>0.28999999999999998</v>
      </c>
    </row>
    <row r="9" spans="1:16">
      <c r="A9" t="s">
        <v>47</v>
      </c>
      <c r="B9">
        <v>0.10249999999999999</v>
      </c>
      <c r="C9">
        <v>9.7500000000000003E-2</v>
      </c>
      <c r="D9">
        <v>0.11749999999999999</v>
      </c>
      <c r="E9">
        <v>0.115</v>
      </c>
      <c r="F9">
        <v>0.115</v>
      </c>
      <c r="G9">
        <v>0.115</v>
      </c>
      <c r="H9">
        <v>0.115</v>
      </c>
      <c r="I9">
        <v>9.7500000000000003E-2</v>
      </c>
      <c r="J9">
        <v>0.06</v>
      </c>
      <c r="K9">
        <v>0.04</v>
      </c>
      <c r="L9">
        <v>0.03</v>
      </c>
      <c r="M9">
        <v>2.2499999999999999E-2</v>
      </c>
      <c r="N9">
        <v>1.2500000000000001E-2</v>
      </c>
      <c r="O9">
        <v>5.0000000000000001E-3</v>
      </c>
      <c r="P9">
        <v>2.5000000000000001E-3</v>
      </c>
    </row>
    <row r="10" spans="1:16">
      <c r="A10" t="s">
        <v>23</v>
      </c>
      <c r="B10">
        <v>0.41749999999999998</v>
      </c>
      <c r="C10">
        <v>0.41749999999999998</v>
      </c>
      <c r="D10">
        <v>0.45</v>
      </c>
      <c r="E10">
        <v>0.47749999999999998</v>
      </c>
      <c r="F10">
        <v>0.47749999999999998</v>
      </c>
      <c r="G10">
        <v>0.47499999999999998</v>
      </c>
      <c r="H10">
        <v>0.47</v>
      </c>
      <c r="I10">
        <v>0.45</v>
      </c>
      <c r="J10">
        <v>0.33500000000000002</v>
      </c>
      <c r="K10">
        <v>0.30499999999999999</v>
      </c>
      <c r="L10">
        <v>0.3175</v>
      </c>
      <c r="M10">
        <v>0.37</v>
      </c>
      <c r="N10">
        <v>0.36499999999999999</v>
      </c>
      <c r="O10">
        <v>0.35749999999999998</v>
      </c>
      <c r="P10">
        <v>0.32500000000000001</v>
      </c>
    </row>
    <row r="11" spans="1:16">
      <c r="A11" t="s">
        <v>24</v>
      </c>
      <c r="B11">
        <v>0.20749999999999999</v>
      </c>
      <c r="C11">
        <v>0.19</v>
      </c>
      <c r="D11">
        <v>0.19</v>
      </c>
      <c r="E11">
        <v>0.23749999999999999</v>
      </c>
      <c r="F11">
        <v>0.20499999999999999</v>
      </c>
      <c r="G11">
        <v>0.16750000000000001</v>
      </c>
      <c r="H11">
        <v>0.1575</v>
      </c>
      <c r="I11">
        <v>0.1575</v>
      </c>
      <c r="J11">
        <v>0.10249999999999999</v>
      </c>
      <c r="K11">
        <v>0.08</v>
      </c>
      <c r="L11">
        <v>8.7499999999999994E-2</v>
      </c>
      <c r="M11">
        <v>0.1225</v>
      </c>
      <c r="N11">
        <v>0.11749999999999999</v>
      </c>
      <c r="O11">
        <v>7.0000000000000007E-2</v>
      </c>
      <c r="P11">
        <v>5.7500000000000002E-2</v>
      </c>
    </row>
    <row r="12" spans="1:16">
      <c r="A12" t="s">
        <v>26</v>
      </c>
      <c r="B12">
        <v>2.2499999999999999E-2</v>
      </c>
      <c r="C12">
        <v>1.2500000000000001E-2</v>
      </c>
      <c r="D12">
        <v>1.7500000000000002E-2</v>
      </c>
      <c r="E12">
        <v>0.02</v>
      </c>
      <c r="F12">
        <v>0.01</v>
      </c>
      <c r="G12">
        <v>0</v>
      </c>
      <c r="H12">
        <v>2.5000000000000001E-3</v>
      </c>
      <c r="I12">
        <v>7.4999999999999997E-3</v>
      </c>
      <c r="J12">
        <v>0.05</v>
      </c>
      <c r="K12">
        <v>0.01</v>
      </c>
      <c r="L12">
        <v>7.4999999999999997E-3</v>
      </c>
      <c r="M12">
        <v>2.5000000000000001E-3</v>
      </c>
      <c r="N12">
        <v>2.5000000000000001E-3</v>
      </c>
      <c r="O12">
        <v>0</v>
      </c>
      <c r="P12">
        <v>2.5000000000000001E-3</v>
      </c>
    </row>
    <row r="13" spans="1:16">
      <c r="A13" t="s">
        <v>42</v>
      </c>
      <c r="B13">
        <v>5.0000000000000001E-3</v>
      </c>
      <c r="C13">
        <v>2.5000000000000001E-3</v>
      </c>
      <c r="D13">
        <v>2.5000000000000001E-3</v>
      </c>
      <c r="E13">
        <v>0</v>
      </c>
      <c r="F13">
        <v>0</v>
      </c>
      <c r="G13">
        <v>0</v>
      </c>
      <c r="H13">
        <v>2.5000000000000001E-3</v>
      </c>
      <c r="I13">
        <v>2.5000000000000001E-3</v>
      </c>
      <c r="J13">
        <v>7.4999999999999997E-3</v>
      </c>
      <c r="K13">
        <v>2.5000000000000001E-3</v>
      </c>
      <c r="L13">
        <v>0</v>
      </c>
      <c r="M13">
        <v>0</v>
      </c>
      <c r="N13">
        <v>0</v>
      </c>
      <c r="O13">
        <v>0</v>
      </c>
      <c r="P13">
        <v>0</v>
      </c>
    </row>
    <row r="14" spans="1:16">
      <c r="A14" t="s">
        <v>28</v>
      </c>
      <c r="B14">
        <v>0.23499999999999999</v>
      </c>
      <c r="C14">
        <v>0.2</v>
      </c>
      <c r="D14">
        <v>0.1925</v>
      </c>
      <c r="E14">
        <v>0.22</v>
      </c>
      <c r="F14">
        <v>0.215</v>
      </c>
      <c r="G14">
        <v>0.21249999999999999</v>
      </c>
      <c r="H14">
        <v>0.21249999999999999</v>
      </c>
      <c r="I14">
        <v>0.21249999999999999</v>
      </c>
      <c r="J14">
        <v>0.19500000000000001</v>
      </c>
      <c r="K14">
        <v>0.17</v>
      </c>
      <c r="L14">
        <v>0.155</v>
      </c>
      <c r="M14">
        <v>0.17</v>
      </c>
      <c r="N14">
        <v>0.1575</v>
      </c>
      <c r="O14">
        <v>0.13250000000000001</v>
      </c>
      <c r="P14">
        <v>0.12</v>
      </c>
    </row>
    <row r="15" spans="1:16">
      <c r="A15" t="s">
        <v>25</v>
      </c>
      <c r="B15">
        <v>0.24249999999999999</v>
      </c>
      <c r="C15">
        <v>0.34250000000000003</v>
      </c>
      <c r="D15">
        <v>0.35749999999999998</v>
      </c>
      <c r="E15">
        <v>0.42499999999999999</v>
      </c>
      <c r="F15">
        <v>0.42499999999999999</v>
      </c>
      <c r="G15">
        <v>0.42249999999999999</v>
      </c>
      <c r="H15">
        <v>0.41749999999999998</v>
      </c>
      <c r="I15">
        <v>0.39250000000000002</v>
      </c>
      <c r="J15">
        <v>0.28249999999999997</v>
      </c>
      <c r="K15">
        <v>0.26250000000000001</v>
      </c>
      <c r="L15">
        <v>0.26250000000000001</v>
      </c>
      <c r="M15">
        <v>0.32</v>
      </c>
      <c r="N15">
        <v>0.29499999999999998</v>
      </c>
      <c r="O15">
        <v>0.28249999999999997</v>
      </c>
      <c r="P15">
        <v>0.22500000000000001</v>
      </c>
    </row>
    <row r="16" spans="1:16">
      <c r="A16" t="s">
        <v>48</v>
      </c>
      <c r="B16">
        <v>0.26</v>
      </c>
      <c r="C16">
        <v>0.22500000000000001</v>
      </c>
      <c r="D16">
        <v>0.23749999999999999</v>
      </c>
      <c r="E16">
        <v>0.27500000000000002</v>
      </c>
      <c r="F16">
        <v>0.27</v>
      </c>
      <c r="G16">
        <v>0.26750000000000002</v>
      </c>
      <c r="H16">
        <v>0.2525</v>
      </c>
      <c r="I16">
        <v>0.26750000000000002</v>
      </c>
      <c r="J16">
        <v>0.24249999999999999</v>
      </c>
      <c r="K16">
        <v>0.2</v>
      </c>
      <c r="L16">
        <v>0.17749999999999999</v>
      </c>
      <c r="M16">
        <v>0.20749999999999999</v>
      </c>
      <c r="N16">
        <v>0.2</v>
      </c>
      <c r="O16">
        <v>0.16750000000000001</v>
      </c>
      <c r="P16">
        <v>9.2499999999999999E-2</v>
      </c>
    </row>
    <row r="17" spans="1:16">
      <c r="A17" t="s">
        <v>34</v>
      </c>
      <c r="B17">
        <v>0.495</v>
      </c>
      <c r="C17">
        <v>0.48749999999999999</v>
      </c>
      <c r="D17">
        <v>0.495</v>
      </c>
      <c r="E17">
        <v>0.4975</v>
      </c>
      <c r="F17">
        <v>0.4975</v>
      </c>
      <c r="G17">
        <v>0.4975</v>
      </c>
      <c r="H17">
        <v>0.5</v>
      </c>
      <c r="I17">
        <v>0.495</v>
      </c>
      <c r="J17">
        <v>0.42499999999999999</v>
      </c>
      <c r="K17">
        <v>0.39750000000000002</v>
      </c>
      <c r="L17">
        <v>0.38</v>
      </c>
      <c r="M17">
        <v>0.45250000000000001</v>
      </c>
      <c r="N17">
        <v>0.4</v>
      </c>
      <c r="O17">
        <v>0.38250000000000001</v>
      </c>
      <c r="P17">
        <v>0.27</v>
      </c>
    </row>
    <row r="18" spans="1:16">
      <c r="A18" t="s">
        <v>62</v>
      </c>
      <c r="B18">
        <v>1.4999999999999999E-2</v>
      </c>
      <c r="C18">
        <v>1.7500000000000002E-2</v>
      </c>
      <c r="D18">
        <v>1.4999999999999999E-2</v>
      </c>
      <c r="E18">
        <v>1.4999999999999999E-2</v>
      </c>
      <c r="F18">
        <v>1.4999999999999999E-2</v>
      </c>
      <c r="G18">
        <v>1.4999999999999999E-2</v>
      </c>
      <c r="H18">
        <v>2.2499999999999999E-2</v>
      </c>
      <c r="I18">
        <v>2.2499999999999999E-2</v>
      </c>
      <c r="J18">
        <v>1.4999999999999999E-2</v>
      </c>
      <c r="K18">
        <v>1.4999999999999999E-2</v>
      </c>
      <c r="L18">
        <v>1.7500000000000002E-2</v>
      </c>
      <c r="M18">
        <v>1.7500000000000002E-2</v>
      </c>
      <c r="N18">
        <v>1.7500000000000002E-2</v>
      </c>
      <c r="O18">
        <v>0</v>
      </c>
      <c r="P18">
        <v>0</v>
      </c>
    </row>
    <row r="19" spans="1:16">
      <c r="A19" t="s">
        <v>49</v>
      </c>
      <c r="B19">
        <v>0</v>
      </c>
      <c r="C19">
        <v>0</v>
      </c>
      <c r="D19">
        <v>0</v>
      </c>
      <c r="E19">
        <v>0</v>
      </c>
      <c r="F19">
        <v>0</v>
      </c>
      <c r="G19">
        <v>0</v>
      </c>
      <c r="H19">
        <v>0</v>
      </c>
      <c r="I19">
        <v>0</v>
      </c>
      <c r="J19">
        <v>0</v>
      </c>
      <c r="K19">
        <v>0</v>
      </c>
      <c r="L19">
        <v>0</v>
      </c>
      <c r="M19">
        <v>0</v>
      </c>
      <c r="N19">
        <v>0</v>
      </c>
      <c r="O19">
        <v>0</v>
      </c>
      <c r="P19">
        <v>0</v>
      </c>
    </row>
    <row r="20" spans="1:16">
      <c r="A20" t="s">
        <v>50</v>
      </c>
      <c r="B20">
        <v>0.03</v>
      </c>
      <c r="C20">
        <v>2.5000000000000001E-3</v>
      </c>
      <c r="D20">
        <v>1.2500000000000001E-2</v>
      </c>
      <c r="E20">
        <v>1.4999999999999999E-2</v>
      </c>
      <c r="F20">
        <v>7.4999999999999997E-3</v>
      </c>
      <c r="G20">
        <v>0</v>
      </c>
      <c r="H20">
        <v>0</v>
      </c>
      <c r="I20">
        <v>0</v>
      </c>
      <c r="J20">
        <v>0</v>
      </c>
      <c r="K20">
        <v>0</v>
      </c>
      <c r="L20">
        <v>0</v>
      </c>
      <c r="M20">
        <v>0</v>
      </c>
      <c r="N20">
        <v>0</v>
      </c>
      <c r="O20">
        <v>0</v>
      </c>
      <c r="P20">
        <v>0</v>
      </c>
    </row>
    <row r="21" spans="1:16">
      <c r="A21" t="s">
        <v>63</v>
      </c>
      <c r="B21">
        <v>0.24</v>
      </c>
      <c r="C21">
        <v>0.23250000000000001</v>
      </c>
      <c r="D21">
        <v>0.23499999999999999</v>
      </c>
      <c r="E21">
        <v>0.245</v>
      </c>
      <c r="F21">
        <v>0.2475</v>
      </c>
      <c r="G21">
        <v>0.2525</v>
      </c>
      <c r="H21">
        <v>0.2525</v>
      </c>
      <c r="I21">
        <v>0.25</v>
      </c>
      <c r="J21">
        <v>0.255</v>
      </c>
      <c r="K21">
        <v>0.2525</v>
      </c>
      <c r="L21">
        <v>0.2525</v>
      </c>
      <c r="M21">
        <v>0.2525</v>
      </c>
      <c r="N21">
        <v>0.28499999999999998</v>
      </c>
      <c r="O21">
        <v>0.26250000000000001</v>
      </c>
      <c r="P21">
        <v>0.24249999999999999</v>
      </c>
    </row>
    <row r="22" spans="1:16">
      <c r="A22" t="s">
        <v>29</v>
      </c>
      <c r="B22">
        <v>0.21</v>
      </c>
      <c r="C22">
        <v>0.20250000000000001</v>
      </c>
      <c r="D22">
        <v>0.21</v>
      </c>
      <c r="E22">
        <v>0.22</v>
      </c>
      <c r="F22">
        <v>0.2175</v>
      </c>
      <c r="G22">
        <v>0.215</v>
      </c>
      <c r="H22">
        <v>0.19750000000000001</v>
      </c>
      <c r="I22">
        <v>0.1825</v>
      </c>
      <c r="J22">
        <v>0.14499999999999999</v>
      </c>
      <c r="K22">
        <v>0.14249999999999999</v>
      </c>
      <c r="L22">
        <v>0.14249999999999999</v>
      </c>
      <c r="M22">
        <v>0.1575</v>
      </c>
      <c r="N22">
        <v>0.14249999999999999</v>
      </c>
      <c r="O22">
        <v>0.22500000000000001</v>
      </c>
      <c r="P22">
        <v>0.2</v>
      </c>
    </row>
    <row r="23" spans="1:16">
      <c r="A23" t="s">
        <v>51</v>
      </c>
      <c r="B23">
        <v>0.17</v>
      </c>
      <c r="C23">
        <v>0.1825</v>
      </c>
      <c r="D23">
        <v>0.20499999999999999</v>
      </c>
      <c r="E23">
        <v>0.2225</v>
      </c>
      <c r="F23">
        <v>0.215</v>
      </c>
      <c r="G23">
        <v>0.20749999999999999</v>
      </c>
      <c r="H23">
        <v>0.21249999999999999</v>
      </c>
      <c r="I23">
        <v>0.2225</v>
      </c>
      <c r="J23">
        <v>0.22750000000000001</v>
      </c>
      <c r="K23">
        <v>0.2175</v>
      </c>
      <c r="L23">
        <v>0.19</v>
      </c>
      <c r="M23">
        <v>0.185</v>
      </c>
      <c r="N23">
        <v>0.18</v>
      </c>
      <c r="O23">
        <v>0.19</v>
      </c>
      <c r="P23">
        <v>0.17</v>
      </c>
    </row>
    <row r="24" spans="1:16">
      <c r="A24" t="s">
        <v>31</v>
      </c>
      <c r="B24">
        <v>0.16750000000000001</v>
      </c>
      <c r="C24">
        <v>0.1</v>
      </c>
      <c r="D24">
        <v>0.105</v>
      </c>
      <c r="E24">
        <v>0.19500000000000001</v>
      </c>
      <c r="F24">
        <v>0.16</v>
      </c>
      <c r="G24">
        <v>0.125</v>
      </c>
      <c r="H24">
        <v>0.1575</v>
      </c>
      <c r="I24">
        <v>0.19</v>
      </c>
      <c r="J24">
        <v>0.1575</v>
      </c>
      <c r="K24">
        <v>9.7500000000000003E-2</v>
      </c>
      <c r="L24">
        <v>0.11</v>
      </c>
      <c r="M24">
        <v>9.7500000000000003E-2</v>
      </c>
      <c r="N24">
        <v>4.7500000000000001E-2</v>
      </c>
      <c r="O24">
        <v>3.5000000000000003E-2</v>
      </c>
      <c r="P24">
        <v>7.0000000000000007E-2</v>
      </c>
    </row>
    <row r="25" spans="1:16">
      <c r="A25" t="s">
        <v>33</v>
      </c>
      <c r="B25">
        <v>0.495</v>
      </c>
      <c r="C25">
        <v>0.45</v>
      </c>
      <c r="D25">
        <v>0.34749999999999998</v>
      </c>
      <c r="E25">
        <v>0.255</v>
      </c>
      <c r="F25">
        <v>0.26250000000000001</v>
      </c>
      <c r="G25">
        <v>0.27250000000000002</v>
      </c>
      <c r="H25">
        <v>0.27250000000000002</v>
      </c>
      <c r="I25">
        <v>0.25750000000000001</v>
      </c>
      <c r="J25">
        <v>0.22750000000000001</v>
      </c>
      <c r="K25">
        <v>0.22500000000000001</v>
      </c>
      <c r="L25">
        <v>0.1225</v>
      </c>
      <c r="M25">
        <v>0.24249999999999999</v>
      </c>
      <c r="N25">
        <v>0.24249999999999999</v>
      </c>
      <c r="O25">
        <v>0.24</v>
      </c>
      <c r="P25">
        <v>9.5000000000000001E-2</v>
      </c>
    </row>
    <row r="26" spans="1:16">
      <c r="A26" t="s">
        <v>53</v>
      </c>
      <c r="B26">
        <v>0.2175</v>
      </c>
      <c r="C26">
        <v>0.17</v>
      </c>
      <c r="D26">
        <v>0.215</v>
      </c>
      <c r="E26">
        <v>0.215</v>
      </c>
      <c r="F26">
        <v>0.21249999999999999</v>
      </c>
      <c r="G26">
        <v>0.21</v>
      </c>
      <c r="H26">
        <v>0.19</v>
      </c>
      <c r="I26">
        <v>0.19750000000000001</v>
      </c>
      <c r="J26">
        <v>0.17749999999999999</v>
      </c>
      <c r="K26">
        <v>0.16250000000000001</v>
      </c>
      <c r="L26">
        <v>0.155</v>
      </c>
      <c r="M26">
        <v>0.16</v>
      </c>
      <c r="N26">
        <v>0.16500000000000001</v>
      </c>
      <c r="O26">
        <v>0.17</v>
      </c>
      <c r="P26">
        <v>0.17249999999999999</v>
      </c>
    </row>
    <row r="27" spans="1:16">
      <c r="A27" t="s">
        <v>36</v>
      </c>
      <c r="B27">
        <v>0.44</v>
      </c>
      <c r="C27">
        <v>0.39750000000000002</v>
      </c>
      <c r="D27">
        <v>0.4</v>
      </c>
      <c r="E27">
        <v>0.45</v>
      </c>
      <c r="F27">
        <v>0.435</v>
      </c>
      <c r="G27">
        <v>0.41749999999999998</v>
      </c>
      <c r="H27">
        <v>0.41</v>
      </c>
      <c r="I27">
        <v>0.38500000000000001</v>
      </c>
      <c r="J27">
        <v>0.34250000000000003</v>
      </c>
      <c r="K27">
        <v>0.28999999999999998</v>
      </c>
      <c r="L27">
        <v>0.32</v>
      </c>
      <c r="M27">
        <v>0.34250000000000003</v>
      </c>
      <c r="N27">
        <v>0.33250000000000002</v>
      </c>
      <c r="O27">
        <v>0.22750000000000001</v>
      </c>
      <c r="P27">
        <v>0.21</v>
      </c>
    </row>
    <row r="28" spans="1:16">
      <c r="A28" t="s">
        <v>54</v>
      </c>
      <c r="B28">
        <v>0</v>
      </c>
      <c r="C28">
        <v>0</v>
      </c>
      <c r="D28">
        <v>0</v>
      </c>
      <c r="E28">
        <v>0</v>
      </c>
      <c r="F28">
        <v>0</v>
      </c>
      <c r="G28">
        <v>0</v>
      </c>
      <c r="H28">
        <v>0</v>
      </c>
      <c r="I28">
        <v>0</v>
      </c>
      <c r="J28">
        <v>0</v>
      </c>
      <c r="K28">
        <v>0</v>
      </c>
      <c r="L28">
        <v>0</v>
      </c>
      <c r="M28">
        <v>0</v>
      </c>
      <c r="N28">
        <v>0</v>
      </c>
      <c r="O28">
        <v>0</v>
      </c>
      <c r="P28">
        <v>0</v>
      </c>
    </row>
    <row r="29" spans="1:16">
      <c r="A29" t="s">
        <v>55</v>
      </c>
      <c r="B29">
        <v>7.4999999999999997E-3</v>
      </c>
      <c r="C29">
        <v>7.4999999999999997E-3</v>
      </c>
      <c r="D29">
        <v>0</v>
      </c>
      <c r="E29">
        <v>0</v>
      </c>
      <c r="F29">
        <v>2.5000000000000001E-3</v>
      </c>
      <c r="G29">
        <v>2.5000000000000001E-3</v>
      </c>
      <c r="H29">
        <v>0</v>
      </c>
      <c r="I29">
        <v>0</v>
      </c>
      <c r="J29">
        <v>0</v>
      </c>
      <c r="K29">
        <v>0</v>
      </c>
      <c r="L29">
        <v>0</v>
      </c>
      <c r="M29">
        <v>0</v>
      </c>
      <c r="N29">
        <v>0</v>
      </c>
      <c r="O29">
        <v>0</v>
      </c>
      <c r="P29">
        <v>0</v>
      </c>
    </row>
    <row r="30" spans="1:16">
      <c r="A30" t="s">
        <v>38</v>
      </c>
      <c r="B30">
        <v>0.45</v>
      </c>
      <c r="C30">
        <v>0.44750000000000001</v>
      </c>
      <c r="D30">
        <v>0.47</v>
      </c>
      <c r="E30">
        <v>0.51500000000000001</v>
      </c>
      <c r="F30">
        <v>0.5</v>
      </c>
      <c r="G30">
        <v>0.48</v>
      </c>
      <c r="H30">
        <v>0.47249999999999998</v>
      </c>
      <c r="I30">
        <v>0.47249999999999998</v>
      </c>
      <c r="J30">
        <v>0.38</v>
      </c>
      <c r="K30">
        <v>0.36499999999999999</v>
      </c>
      <c r="L30">
        <v>0.36</v>
      </c>
      <c r="M30">
        <v>0.41749999999999998</v>
      </c>
      <c r="N30">
        <v>0.38250000000000001</v>
      </c>
      <c r="O30">
        <v>0.32500000000000001</v>
      </c>
      <c r="P30">
        <v>0.29249999999999998</v>
      </c>
    </row>
    <row r="31" spans="1:16">
      <c r="A31" t="s">
        <v>56</v>
      </c>
      <c r="B31">
        <v>0.12</v>
      </c>
      <c r="C31">
        <v>0.09</v>
      </c>
      <c r="D31">
        <v>7.7499999999999999E-2</v>
      </c>
      <c r="E31">
        <v>8.2500000000000004E-2</v>
      </c>
      <c r="F31">
        <v>7.7499999999999999E-2</v>
      </c>
      <c r="G31">
        <v>7.4999999999999997E-2</v>
      </c>
      <c r="H31">
        <v>5.5E-2</v>
      </c>
      <c r="I31">
        <v>3.5000000000000003E-2</v>
      </c>
      <c r="J31">
        <v>1.4999999999999999E-2</v>
      </c>
      <c r="K31">
        <v>7.4999999999999997E-3</v>
      </c>
      <c r="L31">
        <v>7.4999999999999997E-3</v>
      </c>
      <c r="M31">
        <v>7.4999999999999997E-3</v>
      </c>
      <c r="N31">
        <v>7.4999999999999997E-3</v>
      </c>
      <c r="O31">
        <v>0</v>
      </c>
      <c r="P31">
        <v>0</v>
      </c>
    </row>
    <row r="32" spans="1:16">
      <c r="A32" s="635" t="s">
        <v>41</v>
      </c>
      <c r="B32" s="635">
        <v>0.43</v>
      </c>
      <c r="C32" s="635">
        <v>0.42249999999999999</v>
      </c>
      <c r="D32" s="635">
        <v>0.40749999999999997</v>
      </c>
      <c r="E32" s="635">
        <v>0.44</v>
      </c>
      <c r="F32" s="635">
        <v>0.435</v>
      </c>
      <c r="G32" s="635">
        <v>0.4325</v>
      </c>
      <c r="H32" s="635">
        <v>0.44500000000000001</v>
      </c>
      <c r="I32" s="635">
        <v>0.4425</v>
      </c>
      <c r="J32" s="635">
        <v>0.35749999999999998</v>
      </c>
      <c r="K32" s="635">
        <v>0.33250000000000002</v>
      </c>
      <c r="L32" s="635">
        <v>0.33750000000000002</v>
      </c>
      <c r="M32" s="635">
        <v>0.38750000000000001</v>
      </c>
      <c r="N32" s="635">
        <v>0.38750000000000001</v>
      </c>
      <c r="O32" s="635">
        <v>0.34499999999999997</v>
      </c>
      <c r="P32" s="635">
        <v>0.24249999999999999</v>
      </c>
    </row>
    <row r="33" spans="1:16">
      <c r="A33" t="s">
        <v>40</v>
      </c>
      <c r="B33">
        <v>0.4325</v>
      </c>
      <c r="C33">
        <v>0.39250000000000002</v>
      </c>
      <c r="D33">
        <v>0.44750000000000001</v>
      </c>
      <c r="E33">
        <v>0.45</v>
      </c>
      <c r="F33">
        <v>0.45750000000000002</v>
      </c>
      <c r="G33">
        <v>0.46250000000000002</v>
      </c>
      <c r="H33">
        <v>0.46750000000000003</v>
      </c>
      <c r="I33">
        <v>0.45250000000000001</v>
      </c>
      <c r="J33">
        <v>0.2525</v>
      </c>
      <c r="K33">
        <v>0.25750000000000001</v>
      </c>
      <c r="L33">
        <v>0.26</v>
      </c>
      <c r="M33">
        <v>0.34749999999999998</v>
      </c>
      <c r="N33">
        <v>0.29499999999999998</v>
      </c>
      <c r="O33">
        <v>0.27</v>
      </c>
      <c r="P33">
        <v>0.19750000000000001</v>
      </c>
    </row>
    <row r="34" spans="1:16">
      <c r="A34" t="s">
        <v>982</v>
      </c>
      <c r="B34">
        <v>0.48249999999999998</v>
      </c>
      <c r="C34">
        <v>0.495</v>
      </c>
      <c r="D34">
        <v>0.51749999999999996</v>
      </c>
      <c r="E34">
        <v>0.54749999999999999</v>
      </c>
      <c r="F34">
        <v>0.5575</v>
      </c>
      <c r="G34">
        <v>0.57250000000000001</v>
      </c>
      <c r="H34">
        <v>0.5675</v>
      </c>
      <c r="I34">
        <v>0.58250000000000002</v>
      </c>
      <c r="J34">
        <v>0.57250000000000001</v>
      </c>
      <c r="K34">
        <v>0.5575</v>
      </c>
      <c r="L34">
        <v>0.51749999999999996</v>
      </c>
      <c r="M34">
        <v>0.505</v>
      </c>
      <c r="N34">
        <v>0.49249999999999999</v>
      </c>
      <c r="O34">
        <v>0.48749999999999999</v>
      </c>
      <c r="P34">
        <v>0.48499999999999999</v>
      </c>
    </row>
    <row r="35" spans="1:16">
      <c r="A35" t="s">
        <v>27</v>
      </c>
      <c r="B35">
        <v>0.14249999999999999</v>
      </c>
      <c r="C35">
        <v>0.11749999999999999</v>
      </c>
      <c r="D35">
        <v>0.11749999999999999</v>
      </c>
      <c r="E35">
        <v>0.105</v>
      </c>
      <c r="F35">
        <v>9.7500000000000003E-2</v>
      </c>
      <c r="G35">
        <v>0.09</v>
      </c>
      <c r="H35">
        <v>7.0000000000000007E-2</v>
      </c>
      <c r="I35">
        <v>4.7500000000000001E-2</v>
      </c>
      <c r="J35">
        <v>0.03</v>
      </c>
      <c r="K35">
        <v>0.03</v>
      </c>
      <c r="L35">
        <v>0.03</v>
      </c>
      <c r="M35">
        <v>2.5000000000000001E-2</v>
      </c>
      <c r="N35">
        <v>2.2499999999999999E-2</v>
      </c>
      <c r="O35">
        <v>5.0000000000000001E-3</v>
      </c>
      <c r="P35">
        <v>5.0000000000000001E-3</v>
      </c>
    </row>
    <row r="36" spans="1:16">
      <c r="A36" t="s">
        <v>43</v>
      </c>
      <c r="B36">
        <v>3.2500000000000001E-2</v>
      </c>
      <c r="C36">
        <v>3.2500000000000001E-2</v>
      </c>
      <c r="D36">
        <v>2.75E-2</v>
      </c>
      <c r="E36">
        <v>3.5000000000000003E-2</v>
      </c>
      <c r="F36">
        <v>3.2500000000000001E-2</v>
      </c>
      <c r="G36">
        <v>2.75E-2</v>
      </c>
      <c r="H36">
        <v>3.7499999999999999E-2</v>
      </c>
      <c r="I36">
        <v>3.7499999999999999E-2</v>
      </c>
      <c r="J36">
        <v>2.2499999999999999E-2</v>
      </c>
      <c r="K36">
        <v>0.02</v>
      </c>
      <c r="L36">
        <v>2.5000000000000001E-2</v>
      </c>
      <c r="M36">
        <v>0.04</v>
      </c>
      <c r="N36">
        <v>2.75E-2</v>
      </c>
      <c r="O36">
        <v>0.01</v>
      </c>
      <c r="P36">
        <v>5.0000000000000001E-3</v>
      </c>
    </row>
    <row r="37" spans="1:16">
      <c r="A37" t="s">
        <v>58</v>
      </c>
      <c r="B37">
        <v>0.16750000000000001</v>
      </c>
      <c r="C37">
        <v>0.19750000000000001</v>
      </c>
      <c r="D37">
        <v>0.2225</v>
      </c>
      <c r="E37">
        <v>0.245</v>
      </c>
      <c r="F37">
        <v>0.27</v>
      </c>
      <c r="G37">
        <v>0.29499999999999998</v>
      </c>
      <c r="H37">
        <v>0.3125</v>
      </c>
      <c r="I37">
        <v>0.28249999999999997</v>
      </c>
      <c r="J37">
        <v>0.19750000000000001</v>
      </c>
      <c r="K37">
        <v>0.19</v>
      </c>
      <c r="L37">
        <v>0.20499999999999999</v>
      </c>
      <c r="M37">
        <v>0.22</v>
      </c>
      <c r="N37">
        <v>0.23250000000000001</v>
      </c>
      <c r="O37">
        <v>0.26750000000000002</v>
      </c>
      <c r="P37">
        <v>0.23250000000000001</v>
      </c>
    </row>
    <row r="38" spans="1:16">
      <c r="A38" t="s">
        <v>59</v>
      </c>
      <c r="B38">
        <v>0.17249999999999999</v>
      </c>
      <c r="C38">
        <v>0.16750000000000001</v>
      </c>
      <c r="D38">
        <v>0.2</v>
      </c>
      <c r="E38">
        <v>0.22500000000000001</v>
      </c>
      <c r="F38">
        <v>0.22500000000000001</v>
      </c>
      <c r="G38">
        <v>0.23</v>
      </c>
      <c r="H38">
        <v>0.24</v>
      </c>
      <c r="I38">
        <v>0.245</v>
      </c>
      <c r="J38">
        <v>0.2175</v>
      </c>
      <c r="K38">
        <v>0.21</v>
      </c>
      <c r="L38">
        <v>0.21</v>
      </c>
      <c r="M38">
        <v>0.2525</v>
      </c>
      <c r="N38">
        <v>0.23749999999999999</v>
      </c>
      <c r="O38">
        <v>0.19500000000000001</v>
      </c>
      <c r="P38">
        <v>0.14499999999999999</v>
      </c>
    </row>
    <row r="39" spans="1:16">
      <c r="A39" t="s">
        <v>60</v>
      </c>
      <c r="B39">
        <v>0.21249999999999999</v>
      </c>
      <c r="C39">
        <v>0.215</v>
      </c>
      <c r="D39">
        <v>0.22750000000000001</v>
      </c>
      <c r="E39">
        <v>0.23250000000000001</v>
      </c>
      <c r="F39">
        <v>0.21</v>
      </c>
      <c r="G39">
        <v>0.1925</v>
      </c>
      <c r="H39">
        <v>0.13500000000000001</v>
      </c>
      <c r="I39">
        <v>0.13250000000000001</v>
      </c>
      <c r="J39">
        <v>0.11</v>
      </c>
      <c r="K39">
        <v>9.2499999999999999E-2</v>
      </c>
      <c r="L39">
        <v>0.08</v>
      </c>
      <c r="M39">
        <v>7.2499999999999995E-2</v>
      </c>
      <c r="N39">
        <v>5.7500000000000002E-2</v>
      </c>
      <c r="O39">
        <v>2.75E-2</v>
      </c>
      <c r="P39">
        <v>3.7499999999999999E-2</v>
      </c>
    </row>
    <row r="40" spans="1:16">
      <c r="A40" t="s">
        <v>85</v>
      </c>
      <c r="B40">
        <v>0.16750000000000001</v>
      </c>
      <c r="C40">
        <v>0.16250000000000001</v>
      </c>
      <c r="D40">
        <v>0.17</v>
      </c>
      <c r="E40">
        <v>0.17249999999999999</v>
      </c>
      <c r="F40">
        <v>0.16500000000000001</v>
      </c>
      <c r="G40">
        <v>0.155</v>
      </c>
      <c r="H40">
        <v>0.14249999999999999</v>
      </c>
      <c r="I40">
        <v>0.13250000000000001</v>
      </c>
      <c r="J40">
        <v>0.115</v>
      </c>
      <c r="K40">
        <v>0.09</v>
      </c>
      <c r="L40">
        <v>6.25E-2</v>
      </c>
      <c r="M40">
        <v>5.7500000000000002E-2</v>
      </c>
      <c r="N40">
        <v>0.04</v>
      </c>
      <c r="O40">
        <v>3.2500000000000001E-2</v>
      </c>
      <c r="P40">
        <v>2.5000000000000001E-2</v>
      </c>
    </row>
    <row r="41" spans="1:16">
      <c r="A41" s="252" t="s">
        <v>64</v>
      </c>
      <c r="B41" s="670">
        <f>AVERAGE(B6:B40)</f>
        <v>0.21564285714285719</v>
      </c>
      <c r="C41" s="670">
        <f t="shared" ref="C41:P41" si="0">AVERAGE(C6:C40)</f>
        <v>0.20535714285714285</v>
      </c>
      <c r="D41" s="670">
        <f t="shared" si="0"/>
        <v>0.21221428571428569</v>
      </c>
      <c r="E41" s="670">
        <f t="shared" si="0"/>
        <v>0.22792857142857145</v>
      </c>
      <c r="F41" s="670">
        <f t="shared" si="0"/>
        <v>0.22478571428571428</v>
      </c>
      <c r="G41" s="670">
        <f t="shared" si="0"/>
        <v>0.2217142857142857</v>
      </c>
      <c r="H41" s="670">
        <f t="shared" si="0"/>
        <v>0.21878571428571431</v>
      </c>
      <c r="I41" s="670">
        <f t="shared" si="0"/>
        <v>0.2137857142857143</v>
      </c>
      <c r="J41" s="670">
        <f t="shared" si="0"/>
        <v>0.17685714285714291</v>
      </c>
      <c r="K41" s="670">
        <f t="shared" si="0"/>
        <v>0.16264285714285717</v>
      </c>
      <c r="L41" s="670">
        <f t="shared" si="0"/>
        <v>0.15585714285714286</v>
      </c>
      <c r="M41" s="670">
        <f t="shared" si="0"/>
        <v>0.17742857142857146</v>
      </c>
      <c r="N41" s="670">
        <f t="shared" si="0"/>
        <v>0.16714285714285715</v>
      </c>
      <c r="O41" s="670">
        <f t="shared" si="0"/>
        <v>0.15257142857142855</v>
      </c>
      <c r="P41" s="670">
        <f t="shared" si="0"/>
        <v>0.12699999999999997</v>
      </c>
    </row>
    <row r="42" spans="1:16">
      <c r="A42" s="252" t="s">
        <v>3323</v>
      </c>
      <c r="B42" s="670">
        <f>STDEV(B6:B40)</f>
        <v>0.16586154623965252</v>
      </c>
      <c r="C42" s="670">
        <f t="shared" ref="C42:P42" si="1">STDEV(C6:C40)</f>
        <v>0.16368587974193366</v>
      </c>
      <c r="D42" s="670">
        <f t="shared" si="1"/>
        <v>0.16632795764933303</v>
      </c>
      <c r="E42" s="670">
        <f t="shared" si="1"/>
        <v>0.17654620053790379</v>
      </c>
      <c r="F42" s="670">
        <f t="shared" si="1"/>
        <v>0.17815163261020281</v>
      </c>
      <c r="G42" s="670">
        <f t="shared" si="1"/>
        <v>0.18044447922846965</v>
      </c>
      <c r="H42" s="670">
        <f t="shared" si="1"/>
        <v>0.180779939580203</v>
      </c>
      <c r="I42" s="670">
        <f t="shared" si="1"/>
        <v>0.17793688098155866</v>
      </c>
      <c r="J42" s="670">
        <f t="shared" si="1"/>
        <v>0.1499832623714947</v>
      </c>
      <c r="K42" s="670">
        <f t="shared" si="1"/>
        <v>0.14581785432057165</v>
      </c>
      <c r="L42" s="670">
        <f t="shared" si="1"/>
        <v>0.14229854549650242</v>
      </c>
      <c r="M42" s="670">
        <f t="shared" si="1"/>
        <v>0.16067697512753484</v>
      </c>
      <c r="N42" s="670">
        <f t="shared" si="1"/>
        <v>0.1545024543603154</v>
      </c>
      <c r="O42" s="670">
        <f t="shared" si="1"/>
        <v>0.14680104297479432</v>
      </c>
      <c r="P42" s="670">
        <f t="shared" si="1"/>
        <v>0.12606137627455644</v>
      </c>
    </row>
    <row r="43" spans="1:16">
      <c r="A43" s="671" t="s">
        <v>3324</v>
      </c>
      <c r="B43" s="672">
        <f>-(B32-B41)/B42</f>
        <v>-1.2923860154265006</v>
      </c>
      <c r="C43" s="672">
        <f t="shared" ref="C43:P43" si="2">-(C32-C41)/C42</f>
        <v>-1.3265827051496653</v>
      </c>
      <c r="D43" s="672">
        <f t="shared" si="2"/>
        <v>-1.1741003559812386</v>
      </c>
      <c r="E43" s="672">
        <f t="shared" si="2"/>
        <v>-1.2012234073873349</v>
      </c>
      <c r="F43" s="672">
        <f t="shared" si="2"/>
        <v>-1.1799739504730571</v>
      </c>
      <c r="G43" s="672">
        <f t="shared" si="2"/>
        <v>-1.1681472062042315</v>
      </c>
      <c r="H43" s="672">
        <f t="shared" si="2"/>
        <v>-1.2513240475662719</v>
      </c>
      <c r="I43" s="672">
        <f t="shared" si="2"/>
        <v>-1.2853675103925735</v>
      </c>
      <c r="J43" s="672">
        <f t="shared" si="2"/>
        <v>-1.2044201085279862</v>
      </c>
      <c r="K43" s="672">
        <f t="shared" si="2"/>
        <v>-1.1648583340399612</v>
      </c>
      <c r="L43" s="672">
        <f t="shared" si="2"/>
        <v>-1.2764913127472677</v>
      </c>
      <c r="M43" s="672">
        <f t="shared" si="2"/>
        <v>-1.3074146336442269</v>
      </c>
      <c r="N43" s="672">
        <f t="shared" si="2"/>
        <v>-1.4262371673607699</v>
      </c>
      <c r="O43" s="672">
        <f t="shared" si="2"/>
        <v>-1.3108120182879854</v>
      </c>
      <c r="P43" s="672">
        <f t="shared" si="2"/>
        <v>-0.91622036355089298</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1"/>
  <sheetViews>
    <sheetView workbookViewId="0"/>
  </sheetViews>
  <sheetFormatPr defaultRowHeight="16.5"/>
  <cols>
    <col min="1" max="1" width="28.28515625" customWidth="1"/>
    <col min="2" max="2" width="13.28515625" customWidth="1"/>
    <col min="3" max="10" width="12" bestFit="1" customWidth="1"/>
    <col min="11" max="11" width="11.42578125" bestFit="1" customWidth="1"/>
    <col min="12" max="12" width="13" customWidth="1"/>
    <col min="13" max="13" width="14.28515625" customWidth="1"/>
    <col min="14" max="14" width="12.42578125" bestFit="1" customWidth="1"/>
    <col min="15" max="15" width="19" customWidth="1"/>
    <col min="16" max="16" width="16.140625" customWidth="1"/>
  </cols>
  <sheetData>
    <row r="1" spans="1:16">
      <c r="A1" t="s">
        <v>989</v>
      </c>
    </row>
    <row r="2" spans="1:16">
      <c r="A2" t="s">
        <v>119</v>
      </c>
      <c r="B2">
        <v>42725.392476851848</v>
      </c>
      <c r="D2" t="s">
        <v>126</v>
      </c>
      <c r="E2" s="252" t="s">
        <v>990</v>
      </c>
    </row>
    <row r="3" spans="1:16">
      <c r="A3" t="s">
        <v>120</v>
      </c>
      <c r="B3">
        <v>42768.508909305558</v>
      </c>
      <c r="D3" t="s">
        <v>991</v>
      </c>
      <c r="E3" t="s">
        <v>992</v>
      </c>
    </row>
    <row r="4" spans="1:16">
      <c r="A4" t="s">
        <v>121</v>
      </c>
      <c r="B4" t="s">
        <v>2</v>
      </c>
      <c r="M4" s="252" t="s">
        <v>624</v>
      </c>
    </row>
    <row r="5" spans="1:16">
      <c r="N5" s="252" t="s">
        <v>290</v>
      </c>
      <c r="O5" s="252" t="s">
        <v>292</v>
      </c>
      <c r="P5" s="252" t="s">
        <v>293</v>
      </c>
    </row>
    <row r="6" spans="1:16">
      <c r="A6" s="252" t="s">
        <v>123</v>
      </c>
      <c r="B6" s="252" t="s">
        <v>98</v>
      </c>
      <c r="C6" s="252" t="s">
        <v>99</v>
      </c>
      <c r="D6" s="252" t="s">
        <v>100</v>
      </c>
      <c r="E6" s="252" t="s">
        <v>101</v>
      </c>
      <c r="F6" s="252" t="s">
        <v>102</v>
      </c>
      <c r="G6" s="252" t="s">
        <v>103</v>
      </c>
      <c r="H6" s="252" t="s">
        <v>104</v>
      </c>
      <c r="I6" s="252" t="s">
        <v>125</v>
      </c>
      <c r="J6" s="252" t="s">
        <v>136</v>
      </c>
      <c r="K6" s="252" t="s">
        <v>505</v>
      </c>
      <c r="N6" s="252" t="s">
        <v>289</v>
      </c>
      <c r="O6" s="252" t="s">
        <v>291</v>
      </c>
      <c r="P6" s="252" t="s">
        <v>294</v>
      </c>
    </row>
    <row r="7" spans="1:16">
      <c r="A7" t="s">
        <v>21</v>
      </c>
      <c r="B7" s="393">
        <v>29300</v>
      </c>
      <c r="C7" s="393">
        <v>30400</v>
      </c>
      <c r="D7" s="393">
        <v>30100</v>
      </c>
      <c r="E7" s="393">
        <v>28900</v>
      </c>
      <c r="F7" s="393">
        <v>30700</v>
      </c>
      <c r="G7" s="393">
        <v>31300</v>
      </c>
      <c r="H7" s="393">
        <v>32200</v>
      </c>
      <c r="I7" s="393">
        <v>32100</v>
      </c>
      <c r="J7" s="393">
        <v>33000</v>
      </c>
      <c r="K7" s="393">
        <v>34200</v>
      </c>
      <c r="M7" t="s">
        <v>21</v>
      </c>
      <c r="N7" s="29">
        <f t="shared" ref="N7:N34" si="0">J103/J191</f>
        <v>89.183473876380077</v>
      </c>
      <c r="O7" s="29">
        <f t="shared" ref="O7:O34" si="1">J191/J57</f>
        <v>0.93507021358749776</v>
      </c>
      <c r="P7" s="29">
        <f t="shared" ref="P7:P34" si="2">J57/J150</f>
        <v>0.4388779878701391</v>
      </c>
    </row>
    <row r="8" spans="1:16">
      <c r="A8" t="s">
        <v>22</v>
      </c>
      <c r="B8" s="393">
        <v>9400</v>
      </c>
      <c r="C8" s="393">
        <v>10600</v>
      </c>
      <c r="D8" s="393">
        <v>11300</v>
      </c>
      <c r="E8" s="393">
        <v>10800</v>
      </c>
      <c r="F8" s="393">
        <v>11400</v>
      </c>
      <c r="G8" s="393">
        <v>11800</v>
      </c>
      <c r="H8" s="393">
        <v>12200</v>
      </c>
      <c r="I8" s="393">
        <v>12200</v>
      </c>
      <c r="J8" s="393">
        <v>12800</v>
      </c>
      <c r="K8" s="393">
        <v>13600</v>
      </c>
      <c r="M8" t="s">
        <v>22</v>
      </c>
      <c r="N8" s="29">
        <f t="shared" si="0"/>
        <v>13.140957747786699</v>
      </c>
      <c r="O8" s="29">
        <f t="shared" si="1"/>
        <v>1.0519566544566545</v>
      </c>
      <c r="P8" s="29">
        <f t="shared" si="2"/>
        <v>0.45515867337085569</v>
      </c>
    </row>
    <row r="9" spans="1:16">
      <c r="A9" t="s">
        <v>23</v>
      </c>
      <c r="B9" s="393">
        <v>19600</v>
      </c>
      <c r="C9" s="393">
        <v>21400</v>
      </c>
      <c r="D9" s="393">
        <v>21900</v>
      </c>
      <c r="E9" s="393">
        <v>20900</v>
      </c>
      <c r="F9" s="393">
        <v>21000</v>
      </c>
      <c r="G9" s="393">
        <v>21700</v>
      </c>
      <c r="H9" s="393">
        <v>21900</v>
      </c>
      <c r="I9" s="393">
        <v>22400</v>
      </c>
      <c r="J9" s="393">
        <v>23800</v>
      </c>
      <c r="K9" s="393">
        <v>25200</v>
      </c>
      <c r="M9" t="s">
        <v>23</v>
      </c>
      <c r="N9" s="29">
        <f t="shared" si="0"/>
        <v>32.234629752975593</v>
      </c>
      <c r="O9" s="29">
        <f t="shared" si="1"/>
        <v>0.99587587241160513</v>
      </c>
      <c r="P9" s="29">
        <f t="shared" si="2"/>
        <v>0.49332539120966257</v>
      </c>
    </row>
    <row r="10" spans="1:16">
      <c r="A10" t="s">
        <v>24</v>
      </c>
      <c r="B10" s="393">
        <v>30900</v>
      </c>
      <c r="C10" s="393">
        <v>32100</v>
      </c>
      <c r="D10" s="393">
        <v>32600</v>
      </c>
      <c r="E10" s="393">
        <v>30700</v>
      </c>
      <c r="F10" s="393">
        <v>32900</v>
      </c>
      <c r="G10" s="393">
        <v>33500</v>
      </c>
      <c r="H10" s="393">
        <v>33900</v>
      </c>
      <c r="I10" s="393">
        <v>34300</v>
      </c>
      <c r="J10" s="393">
        <v>35100</v>
      </c>
      <c r="K10" s="393">
        <v>36600</v>
      </c>
      <c r="M10" t="s">
        <v>24</v>
      </c>
      <c r="N10" s="29">
        <f t="shared" si="0"/>
        <v>96.071438670908435</v>
      </c>
      <c r="O10" s="29">
        <f t="shared" si="1"/>
        <v>0.98964528090673765</v>
      </c>
      <c r="P10" s="29">
        <f t="shared" si="2"/>
        <v>0.50309750087997185</v>
      </c>
    </row>
    <row r="11" spans="1:16">
      <c r="A11" t="s">
        <v>124</v>
      </c>
      <c r="B11" s="393">
        <v>28800</v>
      </c>
      <c r="C11" s="393">
        <v>30500</v>
      </c>
      <c r="D11" s="393">
        <v>30600</v>
      </c>
      <c r="E11" s="393">
        <v>28700</v>
      </c>
      <c r="F11" s="393">
        <v>30500</v>
      </c>
      <c r="G11" s="393">
        <v>32200</v>
      </c>
      <c r="H11" s="393">
        <v>32900</v>
      </c>
      <c r="I11" s="393">
        <v>33200</v>
      </c>
      <c r="J11" s="393">
        <v>34600</v>
      </c>
      <c r="K11" s="393">
        <v>35800</v>
      </c>
      <c r="M11" t="s">
        <v>124</v>
      </c>
      <c r="N11" s="29">
        <f t="shared" si="0"/>
        <v>70.43732726385953</v>
      </c>
      <c r="O11" s="29">
        <f t="shared" si="1"/>
        <v>1.0471849774666864</v>
      </c>
      <c r="P11" s="29">
        <f t="shared" si="2"/>
        <v>0.50334692178682039</v>
      </c>
    </row>
    <row r="12" spans="1:16">
      <c r="A12" t="s">
        <v>26</v>
      </c>
      <c r="B12" s="393">
        <v>15900</v>
      </c>
      <c r="C12" s="393">
        <v>18100</v>
      </c>
      <c r="D12" s="393">
        <v>17900</v>
      </c>
      <c r="E12" s="393">
        <v>15600</v>
      </c>
      <c r="F12" s="393">
        <v>16500</v>
      </c>
      <c r="G12" s="393">
        <v>18500</v>
      </c>
      <c r="H12" s="393">
        <v>19600</v>
      </c>
      <c r="I12" s="393">
        <v>20100</v>
      </c>
      <c r="J12" s="393">
        <v>20900</v>
      </c>
      <c r="K12" s="393">
        <v>21600</v>
      </c>
      <c r="M12" t="s">
        <v>26</v>
      </c>
      <c r="N12" s="29">
        <f t="shared" si="0"/>
        <v>32.511960186225721</v>
      </c>
      <c r="O12" s="29">
        <f t="shared" si="1"/>
        <v>0.95200978144582005</v>
      </c>
      <c r="P12" s="29">
        <f t="shared" si="2"/>
        <v>0.49821061448260107</v>
      </c>
    </row>
    <row r="13" spans="1:16">
      <c r="A13" t="s">
        <v>50</v>
      </c>
      <c r="B13" s="393">
        <v>36600</v>
      </c>
      <c r="C13" s="393">
        <v>38500</v>
      </c>
      <c r="D13" s="393">
        <v>34900</v>
      </c>
      <c r="E13" s="393">
        <v>31600</v>
      </c>
      <c r="F13" s="393">
        <v>33000</v>
      </c>
      <c r="G13" s="393">
        <v>34300</v>
      </c>
      <c r="H13" s="393">
        <v>35100</v>
      </c>
      <c r="I13" s="393">
        <v>35500</v>
      </c>
      <c r="J13" s="393">
        <v>37700</v>
      </c>
      <c r="K13" s="393">
        <v>51100</v>
      </c>
      <c r="M13" t="s">
        <v>50</v>
      </c>
      <c r="N13" s="29">
        <f t="shared" si="0"/>
        <v>128.58842571415644</v>
      </c>
      <c r="O13" s="29">
        <f t="shared" si="1"/>
        <v>0.94652678656389755</v>
      </c>
      <c r="P13" s="29">
        <f t="shared" si="2"/>
        <v>0.45275556627834845</v>
      </c>
    </row>
    <row r="14" spans="1:16">
      <c r="A14" t="s">
        <v>48</v>
      </c>
      <c r="B14" s="393">
        <v>23600</v>
      </c>
      <c r="C14" s="393">
        <v>24100</v>
      </c>
      <c r="D14" s="393">
        <v>24400</v>
      </c>
      <c r="E14" s="393">
        <v>23100</v>
      </c>
      <c r="F14" s="393">
        <v>21500</v>
      </c>
      <c r="G14" s="393">
        <v>19700</v>
      </c>
      <c r="H14" s="393">
        <v>19100</v>
      </c>
      <c r="I14" s="393">
        <v>19200</v>
      </c>
      <c r="J14" s="393">
        <v>19400</v>
      </c>
      <c r="K14" s="393">
        <v>19600</v>
      </c>
      <c r="M14" t="s">
        <v>48</v>
      </c>
      <c r="N14" s="29">
        <f t="shared" si="0"/>
        <v>43.708321620391217</v>
      </c>
      <c r="O14" s="29">
        <f t="shared" si="1"/>
        <v>0.84841072182355426</v>
      </c>
      <c r="P14" s="29">
        <f t="shared" si="2"/>
        <v>0.43635948358908899</v>
      </c>
    </row>
    <row r="15" spans="1:16">
      <c r="A15" t="s">
        <v>27</v>
      </c>
      <c r="B15" s="393">
        <v>25500</v>
      </c>
      <c r="C15" s="393">
        <v>26900</v>
      </c>
      <c r="D15" s="393">
        <v>26400</v>
      </c>
      <c r="E15" s="393">
        <v>24600</v>
      </c>
      <c r="F15" s="393">
        <v>24400</v>
      </c>
      <c r="G15" s="393">
        <v>24200</v>
      </c>
      <c r="H15" s="393">
        <v>24200</v>
      </c>
      <c r="I15" s="393">
        <v>24000</v>
      </c>
      <c r="J15" s="393">
        <v>24700</v>
      </c>
      <c r="K15" s="393">
        <v>25900</v>
      </c>
      <c r="M15" t="s">
        <v>27</v>
      </c>
      <c r="N15" s="29">
        <f t="shared" si="0"/>
        <v>58.22491888538724</v>
      </c>
      <c r="O15" s="29">
        <f t="shared" si="1"/>
        <v>0.81142789375897684</v>
      </c>
      <c r="P15" s="29">
        <f t="shared" si="2"/>
        <v>0.49059444909051769</v>
      </c>
    </row>
    <row r="16" spans="1:16">
      <c r="A16" t="s">
        <v>28</v>
      </c>
      <c r="B16" s="393">
        <v>26900</v>
      </c>
      <c r="C16" s="393">
        <v>28200</v>
      </c>
      <c r="D16" s="393">
        <v>27800</v>
      </c>
      <c r="E16" s="393">
        <v>26400</v>
      </c>
      <c r="F16" s="393">
        <v>27500</v>
      </c>
      <c r="G16" s="393">
        <v>28300</v>
      </c>
      <c r="H16" s="393">
        <v>28500</v>
      </c>
      <c r="I16" s="393">
        <v>29000</v>
      </c>
      <c r="J16" s="393">
        <v>29500</v>
      </c>
      <c r="K16" s="393">
        <v>30600</v>
      </c>
      <c r="M16" t="s">
        <v>28</v>
      </c>
      <c r="N16" s="29">
        <f t="shared" si="0"/>
        <v>79.245140428005669</v>
      </c>
      <c r="O16" s="29">
        <f t="shared" si="1"/>
        <v>0.94373847029536617</v>
      </c>
      <c r="P16" s="29">
        <f t="shared" si="2"/>
        <v>0.43852700589438226</v>
      </c>
    </row>
    <row r="17" spans="1:16">
      <c r="A17" t="s">
        <v>69</v>
      </c>
      <c r="B17" s="393">
        <v>14400</v>
      </c>
      <c r="C17" s="393">
        <v>15900</v>
      </c>
      <c r="D17" s="393">
        <v>16500</v>
      </c>
      <c r="E17" s="393">
        <v>15200</v>
      </c>
      <c r="F17" s="393">
        <v>15100</v>
      </c>
      <c r="G17" s="393">
        <v>15600</v>
      </c>
      <c r="H17" s="393">
        <v>16000</v>
      </c>
      <c r="I17" s="393">
        <v>15900</v>
      </c>
      <c r="J17" s="393">
        <v>16100</v>
      </c>
      <c r="K17" s="393">
        <v>16700</v>
      </c>
      <c r="M17" t="s">
        <v>69</v>
      </c>
      <c r="N17" s="29">
        <f t="shared" si="0"/>
        <v>27.425052696101428</v>
      </c>
      <c r="O17" s="29">
        <f t="shared" si="1"/>
        <v>0.85387203588976712</v>
      </c>
      <c r="P17" s="29">
        <f t="shared" si="2"/>
        <v>0.44443389508663661</v>
      </c>
    </row>
    <row r="18" spans="1:16">
      <c r="A18" t="s">
        <v>29</v>
      </c>
      <c r="B18" s="393">
        <v>26600</v>
      </c>
      <c r="C18" s="393">
        <v>27900</v>
      </c>
      <c r="D18" s="393">
        <v>27800</v>
      </c>
      <c r="E18" s="393">
        <v>26000</v>
      </c>
      <c r="F18" s="393">
        <v>26500</v>
      </c>
      <c r="G18" s="393">
        <v>27100</v>
      </c>
      <c r="H18" s="393">
        <v>27000</v>
      </c>
      <c r="I18" s="393">
        <v>26400</v>
      </c>
      <c r="J18" s="393">
        <v>26600</v>
      </c>
      <c r="K18" s="393">
        <v>27800</v>
      </c>
      <c r="M18" t="s">
        <v>29</v>
      </c>
      <c r="N18" s="29">
        <f t="shared" si="0"/>
        <v>67.103983069198122</v>
      </c>
      <c r="O18" s="29">
        <f t="shared" si="1"/>
        <v>0.97916541651164735</v>
      </c>
      <c r="P18" s="29">
        <f t="shared" si="2"/>
        <v>0.4116030468989274</v>
      </c>
    </row>
    <row r="19" spans="1:16">
      <c r="A19" t="s">
        <v>30</v>
      </c>
      <c r="B19" s="393">
        <v>24800</v>
      </c>
      <c r="C19" s="393">
        <v>27100</v>
      </c>
      <c r="D19" s="393">
        <v>27500</v>
      </c>
      <c r="E19" s="393">
        <v>25800</v>
      </c>
      <c r="F19" s="393">
        <v>25400</v>
      </c>
      <c r="G19" s="393">
        <v>25000</v>
      </c>
      <c r="H19" s="393">
        <v>24100</v>
      </c>
      <c r="I19" s="393">
        <v>22500</v>
      </c>
      <c r="J19" s="393">
        <v>22400</v>
      </c>
      <c r="K19" s="393">
        <v>23500</v>
      </c>
      <c r="M19" t="s">
        <v>30</v>
      </c>
      <c r="N19" s="29">
        <f t="shared" si="0"/>
        <v>48.318448304202512</v>
      </c>
      <c r="O19" s="29">
        <f t="shared" si="1"/>
        <v>0.88446813666101287</v>
      </c>
      <c r="P19" s="29">
        <f t="shared" si="2"/>
        <v>0.48686973550716089</v>
      </c>
    </row>
    <row r="20" spans="1:16">
      <c r="A20" t="s">
        <v>31</v>
      </c>
      <c r="B20" s="393">
        <v>13000</v>
      </c>
      <c r="C20" s="393">
        <v>14900</v>
      </c>
      <c r="D20" s="393">
        <v>15400</v>
      </c>
      <c r="E20" s="393">
        <v>12800</v>
      </c>
      <c r="F20" s="393">
        <v>13400</v>
      </c>
      <c r="G20" s="393">
        <v>14900</v>
      </c>
      <c r="H20" s="393">
        <v>16000</v>
      </c>
      <c r="I20" s="393">
        <v>16600</v>
      </c>
      <c r="J20" s="393">
        <v>17500</v>
      </c>
      <c r="K20" s="393">
        <v>18600</v>
      </c>
      <c r="M20" t="s">
        <v>31</v>
      </c>
      <c r="N20" s="29">
        <f t="shared" si="0"/>
        <v>27.421643598031377</v>
      </c>
      <c r="O20" s="29">
        <f t="shared" si="1"/>
        <v>0.91994405304600069</v>
      </c>
      <c r="P20" s="29">
        <f t="shared" si="2"/>
        <v>0.48761019475106721</v>
      </c>
    </row>
    <row r="21" spans="1:16">
      <c r="A21" t="s">
        <v>32</v>
      </c>
      <c r="B21" s="393">
        <v>13600</v>
      </c>
      <c r="C21" s="393">
        <v>15700</v>
      </c>
      <c r="D21" s="393">
        <v>16400</v>
      </c>
      <c r="E21" s="393">
        <v>13800</v>
      </c>
      <c r="F21" s="393">
        <v>15400</v>
      </c>
      <c r="G21" s="393">
        <v>17200</v>
      </c>
      <c r="H21" s="393">
        <v>18600</v>
      </c>
      <c r="I21" s="393">
        <v>19600</v>
      </c>
      <c r="J21" s="393">
        <v>20700</v>
      </c>
      <c r="K21" s="393">
        <v>21600</v>
      </c>
      <c r="M21" t="s">
        <v>32</v>
      </c>
      <c r="N21" s="29">
        <f t="shared" si="0"/>
        <v>27.96857791463442</v>
      </c>
      <c r="O21" s="29">
        <f t="shared" si="1"/>
        <v>0.9306442616092595</v>
      </c>
      <c r="P21" s="29">
        <f t="shared" si="2"/>
        <v>0.49371581219383737</v>
      </c>
    </row>
    <row r="22" spans="1:16">
      <c r="A22" t="s">
        <v>33</v>
      </c>
      <c r="B22" s="393">
        <v>63700</v>
      </c>
      <c r="C22" s="393">
        <v>68400</v>
      </c>
      <c r="D22" s="393">
        <v>67600</v>
      </c>
      <c r="E22" s="393">
        <v>61300</v>
      </c>
      <c r="F22" s="393">
        <v>65100</v>
      </c>
      <c r="G22" s="393">
        <v>68800</v>
      </c>
      <c r="H22" s="393">
        <v>68800</v>
      </c>
      <c r="I22" s="393">
        <v>69700</v>
      </c>
      <c r="J22" s="393">
        <v>73500</v>
      </c>
      <c r="K22" s="393">
        <v>76100</v>
      </c>
      <c r="M22" t="s">
        <v>33</v>
      </c>
      <c r="N22" s="29">
        <f t="shared" si="0"/>
        <v>126.02411417322834</v>
      </c>
      <c r="O22" s="29">
        <f t="shared" si="1"/>
        <v>1.4859232175502741</v>
      </c>
      <c r="P22" s="29">
        <f t="shared" si="2"/>
        <v>0.48033017211099405</v>
      </c>
    </row>
    <row r="23" spans="1:16">
      <c r="A23" t="s">
        <v>34</v>
      </c>
      <c r="B23" s="393">
        <v>15100</v>
      </c>
      <c r="C23" s="393">
        <v>15600</v>
      </c>
      <c r="D23" s="393">
        <v>16300</v>
      </c>
      <c r="E23" s="393">
        <v>15600</v>
      </c>
      <c r="F23" s="393">
        <v>16400</v>
      </c>
      <c r="G23" s="393">
        <v>17100</v>
      </c>
      <c r="H23" s="393">
        <v>17400</v>
      </c>
      <c r="I23" s="393">
        <v>17900</v>
      </c>
      <c r="J23" s="393">
        <v>18700</v>
      </c>
      <c r="K23" s="393">
        <v>19700</v>
      </c>
      <c r="M23" t="s">
        <v>34</v>
      </c>
      <c r="N23" s="29">
        <f t="shared" si="0"/>
        <v>25.458027316366607</v>
      </c>
      <c r="O23" s="29">
        <f t="shared" si="1"/>
        <v>0.9610368750975975</v>
      </c>
      <c r="P23" s="29">
        <f t="shared" si="2"/>
        <v>0.45541870745085605</v>
      </c>
    </row>
    <row r="24" spans="1:16">
      <c r="A24" t="s">
        <v>35</v>
      </c>
      <c r="B24" s="393">
        <v>19200</v>
      </c>
      <c r="C24" s="393">
        <v>20500</v>
      </c>
      <c r="D24" s="393">
        <v>20700</v>
      </c>
      <c r="E24" s="393">
        <v>19900</v>
      </c>
      <c r="F24" s="393">
        <v>21300</v>
      </c>
      <c r="G24" s="393">
        <v>21700</v>
      </c>
      <c r="H24" s="393">
        <v>22400</v>
      </c>
      <c r="I24" s="393">
        <v>23000</v>
      </c>
      <c r="J24" s="393">
        <v>23800</v>
      </c>
      <c r="K24" s="393">
        <v>25400</v>
      </c>
      <c r="M24" t="s">
        <v>35</v>
      </c>
      <c r="N24" s="29">
        <f t="shared" si="0"/>
        <v>47.410691404848542</v>
      </c>
      <c r="O24" s="29">
        <f t="shared" si="1"/>
        <v>1.0125064867669955</v>
      </c>
      <c r="P24" s="29">
        <f t="shared" si="2"/>
        <v>0.4461371055495103</v>
      </c>
    </row>
    <row r="25" spans="1:16">
      <c r="A25" t="s">
        <v>36</v>
      </c>
      <c r="B25" s="393">
        <v>33600</v>
      </c>
      <c r="C25" s="393">
        <v>35800</v>
      </c>
      <c r="D25" s="393">
        <v>36200</v>
      </c>
      <c r="E25" s="393">
        <v>33500</v>
      </c>
      <c r="F25" s="393">
        <v>34100</v>
      </c>
      <c r="G25" s="393">
        <v>34700</v>
      </c>
      <c r="H25" s="393">
        <v>35300</v>
      </c>
      <c r="I25" s="393">
        <v>35800</v>
      </c>
      <c r="J25" s="393">
        <v>36000</v>
      </c>
      <c r="K25" s="393">
        <v>37000</v>
      </c>
      <c r="M25" t="s">
        <v>36</v>
      </c>
      <c r="N25" s="29">
        <f t="shared" si="0"/>
        <v>76.948475887170162</v>
      </c>
      <c r="O25" s="29">
        <f t="shared" si="1"/>
        <v>1.0083725197843789</v>
      </c>
      <c r="P25" s="29">
        <f t="shared" si="2"/>
        <v>0.514942121426884</v>
      </c>
    </row>
    <row r="26" spans="1:16">
      <c r="A26" t="s">
        <v>37</v>
      </c>
      <c r="B26" s="393">
        <v>31000</v>
      </c>
      <c r="C26" s="393">
        <v>32300</v>
      </c>
      <c r="D26" s="393">
        <v>32500</v>
      </c>
      <c r="E26" s="393">
        <v>30900</v>
      </c>
      <c r="F26" s="393">
        <v>32000</v>
      </c>
      <c r="G26" s="393">
        <v>33400</v>
      </c>
      <c r="H26" s="393">
        <v>34900</v>
      </c>
      <c r="I26" s="393">
        <v>35100</v>
      </c>
      <c r="J26" s="393">
        <v>35700</v>
      </c>
      <c r="K26" s="393">
        <v>36900</v>
      </c>
      <c r="M26" t="s">
        <v>37</v>
      </c>
      <c r="N26" s="29">
        <f t="shared" si="0"/>
        <v>79.216910993544175</v>
      </c>
      <c r="O26" s="29">
        <f t="shared" si="1"/>
        <v>0.99342455604176783</v>
      </c>
      <c r="P26" s="29">
        <f t="shared" si="2"/>
        <v>0.50050292484402381</v>
      </c>
    </row>
    <row r="27" spans="1:16">
      <c r="A27" t="s">
        <v>38</v>
      </c>
      <c r="B27" s="393">
        <v>12500</v>
      </c>
      <c r="C27" s="393">
        <v>13800</v>
      </c>
      <c r="D27" s="393">
        <v>14500</v>
      </c>
      <c r="E27" s="393">
        <v>14600</v>
      </c>
      <c r="F27" s="393">
        <v>15900</v>
      </c>
      <c r="G27" s="393">
        <v>17000</v>
      </c>
      <c r="H27" s="393">
        <v>17800</v>
      </c>
      <c r="I27" s="393">
        <v>17900</v>
      </c>
      <c r="J27" s="393">
        <v>18600</v>
      </c>
      <c r="K27" s="393">
        <v>19800</v>
      </c>
      <c r="M27" t="s">
        <v>38</v>
      </c>
      <c r="N27" s="29">
        <f t="shared" si="0"/>
        <v>26.912598622417033</v>
      </c>
      <c r="O27" s="29">
        <f t="shared" si="1"/>
        <v>0.93327956894989972</v>
      </c>
      <c r="P27" s="29">
        <f t="shared" si="2"/>
        <v>0.44497984657391759</v>
      </c>
    </row>
    <row r="28" spans="1:16">
      <c r="A28" t="s">
        <v>56</v>
      </c>
      <c r="B28" s="393">
        <v>20400</v>
      </c>
      <c r="C28" s="393">
        <v>21200</v>
      </c>
      <c r="D28" s="393">
        <v>21000</v>
      </c>
      <c r="E28" s="393">
        <v>20100</v>
      </c>
      <c r="F28" s="393">
        <v>20900</v>
      </c>
      <c r="G28" s="393">
        <v>20200</v>
      </c>
      <c r="H28" s="393">
        <v>20000</v>
      </c>
      <c r="I28" s="393">
        <v>20500</v>
      </c>
      <c r="J28" s="393">
        <v>21100</v>
      </c>
      <c r="K28" s="393">
        <v>22200</v>
      </c>
      <c r="M28" t="s">
        <v>56</v>
      </c>
      <c r="N28" s="29">
        <f t="shared" si="0"/>
        <v>39.23666140713577</v>
      </c>
      <c r="O28" s="29">
        <f t="shared" si="1"/>
        <v>0.92452014385582093</v>
      </c>
      <c r="P28" s="29">
        <f t="shared" si="2"/>
        <v>0.47782894546297094</v>
      </c>
    </row>
    <row r="29" spans="1:16">
      <c r="A29" t="s">
        <v>39</v>
      </c>
      <c r="B29" s="393">
        <v>9700</v>
      </c>
      <c r="C29" s="393">
        <v>11100</v>
      </c>
      <c r="D29" s="393">
        <v>12900</v>
      </c>
      <c r="E29" s="393">
        <v>12200</v>
      </c>
      <c r="F29" s="393">
        <v>13100</v>
      </c>
      <c r="G29" s="393">
        <v>13600</v>
      </c>
      <c r="H29" s="393">
        <v>14300</v>
      </c>
      <c r="I29" s="393">
        <v>14600</v>
      </c>
      <c r="J29" s="393">
        <v>15300</v>
      </c>
      <c r="K29" s="393">
        <v>16500</v>
      </c>
      <c r="M29" t="s">
        <v>39</v>
      </c>
      <c r="N29" s="29">
        <f t="shared" si="0"/>
        <v>18.690841746120771</v>
      </c>
      <c r="O29" s="29">
        <f t="shared" si="1"/>
        <v>0.96615565238987589</v>
      </c>
      <c r="P29" s="29">
        <f t="shared" si="2"/>
        <v>0.44694411760550734</v>
      </c>
    </row>
    <row r="30" spans="1:16">
      <c r="A30" t="s">
        <v>40</v>
      </c>
      <c r="B30" s="393">
        <v>21300</v>
      </c>
      <c r="C30" s="393">
        <v>22700</v>
      </c>
      <c r="D30" s="393">
        <v>23400</v>
      </c>
      <c r="E30" s="393">
        <v>20900</v>
      </c>
      <c r="F30" s="393">
        <v>21200</v>
      </c>
      <c r="G30" s="393">
        <v>21700</v>
      </c>
      <c r="H30" s="393">
        <v>21800</v>
      </c>
      <c r="I30" s="393">
        <v>21700</v>
      </c>
      <c r="J30" s="393">
        <v>22800</v>
      </c>
      <c r="K30" s="393">
        <v>23900</v>
      </c>
      <c r="M30" t="s">
        <v>40</v>
      </c>
      <c r="N30" s="29">
        <f t="shared" si="0"/>
        <v>40.966977875495225</v>
      </c>
      <c r="O30" s="29">
        <f t="shared" si="1"/>
        <v>0.94917834459118866</v>
      </c>
      <c r="P30" s="29">
        <f t="shared" si="2"/>
        <v>0.48073474531090965</v>
      </c>
    </row>
    <row r="31" spans="1:16">
      <c r="A31" s="635" t="s">
        <v>41</v>
      </c>
      <c r="B31" s="962">
        <v>15600</v>
      </c>
      <c r="C31" s="962">
        <v>17400</v>
      </c>
      <c r="D31" s="962">
        <v>18600</v>
      </c>
      <c r="E31" s="962">
        <v>17400</v>
      </c>
      <c r="F31" s="962">
        <v>19000</v>
      </c>
      <c r="G31" s="962">
        <v>19500</v>
      </c>
      <c r="H31" s="962">
        <v>20100</v>
      </c>
      <c r="I31" s="962">
        <v>20500</v>
      </c>
      <c r="J31" s="962">
        <v>21300</v>
      </c>
      <c r="K31" s="962">
        <v>22300</v>
      </c>
      <c r="M31" s="635" t="s">
        <v>41</v>
      </c>
      <c r="N31" s="932">
        <f t="shared" si="0"/>
        <v>34.707600017643692</v>
      </c>
      <c r="O31" s="932">
        <f t="shared" si="1"/>
        <v>0.83382985766302542</v>
      </c>
      <c r="P31" s="932">
        <f t="shared" si="2"/>
        <v>0.50142558378854885</v>
      </c>
    </row>
    <row r="32" spans="1:16">
      <c r="A32" t="s">
        <v>42</v>
      </c>
      <c r="B32" s="393">
        <v>28400</v>
      </c>
      <c r="C32" s="393">
        <v>31100</v>
      </c>
      <c r="D32" s="393">
        <v>31600</v>
      </c>
      <c r="E32" s="393">
        <v>28800</v>
      </c>
      <c r="F32" s="393">
        <v>29600</v>
      </c>
      <c r="G32" s="393">
        <v>30700</v>
      </c>
      <c r="H32" s="393">
        <v>30700</v>
      </c>
      <c r="I32" s="393">
        <v>30300</v>
      </c>
      <c r="J32" s="393">
        <v>30500</v>
      </c>
      <c r="K32" s="393">
        <v>31500</v>
      </c>
      <c r="M32" t="s">
        <v>42</v>
      </c>
      <c r="N32" s="29">
        <f t="shared" si="0"/>
        <v>83.746696564426998</v>
      </c>
      <c r="O32" s="29">
        <f t="shared" si="1"/>
        <v>0.95346084831825295</v>
      </c>
      <c r="P32" s="29">
        <f t="shared" si="2"/>
        <v>0.477930845725755</v>
      </c>
    </row>
    <row r="33" spans="1:16">
      <c r="A33" t="s">
        <v>43</v>
      </c>
      <c r="B33" s="393">
        <v>31000</v>
      </c>
      <c r="C33" s="393">
        <v>33400</v>
      </c>
      <c r="D33" s="393">
        <v>33100</v>
      </c>
      <c r="E33" s="393">
        <v>30200</v>
      </c>
      <c r="F33" s="393">
        <v>31800</v>
      </c>
      <c r="G33" s="393">
        <v>33000</v>
      </c>
      <c r="H33" s="393">
        <v>33800</v>
      </c>
      <c r="I33" s="393">
        <v>33500</v>
      </c>
      <c r="J33" s="393">
        <v>34100</v>
      </c>
      <c r="K33" s="393">
        <v>35700</v>
      </c>
      <c r="M33" t="s">
        <v>43</v>
      </c>
      <c r="N33" s="29">
        <f t="shared" si="0"/>
        <v>92.93916460486102</v>
      </c>
      <c r="O33" s="29">
        <f t="shared" si="1"/>
        <v>0.95358658154565989</v>
      </c>
      <c r="P33" s="29">
        <f t="shared" si="2"/>
        <v>0.51471548697852887</v>
      </c>
    </row>
    <row r="34" spans="1:16">
      <c r="A34" t="s">
        <v>60</v>
      </c>
      <c r="B34" s="393">
        <v>28400</v>
      </c>
      <c r="C34" s="393">
        <v>29000</v>
      </c>
      <c r="D34" s="393">
        <v>28500</v>
      </c>
      <c r="E34" s="393">
        <v>26200</v>
      </c>
      <c r="F34" s="393">
        <v>27300</v>
      </c>
      <c r="G34" s="393">
        <v>27500</v>
      </c>
      <c r="H34" s="393">
        <v>28300</v>
      </c>
      <c r="I34" s="393">
        <v>28700</v>
      </c>
      <c r="J34" s="393">
        <v>29900</v>
      </c>
      <c r="K34" s="393">
        <v>31200</v>
      </c>
      <c r="M34" t="s">
        <v>60</v>
      </c>
      <c r="N34" s="29">
        <f t="shared" si="0"/>
        <v>82.448614706164321</v>
      </c>
      <c r="O34" s="29">
        <f t="shared" si="1"/>
        <v>0.98547593704139924</v>
      </c>
      <c r="P34" s="29">
        <f t="shared" si="2"/>
        <v>0.487700814007065</v>
      </c>
    </row>
    <row r="35" spans="1:16">
      <c r="A35" s="252" t="s">
        <v>64</v>
      </c>
      <c r="B35" s="906">
        <f>AVERAGE(B7:B34)</f>
        <v>23885.714285714286</v>
      </c>
      <c r="C35" s="906">
        <f t="shared" ref="C35:K35" si="3">AVERAGE(C7:C34)</f>
        <v>25521.428571428572</v>
      </c>
      <c r="D35" s="906">
        <f t="shared" si="3"/>
        <v>25657.142857142859</v>
      </c>
      <c r="E35" s="906">
        <f t="shared" si="3"/>
        <v>23803.571428571428</v>
      </c>
      <c r="F35" s="906">
        <f t="shared" si="3"/>
        <v>24746.428571428572</v>
      </c>
      <c r="G35" s="906">
        <f t="shared" si="3"/>
        <v>25507.142857142859</v>
      </c>
      <c r="H35" s="906">
        <f t="shared" si="3"/>
        <v>25960.714285714286</v>
      </c>
      <c r="I35" s="906">
        <f t="shared" si="3"/>
        <v>26150</v>
      </c>
      <c r="J35" s="906">
        <f t="shared" si="3"/>
        <v>27003.571428571428</v>
      </c>
      <c r="K35" s="906">
        <f t="shared" si="3"/>
        <v>28592.857142857141</v>
      </c>
      <c r="M35" s="252" t="s">
        <v>64</v>
      </c>
      <c r="N35" s="670">
        <f>AVERAGE(N7:N34)</f>
        <v>57.724702680273815</v>
      </c>
      <c r="O35" s="670">
        <f>AVERAGE(O7:O34)</f>
        <v>0.96609611235823667</v>
      </c>
      <c r="P35" s="670">
        <f>AVERAGE(P7:P34)</f>
        <v>0.47371706056162466</v>
      </c>
    </row>
    <row r="36" spans="1:16">
      <c r="A36" s="252" t="s">
        <v>3323</v>
      </c>
      <c r="B36" s="906">
        <f>STDEV(B7:B34)</f>
        <v>10936.812261068688</v>
      </c>
      <c r="C36" s="906">
        <f t="shared" ref="C36:K36" si="4">STDEV(C7:C34)</f>
        <v>11439.35238852196</v>
      </c>
      <c r="D36" s="906">
        <f t="shared" si="4"/>
        <v>10953.789419443054</v>
      </c>
      <c r="E36" s="906">
        <f t="shared" si="4"/>
        <v>10003.683845273725</v>
      </c>
      <c r="F36" s="906">
        <f t="shared" si="4"/>
        <v>10538.096045015354</v>
      </c>
      <c r="G36" s="906">
        <f t="shared" si="4"/>
        <v>11026.833552795568</v>
      </c>
      <c r="H36" s="906">
        <f t="shared" si="4"/>
        <v>10990.175386519319</v>
      </c>
      <c r="I36" s="906">
        <f t="shared" si="4"/>
        <v>11069.62811781257</v>
      </c>
      <c r="J36" s="906">
        <f t="shared" si="4"/>
        <v>11585.191126569878</v>
      </c>
      <c r="K36" s="906">
        <f t="shared" si="4"/>
        <v>12510.556389066838</v>
      </c>
      <c r="M36" s="252" t="s">
        <v>3323</v>
      </c>
      <c r="N36" s="670">
        <f>STDEV(N7:N34)</f>
        <v>31.781844769538957</v>
      </c>
      <c r="O36" s="670">
        <f>STDEV(O7:O34)</f>
        <v>0.11773030625472068</v>
      </c>
      <c r="P36" s="670">
        <f>STDEV(P7:P34)</f>
        <v>2.7855728264690568E-2</v>
      </c>
    </row>
    <row r="37" spans="1:16">
      <c r="A37" s="671" t="s">
        <v>3324</v>
      </c>
      <c r="B37" s="672">
        <f>(B31-B35)/B36</f>
        <v>-0.75759865744505794</v>
      </c>
      <c r="C37" s="672">
        <f t="shared" ref="C37:J37" si="5">(C31-C35)/C36</f>
        <v>-0.70995527505363565</v>
      </c>
      <c r="D37" s="672">
        <f t="shared" si="5"/>
        <v>-0.64426497414825046</v>
      </c>
      <c r="E37" s="672">
        <f t="shared" si="5"/>
        <v>-0.64012133206276978</v>
      </c>
      <c r="F37" s="672">
        <f t="shared" si="5"/>
        <v>-0.54530045530821503</v>
      </c>
      <c r="G37" s="672">
        <f t="shared" si="5"/>
        <v>-0.54477496448832341</v>
      </c>
      <c r="H37" s="672">
        <f t="shared" si="5"/>
        <v>-0.53326849477790039</v>
      </c>
      <c r="I37" s="672">
        <f t="shared" si="5"/>
        <v>-0.51040558362646027</v>
      </c>
      <c r="J37" s="672">
        <f t="shared" si="5"/>
        <v>-0.49231569563756783</v>
      </c>
      <c r="K37" s="672">
        <f>(K31-K35)/K36</f>
        <v>-0.50300377914099514</v>
      </c>
      <c r="M37" s="671" t="s">
        <v>3324</v>
      </c>
      <c r="N37" s="672">
        <f>(N31-N35)/N36</f>
        <v>-0.72422173192069306</v>
      </c>
      <c r="O37" s="672">
        <f>(O31-O35)/O36</f>
        <v>-1.1234681952584127</v>
      </c>
      <c r="P37" s="672">
        <f>(P31-P35)/P36</f>
        <v>0.99471544824218527</v>
      </c>
    </row>
    <row r="39" spans="1:16">
      <c r="A39" s="252" t="s">
        <v>623</v>
      </c>
    </row>
    <row r="41" spans="1:16">
      <c r="A41" t="s">
        <v>119</v>
      </c>
      <c r="B41">
        <v>42725.62945601852</v>
      </c>
    </row>
    <row r="42" spans="1:16">
      <c r="A42" t="s">
        <v>120</v>
      </c>
      <c r="B42">
        <v>42759.587908738424</v>
      </c>
    </row>
    <row r="43" spans="1:16">
      <c r="A43" t="s">
        <v>121</v>
      </c>
      <c r="B43" t="s">
        <v>2</v>
      </c>
    </row>
    <row r="45" spans="1:16">
      <c r="A45" t="s">
        <v>156</v>
      </c>
      <c r="B45" t="s">
        <v>157</v>
      </c>
    </row>
    <row r="46" spans="1:16">
      <c r="A46" t="s">
        <v>158</v>
      </c>
      <c r="B46" t="s">
        <v>206</v>
      </c>
    </row>
    <row r="47" spans="1:16">
      <c r="A47" t="s">
        <v>276</v>
      </c>
      <c r="B47" t="s">
        <v>157</v>
      </c>
    </row>
    <row r="48" spans="1:16">
      <c r="A48" t="s">
        <v>122</v>
      </c>
      <c r="B48" t="s">
        <v>277</v>
      </c>
    </row>
    <row r="50" spans="1:10">
      <c r="A50" s="252" t="s">
        <v>123</v>
      </c>
      <c r="B50" s="252" t="s">
        <v>99</v>
      </c>
      <c r="C50" s="252" t="s">
        <v>100</v>
      </c>
      <c r="D50" s="252" t="s">
        <v>101</v>
      </c>
      <c r="E50" s="252" t="s">
        <v>102</v>
      </c>
      <c r="F50" s="252" t="s">
        <v>103</v>
      </c>
      <c r="G50" s="252" t="s">
        <v>104</v>
      </c>
      <c r="H50" s="252" t="s">
        <v>125</v>
      </c>
      <c r="I50" s="252" t="s">
        <v>136</v>
      </c>
      <c r="J50" s="252" t="s">
        <v>505</v>
      </c>
    </row>
    <row r="51" spans="1:10">
      <c r="A51" t="s">
        <v>159</v>
      </c>
      <c r="B51">
        <v>233410.1</v>
      </c>
      <c r="C51">
        <v>235530.6</v>
      </c>
      <c r="D51">
        <v>236226.3</v>
      </c>
      <c r="E51">
        <v>234770.4</v>
      </c>
      <c r="F51">
        <v>234930.7</v>
      </c>
      <c r="G51">
        <v>236366.6</v>
      </c>
      <c r="H51">
        <v>236803.20000000001</v>
      </c>
      <c r="I51">
        <v>238134.3</v>
      </c>
      <c r="J51">
        <v>238514.2</v>
      </c>
    </row>
    <row r="52" spans="1:10">
      <c r="A52" t="s">
        <v>278</v>
      </c>
      <c r="B52">
        <v>231526</v>
      </c>
      <c r="C52">
        <v>233640.6</v>
      </c>
      <c r="D52">
        <v>234340.2</v>
      </c>
      <c r="E52">
        <v>232899.6</v>
      </c>
      <c r="F52">
        <v>233090</v>
      </c>
      <c r="G52">
        <v>234541.8</v>
      </c>
      <c r="H52">
        <v>234992</v>
      </c>
      <c r="I52">
        <v>236266.4</v>
      </c>
      <c r="J52">
        <v>236641.8</v>
      </c>
    </row>
    <row r="53" spans="1:10">
      <c r="A53" t="s">
        <v>160</v>
      </c>
      <c r="B53">
        <v>185234.3</v>
      </c>
      <c r="C53">
        <v>187103.3</v>
      </c>
      <c r="D53">
        <v>187539.1</v>
      </c>
      <c r="E53">
        <v>186829.7</v>
      </c>
      <c r="F53">
        <v>187297.3</v>
      </c>
      <c r="G53">
        <v>188462</v>
      </c>
      <c r="H53">
        <v>188842.4</v>
      </c>
      <c r="I53">
        <v>189932.9</v>
      </c>
      <c r="J53">
        <v>190342.2</v>
      </c>
    </row>
    <row r="54" spans="1:10">
      <c r="A54" t="s">
        <v>279</v>
      </c>
      <c r="B54">
        <v>154814.70000000001</v>
      </c>
      <c r="C54">
        <v>156333.1</v>
      </c>
      <c r="D54">
        <v>156665.20000000001</v>
      </c>
      <c r="E54">
        <v>155886.5</v>
      </c>
      <c r="F54">
        <v>155990.9</v>
      </c>
      <c r="G54">
        <v>156954.29999999999</v>
      </c>
      <c r="H54">
        <v>157101.70000000001</v>
      </c>
      <c r="I54">
        <v>157933.79999999999</v>
      </c>
      <c r="J54">
        <v>158055.4</v>
      </c>
    </row>
    <row r="55" spans="1:10">
      <c r="A55" t="s">
        <v>161</v>
      </c>
      <c r="B55">
        <v>153327.79999999999</v>
      </c>
      <c r="C55">
        <v>154848.79999999999</v>
      </c>
      <c r="D55">
        <v>155165.6</v>
      </c>
      <c r="E55">
        <v>154392.4</v>
      </c>
      <c r="F55">
        <v>154537.4</v>
      </c>
      <c r="G55">
        <v>155513.29999999999</v>
      </c>
      <c r="H55">
        <v>155665.29999999999</v>
      </c>
      <c r="I55">
        <v>156488.29999999999</v>
      </c>
      <c r="J55">
        <v>156621.20000000001</v>
      </c>
    </row>
    <row r="56" spans="1:10">
      <c r="A56" t="s">
        <v>162</v>
      </c>
      <c r="B56">
        <v>152245.20000000001</v>
      </c>
      <c r="C56">
        <v>153751.9</v>
      </c>
      <c r="D56">
        <v>154096.9</v>
      </c>
      <c r="E56">
        <v>153358.79999999999</v>
      </c>
      <c r="F56">
        <v>153530.70000000001</v>
      </c>
      <c r="G56">
        <v>154507.1</v>
      </c>
      <c r="H56">
        <v>154679.4</v>
      </c>
      <c r="I56">
        <v>155522.5</v>
      </c>
      <c r="J56">
        <v>155656</v>
      </c>
    </row>
    <row r="57" spans="1:10">
      <c r="A57" t="s">
        <v>21</v>
      </c>
      <c r="B57">
        <v>4700.7</v>
      </c>
      <c r="C57">
        <v>4746.6000000000004</v>
      </c>
      <c r="D57">
        <v>4768.7</v>
      </c>
      <c r="E57">
        <v>4856.1000000000004</v>
      </c>
      <c r="F57">
        <v>4816.8999999999996</v>
      </c>
      <c r="G57">
        <v>4847.3999999999996</v>
      </c>
      <c r="H57">
        <v>4900.8999999999996</v>
      </c>
      <c r="I57">
        <v>4920.3999999999996</v>
      </c>
      <c r="J57">
        <v>4920.7</v>
      </c>
    </row>
    <row r="58" spans="1:10">
      <c r="A58" t="s">
        <v>22</v>
      </c>
      <c r="B58">
        <v>3447.9</v>
      </c>
      <c r="C58">
        <v>3504.7</v>
      </c>
      <c r="D58">
        <v>3441.5</v>
      </c>
      <c r="E58">
        <v>3387.4</v>
      </c>
      <c r="F58">
        <v>3302.3</v>
      </c>
      <c r="G58">
        <v>3303.9</v>
      </c>
      <c r="H58">
        <v>3322.7</v>
      </c>
      <c r="I58">
        <v>3308.7</v>
      </c>
      <c r="J58">
        <v>3276</v>
      </c>
    </row>
    <row r="59" spans="1:10">
      <c r="A59" t="s">
        <v>23</v>
      </c>
      <c r="B59">
        <v>5131.7</v>
      </c>
      <c r="C59">
        <v>5162.8</v>
      </c>
      <c r="D59">
        <v>5209</v>
      </c>
      <c r="E59">
        <v>5192.1000000000004</v>
      </c>
      <c r="F59">
        <v>5145.8</v>
      </c>
      <c r="G59">
        <v>5174.8</v>
      </c>
      <c r="H59">
        <v>5213.3999999999996</v>
      </c>
      <c r="I59">
        <v>5205.8999999999996</v>
      </c>
      <c r="J59">
        <v>5201.1000000000004</v>
      </c>
    </row>
    <row r="60" spans="1:10">
      <c r="A60" t="s">
        <v>24</v>
      </c>
      <c r="B60">
        <v>2868.6</v>
      </c>
      <c r="C60">
        <v>2907.8</v>
      </c>
      <c r="D60">
        <v>2901.2</v>
      </c>
      <c r="E60">
        <v>2871.8</v>
      </c>
      <c r="F60">
        <v>2863.9</v>
      </c>
      <c r="G60">
        <v>2839.7</v>
      </c>
      <c r="H60">
        <v>2824.1</v>
      </c>
      <c r="I60">
        <v>2831.3</v>
      </c>
      <c r="J60">
        <v>2858.6</v>
      </c>
    </row>
    <row r="61" spans="1:10">
      <c r="A61" t="s">
        <v>124</v>
      </c>
      <c r="B61">
        <v>40991.9</v>
      </c>
      <c r="C61">
        <v>41032.400000000001</v>
      </c>
      <c r="D61">
        <v>41029.599999999999</v>
      </c>
      <c r="E61">
        <v>40178.300000000003</v>
      </c>
      <c r="F61">
        <v>40437.4</v>
      </c>
      <c r="G61">
        <v>40538.1</v>
      </c>
      <c r="H61">
        <v>40814.199999999997</v>
      </c>
      <c r="I61">
        <v>40989.699999999997</v>
      </c>
      <c r="J61">
        <v>41116.9</v>
      </c>
    </row>
    <row r="62" spans="1:10">
      <c r="A62" t="s">
        <v>26</v>
      </c>
      <c r="B62">
        <v>663.8</v>
      </c>
      <c r="C62">
        <v>669.6</v>
      </c>
      <c r="D62">
        <v>665.7</v>
      </c>
      <c r="E62">
        <v>661.5</v>
      </c>
      <c r="F62">
        <v>665.4</v>
      </c>
      <c r="G62">
        <v>658.5</v>
      </c>
      <c r="H62">
        <v>654.6</v>
      </c>
      <c r="I62">
        <v>648.4</v>
      </c>
      <c r="J62">
        <v>654.29999999999995</v>
      </c>
    </row>
    <row r="63" spans="1:10">
      <c r="A63" t="s">
        <v>50</v>
      </c>
      <c r="B63">
        <v>2203.5</v>
      </c>
      <c r="C63">
        <v>2226.4</v>
      </c>
      <c r="D63">
        <v>2184.1999999999998</v>
      </c>
      <c r="E63">
        <v>2139.4</v>
      </c>
      <c r="F63">
        <v>2119.6999999999998</v>
      </c>
      <c r="G63">
        <v>2105.3000000000002</v>
      </c>
      <c r="H63">
        <v>2109.1999999999998</v>
      </c>
      <c r="I63">
        <v>2098.4</v>
      </c>
      <c r="J63">
        <v>2101.8000000000002</v>
      </c>
    </row>
    <row r="64" spans="1:10">
      <c r="A64" t="s">
        <v>48</v>
      </c>
      <c r="B64">
        <v>4893.5</v>
      </c>
      <c r="C64">
        <v>4910</v>
      </c>
      <c r="D64">
        <v>4953.2</v>
      </c>
      <c r="E64">
        <v>4944.6000000000004</v>
      </c>
      <c r="F64">
        <v>4858.8999999999996</v>
      </c>
      <c r="G64">
        <v>4828.3999999999996</v>
      </c>
      <c r="H64">
        <v>4784</v>
      </c>
      <c r="I64">
        <v>4747.1000000000004</v>
      </c>
      <c r="J64">
        <v>4738</v>
      </c>
    </row>
    <row r="65" spans="1:10">
      <c r="A65" t="s">
        <v>27</v>
      </c>
      <c r="B65">
        <v>22280.9</v>
      </c>
      <c r="C65">
        <v>22908.5</v>
      </c>
      <c r="D65">
        <v>23106.7</v>
      </c>
      <c r="E65">
        <v>23210</v>
      </c>
      <c r="F65">
        <v>23280.400000000001</v>
      </c>
      <c r="G65">
        <v>23281.4</v>
      </c>
      <c r="H65">
        <v>23043.4</v>
      </c>
      <c r="I65">
        <v>22813.599999999999</v>
      </c>
      <c r="J65">
        <v>22767.1</v>
      </c>
    </row>
    <row r="66" spans="1:10">
      <c r="A66" t="s">
        <v>28</v>
      </c>
      <c r="B66">
        <v>27579.200000000001</v>
      </c>
      <c r="C66">
        <v>27759.4</v>
      </c>
      <c r="D66">
        <v>27997.9</v>
      </c>
      <c r="E66">
        <v>28081.9</v>
      </c>
      <c r="F66">
        <v>28050.6</v>
      </c>
      <c r="G66">
        <v>28242.400000000001</v>
      </c>
      <c r="H66">
        <v>28367.5</v>
      </c>
      <c r="I66">
        <v>29147.8</v>
      </c>
      <c r="J66">
        <v>29163.8</v>
      </c>
    </row>
    <row r="67" spans="1:10">
      <c r="A67" t="s">
        <v>69</v>
      </c>
      <c r="B67">
        <v>1884.2</v>
      </c>
      <c r="C67">
        <v>1890</v>
      </c>
      <c r="D67">
        <v>1886.1</v>
      </c>
      <c r="E67">
        <v>1870.8</v>
      </c>
      <c r="F67">
        <v>1840.7</v>
      </c>
      <c r="G67">
        <v>1824.8</v>
      </c>
      <c r="H67">
        <v>1811.1</v>
      </c>
      <c r="I67">
        <v>1867.9</v>
      </c>
      <c r="J67">
        <v>1872.4</v>
      </c>
    </row>
    <row r="68" spans="1:10">
      <c r="A68" t="s">
        <v>29</v>
      </c>
      <c r="B68">
        <v>23995.8</v>
      </c>
      <c r="C68">
        <v>24356.5</v>
      </c>
      <c r="D68">
        <v>24226.799999999999</v>
      </c>
      <c r="E68">
        <v>24202.9</v>
      </c>
      <c r="F68">
        <v>24272.1</v>
      </c>
      <c r="G68">
        <v>24832.400000000001</v>
      </c>
      <c r="H68">
        <v>24816.3</v>
      </c>
      <c r="I68">
        <v>25039.3</v>
      </c>
      <c r="J68">
        <v>24996.9</v>
      </c>
    </row>
    <row r="69" spans="1:10">
      <c r="A69" t="s">
        <v>30</v>
      </c>
      <c r="B69">
        <v>383.3</v>
      </c>
      <c r="C69">
        <v>385.7</v>
      </c>
      <c r="D69">
        <v>392.6</v>
      </c>
      <c r="E69">
        <v>408.6</v>
      </c>
      <c r="F69">
        <v>420.2</v>
      </c>
      <c r="G69">
        <v>426.4</v>
      </c>
      <c r="H69">
        <v>425</v>
      </c>
      <c r="I69">
        <v>424.5</v>
      </c>
      <c r="J69">
        <v>412.7</v>
      </c>
    </row>
    <row r="70" spans="1:10">
      <c r="A70" t="s">
        <v>31</v>
      </c>
      <c r="B70">
        <v>1082.5999999999999</v>
      </c>
      <c r="C70">
        <v>1096.9000000000001</v>
      </c>
      <c r="D70">
        <v>1068.7</v>
      </c>
      <c r="E70">
        <v>1033.5999999999999</v>
      </c>
      <c r="F70">
        <v>1006.7</v>
      </c>
      <c r="G70">
        <v>1006.2</v>
      </c>
      <c r="H70">
        <v>985.9</v>
      </c>
      <c r="I70">
        <v>965.8</v>
      </c>
      <c r="J70">
        <v>965.2</v>
      </c>
    </row>
    <row r="71" spans="1:10">
      <c r="A71" t="s">
        <v>32</v>
      </c>
      <c r="B71">
        <v>1486.9</v>
      </c>
      <c r="C71">
        <v>1484.3</v>
      </c>
      <c r="D71">
        <v>1499.6</v>
      </c>
      <c r="E71">
        <v>1494.1</v>
      </c>
      <c r="F71">
        <v>1453.5</v>
      </c>
      <c r="G71">
        <v>1441</v>
      </c>
      <c r="H71">
        <v>1436.4</v>
      </c>
      <c r="I71">
        <v>1445.5</v>
      </c>
      <c r="J71">
        <v>1434.2</v>
      </c>
    </row>
    <row r="72" spans="1:10">
      <c r="A72" t="s">
        <v>33</v>
      </c>
      <c r="B72">
        <v>211.2</v>
      </c>
      <c r="C72">
        <v>212.6</v>
      </c>
      <c r="D72">
        <v>226.5</v>
      </c>
      <c r="E72">
        <v>228.7</v>
      </c>
      <c r="F72">
        <v>234</v>
      </c>
      <c r="G72">
        <v>246.5</v>
      </c>
      <c r="H72">
        <v>250.9</v>
      </c>
      <c r="I72">
        <v>258</v>
      </c>
      <c r="J72">
        <v>273.5</v>
      </c>
    </row>
    <row r="73" spans="1:10">
      <c r="A73" t="s">
        <v>34</v>
      </c>
      <c r="B73">
        <v>4184.3999999999996</v>
      </c>
      <c r="C73">
        <v>4144</v>
      </c>
      <c r="D73">
        <v>4134.7</v>
      </c>
      <c r="E73">
        <v>4170.6000000000004</v>
      </c>
      <c r="F73">
        <v>4190</v>
      </c>
      <c r="G73">
        <v>4264.8999999999996</v>
      </c>
      <c r="H73">
        <v>4300.2</v>
      </c>
      <c r="I73">
        <v>4412.6000000000004</v>
      </c>
      <c r="J73">
        <v>4482.7</v>
      </c>
    </row>
    <row r="74" spans="1:10">
      <c r="A74" t="s">
        <v>35</v>
      </c>
      <c r="B74">
        <v>165.3</v>
      </c>
      <c r="C74">
        <v>167.8</v>
      </c>
      <c r="D74">
        <v>169.7</v>
      </c>
      <c r="E74">
        <v>172.4</v>
      </c>
      <c r="F74">
        <v>175.8</v>
      </c>
      <c r="G74">
        <v>179.3</v>
      </c>
      <c r="H74">
        <v>185</v>
      </c>
      <c r="I74">
        <v>189</v>
      </c>
      <c r="J74">
        <v>192.7</v>
      </c>
    </row>
    <row r="75" spans="1:10">
      <c r="A75" t="s">
        <v>36</v>
      </c>
      <c r="B75">
        <v>8621.7000000000007</v>
      </c>
      <c r="C75">
        <v>8704.2000000000007</v>
      </c>
      <c r="D75">
        <v>8742.2000000000007</v>
      </c>
      <c r="E75">
        <v>8614.2000000000007</v>
      </c>
      <c r="F75">
        <v>8582.2999999999993</v>
      </c>
      <c r="G75">
        <v>8684.2000000000007</v>
      </c>
      <c r="H75">
        <v>8742.5</v>
      </c>
      <c r="I75">
        <v>8677</v>
      </c>
      <c r="J75">
        <v>8719</v>
      </c>
    </row>
    <row r="76" spans="1:10">
      <c r="A76" t="s">
        <v>37</v>
      </c>
      <c r="B76">
        <v>4063.7</v>
      </c>
      <c r="C76">
        <v>4100.5</v>
      </c>
      <c r="D76">
        <v>4132</v>
      </c>
      <c r="E76">
        <v>4147</v>
      </c>
      <c r="F76">
        <v>4175.8</v>
      </c>
      <c r="G76">
        <v>4221.8999999999996</v>
      </c>
      <c r="H76">
        <v>4261.1000000000004</v>
      </c>
      <c r="I76">
        <v>4278.5</v>
      </c>
      <c r="J76">
        <v>4319.1000000000004</v>
      </c>
    </row>
    <row r="77" spans="1:10">
      <c r="A77" t="s">
        <v>38</v>
      </c>
      <c r="B77">
        <v>16610.3</v>
      </c>
      <c r="C77">
        <v>16764.599999999999</v>
      </c>
      <c r="D77">
        <v>17038.7</v>
      </c>
      <c r="E77">
        <v>16878.599999999999</v>
      </c>
      <c r="F77">
        <v>16968.2</v>
      </c>
      <c r="G77">
        <v>17085.5</v>
      </c>
      <c r="H77">
        <v>17101.3</v>
      </c>
      <c r="I77">
        <v>17152.7</v>
      </c>
      <c r="J77">
        <v>17111.7</v>
      </c>
    </row>
    <row r="78" spans="1:10">
      <c r="A78" t="s">
        <v>56</v>
      </c>
      <c r="B78">
        <v>5196</v>
      </c>
      <c r="C78">
        <v>5203.2</v>
      </c>
      <c r="D78">
        <v>5161.2</v>
      </c>
      <c r="E78">
        <v>5166</v>
      </c>
      <c r="F78">
        <v>5138.3999999999996</v>
      </c>
      <c r="G78">
        <v>5086.8999999999996</v>
      </c>
      <c r="H78">
        <v>5009.8</v>
      </c>
      <c r="I78">
        <v>4976.1000000000004</v>
      </c>
      <c r="J78">
        <v>4949.3999999999996</v>
      </c>
    </row>
    <row r="79" spans="1:10">
      <c r="A79" t="s">
        <v>39</v>
      </c>
      <c r="B79">
        <v>9482.7000000000007</v>
      </c>
      <c r="C79">
        <v>9457.4</v>
      </c>
      <c r="D79">
        <v>9485.2000000000007</v>
      </c>
      <c r="E79">
        <v>8957.9</v>
      </c>
      <c r="F79">
        <v>8798.7000000000007</v>
      </c>
      <c r="G79">
        <v>8848.6</v>
      </c>
      <c r="H79">
        <v>8831.7999999999993</v>
      </c>
      <c r="I79">
        <v>8882.7000000000007</v>
      </c>
      <c r="J79">
        <v>8858.2000000000007</v>
      </c>
    </row>
    <row r="80" spans="1:10">
      <c r="A80" t="s">
        <v>40</v>
      </c>
      <c r="B80">
        <v>1006.9</v>
      </c>
      <c r="C80">
        <v>1020.7</v>
      </c>
      <c r="D80">
        <v>1015.8</v>
      </c>
      <c r="E80">
        <v>1016.9</v>
      </c>
      <c r="F80">
        <v>998.1</v>
      </c>
      <c r="G80">
        <v>996.1</v>
      </c>
      <c r="H80">
        <v>989.9</v>
      </c>
      <c r="I80">
        <v>990.6</v>
      </c>
      <c r="J80">
        <v>991.9</v>
      </c>
    </row>
    <row r="81" spans="1:10">
      <c r="A81" t="s">
        <v>41</v>
      </c>
      <c r="B81">
        <v>2645.9</v>
      </c>
      <c r="C81">
        <v>2679</v>
      </c>
      <c r="D81">
        <v>2679.9</v>
      </c>
      <c r="E81">
        <v>2696.1</v>
      </c>
      <c r="F81">
        <v>2667.9</v>
      </c>
      <c r="G81">
        <v>2694.8</v>
      </c>
      <c r="H81">
        <v>2703.3</v>
      </c>
      <c r="I81">
        <v>2707.1</v>
      </c>
      <c r="J81">
        <v>2718.9</v>
      </c>
    </row>
    <row r="82" spans="1:10">
      <c r="A82" t="s">
        <v>42</v>
      </c>
      <c r="B82">
        <v>2641.8</v>
      </c>
      <c r="C82">
        <v>2669</v>
      </c>
      <c r="D82">
        <v>2644.1</v>
      </c>
      <c r="E82">
        <v>2634.2</v>
      </c>
      <c r="F82">
        <v>2636.9</v>
      </c>
      <c r="G82">
        <v>2637.2</v>
      </c>
      <c r="H82">
        <v>2621.8</v>
      </c>
      <c r="I82">
        <v>2617.1</v>
      </c>
      <c r="J82">
        <v>2619.3000000000002</v>
      </c>
    </row>
    <row r="83" spans="1:10">
      <c r="A83" t="s">
        <v>43</v>
      </c>
      <c r="B83">
        <v>4749.8999999999996</v>
      </c>
      <c r="C83">
        <v>4797.1000000000004</v>
      </c>
      <c r="D83">
        <v>4798.7</v>
      </c>
      <c r="E83">
        <v>4826.8</v>
      </c>
      <c r="F83">
        <v>4887</v>
      </c>
      <c r="G83">
        <v>4909.3</v>
      </c>
      <c r="H83">
        <v>4963.2</v>
      </c>
      <c r="I83">
        <v>5004.8</v>
      </c>
      <c r="J83">
        <v>5043.8</v>
      </c>
    </row>
    <row r="84" spans="1:10">
      <c r="A84" t="s">
        <v>60</v>
      </c>
      <c r="B84">
        <v>30235.8</v>
      </c>
      <c r="C84">
        <v>30569.200000000001</v>
      </c>
      <c r="D84">
        <v>30666.1</v>
      </c>
      <c r="E84">
        <v>30727.9</v>
      </c>
      <c r="F84">
        <v>30943</v>
      </c>
      <c r="G84">
        <v>31160.9</v>
      </c>
      <c r="H84">
        <v>31333.7</v>
      </c>
      <c r="I84">
        <v>31533.9</v>
      </c>
      <c r="J84">
        <v>31754.2</v>
      </c>
    </row>
    <row r="85" spans="1:10">
      <c r="A85" t="s">
        <v>49</v>
      </c>
      <c r="B85">
        <v>173.5</v>
      </c>
      <c r="C85">
        <v>175.9</v>
      </c>
      <c r="D85">
        <v>172.4</v>
      </c>
      <c r="E85">
        <v>172.1</v>
      </c>
      <c r="F85">
        <v>171.4</v>
      </c>
      <c r="G85">
        <v>171.3</v>
      </c>
      <c r="H85">
        <v>175</v>
      </c>
      <c r="I85">
        <v>177.9</v>
      </c>
      <c r="J85">
        <v>181.4</v>
      </c>
    </row>
    <row r="86" spans="1:10">
      <c r="A86" t="s">
        <v>55</v>
      </c>
      <c r="B86">
        <v>2445.1</v>
      </c>
      <c r="C86">
        <v>2522.9</v>
      </c>
      <c r="D86">
        <v>2516.6999999999998</v>
      </c>
      <c r="E86">
        <v>2522.4</v>
      </c>
      <c r="F86">
        <v>2544.1999999999998</v>
      </c>
      <c r="G86">
        <v>2588.5</v>
      </c>
      <c r="H86">
        <v>2611.4</v>
      </c>
      <c r="I86">
        <v>2630.8</v>
      </c>
      <c r="J86">
        <v>2662.2</v>
      </c>
    </row>
    <row r="87" spans="1:10">
      <c r="A87" t="s">
        <v>58</v>
      </c>
      <c r="B87">
        <v>4170.8</v>
      </c>
      <c r="C87">
        <v>4257</v>
      </c>
      <c r="D87">
        <v>4322.7</v>
      </c>
      <c r="E87">
        <v>4360.8999999999996</v>
      </c>
      <c r="F87">
        <v>4415.1000000000004</v>
      </c>
      <c r="G87">
        <v>4457</v>
      </c>
      <c r="H87">
        <v>4513.1000000000004</v>
      </c>
      <c r="I87">
        <v>4580.3999999999996</v>
      </c>
      <c r="J87">
        <v>4644.5</v>
      </c>
    </row>
    <row r="89" spans="1:10">
      <c r="A89" s="252" t="s">
        <v>280</v>
      </c>
    </row>
    <row r="91" spans="1:10">
      <c r="A91" t="s">
        <v>119</v>
      </c>
      <c r="B91">
        <v>42758.271122685182</v>
      </c>
    </row>
    <row r="92" spans="1:10">
      <c r="A92" t="s">
        <v>120</v>
      </c>
      <c r="B92">
        <v>42759.597617083331</v>
      </c>
    </row>
    <row r="93" spans="1:10">
      <c r="A93" t="s">
        <v>121</v>
      </c>
      <c r="B93" t="s">
        <v>2</v>
      </c>
    </row>
    <row r="94" spans="1:10">
      <c r="A94" t="s">
        <v>122</v>
      </c>
      <c r="B94" t="s">
        <v>281</v>
      </c>
    </row>
    <row r="95" spans="1:10">
      <c r="A95" t="s">
        <v>282</v>
      </c>
      <c r="B95" t="s">
        <v>127</v>
      </c>
    </row>
    <row r="97" spans="1:10">
      <c r="A97" s="252" t="s">
        <v>123</v>
      </c>
      <c r="B97" s="252" t="s">
        <v>99</v>
      </c>
      <c r="C97" s="252" t="s">
        <v>100</v>
      </c>
      <c r="D97" s="252" t="s">
        <v>101</v>
      </c>
      <c r="E97" s="252" t="s">
        <v>102</v>
      </c>
      <c r="F97" s="252" t="s">
        <v>103</v>
      </c>
      <c r="G97" s="252" t="s">
        <v>104</v>
      </c>
      <c r="H97" s="252" t="s">
        <v>125</v>
      </c>
      <c r="I97" s="252" t="s">
        <v>136</v>
      </c>
      <c r="J97" s="252" t="s">
        <v>505</v>
      </c>
    </row>
    <row r="98" spans="1:10">
      <c r="A98" t="s">
        <v>159</v>
      </c>
      <c r="B98">
        <v>12983310</v>
      </c>
      <c r="C98">
        <v>13054560.5</v>
      </c>
      <c r="D98">
        <v>12297013.4</v>
      </c>
      <c r="E98">
        <v>12817343.1</v>
      </c>
      <c r="F98">
        <v>13192520.4</v>
      </c>
      <c r="G98">
        <v>13448619.5</v>
      </c>
      <c r="H98">
        <v>13558617.4</v>
      </c>
      <c r="I98">
        <v>14001004.1</v>
      </c>
      <c r="J98">
        <v>14710625.9</v>
      </c>
    </row>
    <row r="99" spans="1:10">
      <c r="A99" t="s">
        <v>160</v>
      </c>
      <c r="B99">
        <v>12045252.300000001</v>
      </c>
      <c r="C99">
        <v>11989396.1</v>
      </c>
      <c r="D99">
        <v>11350115.4</v>
      </c>
      <c r="E99">
        <v>11800604.5</v>
      </c>
      <c r="F99">
        <v>12125912.800000001</v>
      </c>
      <c r="G99">
        <v>12370700.800000001</v>
      </c>
      <c r="H99">
        <v>12462374.5</v>
      </c>
      <c r="I99">
        <v>12873075.1</v>
      </c>
      <c r="J99">
        <v>13529022.5</v>
      </c>
    </row>
    <row r="100" spans="1:10">
      <c r="A100" t="s">
        <v>283</v>
      </c>
      <c r="B100">
        <v>9253556.0999999996</v>
      </c>
      <c r="C100">
        <v>9494101.6999999993</v>
      </c>
      <c r="D100">
        <v>9228703.9000000004</v>
      </c>
      <c r="E100">
        <v>9485069.9000000004</v>
      </c>
      <c r="F100">
        <v>9747693.4000000004</v>
      </c>
      <c r="G100">
        <v>9780313.5999999996</v>
      </c>
      <c r="H100">
        <v>9874278.1999999993</v>
      </c>
      <c r="I100">
        <v>10096985.199999999</v>
      </c>
      <c r="J100">
        <v>10456236.199999999</v>
      </c>
    </row>
    <row r="101" spans="1:10">
      <c r="A101" t="s">
        <v>279</v>
      </c>
      <c r="B101">
        <v>9401112.5999999996</v>
      </c>
      <c r="C101">
        <v>9633672.8000000007</v>
      </c>
      <c r="D101">
        <v>9288534</v>
      </c>
      <c r="E101">
        <v>9545602.6999999993</v>
      </c>
      <c r="F101">
        <v>9799137.6999999993</v>
      </c>
      <c r="G101">
        <v>9835682.8000000007</v>
      </c>
      <c r="H101">
        <v>9932096.5999999996</v>
      </c>
      <c r="I101">
        <v>10133575.199999999</v>
      </c>
      <c r="J101">
        <v>10456236.199999999</v>
      </c>
    </row>
    <row r="102" spans="1:10">
      <c r="A102" t="s">
        <v>284</v>
      </c>
      <c r="B102">
        <v>9218403.5</v>
      </c>
      <c r="C102">
        <v>9431015.9000000004</v>
      </c>
      <c r="D102">
        <v>9103702.5</v>
      </c>
      <c r="E102">
        <v>9355341.0999999996</v>
      </c>
      <c r="F102">
        <v>9596936.3000000007</v>
      </c>
      <c r="G102">
        <v>9627045.3000000007</v>
      </c>
      <c r="H102">
        <v>9719551.8000000007</v>
      </c>
      <c r="I102">
        <v>9914346.6999999993</v>
      </c>
      <c r="J102">
        <v>10230162.4</v>
      </c>
    </row>
    <row r="103" spans="1:10">
      <c r="A103" t="s">
        <v>21</v>
      </c>
      <c r="B103">
        <v>344713</v>
      </c>
      <c r="C103">
        <v>354066</v>
      </c>
      <c r="D103">
        <v>348781</v>
      </c>
      <c r="E103">
        <v>365101</v>
      </c>
      <c r="F103">
        <v>379106</v>
      </c>
      <c r="G103">
        <v>387500</v>
      </c>
      <c r="H103">
        <v>391712</v>
      </c>
      <c r="I103">
        <v>400805</v>
      </c>
      <c r="J103">
        <v>410351</v>
      </c>
    </row>
    <row r="104" spans="1:10">
      <c r="A104" t="s">
        <v>22</v>
      </c>
      <c r="B104">
        <v>32449.1</v>
      </c>
      <c r="C104">
        <v>37200.1</v>
      </c>
      <c r="D104">
        <v>37317.699999999997</v>
      </c>
      <c r="E104">
        <v>38230.5</v>
      </c>
      <c r="F104">
        <v>41292</v>
      </c>
      <c r="G104">
        <v>41947.199999999997</v>
      </c>
      <c r="H104">
        <v>42011.5</v>
      </c>
      <c r="I104">
        <v>42762.2</v>
      </c>
      <c r="J104">
        <v>45286.5</v>
      </c>
    </row>
    <row r="105" spans="1:10">
      <c r="A105" t="s">
        <v>23</v>
      </c>
      <c r="B105">
        <v>138004</v>
      </c>
      <c r="C105">
        <v>160961.5</v>
      </c>
      <c r="D105">
        <v>148357.4</v>
      </c>
      <c r="E105">
        <v>156369.70000000001</v>
      </c>
      <c r="F105">
        <v>164040.5</v>
      </c>
      <c r="G105">
        <v>161434.29999999999</v>
      </c>
      <c r="H105">
        <v>157741.6</v>
      </c>
      <c r="I105">
        <v>156660</v>
      </c>
      <c r="J105">
        <v>166964.1</v>
      </c>
    </row>
    <row r="106" spans="1:10">
      <c r="A106" t="s">
        <v>24</v>
      </c>
      <c r="B106">
        <v>233383.2</v>
      </c>
      <c r="C106">
        <v>241613.5</v>
      </c>
      <c r="D106">
        <v>231278.1</v>
      </c>
      <c r="E106">
        <v>243165.4</v>
      </c>
      <c r="F106">
        <v>247879.9</v>
      </c>
      <c r="G106">
        <v>254578</v>
      </c>
      <c r="H106">
        <v>258742.7</v>
      </c>
      <c r="I106">
        <v>265232.5</v>
      </c>
      <c r="J106">
        <v>271786.09999999998</v>
      </c>
    </row>
    <row r="107" spans="1:10">
      <c r="A107" t="s">
        <v>124</v>
      </c>
      <c r="B107">
        <v>2513230</v>
      </c>
      <c r="C107">
        <v>2561740</v>
      </c>
      <c r="D107">
        <v>2460280</v>
      </c>
      <c r="E107">
        <v>2580060</v>
      </c>
      <c r="F107">
        <v>2703120</v>
      </c>
      <c r="G107">
        <v>2758260</v>
      </c>
      <c r="H107">
        <v>2826240</v>
      </c>
      <c r="I107">
        <v>2923930</v>
      </c>
      <c r="J107">
        <v>3032820</v>
      </c>
    </row>
    <row r="108" spans="1:10">
      <c r="A108" t="s">
        <v>26</v>
      </c>
      <c r="B108">
        <v>16246.4</v>
      </c>
      <c r="C108">
        <v>16517.3</v>
      </c>
      <c r="D108">
        <v>14145.9</v>
      </c>
      <c r="E108">
        <v>14716.5</v>
      </c>
      <c r="F108">
        <v>16667.599999999999</v>
      </c>
      <c r="G108">
        <v>17934.900000000001</v>
      </c>
      <c r="H108">
        <v>18890.099999999999</v>
      </c>
      <c r="I108">
        <v>19758.3</v>
      </c>
      <c r="J108">
        <v>20251.7</v>
      </c>
    </row>
    <row r="109" spans="1:10">
      <c r="A109" t="s">
        <v>50</v>
      </c>
      <c r="B109">
        <v>197293.4</v>
      </c>
      <c r="C109">
        <v>187687.2</v>
      </c>
      <c r="D109">
        <v>169704.3</v>
      </c>
      <c r="E109">
        <v>167124.29999999999</v>
      </c>
      <c r="F109">
        <v>173070.2</v>
      </c>
      <c r="G109">
        <v>175752.5</v>
      </c>
      <c r="H109">
        <v>180209.3</v>
      </c>
      <c r="I109">
        <v>193159.6</v>
      </c>
      <c r="J109">
        <v>255815.1</v>
      </c>
    </row>
    <row r="110" spans="1:10">
      <c r="A110" t="s">
        <v>48</v>
      </c>
      <c r="B110">
        <v>232694.6</v>
      </c>
      <c r="C110">
        <v>241990.39999999999</v>
      </c>
      <c r="D110">
        <v>237534.2</v>
      </c>
      <c r="E110">
        <v>226031.4</v>
      </c>
      <c r="F110">
        <v>207028.9</v>
      </c>
      <c r="G110">
        <v>191203.9</v>
      </c>
      <c r="H110">
        <v>180654.3</v>
      </c>
      <c r="I110">
        <v>177940.6</v>
      </c>
      <c r="J110">
        <v>175697.4</v>
      </c>
    </row>
    <row r="111" spans="1:10">
      <c r="A111" t="s">
        <v>27</v>
      </c>
      <c r="B111">
        <v>1080807</v>
      </c>
      <c r="C111">
        <v>1116207</v>
      </c>
      <c r="D111">
        <v>1079034</v>
      </c>
      <c r="E111">
        <v>1080913</v>
      </c>
      <c r="F111">
        <v>1070413</v>
      </c>
      <c r="G111">
        <v>1039758</v>
      </c>
      <c r="H111">
        <v>1025634</v>
      </c>
      <c r="I111">
        <v>1037025</v>
      </c>
      <c r="J111">
        <v>1075639</v>
      </c>
    </row>
    <row r="112" spans="1:10">
      <c r="A112" t="s">
        <v>28</v>
      </c>
      <c r="B112">
        <v>1945670</v>
      </c>
      <c r="C112">
        <v>1995850</v>
      </c>
      <c r="D112">
        <v>1939017</v>
      </c>
      <c r="E112">
        <v>1998481</v>
      </c>
      <c r="F112">
        <v>2059284</v>
      </c>
      <c r="G112">
        <v>2086929</v>
      </c>
      <c r="H112">
        <v>2115256</v>
      </c>
      <c r="I112">
        <v>2139964</v>
      </c>
      <c r="J112">
        <v>2181064</v>
      </c>
    </row>
    <row r="113" spans="1:10">
      <c r="A113" t="s">
        <v>69</v>
      </c>
      <c r="B113">
        <v>43925.8</v>
      </c>
      <c r="C113">
        <v>48129.8</v>
      </c>
      <c r="D113">
        <v>45090.7</v>
      </c>
      <c r="E113">
        <v>45004.3</v>
      </c>
      <c r="F113">
        <v>44708.6</v>
      </c>
      <c r="G113">
        <v>43933.7</v>
      </c>
      <c r="H113">
        <v>43487.1</v>
      </c>
      <c r="I113">
        <v>42977.8</v>
      </c>
      <c r="J113">
        <v>43846.9</v>
      </c>
    </row>
    <row r="114" spans="1:10">
      <c r="A114" t="s">
        <v>29</v>
      </c>
      <c r="B114">
        <v>1609550.8</v>
      </c>
      <c r="C114">
        <v>1632150.8</v>
      </c>
      <c r="D114">
        <v>1572878.3</v>
      </c>
      <c r="E114">
        <v>1604514.5</v>
      </c>
      <c r="F114">
        <v>1637462.9</v>
      </c>
      <c r="G114">
        <v>1613265</v>
      </c>
      <c r="H114">
        <v>1604599.1</v>
      </c>
      <c r="I114">
        <v>1620381.1</v>
      </c>
      <c r="J114">
        <v>1642443.8</v>
      </c>
    </row>
    <row r="115" spans="1:10">
      <c r="A115" t="s">
        <v>30</v>
      </c>
      <c r="B115">
        <v>17591</v>
      </c>
      <c r="C115">
        <v>19006</v>
      </c>
      <c r="D115">
        <v>18673.5</v>
      </c>
      <c r="E115">
        <v>19299.5</v>
      </c>
      <c r="F115">
        <v>19731.099999999999</v>
      </c>
      <c r="G115">
        <v>19467</v>
      </c>
      <c r="H115">
        <v>18118.2</v>
      </c>
      <c r="I115">
        <v>17567.400000000001</v>
      </c>
      <c r="J115">
        <v>17637.2</v>
      </c>
    </row>
    <row r="116" spans="1:10">
      <c r="A116" t="s">
        <v>31</v>
      </c>
      <c r="B116">
        <v>22679.3</v>
      </c>
      <c r="C116">
        <v>24354.799999999999</v>
      </c>
      <c r="D116">
        <v>18749.3</v>
      </c>
      <c r="E116">
        <v>17788.599999999999</v>
      </c>
      <c r="F116">
        <v>20169</v>
      </c>
      <c r="G116">
        <v>22020.9</v>
      </c>
      <c r="H116">
        <v>22816.3</v>
      </c>
      <c r="I116">
        <v>23607.9</v>
      </c>
      <c r="J116">
        <v>24348.5</v>
      </c>
    </row>
    <row r="117" spans="1:10">
      <c r="A117" t="s">
        <v>32</v>
      </c>
      <c r="B117">
        <v>29040.7</v>
      </c>
      <c r="C117">
        <v>32696.3</v>
      </c>
      <c r="D117">
        <v>26934.799999999999</v>
      </c>
      <c r="E117">
        <v>28027.7</v>
      </c>
      <c r="F117">
        <v>31275.3</v>
      </c>
      <c r="G117">
        <v>33348.199999999997</v>
      </c>
      <c r="H117">
        <v>35002.1</v>
      </c>
      <c r="I117">
        <v>36590</v>
      </c>
      <c r="J117">
        <v>37330.5</v>
      </c>
    </row>
    <row r="118" spans="1:10">
      <c r="A118" t="s">
        <v>33</v>
      </c>
      <c r="B118">
        <v>36766.1</v>
      </c>
      <c r="C118">
        <v>37647.4</v>
      </c>
      <c r="D118">
        <v>36268.199999999997</v>
      </c>
      <c r="E118">
        <v>39946.6</v>
      </c>
      <c r="F118">
        <v>42856.4</v>
      </c>
      <c r="G118">
        <v>43905</v>
      </c>
      <c r="H118">
        <v>46352.6</v>
      </c>
      <c r="I118">
        <v>49272.800000000003</v>
      </c>
      <c r="J118">
        <v>51216.2</v>
      </c>
    </row>
    <row r="119" spans="1:10">
      <c r="A119" t="s">
        <v>34</v>
      </c>
      <c r="B119">
        <v>101692.4</v>
      </c>
      <c r="C119">
        <v>107637.3</v>
      </c>
      <c r="D119">
        <v>93808.8</v>
      </c>
      <c r="E119">
        <v>98322.6</v>
      </c>
      <c r="F119">
        <v>100820.1</v>
      </c>
      <c r="G119">
        <v>99085.6</v>
      </c>
      <c r="H119">
        <v>101483.3</v>
      </c>
      <c r="I119">
        <v>104953.3</v>
      </c>
      <c r="J119">
        <v>109674.2</v>
      </c>
    </row>
    <row r="120" spans="1:10">
      <c r="A120" t="s">
        <v>35</v>
      </c>
      <c r="B120">
        <v>5757.5</v>
      </c>
      <c r="C120">
        <v>6128.7</v>
      </c>
      <c r="D120">
        <v>6138.6</v>
      </c>
      <c r="E120">
        <v>6599.5</v>
      </c>
      <c r="F120">
        <v>6834.9</v>
      </c>
      <c r="G120">
        <v>7160.5</v>
      </c>
      <c r="H120">
        <v>7631.1</v>
      </c>
      <c r="I120">
        <v>8426.2999999999993</v>
      </c>
      <c r="J120">
        <v>9250.2999999999993</v>
      </c>
    </row>
    <row r="121" spans="1:10">
      <c r="A121" t="s">
        <v>36</v>
      </c>
      <c r="B121">
        <v>613280</v>
      </c>
      <c r="C121">
        <v>639163</v>
      </c>
      <c r="D121">
        <v>617540</v>
      </c>
      <c r="E121">
        <v>631512</v>
      </c>
      <c r="F121">
        <v>642929</v>
      </c>
      <c r="G121">
        <v>645164</v>
      </c>
      <c r="H121">
        <v>652748</v>
      </c>
      <c r="I121">
        <v>663008</v>
      </c>
      <c r="J121">
        <v>676531</v>
      </c>
    </row>
    <row r="122" spans="1:10">
      <c r="A122" t="s">
        <v>37</v>
      </c>
      <c r="B122">
        <v>282346.90000000002</v>
      </c>
      <c r="C122">
        <v>291930.40000000002</v>
      </c>
      <c r="D122">
        <v>286188.40000000002</v>
      </c>
      <c r="E122">
        <v>294627.5</v>
      </c>
      <c r="F122">
        <v>308630.3</v>
      </c>
      <c r="G122">
        <v>317117</v>
      </c>
      <c r="H122">
        <v>322539.2</v>
      </c>
      <c r="I122">
        <v>330417.59999999998</v>
      </c>
      <c r="J122">
        <v>339896</v>
      </c>
    </row>
    <row r="123" spans="1:10">
      <c r="A123" t="s">
        <v>38</v>
      </c>
      <c r="B123">
        <v>313874</v>
      </c>
      <c r="C123">
        <v>366182.3</v>
      </c>
      <c r="D123">
        <v>317082.90000000002</v>
      </c>
      <c r="E123">
        <v>361803.6</v>
      </c>
      <c r="F123">
        <v>380239</v>
      </c>
      <c r="G123">
        <v>389368.9</v>
      </c>
      <c r="H123">
        <v>394721.1</v>
      </c>
      <c r="I123">
        <v>410989.7</v>
      </c>
      <c r="J123">
        <v>429794.2</v>
      </c>
    </row>
    <row r="124" spans="1:10">
      <c r="A124" t="s">
        <v>56</v>
      </c>
      <c r="B124">
        <v>175467.7</v>
      </c>
      <c r="C124">
        <v>178872.6</v>
      </c>
      <c r="D124">
        <v>175448.2</v>
      </c>
      <c r="E124">
        <v>179929.8</v>
      </c>
      <c r="F124">
        <v>176166.6</v>
      </c>
      <c r="G124">
        <v>168398</v>
      </c>
      <c r="H124">
        <v>170269.3</v>
      </c>
      <c r="I124">
        <v>173079.1</v>
      </c>
      <c r="J124">
        <v>179539.9</v>
      </c>
    </row>
    <row r="125" spans="1:10">
      <c r="A125" t="s">
        <v>39</v>
      </c>
      <c r="B125">
        <v>125403.4</v>
      </c>
      <c r="C125">
        <v>142396.29999999999</v>
      </c>
      <c r="D125">
        <v>120409.2</v>
      </c>
      <c r="E125">
        <v>126746.4</v>
      </c>
      <c r="F125">
        <v>133305.9</v>
      </c>
      <c r="G125">
        <v>133511.4</v>
      </c>
      <c r="H125">
        <v>144253.5</v>
      </c>
      <c r="I125">
        <v>150357.5</v>
      </c>
      <c r="J125">
        <v>159963.70000000001</v>
      </c>
    </row>
    <row r="126" spans="1:10">
      <c r="A126" t="s">
        <v>40</v>
      </c>
      <c r="B126">
        <v>35152.6</v>
      </c>
      <c r="C126">
        <v>37951.199999999997</v>
      </c>
      <c r="D126">
        <v>36166.199999999997</v>
      </c>
      <c r="E126">
        <v>36252.400000000001</v>
      </c>
      <c r="F126">
        <v>36896.300000000003</v>
      </c>
      <c r="G126">
        <v>36002.5</v>
      </c>
      <c r="H126">
        <v>35917.1</v>
      </c>
      <c r="I126">
        <v>37332.400000000001</v>
      </c>
      <c r="J126">
        <v>38570</v>
      </c>
    </row>
    <row r="127" spans="1:10">
      <c r="A127" t="s">
        <v>41</v>
      </c>
      <c r="B127">
        <v>56241.599999999999</v>
      </c>
      <c r="C127">
        <v>66002.8</v>
      </c>
      <c r="D127">
        <v>64023.1</v>
      </c>
      <c r="E127">
        <v>67577.3</v>
      </c>
      <c r="F127">
        <v>70627.199999999997</v>
      </c>
      <c r="G127">
        <v>72703.5</v>
      </c>
      <c r="H127">
        <v>74169.899999999994</v>
      </c>
      <c r="I127">
        <v>75946.399999999994</v>
      </c>
      <c r="J127">
        <v>78685.600000000006</v>
      </c>
    </row>
    <row r="128" spans="1:10">
      <c r="A128" t="s">
        <v>42</v>
      </c>
      <c r="B128">
        <v>186584</v>
      </c>
      <c r="C128">
        <v>193711</v>
      </c>
      <c r="D128">
        <v>181029</v>
      </c>
      <c r="E128">
        <v>187100</v>
      </c>
      <c r="F128">
        <v>196869</v>
      </c>
      <c r="G128">
        <v>199793</v>
      </c>
      <c r="H128">
        <v>203338</v>
      </c>
      <c r="I128">
        <v>205364</v>
      </c>
      <c r="J128">
        <v>209149</v>
      </c>
    </row>
    <row r="129" spans="1:10">
      <c r="A129" t="s">
        <v>43</v>
      </c>
      <c r="B129">
        <v>356434.3</v>
      </c>
      <c r="C129">
        <v>352317.1</v>
      </c>
      <c r="D129">
        <v>309678.7</v>
      </c>
      <c r="E129">
        <v>369076.6</v>
      </c>
      <c r="F129">
        <v>404945.5</v>
      </c>
      <c r="G129">
        <v>423340.7</v>
      </c>
      <c r="H129">
        <v>435752.1</v>
      </c>
      <c r="I129">
        <v>432691.1</v>
      </c>
      <c r="J129">
        <v>447009.5</v>
      </c>
    </row>
    <row r="130" spans="1:10">
      <c r="A130" t="s">
        <v>60</v>
      </c>
      <c r="B130">
        <v>2237031.2999999998</v>
      </c>
      <c r="C130">
        <v>1964449.7</v>
      </c>
      <c r="D130">
        <v>1705456</v>
      </c>
      <c r="E130">
        <v>1833021.3</v>
      </c>
      <c r="F130">
        <v>1876151.1</v>
      </c>
      <c r="G130">
        <v>2065736.8</v>
      </c>
      <c r="H130">
        <v>2048328</v>
      </c>
      <c r="I130">
        <v>2260804.7999999998</v>
      </c>
      <c r="J130">
        <v>2580064.5</v>
      </c>
    </row>
    <row r="131" spans="1:10">
      <c r="A131" t="s">
        <v>49</v>
      </c>
      <c r="B131">
        <v>15566</v>
      </c>
      <c r="C131">
        <v>10786.6</v>
      </c>
      <c r="D131">
        <v>9227.6</v>
      </c>
      <c r="E131">
        <v>10008.6</v>
      </c>
      <c r="F131">
        <v>10541.4</v>
      </c>
      <c r="G131">
        <v>11065.1</v>
      </c>
      <c r="H131">
        <v>11647</v>
      </c>
      <c r="I131">
        <v>12953.8</v>
      </c>
      <c r="J131">
        <v>15130.2</v>
      </c>
    </row>
    <row r="132" spans="1:10">
      <c r="A132" t="s">
        <v>55</v>
      </c>
      <c r="B132">
        <v>293128</v>
      </c>
      <c r="C132">
        <v>316813.59999999998</v>
      </c>
      <c r="D132">
        <v>278386.09999999998</v>
      </c>
      <c r="E132">
        <v>323587.20000000001</v>
      </c>
      <c r="F132">
        <v>358248.4</v>
      </c>
      <c r="G132">
        <v>396678</v>
      </c>
      <c r="H132">
        <v>393397.2</v>
      </c>
      <c r="I132">
        <v>375894.3</v>
      </c>
      <c r="J132">
        <v>348332.1</v>
      </c>
    </row>
    <row r="133" spans="1:10">
      <c r="A133" t="s">
        <v>58</v>
      </c>
      <c r="B133">
        <v>348864.9</v>
      </c>
      <c r="C133">
        <v>376326.40000000002</v>
      </c>
      <c r="D133">
        <v>388781.9</v>
      </c>
      <c r="E133">
        <v>439140.5</v>
      </c>
      <c r="F133">
        <v>501642.7</v>
      </c>
      <c r="G133">
        <v>517390.6</v>
      </c>
      <c r="H133">
        <v>515616.9</v>
      </c>
      <c r="I133">
        <v>530038.19999999995</v>
      </c>
      <c r="J133">
        <v>604509.5</v>
      </c>
    </row>
    <row r="135" spans="1:10">
      <c r="A135" s="252" t="s">
        <v>285</v>
      </c>
    </row>
    <row r="137" spans="1:10">
      <c r="A137" t="s">
        <v>119</v>
      </c>
      <c r="B137">
        <v>42747.844618055555</v>
      </c>
    </row>
    <row r="138" spans="1:10">
      <c r="A138" t="s">
        <v>120</v>
      </c>
      <c r="B138">
        <v>42759.602473668987</v>
      </c>
    </row>
    <row r="139" spans="1:10">
      <c r="A139" t="s">
        <v>121</v>
      </c>
      <c r="B139" t="s">
        <v>2</v>
      </c>
    </row>
    <row r="141" spans="1:10">
      <c r="A141" t="s">
        <v>122</v>
      </c>
      <c r="B141" t="s">
        <v>286</v>
      </c>
    </row>
    <row r="142" spans="1:10">
      <c r="A142" t="s">
        <v>282</v>
      </c>
      <c r="B142" t="s">
        <v>287</v>
      </c>
    </row>
    <row r="144" spans="1:10">
      <c r="A144" s="252" t="s">
        <v>123</v>
      </c>
      <c r="B144" s="252" t="s">
        <v>99</v>
      </c>
      <c r="C144" s="252" t="s">
        <v>100</v>
      </c>
      <c r="D144" s="252" t="s">
        <v>101</v>
      </c>
      <c r="E144" s="252" t="s">
        <v>102</v>
      </c>
      <c r="F144" s="252" t="s">
        <v>103</v>
      </c>
      <c r="G144" s="252" t="s">
        <v>104</v>
      </c>
      <c r="H144" s="252" t="s">
        <v>125</v>
      </c>
      <c r="I144" s="252" t="s">
        <v>136</v>
      </c>
      <c r="J144" s="252" t="s">
        <v>505</v>
      </c>
    </row>
    <row r="145" spans="1:10">
      <c r="A145" t="s">
        <v>159</v>
      </c>
      <c r="B145">
        <v>498568.75</v>
      </c>
      <c r="C145">
        <v>500518.18</v>
      </c>
      <c r="D145">
        <v>501981.14</v>
      </c>
      <c r="E145">
        <v>503538.66</v>
      </c>
      <c r="F145">
        <v>504783.59</v>
      </c>
      <c r="G145">
        <v>505980.9</v>
      </c>
      <c r="H145">
        <v>506985.69</v>
      </c>
      <c r="I145">
        <v>508131.74</v>
      </c>
      <c r="J145">
        <v>509635.58</v>
      </c>
    </row>
    <row r="146" spans="1:10">
      <c r="A146" t="s">
        <v>160</v>
      </c>
      <c r="B146">
        <v>391965.78</v>
      </c>
      <c r="C146">
        <v>394252.94</v>
      </c>
      <c r="D146">
        <v>395874.32</v>
      </c>
      <c r="E146">
        <v>397315.45</v>
      </c>
      <c r="F146">
        <v>398876.47</v>
      </c>
      <c r="G146">
        <v>400289.73</v>
      </c>
      <c r="H146">
        <v>401522.96</v>
      </c>
      <c r="I146">
        <v>402883.39</v>
      </c>
      <c r="J146">
        <v>404601.74</v>
      </c>
    </row>
    <row r="147" spans="1:10">
      <c r="A147" t="s">
        <v>283</v>
      </c>
      <c r="B147">
        <v>318057.53999999998</v>
      </c>
      <c r="C147">
        <v>320934.31</v>
      </c>
      <c r="D147">
        <v>327472.73</v>
      </c>
      <c r="E147">
        <v>328354.05</v>
      </c>
      <c r="F147">
        <v>330620.07</v>
      </c>
      <c r="G147">
        <v>331545.92</v>
      </c>
      <c r="H147">
        <v>332281.61</v>
      </c>
      <c r="I147">
        <v>335018.09999999998</v>
      </c>
      <c r="J147">
        <v>338973.44</v>
      </c>
    </row>
    <row r="148" spans="1:10">
      <c r="A148" t="s">
        <v>279</v>
      </c>
      <c r="B148">
        <v>331403.19</v>
      </c>
      <c r="C148">
        <v>333054.53000000003</v>
      </c>
      <c r="D148">
        <v>334113.33</v>
      </c>
      <c r="E148">
        <v>334881.91999999998</v>
      </c>
      <c r="F148">
        <v>335707.01</v>
      </c>
      <c r="G148">
        <v>336567.35</v>
      </c>
      <c r="H148">
        <v>337252.11</v>
      </c>
      <c r="I148">
        <v>337950.47</v>
      </c>
      <c r="J148">
        <v>338973.44</v>
      </c>
    </row>
    <row r="149" spans="1:10">
      <c r="A149" t="s">
        <v>284</v>
      </c>
      <c r="B149">
        <v>316038.68</v>
      </c>
      <c r="C149">
        <v>317716.34000000003</v>
      </c>
      <c r="D149">
        <v>318792.82</v>
      </c>
      <c r="E149">
        <v>319631.34999999998</v>
      </c>
      <c r="F149">
        <v>320572.27</v>
      </c>
      <c r="G149">
        <v>321474.33</v>
      </c>
      <c r="H149">
        <v>322203.56</v>
      </c>
      <c r="I149">
        <v>322947.28999999998</v>
      </c>
      <c r="J149">
        <v>324010.53999999998</v>
      </c>
    </row>
    <row r="150" spans="1:10">
      <c r="A150" t="s">
        <v>21</v>
      </c>
      <c r="B150">
        <v>10622</v>
      </c>
      <c r="C150">
        <v>10707</v>
      </c>
      <c r="D150">
        <v>10790</v>
      </c>
      <c r="E150">
        <v>10883</v>
      </c>
      <c r="F150">
        <v>10978</v>
      </c>
      <c r="G150">
        <v>11054</v>
      </c>
      <c r="H150">
        <v>11105</v>
      </c>
      <c r="I150">
        <v>11157</v>
      </c>
      <c r="J150">
        <v>11212</v>
      </c>
    </row>
    <row r="151" spans="1:10">
      <c r="A151" t="s">
        <v>22</v>
      </c>
      <c r="B151">
        <v>7545.34</v>
      </c>
      <c r="C151">
        <v>7492.56</v>
      </c>
      <c r="D151">
        <v>7444.44</v>
      </c>
      <c r="E151">
        <v>7395.6</v>
      </c>
      <c r="F151">
        <v>7348.33</v>
      </c>
      <c r="G151">
        <v>7305.89</v>
      </c>
      <c r="H151">
        <v>7265.12</v>
      </c>
      <c r="I151">
        <v>7223.94</v>
      </c>
      <c r="J151">
        <v>7197.49</v>
      </c>
    </row>
    <row r="152" spans="1:10">
      <c r="A152" t="s">
        <v>23</v>
      </c>
      <c r="B152">
        <v>10322.69</v>
      </c>
      <c r="C152">
        <v>10429.69</v>
      </c>
      <c r="D152">
        <v>10491.49</v>
      </c>
      <c r="E152">
        <v>10517.25</v>
      </c>
      <c r="F152">
        <v>10496.67</v>
      </c>
      <c r="G152">
        <v>10509.29</v>
      </c>
      <c r="H152">
        <v>10510.72</v>
      </c>
      <c r="I152">
        <v>10524.78</v>
      </c>
      <c r="J152">
        <v>10542.94</v>
      </c>
    </row>
    <row r="153" spans="1:10">
      <c r="A153" t="s">
        <v>24</v>
      </c>
      <c r="B153">
        <v>5460</v>
      </c>
      <c r="C153">
        <v>5493</v>
      </c>
      <c r="D153">
        <v>5523</v>
      </c>
      <c r="E153">
        <v>5547</v>
      </c>
      <c r="F153">
        <v>5570</v>
      </c>
      <c r="G153">
        <v>5591</v>
      </c>
      <c r="H153">
        <v>5613</v>
      </c>
      <c r="I153">
        <v>5643</v>
      </c>
      <c r="J153">
        <v>5682</v>
      </c>
    </row>
    <row r="154" spans="1:10">
      <c r="A154" t="s">
        <v>124</v>
      </c>
      <c r="B154">
        <v>80992</v>
      </c>
      <c r="C154">
        <v>80764</v>
      </c>
      <c r="D154">
        <v>80483</v>
      </c>
      <c r="E154">
        <v>80284</v>
      </c>
      <c r="F154">
        <v>80275</v>
      </c>
      <c r="G154">
        <v>80426</v>
      </c>
      <c r="H154">
        <v>80646</v>
      </c>
      <c r="I154">
        <v>80983</v>
      </c>
      <c r="J154">
        <v>81687</v>
      </c>
    </row>
    <row r="155" spans="1:10">
      <c r="A155" t="s">
        <v>26</v>
      </c>
      <c r="B155">
        <v>1342.9</v>
      </c>
      <c r="C155">
        <v>1338.4</v>
      </c>
      <c r="D155">
        <v>1335.7</v>
      </c>
      <c r="E155">
        <v>1333.3</v>
      </c>
      <c r="F155">
        <v>1329.7</v>
      </c>
      <c r="G155">
        <v>1325.2</v>
      </c>
      <c r="H155">
        <v>1320.2</v>
      </c>
      <c r="I155">
        <v>1315.8</v>
      </c>
      <c r="J155">
        <v>1313.3</v>
      </c>
    </row>
    <row r="156" spans="1:10">
      <c r="A156" t="s">
        <v>50</v>
      </c>
      <c r="B156">
        <v>4400.18</v>
      </c>
      <c r="C156">
        <v>4496.04</v>
      </c>
      <c r="D156">
        <v>4539.1499999999996</v>
      </c>
      <c r="E156">
        <v>4559.7700000000004</v>
      </c>
      <c r="F156">
        <v>4577.16</v>
      </c>
      <c r="G156">
        <v>4590.17</v>
      </c>
      <c r="H156">
        <v>4601.83</v>
      </c>
      <c r="I156">
        <v>4614.84</v>
      </c>
      <c r="J156">
        <v>4642.24</v>
      </c>
    </row>
    <row r="157" spans="1:10">
      <c r="A157" t="s">
        <v>48</v>
      </c>
      <c r="B157">
        <v>11048.5</v>
      </c>
      <c r="C157">
        <v>11077.86</v>
      </c>
      <c r="D157">
        <v>11107.02</v>
      </c>
      <c r="E157">
        <v>11121.38</v>
      </c>
      <c r="F157">
        <v>11105</v>
      </c>
      <c r="G157">
        <v>11045.04</v>
      </c>
      <c r="H157">
        <v>10965.24</v>
      </c>
      <c r="I157">
        <v>10892.37</v>
      </c>
      <c r="J157">
        <v>10858.02</v>
      </c>
    </row>
    <row r="158" spans="1:10">
      <c r="A158" t="s">
        <v>27</v>
      </c>
      <c r="B158">
        <v>45236</v>
      </c>
      <c r="C158">
        <v>45983.17</v>
      </c>
      <c r="D158">
        <v>46367.55</v>
      </c>
      <c r="E158">
        <v>46562.48</v>
      </c>
      <c r="F158">
        <v>46736.26</v>
      </c>
      <c r="G158">
        <v>46766.400000000001</v>
      </c>
      <c r="H158">
        <v>46593.24</v>
      </c>
      <c r="I158">
        <v>46455.12</v>
      </c>
      <c r="J158">
        <v>46407.17</v>
      </c>
    </row>
    <row r="159" spans="1:10">
      <c r="A159" t="s">
        <v>28</v>
      </c>
      <c r="B159">
        <v>63967</v>
      </c>
      <c r="C159">
        <v>64324</v>
      </c>
      <c r="D159">
        <v>64655</v>
      </c>
      <c r="E159">
        <v>64974</v>
      </c>
      <c r="F159">
        <v>65294</v>
      </c>
      <c r="G159">
        <v>65615</v>
      </c>
      <c r="H159">
        <v>65927</v>
      </c>
      <c r="I159">
        <v>66227</v>
      </c>
      <c r="J159">
        <v>66504</v>
      </c>
    </row>
    <row r="160" spans="1:10">
      <c r="A160" t="s">
        <v>69</v>
      </c>
      <c r="B160">
        <v>4315.68</v>
      </c>
      <c r="C160">
        <v>4312.76</v>
      </c>
      <c r="D160">
        <v>4307.28</v>
      </c>
      <c r="E160">
        <v>4295.97</v>
      </c>
      <c r="F160">
        <v>4281.99</v>
      </c>
      <c r="G160">
        <v>4268.4399999999996</v>
      </c>
      <c r="H160">
        <v>4257.45</v>
      </c>
      <c r="I160">
        <v>4232.8</v>
      </c>
      <c r="J160">
        <v>4213</v>
      </c>
    </row>
    <row r="161" spans="1:10">
      <c r="A161" t="s">
        <v>29</v>
      </c>
      <c r="B161">
        <v>58787.4</v>
      </c>
      <c r="C161">
        <v>59241.9</v>
      </c>
      <c r="D161">
        <v>59578.3</v>
      </c>
      <c r="E161">
        <v>59829.599999999999</v>
      </c>
      <c r="F161">
        <v>60060</v>
      </c>
      <c r="G161">
        <v>60339.1</v>
      </c>
      <c r="H161">
        <v>60646.400000000001</v>
      </c>
      <c r="I161">
        <v>60789.1</v>
      </c>
      <c r="J161">
        <v>60730.6</v>
      </c>
    </row>
    <row r="162" spans="1:10">
      <c r="A162" t="s">
        <v>30</v>
      </c>
      <c r="B162">
        <v>767.12</v>
      </c>
      <c r="C162">
        <v>786.63</v>
      </c>
      <c r="D162">
        <v>808.04</v>
      </c>
      <c r="E162">
        <v>829.45</v>
      </c>
      <c r="F162">
        <v>850.88</v>
      </c>
      <c r="G162">
        <v>863.94</v>
      </c>
      <c r="H162">
        <v>861.94</v>
      </c>
      <c r="I162">
        <v>852.5</v>
      </c>
      <c r="J162">
        <v>847.66</v>
      </c>
    </row>
    <row r="163" spans="1:10">
      <c r="A163" t="s">
        <v>31</v>
      </c>
      <c r="B163">
        <v>2201.0300000000002</v>
      </c>
      <c r="C163">
        <v>2177.73</v>
      </c>
      <c r="D163">
        <v>2141.9899999999998</v>
      </c>
      <c r="E163">
        <v>2097.29</v>
      </c>
      <c r="F163">
        <v>2058.83</v>
      </c>
      <c r="G163">
        <v>2033.65</v>
      </c>
      <c r="H163">
        <v>2012.81</v>
      </c>
      <c r="I163">
        <v>1994.73</v>
      </c>
      <c r="J163">
        <v>1979.45</v>
      </c>
    </row>
    <row r="164" spans="1:10">
      <c r="A164" t="s">
        <v>32</v>
      </c>
      <c r="B164">
        <v>3231.29</v>
      </c>
      <c r="C164">
        <v>3198.23</v>
      </c>
      <c r="D164">
        <v>3162.92</v>
      </c>
      <c r="E164">
        <v>3097.28</v>
      </c>
      <c r="F164">
        <v>3028.12</v>
      </c>
      <c r="G164">
        <v>2987.77</v>
      </c>
      <c r="H164">
        <v>2957.69</v>
      </c>
      <c r="I164">
        <v>2932.37</v>
      </c>
      <c r="J164">
        <v>2904.91</v>
      </c>
    </row>
    <row r="165" spans="1:10">
      <c r="A165" t="s">
        <v>33</v>
      </c>
      <c r="B165">
        <v>480.7</v>
      </c>
      <c r="C165">
        <v>489.23</v>
      </c>
      <c r="D165">
        <v>498.22</v>
      </c>
      <c r="E165">
        <v>507.54</v>
      </c>
      <c r="F165">
        <v>519.42999999999995</v>
      </c>
      <c r="G165">
        <v>531.5</v>
      </c>
      <c r="H165">
        <v>545.33000000000004</v>
      </c>
      <c r="I165">
        <v>558.33000000000004</v>
      </c>
      <c r="J165">
        <v>569.4</v>
      </c>
    </row>
    <row r="166" spans="1:10">
      <c r="A166" t="s">
        <v>34</v>
      </c>
      <c r="B166">
        <v>10055.780000000001</v>
      </c>
      <c r="C166">
        <v>10038.19</v>
      </c>
      <c r="D166">
        <v>10022.65</v>
      </c>
      <c r="E166">
        <v>10000.02</v>
      </c>
      <c r="F166">
        <v>9971.73</v>
      </c>
      <c r="G166">
        <v>9920.36</v>
      </c>
      <c r="H166">
        <v>9893.08</v>
      </c>
      <c r="I166">
        <v>9866.4699999999993</v>
      </c>
      <c r="J166">
        <v>9843.0300000000007</v>
      </c>
    </row>
    <row r="167" spans="1:10">
      <c r="A167" t="s">
        <v>35</v>
      </c>
      <c r="B167">
        <v>406.74</v>
      </c>
      <c r="C167">
        <v>409.37</v>
      </c>
      <c r="D167">
        <v>412.45</v>
      </c>
      <c r="E167">
        <v>414.47</v>
      </c>
      <c r="F167">
        <v>416.27</v>
      </c>
      <c r="G167">
        <v>419.44</v>
      </c>
      <c r="H167">
        <v>423.36</v>
      </c>
      <c r="I167">
        <v>427.42</v>
      </c>
      <c r="J167">
        <v>431.93</v>
      </c>
    </row>
    <row r="168" spans="1:10">
      <c r="A168" t="s">
        <v>36</v>
      </c>
      <c r="B168">
        <v>16378</v>
      </c>
      <c r="C168">
        <v>16440</v>
      </c>
      <c r="D168">
        <v>16526</v>
      </c>
      <c r="E168">
        <v>16612</v>
      </c>
      <c r="F168">
        <v>16693</v>
      </c>
      <c r="G168">
        <v>16752</v>
      </c>
      <c r="H168">
        <v>16800</v>
      </c>
      <c r="I168">
        <v>16863</v>
      </c>
      <c r="J168">
        <v>16932</v>
      </c>
    </row>
    <row r="169" spans="1:10">
      <c r="A169" t="s">
        <v>37</v>
      </c>
      <c r="B169">
        <v>8295.19</v>
      </c>
      <c r="C169">
        <v>8321.5400000000009</v>
      </c>
      <c r="D169">
        <v>8341.48</v>
      </c>
      <c r="E169">
        <v>8361.07</v>
      </c>
      <c r="F169">
        <v>8388.5300000000007</v>
      </c>
      <c r="G169">
        <v>8426.31</v>
      </c>
      <c r="H169">
        <v>8477.23</v>
      </c>
      <c r="I169">
        <v>8543.93</v>
      </c>
      <c r="J169">
        <v>8629.52</v>
      </c>
    </row>
    <row r="170" spans="1:10">
      <c r="A170" t="s">
        <v>38</v>
      </c>
      <c r="B170">
        <v>38116</v>
      </c>
      <c r="C170">
        <v>38116</v>
      </c>
      <c r="D170">
        <v>38153</v>
      </c>
      <c r="E170">
        <v>38517</v>
      </c>
      <c r="F170">
        <v>38526</v>
      </c>
      <c r="G170">
        <v>38534</v>
      </c>
      <c r="H170">
        <v>38502</v>
      </c>
      <c r="I170">
        <v>38484</v>
      </c>
      <c r="J170">
        <v>38455</v>
      </c>
    </row>
    <row r="171" spans="1:10">
      <c r="A171" t="s">
        <v>56</v>
      </c>
      <c r="B171">
        <v>10543</v>
      </c>
      <c r="C171">
        <v>10558.2</v>
      </c>
      <c r="D171">
        <v>10568.2</v>
      </c>
      <c r="E171">
        <v>10573.1</v>
      </c>
      <c r="F171">
        <v>10557.6</v>
      </c>
      <c r="G171">
        <v>10514.8</v>
      </c>
      <c r="H171">
        <v>10457.299999999999</v>
      </c>
      <c r="I171">
        <v>10401.1</v>
      </c>
      <c r="J171">
        <v>10358.1</v>
      </c>
    </row>
    <row r="172" spans="1:10">
      <c r="A172" t="s">
        <v>39</v>
      </c>
      <c r="B172">
        <v>20882.98</v>
      </c>
      <c r="C172">
        <v>20537.849999999999</v>
      </c>
      <c r="D172">
        <v>20367.439999999999</v>
      </c>
      <c r="E172">
        <v>20246.8</v>
      </c>
      <c r="F172">
        <v>20147.66</v>
      </c>
      <c r="G172">
        <v>20060.18</v>
      </c>
      <c r="H172">
        <v>19985.810000000001</v>
      </c>
      <c r="I172">
        <v>19913.189999999999</v>
      </c>
      <c r="J172">
        <v>19819.48</v>
      </c>
    </row>
    <row r="173" spans="1:10">
      <c r="A173" t="s">
        <v>40</v>
      </c>
      <c r="B173">
        <v>2018.86</v>
      </c>
      <c r="C173">
        <v>2021.97</v>
      </c>
      <c r="D173">
        <v>2041.66</v>
      </c>
      <c r="E173">
        <v>2048.8200000000002</v>
      </c>
      <c r="F173">
        <v>2052.84</v>
      </c>
      <c r="G173">
        <v>2056.77</v>
      </c>
      <c r="H173">
        <v>2059.5500000000002</v>
      </c>
      <c r="I173">
        <v>2061.8000000000002</v>
      </c>
      <c r="J173">
        <v>2063.3000000000002</v>
      </c>
    </row>
    <row r="174" spans="1:10">
      <c r="A174" t="s">
        <v>41</v>
      </c>
      <c r="B174">
        <v>5396.57</v>
      </c>
      <c r="C174">
        <v>5405.86</v>
      </c>
      <c r="D174">
        <v>5417.76</v>
      </c>
      <c r="E174">
        <v>5429.97</v>
      </c>
      <c r="F174">
        <v>5398.11</v>
      </c>
      <c r="G174">
        <v>5406.24</v>
      </c>
      <c r="H174">
        <v>5413</v>
      </c>
      <c r="I174">
        <v>5418.56</v>
      </c>
      <c r="J174">
        <v>5422.34</v>
      </c>
    </row>
    <row r="175" spans="1:10">
      <c r="A175" t="s">
        <v>42</v>
      </c>
      <c r="B175">
        <v>5288.7</v>
      </c>
      <c r="C175">
        <v>5313.4</v>
      </c>
      <c r="D175">
        <v>5338.9</v>
      </c>
      <c r="E175">
        <v>5363.4</v>
      </c>
      <c r="F175">
        <v>5388.3</v>
      </c>
      <c r="G175">
        <v>5414</v>
      </c>
      <c r="H175">
        <v>5439</v>
      </c>
      <c r="I175">
        <v>5462.5</v>
      </c>
      <c r="J175">
        <v>5480.5</v>
      </c>
    </row>
    <row r="176" spans="1:10">
      <c r="A176" t="s">
        <v>43</v>
      </c>
      <c r="B176">
        <v>9148.1</v>
      </c>
      <c r="C176">
        <v>9219.6</v>
      </c>
      <c r="D176">
        <v>9298.5</v>
      </c>
      <c r="E176">
        <v>9378.1</v>
      </c>
      <c r="F176">
        <v>9449.2000000000007</v>
      </c>
      <c r="G176">
        <v>9519.4</v>
      </c>
      <c r="H176">
        <v>9600.4</v>
      </c>
      <c r="I176">
        <v>9696.1</v>
      </c>
      <c r="J176">
        <v>9799.2000000000007</v>
      </c>
    </row>
    <row r="177" spans="1:10">
      <c r="A177" t="s">
        <v>60</v>
      </c>
      <c r="B177">
        <v>61319</v>
      </c>
      <c r="C177">
        <v>61824</v>
      </c>
      <c r="D177">
        <v>62260</v>
      </c>
      <c r="E177">
        <v>62759</v>
      </c>
      <c r="F177">
        <v>63285</v>
      </c>
      <c r="G177">
        <v>63705</v>
      </c>
      <c r="H177">
        <v>64106</v>
      </c>
      <c r="I177">
        <v>64597</v>
      </c>
      <c r="J177">
        <v>65110</v>
      </c>
    </row>
    <row r="178" spans="1:10">
      <c r="A178" t="s">
        <v>49</v>
      </c>
      <c r="B178">
        <v>311.39999999999998</v>
      </c>
      <c r="C178">
        <v>319.36</v>
      </c>
      <c r="D178">
        <v>319.25</v>
      </c>
      <c r="E178">
        <v>318.01</v>
      </c>
      <c r="F178">
        <v>319.01</v>
      </c>
      <c r="G178">
        <v>320.72000000000003</v>
      </c>
      <c r="H178">
        <v>323.76</v>
      </c>
      <c r="I178">
        <v>327.39</v>
      </c>
      <c r="J178">
        <v>330.81</v>
      </c>
    </row>
    <row r="179" spans="1:10">
      <c r="A179" t="s">
        <v>55</v>
      </c>
      <c r="B179">
        <v>4709</v>
      </c>
      <c r="C179">
        <v>4768</v>
      </c>
      <c r="D179">
        <v>4829</v>
      </c>
      <c r="E179">
        <v>4889</v>
      </c>
      <c r="F179">
        <v>4953</v>
      </c>
      <c r="G179">
        <v>5019</v>
      </c>
      <c r="H179">
        <v>5080</v>
      </c>
      <c r="I179">
        <v>5137</v>
      </c>
      <c r="J179">
        <v>5191</v>
      </c>
    </row>
    <row r="180" spans="1:10">
      <c r="A180" t="s">
        <v>58</v>
      </c>
      <c r="B180">
        <v>7588.66</v>
      </c>
      <c r="C180">
        <v>7680.11</v>
      </c>
      <c r="D180">
        <v>7774.54</v>
      </c>
      <c r="E180">
        <v>7855.67</v>
      </c>
      <c r="F180">
        <v>7912.4</v>
      </c>
      <c r="G180">
        <v>7996.86</v>
      </c>
      <c r="H180">
        <v>8089.35</v>
      </c>
      <c r="I180">
        <v>8188.65</v>
      </c>
      <c r="J180">
        <v>8282.4</v>
      </c>
    </row>
    <row r="182" spans="1:10">
      <c r="A182" t="s">
        <v>122</v>
      </c>
      <c r="B182" t="s">
        <v>286</v>
      </c>
    </row>
    <row r="183" spans="1:10">
      <c r="A183" t="s">
        <v>282</v>
      </c>
      <c r="B183" t="s">
        <v>288</v>
      </c>
    </row>
    <row r="185" spans="1:10">
      <c r="A185" s="252" t="s">
        <v>123</v>
      </c>
      <c r="B185" s="252" t="s">
        <v>99</v>
      </c>
      <c r="C185" s="252" t="s">
        <v>100</v>
      </c>
      <c r="D185" s="252" t="s">
        <v>101</v>
      </c>
      <c r="E185" s="252" t="s">
        <v>102</v>
      </c>
      <c r="F185" s="252" t="s">
        <v>103</v>
      </c>
      <c r="G185" s="252" t="s">
        <v>104</v>
      </c>
      <c r="H185" s="252" t="s">
        <v>125</v>
      </c>
      <c r="I185" s="252" t="s">
        <v>136</v>
      </c>
      <c r="J185" s="252" t="s">
        <v>505</v>
      </c>
    </row>
    <row r="186" spans="1:10">
      <c r="A186" t="s">
        <v>159</v>
      </c>
      <c r="B186">
        <v>228865.69</v>
      </c>
      <c r="C186">
        <v>231220.17</v>
      </c>
      <c r="D186">
        <v>227232.71</v>
      </c>
      <c r="E186">
        <v>225687.84</v>
      </c>
      <c r="F186">
        <v>225999.73</v>
      </c>
      <c r="G186">
        <v>225141.68</v>
      </c>
      <c r="H186">
        <v>224557.32</v>
      </c>
      <c r="I186">
        <v>226794.9</v>
      </c>
      <c r="J186">
        <v>229307.74</v>
      </c>
    </row>
    <row r="187" spans="1:10">
      <c r="A187" t="s">
        <v>160</v>
      </c>
      <c r="B187">
        <v>182760.41</v>
      </c>
      <c r="C187">
        <v>184272.36</v>
      </c>
      <c r="D187">
        <v>181075.54</v>
      </c>
      <c r="E187">
        <v>180490.71</v>
      </c>
      <c r="F187">
        <v>180865.99</v>
      </c>
      <c r="G187">
        <v>180516.48000000001</v>
      </c>
      <c r="H187">
        <v>180017.65</v>
      </c>
      <c r="I187">
        <v>181589.93</v>
      </c>
      <c r="J187">
        <v>183632.36</v>
      </c>
    </row>
    <row r="188" spans="1:10">
      <c r="A188" t="s">
        <v>283</v>
      </c>
      <c r="B188">
        <v>146921.06</v>
      </c>
      <c r="C188">
        <v>148698.68</v>
      </c>
      <c r="D188">
        <v>148362.18</v>
      </c>
      <c r="E188">
        <v>147679.31</v>
      </c>
      <c r="F188">
        <v>148423.51999999999</v>
      </c>
      <c r="G188">
        <v>147734.57999999999</v>
      </c>
      <c r="H188">
        <v>146805.78</v>
      </c>
      <c r="I188">
        <v>148492.78</v>
      </c>
      <c r="J188">
        <v>151314.94</v>
      </c>
    </row>
    <row r="189" spans="1:10">
      <c r="A189" t="s">
        <v>279</v>
      </c>
      <c r="B189">
        <v>152797.35999999999</v>
      </c>
      <c r="C189">
        <v>154069.07999999999</v>
      </c>
      <c r="D189">
        <v>151159.01</v>
      </c>
      <c r="E189">
        <v>150317.68</v>
      </c>
      <c r="F189">
        <v>150532.45000000001</v>
      </c>
      <c r="G189">
        <v>149878.12</v>
      </c>
      <c r="H189">
        <v>148986.29999999999</v>
      </c>
      <c r="I189">
        <v>149810.59</v>
      </c>
      <c r="J189">
        <v>151314.94</v>
      </c>
    </row>
    <row r="190" spans="1:10">
      <c r="A190" t="s">
        <v>284</v>
      </c>
      <c r="B190">
        <v>145945.26</v>
      </c>
      <c r="C190">
        <v>147133.41</v>
      </c>
      <c r="D190">
        <v>144611.49</v>
      </c>
      <c r="E190">
        <v>143978.01</v>
      </c>
      <c r="F190">
        <v>144110.89000000001</v>
      </c>
      <c r="G190">
        <v>143428.82999999999</v>
      </c>
      <c r="H190">
        <v>142537.1</v>
      </c>
      <c r="I190">
        <v>143305.78</v>
      </c>
      <c r="J190">
        <v>144700.66</v>
      </c>
    </row>
    <row r="191" spans="1:10">
      <c r="A191" t="s">
        <v>21</v>
      </c>
      <c r="B191">
        <v>4373.8999999999996</v>
      </c>
      <c r="C191">
        <v>4452.8999999999996</v>
      </c>
      <c r="D191">
        <v>4445.5</v>
      </c>
      <c r="E191">
        <v>4474</v>
      </c>
      <c r="F191">
        <v>4535.3</v>
      </c>
      <c r="G191">
        <v>4555</v>
      </c>
      <c r="H191">
        <v>4540.1000000000004</v>
      </c>
      <c r="I191">
        <v>4559.1000000000004</v>
      </c>
      <c r="J191">
        <v>4601.2</v>
      </c>
    </row>
    <row r="192" spans="1:10">
      <c r="A192" t="s">
        <v>22</v>
      </c>
      <c r="B192">
        <v>3726.74</v>
      </c>
      <c r="C192">
        <v>3814.65</v>
      </c>
      <c r="D192">
        <v>3749.3</v>
      </c>
      <c r="E192">
        <v>3603.89</v>
      </c>
      <c r="F192">
        <v>3524.55</v>
      </c>
      <c r="G192">
        <v>3436.39</v>
      </c>
      <c r="H192">
        <v>3421.58</v>
      </c>
      <c r="I192">
        <v>3434.17</v>
      </c>
      <c r="J192">
        <v>3446.21</v>
      </c>
    </row>
    <row r="193" spans="1:10">
      <c r="A193" t="s">
        <v>23</v>
      </c>
      <c r="B193">
        <v>5093.1400000000003</v>
      </c>
      <c r="C193">
        <v>5204.08</v>
      </c>
      <c r="D193">
        <v>5110.1000000000004</v>
      </c>
      <c r="E193">
        <v>5057.24</v>
      </c>
      <c r="F193">
        <v>5043.4399999999996</v>
      </c>
      <c r="G193">
        <v>5064.62</v>
      </c>
      <c r="H193">
        <v>5080.93</v>
      </c>
      <c r="I193">
        <v>5108.97</v>
      </c>
      <c r="J193">
        <v>5179.6499999999996</v>
      </c>
    </row>
    <row r="194" spans="1:10">
      <c r="A194" t="s">
        <v>24</v>
      </c>
      <c r="B194">
        <v>2912</v>
      </c>
      <c r="C194">
        <v>2947</v>
      </c>
      <c r="D194">
        <v>2854</v>
      </c>
      <c r="E194">
        <v>2788</v>
      </c>
      <c r="F194">
        <v>2787</v>
      </c>
      <c r="G194">
        <v>2767</v>
      </c>
      <c r="H194">
        <v>2766</v>
      </c>
      <c r="I194">
        <v>2794</v>
      </c>
      <c r="J194">
        <v>2829</v>
      </c>
    </row>
    <row r="195" spans="1:10">
      <c r="A195" t="s">
        <v>124</v>
      </c>
      <c r="B195">
        <v>40325</v>
      </c>
      <c r="C195">
        <v>40856</v>
      </c>
      <c r="D195">
        <v>40892</v>
      </c>
      <c r="E195">
        <v>41020</v>
      </c>
      <c r="F195">
        <v>41577</v>
      </c>
      <c r="G195">
        <v>42061</v>
      </c>
      <c r="H195">
        <v>42328</v>
      </c>
      <c r="I195">
        <v>42662</v>
      </c>
      <c r="J195">
        <v>43057</v>
      </c>
    </row>
    <row r="196" spans="1:10">
      <c r="A196" t="s">
        <v>26</v>
      </c>
      <c r="B196">
        <v>643.4</v>
      </c>
      <c r="C196">
        <v>642.1</v>
      </c>
      <c r="D196">
        <v>576.6</v>
      </c>
      <c r="E196">
        <v>548.1</v>
      </c>
      <c r="F196">
        <v>584</v>
      </c>
      <c r="G196">
        <v>593.5</v>
      </c>
      <c r="H196">
        <v>600.9</v>
      </c>
      <c r="I196">
        <v>605.5</v>
      </c>
      <c r="J196">
        <v>622.9</v>
      </c>
    </row>
    <row r="197" spans="1:10">
      <c r="A197" t="s">
        <v>50</v>
      </c>
      <c r="B197">
        <v>2142.7399999999998</v>
      </c>
      <c r="C197">
        <v>2129.25</v>
      </c>
      <c r="D197">
        <v>1962.3</v>
      </c>
      <c r="E197">
        <v>1882.73</v>
      </c>
      <c r="F197">
        <v>1872.44</v>
      </c>
      <c r="G197">
        <v>1861.51</v>
      </c>
      <c r="H197">
        <v>1908.27</v>
      </c>
      <c r="I197">
        <v>1940.41</v>
      </c>
      <c r="J197">
        <v>1989.41</v>
      </c>
    </row>
    <row r="198" spans="1:10">
      <c r="A198" t="s">
        <v>48</v>
      </c>
      <c r="B198">
        <v>4795.07</v>
      </c>
      <c r="C198">
        <v>4856.3599999999997</v>
      </c>
      <c r="D198">
        <v>4829</v>
      </c>
      <c r="E198">
        <v>4705.4799999999996</v>
      </c>
      <c r="F198">
        <v>4381.82</v>
      </c>
      <c r="G198">
        <v>4105.22</v>
      </c>
      <c r="H198">
        <v>3997.71</v>
      </c>
      <c r="I198">
        <v>3999.3</v>
      </c>
      <c r="J198">
        <v>4019.77</v>
      </c>
    </row>
    <row r="199" spans="1:10">
      <c r="A199" t="s">
        <v>27</v>
      </c>
      <c r="B199">
        <v>21284.9</v>
      </c>
      <c r="C199">
        <v>21324.1</v>
      </c>
      <c r="D199">
        <v>19986.8</v>
      </c>
      <c r="E199">
        <v>19639.5</v>
      </c>
      <c r="F199">
        <v>19112.5</v>
      </c>
      <c r="G199">
        <v>18342.64</v>
      </c>
      <c r="H199">
        <v>17861.89</v>
      </c>
      <c r="I199">
        <v>18022.07</v>
      </c>
      <c r="J199">
        <v>18473.86</v>
      </c>
    </row>
    <row r="200" spans="1:10">
      <c r="A200" t="s">
        <v>28</v>
      </c>
      <c r="B200">
        <v>27042</v>
      </c>
      <c r="C200">
        <v>27168</v>
      </c>
      <c r="D200">
        <v>26863</v>
      </c>
      <c r="E200">
        <v>26896</v>
      </c>
      <c r="F200">
        <v>27107</v>
      </c>
      <c r="G200">
        <v>27196</v>
      </c>
      <c r="H200">
        <v>27267</v>
      </c>
      <c r="I200">
        <v>27394</v>
      </c>
      <c r="J200">
        <v>27523</v>
      </c>
    </row>
    <row r="201" spans="1:10">
      <c r="A201" t="s">
        <v>69</v>
      </c>
      <c r="B201">
        <v>1714.65</v>
      </c>
      <c r="C201">
        <v>1780.13</v>
      </c>
      <c r="D201">
        <v>1766.99</v>
      </c>
      <c r="E201">
        <v>1700.47</v>
      </c>
      <c r="F201">
        <v>1634</v>
      </c>
      <c r="G201">
        <v>1576.16</v>
      </c>
      <c r="H201">
        <v>1533</v>
      </c>
      <c r="I201">
        <v>1575</v>
      </c>
      <c r="J201">
        <v>1598.79</v>
      </c>
    </row>
    <row r="202" spans="1:10">
      <c r="A202" t="s">
        <v>29</v>
      </c>
      <c r="B202">
        <v>25294.9</v>
      </c>
      <c r="C202">
        <v>25349.200000000001</v>
      </c>
      <c r="D202">
        <v>24925.5</v>
      </c>
      <c r="E202">
        <v>24765.7</v>
      </c>
      <c r="F202">
        <v>24842.7</v>
      </c>
      <c r="G202">
        <v>24764.799999999999</v>
      </c>
      <c r="H202">
        <v>24322.799999999999</v>
      </c>
      <c r="I202">
        <v>24339.4</v>
      </c>
      <c r="J202">
        <v>24476.1</v>
      </c>
    </row>
    <row r="203" spans="1:10">
      <c r="A203" t="s">
        <v>30</v>
      </c>
      <c r="B203">
        <v>389.78</v>
      </c>
      <c r="C203">
        <v>403.51</v>
      </c>
      <c r="D203">
        <v>403.64</v>
      </c>
      <c r="E203">
        <v>405.57</v>
      </c>
      <c r="F203">
        <v>405.68</v>
      </c>
      <c r="G203">
        <v>392.75</v>
      </c>
      <c r="H203">
        <v>369.43</v>
      </c>
      <c r="I203">
        <v>362.29</v>
      </c>
      <c r="J203">
        <v>365.02</v>
      </c>
    </row>
    <row r="204" spans="1:10">
      <c r="A204" t="s">
        <v>31</v>
      </c>
      <c r="B204">
        <v>1064.07</v>
      </c>
      <c r="C204">
        <v>1055.07</v>
      </c>
      <c r="D204">
        <v>903.72</v>
      </c>
      <c r="E204">
        <v>843.51</v>
      </c>
      <c r="F204">
        <v>856.22</v>
      </c>
      <c r="G204">
        <v>868.63</v>
      </c>
      <c r="H204">
        <v>888.63</v>
      </c>
      <c r="I204">
        <v>876.63</v>
      </c>
      <c r="J204">
        <v>887.93</v>
      </c>
    </row>
    <row r="205" spans="1:10">
      <c r="A205" t="s">
        <v>32</v>
      </c>
      <c r="B205">
        <v>1445.14</v>
      </c>
      <c r="C205">
        <v>1426.09</v>
      </c>
      <c r="D205">
        <v>1316.51</v>
      </c>
      <c r="E205">
        <v>1246.77</v>
      </c>
      <c r="F205">
        <v>1252.7</v>
      </c>
      <c r="G205">
        <v>1274.9000000000001</v>
      </c>
      <c r="H205">
        <v>1291.8900000000001</v>
      </c>
      <c r="I205">
        <v>1317.81</v>
      </c>
      <c r="J205">
        <v>1334.73</v>
      </c>
    </row>
    <row r="206" spans="1:10">
      <c r="A206" t="s">
        <v>33</v>
      </c>
      <c r="B206">
        <v>333.48</v>
      </c>
      <c r="C206">
        <v>349.36</v>
      </c>
      <c r="D206">
        <v>353.02</v>
      </c>
      <c r="E206">
        <v>359.31</v>
      </c>
      <c r="F206">
        <v>369.92</v>
      </c>
      <c r="G206">
        <v>378.89</v>
      </c>
      <c r="H206">
        <v>385.82</v>
      </c>
      <c r="I206">
        <v>395.95</v>
      </c>
      <c r="J206">
        <v>406.4</v>
      </c>
    </row>
    <row r="207" spans="1:10">
      <c r="A207" t="s">
        <v>34</v>
      </c>
      <c r="B207">
        <v>4197.9399999999996</v>
      </c>
      <c r="C207">
        <v>4115.49</v>
      </c>
      <c r="D207">
        <v>4012.87</v>
      </c>
      <c r="E207">
        <v>3969.47</v>
      </c>
      <c r="F207">
        <v>3970.81</v>
      </c>
      <c r="G207">
        <v>3978.54</v>
      </c>
      <c r="H207">
        <v>4021.77</v>
      </c>
      <c r="I207">
        <v>4216.42</v>
      </c>
      <c r="J207">
        <v>4308.04</v>
      </c>
    </row>
    <row r="208" spans="1:10">
      <c r="A208" t="s">
        <v>35</v>
      </c>
      <c r="B208">
        <v>156.94999999999999</v>
      </c>
      <c r="C208">
        <v>160.94</v>
      </c>
      <c r="D208">
        <v>161</v>
      </c>
      <c r="E208">
        <v>163.79</v>
      </c>
      <c r="F208">
        <v>168.62</v>
      </c>
      <c r="G208">
        <v>172.83</v>
      </c>
      <c r="H208">
        <v>179.28</v>
      </c>
      <c r="I208">
        <v>188.51</v>
      </c>
      <c r="J208">
        <v>195.11</v>
      </c>
    </row>
    <row r="209" spans="1:10">
      <c r="A209" t="s">
        <v>36</v>
      </c>
      <c r="B209">
        <v>8771</v>
      </c>
      <c r="C209">
        <v>8914</v>
      </c>
      <c r="D209">
        <v>8838</v>
      </c>
      <c r="E209">
        <v>8778</v>
      </c>
      <c r="F209">
        <v>8854</v>
      </c>
      <c r="G209">
        <v>8836</v>
      </c>
      <c r="H209">
        <v>8732</v>
      </c>
      <c r="I209">
        <v>8711</v>
      </c>
      <c r="J209">
        <v>8792</v>
      </c>
    </row>
    <row r="210" spans="1:10">
      <c r="A210" t="s">
        <v>37</v>
      </c>
      <c r="B210">
        <v>4013.7</v>
      </c>
      <c r="C210">
        <v>4090.32</v>
      </c>
      <c r="D210">
        <v>4072.67</v>
      </c>
      <c r="E210">
        <v>4102.17</v>
      </c>
      <c r="F210">
        <v>4165.99</v>
      </c>
      <c r="G210">
        <v>4209.72</v>
      </c>
      <c r="H210">
        <v>4223.76</v>
      </c>
      <c r="I210">
        <v>4263.16</v>
      </c>
      <c r="J210">
        <v>4290.7</v>
      </c>
    </row>
    <row r="211" spans="1:10">
      <c r="A211" t="s">
        <v>38</v>
      </c>
      <c r="B211">
        <v>15155.9</v>
      </c>
      <c r="C211">
        <v>15731.9</v>
      </c>
      <c r="D211">
        <v>15789.4</v>
      </c>
      <c r="E211">
        <v>15370.3</v>
      </c>
      <c r="F211">
        <v>15457.3</v>
      </c>
      <c r="G211">
        <v>15474.9</v>
      </c>
      <c r="H211">
        <v>15463.8</v>
      </c>
      <c r="I211">
        <v>15731</v>
      </c>
      <c r="J211">
        <v>15970</v>
      </c>
    </row>
    <row r="212" spans="1:10">
      <c r="A212" t="s">
        <v>56</v>
      </c>
      <c r="B212">
        <v>5061.58</v>
      </c>
      <c r="C212">
        <v>5080.13</v>
      </c>
      <c r="D212">
        <v>4941.6899999999996</v>
      </c>
      <c r="E212">
        <v>4871.33</v>
      </c>
      <c r="F212">
        <v>4776.7299999999996</v>
      </c>
      <c r="G212">
        <v>4581.45</v>
      </c>
      <c r="H212">
        <v>4450.17</v>
      </c>
      <c r="I212">
        <v>4512.99</v>
      </c>
      <c r="J212">
        <v>4575.82</v>
      </c>
    </row>
    <row r="213" spans="1:10">
      <c r="A213" t="s">
        <v>39</v>
      </c>
      <c r="B213">
        <v>9364.7999999999993</v>
      </c>
      <c r="C213">
        <v>9365.9</v>
      </c>
      <c r="D213">
        <v>9181</v>
      </c>
      <c r="E213">
        <v>9156.1</v>
      </c>
      <c r="F213">
        <v>9082.2000000000007</v>
      </c>
      <c r="G213">
        <v>8645.2999999999993</v>
      </c>
      <c r="H213">
        <v>8569.4</v>
      </c>
      <c r="I213">
        <v>8634.6</v>
      </c>
      <c r="J213">
        <v>8558.4</v>
      </c>
    </row>
    <row r="214" spans="1:10">
      <c r="A214" t="s">
        <v>40</v>
      </c>
      <c r="B214">
        <v>975.8</v>
      </c>
      <c r="C214">
        <v>1000.82</v>
      </c>
      <c r="D214">
        <v>982.9</v>
      </c>
      <c r="E214">
        <v>962.1</v>
      </c>
      <c r="F214">
        <v>946.02</v>
      </c>
      <c r="G214">
        <v>937.24</v>
      </c>
      <c r="H214">
        <v>926.82</v>
      </c>
      <c r="I214">
        <v>930.92</v>
      </c>
      <c r="J214">
        <v>941.49</v>
      </c>
    </row>
    <row r="215" spans="1:10">
      <c r="A215" t="s">
        <v>41</v>
      </c>
      <c r="B215">
        <v>2176.9699999999998</v>
      </c>
      <c r="C215">
        <v>2247.14</v>
      </c>
      <c r="D215">
        <v>2203.16</v>
      </c>
      <c r="E215">
        <v>2169.8200000000002</v>
      </c>
      <c r="F215">
        <v>2208.31</v>
      </c>
      <c r="G215">
        <v>2209.4299999999998</v>
      </c>
      <c r="H215">
        <v>2192.25</v>
      </c>
      <c r="I215">
        <v>2223.15</v>
      </c>
      <c r="J215">
        <v>2267.1</v>
      </c>
    </row>
    <row r="216" spans="1:10">
      <c r="A216" t="s">
        <v>42</v>
      </c>
      <c r="B216">
        <v>2506.9</v>
      </c>
      <c r="C216">
        <v>2562.6999999999998</v>
      </c>
      <c r="D216">
        <v>2501</v>
      </c>
      <c r="E216">
        <v>2483.8000000000002</v>
      </c>
      <c r="F216">
        <v>2515.5</v>
      </c>
      <c r="G216">
        <v>2537.6</v>
      </c>
      <c r="H216">
        <v>2519.6</v>
      </c>
      <c r="I216">
        <v>2507.4</v>
      </c>
      <c r="J216">
        <v>2497.4</v>
      </c>
    </row>
    <row r="217" spans="1:10">
      <c r="A217" t="s">
        <v>43</v>
      </c>
      <c r="B217">
        <v>4524.3999999999996</v>
      </c>
      <c r="C217">
        <v>4565.2</v>
      </c>
      <c r="D217">
        <v>4454.8</v>
      </c>
      <c r="E217">
        <v>4497.7</v>
      </c>
      <c r="F217">
        <v>4593.6000000000004</v>
      </c>
      <c r="G217">
        <v>4627.3999999999996</v>
      </c>
      <c r="H217">
        <v>4671.8</v>
      </c>
      <c r="I217">
        <v>4737.3999999999996</v>
      </c>
      <c r="J217">
        <v>4809.7</v>
      </c>
    </row>
    <row r="218" spans="1:10">
      <c r="A218" t="s">
        <v>60</v>
      </c>
      <c r="B218">
        <v>29378.75</v>
      </c>
      <c r="C218">
        <v>29627.75</v>
      </c>
      <c r="D218">
        <v>29154.25</v>
      </c>
      <c r="E218">
        <v>29227</v>
      </c>
      <c r="F218">
        <v>29374.5</v>
      </c>
      <c r="G218">
        <v>29694.25</v>
      </c>
      <c r="H218">
        <v>30041.75</v>
      </c>
      <c r="I218">
        <v>30753.75</v>
      </c>
      <c r="J218">
        <v>31293</v>
      </c>
    </row>
    <row r="219" spans="1:10">
      <c r="A219" t="s">
        <v>49</v>
      </c>
    </row>
    <row r="220" spans="1:10">
      <c r="A220" t="s">
        <v>55</v>
      </c>
      <c r="B220">
        <v>2535</v>
      </c>
      <c r="C220">
        <v>2617</v>
      </c>
      <c r="D220">
        <v>2605</v>
      </c>
      <c r="E220">
        <v>2591</v>
      </c>
      <c r="F220">
        <v>2630</v>
      </c>
      <c r="G220">
        <v>2684</v>
      </c>
      <c r="H220">
        <v>2713</v>
      </c>
      <c r="I220">
        <v>2746</v>
      </c>
      <c r="J220">
        <v>2753</v>
      </c>
    </row>
    <row r="221" spans="1:10">
      <c r="A221" t="s">
        <v>58</v>
      </c>
      <c r="B221">
        <v>4409.55</v>
      </c>
      <c r="C221">
        <v>4515.8999999999996</v>
      </c>
      <c r="D221">
        <v>4539.5600000000004</v>
      </c>
      <c r="E221">
        <v>4554.8100000000004</v>
      </c>
      <c r="F221">
        <v>4662.7</v>
      </c>
      <c r="G221">
        <v>4732.49</v>
      </c>
      <c r="H221">
        <v>4802.62</v>
      </c>
      <c r="I221">
        <v>4889.93</v>
      </c>
      <c r="J221">
        <v>4965.59</v>
      </c>
    </row>
  </sheetData>
  <hyperlinks>
    <hyperlink ref="A7" r:id="rId1" tooltip="Click once to display linked information. Click and hold to select this cell." display="http://stats.oecd.org/OECDStat_Metadata/ShowMetadata.ashx?Dataset=BLI2014&amp;Coords=[LOCATION].[ISR]&amp;ShowOnWeb=true&amp;Lang=en"/>
    <hyperlink ref="B1" r:id="rId2" tooltip="Click once to display linked information. Click and hold to select this cell." display="http://stats.oecd.org/OECDStat_Metadata/ShowMetadata.ashx?Dataset=BLI2014&amp;Coords=[INDICATOR].[IW_HADI]&amp;ShowOnWeb=true&amp;Lang=en"/>
    <hyperlink ref="D1" r:id="rId3" tooltip="Click once to display linked information. Click and hold to select this cell." display="http://stats.oecd.org/OECDStat_Metadata/ShowMetadata.ashx?Dataset=BLI2014&amp;Coords=[INDICATOR].[IW_HNFW]&amp;ShowOnWeb=true&amp;Lang=en"/>
    <hyperlink ref="M7" r:id="rId4" tooltip="Click once to display linked information. Click and hold to select this cell." display="http://stats.oecd.org/OECDStat_Metadata/ShowMetadata.ashx?Dataset=BLI2014&amp;Coords=[LOCATION].[ISR]&amp;ShowOnWeb=true&amp;Lang=en"/>
  </hyperlinks>
  <pageMargins left="0.7" right="0.7" top="0.75" bottom="0.75" header="0.3" footer="0.3"/>
  <pageSetup paperSize="9" orientation="portrait" horizontalDpi="300"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AB198"/>
  <sheetViews>
    <sheetView workbookViewId="0">
      <pane xSplit="2" ySplit="1" topLeftCell="G176" activePane="bottomRight" state="frozen"/>
      <selection activeCell="Z136" sqref="Z136"/>
      <selection pane="topRight" activeCell="Z136" sqref="Z136"/>
      <selection pane="bottomLeft" activeCell="Z136" sqref="Z136"/>
      <selection pane="bottomRight" activeCell="B145" sqref="B145:AB145"/>
    </sheetView>
  </sheetViews>
  <sheetFormatPr defaultRowHeight="15"/>
  <cols>
    <col min="1" max="1" width="52.85546875" style="67" customWidth="1"/>
    <col min="2" max="2" width="1.85546875" style="67" customWidth="1"/>
    <col min="3" max="3" width="9.7109375" style="67" bestFit="1" customWidth="1"/>
    <col min="4" max="16384" width="9.140625" style="67"/>
  </cols>
  <sheetData>
    <row r="1" spans="1:28">
      <c r="A1" s="66" t="s">
        <v>506</v>
      </c>
      <c r="C1" s="72" t="s">
        <v>188</v>
      </c>
      <c r="D1" s="72" t="s">
        <v>189</v>
      </c>
      <c r="E1" s="72" t="s">
        <v>190</v>
      </c>
      <c r="F1" s="72" t="s">
        <v>191</v>
      </c>
      <c r="G1" s="72" t="s">
        <v>192</v>
      </c>
      <c r="H1" s="72" t="s">
        <v>87</v>
      </c>
      <c r="I1" s="72" t="s">
        <v>88</v>
      </c>
      <c r="J1" s="72" t="s">
        <v>89</v>
      </c>
      <c r="K1" s="72" t="s">
        <v>90</v>
      </c>
      <c r="L1" s="72" t="s">
        <v>91</v>
      </c>
      <c r="M1" s="72" t="s">
        <v>92</v>
      </c>
      <c r="N1" s="72" t="s">
        <v>93</v>
      </c>
      <c r="O1" s="72" t="s">
        <v>94</v>
      </c>
      <c r="P1" s="72" t="s">
        <v>95</v>
      </c>
      <c r="Q1" s="72" t="s">
        <v>96</v>
      </c>
      <c r="R1" s="72" t="s">
        <v>97</v>
      </c>
      <c r="S1" s="72" t="s">
        <v>98</v>
      </c>
      <c r="T1" s="72" t="s">
        <v>99</v>
      </c>
      <c r="U1" s="72" t="s">
        <v>100</v>
      </c>
      <c r="V1" s="72" t="s">
        <v>101</v>
      </c>
      <c r="W1" s="72" t="s">
        <v>102</v>
      </c>
      <c r="X1" s="72" t="s">
        <v>103</v>
      </c>
      <c r="Y1" s="72" t="s">
        <v>104</v>
      </c>
      <c r="Z1" s="72" t="s">
        <v>125</v>
      </c>
      <c r="AA1" s="72" t="s">
        <v>136</v>
      </c>
      <c r="AB1" s="72" t="s">
        <v>505</v>
      </c>
    </row>
    <row r="2" spans="1:28">
      <c r="A2" s="68" t="s">
        <v>227</v>
      </c>
      <c r="B2" s="69"/>
      <c r="C2" s="1130" t="s">
        <v>250</v>
      </c>
      <c r="D2" s="1131"/>
      <c r="E2" s="1131"/>
      <c r="F2" s="1131"/>
      <c r="G2" s="1131"/>
      <c r="H2" s="1131"/>
      <c r="I2" s="1131"/>
      <c r="J2" s="1131"/>
      <c r="K2" s="1131"/>
      <c r="L2" s="1131"/>
      <c r="M2" s="1131"/>
      <c r="N2" s="1131"/>
      <c r="O2" s="1131"/>
      <c r="P2" s="1131"/>
      <c r="Q2" s="1131"/>
      <c r="R2" s="1131"/>
      <c r="S2" s="1131"/>
      <c r="T2" s="1131"/>
      <c r="U2" s="1131"/>
      <c r="V2" s="1131"/>
      <c r="W2" s="1131"/>
      <c r="X2" s="1131"/>
      <c r="Y2" s="1131"/>
      <c r="Z2" s="1131"/>
      <c r="AA2" s="1131"/>
      <c r="AB2" s="1132"/>
    </row>
    <row r="3" spans="1:28">
      <c r="A3" s="68" t="s">
        <v>246</v>
      </c>
      <c r="B3" s="69"/>
      <c r="C3" s="1130" t="s">
        <v>507</v>
      </c>
      <c r="D3" s="1131"/>
      <c r="E3" s="1131"/>
      <c r="F3" s="1131"/>
      <c r="G3" s="1131"/>
      <c r="H3" s="1131"/>
      <c r="I3" s="1131"/>
      <c r="J3" s="1131"/>
      <c r="K3" s="1131"/>
      <c r="L3" s="1131"/>
      <c r="M3" s="1131"/>
      <c r="N3" s="1131"/>
      <c r="O3" s="1131"/>
      <c r="P3" s="1131"/>
      <c r="Q3" s="1131"/>
      <c r="R3" s="1131"/>
      <c r="S3" s="1131"/>
      <c r="T3" s="1131"/>
      <c r="U3" s="1131"/>
      <c r="V3" s="1131"/>
      <c r="W3" s="1131"/>
      <c r="X3" s="1131"/>
      <c r="Y3" s="1131"/>
      <c r="Z3" s="1131"/>
      <c r="AA3" s="1131"/>
      <c r="AB3" s="1132"/>
    </row>
    <row r="4" spans="1:28">
      <c r="A4" s="68" t="s">
        <v>252</v>
      </c>
      <c r="B4" s="69"/>
      <c r="C4" s="1130" t="s">
        <v>253</v>
      </c>
      <c r="D4" s="1131"/>
      <c r="E4" s="1131"/>
      <c r="F4" s="1131"/>
      <c r="G4" s="1131"/>
      <c r="H4" s="1131"/>
      <c r="I4" s="1131"/>
      <c r="J4" s="1131"/>
      <c r="K4" s="1131"/>
      <c r="L4" s="1131"/>
      <c r="M4" s="1131"/>
      <c r="N4" s="1131"/>
      <c r="O4" s="1131"/>
      <c r="P4" s="1131"/>
      <c r="Q4" s="1131"/>
      <c r="R4" s="1131"/>
      <c r="S4" s="1131"/>
      <c r="T4" s="1131"/>
      <c r="U4" s="1131"/>
      <c r="V4" s="1131"/>
      <c r="W4" s="1131"/>
      <c r="X4" s="1131"/>
      <c r="Y4" s="1131"/>
      <c r="Z4" s="1131"/>
      <c r="AA4" s="1131"/>
      <c r="AB4" s="1132"/>
    </row>
    <row r="5" spans="1:28">
      <c r="A5" s="68" t="s">
        <v>187</v>
      </c>
      <c r="B5" s="69"/>
      <c r="C5" s="1130" t="s">
        <v>186</v>
      </c>
      <c r="D5" s="1131"/>
      <c r="E5" s="1131"/>
      <c r="F5" s="1131"/>
      <c r="G5" s="1131"/>
      <c r="H5" s="1131"/>
      <c r="I5" s="1131"/>
      <c r="J5" s="1131"/>
      <c r="K5" s="1131"/>
      <c r="L5" s="1131"/>
      <c r="M5" s="1131"/>
      <c r="N5" s="1131"/>
      <c r="O5" s="1131"/>
      <c r="P5" s="1131"/>
      <c r="Q5" s="1131"/>
      <c r="R5" s="1131"/>
      <c r="S5" s="1131"/>
      <c r="T5" s="1131"/>
      <c r="U5" s="1131"/>
      <c r="V5" s="1131"/>
      <c r="W5" s="1131"/>
      <c r="X5" s="1131"/>
      <c r="Y5" s="1131"/>
      <c r="Z5" s="1131"/>
      <c r="AA5" s="1131"/>
      <c r="AB5" s="1132"/>
    </row>
    <row r="6" spans="1:28">
      <c r="A6" s="68" t="s">
        <v>248</v>
      </c>
      <c r="B6" s="69"/>
      <c r="C6" s="1130" t="s">
        <v>249</v>
      </c>
      <c r="D6" s="1131"/>
      <c r="E6" s="1131"/>
      <c r="F6" s="1131"/>
      <c r="G6" s="1131"/>
      <c r="H6" s="1131"/>
      <c r="I6" s="1131"/>
      <c r="J6" s="1131"/>
      <c r="K6" s="1131"/>
      <c r="L6" s="1131"/>
      <c r="M6" s="1131"/>
      <c r="N6" s="1131"/>
      <c r="O6" s="1131"/>
      <c r="P6" s="1131"/>
      <c r="Q6" s="1131"/>
      <c r="R6" s="1131"/>
      <c r="S6" s="1131"/>
      <c r="T6" s="1131"/>
      <c r="U6" s="1131"/>
      <c r="V6" s="1131"/>
      <c r="W6" s="1131"/>
      <c r="X6" s="1131"/>
      <c r="Y6" s="1131"/>
      <c r="Z6" s="1131"/>
      <c r="AA6" s="1131"/>
      <c r="AB6" s="1132"/>
    </row>
    <row r="7" spans="1:28">
      <c r="A7" s="70" t="s">
        <v>133</v>
      </c>
      <c r="B7" s="71"/>
      <c r="C7" s="72" t="s">
        <v>188</v>
      </c>
      <c r="D7" s="72" t="s">
        <v>189</v>
      </c>
      <c r="E7" s="72" t="s">
        <v>190</v>
      </c>
      <c r="F7" s="72" t="s">
        <v>191</v>
      </c>
      <c r="G7" s="72" t="s">
        <v>192</v>
      </c>
      <c r="H7" s="72" t="s">
        <v>87</v>
      </c>
      <c r="I7" s="72" t="s">
        <v>88</v>
      </c>
      <c r="J7" s="72" t="s">
        <v>89</v>
      </c>
      <c r="K7" s="72" t="s">
        <v>90</v>
      </c>
      <c r="L7" s="72" t="s">
        <v>91</v>
      </c>
      <c r="M7" s="72" t="s">
        <v>92</v>
      </c>
      <c r="N7" s="72" t="s">
        <v>93</v>
      </c>
      <c r="O7" s="72" t="s">
        <v>94</v>
      </c>
      <c r="P7" s="72" t="s">
        <v>95</v>
      </c>
      <c r="Q7" s="72" t="s">
        <v>96</v>
      </c>
      <c r="R7" s="72" t="s">
        <v>97</v>
      </c>
      <c r="S7" s="72" t="s">
        <v>98</v>
      </c>
      <c r="T7" s="72" t="s">
        <v>99</v>
      </c>
      <c r="U7" s="72" t="s">
        <v>100</v>
      </c>
      <c r="V7" s="72" t="s">
        <v>101</v>
      </c>
      <c r="W7" s="72" t="s">
        <v>102</v>
      </c>
      <c r="X7" s="72" t="s">
        <v>103</v>
      </c>
      <c r="Y7" s="72" t="s">
        <v>104</v>
      </c>
      <c r="Z7" s="72" t="s">
        <v>125</v>
      </c>
      <c r="AA7" s="72" t="s">
        <v>136</v>
      </c>
      <c r="AB7" s="72" t="s">
        <v>505</v>
      </c>
    </row>
    <row r="8" spans="1:28">
      <c r="A8" s="73" t="s">
        <v>84</v>
      </c>
      <c r="B8" s="74" t="s">
        <v>46</v>
      </c>
      <c r="C8" s="74" t="s">
        <v>46</v>
      </c>
      <c r="D8" s="74" t="s">
        <v>46</v>
      </c>
      <c r="E8" s="74" t="s">
        <v>46</v>
      </c>
      <c r="F8" s="74" t="s">
        <v>46</v>
      </c>
      <c r="G8" s="74" t="s">
        <v>46</v>
      </c>
      <c r="H8" s="74" t="s">
        <v>46</v>
      </c>
      <c r="I8" s="74" t="s">
        <v>46</v>
      </c>
      <c r="J8" s="74" t="s">
        <v>46</v>
      </c>
      <c r="K8" s="74" t="s">
        <v>46</v>
      </c>
      <c r="L8" s="74" t="s">
        <v>46</v>
      </c>
      <c r="M8" s="74" t="s">
        <v>46</v>
      </c>
      <c r="N8" s="74" t="s">
        <v>46</v>
      </c>
      <c r="O8" s="74" t="s">
        <v>46</v>
      </c>
      <c r="P8" s="74" t="s">
        <v>46</v>
      </c>
      <c r="Q8" s="74" t="s">
        <v>46</v>
      </c>
      <c r="R8" s="74" t="s">
        <v>46</v>
      </c>
      <c r="S8" s="74" t="s">
        <v>46</v>
      </c>
      <c r="T8" s="74" t="s">
        <v>46</v>
      </c>
      <c r="U8" s="74" t="s">
        <v>46</v>
      </c>
      <c r="V8" s="74" t="s">
        <v>46</v>
      </c>
      <c r="W8" s="74" t="s">
        <v>46</v>
      </c>
      <c r="X8" s="74" t="s">
        <v>46</v>
      </c>
      <c r="Y8" s="74" t="s">
        <v>46</v>
      </c>
      <c r="Z8" s="74" t="s">
        <v>46</v>
      </c>
      <c r="AA8" s="74" t="s">
        <v>46</v>
      </c>
      <c r="AB8" s="74" t="s">
        <v>46</v>
      </c>
    </row>
    <row r="9" spans="1:28">
      <c r="A9" s="75" t="s">
        <v>45</v>
      </c>
      <c r="B9" s="74" t="s">
        <v>46</v>
      </c>
      <c r="C9" s="76">
        <v>68.371187140322746</v>
      </c>
      <c r="D9" s="76">
        <v>65.920503863911335</v>
      </c>
      <c r="E9" s="76">
        <v>64.932939357890334</v>
      </c>
      <c r="F9" s="76">
        <v>64.619710147929908</v>
      </c>
      <c r="G9" s="76">
        <v>66.004797394642367</v>
      </c>
      <c r="H9" s="76">
        <v>67.630735945070398</v>
      </c>
      <c r="I9" s="76">
        <v>67.664373740236428</v>
      </c>
      <c r="J9" s="76">
        <v>67.365689708832249</v>
      </c>
      <c r="K9" s="76">
        <v>67.802014242268669</v>
      </c>
      <c r="L9" s="76">
        <v>68.233854814149439</v>
      </c>
      <c r="M9" s="76">
        <v>69.098053598714657</v>
      </c>
      <c r="N9" s="76">
        <v>69.002020941299989</v>
      </c>
      <c r="O9" s="76">
        <v>69.361114267561888</v>
      </c>
      <c r="P9" s="76">
        <v>70.011952608530166</v>
      </c>
      <c r="Q9" s="76">
        <v>70.300914519571293</v>
      </c>
      <c r="R9" s="76">
        <v>71.545613038222569</v>
      </c>
      <c r="S9" s="76">
        <v>72.125145853852331</v>
      </c>
      <c r="T9" s="76">
        <v>72.802508580019037</v>
      </c>
      <c r="U9" s="76">
        <v>73.205020497709356</v>
      </c>
      <c r="V9" s="76">
        <v>72.050944484031007</v>
      </c>
      <c r="W9" s="76">
        <v>72.371832129792182</v>
      </c>
      <c r="X9" s="76">
        <v>72.658627279307638</v>
      </c>
      <c r="Y9" s="76">
        <v>72.349734306369797</v>
      </c>
      <c r="Z9" s="76">
        <v>71.980983651877452</v>
      </c>
      <c r="AA9" s="76">
        <v>71.580903646507238</v>
      </c>
      <c r="AB9" s="76">
        <v>72.161429840035751</v>
      </c>
    </row>
    <row r="10" spans="1:28">
      <c r="A10" s="75" t="s">
        <v>37</v>
      </c>
      <c r="B10" s="74" t="s">
        <v>46</v>
      </c>
      <c r="C10" s="77" t="s">
        <v>193</v>
      </c>
      <c r="D10" s="77" t="s">
        <v>193</v>
      </c>
      <c r="E10" s="77" t="s">
        <v>193</v>
      </c>
      <c r="F10" s="77" t="s">
        <v>193</v>
      </c>
      <c r="G10" s="77">
        <v>68.437509365164203</v>
      </c>
      <c r="H10" s="77">
        <v>68.740311700377816</v>
      </c>
      <c r="I10" s="77">
        <v>67.841985458150091</v>
      </c>
      <c r="J10" s="77">
        <v>67.804040975959936</v>
      </c>
      <c r="K10" s="77">
        <v>67.750536798896334</v>
      </c>
      <c r="L10" s="77">
        <v>68.388604858923159</v>
      </c>
      <c r="M10" s="77">
        <v>68.294584945513009</v>
      </c>
      <c r="N10" s="77">
        <v>68.198077492124526</v>
      </c>
      <c r="O10" s="77">
        <v>68.786396008481205</v>
      </c>
      <c r="P10" s="77">
        <v>68.935269279526082</v>
      </c>
      <c r="Q10" s="77">
        <v>66.507103764612424</v>
      </c>
      <c r="R10" s="77">
        <v>67.390945218967943</v>
      </c>
      <c r="S10" s="77">
        <v>68.557479961138938</v>
      </c>
      <c r="T10" s="77">
        <v>69.87898617437277</v>
      </c>
      <c r="U10" s="77">
        <v>70.796402247016303</v>
      </c>
      <c r="V10" s="77">
        <v>70.330733073968005</v>
      </c>
      <c r="W10" s="77">
        <v>70.778946465076984</v>
      </c>
      <c r="X10" s="77">
        <v>71.099788268931491</v>
      </c>
      <c r="Y10" s="77">
        <v>71.402300115066836</v>
      </c>
      <c r="Z10" s="77">
        <v>71.413557064321438</v>
      </c>
      <c r="AA10" s="77">
        <v>71.07792858490383</v>
      </c>
      <c r="AB10" s="77">
        <v>71.10585347191109</v>
      </c>
    </row>
    <row r="11" spans="1:28">
      <c r="A11" s="75" t="s">
        <v>21</v>
      </c>
      <c r="B11" s="74" t="s">
        <v>46</v>
      </c>
      <c r="C11" s="76">
        <v>54.446770117729052</v>
      </c>
      <c r="D11" s="76">
        <v>55.896905689947992</v>
      </c>
      <c r="E11" s="76">
        <v>56.532193032704861</v>
      </c>
      <c r="F11" s="76">
        <v>55.959325460751373</v>
      </c>
      <c r="G11" s="76">
        <v>55.733587976613002</v>
      </c>
      <c r="H11" s="76">
        <v>56.252953293494102</v>
      </c>
      <c r="I11" s="76">
        <v>56.26190941858561</v>
      </c>
      <c r="J11" s="76">
        <v>56.976024113644407</v>
      </c>
      <c r="K11" s="76">
        <v>57.316157318237352</v>
      </c>
      <c r="L11" s="76">
        <v>58.936083950776087</v>
      </c>
      <c r="M11" s="76">
        <v>60.535467237466037</v>
      </c>
      <c r="N11" s="76">
        <v>59.940103927434613</v>
      </c>
      <c r="O11" s="76">
        <v>59.887967019836353</v>
      </c>
      <c r="P11" s="76">
        <v>59.590391610158342</v>
      </c>
      <c r="Q11" s="76">
        <v>60.330418043812116</v>
      </c>
      <c r="R11" s="76">
        <v>61.073809341144717</v>
      </c>
      <c r="S11" s="76">
        <v>60.985491716761352</v>
      </c>
      <c r="T11" s="76">
        <v>62.045812352626697</v>
      </c>
      <c r="U11" s="76">
        <v>62.399144890693371</v>
      </c>
      <c r="V11" s="76">
        <v>61.600831726045307</v>
      </c>
      <c r="W11" s="76">
        <v>62.013265403442183</v>
      </c>
      <c r="X11" s="76">
        <v>61.921106221660487</v>
      </c>
      <c r="Y11" s="76">
        <v>61.848422862188343</v>
      </c>
      <c r="Z11" s="76">
        <v>61.795419829137472</v>
      </c>
      <c r="AA11" s="76">
        <v>61.899571333079074</v>
      </c>
      <c r="AB11" s="76">
        <v>61.796863119317827</v>
      </c>
    </row>
    <row r="12" spans="1:28">
      <c r="A12" s="75" t="s">
        <v>47</v>
      </c>
      <c r="B12" s="74" t="s">
        <v>46</v>
      </c>
      <c r="C12" s="77">
        <v>70.343180033161715</v>
      </c>
      <c r="D12" s="77">
        <v>68.256209347567193</v>
      </c>
      <c r="E12" s="77">
        <v>66.815113919060721</v>
      </c>
      <c r="F12" s="77">
        <v>66.459008617281995</v>
      </c>
      <c r="G12" s="77">
        <v>67.042717576035614</v>
      </c>
      <c r="H12" s="77">
        <v>67.517262702257028</v>
      </c>
      <c r="I12" s="77">
        <v>67.332817384751692</v>
      </c>
      <c r="J12" s="77">
        <v>67.990511827480475</v>
      </c>
      <c r="K12" s="77">
        <v>68.934681181959562</v>
      </c>
      <c r="L12" s="77">
        <v>70.00069061454829</v>
      </c>
      <c r="M12" s="77">
        <v>70.906937872489735</v>
      </c>
      <c r="N12" s="77">
        <v>70.78296029150593</v>
      </c>
      <c r="O12" s="77">
        <v>71.409798192447766</v>
      </c>
      <c r="P12" s="77">
        <v>72.186048036789344</v>
      </c>
      <c r="Q12" s="77">
        <v>72.464104334261521</v>
      </c>
      <c r="R12" s="77">
        <v>72.426269371513598</v>
      </c>
      <c r="S12" s="77">
        <v>72.77055805803289</v>
      </c>
      <c r="T12" s="77">
        <v>73.499148942982529</v>
      </c>
      <c r="U12" s="77">
        <v>73.513035420325068</v>
      </c>
      <c r="V12" s="77">
        <v>71.373109899323879</v>
      </c>
      <c r="W12" s="77">
        <v>71.467172270223529</v>
      </c>
      <c r="X12" s="77">
        <v>71.847605881822091</v>
      </c>
      <c r="Y12" s="77">
        <v>72.052161700486295</v>
      </c>
      <c r="Z12" s="77">
        <v>72.435802747980887</v>
      </c>
      <c r="AA12" s="77">
        <v>72.299954120590144</v>
      </c>
      <c r="AB12" s="77">
        <v>72.509105017467135</v>
      </c>
    </row>
    <row r="13" spans="1:28">
      <c r="A13" s="75" t="s">
        <v>62</v>
      </c>
      <c r="B13" s="74" t="s">
        <v>46</v>
      </c>
      <c r="C13" s="76" t="s">
        <v>193</v>
      </c>
      <c r="D13" s="76" t="s">
        <v>193</v>
      </c>
      <c r="E13" s="76" t="s">
        <v>193</v>
      </c>
      <c r="F13" s="76" t="s">
        <v>193</v>
      </c>
      <c r="G13" s="76" t="s">
        <v>193</v>
      </c>
      <c r="H13" s="76" t="s">
        <v>193</v>
      </c>
      <c r="I13" s="76">
        <v>54.959661043620777</v>
      </c>
      <c r="J13" s="76">
        <v>55.237397300310661</v>
      </c>
      <c r="K13" s="76">
        <v>55.262809397864423</v>
      </c>
      <c r="L13" s="76">
        <v>53.366790911255137</v>
      </c>
      <c r="M13" s="76">
        <v>53.317213648360053</v>
      </c>
      <c r="N13" s="76">
        <v>52.72810163466086</v>
      </c>
      <c r="O13" s="76">
        <v>52.619903977900897</v>
      </c>
      <c r="P13" s="76">
        <v>53.460762741108113</v>
      </c>
      <c r="Q13" s="76">
        <v>53.616709808781678</v>
      </c>
      <c r="R13" s="76">
        <v>54.444373246992683</v>
      </c>
      <c r="S13" s="76">
        <v>55.505478530628181</v>
      </c>
      <c r="T13" s="76">
        <v>56.330469581571393</v>
      </c>
      <c r="U13" s="76">
        <v>57.264513026182073</v>
      </c>
      <c r="V13" s="76">
        <v>56.064430482967893</v>
      </c>
      <c r="W13" s="76">
        <v>59.32435219066172</v>
      </c>
      <c r="X13" s="76">
        <v>61.301157314446343</v>
      </c>
      <c r="Y13" s="76">
        <v>61.838447422846137</v>
      </c>
      <c r="Z13" s="76">
        <v>62.326300263514007</v>
      </c>
      <c r="AA13" s="76">
        <v>62.215297880340522</v>
      </c>
      <c r="AB13" s="76">
        <v>62.441644849939159</v>
      </c>
    </row>
    <row r="14" spans="1:28">
      <c r="A14" s="75" t="s">
        <v>23</v>
      </c>
      <c r="B14" s="74" t="s">
        <v>46</v>
      </c>
      <c r="C14" s="77" t="s">
        <v>193</v>
      </c>
      <c r="D14" s="77" t="s">
        <v>193</v>
      </c>
      <c r="E14" s="77" t="s">
        <v>193</v>
      </c>
      <c r="F14" s="77">
        <v>68.96713990125572</v>
      </c>
      <c r="G14" s="77">
        <v>69.2438922126438</v>
      </c>
      <c r="H14" s="77">
        <v>69.433788906379036</v>
      </c>
      <c r="I14" s="77">
        <v>69.332008707547814</v>
      </c>
      <c r="J14" s="77">
        <v>68.656349056237275</v>
      </c>
      <c r="K14" s="77">
        <v>67.508062955470976</v>
      </c>
      <c r="L14" s="77">
        <v>65.870699390304779</v>
      </c>
      <c r="M14" s="77">
        <v>65.237198273137224</v>
      </c>
      <c r="N14" s="77">
        <v>65.297490069507091</v>
      </c>
      <c r="O14" s="77">
        <v>65.688235638967797</v>
      </c>
      <c r="P14" s="77">
        <v>64.858271536489013</v>
      </c>
      <c r="Q14" s="77">
        <v>64.230615314556985</v>
      </c>
      <c r="R14" s="77">
        <v>64.782339591499891</v>
      </c>
      <c r="S14" s="77">
        <v>65.271657314903521</v>
      </c>
      <c r="T14" s="77">
        <v>66.096681467906222</v>
      </c>
      <c r="U14" s="77">
        <v>66.576703011983156</v>
      </c>
      <c r="V14" s="77">
        <v>65.364380004537736</v>
      </c>
      <c r="W14" s="77">
        <v>64.99955740222812</v>
      </c>
      <c r="X14" s="77">
        <v>65.729076795035297</v>
      </c>
      <c r="Y14" s="77">
        <v>66.54644828700566</v>
      </c>
      <c r="Z14" s="77">
        <v>67.736513084081139</v>
      </c>
      <c r="AA14" s="77">
        <v>68.964158266577087</v>
      </c>
      <c r="AB14" s="77">
        <v>70.227021041825282</v>
      </c>
    </row>
    <row r="15" spans="1:28">
      <c r="A15" s="75" t="s">
        <v>24</v>
      </c>
      <c r="B15" s="74" t="s">
        <v>46</v>
      </c>
      <c r="C15" s="76">
        <v>75.416699738165093</v>
      </c>
      <c r="D15" s="76">
        <v>74.638872372356616</v>
      </c>
      <c r="E15" s="76">
        <v>74.474776721613622</v>
      </c>
      <c r="F15" s="76">
        <v>72.362448906044847</v>
      </c>
      <c r="G15" s="76">
        <v>72.432353727822644</v>
      </c>
      <c r="H15" s="76">
        <v>73.930373047272766</v>
      </c>
      <c r="I15" s="76">
        <v>74.007495018118618</v>
      </c>
      <c r="J15" s="76">
        <v>75.429303659256192</v>
      </c>
      <c r="K15" s="76">
        <v>75.328807509527039</v>
      </c>
      <c r="L15" s="76">
        <v>76.466523939405903</v>
      </c>
      <c r="M15" s="76">
        <v>76.257818399065954</v>
      </c>
      <c r="N15" s="76">
        <v>76.164957627228816</v>
      </c>
      <c r="O15" s="76">
        <v>75.875958311114616</v>
      </c>
      <c r="P15" s="76">
        <v>75.137400578120406</v>
      </c>
      <c r="Q15" s="76">
        <v>75.674219411767965</v>
      </c>
      <c r="R15" s="76">
        <v>75.896804381564849</v>
      </c>
      <c r="S15" s="76">
        <v>77.37055529965491</v>
      </c>
      <c r="T15" s="76">
        <v>77.014443945416716</v>
      </c>
      <c r="U15" s="76">
        <v>77.864765201686055</v>
      </c>
      <c r="V15" s="76">
        <v>75.346300032118108</v>
      </c>
      <c r="W15" s="76">
        <v>73.343296530950823</v>
      </c>
      <c r="X15" s="76">
        <v>73.149044489756847</v>
      </c>
      <c r="Y15" s="76">
        <v>72.593535480188194</v>
      </c>
      <c r="Z15" s="76">
        <v>72.538656283277618</v>
      </c>
      <c r="AA15" s="76">
        <v>72.803427607315143</v>
      </c>
      <c r="AB15" s="76">
        <v>73.505431177440556</v>
      </c>
    </row>
    <row r="16" spans="1:28">
      <c r="A16" s="75" t="s">
        <v>26</v>
      </c>
      <c r="B16" s="74" t="s">
        <v>46</v>
      </c>
      <c r="C16" s="77">
        <v>78.158943584649791</v>
      </c>
      <c r="D16" s="77">
        <v>76.279011274155025</v>
      </c>
      <c r="E16" s="77">
        <v>72.500200204516091</v>
      </c>
      <c r="F16" s="77">
        <v>68.968518829377587</v>
      </c>
      <c r="G16" s="77">
        <v>68.39561648994767</v>
      </c>
      <c r="H16" s="77">
        <v>65.860992679920855</v>
      </c>
      <c r="I16" s="77">
        <v>65.134634823608565</v>
      </c>
      <c r="J16" s="77">
        <v>65.726101647606072</v>
      </c>
      <c r="K16" s="77">
        <v>64.822420617296785</v>
      </c>
      <c r="L16" s="77">
        <v>61.953949736021663</v>
      </c>
      <c r="M16" s="77">
        <v>60.605282664576613</v>
      </c>
      <c r="N16" s="77">
        <v>61.207104373084007</v>
      </c>
      <c r="O16" s="77">
        <v>61.154253454107042</v>
      </c>
      <c r="P16" s="77">
        <v>62.697211280480673</v>
      </c>
      <c r="Q16" s="77">
        <v>62.688716415952833</v>
      </c>
      <c r="R16" s="77">
        <v>64.411630735828012</v>
      </c>
      <c r="S16" s="77">
        <v>68.228560053837597</v>
      </c>
      <c r="T16" s="77">
        <v>69.574953077530012</v>
      </c>
      <c r="U16" s="77">
        <v>69.986319446198848</v>
      </c>
      <c r="V16" s="77">
        <v>63.746184905722117</v>
      </c>
      <c r="W16" s="77">
        <v>61.20895003515723</v>
      </c>
      <c r="X16" s="77">
        <v>65.337473996085265</v>
      </c>
      <c r="Y16" s="77">
        <v>67.20799119027744</v>
      </c>
      <c r="Z16" s="77">
        <v>68.482649991888493</v>
      </c>
      <c r="AA16" s="77">
        <v>69.557209064465965</v>
      </c>
      <c r="AB16" s="77">
        <v>71.824724122241236</v>
      </c>
    </row>
    <row r="17" spans="1:28">
      <c r="A17" s="75" t="s">
        <v>42</v>
      </c>
      <c r="B17" s="74" t="s">
        <v>46</v>
      </c>
      <c r="C17" s="76">
        <v>74.73150357995226</v>
      </c>
      <c r="D17" s="76">
        <v>70.694774346793352</v>
      </c>
      <c r="E17" s="76">
        <v>65.51418439716312</v>
      </c>
      <c r="F17" s="76">
        <v>61.420571765399359</v>
      </c>
      <c r="G17" s="76">
        <v>60.675477239353903</v>
      </c>
      <c r="H17" s="76">
        <v>61.924317981812848</v>
      </c>
      <c r="I17" s="76">
        <v>62.785254534815692</v>
      </c>
      <c r="J17" s="76">
        <v>63.543490951546993</v>
      </c>
      <c r="K17" s="76">
        <v>64.777680906713158</v>
      </c>
      <c r="L17" s="76">
        <v>66.637731481481481</v>
      </c>
      <c r="M17" s="76">
        <v>67.532467532467535</v>
      </c>
      <c r="N17" s="76">
        <v>68.337654854508784</v>
      </c>
      <c r="O17" s="76">
        <v>68.257619321449098</v>
      </c>
      <c r="P17" s="76">
        <v>67.929945449325288</v>
      </c>
      <c r="Q17" s="76">
        <v>67.783505154639172</v>
      </c>
      <c r="R17" s="76">
        <v>68.515870746354011</v>
      </c>
      <c r="S17" s="76">
        <v>69.575135443398921</v>
      </c>
      <c r="T17" s="76">
        <v>70.457776514074496</v>
      </c>
      <c r="U17" s="76">
        <v>71.254946297343139</v>
      </c>
      <c r="V17" s="76">
        <v>68.386914833615336</v>
      </c>
      <c r="W17" s="76">
        <v>68.278965129358824</v>
      </c>
      <c r="X17" s="76">
        <v>69.219898247597513</v>
      </c>
      <c r="Y17" s="76">
        <v>69.543003122338916</v>
      </c>
      <c r="Z17" s="76">
        <v>68.509546879452827</v>
      </c>
      <c r="AA17" s="76">
        <v>68.891435118877112</v>
      </c>
      <c r="AB17" s="76">
        <v>68.728423475258921</v>
      </c>
    </row>
    <row r="18" spans="1:28">
      <c r="A18" s="75" t="s">
        <v>28</v>
      </c>
      <c r="B18" s="74" t="s">
        <v>46</v>
      </c>
      <c r="C18" s="77">
        <v>60.797249556794483</v>
      </c>
      <c r="D18" s="77">
        <v>60.510841533694737</v>
      </c>
      <c r="E18" s="77">
        <v>60.126707518995239</v>
      </c>
      <c r="F18" s="77">
        <v>59.551995771712882</v>
      </c>
      <c r="G18" s="77">
        <v>58.859974990490016</v>
      </c>
      <c r="H18" s="77">
        <v>59.513482320161643</v>
      </c>
      <c r="I18" s="77">
        <v>59.686743136442722</v>
      </c>
      <c r="J18" s="77">
        <v>59.386014985396777</v>
      </c>
      <c r="K18" s="77">
        <v>59.941846759866579</v>
      </c>
      <c r="L18" s="77">
        <v>60.418145630563217</v>
      </c>
      <c r="M18" s="77">
        <v>61.71195970697643</v>
      </c>
      <c r="N18" s="77">
        <v>62.691912694060122</v>
      </c>
      <c r="O18" s="77">
        <v>62.943877621498572</v>
      </c>
      <c r="P18" s="77">
        <v>64.034844692235069</v>
      </c>
      <c r="Q18" s="77">
        <v>63.835921346240752</v>
      </c>
      <c r="R18" s="77">
        <v>63.760425867912993</v>
      </c>
      <c r="S18" s="77">
        <v>63.717880343132229</v>
      </c>
      <c r="T18" s="77">
        <v>64.349417942845051</v>
      </c>
      <c r="U18" s="77">
        <v>64.916468762539154</v>
      </c>
      <c r="V18" s="77">
        <v>64.102717660245361</v>
      </c>
      <c r="W18" s="77">
        <v>63.995479365851423</v>
      </c>
      <c r="X18" s="77">
        <v>63.894434118714031</v>
      </c>
      <c r="Y18" s="77">
        <v>64.034612337097229</v>
      </c>
      <c r="Z18" s="77">
        <v>64.074981462062482</v>
      </c>
      <c r="AA18" s="77">
        <v>63.789543272955051</v>
      </c>
      <c r="AB18" s="77">
        <v>63.799181667888071</v>
      </c>
    </row>
    <row r="19" spans="1:28">
      <c r="A19" s="75" t="s">
        <v>25</v>
      </c>
      <c r="B19" s="74" t="s">
        <v>46</v>
      </c>
      <c r="C19" s="76">
        <v>64.146396960112867</v>
      </c>
      <c r="D19" s="76">
        <v>67.062014102332313</v>
      </c>
      <c r="E19" s="76">
        <v>66.164787636403119</v>
      </c>
      <c r="F19" s="76">
        <v>65.141022866623388</v>
      </c>
      <c r="G19" s="76">
        <v>64.543654365436538</v>
      </c>
      <c r="H19" s="76">
        <v>64.641491740604479</v>
      </c>
      <c r="I19" s="76">
        <v>64.261669456895461</v>
      </c>
      <c r="J19" s="76">
        <v>63.838732280493723</v>
      </c>
      <c r="K19" s="76">
        <v>64.738648410687645</v>
      </c>
      <c r="L19" s="76">
        <v>65.153685737600881</v>
      </c>
      <c r="M19" s="76">
        <v>65.57454459599353</v>
      </c>
      <c r="N19" s="76">
        <v>65.821403234315028</v>
      </c>
      <c r="O19" s="76">
        <v>65.316686412102428</v>
      </c>
      <c r="P19" s="76">
        <v>64.616282675714615</v>
      </c>
      <c r="Q19" s="76">
        <v>65.040127821343958</v>
      </c>
      <c r="R19" s="76">
        <v>65.50888382687927</v>
      </c>
      <c r="S19" s="76">
        <v>67.181523708434753</v>
      </c>
      <c r="T19" s="76">
        <v>69.014966036485475</v>
      </c>
      <c r="U19" s="76">
        <v>70.160248126130782</v>
      </c>
      <c r="V19" s="76">
        <v>70.383158832702165</v>
      </c>
      <c r="W19" s="76">
        <v>71.153738605223424</v>
      </c>
      <c r="X19" s="76">
        <v>72.746719636342803</v>
      </c>
      <c r="Y19" s="76">
        <v>73.003468913200933</v>
      </c>
      <c r="Z19" s="76">
        <v>73.485929562189625</v>
      </c>
      <c r="AA19" s="76">
        <v>73.796060870555209</v>
      </c>
      <c r="AB19" s="76">
        <v>73.967363667692894</v>
      </c>
    </row>
    <row r="20" spans="1:28">
      <c r="A20" s="75" t="s">
        <v>48</v>
      </c>
      <c r="B20" s="74" t="s">
        <v>46</v>
      </c>
      <c r="C20" s="77">
        <v>54.826447700510641</v>
      </c>
      <c r="D20" s="77">
        <v>53.069021301464133</v>
      </c>
      <c r="E20" s="77">
        <v>53.629387574582388</v>
      </c>
      <c r="F20" s="77">
        <v>53.513948373586437</v>
      </c>
      <c r="G20" s="77">
        <v>54.064855514657673</v>
      </c>
      <c r="H20" s="77">
        <v>54.509208246120302</v>
      </c>
      <c r="I20" s="77">
        <v>54.921246585225333</v>
      </c>
      <c r="J20" s="77">
        <v>54.846248198806471</v>
      </c>
      <c r="K20" s="77">
        <v>55.598657247359448</v>
      </c>
      <c r="L20" s="77">
        <v>55.396750520221993</v>
      </c>
      <c r="M20" s="77">
        <v>56.455578783950443</v>
      </c>
      <c r="N20" s="77">
        <v>56.3538877231573</v>
      </c>
      <c r="O20" s="77">
        <v>57.391910968155187</v>
      </c>
      <c r="P20" s="77">
        <v>58.481483087003014</v>
      </c>
      <c r="Q20" s="77">
        <v>59.066109294530293</v>
      </c>
      <c r="R20" s="77">
        <v>59.630831203297731</v>
      </c>
      <c r="S20" s="77">
        <v>60.567961994030902</v>
      </c>
      <c r="T20" s="77">
        <v>60.863537242335198</v>
      </c>
      <c r="U20" s="77">
        <v>61.403773886506507</v>
      </c>
      <c r="V20" s="77">
        <v>60.83875179155951</v>
      </c>
      <c r="W20" s="77">
        <v>59.080610973323978</v>
      </c>
      <c r="X20" s="77">
        <v>55.07825154118671</v>
      </c>
      <c r="Y20" s="77">
        <v>50.808297529129042</v>
      </c>
      <c r="Z20" s="77">
        <v>48.785867737105349</v>
      </c>
      <c r="AA20" s="77">
        <v>49.422278441124661</v>
      </c>
      <c r="AB20" s="77">
        <v>50.778318864464133</v>
      </c>
    </row>
    <row r="21" spans="1:28">
      <c r="A21" s="75" t="s">
        <v>34</v>
      </c>
      <c r="B21" s="74" t="s">
        <v>46</v>
      </c>
      <c r="C21" s="76" t="s">
        <v>193</v>
      </c>
      <c r="D21" s="76" t="s">
        <v>193</v>
      </c>
      <c r="E21" s="76">
        <v>57.984359784772103</v>
      </c>
      <c r="F21" s="76">
        <v>54.472472114660484</v>
      </c>
      <c r="G21" s="76">
        <v>53.516443241284392</v>
      </c>
      <c r="H21" s="76">
        <v>52.910191402624797</v>
      </c>
      <c r="I21" s="76">
        <v>52.674742006531019</v>
      </c>
      <c r="J21" s="76">
        <v>52.749217815925483</v>
      </c>
      <c r="K21" s="76">
        <v>53.646104137052212</v>
      </c>
      <c r="L21" s="76">
        <v>55.388402528959901</v>
      </c>
      <c r="M21" s="76">
        <v>56.017658367836752</v>
      </c>
      <c r="N21" s="76">
        <v>56.191435009671757</v>
      </c>
      <c r="O21" s="76">
        <v>56.21185950156724</v>
      </c>
      <c r="P21" s="76">
        <v>57.008278959993419</v>
      </c>
      <c r="Q21" s="76">
        <v>56.761349332639611</v>
      </c>
      <c r="R21" s="76">
        <v>56.918765093671908</v>
      </c>
      <c r="S21" s="76">
        <v>57.352508966668083</v>
      </c>
      <c r="T21" s="76">
        <v>57.03596806227803</v>
      </c>
      <c r="U21" s="76">
        <v>56.384659801075337</v>
      </c>
      <c r="V21" s="76">
        <v>55.045232942327061</v>
      </c>
      <c r="W21" s="76">
        <v>54.951009504685082</v>
      </c>
      <c r="X21" s="76">
        <v>55.432680607242673</v>
      </c>
      <c r="Y21" s="76">
        <v>56.65800241352229</v>
      </c>
      <c r="Z21" s="76">
        <v>58.073058177331262</v>
      </c>
      <c r="AA21" s="76">
        <v>61.780868155334737</v>
      </c>
      <c r="AB21" s="76">
        <v>63.943562553006849</v>
      </c>
    </row>
    <row r="22" spans="1:28">
      <c r="A22" s="75" t="s">
        <v>49</v>
      </c>
      <c r="B22" s="74" t="s">
        <v>46</v>
      </c>
      <c r="C22" s="77" t="s">
        <v>193</v>
      </c>
      <c r="D22" s="77">
        <v>79.919820120331607</v>
      </c>
      <c r="E22" s="77">
        <v>79.21366933850517</v>
      </c>
      <c r="F22" s="77">
        <v>78.20959431018214</v>
      </c>
      <c r="G22" s="77">
        <v>78.547521617123053</v>
      </c>
      <c r="H22" s="77">
        <v>80.480401372233217</v>
      </c>
      <c r="I22" s="77">
        <v>80.44683733950923</v>
      </c>
      <c r="J22" s="77">
        <v>79.963550727210333</v>
      </c>
      <c r="K22" s="77">
        <v>82.158344763183251</v>
      </c>
      <c r="L22" s="77">
        <v>84.230193032906868</v>
      </c>
      <c r="M22" s="77">
        <v>84.641570899581225</v>
      </c>
      <c r="N22" s="77">
        <v>84.597636122619903</v>
      </c>
      <c r="O22" s="77">
        <v>82.820908689898545</v>
      </c>
      <c r="P22" s="77">
        <v>84.060417641683955</v>
      </c>
      <c r="Q22" s="77">
        <v>82.811845614653834</v>
      </c>
      <c r="R22" s="77">
        <v>84.371502765192275</v>
      </c>
      <c r="S22" s="77">
        <v>85.304846274101081</v>
      </c>
      <c r="T22" s="77">
        <v>85.743392070484603</v>
      </c>
      <c r="U22" s="77">
        <v>84.228843301663758</v>
      </c>
      <c r="V22" s="77">
        <v>78.944507294712253</v>
      </c>
      <c r="W22" s="77">
        <v>78.861187188335705</v>
      </c>
      <c r="X22" s="77">
        <v>79.037319866978677</v>
      </c>
      <c r="Y22" s="77">
        <v>80.236667159194226</v>
      </c>
      <c r="Z22" s="77">
        <v>81.811169559779657</v>
      </c>
      <c r="AA22" s="77">
        <v>82.233782455150887</v>
      </c>
      <c r="AB22" s="77">
        <v>84.228749954584131</v>
      </c>
    </row>
    <row r="23" spans="1:28">
      <c r="A23" s="75" t="s">
        <v>50</v>
      </c>
      <c r="B23" s="74" t="s">
        <v>46</v>
      </c>
      <c r="C23" s="76">
        <v>52.058631313602852</v>
      </c>
      <c r="D23" s="76">
        <v>51.152731121439423</v>
      </c>
      <c r="E23" s="76">
        <v>50.69306033701757</v>
      </c>
      <c r="F23" s="76">
        <v>50.877349645041733</v>
      </c>
      <c r="G23" s="76">
        <v>51.88589540412044</v>
      </c>
      <c r="H23" s="76">
        <v>54.136661796520372</v>
      </c>
      <c r="I23" s="76">
        <v>54.96087957918305</v>
      </c>
      <c r="J23" s="76">
        <v>56.261337702615712</v>
      </c>
      <c r="K23" s="76">
        <v>60.036704030402177</v>
      </c>
      <c r="L23" s="76">
        <v>63.089698749063622</v>
      </c>
      <c r="M23" s="76">
        <v>65.051181282276659</v>
      </c>
      <c r="N23" s="76">
        <v>65.708229550753231</v>
      </c>
      <c r="O23" s="76">
        <v>65.192850148934539</v>
      </c>
      <c r="P23" s="76">
        <v>65.207432000897413</v>
      </c>
      <c r="Q23" s="76">
        <v>65.940004826313597</v>
      </c>
      <c r="R23" s="76">
        <v>67.478697836303908</v>
      </c>
      <c r="S23" s="76">
        <v>68.478148097005359</v>
      </c>
      <c r="T23" s="76">
        <v>69.15730262077642</v>
      </c>
      <c r="U23" s="76">
        <v>67.947307147952003</v>
      </c>
      <c r="V23" s="76">
        <v>62.214982589481643</v>
      </c>
      <c r="W23" s="76">
        <v>59.97729459538769</v>
      </c>
      <c r="X23" s="76">
        <v>59.176555446984452</v>
      </c>
      <c r="Y23" s="76">
        <v>58.805734540114628</v>
      </c>
      <c r="Z23" s="76">
        <v>60.2385680368278</v>
      </c>
      <c r="AA23" s="76">
        <v>61.311562910562643</v>
      </c>
      <c r="AB23" s="76">
        <v>63.103172596311111</v>
      </c>
    </row>
    <row r="24" spans="1:28">
      <c r="A24" s="75" t="s">
        <v>63</v>
      </c>
      <c r="B24" s="74" t="s">
        <v>46</v>
      </c>
      <c r="C24" s="77">
        <v>57.783939826488577</v>
      </c>
      <c r="D24" s="77">
        <v>57.625272194046808</v>
      </c>
      <c r="E24" s="77">
        <v>57.737950668286317</v>
      </c>
      <c r="F24" s="77">
        <v>59.926837786424827</v>
      </c>
      <c r="G24" s="77">
        <v>62.544296494822468</v>
      </c>
      <c r="H24" s="77">
        <v>63.683398799197292</v>
      </c>
      <c r="I24" s="77">
        <v>63.376940444213837</v>
      </c>
      <c r="J24" s="77">
        <v>62.332877040544709</v>
      </c>
      <c r="K24" s="77">
        <v>61.320748601912612</v>
      </c>
      <c r="L24" s="77">
        <v>61.496415242734123</v>
      </c>
      <c r="M24" s="77">
        <v>62.124379594770851</v>
      </c>
      <c r="N24" s="77">
        <v>61.557441925258757</v>
      </c>
      <c r="O24" s="77">
        <v>60.084221855698317</v>
      </c>
      <c r="P24" s="77">
        <v>60.097847307629607</v>
      </c>
      <c r="Q24" s="77">
        <v>60.946858062508817</v>
      </c>
      <c r="R24" s="77">
        <v>62.315646416372729</v>
      </c>
      <c r="S24" s="77">
        <v>63.151613134729189</v>
      </c>
      <c r="T24" s="77">
        <v>64.526844287058765</v>
      </c>
      <c r="U24" s="77">
        <v>65.482002754206576</v>
      </c>
      <c r="V24" s="77">
        <v>64.32859031887574</v>
      </c>
      <c r="W24" s="77">
        <v>65.212228817428283</v>
      </c>
      <c r="X24" s="77">
        <v>65.842119305294204</v>
      </c>
      <c r="Y24" s="77">
        <v>66.500503379419257</v>
      </c>
      <c r="Z24" s="77">
        <v>67.064031674817841</v>
      </c>
      <c r="AA24" s="77">
        <v>67.864025464743335</v>
      </c>
      <c r="AB24" s="77">
        <v>68.320038365600752</v>
      </c>
    </row>
    <row r="25" spans="1:28">
      <c r="A25" s="75" t="s">
        <v>29</v>
      </c>
      <c r="B25" s="74" t="s">
        <v>46</v>
      </c>
      <c r="C25" s="76">
        <v>52.6149921212576</v>
      </c>
      <c r="D25" s="76">
        <v>52.610969292919272</v>
      </c>
      <c r="E25" s="76">
        <v>52.336471815765293</v>
      </c>
      <c r="F25" s="76">
        <v>52.485504445303441</v>
      </c>
      <c r="G25" s="76">
        <v>51.543979636438429</v>
      </c>
      <c r="H25" s="76">
        <v>51.156515034695452</v>
      </c>
      <c r="I25" s="76">
        <v>51.431732228768432</v>
      </c>
      <c r="J25" s="76">
        <v>51.581032752720823</v>
      </c>
      <c r="K25" s="76">
        <v>52.167983325184629</v>
      </c>
      <c r="L25" s="76">
        <v>52.902976420564357</v>
      </c>
      <c r="M25" s="76">
        <v>53.877665911669482</v>
      </c>
      <c r="N25" s="76">
        <v>54.91733927772561</v>
      </c>
      <c r="O25" s="76">
        <v>55.63178664465709</v>
      </c>
      <c r="P25" s="76">
        <v>56.198790051336047</v>
      </c>
      <c r="Q25" s="76">
        <v>57.559041564511048</v>
      </c>
      <c r="R25" s="76">
        <v>57.492432531974153</v>
      </c>
      <c r="S25" s="76">
        <v>58.337986004892031</v>
      </c>
      <c r="T25" s="76">
        <v>58.559924168140142</v>
      </c>
      <c r="U25" s="76">
        <v>59.530099598121843</v>
      </c>
      <c r="V25" s="76">
        <v>58.223527599819242</v>
      </c>
      <c r="W25" s="76">
        <v>57.588744359829768</v>
      </c>
      <c r="X25" s="76">
        <v>57.62040469979793</v>
      </c>
      <c r="Y25" s="76">
        <v>57.465519717835591</v>
      </c>
      <c r="Z25" s="76">
        <v>56.354652084488983</v>
      </c>
      <c r="AA25" s="76">
        <v>56.516042609959797</v>
      </c>
      <c r="AB25" s="76">
        <v>57.127895311130182</v>
      </c>
    </row>
    <row r="26" spans="1:28">
      <c r="A26" s="75" t="s">
        <v>51</v>
      </c>
      <c r="B26" s="74" t="s">
        <v>46</v>
      </c>
      <c r="C26" s="77">
        <v>68.587360594795541</v>
      </c>
      <c r="D26" s="77">
        <v>69.154343807763397</v>
      </c>
      <c r="E26" s="77">
        <v>69.592801937939782</v>
      </c>
      <c r="F26" s="77">
        <v>69.454670961803956</v>
      </c>
      <c r="G26" s="77">
        <v>69.268797424695322</v>
      </c>
      <c r="H26" s="77">
        <v>69.188319153828473</v>
      </c>
      <c r="I26" s="77">
        <v>69.487622337363277</v>
      </c>
      <c r="J26" s="77">
        <v>70.024146257330116</v>
      </c>
      <c r="K26" s="77">
        <v>69.517670081731325</v>
      </c>
      <c r="L26" s="77">
        <v>68.883254581076415</v>
      </c>
      <c r="M26" s="77">
        <v>68.869123252858955</v>
      </c>
      <c r="N26" s="77">
        <v>68.788405797101447</v>
      </c>
      <c r="O26" s="77">
        <v>68.228984493412611</v>
      </c>
      <c r="P26" s="77">
        <v>68.364956664324197</v>
      </c>
      <c r="Q26" s="77">
        <v>68.698614047451258</v>
      </c>
      <c r="R26" s="77">
        <v>69.282590710317919</v>
      </c>
      <c r="S26" s="77">
        <v>69.9618866126727</v>
      </c>
      <c r="T26" s="77">
        <v>70.660411403825336</v>
      </c>
      <c r="U26" s="77">
        <v>70.730228044638523</v>
      </c>
      <c r="V26" s="77">
        <v>70.026947574718278</v>
      </c>
      <c r="W26" s="77">
        <v>70.106015779092701</v>
      </c>
      <c r="X26" s="77">
        <v>70.289855072463766</v>
      </c>
      <c r="Y26" s="77">
        <v>70.563362765825147</v>
      </c>
      <c r="Z26" s="77">
        <v>71.679292929292927</v>
      </c>
      <c r="AA26" s="77">
        <v>72.658552210121712</v>
      </c>
      <c r="AB26" s="77">
        <v>73.274519979242342</v>
      </c>
    </row>
    <row r="27" spans="1:28">
      <c r="A27" s="75" t="s">
        <v>52</v>
      </c>
      <c r="B27" s="74" t="s">
        <v>46</v>
      </c>
      <c r="C27" s="76">
        <v>61.241016652059599</v>
      </c>
      <c r="D27" s="76">
        <v>61.688533552002191</v>
      </c>
      <c r="E27" s="76">
        <v>61.908131971826244</v>
      </c>
      <c r="F27" s="76">
        <v>61.784159271446143</v>
      </c>
      <c r="G27" s="76">
        <v>62.795043273013377</v>
      </c>
      <c r="H27" s="76">
        <v>63.473015258556728</v>
      </c>
      <c r="I27" s="76">
        <v>63.710573960550143</v>
      </c>
      <c r="J27" s="76">
        <v>63.744870148178322</v>
      </c>
      <c r="K27" s="76">
        <v>59.18708758016048</v>
      </c>
      <c r="L27" s="76">
        <v>59.555500906827334</v>
      </c>
      <c r="M27" s="76">
        <v>61.467873121014442</v>
      </c>
      <c r="N27" s="76">
        <v>62.136949267609637</v>
      </c>
      <c r="O27" s="76">
        <v>63.331665682149712</v>
      </c>
      <c r="P27" s="76">
        <v>62.957055177934841</v>
      </c>
      <c r="Q27" s="76">
        <v>63.581176821537788</v>
      </c>
      <c r="R27" s="76">
        <v>63.684957104486209</v>
      </c>
      <c r="S27" s="76">
        <v>63.814030034972227</v>
      </c>
      <c r="T27" s="76">
        <v>63.912536443148703</v>
      </c>
      <c r="U27" s="76">
        <v>63.796545438763999</v>
      </c>
      <c r="V27" s="76">
        <v>62.94067067927773</v>
      </c>
      <c r="W27" s="76">
        <v>63.309556963823923</v>
      </c>
      <c r="X27" s="76">
        <v>63.850344360392917</v>
      </c>
      <c r="Y27" s="76">
        <v>64.224527232846597</v>
      </c>
      <c r="Z27" s="76">
        <v>64.443745582696209</v>
      </c>
      <c r="AA27" s="76">
        <v>65.349666698783935</v>
      </c>
      <c r="AB27" s="76">
        <v>65.74870661961684</v>
      </c>
    </row>
    <row r="28" spans="1:28">
      <c r="A28" s="75" t="s">
        <v>31</v>
      </c>
      <c r="B28" s="74" t="s">
        <v>46</v>
      </c>
      <c r="C28" s="77" t="s">
        <v>193</v>
      </c>
      <c r="D28" s="77" t="s">
        <v>193</v>
      </c>
      <c r="E28" s="77" t="s">
        <v>193</v>
      </c>
      <c r="F28" s="77" t="s">
        <v>193</v>
      </c>
      <c r="G28" s="77" t="s">
        <v>193</v>
      </c>
      <c r="H28" s="77" t="s">
        <v>193</v>
      </c>
      <c r="I28" s="77" t="s">
        <v>193</v>
      </c>
      <c r="J28" s="77" t="s">
        <v>193</v>
      </c>
      <c r="K28" s="77" t="s">
        <v>193</v>
      </c>
      <c r="L28" s="77" t="s">
        <v>193</v>
      </c>
      <c r="M28" s="77">
        <v>57.310959431612218</v>
      </c>
      <c r="N28" s="77">
        <v>58.204364464809963</v>
      </c>
      <c r="O28" s="77">
        <v>59.932704893077982</v>
      </c>
      <c r="P28" s="77">
        <v>60.763687399227919</v>
      </c>
      <c r="Q28" s="77">
        <v>61.023704941705532</v>
      </c>
      <c r="R28" s="77">
        <v>62.124215670325043</v>
      </c>
      <c r="S28" s="77">
        <v>65.898067465975998</v>
      </c>
      <c r="T28" s="77">
        <v>68.126045454178595</v>
      </c>
      <c r="U28" s="77">
        <v>68.203556238566492</v>
      </c>
      <c r="V28" s="77">
        <v>60.338355613730272</v>
      </c>
      <c r="W28" s="77">
        <v>58.501139976144358</v>
      </c>
      <c r="X28" s="77">
        <v>60.817861848054399</v>
      </c>
      <c r="Y28" s="77">
        <v>62.99294908638722</v>
      </c>
      <c r="Z28" s="77">
        <v>65.029921127897467</v>
      </c>
      <c r="AA28" s="77">
        <v>66.286176603495392</v>
      </c>
      <c r="AB28" s="77">
        <v>68.098631377935035</v>
      </c>
    </row>
    <row r="29" spans="1:28">
      <c r="A29" s="75" t="s">
        <v>33</v>
      </c>
      <c r="B29" s="74" t="s">
        <v>46</v>
      </c>
      <c r="C29" s="76">
        <v>59.160164778109902</v>
      </c>
      <c r="D29" s="76">
        <v>60.776459370553603</v>
      </c>
      <c r="E29" s="76">
        <v>61.495221190935027</v>
      </c>
      <c r="F29" s="76">
        <v>60.943373488727993</v>
      </c>
      <c r="G29" s="76">
        <v>60.163929603944787</v>
      </c>
      <c r="H29" s="76">
        <v>58.51993216715924</v>
      </c>
      <c r="I29" s="76">
        <v>59.126952518174662</v>
      </c>
      <c r="J29" s="76">
        <v>59.947325079139283</v>
      </c>
      <c r="K29" s="76">
        <v>60.220675659025467</v>
      </c>
      <c r="L29" s="76">
        <v>61.573127126480117</v>
      </c>
      <c r="M29" s="76">
        <v>62.702063630936642</v>
      </c>
      <c r="N29" s="76">
        <v>62.967556992022153</v>
      </c>
      <c r="O29" s="76">
        <v>63.630649636460163</v>
      </c>
      <c r="P29" s="76">
        <v>62.189365553039558</v>
      </c>
      <c r="Q29" s="76">
        <v>62.457457342244503</v>
      </c>
      <c r="R29" s="76">
        <v>63.597255003390522</v>
      </c>
      <c r="S29" s="76">
        <v>63.559454285117717</v>
      </c>
      <c r="T29" s="76">
        <v>64.169302548156878</v>
      </c>
      <c r="U29" s="76">
        <v>63.41801320896694</v>
      </c>
      <c r="V29" s="76">
        <v>65.19322015845367</v>
      </c>
      <c r="W29" s="76">
        <v>65.212636302496549</v>
      </c>
      <c r="X29" s="76">
        <v>64.595948208171791</v>
      </c>
      <c r="Y29" s="76">
        <v>65.83160413032023</v>
      </c>
      <c r="Z29" s="76">
        <v>65.725912664671924</v>
      </c>
      <c r="AA29" s="76">
        <v>66.636180573595411</v>
      </c>
      <c r="AB29" s="76">
        <v>66.125193401903601</v>
      </c>
    </row>
    <row r="30" spans="1:28">
      <c r="A30" s="75" t="s">
        <v>53</v>
      </c>
      <c r="B30" s="74" t="s">
        <v>46</v>
      </c>
      <c r="C30" s="77" t="s">
        <v>193</v>
      </c>
      <c r="D30" s="77">
        <v>57.994821084514797</v>
      </c>
      <c r="E30" s="77">
        <v>58.651481373287893</v>
      </c>
      <c r="F30" s="77">
        <v>59.332433701589707</v>
      </c>
      <c r="G30" s="77">
        <v>58.737389538800031</v>
      </c>
      <c r="H30" s="77">
        <v>57.154222606767448</v>
      </c>
      <c r="I30" s="77">
        <v>58.136301466377617</v>
      </c>
      <c r="J30" s="77">
        <v>60.265976840398473</v>
      </c>
      <c r="K30" s="77">
        <v>60.371320085803617</v>
      </c>
      <c r="L30" s="77">
        <v>60.41190237929144</v>
      </c>
      <c r="M30" s="77">
        <v>60.069728983276839</v>
      </c>
      <c r="N30" s="77">
        <v>59.393982950808713</v>
      </c>
      <c r="O30" s="77">
        <v>59.325748391299229</v>
      </c>
      <c r="P30" s="77">
        <v>58.828629713071557</v>
      </c>
      <c r="Q30" s="77">
        <v>59.856423730462623</v>
      </c>
      <c r="R30" s="77">
        <v>59.683082070846581</v>
      </c>
      <c r="S30" s="77">
        <v>60.944278212947047</v>
      </c>
      <c r="T30" s="77">
        <v>61.003768195088583</v>
      </c>
      <c r="U30" s="77">
        <v>61.272162030209657</v>
      </c>
      <c r="V30" s="77">
        <v>59.389455840092012</v>
      </c>
      <c r="W30" s="77">
        <v>60.299863546075059</v>
      </c>
      <c r="X30" s="77">
        <v>59.824652649199592</v>
      </c>
      <c r="Y30" s="77">
        <v>61.336939262215232</v>
      </c>
      <c r="Z30" s="77">
        <v>61.015882938092112</v>
      </c>
      <c r="AA30" s="77">
        <v>60.440390152633093</v>
      </c>
      <c r="AB30" s="77">
        <v>60.567763795052052</v>
      </c>
    </row>
    <row r="31" spans="1:28">
      <c r="A31" s="75" t="s">
        <v>36</v>
      </c>
      <c r="B31" s="74" t="s">
        <v>46</v>
      </c>
      <c r="C31" s="76">
        <v>61.775274351752941</v>
      </c>
      <c r="D31" s="76">
        <v>62.8965384244528</v>
      </c>
      <c r="E31" s="76">
        <v>63.79010436799382</v>
      </c>
      <c r="F31" s="76">
        <v>63.829174664107491</v>
      </c>
      <c r="G31" s="76">
        <v>63.938496800687624</v>
      </c>
      <c r="H31" s="76">
        <v>65.1328951128894</v>
      </c>
      <c r="I31" s="76">
        <v>66.008542952064545</v>
      </c>
      <c r="J31" s="76">
        <v>67.881139396233564</v>
      </c>
      <c r="K31" s="76">
        <v>69.498397133697907</v>
      </c>
      <c r="L31" s="76">
        <v>70.827081770442618</v>
      </c>
      <c r="M31" s="76">
        <v>72.057041662783121</v>
      </c>
      <c r="N31" s="76">
        <v>72.583333333333329</v>
      </c>
      <c r="O31" s="76">
        <v>73.013534665316271</v>
      </c>
      <c r="P31" s="76">
        <v>71.558286710079798</v>
      </c>
      <c r="Q31" s="76">
        <v>71.130434782608702</v>
      </c>
      <c r="R31" s="76">
        <v>71.486017181502476</v>
      </c>
      <c r="S31" s="76">
        <v>72.498173849525202</v>
      </c>
      <c r="T31" s="76">
        <v>74.352662290299051</v>
      </c>
      <c r="U31" s="76">
        <v>75.877432260410984</v>
      </c>
      <c r="V31" s="76">
        <v>75.567459596876702</v>
      </c>
      <c r="W31" s="76">
        <v>74.714104193138496</v>
      </c>
      <c r="X31" s="76">
        <v>74.888585720782174</v>
      </c>
      <c r="Y31" s="76">
        <v>75.09066524600793</v>
      </c>
      <c r="Z31" s="76">
        <v>74.312229497072764</v>
      </c>
      <c r="AA31" s="76">
        <v>73.868054938767258</v>
      </c>
      <c r="AB31" s="76">
        <v>74.111048332775624</v>
      </c>
    </row>
    <row r="32" spans="1:28">
      <c r="A32" s="75" t="s">
        <v>54</v>
      </c>
      <c r="B32" s="74" t="s">
        <v>46</v>
      </c>
      <c r="C32" s="77">
        <v>67.094225912945561</v>
      </c>
      <c r="D32" s="77">
        <v>65.282653233963146</v>
      </c>
      <c r="E32" s="77">
        <v>64.939130666779661</v>
      </c>
      <c r="F32" s="77">
        <v>65.62782538998124</v>
      </c>
      <c r="G32" s="77">
        <v>67.502658710267966</v>
      </c>
      <c r="H32" s="77">
        <v>69.667770312654881</v>
      </c>
      <c r="I32" s="77">
        <v>70.624846951031856</v>
      </c>
      <c r="J32" s="77">
        <v>70.129289343332985</v>
      </c>
      <c r="K32" s="77">
        <v>69.079769595914101</v>
      </c>
      <c r="L32" s="77">
        <v>69.555636620483511</v>
      </c>
      <c r="M32" s="77">
        <v>70.338814768439875</v>
      </c>
      <c r="N32" s="77">
        <v>71.378928437737272</v>
      </c>
      <c r="O32" s="77">
        <v>72.095363794547055</v>
      </c>
      <c r="P32" s="77">
        <v>72.155248014861016</v>
      </c>
      <c r="Q32" s="77">
        <v>73.173266934336951</v>
      </c>
      <c r="R32" s="77">
        <v>74.222238911464515</v>
      </c>
      <c r="S32" s="77">
        <v>74.771552995485152</v>
      </c>
      <c r="T32" s="77">
        <v>75.130683428731402</v>
      </c>
      <c r="U32" s="77">
        <v>74.585909757908553</v>
      </c>
      <c r="V32" s="77">
        <v>72.801296928756841</v>
      </c>
      <c r="W32" s="77">
        <v>72.217175542910908</v>
      </c>
      <c r="X32" s="77">
        <v>72.526517319886423</v>
      </c>
      <c r="Y32" s="77">
        <v>71.985125220916757</v>
      </c>
      <c r="Z32" s="77">
        <v>72.846467013776049</v>
      </c>
      <c r="AA32" s="77">
        <v>74.243304439462349</v>
      </c>
      <c r="AB32" s="77">
        <v>74.279972511184397</v>
      </c>
    </row>
    <row r="33" spans="1:28">
      <c r="A33" s="75" t="s">
        <v>55</v>
      </c>
      <c r="B33" s="74" t="s">
        <v>46</v>
      </c>
      <c r="C33" s="76">
        <v>72.984020810107765</v>
      </c>
      <c r="D33" s="76">
        <v>72.129937246216315</v>
      </c>
      <c r="E33" s="76">
        <v>71.62756598240469</v>
      </c>
      <c r="F33" s="76">
        <v>71.292914536157781</v>
      </c>
      <c r="G33" s="76">
        <v>72.2282806252272</v>
      </c>
      <c r="H33" s="76">
        <v>73.510292524377036</v>
      </c>
      <c r="I33" s="76">
        <v>75.307222421846916</v>
      </c>
      <c r="J33" s="76">
        <v>77.027509824937482</v>
      </c>
      <c r="K33" s="76">
        <v>78.277817150956764</v>
      </c>
      <c r="L33" s="76">
        <v>78.039353478566412</v>
      </c>
      <c r="M33" s="76">
        <v>77.901707912164525</v>
      </c>
      <c r="N33" s="76">
        <v>77.458448753462605</v>
      </c>
      <c r="O33" s="76">
        <v>77.105534547954619</v>
      </c>
      <c r="P33" s="76">
        <v>75.758608932833269</v>
      </c>
      <c r="Q33" s="76">
        <v>75.584151710125298</v>
      </c>
      <c r="R33" s="76">
        <v>75.194007690564092</v>
      </c>
      <c r="S33" s="76">
        <v>75.485405264529575</v>
      </c>
      <c r="T33" s="76">
        <v>76.901815844448024</v>
      </c>
      <c r="U33" s="76">
        <v>78.072007086813471</v>
      </c>
      <c r="V33" s="76">
        <v>76.473531159125713</v>
      </c>
      <c r="W33" s="76">
        <v>75.361512791991103</v>
      </c>
      <c r="X33" s="76">
        <v>75.343427559680094</v>
      </c>
      <c r="Y33" s="76">
        <v>75.78985485379765</v>
      </c>
      <c r="Z33" s="76">
        <v>75.485219694098419</v>
      </c>
      <c r="AA33" s="76">
        <v>75.308897901913355</v>
      </c>
      <c r="AB33" s="76">
        <v>74.857863118698745</v>
      </c>
    </row>
    <row r="34" spans="1:28">
      <c r="A34" s="75" t="s">
        <v>38</v>
      </c>
      <c r="B34" s="74" t="s">
        <v>46</v>
      </c>
      <c r="C34" s="77" t="s">
        <v>193</v>
      </c>
      <c r="D34" s="77" t="s">
        <v>193</v>
      </c>
      <c r="E34" s="77">
        <v>59.916543937162487</v>
      </c>
      <c r="F34" s="77">
        <v>58.913313296884773</v>
      </c>
      <c r="G34" s="77">
        <v>58.265041386978552</v>
      </c>
      <c r="H34" s="77">
        <v>58.140835901661028</v>
      </c>
      <c r="I34" s="77">
        <v>58.398013631064458</v>
      </c>
      <c r="J34" s="77">
        <v>58.808289004137443</v>
      </c>
      <c r="K34" s="77">
        <v>59.169991338869643</v>
      </c>
      <c r="L34" s="77">
        <v>57.513958737575727</v>
      </c>
      <c r="M34" s="77">
        <v>54.99825168032946</v>
      </c>
      <c r="N34" s="77">
        <v>53.456132221192462</v>
      </c>
      <c r="O34" s="77">
        <v>51.652541884746377</v>
      </c>
      <c r="P34" s="77">
        <v>51.406056860321378</v>
      </c>
      <c r="Q34" s="77">
        <v>51.856180604681199</v>
      </c>
      <c r="R34" s="77">
        <v>52.953961743397123</v>
      </c>
      <c r="S34" s="77">
        <v>54.467477312182098</v>
      </c>
      <c r="T34" s="77">
        <v>57.02253706428786</v>
      </c>
      <c r="U34" s="77">
        <v>59.23040900940002</v>
      </c>
      <c r="V34" s="77">
        <v>59.342478443939072</v>
      </c>
      <c r="W34" s="77">
        <v>58.947995712422738</v>
      </c>
      <c r="X34" s="77">
        <v>59.320293947881183</v>
      </c>
      <c r="Y34" s="77">
        <v>59.696625365792912</v>
      </c>
      <c r="Z34" s="77">
        <v>59.992243135036958</v>
      </c>
      <c r="AA34" s="77">
        <v>61.678290685893153</v>
      </c>
      <c r="AB34" s="77">
        <v>62.933392198358902</v>
      </c>
    </row>
    <row r="35" spans="1:28">
      <c r="A35" s="75" t="s">
        <v>56</v>
      </c>
      <c r="B35" s="74" t="s">
        <v>46</v>
      </c>
      <c r="C35" s="76">
        <v>65.553074419487118</v>
      </c>
      <c r="D35" s="76">
        <v>67.123227853628691</v>
      </c>
      <c r="E35" s="76">
        <v>65.346668266058884</v>
      </c>
      <c r="F35" s="76">
        <v>63.728975592268398</v>
      </c>
      <c r="G35" s="76">
        <v>62.604168203070827</v>
      </c>
      <c r="H35" s="76">
        <v>61.943200565637511</v>
      </c>
      <c r="I35" s="76">
        <v>62.107912071645323</v>
      </c>
      <c r="J35" s="76">
        <v>63.443378634403949</v>
      </c>
      <c r="K35" s="76">
        <v>66.73229338972142</v>
      </c>
      <c r="L35" s="76">
        <v>67.372802514881741</v>
      </c>
      <c r="M35" s="76">
        <v>68.264800183769808</v>
      </c>
      <c r="N35" s="76">
        <v>68.889748168848058</v>
      </c>
      <c r="O35" s="76">
        <v>68.72475619388581</v>
      </c>
      <c r="P35" s="76">
        <v>67.905491099671011</v>
      </c>
      <c r="Q35" s="76">
        <v>67.583473959397224</v>
      </c>
      <c r="R35" s="76">
        <v>67.305582007805526</v>
      </c>
      <c r="S35" s="76">
        <v>67.632905327610587</v>
      </c>
      <c r="T35" s="76">
        <v>67.614863515701558</v>
      </c>
      <c r="U35" s="76">
        <v>68.010630982936078</v>
      </c>
      <c r="V35" s="76">
        <v>66.08146351640427</v>
      </c>
      <c r="W35" s="76">
        <v>65.267121398005372</v>
      </c>
      <c r="X35" s="76">
        <v>63.810397221912098</v>
      </c>
      <c r="Y35" s="76">
        <v>61.416799638566403</v>
      </c>
      <c r="Z35" s="76">
        <v>60.623734428958024</v>
      </c>
      <c r="AA35" s="76">
        <v>62.617743954415623</v>
      </c>
      <c r="AB35" s="76">
        <v>63.900340871006172</v>
      </c>
    </row>
    <row r="36" spans="1:28">
      <c r="A36" s="967" t="s">
        <v>57</v>
      </c>
      <c r="B36" s="968" t="s">
        <v>46</v>
      </c>
      <c r="C36" s="963" t="s">
        <v>193</v>
      </c>
      <c r="D36" s="963" t="s">
        <v>193</v>
      </c>
      <c r="E36" s="963" t="s">
        <v>193</v>
      </c>
      <c r="F36" s="963" t="s">
        <v>193</v>
      </c>
      <c r="G36" s="963">
        <v>59.845658797733279</v>
      </c>
      <c r="H36" s="963">
        <v>60.1925892555468</v>
      </c>
      <c r="I36" s="963">
        <v>61.858402142378942</v>
      </c>
      <c r="J36" s="963">
        <v>61.091969991664342</v>
      </c>
      <c r="K36" s="963">
        <v>60.545871432912527</v>
      </c>
      <c r="L36" s="963">
        <v>58.132793699409333</v>
      </c>
      <c r="M36" s="963">
        <v>56.758366728040727</v>
      </c>
      <c r="N36" s="963">
        <v>56.851429338343848</v>
      </c>
      <c r="O36" s="963">
        <v>56.861904506725267</v>
      </c>
      <c r="P36" s="963">
        <v>57.748929336188432</v>
      </c>
      <c r="Q36" s="963">
        <v>57.000158136102449</v>
      </c>
      <c r="R36" s="963">
        <v>57.717945366618743</v>
      </c>
      <c r="S36" s="963">
        <v>59.403966651131462</v>
      </c>
      <c r="T36" s="963">
        <v>60.681256926491677</v>
      </c>
      <c r="U36" s="963">
        <v>62.269893092565908</v>
      </c>
      <c r="V36" s="963">
        <v>60.158143054916501</v>
      </c>
      <c r="W36" s="963">
        <v>58.75481535869995</v>
      </c>
      <c r="X36" s="963">
        <v>59.32261719740535</v>
      </c>
      <c r="Y36" s="963">
        <v>59.706066532997959</v>
      </c>
      <c r="Z36" s="963">
        <v>59.885116488464348</v>
      </c>
      <c r="AA36" s="963">
        <v>60.972626432980768</v>
      </c>
      <c r="AB36" s="963">
        <v>62.724901999118018</v>
      </c>
    </row>
    <row r="37" spans="1:28">
      <c r="A37" s="75" t="s">
        <v>40</v>
      </c>
      <c r="B37" s="74" t="s">
        <v>46</v>
      </c>
      <c r="C37" s="76" t="s">
        <v>193</v>
      </c>
      <c r="D37" s="76" t="s">
        <v>193</v>
      </c>
      <c r="E37" s="76" t="s">
        <v>193</v>
      </c>
      <c r="F37" s="76" t="s">
        <v>193</v>
      </c>
      <c r="G37" s="76" t="s">
        <v>193</v>
      </c>
      <c r="H37" s="76" t="s">
        <v>193</v>
      </c>
      <c r="I37" s="76" t="s">
        <v>193</v>
      </c>
      <c r="J37" s="76" t="s">
        <v>193</v>
      </c>
      <c r="K37" s="76" t="s">
        <v>193</v>
      </c>
      <c r="L37" s="76" t="s">
        <v>193</v>
      </c>
      <c r="M37" s="76">
        <v>62.827991778487139</v>
      </c>
      <c r="N37" s="76">
        <v>63.805659409232561</v>
      </c>
      <c r="O37" s="76">
        <v>63.434990582230633</v>
      </c>
      <c r="P37" s="76">
        <v>62.557760262970092</v>
      </c>
      <c r="Q37" s="76">
        <v>65.285911632793699</v>
      </c>
      <c r="R37" s="76">
        <v>65.956570119322052</v>
      </c>
      <c r="S37" s="76">
        <v>66.57020279458213</v>
      </c>
      <c r="T37" s="76">
        <v>67.771630210878129</v>
      </c>
      <c r="U37" s="76">
        <v>68.577702674508799</v>
      </c>
      <c r="V37" s="76">
        <v>67.530081059306738</v>
      </c>
      <c r="W37" s="76">
        <v>66.198854230634325</v>
      </c>
      <c r="X37" s="76">
        <v>64.404466926162655</v>
      </c>
      <c r="Y37" s="76">
        <v>64.073285929752643</v>
      </c>
      <c r="Z37" s="76">
        <v>63.255367111819808</v>
      </c>
      <c r="AA37" s="76">
        <v>63.876268171523272</v>
      </c>
      <c r="AB37" s="76">
        <v>65.219875524630339</v>
      </c>
    </row>
    <row r="38" spans="1:28">
      <c r="A38" s="75" t="s">
        <v>27</v>
      </c>
      <c r="B38" s="74" t="s">
        <v>46</v>
      </c>
      <c r="C38" s="77">
        <v>51.778541603823022</v>
      </c>
      <c r="D38" s="77">
        <v>51.835515138614603</v>
      </c>
      <c r="E38" s="77">
        <v>50.457142185903187</v>
      </c>
      <c r="F38" s="77">
        <v>47.976318370778642</v>
      </c>
      <c r="G38" s="77">
        <v>47.397828492713927</v>
      </c>
      <c r="H38" s="77">
        <v>48.275305014077581</v>
      </c>
      <c r="I38" s="77">
        <v>49.259073717862911</v>
      </c>
      <c r="J38" s="77">
        <v>50.696816999363911</v>
      </c>
      <c r="K38" s="77">
        <v>52.446698351166923</v>
      </c>
      <c r="L38" s="77">
        <v>55.005527530118442</v>
      </c>
      <c r="M38" s="77">
        <v>57.402066945700582</v>
      </c>
      <c r="N38" s="77">
        <v>58.84412985472872</v>
      </c>
      <c r="O38" s="77">
        <v>59.88925965234985</v>
      </c>
      <c r="P38" s="77">
        <v>61.116182714890932</v>
      </c>
      <c r="Q38" s="77">
        <v>62.267020933666508</v>
      </c>
      <c r="R38" s="77">
        <v>64.548051000552164</v>
      </c>
      <c r="S38" s="77">
        <v>65.99940280954884</v>
      </c>
      <c r="T38" s="77">
        <v>66.784919691624907</v>
      </c>
      <c r="U38" s="77">
        <v>65.440369472961507</v>
      </c>
      <c r="V38" s="77">
        <v>60.81693679799772</v>
      </c>
      <c r="W38" s="77">
        <v>59.661632963785287</v>
      </c>
      <c r="X38" s="77">
        <v>58.802422439748938</v>
      </c>
      <c r="Y38" s="77">
        <v>56.514575840451897</v>
      </c>
      <c r="Z38" s="77">
        <v>55.5652622731197</v>
      </c>
      <c r="AA38" s="77">
        <v>56.779207150438019</v>
      </c>
      <c r="AB38" s="77">
        <v>58.716836149450927</v>
      </c>
    </row>
    <row r="39" spans="1:28">
      <c r="A39" s="75" t="s">
        <v>43</v>
      </c>
      <c r="B39" s="74" t="s">
        <v>46</v>
      </c>
      <c r="C39" s="76">
        <v>83.117123795403998</v>
      </c>
      <c r="D39" s="76">
        <v>81.005895357406047</v>
      </c>
      <c r="E39" s="76">
        <v>77.225178931914115</v>
      </c>
      <c r="F39" s="76">
        <v>72.60574986266252</v>
      </c>
      <c r="G39" s="76">
        <v>71.470160116448326</v>
      </c>
      <c r="H39" s="76">
        <v>72.202100688156463</v>
      </c>
      <c r="I39" s="76">
        <v>71.578187071144811</v>
      </c>
      <c r="J39" s="76">
        <v>70.710165825522708</v>
      </c>
      <c r="K39" s="76">
        <v>71.544130864641375</v>
      </c>
      <c r="L39" s="76">
        <v>72.867383512544805</v>
      </c>
      <c r="M39" s="76">
        <v>74.328811138878976</v>
      </c>
      <c r="N39" s="76">
        <v>75.381611643592478</v>
      </c>
      <c r="O39" s="76">
        <v>75.160550458715605</v>
      </c>
      <c r="P39" s="76">
        <v>74.410031567870931</v>
      </c>
      <c r="Q39" s="76">
        <v>73.660076019109383</v>
      </c>
      <c r="R39" s="76">
        <v>74.013414443924489</v>
      </c>
      <c r="S39" s="76">
        <v>74.639522109310619</v>
      </c>
      <c r="T39" s="76">
        <v>74.190389429138165</v>
      </c>
      <c r="U39" s="76">
        <v>74.33082741581805</v>
      </c>
      <c r="V39" s="76">
        <v>72.214137846552532</v>
      </c>
      <c r="W39" s="76">
        <v>72.131013238956612</v>
      </c>
      <c r="X39" s="76">
        <v>73.591019179158195</v>
      </c>
      <c r="Y39" s="76">
        <v>73.771377137713785</v>
      </c>
      <c r="Z39" s="76">
        <v>74.429857206482623</v>
      </c>
      <c r="AA39" s="76">
        <v>74.893665352891801</v>
      </c>
      <c r="AB39" s="76">
        <v>75.544130388725421</v>
      </c>
    </row>
    <row r="40" spans="1:28">
      <c r="A40" s="75" t="s">
        <v>58</v>
      </c>
      <c r="B40" s="74" t="s">
        <v>46</v>
      </c>
      <c r="C40" s="77" t="s">
        <v>193</v>
      </c>
      <c r="D40" s="77">
        <v>78.214626252276702</v>
      </c>
      <c r="E40" s="77">
        <v>77.951201200654268</v>
      </c>
      <c r="F40" s="77">
        <v>77.332754521872204</v>
      </c>
      <c r="G40" s="77">
        <v>76.082739797076869</v>
      </c>
      <c r="H40" s="77">
        <v>76.714489239166596</v>
      </c>
      <c r="I40" s="77">
        <v>76.991591353556814</v>
      </c>
      <c r="J40" s="77">
        <v>76.880662261129757</v>
      </c>
      <c r="K40" s="77">
        <v>78.038867863529845</v>
      </c>
      <c r="L40" s="77">
        <v>78.426739679350348</v>
      </c>
      <c r="M40" s="77">
        <v>78.338358429318276</v>
      </c>
      <c r="N40" s="77">
        <v>79.14809597172723</v>
      </c>
      <c r="O40" s="77">
        <v>78.87560913581197</v>
      </c>
      <c r="P40" s="77">
        <v>77.918522186045877</v>
      </c>
      <c r="Q40" s="77">
        <v>77.396045131185005</v>
      </c>
      <c r="R40" s="77">
        <v>77.19637925511914</v>
      </c>
      <c r="S40" s="77">
        <v>77.937976410149972</v>
      </c>
      <c r="T40" s="77">
        <v>78.590137582727721</v>
      </c>
      <c r="U40" s="77">
        <v>79.503067012544065</v>
      </c>
      <c r="V40" s="77">
        <v>79.021174776893218</v>
      </c>
      <c r="W40" s="77">
        <v>78.589661630255634</v>
      </c>
      <c r="X40" s="77">
        <v>79.345148836828628</v>
      </c>
      <c r="Y40" s="77">
        <v>79.446618129314501</v>
      </c>
      <c r="Z40" s="77">
        <v>79.551970977047574</v>
      </c>
      <c r="AA40" s="77">
        <v>79.839918966758589</v>
      </c>
      <c r="AB40" s="77">
        <v>80.22400444629298</v>
      </c>
    </row>
    <row r="41" spans="1:28">
      <c r="A41" s="75" t="s">
        <v>59</v>
      </c>
      <c r="B41" s="74" t="s">
        <v>46</v>
      </c>
      <c r="C41" s="76">
        <v>54.536381781890761</v>
      </c>
      <c r="D41" s="76">
        <v>54.937514599392671</v>
      </c>
      <c r="E41" s="76">
        <v>53.706380928083462</v>
      </c>
      <c r="F41" s="76">
        <v>49.951594611788792</v>
      </c>
      <c r="G41" s="76">
        <v>52.441127337392899</v>
      </c>
      <c r="H41" s="76">
        <v>52.365210547028731</v>
      </c>
      <c r="I41" s="76">
        <v>52.522331140743773</v>
      </c>
      <c r="J41" s="76">
        <v>51.329335332333827</v>
      </c>
      <c r="K41" s="76">
        <v>51.387021874618107</v>
      </c>
      <c r="L41" s="76">
        <v>50.788107823674331</v>
      </c>
      <c r="M41" s="76">
        <v>48.897024312400262</v>
      </c>
      <c r="N41" s="76">
        <v>47.79887239673225</v>
      </c>
      <c r="O41" s="76">
        <v>46.707670043415341</v>
      </c>
      <c r="P41" s="76">
        <v>45.528527593720817</v>
      </c>
      <c r="Q41" s="76">
        <v>44.117305593609963</v>
      </c>
      <c r="R41" s="76">
        <v>44.404398010858159</v>
      </c>
      <c r="S41" s="76">
        <v>44.567289363324427</v>
      </c>
      <c r="T41" s="76">
        <v>44.595012138600751</v>
      </c>
      <c r="U41" s="76">
        <v>44.900134894042907</v>
      </c>
      <c r="V41" s="76">
        <v>44.258930671056291</v>
      </c>
      <c r="W41" s="76">
        <v>46.288972104178058</v>
      </c>
      <c r="X41" s="76">
        <v>48.430983938230312</v>
      </c>
      <c r="Y41" s="76">
        <v>48.899542824776468</v>
      </c>
      <c r="Z41" s="76">
        <v>49.51993944464364</v>
      </c>
      <c r="AA41" s="76">
        <v>49.548824983326142</v>
      </c>
      <c r="AB41" s="76">
        <v>50.194839184971208</v>
      </c>
    </row>
    <row r="42" spans="1:28">
      <c r="A42" s="75" t="s">
        <v>60</v>
      </c>
      <c r="B42" s="74" t="s">
        <v>46</v>
      </c>
      <c r="C42" s="77">
        <v>72.47626210002575</v>
      </c>
      <c r="D42" s="77">
        <v>70.818760155324838</v>
      </c>
      <c r="E42" s="77">
        <v>69.037530266343822</v>
      </c>
      <c r="F42" s="77">
        <v>68.240508768548864</v>
      </c>
      <c r="G42" s="77">
        <v>68.667235635823033</v>
      </c>
      <c r="H42" s="77">
        <v>69.194612424409016</v>
      </c>
      <c r="I42" s="77">
        <v>69.734857832250285</v>
      </c>
      <c r="J42" s="77">
        <v>70.635680109364316</v>
      </c>
      <c r="K42" s="77">
        <v>71.037133976770818</v>
      </c>
      <c r="L42" s="77">
        <v>71.536017812050289</v>
      </c>
      <c r="M42" s="77">
        <v>72.15377965094288</v>
      </c>
      <c r="N42" s="77">
        <v>72.465830670497567</v>
      </c>
      <c r="O42" s="77">
        <v>72.517951150163256</v>
      </c>
      <c r="P42" s="77">
        <v>72.716228335979366</v>
      </c>
      <c r="Q42" s="77">
        <v>72.706671606437553</v>
      </c>
      <c r="R42" s="77">
        <v>72.715579828894377</v>
      </c>
      <c r="S42" s="77">
        <v>72.649089472469328</v>
      </c>
      <c r="T42" s="77">
        <v>72.442937916509905</v>
      </c>
      <c r="U42" s="77">
        <v>72.681835211153484</v>
      </c>
      <c r="V42" s="77">
        <v>70.623632412976207</v>
      </c>
      <c r="W42" s="77">
        <v>70.212234524488721</v>
      </c>
      <c r="X42" s="77">
        <v>70.248497229560741</v>
      </c>
      <c r="Y42" s="77">
        <v>70.708311472223954</v>
      </c>
      <c r="Z42" s="77">
        <v>71.129154132904333</v>
      </c>
      <c r="AA42" s="77">
        <v>72.642536054774069</v>
      </c>
      <c r="AB42" s="77">
        <v>73.226005260512522</v>
      </c>
    </row>
    <row r="43" spans="1:28">
      <c r="A43" s="75" t="s">
        <v>61</v>
      </c>
      <c r="B43" s="74" t="s">
        <v>46</v>
      </c>
      <c r="C43" s="76">
        <v>72.192797603786914</v>
      </c>
      <c r="D43" s="76">
        <v>70.968522251511871</v>
      </c>
      <c r="E43" s="76">
        <v>70.807250993076138</v>
      </c>
      <c r="F43" s="76">
        <v>71.210810942486177</v>
      </c>
      <c r="G43" s="76">
        <v>72.001712876124074</v>
      </c>
      <c r="H43" s="76">
        <v>72.534507619497774</v>
      </c>
      <c r="I43" s="76">
        <v>72.859994195791359</v>
      </c>
      <c r="J43" s="76">
        <v>73.504183611461698</v>
      </c>
      <c r="K43" s="76">
        <v>73.846136058826247</v>
      </c>
      <c r="L43" s="76">
        <v>73.948045575657986</v>
      </c>
      <c r="M43" s="76">
        <v>74.095393359425159</v>
      </c>
      <c r="N43" s="76">
        <v>73.133760700249695</v>
      </c>
      <c r="O43" s="76">
        <v>71.929996408397827</v>
      </c>
      <c r="P43" s="76">
        <v>71.222521225998705</v>
      </c>
      <c r="Q43" s="76">
        <v>71.222628994060898</v>
      </c>
      <c r="R43" s="76">
        <v>71.530882553111283</v>
      </c>
      <c r="S43" s="76">
        <v>71.998592139792237</v>
      </c>
      <c r="T43" s="76">
        <v>71.780821917808225</v>
      </c>
      <c r="U43" s="76">
        <v>70.886861350991225</v>
      </c>
      <c r="V43" s="76">
        <v>67.624353523455156</v>
      </c>
      <c r="W43" s="76">
        <v>66.68926553672317</v>
      </c>
      <c r="X43" s="76">
        <v>66.646655660613334</v>
      </c>
      <c r="Y43" s="76">
        <v>67.136672359693378</v>
      </c>
      <c r="Z43" s="76">
        <v>67.359480290902624</v>
      </c>
      <c r="AA43" s="76">
        <v>68.149684462551789</v>
      </c>
      <c r="AB43" s="76">
        <v>68.709157925136935</v>
      </c>
    </row>
    <row r="44" spans="1:28">
      <c r="A44" s="75" t="s">
        <v>254</v>
      </c>
      <c r="B44" s="74" t="s">
        <v>46</v>
      </c>
      <c r="C44" s="77">
        <v>65.679573286294925</v>
      </c>
      <c r="D44" s="77">
        <v>64.963417519758067</v>
      </c>
      <c r="E44" s="77">
        <v>64.330034559535505</v>
      </c>
      <c r="F44" s="77">
        <v>63.904292085577161</v>
      </c>
      <c r="G44" s="77">
        <v>64.069652685537406</v>
      </c>
      <c r="H44" s="77">
        <v>64.230368419940191</v>
      </c>
      <c r="I44" s="77">
        <v>64.396861927501476</v>
      </c>
      <c r="J44" s="77">
        <v>64.840828619259383</v>
      </c>
      <c r="K44" s="77">
        <v>65.003547231927598</v>
      </c>
      <c r="L44" s="77">
        <v>65.173214060096186</v>
      </c>
      <c r="M44" s="77">
        <v>65.441311487387821</v>
      </c>
      <c r="N44" s="77">
        <v>65.262381697881978</v>
      </c>
      <c r="O44" s="77">
        <v>64.909901192033416</v>
      </c>
      <c r="P44" s="77">
        <v>64.720778524694026</v>
      </c>
      <c r="Q44" s="77">
        <v>64.99184969851909</v>
      </c>
      <c r="R44" s="77">
        <v>65.355750647505943</v>
      </c>
      <c r="S44" s="77">
        <v>66.037165709296801</v>
      </c>
      <c r="T44" s="77">
        <v>66.459398725376744</v>
      </c>
      <c r="U44" s="77">
        <v>66.537493240636437</v>
      </c>
      <c r="V44" s="77">
        <v>64.748893853834048</v>
      </c>
      <c r="W44" s="77">
        <v>64.647186125661136</v>
      </c>
      <c r="X44" s="77">
        <v>64.827887346923603</v>
      </c>
      <c r="Y44" s="77">
        <v>65.112112820202086</v>
      </c>
      <c r="Z44" s="77">
        <v>65.268573834193347</v>
      </c>
      <c r="AA44" s="77">
        <v>65.790203228914962</v>
      </c>
      <c r="AB44" s="77">
        <v>66.331234540347879</v>
      </c>
    </row>
    <row r="45" spans="1:28">
      <c r="A45" s="75" t="s">
        <v>508</v>
      </c>
      <c r="B45" s="74" t="s">
        <v>46</v>
      </c>
      <c r="C45" s="76">
        <v>61.658593923125103</v>
      </c>
      <c r="D45" s="76">
        <v>62.088824639387063</v>
      </c>
      <c r="E45" s="76">
        <v>60.998133746401848</v>
      </c>
      <c r="F45" s="76">
        <v>60.235620197574583</v>
      </c>
      <c r="G45" s="76">
        <v>59.936154481043623</v>
      </c>
      <c r="H45" s="76">
        <v>60.201866556481029</v>
      </c>
      <c r="I45" s="76">
        <v>60.412200162814699</v>
      </c>
      <c r="J45" s="76">
        <v>60.702153900152972</v>
      </c>
      <c r="K45" s="76">
        <v>61.467749632519947</v>
      </c>
      <c r="L45" s="76">
        <v>62.013572206033288</v>
      </c>
      <c r="M45" s="76">
        <v>62.616292644078662</v>
      </c>
      <c r="N45" s="76">
        <v>63.026271448763403</v>
      </c>
      <c r="O45" s="76">
        <v>63.060447646157733</v>
      </c>
      <c r="P45" s="76">
        <v>63.213924876318771</v>
      </c>
      <c r="Q45" s="76">
        <v>63.546372605268772</v>
      </c>
      <c r="R45" s="76">
        <v>64.067380494631024</v>
      </c>
      <c r="S45" s="76">
        <v>64.953060098186484</v>
      </c>
      <c r="T45" s="76">
        <v>65.8530687800436</v>
      </c>
      <c r="U45" s="76">
        <v>66.486384175323565</v>
      </c>
      <c r="V45" s="76">
        <v>65.117142366574399</v>
      </c>
      <c r="W45" s="76">
        <v>64.789467762979683</v>
      </c>
      <c r="X45" s="76">
        <v>64.943163013158482</v>
      </c>
      <c r="Y45" s="76">
        <v>64.777559961072924</v>
      </c>
      <c r="Z45" s="76">
        <v>64.721201396839206</v>
      </c>
      <c r="AA45" s="76">
        <v>65.443841006222428</v>
      </c>
      <c r="AB45" s="76">
        <v>66.172665572417301</v>
      </c>
    </row>
    <row r="46" spans="1:28">
      <c r="A46" s="75" t="s">
        <v>509</v>
      </c>
      <c r="B46" s="74" t="s">
        <v>46</v>
      </c>
      <c r="C46" s="77">
        <v>61.582816701264932</v>
      </c>
      <c r="D46" s="77">
        <v>62.027278590790338</v>
      </c>
      <c r="E46" s="77">
        <v>61.14571561493154</v>
      </c>
      <c r="F46" s="77">
        <v>60.244837498399761</v>
      </c>
      <c r="G46" s="77">
        <v>59.98241172573907</v>
      </c>
      <c r="H46" s="77">
        <v>60.34559063561683</v>
      </c>
      <c r="I46" s="77">
        <v>60.556747751824737</v>
      </c>
      <c r="J46" s="77">
        <v>60.885360663950863</v>
      </c>
      <c r="K46" s="77">
        <v>61.773316292983353</v>
      </c>
      <c r="L46" s="77">
        <v>62.634535514814232</v>
      </c>
      <c r="M46" s="77">
        <v>63.644614362732653</v>
      </c>
      <c r="N46" s="77">
        <v>64.272701530670176</v>
      </c>
      <c r="O46" s="77">
        <v>64.477427111975729</v>
      </c>
      <c r="P46" s="77">
        <v>64.651829854164191</v>
      </c>
      <c r="Q46" s="77">
        <v>65.02404339222862</v>
      </c>
      <c r="R46" s="77">
        <v>65.474904231386986</v>
      </c>
      <c r="S46" s="77">
        <v>66.285372060245166</v>
      </c>
      <c r="T46" s="77">
        <v>67.024695251575963</v>
      </c>
      <c r="U46" s="77">
        <v>67.519515569185003</v>
      </c>
      <c r="V46" s="77">
        <v>66.056923573548985</v>
      </c>
      <c r="W46" s="77">
        <v>65.75553384758183</v>
      </c>
      <c r="X46" s="77">
        <v>65.842036096115905</v>
      </c>
      <c r="Y46" s="77">
        <v>65.529010017673357</v>
      </c>
      <c r="Z46" s="77">
        <v>65.346248557832681</v>
      </c>
      <c r="AA46" s="77">
        <v>65.867677868086815</v>
      </c>
      <c r="AB46" s="77">
        <v>66.462659062513268</v>
      </c>
    </row>
    <row r="47" spans="1:28">
      <c r="A47" s="75" t="s">
        <v>510</v>
      </c>
      <c r="B47" s="74" t="s">
        <v>46</v>
      </c>
      <c r="C47" s="76">
        <v>61.658593923125103</v>
      </c>
      <c r="D47" s="76">
        <v>62.088824639387063</v>
      </c>
      <c r="E47" s="76">
        <v>60.998133746401848</v>
      </c>
      <c r="F47" s="76">
        <v>60.235620197574583</v>
      </c>
      <c r="G47" s="76">
        <v>59.936154481043623</v>
      </c>
      <c r="H47" s="76">
        <v>60.201866556481029</v>
      </c>
      <c r="I47" s="76">
        <v>60.412200162814699</v>
      </c>
      <c r="J47" s="76">
        <v>60.702153900152972</v>
      </c>
      <c r="K47" s="76">
        <v>61.467749632519947</v>
      </c>
      <c r="L47" s="76">
        <v>62.013572206033288</v>
      </c>
      <c r="M47" s="76">
        <v>62.391282080890583</v>
      </c>
      <c r="N47" s="76">
        <v>62.729483773078613</v>
      </c>
      <c r="O47" s="76">
        <v>62.492744228401712</v>
      </c>
      <c r="P47" s="76">
        <v>62.682614430381072</v>
      </c>
      <c r="Q47" s="76">
        <v>63.038423956996603</v>
      </c>
      <c r="R47" s="76">
        <v>63.551501129393131</v>
      </c>
      <c r="S47" s="76">
        <v>64.48195907839964</v>
      </c>
      <c r="T47" s="76">
        <v>65.400160620021182</v>
      </c>
      <c r="U47" s="76">
        <v>66.037469868260985</v>
      </c>
      <c r="V47" s="76">
        <v>64.69716059134511</v>
      </c>
      <c r="W47" s="76">
        <v>64.410082042214754</v>
      </c>
      <c r="X47" s="76">
        <v>64.492799871331968</v>
      </c>
      <c r="Y47" s="76">
        <v>64.377139975436847</v>
      </c>
      <c r="Z47" s="76">
        <v>64.331329586168479</v>
      </c>
      <c r="AA47" s="76">
        <v>65.096283094330957</v>
      </c>
      <c r="AB47" s="76">
        <v>65.840573116667031</v>
      </c>
    </row>
    <row r="48" spans="1:28">
      <c r="A48" s="394" t="s">
        <v>64</v>
      </c>
      <c r="B48" s="78"/>
      <c r="C48" s="79">
        <f>AVERAGE(C9:C43)</f>
        <v>64.758007753205675</v>
      </c>
      <c r="D48" s="79">
        <f t="shared" ref="D48:AB48" si="0">AVERAGE(D9:D43)</f>
        <v>65.1283072180956</v>
      </c>
      <c r="E48" s="79">
        <f t="shared" si="0"/>
        <v>63.969246086470321</v>
      </c>
      <c r="F48" s="79">
        <f t="shared" si="0"/>
        <v>63.172000897422691</v>
      </c>
      <c r="G48" s="79">
        <f t="shared" si="0"/>
        <v>63.340088808331053</v>
      </c>
      <c r="H48" s="79">
        <f t="shared" si="0"/>
        <v>63.766605792504905</v>
      </c>
      <c r="I48" s="79">
        <f t="shared" si="0"/>
        <v>63.781616868789456</v>
      </c>
      <c r="J48" s="79">
        <f t="shared" si="0"/>
        <v>64.115413921318805</v>
      </c>
      <c r="K48" s="79">
        <f t="shared" si="0"/>
        <v>64.545851231582716</v>
      </c>
      <c r="L48" s="79">
        <f t="shared" si="0"/>
        <v>64.920255494179145</v>
      </c>
      <c r="M48" s="79">
        <f t="shared" si="0"/>
        <v>65.029192008149323</v>
      </c>
      <c r="N48" s="79">
        <f t="shared" si="0"/>
        <v>65.205285632027042</v>
      </c>
      <c r="O48" s="79">
        <f t="shared" si="0"/>
        <v>65.172993261572515</v>
      </c>
      <c r="P48" s="79">
        <f t="shared" si="0"/>
        <v>65.131963396744283</v>
      </c>
      <c r="Q48" s="79">
        <f t="shared" si="0"/>
        <v>65.261664787206129</v>
      </c>
      <c r="R48" s="79">
        <f t="shared" si="0"/>
        <v>65.87377056817698</v>
      </c>
      <c r="S48" s="79">
        <f t="shared" si="0"/>
        <v>66.779480110472292</v>
      </c>
      <c r="T48" s="79">
        <f t="shared" si="0"/>
        <v>67.505253287672829</v>
      </c>
      <c r="U48" s="79">
        <f t="shared" si="0"/>
        <v>67.848623960015274</v>
      </c>
      <c r="V48" s="79">
        <f t="shared" si="0"/>
        <v>65.964216232188036</v>
      </c>
      <c r="W48" s="79">
        <f t="shared" si="0"/>
        <v>65.630577221736573</v>
      </c>
      <c r="X48" s="79">
        <f t="shared" si="0"/>
        <v>65.91862740095192</v>
      </c>
      <c r="Y48" s="79">
        <f t="shared" si="0"/>
        <v>66.059421528739477</v>
      </c>
      <c r="Z48" s="79">
        <f t="shared" si="0"/>
        <v>66.255956715060336</v>
      </c>
      <c r="AA48" s="79">
        <f t="shared" si="0"/>
        <v>66.908401129639088</v>
      </c>
      <c r="AB48" s="79">
        <f t="shared" si="0"/>
        <v>67.657884633735065</v>
      </c>
    </row>
    <row r="49" spans="1:28">
      <c r="A49" s="394" t="s">
        <v>3323</v>
      </c>
      <c r="C49" s="79">
        <f>STDEV(C9:C43)</f>
        <v>9.0437880337666954</v>
      </c>
      <c r="D49" s="79">
        <f t="shared" ref="D49:AB49" si="1">STDEV(D9:D43)</f>
        <v>8.9124783688049174</v>
      </c>
      <c r="E49" s="79">
        <f t="shared" si="1"/>
        <v>8.182658030320372</v>
      </c>
      <c r="F49" s="79">
        <f t="shared" si="1"/>
        <v>7.9764479365832814</v>
      </c>
      <c r="G49" s="79">
        <f t="shared" si="1"/>
        <v>7.7623306223051554</v>
      </c>
      <c r="H49" s="79">
        <f t="shared" si="1"/>
        <v>8.036492963435915</v>
      </c>
      <c r="I49" s="79">
        <f t="shared" si="1"/>
        <v>7.9860530337563196</v>
      </c>
      <c r="J49" s="79">
        <f t="shared" si="1"/>
        <v>7.972470883615026</v>
      </c>
      <c r="K49" s="79">
        <f t="shared" si="1"/>
        <v>8.0430581094051039</v>
      </c>
      <c r="L49" s="79">
        <f t="shared" si="1"/>
        <v>8.2511962645553396</v>
      </c>
      <c r="M49" s="79">
        <f t="shared" si="1"/>
        <v>8.2500944766247404</v>
      </c>
      <c r="N49" s="79">
        <f t="shared" si="1"/>
        <v>8.3642174722354472</v>
      </c>
      <c r="O49" s="79">
        <f t="shared" si="1"/>
        <v>8.2636016811670761</v>
      </c>
      <c r="P49" s="79">
        <f t="shared" si="1"/>
        <v>8.1024397846243961</v>
      </c>
      <c r="Q49" s="79">
        <f t="shared" si="1"/>
        <v>7.9553031681747912</v>
      </c>
      <c r="R49" s="79">
        <f t="shared" si="1"/>
        <v>7.9089628357938828</v>
      </c>
      <c r="S49" s="79">
        <f t="shared" si="1"/>
        <v>7.8690763823797667</v>
      </c>
      <c r="T49" s="79">
        <f t="shared" si="1"/>
        <v>7.8254049939881982</v>
      </c>
      <c r="U49" s="79">
        <f t="shared" si="1"/>
        <v>7.6892617634304594</v>
      </c>
      <c r="V49" s="79">
        <f t="shared" si="1"/>
        <v>7.4308500424156581</v>
      </c>
      <c r="W49" s="79">
        <f t="shared" si="1"/>
        <v>7.2093665049971767</v>
      </c>
      <c r="X49" s="79">
        <f t="shared" si="1"/>
        <v>7.2411895159029775</v>
      </c>
      <c r="Y49" s="79">
        <f t="shared" si="1"/>
        <v>7.5089599950940098</v>
      </c>
      <c r="Z49" s="79">
        <f t="shared" si="1"/>
        <v>7.726223805083035</v>
      </c>
      <c r="AA49" s="79">
        <f t="shared" si="1"/>
        <v>7.5533546479594946</v>
      </c>
      <c r="AB49" s="79">
        <f t="shared" si="1"/>
        <v>7.407883666160604</v>
      </c>
    </row>
    <row r="50" spans="1:28">
      <c r="A50" s="668" t="s">
        <v>3324</v>
      </c>
      <c r="B50" s="969"/>
      <c r="C50" s="927"/>
      <c r="D50" s="927"/>
      <c r="E50" s="927"/>
      <c r="F50" s="927"/>
      <c r="G50" s="927">
        <f>(G36-G48)/G49</f>
        <v>-0.45017794018673796</v>
      </c>
      <c r="H50" s="927">
        <f t="shared" ref="H50:AB50" si="2">(H36-H48)/H49</f>
        <v>-0.44472340773755537</v>
      </c>
      <c r="I50" s="927">
        <f t="shared" si="2"/>
        <v>-0.24082168228551201</v>
      </c>
      <c r="J50" s="927">
        <f t="shared" si="2"/>
        <v>-0.37923549346140928</v>
      </c>
      <c r="K50" s="927">
        <f t="shared" si="2"/>
        <v>-0.49732076335403269</v>
      </c>
      <c r="L50" s="927">
        <f t="shared" si="2"/>
        <v>-0.82260336285136104</v>
      </c>
      <c r="M50" s="927">
        <f t="shared" si="2"/>
        <v>-1.0025127958888946</v>
      </c>
      <c r="N50" s="927">
        <f t="shared" si="2"/>
        <v>-0.99876124950281997</v>
      </c>
      <c r="O50" s="927">
        <f t="shared" si="2"/>
        <v>-1.0057465346845547</v>
      </c>
      <c r="P50" s="927">
        <f t="shared" si="2"/>
        <v>-0.91121122239825503</v>
      </c>
      <c r="Q50" s="927">
        <f t="shared" si="2"/>
        <v>-1.0384904857119532</v>
      </c>
      <c r="R50" s="927">
        <f t="shared" si="2"/>
        <v>-1.0312129884650767</v>
      </c>
      <c r="S50" s="927">
        <f t="shared" si="2"/>
        <v>-0.93727816340122072</v>
      </c>
      <c r="T50" s="927">
        <f t="shared" si="2"/>
        <v>-0.87203107908454958</v>
      </c>
      <c r="U50" s="927">
        <f t="shared" si="2"/>
        <v>-0.72552229837998017</v>
      </c>
      <c r="V50" s="927">
        <f t="shared" si="2"/>
        <v>-0.78134710620321823</v>
      </c>
      <c r="W50" s="927">
        <f t="shared" si="2"/>
        <v>-0.95372621967140714</v>
      </c>
      <c r="X50" s="927">
        <f t="shared" si="2"/>
        <v>-0.91090147399961341</v>
      </c>
      <c r="Y50" s="927">
        <f t="shared" si="2"/>
        <v>-0.84610318870955403</v>
      </c>
      <c r="Z50" s="927">
        <f t="shared" si="2"/>
        <v>-0.82457360637219068</v>
      </c>
      <c r="AA50" s="927">
        <f t="shared" si="2"/>
        <v>-0.78584615357122733</v>
      </c>
      <c r="AB50" s="927">
        <f t="shared" si="2"/>
        <v>-0.66590984104556539</v>
      </c>
    </row>
    <row r="53" spans="1:28">
      <c r="A53" s="66" t="s">
        <v>506</v>
      </c>
    </row>
    <row r="54" spans="1:28">
      <c r="A54" s="68" t="s">
        <v>227</v>
      </c>
      <c r="B54" s="69"/>
      <c r="C54" s="1130" t="s">
        <v>250</v>
      </c>
      <c r="D54" s="1131"/>
      <c r="E54" s="1131"/>
      <c r="F54" s="1131"/>
      <c r="G54" s="1131"/>
      <c r="H54" s="1131"/>
      <c r="I54" s="1131"/>
      <c r="J54" s="1131"/>
      <c r="K54" s="1131"/>
      <c r="L54" s="1131"/>
      <c r="M54" s="1131"/>
      <c r="N54" s="1131"/>
      <c r="O54" s="1131"/>
      <c r="P54" s="1131"/>
      <c r="Q54" s="1131"/>
      <c r="R54" s="1131"/>
      <c r="S54" s="1131"/>
      <c r="T54" s="1131"/>
      <c r="U54" s="1131"/>
      <c r="V54" s="1131"/>
      <c r="W54" s="1131"/>
      <c r="X54" s="1131"/>
      <c r="Y54" s="1131"/>
      <c r="Z54" s="1131"/>
      <c r="AA54" s="1131"/>
      <c r="AB54" s="1132"/>
    </row>
    <row r="55" spans="1:28">
      <c r="A55" s="68" t="s">
        <v>246</v>
      </c>
      <c r="B55" s="69"/>
      <c r="C55" s="1130" t="s">
        <v>106</v>
      </c>
      <c r="D55" s="1131"/>
      <c r="E55" s="1131"/>
      <c r="F55" s="1131"/>
      <c r="G55" s="1131"/>
      <c r="H55" s="1131"/>
      <c r="I55" s="1131"/>
      <c r="J55" s="1131"/>
      <c r="K55" s="1131"/>
      <c r="L55" s="1131"/>
      <c r="M55" s="1131"/>
      <c r="N55" s="1131"/>
      <c r="O55" s="1131"/>
      <c r="P55" s="1131"/>
      <c r="Q55" s="1131"/>
      <c r="R55" s="1131"/>
      <c r="S55" s="1131"/>
      <c r="T55" s="1131"/>
      <c r="U55" s="1131"/>
      <c r="V55" s="1131"/>
      <c r="W55" s="1131"/>
      <c r="X55" s="1131"/>
      <c r="Y55" s="1131"/>
      <c r="Z55" s="1131"/>
      <c r="AA55" s="1131"/>
      <c r="AB55" s="1132"/>
    </row>
    <row r="56" spans="1:28">
      <c r="A56" s="68" t="s">
        <v>252</v>
      </c>
      <c r="B56" s="69"/>
      <c r="C56" s="1130" t="s">
        <v>253</v>
      </c>
      <c r="D56" s="1131"/>
      <c r="E56" s="1131"/>
      <c r="F56" s="1131"/>
      <c r="G56" s="1131"/>
      <c r="H56" s="1131"/>
      <c r="I56" s="1131"/>
      <c r="J56" s="1131"/>
      <c r="K56" s="1131"/>
      <c r="L56" s="1131"/>
      <c r="M56" s="1131"/>
      <c r="N56" s="1131"/>
      <c r="O56" s="1131"/>
      <c r="P56" s="1131"/>
      <c r="Q56" s="1131"/>
      <c r="R56" s="1131"/>
      <c r="S56" s="1131"/>
      <c r="T56" s="1131"/>
      <c r="U56" s="1131"/>
      <c r="V56" s="1131"/>
      <c r="W56" s="1131"/>
      <c r="X56" s="1131"/>
      <c r="Y56" s="1131"/>
      <c r="Z56" s="1131"/>
      <c r="AA56" s="1131"/>
      <c r="AB56" s="1132"/>
    </row>
    <row r="57" spans="1:28">
      <c r="A57" s="68" t="s">
        <v>187</v>
      </c>
      <c r="B57" s="69"/>
      <c r="C57" s="1130" t="s">
        <v>186</v>
      </c>
      <c r="D57" s="1131"/>
      <c r="E57" s="1131"/>
      <c r="F57" s="1131"/>
      <c r="G57" s="1131"/>
      <c r="H57" s="1131"/>
      <c r="I57" s="1131"/>
      <c r="J57" s="1131"/>
      <c r="K57" s="1131"/>
      <c r="L57" s="1131"/>
      <c r="M57" s="1131"/>
      <c r="N57" s="1131"/>
      <c r="O57" s="1131"/>
      <c r="P57" s="1131"/>
      <c r="Q57" s="1131"/>
      <c r="R57" s="1131"/>
      <c r="S57" s="1131"/>
      <c r="T57" s="1131"/>
      <c r="U57" s="1131"/>
      <c r="V57" s="1131"/>
      <c r="W57" s="1131"/>
      <c r="X57" s="1131"/>
      <c r="Y57" s="1131"/>
      <c r="Z57" s="1131"/>
      <c r="AA57" s="1131"/>
      <c r="AB57" s="1132"/>
    </row>
    <row r="58" spans="1:28">
      <c r="A58" s="68" t="s">
        <v>248</v>
      </c>
      <c r="B58" s="81"/>
      <c r="C58" s="1135" t="s">
        <v>249</v>
      </c>
      <c r="D58" s="1135"/>
      <c r="E58" s="82"/>
      <c r="F58" s="82"/>
      <c r="G58" s="82"/>
      <c r="H58" s="82"/>
      <c r="I58" s="82"/>
      <c r="J58" s="82"/>
      <c r="K58" s="82"/>
      <c r="L58" s="82"/>
      <c r="M58" s="82"/>
      <c r="N58" s="82"/>
      <c r="O58" s="82"/>
      <c r="P58" s="82"/>
      <c r="Q58" s="82"/>
      <c r="R58" s="82"/>
      <c r="S58" s="82"/>
      <c r="T58" s="82"/>
      <c r="U58" s="82"/>
      <c r="V58" s="82"/>
      <c r="W58" s="82"/>
      <c r="X58" s="82"/>
      <c r="Y58" s="82"/>
      <c r="Z58" s="82"/>
      <c r="AA58" s="82"/>
      <c r="AB58" s="83"/>
    </row>
    <row r="59" spans="1:28">
      <c r="A59" s="1128" t="s">
        <v>133</v>
      </c>
      <c r="B59" s="1129"/>
      <c r="C59" s="72" t="s">
        <v>188</v>
      </c>
      <c r="D59" s="72" t="s">
        <v>189</v>
      </c>
      <c r="E59" s="72" t="s">
        <v>190</v>
      </c>
      <c r="F59" s="72" t="s">
        <v>191</v>
      </c>
      <c r="G59" s="72" t="s">
        <v>192</v>
      </c>
      <c r="H59" s="72" t="s">
        <v>87</v>
      </c>
      <c r="I59" s="72" t="s">
        <v>88</v>
      </c>
      <c r="J59" s="72" t="s">
        <v>89</v>
      </c>
      <c r="K59" s="72" t="s">
        <v>90</v>
      </c>
      <c r="L59" s="72" t="s">
        <v>91</v>
      </c>
      <c r="M59" s="72" t="s">
        <v>92</v>
      </c>
      <c r="N59" s="72" t="s">
        <v>93</v>
      </c>
      <c r="O59" s="72" t="s">
        <v>94</v>
      </c>
      <c r="P59" s="72" t="s">
        <v>95</v>
      </c>
      <c r="Q59" s="72" t="s">
        <v>96</v>
      </c>
      <c r="R59" s="72" t="s">
        <v>97</v>
      </c>
      <c r="S59" s="72" t="s">
        <v>98</v>
      </c>
      <c r="T59" s="72" t="s">
        <v>99</v>
      </c>
      <c r="U59" s="72" t="s">
        <v>100</v>
      </c>
      <c r="V59" s="72" t="s">
        <v>101</v>
      </c>
      <c r="W59" s="72" t="s">
        <v>102</v>
      </c>
      <c r="X59" s="72" t="s">
        <v>103</v>
      </c>
      <c r="Y59" s="72" t="s">
        <v>104</v>
      </c>
      <c r="Z59" s="72" t="s">
        <v>125</v>
      </c>
      <c r="AA59" s="72" t="s">
        <v>136</v>
      </c>
      <c r="AB59" s="72" t="s">
        <v>505</v>
      </c>
    </row>
    <row r="60" spans="1:28">
      <c r="A60" s="73" t="s">
        <v>84</v>
      </c>
      <c r="B60" s="74" t="s">
        <v>46</v>
      </c>
      <c r="C60" s="74" t="s">
        <v>46</v>
      </c>
      <c r="D60" s="74" t="s">
        <v>46</v>
      </c>
      <c r="E60" s="74" t="s">
        <v>46</v>
      </c>
      <c r="F60" s="74" t="s">
        <v>46</v>
      </c>
      <c r="G60" s="74" t="s">
        <v>46</v>
      </c>
      <c r="H60" s="74" t="s">
        <v>46</v>
      </c>
      <c r="I60" s="74" t="s">
        <v>46</v>
      </c>
      <c r="J60" s="74" t="s">
        <v>46</v>
      </c>
      <c r="K60" s="74" t="s">
        <v>46</v>
      </c>
      <c r="L60" s="74" t="s">
        <v>46</v>
      </c>
      <c r="M60" s="74" t="s">
        <v>46</v>
      </c>
      <c r="N60" s="74" t="s">
        <v>46</v>
      </c>
      <c r="O60" s="74" t="s">
        <v>46</v>
      </c>
      <c r="P60" s="74" t="s">
        <v>46</v>
      </c>
      <c r="Q60" s="74" t="s">
        <v>46</v>
      </c>
      <c r="R60" s="74" t="s">
        <v>46</v>
      </c>
      <c r="S60" s="74" t="s">
        <v>46</v>
      </c>
      <c r="T60" s="74" t="s">
        <v>46</v>
      </c>
      <c r="U60" s="74" t="s">
        <v>46</v>
      </c>
      <c r="V60" s="74" t="s">
        <v>46</v>
      </c>
      <c r="W60" s="74" t="s">
        <v>46</v>
      </c>
      <c r="X60" s="74" t="s">
        <v>46</v>
      </c>
      <c r="Y60" s="74" t="s">
        <v>46</v>
      </c>
      <c r="Z60" s="74" t="s">
        <v>46</v>
      </c>
      <c r="AA60" s="74" t="s">
        <v>46</v>
      </c>
      <c r="AB60" s="74" t="s">
        <v>46</v>
      </c>
    </row>
    <row r="61" spans="1:28">
      <c r="A61" s="75" t="s">
        <v>45</v>
      </c>
      <c r="B61" s="74" t="s">
        <v>46</v>
      </c>
      <c r="C61" s="76">
        <f t="shared" ref="C61:AB61" si="3">C110*C158/100</f>
        <v>1.4738321142695292</v>
      </c>
      <c r="D61" s="76">
        <f t="shared" si="3"/>
        <v>2.1220633843547834</v>
      </c>
      <c r="E61" s="76">
        <f t="shared" si="3"/>
        <v>3.3490144009272949</v>
      </c>
      <c r="F61" s="76">
        <f t="shared" si="3"/>
        <v>3.7249534480125459</v>
      </c>
      <c r="G61" s="76">
        <f t="shared" si="3"/>
        <v>3.2950972436679975</v>
      </c>
      <c r="H61" s="76">
        <f t="shared" si="3"/>
        <v>2.7393595989204145</v>
      </c>
      <c r="I61" s="76">
        <f t="shared" si="3"/>
        <v>2.1957973315402959</v>
      </c>
      <c r="J61" s="76">
        <f t="shared" si="3"/>
        <v>2.3650963239963247</v>
      </c>
      <c r="K61" s="76">
        <f t="shared" si="3"/>
        <v>2.3630358507954536</v>
      </c>
      <c r="L61" s="76">
        <f t="shared" si="3"/>
        <v>1.9936181538611228</v>
      </c>
      <c r="M61" s="76">
        <f t="shared" si="3"/>
        <v>1.6460319609206921</v>
      </c>
      <c r="N61" s="76">
        <f t="shared" si="3"/>
        <v>1.5037328419327409</v>
      </c>
      <c r="O61" s="76">
        <f t="shared" si="3"/>
        <v>1.4481353809483373</v>
      </c>
      <c r="P61" s="76">
        <f t="shared" si="3"/>
        <v>1.2912796336529468</v>
      </c>
      <c r="Q61" s="76">
        <f t="shared" si="3"/>
        <v>1.1275178010957339</v>
      </c>
      <c r="R61" s="76">
        <f t="shared" si="3"/>
        <v>0.93103865955498222</v>
      </c>
      <c r="S61" s="76">
        <f t="shared" si="3"/>
        <v>0.87907849113560399</v>
      </c>
      <c r="T61" s="76">
        <f t="shared" si="3"/>
        <v>0.68381553633646031</v>
      </c>
      <c r="U61" s="76">
        <f t="shared" si="3"/>
        <v>0.64362232176016132</v>
      </c>
      <c r="V61" s="76">
        <f t="shared" si="3"/>
        <v>0.83571232939071993</v>
      </c>
      <c r="W61" s="76">
        <f t="shared" si="3"/>
        <v>0.98924479667609122</v>
      </c>
      <c r="X61" s="76">
        <f t="shared" si="3"/>
        <v>0.98418644429240354</v>
      </c>
      <c r="Y61" s="76">
        <f t="shared" si="3"/>
        <v>1.013216085723202</v>
      </c>
      <c r="Z61" s="76">
        <f t="shared" si="3"/>
        <v>1.110308332865874</v>
      </c>
      <c r="AA61" s="76">
        <f t="shared" si="3"/>
        <v>1.3448115466823054</v>
      </c>
      <c r="AB61" s="76">
        <f t="shared" si="3"/>
        <v>1.4629986435091504</v>
      </c>
    </row>
    <row r="62" spans="1:28">
      <c r="A62" s="75" t="s">
        <v>37</v>
      </c>
      <c r="B62" s="74" t="s">
        <v>46</v>
      </c>
      <c r="C62" s="76"/>
      <c r="D62" s="76"/>
      <c r="E62" s="76"/>
      <c r="F62" s="76"/>
      <c r="G62" s="76">
        <f t="shared" ref="G62:AB62" si="4">G111*G159/100</f>
        <v>0.65939742746122254</v>
      </c>
      <c r="H62" s="76">
        <f t="shared" si="4"/>
        <v>1.0777689553752781</v>
      </c>
      <c r="I62" s="76">
        <f t="shared" si="4"/>
        <v>1.0338512511748719</v>
      </c>
      <c r="J62" s="76">
        <f t="shared" si="4"/>
        <v>1.1666630621534231</v>
      </c>
      <c r="K62" s="76">
        <f t="shared" si="4"/>
        <v>1.2886076397725994</v>
      </c>
      <c r="L62" s="76">
        <f t="shared" si="4"/>
        <v>1.0927034506854831</v>
      </c>
      <c r="M62" s="76">
        <f t="shared" si="4"/>
        <v>0.91250228818044421</v>
      </c>
      <c r="N62" s="76">
        <f t="shared" si="4"/>
        <v>0.83966484434980981</v>
      </c>
      <c r="O62" s="76">
        <f t="shared" si="4"/>
        <v>0.77175135128893269</v>
      </c>
      <c r="P62" s="76">
        <f t="shared" si="4"/>
        <v>1.0583292113461602</v>
      </c>
      <c r="Q62" s="76">
        <f t="shared" si="4"/>
        <v>1.5397467690559816</v>
      </c>
      <c r="R62" s="76">
        <f t="shared" si="4"/>
        <v>1.4475440725617035</v>
      </c>
      <c r="S62" s="76">
        <f t="shared" si="4"/>
        <v>1.4805568368952189</v>
      </c>
      <c r="T62" s="76">
        <f t="shared" si="4"/>
        <v>1.3413864648412086</v>
      </c>
      <c r="U62" s="76">
        <f t="shared" si="4"/>
        <v>1.0191272035583483</v>
      </c>
      <c r="V62" s="76">
        <f t="shared" si="4"/>
        <v>1.168148244494005</v>
      </c>
      <c r="W62" s="76">
        <f t="shared" si="4"/>
        <v>1.2467475568436801</v>
      </c>
      <c r="X62" s="76">
        <f t="shared" si="4"/>
        <v>1.2161488055996637</v>
      </c>
      <c r="Y62" s="76">
        <f t="shared" si="4"/>
        <v>1.230820085934355</v>
      </c>
      <c r="Z62" s="76">
        <f t="shared" si="4"/>
        <v>1.3336375635206097</v>
      </c>
      <c r="AA62" s="76">
        <f t="shared" si="4"/>
        <v>1.5528646575047347</v>
      </c>
      <c r="AB62" s="76">
        <f t="shared" si="4"/>
        <v>1.7010696501654803</v>
      </c>
    </row>
    <row r="63" spans="1:28">
      <c r="A63" s="75" t="s">
        <v>21</v>
      </c>
      <c r="B63" s="74" t="s">
        <v>46</v>
      </c>
      <c r="C63" s="76">
        <f t="shared" ref="C63:F64" si="5">C112*C160/100</f>
        <v>4.9888279498932322</v>
      </c>
      <c r="D63" s="76">
        <f t="shared" si="5"/>
        <v>4.4113386571622915</v>
      </c>
      <c r="E63" s="76">
        <f t="shared" si="5"/>
        <v>3.9761097480308747</v>
      </c>
      <c r="F63" s="76">
        <f t="shared" si="5"/>
        <v>4.2932643909955495</v>
      </c>
      <c r="G63" s="76">
        <f t="shared" ref="G63:AB63" si="6">G112*G160/100</f>
        <v>5.6462487597108009</v>
      </c>
      <c r="H63" s="76">
        <f t="shared" si="6"/>
        <v>5.852260845565036</v>
      </c>
      <c r="I63" s="76">
        <f t="shared" si="6"/>
        <v>5.8328349594195465</v>
      </c>
      <c r="J63" s="76">
        <f t="shared" si="6"/>
        <v>5.4422381724975972</v>
      </c>
      <c r="K63" s="76">
        <f t="shared" si="6"/>
        <v>5.7667014968079409</v>
      </c>
      <c r="L63" s="76">
        <f t="shared" si="6"/>
        <v>5.2680316831560221</v>
      </c>
      <c r="M63" s="76">
        <f t="shared" si="6"/>
        <v>3.8201217534810707</v>
      </c>
      <c r="N63" s="76">
        <f t="shared" si="6"/>
        <v>3.2173513121748938</v>
      </c>
      <c r="O63" s="76">
        <f t="shared" si="6"/>
        <v>3.682343744875729</v>
      </c>
      <c r="P63" s="76">
        <f t="shared" si="6"/>
        <v>3.7262285102618438</v>
      </c>
      <c r="Q63" s="76">
        <f t="shared" si="6"/>
        <v>4.1375386798343952</v>
      </c>
      <c r="R63" s="76">
        <f t="shared" si="6"/>
        <v>4.3954190323274718</v>
      </c>
      <c r="S63" s="76">
        <f t="shared" si="6"/>
        <v>4.2485155650430322</v>
      </c>
      <c r="T63" s="76">
        <f t="shared" si="6"/>
        <v>3.7778351602498255</v>
      </c>
      <c r="U63" s="76">
        <f t="shared" si="6"/>
        <v>3.3358552920922859</v>
      </c>
      <c r="V63" s="76">
        <f t="shared" si="6"/>
        <v>3.5159006591701085</v>
      </c>
      <c r="W63" s="76">
        <f t="shared" si="6"/>
        <v>4.0729247311496213</v>
      </c>
      <c r="X63" s="76">
        <f t="shared" si="6"/>
        <v>3.474433081332263</v>
      </c>
      <c r="Y63" s="76">
        <f t="shared" si="6"/>
        <v>3.3963323720019445</v>
      </c>
      <c r="Z63" s="76">
        <f t="shared" si="6"/>
        <v>3.9117281097834589</v>
      </c>
      <c r="AA63" s="76">
        <f t="shared" si="6"/>
        <v>4.2933402006681316</v>
      </c>
      <c r="AB63" s="76">
        <f t="shared" si="6"/>
        <v>4.4303819690794901</v>
      </c>
    </row>
    <row r="64" spans="1:28">
      <c r="A64" s="75" t="s">
        <v>47</v>
      </c>
      <c r="B64" s="74" t="s">
        <v>46</v>
      </c>
      <c r="C64" s="76">
        <f t="shared" si="5"/>
        <v>0.59494315852914903</v>
      </c>
      <c r="D64" s="76">
        <f t="shared" si="5"/>
        <v>0.93771718599178133</v>
      </c>
      <c r="E64" s="76">
        <f t="shared" si="5"/>
        <v>1.5185081831942349</v>
      </c>
      <c r="F64" s="76">
        <f t="shared" si="5"/>
        <v>1.8885977823830515</v>
      </c>
      <c r="G64" s="76">
        <f t="shared" ref="G64:AB64" si="7">G113*G161/100</f>
        <v>1.869789259961363</v>
      </c>
      <c r="H64" s="76">
        <f t="shared" si="7"/>
        <v>1.6021050906608911</v>
      </c>
      <c r="I64" s="76">
        <f t="shared" si="7"/>
        <v>1.6248492008757776</v>
      </c>
      <c r="J64" s="76">
        <f t="shared" si="7"/>
        <v>1.4809999109531524</v>
      </c>
      <c r="K64" s="76">
        <f t="shared" si="7"/>
        <v>1.153886595592833</v>
      </c>
      <c r="L64" s="76">
        <f t="shared" si="7"/>
        <v>0.89495882543869631</v>
      </c>
      <c r="M64" s="76">
        <f t="shared" si="7"/>
        <v>0.77544114640343242</v>
      </c>
      <c r="N64" s="76">
        <f t="shared" si="7"/>
        <v>0.69016032514576064</v>
      </c>
      <c r="O64" s="76">
        <f t="shared" si="7"/>
        <v>0.74478808836018584</v>
      </c>
      <c r="P64" s="76">
        <f t="shared" si="7"/>
        <v>0.76396147209033616</v>
      </c>
      <c r="Q64" s="76">
        <f t="shared" si="7"/>
        <v>0.68945614670809363</v>
      </c>
      <c r="R64" s="76">
        <f t="shared" si="7"/>
        <v>0.65497805433403244</v>
      </c>
      <c r="S64" s="76">
        <f t="shared" si="7"/>
        <v>0.55483029542908713</v>
      </c>
      <c r="T64" s="76">
        <f t="shared" si="7"/>
        <v>0.45484712473059169</v>
      </c>
      <c r="U64" s="76">
        <f t="shared" si="7"/>
        <v>0.45180652841253904</v>
      </c>
      <c r="V64" s="76">
        <f t="shared" si="7"/>
        <v>0.67230861583601975</v>
      </c>
      <c r="W64" s="76">
        <f t="shared" si="7"/>
        <v>0.98597317571421883</v>
      </c>
      <c r="X64" s="76">
        <f t="shared" si="7"/>
        <v>1.0330745197825244</v>
      </c>
      <c r="Y64" s="76">
        <f t="shared" si="7"/>
        <v>0.93785049959999267</v>
      </c>
      <c r="Z64" s="76">
        <f t="shared" si="7"/>
        <v>0.92205645383856838</v>
      </c>
      <c r="AA64" s="76">
        <f t="shared" si="7"/>
        <v>0.90385054027205414</v>
      </c>
      <c r="AB64" s="76">
        <f t="shared" si="7"/>
        <v>0.80945945214953052</v>
      </c>
    </row>
    <row r="65" spans="1:28">
      <c r="A65" s="75" t="s">
        <v>23</v>
      </c>
      <c r="B65" s="74" t="s">
        <v>46</v>
      </c>
      <c r="C65" s="76"/>
      <c r="D65" s="76"/>
      <c r="E65" s="76"/>
      <c r="F65" s="76">
        <f t="shared" ref="F65:AB65" si="8">F114*F162/100</f>
        <v>0.79586666477392354</v>
      </c>
      <c r="G65" s="76">
        <f t="shared" si="8"/>
        <v>0.96189335735713555</v>
      </c>
      <c r="H65" s="76">
        <f t="shared" si="8"/>
        <v>1.2531519072458179</v>
      </c>
      <c r="I65" s="76">
        <f t="shared" si="8"/>
        <v>1.2155521459750604</v>
      </c>
      <c r="J65" s="76">
        <f t="shared" si="8"/>
        <v>1.4677605371043425</v>
      </c>
      <c r="K65" s="76">
        <f t="shared" si="8"/>
        <v>2.0175141288756078</v>
      </c>
      <c r="L65" s="76">
        <f t="shared" si="8"/>
        <v>3.2439594559867242</v>
      </c>
      <c r="M65" s="76">
        <f t="shared" si="8"/>
        <v>4.3062690237307617</v>
      </c>
      <c r="N65" s="76">
        <f t="shared" si="8"/>
        <v>4.315134878362576</v>
      </c>
      <c r="O65" s="76">
        <f t="shared" si="8"/>
        <v>3.7167978872467011</v>
      </c>
      <c r="P65" s="76">
        <f t="shared" si="8"/>
        <v>3.9056163171004954</v>
      </c>
      <c r="Q65" s="76">
        <f t="shared" si="8"/>
        <v>4.3311516348797667</v>
      </c>
      <c r="R65" s="76">
        <f t="shared" si="8"/>
        <v>4.2754256602549141</v>
      </c>
      <c r="S65" s="76">
        <f t="shared" si="8"/>
        <v>3.9693312840810546</v>
      </c>
      <c r="T65" s="76">
        <f t="shared" si="8"/>
        <v>2.8669543388341618</v>
      </c>
      <c r="U65" s="76">
        <f t="shared" si="8"/>
        <v>2.2310471107294969</v>
      </c>
      <c r="V65" s="76">
        <f t="shared" si="8"/>
        <v>2.1045533825856846</v>
      </c>
      <c r="W65" s="76">
        <f t="shared" si="8"/>
        <v>3.1927058521654463</v>
      </c>
      <c r="X65" s="76">
        <f t="shared" si="8"/>
        <v>2.8280113193526328</v>
      </c>
      <c r="Y65" s="76">
        <f t="shared" si="8"/>
        <v>3.0578458836242755</v>
      </c>
      <c r="Z65" s="76">
        <f t="shared" si="8"/>
        <v>3.1682687490618453</v>
      </c>
      <c r="AA65" s="76">
        <f t="shared" si="8"/>
        <v>2.7589182839044928</v>
      </c>
      <c r="AB65" s="76">
        <f t="shared" si="8"/>
        <v>2.4786695914292269</v>
      </c>
    </row>
    <row r="66" spans="1:28">
      <c r="A66" s="75" t="s">
        <v>24</v>
      </c>
      <c r="B66" s="74" t="s">
        <v>46</v>
      </c>
      <c r="C66" s="76">
        <f t="shared" ref="C66:E67" si="9">C115*C163/100</f>
        <v>2.5301964971572071</v>
      </c>
      <c r="D66" s="76">
        <f t="shared" si="9"/>
        <v>2.9379352417058375</v>
      </c>
      <c r="E66" s="76">
        <f t="shared" si="9"/>
        <v>2.4774274338505928</v>
      </c>
      <c r="F66" s="76">
        <f t="shared" ref="F66:AB66" si="10">F115*F163/100</f>
        <v>2.7388229544955012</v>
      </c>
      <c r="G66" s="76">
        <f t="shared" si="10"/>
        <v>2.5972970898125016</v>
      </c>
      <c r="H66" s="76">
        <f t="shared" si="10"/>
        <v>1.9645949010472641</v>
      </c>
      <c r="I66" s="76">
        <f t="shared" si="10"/>
        <v>1.8204825305198884</v>
      </c>
      <c r="J66" s="76">
        <f t="shared" si="10"/>
        <v>1.4788229354904414</v>
      </c>
      <c r="K66" s="76">
        <f t="shared" si="10"/>
        <v>1.3626508286315815</v>
      </c>
      <c r="L66" s="76">
        <f t="shared" si="10"/>
        <v>1.0576269735764581</v>
      </c>
      <c r="M66" s="76">
        <f t="shared" si="10"/>
        <v>1.0067318758303945</v>
      </c>
      <c r="N66" s="76">
        <f t="shared" si="10"/>
        <v>0.91509699731139815</v>
      </c>
      <c r="O66" s="76">
        <f t="shared" si="10"/>
        <v>0.88711558485492803</v>
      </c>
      <c r="P66" s="76">
        <f t="shared" si="10"/>
        <v>1.1176301993712583</v>
      </c>
      <c r="Q66" s="76">
        <f t="shared" si="10"/>
        <v>1.196801672477005</v>
      </c>
      <c r="R66" s="76">
        <f t="shared" si="10"/>
        <v>1.1470872107486758</v>
      </c>
      <c r="S66" s="76">
        <f t="shared" si="10"/>
        <v>0.82278179904754178</v>
      </c>
      <c r="T66" s="76">
        <f t="shared" si="10"/>
        <v>0.61822771097833307</v>
      </c>
      <c r="U66" s="76">
        <f t="shared" si="10"/>
        <v>0.46930820109079524</v>
      </c>
      <c r="V66" s="76">
        <f t="shared" si="10"/>
        <v>0.57935993747508785</v>
      </c>
      <c r="W66" s="76">
        <f t="shared" si="10"/>
        <v>1.5326238812783504</v>
      </c>
      <c r="X66" s="76">
        <f t="shared" si="10"/>
        <v>1.8794931312882515</v>
      </c>
      <c r="Y66" s="76">
        <f t="shared" si="10"/>
        <v>2.1550731674794013</v>
      </c>
      <c r="Z66" s="76">
        <f t="shared" si="10"/>
        <v>1.8210461454673987</v>
      </c>
      <c r="AA66" s="76">
        <f t="shared" si="10"/>
        <v>1.6992662013328044</v>
      </c>
      <c r="AB66" s="76">
        <f t="shared" si="10"/>
        <v>1.6970304381828052</v>
      </c>
    </row>
    <row r="67" spans="1:28">
      <c r="A67" s="75" t="s">
        <v>26</v>
      </c>
      <c r="B67" s="74" t="s">
        <v>46</v>
      </c>
      <c r="C67" s="76">
        <f t="shared" si="9"/>
        <v>0.20561667580729867</v>
      </c>
      <c r="D67" s="76">
        <f t="shared" si="9"/>
        <v>0.35380542341436183</v>
      </c>
      <c r="E67" s="76">
        <f t="shared" si="9"/>
        <v>0.84486646605583959</v>
      </c>
      <c r="F67" s="76">
        <f t="shared" ref="F67:AB67" si="11">F116*F164/100</f>
        <v>2.1163047702577109</v>
      </c>
      <c r="G67" s="76">
        <f t="shared" si="11"/>
        <v>3.2686354473404169</v>
      </c>
      <c r="H67" s="76">
        <f t="shared" si="11"/>
        <v>3.4872349931233257</v>
      </c>
      <c r="I67" s="76">
        <f t="shared" si="11"/>
        <v>5.7214393083209654</v>
      </c>
      <c r="J67" s="76">
        <f t="shared" si="11"/>
        <v>4.7740295289957189</v>
      </c>
      <c r="K67" s="76">
        <f t="shared" si="11"/>
        <v>4.9363380229016114</v>
      </c>
      <c r="L67" s="76">
        <f t="shared" si="11"/>
        <v>6.0450127712281692</v>
      </c>
      <c r="M67" s="76">
        <f t="shared" si="11"/>
        <v>6.6749410896825614</v>
      </c>
      <c r="N67" s="76">
        <f t="shared" si="11"/>
        <v>6.4356746111218612</v>
      </c>
      <c r="O67" s="76">
        <f t="shared" si="11"/>
        <v>6.2676033049357578</v>
      </c>
      <c r="P67" s="76">
        <f t="shared" si="11"/>
        <v>4.9676909369323612</v>
      </c>
      <c r="Q67" s="76">
        <f t="shared" si="11"/>
        <v>5.2960402048775128</v>
      </c>
      <c r="R67" s="76">
        <f t="shared" si="11"/>
        <v>4.4555748425420338</v>
      </c>
      <c r="S67" s="76">
        <f t="shared" si="11"/>
        <v>2.943519827337775</v>
      </c>
      <c r="T67" s="76">
        <f t="shared" si="11"/>
        <v>2.3546222595848976</v>
      </c>
      <c r="U67" s="76">
        <f t="shared" si="11"/>
        <v>1.7322607074996839</v>
      </c>
      <c r="V67" s="76">
        <f t="shared" si="11"/>
        <v>3.7740224536235907</v>
      </c>
      <c r="W67" s="76">
        <f t="shared" si="11"/>
        <v>7.7247191502807224</v>
      </c>
      <c r="X67" s="76">
        <f t="shared" si="11"/>
        <v>7.2035390323450805</v>
      </c>
      <c r="Y67" s="76">
        <f t="shared" si="11"/>
        <v>5.5695320806299424</v>
      </c>
      <c r="Z67" s="76">
        <f t="shared" si="11"/>
        <v>3.9232780904221469</v>
      </c>
      <c r="AA67" s="76">
        <f t="shared" si="11"/>
        <v>3.3972800754730326</v>
      </c>
      <c r="AB67" s="76">
        <f t="shared" si="11"/>
        <v>2.4026024735079914</v>
      </c>
    </row>
    <row r="68" spans="1:28">
      <c r="A68" s="75" t="s">
        <v>42</v>
      </c>
      <c r="B68" s="74" t="s">
        <v>46</v>
      </c>
      <c r="C68" s="76"/>
      <c r="D68" s="76">
        <f>D117*D165/100</f>
        <v>0.6033118107236457</v>
      </c>
      <c r="E68" s="76"/>
      <c r="F68" s="76">
        <f t="shared" ref="F68:F74" si="12">F117*F165/100</f>
        <v>4.9898241906075942</v>
      </c>
      <c r="G68" s="76"/>
      <c r="H68" s="76">
        <f t="shared" ref="H68:AB68" si="13">H117*H165/100</f>
        <v>5.7694267346604269</v>
      </c>
      <c r="I68" s="76">
        <f t="shared" si="13"/>
        <v>4.9980071741729688</v>
      </c>
      <c r="J68" s="76">
        <f t="shared" si="13"/>
        <v>3.7637293271051635</v>
      </c>
      <c r="K68" s="76">
        <f t="shared" si="13"/>
        <v>3.1562748212867353</v>
      </c>
      <c r="L68" s="76">
        <f t="shared" si="13"/>
        <v>3.0131045241809669</v>
      </c>
      <c r="M68" s="76">
        <f t="shared" si="13"/>
        <v>2.8440992139536849</v>
      </c>
      <c r="N68" s="76">
        <f t="shared" si="13"/>
        <v>2.387750748034482</v>
      </c>
      <c r="O68" s="76">
        <f t="shared" si="13"/>
        <v>2.2053033900641874</v>
      </c>
      <c r="P68" s="76">
        <f t="shared" si="13"/>
        <v>2.2323641504943312</v>
      </c>
      <c r="Q68" s="76">
        <f t="shared" si="13"/>
        <v>2.0740634596712586</v>
      </c>
      <c r="R68" s="76">
        <f t="shared" si="13"/>
        <v>2.1009970113656711</v>
      </c>
      <c r="S68" s="76">
        <f t="shared" si="13"/>
        <v>1.9150754803754086</v>
      </c>
      <c r="T68" s="76">
        <f t="shared" si="13"/>
        <v>1.5877592523525785</v>
      </c>
      <c r="U68" s="76">
        <f t="shared" si="13"/>
        <v>1.160235793234927</v>
      </c>
      <c r="V68" s="76">
        <f t="shared" si="13"/>
        <v>1.3946247653896204</v>
      </c>
      <c r="W68" s="76">
        <f t="shared" si="13"/>
        <v>2.0099526806384378</v>
      </c>
      <c r="X68" s="76">
        <f t="shared" si="13"/>
        <v>1.7804585017926322</v>
      </c>
      <c r="Y68" s="76">
        <f t="shared" si="13"/>
        <v>1.6812960522817102</v>
      </c>
      <c r="Z68" s="76">
        <f t="shared" si="13"/>
        <v>1.7695243128792386</v>
      </c>
      <c r="AA68" s="76">
        <f t="shared" si="13"/>
        <v>2.0143044968400305</v>
      </c>
      <c r="AB68" s="76">
        <f t="shared" si="13"/>
        <v>2.3845490072550928</v>
      </c>
    </row>
    <row r="69" spans="1:28">
      <c r="A69" s="75" t="s">
        <v>28</v>
      </c>
      <c r="B69" s="74" t="s">
        <v>46</v>
      </c>
      <c r="C69" s="76">
        <f>C118*C166/100</f>
        <v>3.899088152655076</v>
      </c>
      <c r="D69" s="76">
        <f>D118*D166/100</f>
        <v>3.6687549697294126</v>
      </c>
      <c r="E69" s="76">
        <f t="shared" ref="E69:E74" si="14">E118*E166/100</f>
        <v>3.5661223058328826</v>
      </c>
      <c r="F69" s="76">
        <f t="shared" si="12"/>
        <v>3.8139577808579035</v>
      </c>
      <c r="G69" s="76">
        <f t="shared" ref="G69:G74" si="15">G118*G166/100</f>
        <v>4.7734583770111634</v>
      </c>
      <c r="H69" s="76">
        <f t="shared" ref="H69:AB69" si="16">H118*H166/100</f>
        <v>4.7983432267785169</v>
      </c>
      <c r="I69" s="76">
        <f t="shared" si="16"/>
        <v>4.7724671104296812</v>
      </c>
      <c r="J69" s="76">
        <f t="shared" si="16"/>
        <v>5.0187034971739584</v>
      </c>
      <c r="K69" s="76">
        <f t="shared" si="16"/>
        <v>5.0571473897640642</v>
      </c>
      <c r="L69" s="76">
        <f t="shared" si="16"/>
        <v>4.6861777348219036</v>
      </c>
      <c r="M69" s="76">
        <f t="shared" si="16"/>
        <v>4.0738149944570843</v>
      </c>
      <c r="N69" s="76">
        <f t="shared" si="16"/>
        <v>3.1818186249608114</v>
      </c>
      <c r="O69" s="76">
        <f t="shared" si="16"/>
        <v>2.8584326432979958</v>
      </c>
      <c r="P69" s="76">
        <f t="shared" si="16"/>
        <v>3.159233959741341</v>
      </c>
      <c r="Q69" s="76">
        <f t="shared" si="16"/>
        <v>3.4094543857840192</v>
      </c>
      <c r="R69" s="76">
        <f t="shared" si="16"/>
        <v>3.4587449344502272</v>
      </c>
      <c r="S69" s="76">
        <f t="shared" si="16"/>
        <v>3.51838125655454</v>
      </c>
      <c r="T69" s="76">
        <f t="shared" si="16"/>
        <v>3.0508568773871674</v>
      </c>
      <c r="U69" s="76">
        <f t="shared" si="16"/>
        <v>2.6252254859877953</v>
      </c>
      <c r="V69" s="76">
        <f t="shared" si="16"/>
        <v>3.0554638728881689</v>
      </c>
      <c r="W69" s="76">
        <f t="shared" si="16"/>
        <v>3.5516819195634124</v>
      </c>
      <c r="X69" s="76">
        <f t="shared" si="16"/>
        <v>3.6427394554166539</v>
      </c>
      <c r="Y69" s="76">
        <f t="shared" si="16"/>
        <v>3.7796061149727391</v>
      </c>
      <c r="Z69" s="76">
        <f t="shared" si="16"/>
        <v>4.0219420912007067</v>
      </c>
      <c r="AA69" s="76">
        <f t="shared" si="16"/>
        <v>4.5768715044200983</v>
      </c>
      <c r="AB69" s="76">
        <f t="shared" si="16"/>
        <v>4.6251399142130749</v>
      </c>
    </row>
    <row r="70" spans="1:28">
      <c r="A70" s="75" t="s">
        <v>25</v>
      </c>
      <c r="B70" s="74" t="s">
        <v>46</v>
      </c>
      <c r="C70" s="76">
        <f>C119*C167/100</f>
        <v>2.282296911952582</v>
      </c>
      <c r="D70" s="76">
        <f>D119*D167/100</f>
        <v>1.7675049823875781</v>
      </c>
      <c r="E70" s="76">
        <f t="shared" si="14"/>
        <v>2.2308390989487168</v>
      </c>
      <c r="F70" s="76">
        <f t="shared" si="12"/>
        <v>3.1953148916367793</v>
      </c>
      <c r="G70" s="76">
        <f t="shared" si="15"/>
        <v>3.7467233732858589</v>
      </c>
      <c r="H70" s="76">
        <f t="shared" ref="H70:AB70" si="17">H119*H167/100</f>
        <v>3.9850096439613787</v>
      </c>
      <c r="I70" s="76">
        <f t="shared" si="17"/>
        <v>4.2734921449249619</v>
      </c>
      <c r="J70" s="76">
        <f t="shared" si="17"/>
        <v>4.9606605897986267</v>
      </c>
      <c r="K70" s="76">
        <f t="shared" si="17"/>
        <v>4.8806601515251318</v>
      </c>
      <c r="L70" s="76">
        <f t="shared" si="17"/>
        <v>4.3854833600925227</v>
      </c>
      <c r="M70" s="76">
        <f t="shared" si="17"/>
        <v>4.0242739149881777</v>
      </c>
      <c r="N70" s="76">
        <f t="shared" si="17"/>
        <v>3.9863218417680621</v>
      </c>
      <c r="O70" s="76">
        <f t="shared" si="17"/>
        <v>4.1395265254016174</v>
      </c>
      <c r="P70" s="76">
        <f t="shared" si="17"/>
        <v>4.6814086138319659</v>
      </c>
      <c r="Q70" s="76">
        <f t="shared" si="17"/>
        <v>5.3851707775091828</v>
      </c>
      <c r="R70" s="76">
        <f t="shared" si="17"/>
        <v>5.9767897695808747</v>
      </c>
      <c r="S70" s="76">
        <f t="shared" si="17"/>
        <v>5.8735902803454216</v>
      </c>
      <c r="T70" s="76">
        <f t="shared" si="17"/>
        <v>4.9494545310279188</v>
      </c>
      <c r="U70" s="76">
        <f t="shared" si="17"/>
        <v>3.998567575145866</v>
      </c>
      <c r="V70" s="76">
        <f t="shared" si="17"/>
        <v>3.5635824173691208</v>
      </c>
      <c r="W70" s="76">
        <f t="shared" si="17"/>
        <v>3.3853269181151986</v>
      </c>
      <c r="X70" s="76">
        <f t="shared" si="17"/>
        <v>2.8303198729818448</v>
      </c>
      <c r="Y70" s="76">
        <f t="shared" si="17"/>
        <v>2.477914913185538</v>
      </c>
      <c r="Z70" s="76">
        <f t="shared" si="17"/>
        <v>2.3786552143435116</v>
      </c>
      <c r="AA70" s="76">
        <f t="shared" si="17"/>
        <v>2.250786222320448</v>
      </c>
      <c r="AB70" s="76">
        <f t="shared" si="17"/>
        <v>2.0761946191848581</v>
      </c>
    </row>
    <row r="71" spans="1:28">
      <c r="A71" s="75" t="s">
        <v>48</v>
      </c>
      <c r="B71" s="74" t="s">
        <v>46</v>
      </c>
      <c r="C71" s="76">
        <f>C120*C168/100</f>
        <v>3.5876259156355461</v>
      </c>
      <c r="D71" s="76">
        <f>D120*D168/100</f>
        <v>3.7393992275362029</v>
      </c>
      <c r="E71" s="76">
        <f t="shared" si="14"/>
        <v>3.9962328188198417</v>
      </c>
      <c r="F71" s="76">
        <f t="shared" si="12"/>
        <v>4.6869675824218353</v>
      </c>
      <c r="G71" s="76">
        <f t="shared" si="15"/>
        <v>4.602854536371443</v>
      </c>
      <c r="H71" s="76">
        <f t="shared" ref="H71:AB71" si="18">H120*H168/100</f>
        <v>4.7942041859710738</v>
      </c>
      <c r="I71" s="76">
        <f t="shared" si="18"/>
        <v>5.6329001304784132</v>
      </c>
      <c r="J71" s="76">
        <f t="shared" si="18"/>
        <v>5.4845711355410662</v>
      </c>
      <c r="K71" s="76">
        <f t="shared" si="18"/>
        <v>6.0382030116473979</v>
      </c>
      <c r="L71" s="76">
        <f t="shared" si="18"/>
        <v>6.6242004018880865</v>
      </c>
      <c r="M71" s="76">
        <f t="shared" si="18"/>
        <v>6.3309631213434416</v>
      </c>
      <c r="N71" s="76">
        <f t="shared" si="18"/>
        <v>5.6330489798702059</v>
      </c>
      <c r="O71" s="76">
        <f t="shared" si="18"/>
        <v>5.379786620515099</v>
      </c>
      <c r="P71" s="76">
        <f t="shared" si="18"/>
        <v>5.4478545271039343</v>
      </c>
      <c r="Q71" s="76">
        <f t="shared" si="18"/>
        <v>5.6826331142912467</v>
      </c>
      <c r="R71" s="76">
        <f t="shared" si="18"/>
        <v>5.2641902431596348</v>
      </c>
      <c r="S71" s="76">
        <f t="shared" si="18"/>
        <v>4.9522396941090792</v>
      </c>
      <c r="T71" s="76">
        <f t="shared" si="18"/>
        <v>4.23797301459265</v>
      </c>
      <c r="U71" s="76">
        <f t="shared" si="18"/>
        <v>3.7130404709969169</v>
      </c>
      <c r="V71" s="76">
        <f t="shared" si="18"/>
        <v>3.9426672196586288</v>
      </c>
      <c r="W71" s="76">
        <f t="shared" si="18"/>
        <v>5.7565798215774873</v>
      </c>
      <c r="X71" s="76">
        <f t="shared" si="18"/>
        <v>8.9329632041007692</v>
      </c>
      <c r="Y71" s="76">
        <f t="shared" si="18"/>
        <v>14.591390656133839</v>
      </c>
      <c r="Z71" s="76">
        <f t="shared" si="18"/>
        <v>18.584828545048492</v>
      </c>
      <c r="AA71" s="76">
        <f t="shared" si="18"/>
        <v>19.625954590408504</v>
      </c>
      <c r="AB71" s="76">
        <f t="shared" si="18"/>
        <v>18.362679708368006</v>
      </c>
    </row>
    <row r="72" spans="1:28">
      <c r="A72" s="75" t="s">
        <v>34</v>
      </c>
      <c r="B72" s="74" t="s">
        <v>46</v>
      </c>
      <c r="C72" s="76"/>
      <c r="D72" s="76"/>
      <c r="E72" s="76">
        <f t="shared" si="14"/>
        <v>2.0481892932738588</v>
      </c>
      <c r="F72" s="76">
        <f t="shared" si="12"/>
        <v>4.0452286924209497</v>
      </c>
      <c r="G72" s="76">
        <f t="shared" si="15"/>
        <v>4.472803814114517</v>
      </c>
      <c r="H72" s="76">
        <f t="shared" ref="H72:AB72" si="19">H121*H169/100</f>
        <v>5.164857565448143</v>
      </c>
      <c r="I72" s="76">
        <f t="shared" si="19"/>
        <v>5.3871090497294718</v>
      </c>
      <c r="J72" s="76">
        <f t="shared" si="19"/>
        <v>4.4644794144647895</v>
      </c>
      <c r="K72" s="76">
        <f t="shared" si="19"/>
        <v>3.898329706551968</v>
      </c>
      <c r="L72" s="76">
        <f t="shared" si="19"/>
        <v>3.4591929245247086</v>
      </c>
      <c r="M72" s="76">
        <f t="shared" si="19"/>
        <v>3.1455126727344993</v>
      </c>
      <c r="N72" s="76">
        <f t="shared" si="19"/>
        <v>2.6607505867365835</v>
      </c>
      <c r="O72" s="76">
        <f t="shared" si="19"/>
        <v>2.6117357363749973</v>
      </c>
      <c r="P72" s="76">
        <f t="shared" si="19"/>
        <v>2.4907410642605914</v>
      </c>
      <c r="Q72" s="76">
        <f t="shared" si="19"/>
        <v>2.7589805102985356</v>
      </c>
      <c r="R72" s="76">
        <f t="shared" si="19"/>
        <v>3.3393368554205813</v>
      </c>
      <c r="S72" s="76">
        <f t="shared" si="19"/>
        <v>3.4871850964452795</v>
      </c>
      <c r="T72" s="76">
        <f t="shared" si="19"/>
        <v>3.5404782374886632</v>
      </c>
      <c r="U72" s="76">
        <f t="shared" si="19"/>
        <v>3.7231063253325494</v>
      </c>
      <c r="V72" s="76">
        <f t="shared" si="19"/>
        <v>4.2837365520590813</v>
      </c>
      <c r="W72" s="76">
        <f t="shared" si="19"/>
        <v>5.6563289740048184</v>
      </c>
      <c r="X72" s="76">
        <f t="shared" si="19"/>
        <v>5.4248384519172728</v>
      </c>
      <c r="Y72" s="76">
        <f t="shared" si="19"/>
        <v>5.1551635447907209</v>
      </c>
      <c r="Z72" s="76">
        <f t="shared" si="19"/>
        <v>5.0990848546543317</v>
      </c>
      <c r="AA72" s="76">
        <f t="shared" si="19"/>
        <v>3.7974898612102237</v>
      </c>
      <c r="AB72" s="76">
        <f t="shared" si="19"/>
        <v>3.1980922827238514</v>
      </c>
    </row>
    <row r="73" spans="1:28">
      <c r="A73" s="75" t="s">
        <v>49</v>
      </c>
      <c r="B73" s="74" t="s">
        <v>46</v>
      </c>
      <c r="C73" s="76"/>
      <c r="D73" s="76">
        <f>D122*D170/100</f>
        <v>0.18035145518037154</v>
      </c>
      <c r="E73" s="76">
        <f t="shared" si="14"/>
        <v>0.2966351947522996</v>
      </c>
      <c r="F73" s="76">
        <f t="shared" si="12"/>
        <v>0.64615360519495713</v>
      </c>
      <c r="G73" s="76">
        <f t="shared" si="15"/>
        <v>0.80993051257483029</v>
      </c>
      <c r="H73" s="76">
        <f t="shared" ref="H73:AB73" si="20">H122*H170/100</f>
        <v>0.83967176664997001</v>
      </c>
      <c r="I73" s="76">
        <f t="shared" si="20"/>
        <v>0.74241112747655735</v>
      </c>
      <c r="J73" s="76">
        <f t="shared" si="20"/>
        <v>0.62303656355857528</v>
      </c>
      <c r="K73" s="76">
        <f t="shared" si="20"/>
        <v>0.43881929707265621</v>
      </c>
      <c r="L73" s="76">
        <f t="shared" si="20"/>
        <v>0.22605272356003611</v>
      </c>
      <c r="M73" s="76">
        <f t="shared" si="20"/>
        <v>0.2698370856558388</v>
      </c>
      <c r="N73" s="76">
        <f t="shared" si="20"/>
        <v>0.29074317335963146</v>
      </c>
      <c r="O73" s="76">
        <f t="shared" si="20"/>
        <v>0.35975347391255147</v>
      </c>
      <c r="P73" s="76">
        <f t="shared" si="20"/>
        <v>0.27726059013974791</v>
      </c>
      <c r="Q73" s="76">
        <f t="shared" si="20"/>
        <v>0.34990678515600698</v>
      </c>
      <c r="R73" s="76">
        <f t="shared" si="20"/>
        <v>0.35373690727143731</v>
      </c>
      <c r="S73" s="76">
        <f t="shared" si="20"/>
        <v>0.22113263590101989</v>
      </c>
      <c r="T73" s="76">
        <f t="shared" si="20"/>
        <v>0.18491585341915812</v>
      </c>
      <c r="U73" s="76">
        <f t="shared" si="20"/>
        <v>0.12365769754981887</v>
      </c>
      <c r="V73" s="76">
        <f t="shared" si="20"/>
        <v>0.51295849062742016</v>
      </c>
      <c r="W73" s="76">
        <f t="shared" si="20"/>
        <v>1.6428451357669802</v>
      </c>
      <c r="X73" s="76">
        <f t="shared" si="20"/>
        <v>1.9992834597111675</v>
      </c>
      <c r="Y73" s="76">
        <f t="shared" si="20"/>
        <v>1.71739199608714</v>
      </c>
      <c r="Z73" s="76">
        <f t="shared" si="20"/>
        <v>1.2067859379291317</v>
      </c>
      <c r="AA73" s="76">
        <f t="shared" si="20"/>
        <v>0.69566395205165843</v>
      </c>
      <c r="AB73" s="76">
        <f t="shared" si="20"/>
        <v>0.6722036108365631</v>
      </c>
    </row>
    <row r="74" spans="1:28">
      <c r="A74" s="75" t="s">
        <v>50</v>
      </c>
      <c r="B74" s="74" t="s">
        <v>46</v>
      </c>
      <c r="C74" s="76">
        <f>C123*C171/100</f>
        <v>8.7897295036386218</v>
      </c>
      <c r="D74" s="76">
        <f>D123*D171/100</f>
        <v>9.2778026781225122</v>
      </c>
      <c r="E74" s="76">
        <f t="shared" si="14"/>
        <v>9.1167842487327651</v>
      </c>
      <c r="F74" s="76">
        <f t="shared" si="12"/>
        <v>9.5319222835550583</v>
      </c>
      <c r="G74" s="76">
        <f t="shared" si="15"/>
        <v>9.7130801703009535</v>
      </c>
      <c r="H74" s="76">
        <f t="shared" ref="H74:J78" si="21">H123*H171/100</f>
        <v>7.6375426502030583</v>
      </c>
      <c r="I74" s="76">
        <f t="shared" si="21"/>
        <v>7.213314191109248</v>
      </c>
      <c r="J74" s="76">
        <f t="shared" si="21"/>
        <v>5.9903146880085636</v>
      </c>
      <c r="K74" s="76"/>
      <c r="L74" s="76">
        <f t="shared" ref="L74:AB74" si="22">L123*L171/100</f>
        <v>3.3654913067964434</v>
      </c>
      <c r="M74" s="76">
        <f t="shared" si="22"/>
        <v>1.7426534315670454</v>
      </c>
      <c r="N74" s="76">
        <f t="shared" si="22"/>
        <v>1.2867866250643931</v>
      </c>
      <c r="O74" s="76">
        <f t="shared" si="22"/>
        <v>1.3656570479013386</v>
      </c>
      <c r="P74" s="76">
        <f t="shared" si="22"/>
        <v>1.5422728896308184</v>
      </c>
      <c r="Q74" s="76">
        <f t="shared" si="22"/>
        <v>1.6220514736500706</v>
      </c>
      <c r="R74" s="76">
        <f t="shared" si="22"/>
        <v>1.6108864111900456</v>
      </c>
      <c r="S74" s="76">
        <f t="shared" si="22"/>
        <v>1.489815957764123</v>
      </c>
      <c r="T74" s="76">
        <f t="shared" si="22"/>
        <v>1.4606424617586149</v>
      </c>
      <c r="U74" s="76">
        <f t="shared" si="22"/>
        <v>1.5569013951624402</v>
      </c>
      <c r="V74" s="76">
        <f t="shared" si="22"/>
        <v>3.6225717057644107</v>
      </c>
      <c r="W74" s="76">
        <f t="shared" si="22"/>
        <v>6.941637237861447</v>
      </c>
      <c r="X74" s="76">
        <f t="shared" si="22"/>
        <v>8.814203681126207</v>
      </c>
      <c r="Y74" s="76">
        <f t="shared" si="22"/>
        <v>9.4318893392705121</v>
      </c>
      <c r="Z74" s="76">
        <f t="shared" si="22"/>
        <v>8.5604840652011625</v>
      </c>
      <c r="AA74" s="76">
        <f t="shared" si="22"/>
        <v>7.1529174115616669</v>
      </c>
      <c r="AB74" s="76">
        <f t="shared" si="22"/>
        <v>5.7498921870188937</v>
      </c>
    </row>
    <row r="75" spans="1:28">
      <c r="A75" s="75" t="s">
        <v>63</v>
      </c>
      <c r="B75" s="74" t="s">
        <v>46</v>
      </c>
      <c r="C75" s="76"/>
      <c r="D75" s="76"/>
      <c r="E75" s="76"/>
      <c r="F75" s="76"/>
      <c r="G75" s="76"/>
      <c r="H75" s="76">
        <f t="shared" si="21"/>
        <v>0.7278625220382362</v>
      </c>
      <c r="I75" s="76">
        <f t="shared" si="21"/>
        <v>0.56359260730425143</v>
      </c>
      <c r="J75" s="76">
        <f t="shared" si="21"/>
        <v>0.62809764337983887</v>
      </c>
      <c r="K75" s="76">
        <f>K124*K172/100</f>
        <v>0.78752893122662104</v>
      </c>
      <c r="L75" s="76">
        <f t="shared" ref="L75:AB75" si="23">L124*L172/100</f>
        <v>1.2786957712052651</v>
      </c>
      <c r="M75" s="76">
        <f t="shared" si="23"/>
        <v>1.3386557037543809</v>
      </c>
      <c r="N75" s="76">
        <f t="shared" si="23"/>
        <v>1.4120791475235757</v>
      </c>
      <c r="O75" s="76">
        <f t="shared" si="23"/>
        <v>1.7514260136141317</v>
      </c>
      <c r="P75" s="76">
        <f t="shared" si="23"/>
        <v>2.4519234374374888</v>
      </c>
      <c r="Q75" s="76">
        <f t="shared" si="23"/>
        <v>3.1633812936336017</v>
      </c>
      <c r="R75" s="76">
        <f t="shared" si="23"/>
        <v>2.8986845884674377</v>
      </c>
      <c r="S75" s="76">
        <f t="shared" si="23"/>
        <v>2.9437962439104224</v>
      </c>
      <c r="T75" s="76">
        <f t="shared" si="23"/>
        <v>2.3446103144575781</v>
      </c>
      <c r="U75" s="76">
        <f t="shared" si="23"/>
        <v>1.7652270683722338</v>
      </c>
      <c r="V75" s="76">
        <f t="shared" si="23"/>
        <v>1.9482879050103687</v>
      </c>
      <c r="W75" s="76">
        <f t="shared" si="23"/>
        <v>1.921386437342008</v>
      </c>
      <c r="X75" s="76">
        <f t="shared" si="23"/>
        <v>1.4632995644154017</v>
      </c>
      <c r="Y75" s="76">
        <f t="shared" si="23"/>
        <v>0.92309278210212342</v>
      </c>
      <c r="Z75" s="76">
        <f t="shared" si="23"/>
        <v>0.80510194296111603</v>
      </c>
      <c r="AA75" s="76">
        <f t="shared" si="23"/>
        <v>0.63723105985530171</v>
      </c>
      <c r="AB75" s="76">
        <f t="shared" si="23"/>
        <v>0.61192573273375328</v>
      </c>
    </row>
    <row r="76" spans="1:28">
      <c r="A76" s="75" t="s">
        <v>29</v>
      </c>
      <c r="B76" s="74" t="s">
        <v>46</v>
      </c>
      <c r="C76" s="76">
        <f t="shared" ref="C76:G78" si="24">C125*C173/100</f>
        <v>8.0539828501022903</v>
      </c>
      <c r="D76" s="76">
        <f t="shared" si="24"/>
        <v>7.5398146812410092</v>
      </c>
      <c r="E76" s="76">
        <f t="shared" si="24"/>
        <v>6.8081631446344328</v>
      </c>
      <c r="F76" s="76">
        <f t="shared" si="24"/>
        <v>5.8063996899470203</v>
      </c>
      <c r="G76" s="76">
        <f t="shared" si="24"/>
        <v>6.813961185805292</v>
      </c>
      <c r="H76" s="76">
        <f t="shared" si="21"/>
        <v>7.4123731440646656</v>
      </c>
      <c r="I76" s="76">
        <f t="shared" si="21"/>
        <v>7.6654171564914035</v>
      </c>
      <c r="J76" s="76">
        <f t="shared" si="21"/>
        <v>7.807703090172561</v>
      </c>
      <c r="K76" s="76">
        <f>K125*K173/100</f>
        <v>7.0851389574158201</v>
      </c>
      <c r="L76" s="76">
        <f t="shared" ref="L76:AB76" si="25">L125*L173/100</f>
        <v>7.0404887529089129</v>
      </c>
      <c r="M76" s="76">
        <f t="shared" si="25"/>
        <v>6.5686075787681544</v>
      </c>
      <c r="N76" s="76">
        <f t="shared" si="25"/>
        <v>5.9645689239466693</v>
      </c>
      <c r="O76" s="76">
        <f t="shared" si="25"/>
        <v>5.4098445644448399</v>
      </c>
      <c r="P76" s="76">
        <f t="shared" si="25"/>
        <v>5.0797765819843619</v>
      </c>
      <c r="Q76" s="76">
        <f t="shared" si="25"/>
        <v>3.9649247756174653</v>
      </c>
      <c r="R76" s="76">
        <f t="shared" si="25"/>
        <v>3.8940756797133593</v>
      </c>
      <c r="S76" s="76">
        <f t="shared" si="25"/>
        <v>3.4009654905244044</v>
      </c>
      <c r="T76" s="76">
        <f t="shared" si="25"/>
        <v>2.9260408487403198</v>
      </c>
      <c r="U76" s="76">
        <f t="shared" si="25"/>
        <v>3.1124658118664259</v>
      </c>
      <c r="V76" s="76">
        <f t="shared" si="25"/>
        <v>3.5025233078048985</v>
      </c>
      <c r="W76" s="76">
        <f t="shared" si="25"/>
        <v>4.1080731899402796</v>
      </c>
      <c r="X76" s="76">
        <f t="shared" si="25"/>
        <v>4.4048238030875426</v>
      </c>
      <c r="Y76" s="76">
        <f t="shared" si="25"/>
        <v>5.7441124943278306</v>
      </c>
      <c r="Z76" s="76">
        <f t="shared" si="25"/>
        <v>7.0229394329319295</v>
      </c>
      <c r="AA76" s="76">
        <f t="shared" si="25"/>
        <v>7.919745670366436</v>
      </c>
      <c r="AB76" s="76">
        <f t="shared" si="25"/>
        <v>7.1291565007231705</v>
      </c>
    </row>
    <row r="77" spans="1:28">
      <c r="A77" s="75" t="s">
        <v>51</v>
      </c>
      <c r="B77" s="74" t="s">
        <v>46</v>
      </c>
      <c r="C77" s="76">
        <f t="shared" si="24"/>
        <v>0.41566042059616853</v>
      </c>
      <c r="D77" s="76">
        <f t="shared" si="24"/>
        <v>0.3835652536727831</v>
      </c>
      <c r="E77" s="76">
        <f t="shared" si="24"/>
        <v>0.35398022220656189</v>
      </c>
      <c r="F77" s="76">
        <f t="shared" si="24"/>
        <v>0.40971931294511982</v>
      </c>
      <c r="G77" s="76">
        <f t="shared" si="24"/>
        <v>0.52484202454242324</v>
      </c>
      <c r="H77" s="76">
        <f t="shared" si="21"/>
        <v>0.59031696014229551</v>
      </c>
      <c r="I77" s="76">
        <f t="shared" si="21"/>
        <v>0.67762303918333378</v>
      </c>
      <c r="J77" s="76">
        <f t="shared" si="21"/>
        <v>0.76594845796366784</v>
      </c>
      <c r="K77" s="76">
        <f>K126*K174/100</f>
        <v>0.86339279002588054</v>
      </c>
      <c r="L77" s="76">
        <f t="shared" ref="L77:AB77" si="26">L126*L174/100</f>
        <v>1.0944617126985046</v>
      </c>
      <c r="M77" s="76">
        <f t="shared" si="26"/>
        <v>1.2625339991068905</v>
      </c>
      <c r="N77" s="76">
        <f t="shared" si="26"/>
        <v>1.3925870215256615</v>
      </c>
      <c r="O77" s="76">
        <f t="shared" si="26"/>
        <v>1.7401656247357227</v>
      </c>
      <c r="P77" s="76">
        <f t="shared" si="26"/>
        <v>1.8248404154208731</v>
      </c>
      <c r="Q77" s="76">
        <f t="shared" si="26"/>
        <v>1.6526352588398956</v>
      </c>
      <c r="R77" s="76">
        <f t="shared" si="26"/>
        <v>1.540297212278988</v>
      </c>
      <c r="S77" s="76">
        <f t="shared" si="26"/>
        <v>1.4126216814826897</v>
      </c>
      <c r="T77" s="76">
        <f t="shared" si="26"/>
        <v>1.2956523694328679</v>
      </c>
      <c r="U77" s="76">
        <f t="shared" si="26"/>
        <v>1.3861494630725386</v>
      </c>
      <c r="V77" s="76">
        <f t="shared" si="26"/>
        <v>1.5031945552782597</v>
      </c>
      <c r="W77" s="76">
        <f t="shared" si="26"/>
        <v>1.9899566096575838</v>
      </c>
      <c r="X77" s="76">
        <f t="shared" si="26"/>
        <v>1.8730057557105948</v>
      </c>
      <c r="Y77" s="76">
        <f t="shared" si="26"/>
        <v>1.7545122858819744</v>
      </c>
      <c r="Z77" s="76">
        <f t="shared" si="26"/>
        <v>1.7530400268284938</v>
      </c>
      <c r="AA77" s="76">
        <f t="shared" si="26"/>
        <v>1.4147493473494188</v>
      </c>
      <c r="AB77" s="76">
        <f t="shared" si="26"/>
        <v>1.2497246071860766</v>
      </c>
    </row>
    <row r="78" spans="1:28">
      <c r="A78" s="75" t="s">
        <v>52</v>
      </c>
      <c r="B78" s="74" t="s">
        <v>46</v>
      </c>
      <c r="C78" s="76">
        <f t="shared" si="24"/>
        <v>6.5115657698361751E-2</v>
      </c>
      <c r="D78" s="76">
        <f t="shared" si="24"/>
        <v>0.10342236848494732</v>
      </c>
      <c r="E78" s="76">
        <f t="shared" si="24"/>
        <v>9.8299018796056459E-2</v>
      </c>
      <c r="F78" s="76">
        <f t="shared" si="24"/>
        <v>7.8547687408702729E-2</v>
      </c>
      <c r="G78" s="76">
        <f t="shared" si="24"/>
        <v>0.13843772940798751</v>
      </c>
      <c r="H78" s="76">
        <f t="shared" si="21"/>
        <v>9.4171745390010275E-2</v>
      </c>
      <c r="I78" s="76">
        <f t="shared" si="21"/>
        <v>8.0483544061916754E-2</v>
      </c>
      <c r="J78" s="76">
        <f t="shared" si="21"/>
        <v>6.9254744783086866E-2</v>
      </c>
      <c r="K78" s="76">
        <f>K127*K175/100</f>
        <v>0.10461235247314207</v>
      </c>
      <c r="L78" s="76">
        <f t="shared" ref="L78:AB78" si="27">L127*L175/100</f>
        <v>0.25083412358691176</v>
      </c>
      <c r="M78" s="76">
        <f t="shared" si="27"/>
        <v>0.10770034972648036</v>
      </c>
      <c r="N78" s="76">
        <f t="shared" si="27"/>
        <v>9.7191839498797158E-2</v>
      </c>
      <c r="O78" s="76">
        <f t="shared" si="27"/>
        <v>8.4354217076078791E-2</v>
      </c>
      <c r="P78" s="76">
        <f t="shared" si="27"/>
        <v>2.0964727746689973E-2</v>
      </c>
      <c r="Q78" s="76">
        <f t="shared" si="27"/>
        <v>4.1994401737313003E-2</v>
      </c>
      <c r="R78" s="76">
        <f t="shared" si="27"/>
        <v>3.1374820849108392E-2</v>
      </c>
      <c r="S78" s="76">
        <f t="shared" si="27"/>
        <v>3.8993272509304233E-2</v>
      </c>
      <c r="T78" s="76">
        <f t="shared" si="27"/>
        <v>1.9135036767150431E-2</v>
      </c>
      <c r="U78" s="76">
        <f t="shared" si="27"/>
        <v>1.4738530715376135E-2</v>
      </c>
      <c r="V78" s="76">
        <f t="shared" si="27"/>
        <v>1.9338815766064738E-2</v>
      </c>
      <c r="W78" s="76">
        <f t="shared" si="27"/>
        <v>1.2533296188198116E-2</v>
      </c>
      <c r="X78" s="76">
        <f t="shared" si="27"/>
        <v>1.3461924533134873E-2</v>
      </c>
      <c r="Y78" s="76">
        <f t="shared" si="27"/>
        <v>9.6657520172476336E-3</v>
      </c>
      <c r="Z78" s="76">
        <f t="shared" si="27"/>
        <v>1.2884609585195819E-2</v>
      </c>
      <c r="AA78" s="76">
        <f t="shared" si="27"/>
        <v>8.1919512366245631E-3</v>
      </c>
      <c r="AB78" s="76">
        <f t="shared" si="27"/>
        <v>1.3775899390341195E-2</v>
      </c>
    </row>
    <row r="79" spans="1:28">
      <c r="A79" s="75" t="s">
        <v>31</v>
      </c>
      <c r="B79" s="74" t="s">
        <v>46</v>
      </c>
      <c r="C79" s="76"/>
      <c r="D79" s="76"/>
      <c r="E79" s="76"/>
      <c r="F79" s="76"/>
      <c r="G79" s="76"/>
      <c r="H79" s="76"/>
      <c r="I79" s="76"/>
      <c r="J79" s="76"/>
      <c r="K79" s="76"/>
      <c r="L79" s="76"/>
      <c r="M79" s="76">
        <f t="shared" ref="M79:AB79" si="28">M128*M176/100</f>
        <v>8.4843691825734453</v>
      </c>
      <c r="N79" s="76">
        <f t="shared" si="28"/>
        <v>7.5681766170065838</v>
      </c>
      <c r="O79" s="76">
        <f t="shared" si="28"/>
        <v>5.7211608390595998</v>
      </c>
      <c r="P79" s="76">
        <f t="shared" si="28"/>
        <v>5.0187367671097878</v>
      </c>
      <c r="Q79" s="76">
        <f t="shared" si="28"/>
        <v>5.0247498836230644</v>
      </c>
      <c r="R79" s="76">
        <f t="shared" si="28"/>
        <v>4.5282850397838894</v>
      </c>
      <c r="S79" s="76">
        <f t="shared" si="28"/>
        <v>2.4430999680411412</v>
      </c>
      <c r="T79" s="76">
        <f t="shared" si="28"/>
        <v>1.6763042992332402</v>
      </c>
      <c r="U79" s="76">
        <f t="shared" si="28"/>
        <v>1.927170511573947</v>
      </c>
      <c r="V79" s="76">
        <f t="shared" si="28"/>
        <v>4.6361919420991118</v>
      </c>
      <c r="W79" s="76">
        <f t="shared" si="28"/>
        <v>8.9150861410444815</v>
      </c>
      <c r="X79" s="76">
        <f t="shared" si="28"/>
        <v>8.9972003572818213</v>
      </c>
      <c r="Y79" s="76">
        <f t="shared" si="28"/>
        <v>7.9874596926906225</v>
      </c>
      <c r="Z79" s="76">
        <f t="shared" si="28"/>
        <v>5.8755416587696834</v>
      </c>
      <c r="AA79" s="76">
        <f t="shared" si="28"/>
        <v>4.7782359200804558</v>
      </c>
      <c r="AB79" s="76">
        <f t="shared" si="28"/>
        <v>4.5869297436728536</v>
      </c>
    </row>
    <row r="80" spans="1:28">
      <c r="A80" s="75" t="s">
        <v>33</v>
      </c>
      <c r="B80" s="74" t="s">
        <v>46</v>
      </c>
      <c r="C80" s="76">
        <f t="shared" ref="C80:L80" si="29">C129*C177/100</f>
        <v>0.76915522583649221</v>
      </c>
      <c r="D80" s="76">
        <f t="shared" si="29"/>
        <v>0.46522443537727937</v>
      </c>
      <c r="E80" s="76">
        <f t="shared" si="29"/>
        <v>0.28861644857166302</v>
      </c>
      <c r="F80" s="76">
        <f t="shared" si="29"/>
        <v>0.73767810087976349</v>
      </c>
      <c r="G80" s="76">
        <f t="shared" si="29"/>
        <v>1.0354173133765996</v>
      </c>
      <c r="H80" s="76">
        <f t="shared" si="29"/>
        <v>0.68160488296633914</v>
      </c>
      <c r="I80" s="76">
        <f t="shared" si="29"/>
        <v>0.91103741625998547</v>
      </c>
      <c r="J80" s="76">
        <f t="shared" si="29"/>
        <v>0.87960649772540478</v>
      </c>
      <c r="K80" s="76">
        <f t="shared" si="29"/>
        <v>0.8693191609894193</v>
      </c>
      <c r="L80" s="76">
        <f t="shared" si="29"/>
        <v>0.76382179860063781</v>
      </c>
      <c r="M80" s="76">
        <f t="shared" ref="M80:AB80" si="30">M129*M177/100</f>
        <v>0.52701325233777319</v>
      </c>
      <c r="N80" s="76">
        <f t="shared" si="30"/>
        <v>0.5146243205745562</v>
      </c>
      <c r="O80" s="76">
        <f t="shared" si="30"/>
        <v>0.72170835173750658</v>
      </c>
      <c r="P80" s="76">
        <f t="shared" si="30"/>
        <v>0.91245703503213493</v>
      </c>
      <c r="Q80" s="76">
        <f t="shared" si="30"/>
        <v>1.0752733695927468</v>
      </c>
      <c r="R80" s="76">
        <f t="shared" si="30"/>
        <v>1.188746526283011</v>
      </c>
      <c r="S80" s="76">
        <f t="shared" si="30"/>
        <v>1.3993244538982106</v>
      </c>
      <c r="T80" s="76">
        <f t="shared" si="30"/>
        <v>1.166755949028536</v>
      </c>
      <c r="U80" s="76">
        <f t="shared" si="30"/>
        <v>1.6382496314221735</v>
      </c>
      <c r="V80" s="76">
        <f t="shared" si="30"/>
        <v>1.190641495386491</v>
      </c>
      <c r="W80" s="76">
        <f t="shared" si="30"/>
        <v>1.2881056863441629</v>
      </c>
      <c r="X80" s="76">
        <f t="shared" si="30"/>
        <v>1.4216703654802665</v>
      </c>
      <c r="Y80" s="76">
        <f t="shared" si="30"/>
        <v>1.5721323757342183</v>
      </c>
      <c r="Z80" s="76">
        <f t="shared" si="30"/>
        <v>1.7989277630942249</v>
      </c>
      <c r="AA80" s="76">
        <f t="shared" si="30"/>
        <v>1.612310361597215</v>
      </c>
      <c r="AB80" s="76">
        <f t="shared" si="30"/>
        <v>1.9062095583567871</v>
      </c>
    </row>
    <row r="81" spans="1:28">
      <c r="A81" s="75" t="s">
        <v>53</v>
      </c>
      <c r="B81" s="74" t="s">
        <v>46</v>
      </c>
      <c r="C81" s="76"/>
      <c r="D81" s="76"/>
      <c r="E81" s="76"/>
      <c r="F81" s="76"/>
      <c r="G81" s="76"/>
      <c r="H81" s="76">
        <f t="shared" ref="H81:L87" si="31">H130*H178/100</f>
        <v>0.10614771083546323</v>
      </c>
      <c r="I81" s="76">
        <f t="shared" si="31"/>
        <v>0.11978266124565071</v>
      </c>
      <c r="J81" s="76">
        <f t="shared" si="31"/>
        <v>7.5761422230030295E-2</v>
      </c>
      <c r="K81" s="76">
        <f t="shared" si="31"/>
        <v>2.982301089939364E-2</v>
      </c>
      <c r="L81" s="76">
        <f t="shared" si="31"/>
        <v>3.8662163818485883E-2</v>
      </c>
      <c r="M81" s="76">
        <f t="shared" ref="M81:AB81" si="32">M130*M178/100</f>
        <v>3.1366213651408938E-2</v>
      </c>
      <c r="N81" s="76">
        <f t="shared" si="32"/>
        <v>2.5581120883064364E-2</v>
      </c>
      <c r="O81" s="76">
        <f t="shared" si="32"/>
        <v>2.6696523260890961E-2</v>
      </c>
      <c r="P81" s="76">
        <f t="shared" si="32"/>
        <v>2.7502430941021162E-2</v>
      </c>
      <c r="Q81" s="76">
        <f t="shared" si="32"/>
        <v>4.240614866962459E-2</v>
      </c>
      <c r="R81" s="76">
        <f t="shared" si="32"/>
        <v>7.4002155596910035E-2</v>
      </c>
      <c r="S81" s="76">
        <f t="shared" si="32"/>
        <v>6.5683654374442846E-2</v>
      </c>
      <c r="T81" s="76">
        <f t="shared" si="32"/>
        <v>7.7919620197529516E-2</v>
      </c>
      <c r="U81" s="76">
        <f t="shared" si="32"/>
        <v>5.0553928097588387E-2</v>
      </c>
      <c r="V81" s="76">
        <f t="shared" si="32"/>
        <v>9.1870656342138743E-2</v>
      </c>
      <c r="W81" s="76">
        <f t="shared" si="32"/>
        <v>0.10823315562412043</v>
      </c>
      <c r="X81" s="76">
        <f t="shared" si="32"/>
        <v>0.10310902671412407</v>
      </c>
      <c r="Y81" s="76">
        <f t="shared" si="32"/>
        <v>8.9845441925381242E-2</v>
      </c>
      <c r="Z81" s="76">
        <f t="shared" si="32"/>
        <v>7.4405706441001321E-2</v>
      </c>
      <c r="AA81" s="76">
        <f t="shared" si="32"/>
        <v>6.2692793639132147E-2</v>
      </c>
      <c r="AB81" s="76">
        <f t="shared" si="32"/>
        <v>5.2879444171983384E-2</v>
      </c>
    </row>
    <row r="82" spans="1:28">
      <c r="A82" s="75" t="s">
        <v>36</v>
      </c>
      <c r="B82" s="74" t="s">
        <v>46</v>
      </c>
      <c r="C82" s="76">
        <f t="shared" ref="C82:G84" si="33">C131*C179/100</f>
        <v>3.6586134492097364</v>
      </c>
      <c r="D82" s="76">
        <f t="shared" si="33"/>
        <v>3.2008272118074217</v>
      </c>
      <c r="E82" s="76">
        <f t="shared" si="33"/>
        <v>2.4081625320547384</v>
      </c>
      <c r="F82" s="76">
        <f t="shared" si="33"/>
        <v>3.2077516010014739</v>
      </c>
      <c r="G82" s="76">
        <f t="shared" si="33"/>
        <v>3.360676733144258</v>
      </c>
      <c r="H82" s="76">
        <f t="shared" si="31"/>
        <v>3.3189414860333759</v>
      </c>
      <c r="I82" s="76">
        <f t="shared" si="31"/>
        <v>3.2126688809076631</v>
      </c>
      <c r="J82" s="76">
        <f t="shared" si="31"/>
        <v>2.6864774285974584</v>
      </c>
      <c r="K82" s="76">
        <f t="shared" si="31"/>
        <v>2.0752336763390646</v>
      </c>
      <c r="L82" s="76">
        <f t="shared" si="31"/>
        <v>1.5427924713285877</v>
      </c>
      <c r="M82" s="76"/>
      <c r="N82" s="76"/>
      <c r="O82" s="76">
        <f t="shared" ref="O82:AB82" si="34">O131*O179/100</f>
        <v>0.81828029446464112</v>
      </c>
      <c r="P82" s="76">
        <f t="shared" si="34"/>
        <v>1.1502768082034442</v>
      </c>
      <c r="Q82" s="76">
        <f t="shared" si="34"/>
        <v>1.7334925114886925</v>
      </c>
      <c r="R82" s="76">
        <f t="shared" si="34"/>
        <v>2.1283163026337837</v>
      </c>
      <c r="S82" s="76">
        <f t="shared" si="34"/>
        <v>1.8699934542651855</v>
      </c>
      <c r="T82" s="76">
        <f t="shared" si="34"/>
        <v>1.4240205522816762</v>
      </c>
      <c r="U82" s="76">
        <f t="shared" si="34"/>
        <v>1.0473956852446902</v>
      </c>
      <c r="V82" s="76">
        <f t="shared" si="34"/>
        <v>0.92611102853681349</v>
      </c>
      <c r="W82" s="76">
        <f t="shared" si="34"/>
        <v>1.2351192964372104</v>
      </c>
      <c r="X82" s="76">
        <f t="shared" si="34"/>
        <v>1.4751461587160972</v>
      </c>
      <c r="Y82" s="76">
        <f t="shared" si="34"/>
        <v>1.769901181355702</v>
      </c>
      <c r="Z82" s="76">
        <f t="shared" si="34"/>
        <v>2.3962948809084592</v>
      </c>
      <c r="AA82" s="76">
        <f t="shared" si="34"/>
        <v>2.733977372107192</v>
      </c>
      <c r="AB82" s="76">
        <f t="shared" si="34"/>
        <v>3.0168427710879353</v>
      </c>
    </row>
    <row r="83" spans="1:28">
      <c r="A83" s="75" t="s">
        <v>54</v>
      </c>
      <c r="B83" s="74" t="s">
        <v>46</v>
      </c>
      <c r="C83" s="76">
        <f t="shared" si="33"/>
        <v>1.7792629893749956</v>
      </c>
      <c r="D83" s="76">
        <f t="shared" si="33"/>
        <v>2.6087665658822021</v>
      </c>
      <c r="E83" s="76">
        <f t="shared" si="33"/>
        <v>3.4903609391348045</v>
      </c>
      <c r="F83" s="76">
        <f t="shared" si="33"/>
        <v>3.3439662462063251</v>
      </c>
      <c r="G83" s="76">
        <f t="shared" si="33"/>
        <v>2.7835090484022267</v>
      </c>
      <c r="H83" s="76">
        <f t="shared" si="31"/>
        <v>1.6877468754752019</v>
      </c>
      <c r="I83" s="76">
        <f t="shared" si="31"/>
        <v>1.3485684152873656</v>
      </c>
      <c r="J83" s="76">
        <f t="shared" si="31"/>
        <v>1.3686848631315127</v>
      </c>
      <c r="K83" s="76">
        <f t="shared" si="31"/>
        <v>1.5246015086626812</v>
      </c>
      <c r="L83" s="76">
        <f t="shared" si="31"/>
        <v>1.50472952353359</v>
      </c>
      <c r="M83" s="76">
        <f t="shared" ref="M83:N95" si="35">M132*M180/100</f>
        <v>1.2338908527203021</v>
      </c>
      <c r="N83" s="76">
        <f t="shared" si="35"/>
        <v>0.95735209086116069</v>
      </c>
      <c r="O83" s="76">
        <f t="shared" ref="O83:AB83" si="36">O132*O180/100</f>
        <v>0.79199631413455862</v>
      </c>
      <c r="P83" s="76">
        <f t="shared" si="36"/>
        <v>0.65734094177228863</v>
      </c>
      <c r="Q83" s="76">
        <f t="shared" si="36"/>
        <v>0.47603890366015755</v>
      </c>
      <c r="R83" s="76">
        <f t="shared" si="36"/>
        <v>0.38075156992568254</v>
      </c>
      <c r="S83" s="76">
        <f t="shared" si="36"/>
        <v>0.29930562953002343</v>
      </c>
      <c r="T83" s="76">
        <f t="shared" si="36"/>
        <v>0.22391546909240165</v>
      </c>
      <c r="U83" s="76">
        <f t="shared" si="36"/>
        <v>0.18473740303607358</v>
      </c>
      <c r="V83" s="76">
        <f t="shared" si="36"/>
        <v>0.4041410111429416</v>
      </c>
      <c r="W83" s="76">
        <f t="shared" si="36"/>
        <v>0.59888930435839827</v>
      </c>
      <c r="X83" s="76">
        <f t="shared" si="36"/>
        <v>0.59852342412836212</v>
      </c>
      <c r="Y83" s="76">
        <f t="shared" si="36"/>
        <v>0.95734423984837835</v>
      </c>
      <c r="Z83" s="76">
        <f t="shared" si="36"/>
        <v>0.79280611341929741</v>
      </c>
      <c r="AA83" s="76">
        <f t="shared" si="36"/>
        <v>0.8166616307622041</v>
      </c>
      <c r="AB83" s="76">
        <f t="shared" si="36"/>
        <v>0.7940751597094543</v>
      </c>
    </row>
    <row r="84" spans="1:28">
      <c r="A84" s="75" t="s">
        <v>55</v>
      </c>
      <c r="B84" s="74" t="s">
        <v>46</v>
      </c>
      <c r="C84" s="76">
        <f t="shared" si="33"/>
        <v>1.1010184420589033</v>
      </c>
      <c r="D84" s="76">
        <f t="shared" si="33"/>
        <v>1.1111027405129215</v>
      </c>
      <c r="E84" s="76">
        <f t="shared" si="33"/>
        <v>1.4143860647039563</v>
      </c>
      <c r="F84" s="76">
        <f t="shared" si="33"/>
        <v>1.6488526417101432</v>
      </c>
      <c r="G84" s="76">
        <f t="shared" si="33"/>
        <v>1.5601711227748436</v>
      </c>
      <c r="H84" s="76">
        <f t="shared" si="31"/>
        <v>1.2030844447870883</v>
      </c>
      <c r="I84" s="76">
        <f t="shared" si="31"/>
        <v>0.69272770447347742</v>
      </c>
      <c r="J84" s="76">
        <f t="shared" si="31"/>
        <v>0.49019245656620308</v>
      </c>
      <c r="K84" s="76">
        <f t="shared" si="31"/>
        <v>0.26896952660553608</v>
      </c>
      <c r="L84" s="76">
        <f t="shared" si="31"/>
        <v>0.22802961543323327</v>
      </c>
      <c r="M84" s="76">
        <f t="shared" si="35"/>
        <v>0.18487892785215551</v>
      </c>
      <c r="N84" s="76">
        <f t="shared" si="35"/>
        <v>0.19073836082116419</v>
      </c>
      <c r="O84" s="76">
        <f t="shared" ref="O84:AB84" si="37">O133*O181/100</f>
        <v>0.25406810791462936</v>
      </c>
      <c r="P84" s="76">
        <f t="shared" si="37"/>
        <v>0.28899195390183058</v>
      </c>
      <c r="Q84" s="76">
        <f t="shared" si="37"/>
        <v>0.40764221281145135</v>
      </c>
      <c r="R84" s="76">
        <f t="shared" si="37"/>
        <v>0.44509574359116533</v>
      </c>
      <c r="S84" s="76">
        <f t="shared" si="37"/>
        <v>0.50039775331222403</v>
      </c>
      <c r="T84" s="76">
        <f t="shared" si="37"/>
        <v>0.22410379473469455</v>
      </c>
      <c r="U84" s="76">
        <f t="shared" si="37"/>
        <v>0.15841222466727722</v>
      </c>
      <c r="V84" s="76">
        <f t="shared" si="37"/>
        <v>0.24617052231280187</v>
      </c>
      <c r="W84" s="76">
        <f t="shared" si="37"/>
        <v>0.34886172696083007</v>
      </c>
      <c r="X84" s="76">
        <f t="shared" si="37"/>
        <v>0.3874771927794915</v>
      </c>
      <c r="Y84" s="76">
        <f t="shared" si="37"/>
        <v>0.28605913288117379</v>
      </c>
      <c r="Z84" s="76">
        <f t="shared" si="37"/>
        <v>0.32850841752629001</v>
      </c>
      <c r="AA84" s="76">
        <f t="shared" si="37"/>
        <v>0.42533260995444977</v>
      </c>
      <c r="AB84" s="76">
        <f t="shared" si="37"/>
        <v>0.52790507485328542</v>
      </c>
    </row>
    <row r="85" spans="1:28">
      <c r="A85" s="75" t="s">
        <v>38</v>
      </c>
      <c r="B85" s="74" t="s">
        <v>46</v>
      </c>
      <c r="C85" s="76"/>
      <c r="D85" s="76"/>
      <c r="E85" s="76">
        <f t="shared" ref="E85:G86" si="38">E134*E182/100</f>
        <v>4.7305504470379205</v>
      </c>
      <c r="F85" s="76">
        <f t="shared" si="38"/>
        <v>5.6226379039737546</v>
      </c>
      <c r="G85" s="76">
        <f t="shared" si="38"/>
        <v>5.9821415458261935</v>
      </c>
      <c r="H85" s="76">
        <f t="shared" si="31"/>
        <v>5.4789821560903738</v>
      </c>
      <c r="I85" s="76">
        <f t="shared" si="31"/>
        <v>4.9470370304387981</v>
      </c>
      <c r="J85" s="76">
        <f t="shared" si="31"/>
        <v>4.3679323894154996</v>
      </c>
      <c r="K85" s="76">
        <f t="shared" si="31"/>
        <v>3.8091011472801379</v>
      </c>
      <c r="L85" s="76">
        <f t="shared" si="31"/>
        <v>4.4504164126903598</v>
      </c>
      <c r="M85" s="76">
        <f t="shared" si="35"/>
        <v>6.1974938565622093</v>
      </c>
      <c r="N85" s="76">
        <f t="shared" si="35"/>
        <v>8.0066304696142332</v>
      </c>
      <c r="O85" s="76">
        <f t="shared" ref="O85:AB85" si="39">O134*O182/100</f>
        <v>9.8182669445752691</v>
      </c>
      <c r="P85" s="76">
        <f t="shared" si="39"/>
        <v>9.9276374986154234</v>
      </c>
      <c r="Q85" s="76">
        <f t="shared" si="39"/>
        <v>9.2405596598696285</v>
      </c>
      <c r="R85" s="76">
        <f t="shared" si="39"/>
        <v>9.4058126724833855</v>
      </c>
      <c r="S85" s="76">
        <f t="shared" si="39"/>
        <v>7.0783144365687223</v>
      </c>
      <c r="T85" s="76">
        <f t="shared" si="39"/>
        <v>4.4567379956661366</v>
      </c>
      <c r="U85" s="76">
        <f t="shared" si="39"/>
        <v>2.0895299497936404</v>
      </c>
      <c r="V85" s="76">
        <f t="shared" si="39"/>
        <v>2.0853460596499063</v>
      </c>
      <c r="W85" s="76">
        <f t="shared" si="39"/>
        <v>2.4874380165386558</v>
      </c>
      <c r="X85" s="76">
        <f t="shared" si="39"/>
        <v>3.0834796593133973</v>
      </c>
      <c r="Y85" s="76">
        <f t="shared" si="39"/>
        <v>3.5515458228890537</v>
      </c>
      <c r="Z85" s="76">
        <f t="shared" si="39"/>
        <v>3.8167237870262034</v>
      </c>
      <c r="AA85" s="76">
        <f t="shared" si="39"/>
        <v>3.2979018207437258</v>
      </c>
      <c r="AB85" s="76">
        <f t="shared" si="39"/>
        <v>2.984277918233663</v>
      </c>
    </row>
    <row r="86" spans="1:28">
      <c r="A86" s="75" t="s">
        <v>56</v>
      </c>
      <c r="B86" s="74"/>
      <c r="C86" s="76">
        <f>C135*C183/100</f>
        <v>2.1420610416713455</v>
      </c>
      <c r="D86" s="76">
        <f>D135*D183/100</f>
        <v>1.6377621977328676</v>
      </c>
      <c r="E86" s="76">
        <f t="shared" si="38"/>
        <v>1.300062193012524</v>
      </c>
      <c r="F86" s="76">
        <f t="shared" si="38"/>
        <v>2.4562788822717918</v>
      </c>
      <c r="G86" s="76">
        <f t="shared" si="38"/>
        <v>3.0439301856991476</v>
      </c>
      <c r="H86" s="76">
        <f t="shared" si="31"/>
        <v>3.7772863309430913</v>
      </c>
      <c r="I86" s="76">
        <f t="shared" si="31"/>
        <v>4.0095995313967991</v>
      </c>
      <c r="J86" s="76">
        <f t="shared" si="31"/>
        <v>3.9177511806925991</v>
      </c>
      <c r="K86" s="76">
        <f t="shared" si="31"/>
        <v>2.3254648239584053</v>
      </c>
      <c r="L86" s="76">
        <f t="shared" si="31"/>
        <v>1.9048127582286642</v>
      </c>
      <c r="M86" s="76">
        <f t="shared" si="35"/>
        <v>1.7542399579326264</v>
      </c>
      <c r="N86" s="76">
        <f t="shared" si="35"/>
        <v>1.6155771060906221</v>
      </c>
      <c r="O86" s="76">
        <f t="shared" ref="O86:AB86" si="40">O135*O183/100</f>
        <v>1.8311519967649477</v>
      </c>
      <c r="P86" s="76">
        <f t="shared" si="40"/>
        <v>2.3272866968109049</v>
      </c>
      <c r="Q86" s="76">
        <f t="shared" si="40"/>
        <v>3.1173148789880529</v>
      </c>
      <c r="R86" s="76">
        <f t="shared" si="40"/>
        <v>3.8876406314345542</v>
      </c>
      <c r="S86" s="76">
        <f t="shared" si="40"/>
        <v>4.1011060860929112</v>
      </c>
      <c r="T86" s="76">
        <f t="shared" si="40"/>
        <v>3.994301291637937</v>
      </c>
      <c r="U86" s="76">
        <f t="shared" si="40"/>
        <v>3.8050436923813709</v>
      </c>
      <c r="V86" s="76">
        <f t="shared" si="40"/>
        <v>4.4213773082009844</v>
      </c>
      <c r="W86" s="76">
        <f t="shared" si="40"/>
        <v>5.9619231675270621</v>
      </c>
      <c r="X86" s="76">
        <f t="shared" si="40"/>
        <v>6.4498644620658023</v>
      </c>
      <c r="Y86" s="76">
        <f t="shared" si="40"/>
        <v>7.9666694626736625</v>
      </c>
      <c r="Z86" s="76">
        <f t="shared" si="40"/>
        <v>9.58126624872747</v>
      </c>
      <c r="AA86" s="76">
        <f t="shared" si="40"/>
        <v>8.642269117151324</v>
      </c>
      <c r="AB86" s="76">
        <f t="shared" si="40"/>
        <v>7.4242909576975604</v>
      </c>
    </row>
    <row r="87" spans="1:28">
      <c r="A87" s="967" t="s">
        <v>57</v>
      </c>
      <c r="B87" s="968"/>
      <c r="C87" s="963"/>
      <c r="D87" s="963"/>
      <c r="E87" s="963"/>
      <c r="F87" s="963"/>
      <c r="G87" s="963">
        <f>G136*G184/100</f>
        <v>5.8171499512281688</v>
      </c>
      <c r="H87" s="963">
        <f t="shared" si="31"/>
        <v>7.1124589382926411</v>
      </c>
      <c r="I87" s="963">
        <f t="shared" si="31"/>
        <v>5.9579175848457568</v>
      </c>
      <c r="J87" s="963">
        <f t="shared" si="31"/>
        <v>6.1464506602497799</v>
      </c>
      <c r="K87" s="963">
        <f t="shared" si="31"/>
        <v>6.4762790854923535</v>
      </c>
      <c r="L87" s="963">
        <f t="shared" si="31"/>
        <v>7.802239703509982</v>
      </c>
      <c r="M87" s="963">
        <f t="shared" si="35"/>
        <v>10.249120296745144</v>
      </c>
      <c r="N87" s="963">
        <f t="shared" si="35"/>
        <v>10.383414286529812</v>
      </c>
      <c r="O87" s="963">
        <f t="shared" ref="O87:AB87" si="41">O136*O184/100</f>
        <v>11.151580081304168</v>
      </c>
      <c r="P87" s="963">
        <f t="shared" si="41"/>
        <v>10.737733161190265</v>
      </c>
      <c r="Q87" s="963">
        <f t="shared" si="41"/>
        <v>11.005221826202396</v>
      </c>
      <c r="R87" s="963">
        <f t="shared" si="41"/>
        <v>11.028762197993032</v>
      </c>
      <c r="S87" s="963">
        <f t="shared" si="41"/>
        <v>9.752743323314208</v>
      </c>
      <c r="T87" s="963">
        <f t="shared" si="41"/>
        <v>7.8183879549539741</v>
      </c>
      <c r="U87" s="963">
        <f t="shared" si="41"/>
        <v>6.334676168331872</v>
      </c>
      <c r="V87" s="963">
        <f t="shared" si="41"/>
        <v>6.1567002414979424</v>
      </c>
      <c r="W87" s="963">
        <f t="shared" si="41"/>
        <v>8.5489907324921752</v>
      </c>
      <c r="X87" s="963">
        <f t="shared" si="41"/>
        <v>8.7411005963488737</v>
      </c>
      <c r="Y87" s="963">
        <f t="shared" si="41"/>
        <v>8.9209431276469839</v>
      </c>
      <c r="Z87" s="963">
        <f t="shared" si="41"/>
        <v>9.4946245711988571</v>
      </c>
      <c r="AA87" s="963">
        <f t="shared" si="41"/>
        <v>8.8254092743394814</v>
      </c>
      <c r="AB87" s="963">
        <f t="shared" si="41"/>
        <v>7.1854317604113298</v>
      </c>
    </row>
    <row r="88" spans="1:28">
      <c r="A88" s="75" t="s">
        <v>40</v>
      </c>
      <c r="B88" s="74"/>
      <c r="C88" s="76"/>
      <c r="D88" s="76"/>
      <c r="E88" s="76"/>
      <c r="F88" s="76"/>
      <c r="G88" s="76"/>
      <c r="H88" s="76"/>
      <c r="I88" s="76"/>
      <c r="J88" s="76"/>
      <c r="K88" s="76"/>
      <c r="L88" s="76"/>
      <c r="M88" s="76">
        <f t="shared" si="35"/>
        <v>4.2265078634562174</v>
      </c>
      <c r="N88" s="76">
        <f t="shared" si="35"/>
        <v>3.8103056789266403</v>
      </c>
      <c r="O88" s="76">
        <f t="shared" ref="O88:AB88" si="42">O137*O185/100</f>
        <v>3.5839501474754729</v>
      </c>
      <c r="P88" s="76">
        <f t="shared" si="42"/>
        <v>3.5948135931445715</v>
      </c>
      <c r="Q88" s="76">
        <f t="shared" si="42"/>
        <v>3.3173025737902502</v>
      </c>
      <c r="R88" s="76">
        <f t="shared" si="42"/>
        <v>3.1558479057568589</v>
      </c>
      <c r="S88" s="76">
        <f t="shared" si="42"/>
        <v>3.0028697035867307</v>
      </c>
      <c r="T88" s="76">
        <f t="shared" si="42"/>
        <v>2.2653838294683344</v>
      </c>
      <c r="U88" s="76">
        <f t="shared" si="42"/>
        <v>1.8822614209576343</v>
      </c>
      <c r="V88" s="76">
        <f t="shared" si="42"/>
        <v>1.8062805948884275</v>
      </c>
      <c r="W88" s="76">
        <f t="shared" si="42"/>
        <v>3.2099526243871295</v>
      </c>
      <c r="X88" s="76">
        <f t="shared" si="42"/>
        <v>3.6875438888270224</v>
      </c>
      <c r="Y88" s="76">
        <f t="shared" si="42"/>
        <v>4.3074889795816809</v>
      </c>
      <c r="Z88" s="76">
        <f t="shared" si="42"/>
        <v>5.2414618741910939</v>
      </c>
      <c r="AA88" s="76">
        <f t="shared" si="42"/>
        <v>5.3964854886227727</v>
      </c>
      <c r="AB88" s="76">
        <f t="shared" si="42"/>
        <v>4.7626174524519334</v>
      </c>
    </row>
    <row r="89" spans="1:28">
      <c r="A89" s="75" t="s">
        <v>27</v>
      </c>
      <c r="B89" s="74" t="s">
        <v>46</v>
      </c>
      <c r="C89" s="76">
        <f t="shared" ref="C89:L89" si="43">C138*C186/100</f>
        <v>8.2664111185945206</v>
      </c>
      <c r="D89" s="76">
        <f t="shared" si="43"/>
        <v>7.9798906846152065</v>
      </c>
      <c r="E89" s="76">
        <f t="shared" si="43"/>
        <v>8.0284611770168777</v>
      </c>
      <c r="F89" s="76">
        <f t="shared" si="43"/>
        <v>10.425067146714447</v>
      </c>
      <c r="G89" s="76">
        <f t="shared" si="43"/>
        <v>12.668741189995439</v>
      </c>
      <c r="H89" s="76">
        <f t="shared" si="43"/>
        <v>12.470308829621477</v>
      </c>
      <c r="I89" s="76">
        <f t="shared" si="43"/>
        <v>11.693550407988026</v>
      </c>
      <c r="J89" s="76">
        <f t="shared" si="43"/>
        <v>10.704312483885319</v>
      </c>
      <c r="K89" s="76">
        <f t="shared" si="43"/>
        <v>9.3172434417823062</v>
      </c>
      <c r="L89" s="76">
        <f t="shared" si="43"/>
        <v>7.2837596408293868</v>
      </c>
      <c r="M89" s="76">
        <f t="shared" si="35"/>
        <v>5.8121132293468598</v>
      </c>
      <c r="N89" s="76">
        <f t="shared" si="35"/>
        <v>3.7997902894807485</v>
      </c>
      <c r="O89" s="76">
        <f t="shared" ref="O89:AB89" si="44">O138*O186/100</f>
        <v>3.8432459990889378</v>
      </c>
      <c r="P89" s="76">
        <f t="shared" si="44"/>
        <v>3.8609658644559506</v>
      </c>
      <c r="Q89" s="76">
        <f t="shared" si="44"/>
        <v>3.511275247114968</v>
      </c>
      <c r="R89" s="76">
        <f t="shared" si="44"/>
        <v>2.2429683463355534</v>
      </c>
      <c r="S89" s="76">
        <f t="shared" si="44"/>
        <v>1.8393202844687409</v>
      </c>
      <c r="T89" s="76">
        <f t="shared" si="44"/>
        <v>1.6878046962455451</v>
      </c>
      <c r="U89" s="76">
        <f t="shared" si="44"/>
        <v>2.0358013388582794</v>
      </c>
      <c r="V89" s="76">
        <f t="shared" si="44"/>
        <v>4.2736326596788521</v>
      </c>
      <c r="W89" s="76">
        <f t="shared" si="44"/>
        <v>7.3168090363788876</v>
      </c>
      <c r="X89" s="76">
        <f t="shared" si="44"/>
        <v>8.9489920822862867</v>
      </c>
      <c r="Y89" s="76">
        <f t="shared" si="44"/>
        <v>11.061518133608356</v>
      </c>
      <c r="Z89" s="76">
        <f t="shared" si="44"/>
        <v>13.02641049145204</v>
      </c>
      <c r="AA89" s="76">
        <f t="shared" si="44"/>
        <v>12.978468496432995</v>
      </c>
      <c r="AB89" s="76">
        <f t="shared" si="44"/>
        <v>11.444727502984012</v>
      </c>
    </row>
    <row r="90" spans="1:28">
      <c r="A90" s="75" t="s">
        <v>43</v>
      </c>
      <c r="B90" s="74" t="s">
        <v>46</v>
      </c>
      <c r="C90" s="76">
        <f t="shared" ref="C90:L90" si="45">C139*C187/100</f>
        <v>0.22191449365130667</v>
      </c>
      <c r="D90" s="76">
        <f t="shared" si="45"/>
        <v>0.37021403184932261</v>
      </c>
      <c r="E90" s="76">
        <f t="shared" si="45"/>
        <v>0.7851889289145122</v>
      </c>
      <c r="F90" s="76">
        <f t="shared" si="45"/>
        <v>1.5007582000978439</v>
      </c>
      <c r="G90" s="76">
        <f t="shared" si="45"/>
        <v>2.5013004603422089</v>
      </c>
      <c r="H90" s="76">
        <f t="shared" si="45"/>
        <v>2.5579654117967063</v>
      </c>
      <c r="I90" s="76">
        <f t="shared" si="45"/>
        <v>3.0115602291551551</v>
      </c>
      <c r="J90" s="76">
        <f t="shared" si="45"/>
        <v>3.3843727136021817</v>
      </c>
      <c r="K90" s="76">
        <f t="shared" si="45"/>
        <v>2.8247630535081218</v>
      </c>
      <c r="L90" s="76">
        <f t="shared" si="45"/>
        <v>2.1577783704766049</v>
      </c>
      <c r="M90" s="76">
        <f t="shared" si="35"/>
        <v>1.5541238914990771</v>
      </c>
      <c r="N90" s="76">
        <f t="shared" si="35"/>
        <v>1.1332368629639018</v>
      </c>
      <c r="O90" s="76">
        <f t="shared" ref="O90:Q95" si="46">O139*O187/100</f>
        <v>1.0984464853189109</v>
      </c>
      <c r="P90" s="76">
        <f t="shared" si="46"/>
        <v>1.0408637098991014</v>
      </c>
      <c r="Q90" s="76">
        <f t="shared" si="46"/>
        <v>1.2502682508460503</v>
      </c>
      <c r="R90" s="76"/>
      <c r="S90" s="76"/>
      <c r="T90" s="76">
        <f t="shared" ref="T90:AB90" si="47">T139*T187/100</f>
        <v>0.79532299683193475</v>
      </c>
      <c r="U90" s="76">
        <f t="shared" si="47"/>
        <v>0.76232926727047812</v>
      </c>
      <c r="V90" s="76">
        <f t="shared" si="47"/>
        <v>1.0806250061692169</v>
      </c>
      <c r="W90" s="76">
        <f t="shared" si="47"/>
        <v>1.5110180384521745</v>
      </c>
      <c r="X90" s="76">
        <f t="shared" si="47"/>
        <v>1.4467699037975956</v>
      </c>
      <c r="Y90" s="76">
        <f t="shared" si="47"/>
        <v>1.4267208885993845</v>
      </c>
      <c r="Z90" s="76">
        <f t="shared" si="47"/>
        <v>1.3974867919048399</v>
      </c>
      <c r="AA90" s="76">
        <f t="shared" si="47"/>
        <v>1.3654568478318598</v>
      </c>
      <c r="AB90" s="76">
        <f t="shared" si="47"/>
        <v>1.3316553050547142</v>
      </c>
    </row>
    <row r="91" spans="1:28">
      <c r="A91" s="75" t="s">
        <v>58</v>
      </c>
      <c r="B91" s="74" t="s">
        <v>46</v>
      </c>
      <c r="C91" s="76"/>
      <c r="D91" s="76">
        <f t="shared" ref="D91:L91" si="48">D140*D188/100</f>
        <v>0.30977917007981159</v>
      </c>
      <c r="E91" s="76">
        <f t="shared" si="48"/>
        <v>0.57569809597877619</v>
      </c>
      <c r="F91" s="76">
        <f t="shared" si="48"/>
        <v>0.77225081383563077</v>
      </c>
      <c r="G91" s="76">
        <f t="shared" si="48"/>
        <v>1.1537066114266481</v>
      </c>
      <c r="H91" s="76">
        <f t="shared" si="48"/>
        <v>1.1397457137581295</v>
      </c>
      <c r="I91" s="76">
        <f t="shared" si="48"/>
        <v>0.95714039812135465</v>
      </c>
      <c r="J91" s="76">
        <f t="shared" si="48"/>
        <v>1.1845185698840974</v>
      </c>
      <c r="K91" s="76">
        <f t="shared" si="48"/>
        <v>1.2749835583811819</v>
      </c>
      <c r="L91" s="76">
        <f t="shared" si="48"/>
        <v>1.2175460257203876</v>
      </c>
      <c r="M91" s="76">
        <f t="shared" si="35"/>
        <v>0.7833231588378945</v>
      </c>
      <c r="N91" s="76">
        <f t="shared" si="35"/>
        <v>0.75490898849587817</v>
      </c>
      <c r="O91" s="76">
        <f t="shared" si="46"/>
        <v>0.65409171872552119</v>
      </c>
      <c r="P91" s="76">
        <f t="shared" si="46"/>
        <v>1.0974793671833383</v>
      </c>
      <c r="Q91" s="76">
        <f t="shared" si="46"/>
        <v>1.4782797710336624</v>
      </c>
      <c r="R91" s="76">
        <f t="shared" ref="R91:S95" si="49">R140*R188/100</f>
        <v>1.7615102097244604</v>
      </c>
      <c r="S91" s="76">
        <f t="shared" si="49"/>
        <v>1.5889383791373914</v>
      </c>
      <c r="T91" s="76">
        <f t="shared" ref="T91:AB91" si="50">T140*T188/100</f>
        <v>1.51330954636318</v>
      </c>
      <c r="U91" s="76">
        <f t="shared" si="50"/>
        <v>1.1703335696980262</v>
      </c>
      <c r="V91" s="76">
        <f t="shared" si="50"/>
        <v>1.2675183084130035</v>
      </c>
      <c r="W91" s="76">
        <f t="shared" si="50"/>
        <v>1.5399952296287394</v>
      </c>
      <c r="X91" s="76">
        <f t="shared" si="50"/>
        <v>1.6068079710276797</v>
      </c>
      <c r="Y91" s="76">
        <f t="shared" si="50"/>
        <v>1.5191338146354962</v>
      </c>
      <c r="Z91" s="76">
        <f t="shared" si="50"/>
        <v>1.4997180592236377</v>
      </c>
      <c r="AA91" s="76">
        <f t="shared" si="50"/>
        <v>1.7659857924777447</v>
      </c>
      <c r="AB91" s="76">
        <f t="shared" si="50"/>
        <v>1.8009697242905525</v>
      </c>
    </row>
    <row r="92" spans="1:28">
      <c r="A92" s="75" t="s">
        <v>59</v>
      </c>
      <c r="B92" s="74" t="s">
        <v>46</v>
      </c>
      <c r="C92" s="76">
        <f>C141*C189/100</f>
        <v>3.8480529936861676</v>
      </c>
      <c r="D92" s="76">
        <f t="shared" ref="D92:L92" si="51">D141*D189/100</f>
        <v>3.4221909002856745</v>
      </c>
      <c r="E92" s="76">
        <f t="shared" si="51"/>
        <v>3.8472155952916451</v>
      </c>
      <c r="F92" s="76">
        <f t="shared" si="51"/>
        <v>4.2838077060006068</v>
      </c>
      <c r="G92" s="76">
        <f t="shared" si="51"/>
        <v>4.0294771193805641</v>
      </c>
      <c r="H92" s="76">
        <f t="shared" si="51"/>
        <v>2.8538100452839554</v>
      </c>
      <c r="I92" s="76">
        <f t="shared" si="51"/>
        <v>3.0165008206986768</v>
      </c>
      <c r="J92" s="76">
        <f t="shared" si="51"/>
        <v>2.9196516019047034</v>
      </c>
      <c r="K92" s="76">
        <f t="shared" si="51"/>
        <v>2.8559452236519234</v>
      </c>
      <c r="L92" s="76">
        <f t="shared" si="51"/>
        <v>2.2403398352808552</v>
      </c>
      <c r="M92" s="76">
        <f t="shared" si="35"/>
        <v>1.4120971206937893</v>
      </c>
      <c r="N92" s="76">
        <f t="shared" si="35"/>
        <v>1.8419376168504251</v>
      </c>
      <c r="O92" s="76">
        <f t="shared" si="46"/>
        <v>3.1343097098867374</v>
      </c>
      <c r="P92" s="76">
        <f t="shared" si="46"/>
        <v>2.6418622376714525</v>
      </c>
      <c r="Q92" s="76">
        <f t="shared" si="46"/>
        <v>4.3627965275484026</v>
      </c>
      <c r="R92" s="76">
        <f t="shared" si="49"/>
        <v>4.2994223597008752</v>
      </c>
      <c r="S92" s="76">
        <f t="shared" si="49"/>
        <v>3.7342726933883319</v>
      </c>
      <c r="T92" s="76">
        <f t="shared" ref="T92:AB92" si="52">T141*T189/100</f>
        <v>3.1866568447816901</v>
      </c>
      <c r="U92" s="76">
        <f t="shared" si="52"/>
        <v>3.0134533386596503</v>
      </c>
      <c r="V92" s="76">
        <f t="shared" si="52"/>
        <v>3.6227887790719766</v>
      </c>
      <c r="W92" s="76">
        <f t="shared" si="52"/>
        <v>3.4670185727122771</v>
      </c>
      <c r="X92" s="76">
        <f t="shared" si="52"/>
        <v>2.649390941502423</v>
      </c>
      <c r="Y92" s="76">
        <f t="shared" si="52"/>
        <v>2.3441214342977377</v>
      </c>
      <c r="Z92" s="76">
        <f t="shared" si="52"/>
        <v>2.4205542972129575</v>
      </c>
      <c r="AA92" s="76">
        <f t="shared" si="52"/>
        <v>2.0839664033581955</v>
      </c>
      <c r="AB92" s="76">
        <f t="shared" si="52"/>
        <v>2.2231918306154959</v>
      </c>
    </row>
    <row r="93" spans="1:28">
      <c r="A93" s="75" t="s">
        <v>60</v>
      </c>
      <c r="B93" s="74" t="s">
        <v>46</v>
      </c>
      <c r="C93" s="76">
        <f>C142*C190/100</f>
        <v>2.3549924762703087</v>
      </c>
      <c r="D93" s="76">
        <f t="shared" ref="D93:L93" si="53">D142*D190/100</f>
        <v>2.4302031522403502</v>
      </c>
      <c r="E93" s="76">
        <f t="shared" si="53"/>
        <v>3.4487281001113828</v>
      </c>
      <c r="F93" s="76">
        <f t="shared" si="53"/>
        <v>4.4095373088709957</v>
      </c>
      <c r="G93" s="76">
        <f t="shared" si="53"/>
        <v>4.3949734381923511</v>
      </c>
      <c r="H93" s="76">
        <f t="shared" si="53"/>
        <v>3.7845448724071726</v>
      </c>
      <c r="I93" s="76">
        <f t="shared" si="53"/>
        <v>3.2525250503587197</v>
      </c>
      <c r="J93" s="76">
        <f t="shared" si="53"/>
        <v>2.7383103863139548</v>
      </c>
      <c r="K93" s="76">
        <f t="shared" si="53"/>
        <v>2.0114402056724794</v>
      </c>
      <c r="L93" s="76">
        <f t="shared" si="53"/>
        <v>1.7802262331080518</v>
      </c>
      <c r="M93" s="76">
        <f t="shared" si="35"/>
        <v>1.4785049531195766</v>
      </c>
      <c r="N93" s="76">
        <f t="shared" si="35"/>
        <v>1.2084657208001759</v>
      </c>
      <c r="O93" s="76">
        <f t="shared" si="46"/>
        <v>1.1006276752202304</v>
      </c>
      <c r="P93" s="76">
        <f t="shared" si="46"/>
        <v>1.0398340117493841</v>
      </c>
      <c r="Q93" s="76">
        <f t="shared" si="46"/>
        <v>0.97028577836257912</v>
      </c>
      <c r="R93" s="76">
        <f t="shared" si="49"/>
        <v>0.98906077401564896</v>
      </c>
      <c r="S93" s="76">
        <f t="shared" si="49"/>
        <v>1.2162758144506014</v>
      </c>
      <c r="T93" s="76">
        <f t="shared" ref="T93:AB93" si="54">T142*T190/100</f>
        <v>1.2639650715014232</v>
      </c>
      <c r="U93" s="76">
        <f t="shared" si="54"/>
        <v>1.2901812578166656</v>
      </c>
      <c r="V93" s="76">
        <f t="shared" si="54"/>
        <v>1.913628689845801</v>
      </c>
      <c r="W93" s="76">
        <f t="shared" si="54"/>
        <v>2.5780381974173117</v>
      </c>
      <c r="X93" s="76">
        <f t="shared" si="54"/>
        <v>2.6854812642115564</v>
      </c>
      <c r="Y93" s="76">
        <f t="shared" si="54"/>
        <v>2.8127775968702333</v>
      </c>
      <c r="Z93" s="76">
        <f t="shared" si="54"/>
        <v>2.8422555267196987</v>
      </c>
      <c r="AA93" s="76">
        <f t="shared" si="54"/>
        <v>2.2749315478621028</v>
      </c>
      <c r="AB93" s="76">
        <f t="shared" si="54"/>
        <v>1.7396902063351005</v>
      </c>
    </row>
    <row r="94" spans="1:28">
      <c r="A94" s="75" t="s">
        <v>61</v>
      </c>
      <c r="B94" s="74" t="s">
        <v>46</v>
      </c>
      <c r="C94" s="76">
        <f>C143*C191/100</f>
        <v>0.31153378627514211</v>
      </c>
      <c r="D94" s="76">
        <f t="shared" ref="D94:L94" si="55">D143*D191/100</f>
        <v>0.43340953005504673</v>
      </c>
      <c r="E94" s="76">
        <f t="shared" si="55"/>
        <v>0.84164593647502361</v>
      </c>
      <c r="F94" s="76">
        <f t="shared" si="55"/>
        <v>0.80798766278036704</v>
      </c>
      <c r="G94" s="76">
        <f t="shared" si="55"/>
        <v>0.75431702600944806</v>
      </c>
      <c r="H94" s="76">
        <f t="shared" si="55"/>
        <v>0.54644484004517802</v>
      </c>
      <c r="I94" s="76">
        <f t="shared" si="55"/>
        <v>0.51558406056906148</v>
      </c>
      <c r="J94" s="76">
        <f t="shared" si="55"/>
        <v>0.43625520256516964</v>
      </c>
      <c r="K94" s="76">
        <f t="shared" si="55"/>
        <v>0.36305052532695059</v>
      </c>
      <c r="L94" s="76">
        <f t="shared" si="55"/>
        <v>0.28859491259896769</v>
      </c>
      <c r="M94" s="76">
        <f t="shared" si="35"/>
        <v>0.24226554771082356</v>
      </c>
      <c r="N94" s="76">
        <f t="shared" si="35"/>
        <v>0.29211529742090642</v>
      </c>
      <c r="O94" s="76">
        <f t="shared" si="46"/>
        <v>0.49873252732496232</v>
      </c>
      <c r="P94" s="76">
        <f t="shared" si="46"/>
        <v>0.71594195813856887</v>
      </c>
      <c r="Q94" s="76">
        <f t="shared" si="46"/>
        <v>0.70912878018475278</v>
      </c>
      <c r="R94" s="76">
        <f t="shared" si="49"/>
        <v>0.60425975949441435</v>
      </c>
      <c r="S94" s="76">
        <f t="shared" si="49"/>
        <v>0.46934393562931787</v>
      </c>
      <c r="T94" s="76">
        <f t="shared" ref="T94:AB94" si="56">T143*T191/100</f>
        <v>0.46517625257676803</v>
      </c>
      <c r="U94" s="76">
        <f t="shared" si="56"/>
        <v>0.62251671766867356</v>
      </c>
      <c r="V94" s="76">
        <f t="shared" si="56"/>
        <v>1.5244529977321328</v>
      </c>
      <c r="W94" s="76">
        <f t="shared" si="56"/>
        <v>2.831225265401232</v>
      </c>
      <c r="X94" s="76">
        <f t="shared" si="56"/>
        <v>2.8398162784855159</v>
      </c>
      <c r="Y94" s="76">
        <f t="shared" si="56"/>
        <v>2.3916675452861234</v>
      </c>
      <c r="Z94" s="76">
        <f t="shared" si="56"/>
        <v>1.9400124689430036</v>
      </c>
      <c r="AA94" s="76">
        <f t="shared" si="56"/>
        <v>1.4399795993694349</v>
      </c>
      <c r="AB94" s="76">
        <f t="shared" si="56"/>
        <v>1.0010778167004062</v>
      </c>
    </row>
    <row r="95" spans="1:28">
      <c r="A95" s="75" t="s">
        <v>254</v>
      </c>
      <c r="B95" s="74" t="s">
        <v>46</v>
      </c>
      <c r="C95" s="76">
        <f>C144*C192/100</f>
        <v>1.971733033811534</v>
      </c>
      <c r="D95" s="76">
        <f t="shared" ref="D95:L95" si="57">D144*D192/100</f>
        <v>1.836807077113815</v>
      </c>
      <c r="E95" s="76">
        <f t="shared" si="57"/>
        <v>2.1470105586900314</v>
      </c>
      <c r="F95" s="76">
        <f t="shared" si="57"/>
        <v>2.477326880699771</v>
      </c>
      <c r="G95" s="76">
        <f t="shared" si="57"/>
        <v>2.753082889407819</v>
      </c>
      <c r="H95" s="76">
        <f t="shared" si="57"/>
        <v>2.5631588273596306</v>
      </c>
      <c r="I95" s="76">
        <f t="shared" si="57"/>
        <v>2.5127424770787954</v>
      </c>
      <c r="J95" s="76">
        <f t="shared" si="57"/>
        <v>2.4552479123160551</v>
      </c>
      <c r="K95" s="76">
        <f t="shared" si="57"/>
        <v>2.2704097713698714</v>
      </c>
      <c r="L95" s="76">
        <f t="shared" si="57"/>
        <v>2.125256924023704</v>
      </c>
      <c r="M95" s="76">
        <f t="shared" si="35"/>
        <v>1.9695061930529771</v>
      </c>
      <c r="N95" s="76">
        <f t="shared" si="35"/>
        <v>1.8757250212046237</v>
      </c>
      <c r="O95" s="76">
        <f t="shared" si="46"/>
        <v>2.0419457967729291</v>
      </c>
      <c r="P95" s="76">
        <f t="shared" si="46"/>
        <v>2.1420616640057402</v>
      </c>
      <c r="Q95" s="76">
        <f t="shared" si="46"/>
        <v>2.1982768499419905</v>
      </c>
      <c r="R95" s="76">
        <f t="shared" si="49"/>
        <v>2.1560090139370027</v>
      </c>
      <c r="S95" s="76">
        <f t="shared" si="49"/>
        <v>1.9454228226127845</v>
      </c>
      <c r="T95" s="76">
        <f t="shared" ref="T95:AB95" si="58">T144*T192/100</f>
        <v>1.6374094942152198</v>
      </c>
      <c r="U95" s="76">
        <f t="shared" si="58"/>
        <v>1.4998054881355189</v>
      </c>
      <c r="V95" s="76">
        <f t="shared" si="58"/>
        <v>1.9594721508417783</v>
      </c>
      <c r="W95" s="76">
        <f t="shared" si="58"/>
        <v>2.6798279236451052</v>
      </c>
      <c r="X95" s="76">
        <f t="shared" si="58"/>
        <v>2.7337303895953293</v>
      </c>
      <c r="Y95" s="76">
        <f t="shared" si="58"/>
        <v>2.7787356928786937</v>
      </c>
      <c r="Z95" s="76">
        <f t="shared" si="58"/>
        <v>2.8580087609267988</v>
      </c>
      <c r="AA95" s="76">
        <f t="shared" si="58"/>
        <v>2.6750122605707212</v>
      </c>
      <c r="AB95" s="76">
        <f t="shared" si="58"/>
        <v>2.3658807030794544</v>
      </c>
    </row>
    <row r="96" spans="1:28">
      <c r="A96" s="403" t="s">
        <v>64</v>
      </c>
      <c r="B96" s="972"/>
      <c r="C96" s="79">
        <f t="shared" ref="C96:AB96" si="59">AVERAGE(C61:C94)</f>
        <v>2.7881787192983629</v>
      </c>
      <c r="D96" s="79">
        <f t="shared" si="59"/>
        <v>2.479846317605825</v>
      </c>
      <c r="E96" s="79">
        <f t="shared" si="59"/>
        <v>2.7630864629369256</v>
      </c>
      <c r="F96" s="79">
        <f t="shared" si="59"/>
        <v>3.2849435693663334</v>
      </c>
      <c r="G96" s="79">
        <f t="shared" si="59"/>
        <v>3.5510331742939316</v>
      </c>
      <c r="H96" s="79">
        <f t="shared" si="59"/>
        <v>3.3284165304869373</v>
      </c>
      <c r="I96" s="79">
        <f t="shared" si="59"/>
        <v>3.2843070060917219</v>
      </c>
      <c r="J96" s="79">
        <f t="shared" si="59"/>
        <v>3.0953871087470248</v>
      </c>
      <c r="K96" s="79">
        <f t="shared" si="59"/>
        <v>2.8137116103521622</v>
      </c>
      <c r="L96" s="79">
        <f t="shared" si="59"/>
        <v>2.7569951286048351</v>
      </c>
      <c r="M96" s="79">
        <f t="shared" si="59"/>
        <v>2.8794545305855856</v>
      </c>
      <c r="N96" s="79">
        <f t="shared" si="59"/>
        <v>2.6761611560608429</v>
      </c>
      <c r="O96" s="79">
        <f t="shared" si="59"/>
        <v>2.6609657328266501</v>
      </c>
      <c r="P96" s="79">
        <f t="shared" si="59"/>
        <v>2.6787970963049106</v>
      </c>
      <c r="Q96" s="79">
        <f t="shared" si="59"/>
        <v>2.8278083961442224</v>
      </c>
      <c r="R96" s="79">
        <f t="shared" si="59"/>
        <v>2.8453534594189218</v>
      </c>
      <c r="S96" s="79">
        <f t="shared" si="59"/>
        <v>2.5307091139075508</v>
      </c>
      <c r="T96" s="79">
        <f t="shared" si="59"/>
        <v>2.056919810516916</v>
      </c>
      <c r="U96" s="79">
        <f t="shared" si="59"/>
        <v>1.7963232084723011</v>
      </c>
      <c r="V96" s="79">
        <f t="shared" si="59"/>
        <v>2.2248950744458762</v>
      </c>
      <c r="W96" s="79">
        <f t="shared" si="59"/>
        <v>3.1961160457784947</v>
      </c>
      <c r="X96" s="79">
        <f t="shared" si="59"/>
        <v>3.3800193406397749</v>
      </c>
      <c r="Y96" s="79">
        <f t="shared" si="59"/>
        <v>3.6350598522520197</v>
      </c>
      <c r="Z96" s="79">
        <f t="shared" si="59"/>
        <v>3.8215468569200586</v>
      </c>
      <c r="AA96" s="79">
        <f t="shared" si="59"/>
        <v>3.6630677249937724</v>
      </c>
      <c r="AB96" s="79">
        <f t="shared" si="59"/>
        <v>3.3481858386554233</v>
      </c>
    </row>
    <row r="97" spans="1:28">
      <c r="A97" s="394" t="s">
        <v>3323</v>
      </c>
      <c r="C97" s="79">
        <f>STDEV(C61:C94)</f>
        <v>2.6743463622677939</v>
      </c>
      <c r="D97" s="79">
        <f t="shared" ref="D97:AB97" si="60">STDEV(D61:D94)</f>
        <v>2.5560938570655805</v>
      </c>
      <c r="E97" s="79">
        <f t="shared" si="60"/>
        <v>2.3847154170965448</v>
      </c>
      <c r="F97" s="79">
        <f t="shared" si="60"/>
        <v>2.5228857839847416</v>
      </c>
      <c r="G97" s="79">
        <f t="shared" si="60"/>
        <v>2.8329967612863798</v>
      </c>
      <c r="H97" s="79">
        <f t="shared" si="60"/>
        <v>2.794354297409849</v>
      </c>
      <c r="I97" s="79">
        <f t="shared" si="60"/>
        <v>2.7237307079316517</v>
      </c>
      <c r="J97" s="79">
        <f t="shared" si="60"/>
        <v>2.5237824547425571</v>
      </c>
      <c r="K97" s="79">
        <f t="shared" si="60"/>
        <v>2.3632694170584494</v>
      </c>
      <c r="L97" s="79">
        <f t="shared" si="60"/>
        <v>2.3118659362871172</v>
      </c>
      <c r="M97" s="79">
        <f t="shared" si="60"/>
        <v>2.6751671605667093</v>
      </c>
      <c r="N97" s="79">
        <f t="shared" si="60"/>
        <v>2.6154088166794542</v>
      </c>
      <c r="O97" s="79">
        <f t="shared" si="60"/>
        <v>2.6543303333670494</v>
      </c>
      <c r="P97" s="79">
        <f t="shared" si="60"/>
        <v>2.5264833201735444</v>
      </c>
      <c r="Q97" s="79">
        <f t="shared" si="60"/>
        <v>2.5058974058436219</v>
      </c>
      <c r="R97" s="79">
        <f t="shared" si="60"/>
        <v>2.5282513202791379</v>
      </c>
      <c r="S97" s="79">
        <f t="shared" si="60"/>
        <v>2.1735273055012581</v>
      </c>
      <c r="T97" s="79">
        <f t="shared" si="60"/>
        <v>1.7223059582739351</v>
      </c>
      <c r="U97" s="79">
        <f t="shared" si="60"/>
        <v>1.4313859971010596</v>
      </c>
      <c r="V97" s="79">
        <f t="shared" si="60"/>
        <v>1.5990474274504523</v>
      </c>
      <c r="W97" s="79">
        <f t="shared" si="60"/>
        <v>2.5033417978612809</v>
      </c>
      <c r="X97" s="79">
        <f t="shared" si="60"/>
        <v>2.8328394453462629</v>
      </c>
      <c r="Y97" s="79">
        <f t="shared" si="60"/>
        <v>3.4497885243298509</v>
      </c>
      <c r="Z97" s="79">
        <f t="shared" si="60"/>
        <v>4.0276730171378183</v>
      </c>
      <c r="AA97" s="79">
        <f t="shared" si="60"/>
        <v>4.0716776569269282</v>
      </c>
      <c r="AB97" s="79">
        <f t="shared" si="60"/>
        <v>3.6599240302974687</v>
      </c>
    </row>
    <row r="98" spans="1:28">
      <c r="A98" s="668" t="s">
        <v>3324</v>
      </c>
      <c r="B98" s="969"/>
      <c r="C98" s="927"/>
      <c r="D98" s="927"/>
      <c r="E98" s="927"/>
      <c r="F98" s="927"/>
      <c r="G98" s="927">
        <f>-(G87-G96)/G97</f>
        <v>-0.79990094161112302</v>
      </c>
      <c r="H98" s="927">
        <f t="shared" ref="H98:AA98" si="61">-(H87-H96)/H97</f>
        <v>-1.3541741687205588</v>
      </c>
      <c r="I98" s="927">
        <f t="shared" si="61"/>
        <v>-0.98159872081639188</v>
      </c>
      <c r="J98" s="927">
        <f t="shared" si="61"/>
        <v>-1.2089249395364325</v>
      </c>
      <c r="K98" s="927">
        <f t="shared" si="61"/>
        <v>-1.5497883773653587</v>
      </c>
      <c r="L98" s="927">
        <f t="shared" si="61"/>
        <v>-2.1823257550166888</v>
      </c>
      <c r="M98" s="927">
        <f t="shared" si="61"/>
        <v>-2.7548430897299006</v>
      </c>
      <c r="N98" s="927">
        <f t="shared" si="61"/>
        <v>-2.9468636342115588</v>
      </c>
      <c r="O98" s="927">
        <f t="shared" si="61"/>
        <v>-3.1987783290360374</v>
      </c>
      <c r="P98" s="927">
        <f t="shared" si="61"/>
        <v>-3.1897839975970181</v>
      </c>
      <c r="Q98" s="927">
        <f t="shared" si="61"/>
        <v>-3.2632674470187295</v>
      </c>
      <c r="R98" s="927">
        <f t="shared" si="61"/>
        <v>-3.2367861030803695</v>
      </c>
      <c r="S98" s="927">
        <f t="shared" si="61"/>
        <v>-3.3227253189446886</v>
      </c>
      <c r="T98" s="927">
        <f t="shared" si="61"/>
        <v>-3.3452059529603564</v>
      </c>
      <c r="U98" s="927">
        <f t="shared" si="61"/>
        <v>-3.1706003615034328</v>
      </c>
      <c r="V98" s="927">
        <f t="shared" si="61"/>
        <v>-2.4588421203497393</v>
      </c>
      <c r="W98" s="927">
        <f t="shared" si="61"/>
        <v>-2.1382915793947457</v>
      </c>
      <c r="X98" s="927">
        <f t="shared" si="61"/>
        <v>-1.8924762095205168</v>
      </c>
      <c r="Y98" s="927">
        <f t="shared" si="61"/>
        <v>-1.5322340016252993</v>
      </c>
      <c r="Z98" s="927">
        <f t="shared" si="61"/>
        <v>-1.4085248951788676</v>
      </c>
      <c r="AA98" s="927">
        <f t="shared" si="61"/>
        <v>-1.267865971797471</v>
      </c>
      <c r="AB98" s="927">
        <f>-(AB87-AB96)/AB97</f>
        <v>-1.048449609880024</v>
      </c>
    </row>
    <row r="102" spans="1:28">
      <c r="A102" s="66" t="s">
        <v>506</v>
      </c>
    </row>
    <row r="103" spans="1:28">
      <c r="A103" s="68" t="s">
        <v>227</v>
      </c>
      <c r="B103" s="69"/>
      <c r="C103" s="1130" t="s">
        <v>250</v>
      </c>
      <c r="D103" s="1131"/>
      <c r="E103" s="1131"/>
      <c r="F103" s="1131"/>
      <c r="G103" s="1131"/>
      <c r="H103" s="1131"/>
      <c r="I103" s="1131"/>
      <c r="J103" s="1131"/>
      <c r="K103" s="1131"/>
      <c r="L103" s="1131"/>
      <c r="M103" s="1131"/>
      <c r="N103" s="1131"/>
      <c r="O103" s="1131"/>
      <c r="P103" s="1131"/>
      <c r="Q103" s="1131"/>
      <c r="R103" s="1131"/>
      <c r="S103" s="1131"/>
      <c r="T103" s="1131"/>
      <c r="U103" s="1131"/>
      <c r="V103" s="1131"/>
      <c r="W103" s="1131"/>
      <c r="X103" s="1131"/>
      <c r="Y103" s="1131"/>
      <c r="Z103" s="1131"/>
      <c r="AA103" s="1131"/>
      <c r="AB103" s="1132"/>
    </row>
    <row r="104" spans="1:28">
      <c r="A104" s="68" t="s">
        <v>246</v>
      </c>
      <c r="B104" s="69"/>
      <c r="C104" s="1130" t="s">
        <v>511</v>
      </c>
      <c r="D104" s="1131"/>
      <c r="E104" s="1131"/>
      <c r="F104" s="1131"/>
      <c r="G104" s="1131"/>
      <c r="H104" s="1131"/>
      <c r="I104" s="1131"/>
      <c r="J104" s="1131"/>
      <c r="K104" s="1131"/>
      <c r="L104" s="1131"/>
      <c r="M104" s="1131"/>
      <c r="N104" s="1131"/>
      <c r="O104" s="1131"/>
      <c r="P104" s="1131"/>
      <c r="Q104" s="1131"/>
      <c r="R104" s="1131"/>
      <c r="S104" s="1131"/>
      <c r="T104" s="1131"/>
      <c r="U104" s="1131"/>
      <c r="V104" s="1131"/>
      <c r="W104" s="1131"/>
      <c r="X104" s="1131"/>
      <c r="Y104" s="1131"/>
      <c r="Z104" s="1131"/>
      <c r="AA104" s="1131"/>
      <c r="AB104" s="1132"/>
    </row>
    <row r="105" spans="1:28">
      <c r="A105" s="68" t="s">
        <v>252</v>
      </c>
      <c r="B105" s="69"/>
      <c r="C105" s="1130" t="s">
        <v>253</v>
      </c>
      <c r="D105" s="1131"/>
      <c r="E105" s="1131"/>
      <c r="F105" s="1131"/>
      <c r="G105" s="1131"/>
      <c r="H105" s="1131"/>
      <c r="I105" s="1131"/>
      <c r="J105" s="1131"/>
      <c r="K105" s="1131"/>
      <c r="L105" s="1131"/>
      <c r="M105" s="1131"/>
      <c r="N105" s="1131"/>
      <c r="O105" s="1131"/>
      <c r="P105" s="1131"/>
      <c r="Q105" s="1131"/>
      <c r="R105" s="1131"/>
      <c r="S105" s="1131"/>
      <c r="T105" s="1131"/>
      <c r="U105" s="1131"/>
      <c r="V105" s="1131"/>
      <c r="W105" s="1131"/>
      <c r="X105" s="1131"/>
      <c r="Y105" s="1131"/>
      <c r="Z105" s="1131"/>
      <c r="AA105" s="1131"/>
      <c r="AB105" s="1132"/>
    </row>
    <row r="106" spans="1:28">
      <c r="A106" s="68" t="s">
        <v>187</v>
      </c>
      <c r="B106" s="69"/>
      <c r="C106" s="1130" t="s">
        <v>186</v>
      </c>
      <c r="D106" s="1131"/>
      <c r="E106" s="1131"/>
      <c r="F106" s="1131"/>
      <c r="G106" s="1131"/>
      <c r="H106" s="1131"/>
      <c r="I106" s="1131"/>
      <c r="J106" s="1131"/>
      <c r="K106" s="1131"/>
      <c r="L106" s="1131"/>
      <c r="M106" s="1131"/>
      <c r="N106" s="1131"/>
      <c r="O106" s="1131"/>
      <c r="P106" s="1131"/>
      <c r="Q106" s="1131"/>
      <c r="R106" s="1131"/>
      <c r="S106" s="1131"/>
      <c r="T106" s="1131"/>
      <c r="U106" s="1131"/>
      <c r="V106" s="1131"/>
      <c r="W106" s="1131"/>
      <c r="X106" s="1131"/>
      <c r="Y106" s="1131"/>
      <c r="Z106" s="1131"/>
      <c r="AA106" s="1131"/>
      <c r="AB106" s="1132"/>
    </row>
    <row r="107" spans="1:28">
      <c r="A107" s="68" t="s">
        <v>248</v>
      </c>
      <c r="B107" s="81"/>
      <c r="C107" s="1135" t="s">
        <v>249</v>
      </c>
      <c r="D107" s="1135"/>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3"/>
    </row>
    <row r="108" spans="1:28">
      <c r="A108" s="1128" t="s">
        <v>133</v>
      </c>
      <c r="B108" s="1129"/>
      <c r="C108" s="72" t="s">
        <v>188</v>
      </c>
      <c r="D108" s="72" t="s">
        <v>189</v>
      </c>
      <c r="E108" s="72" t="s">
        <v>190</v>
      </c>
      <c r="F108" s="72" t="s">
        <v>191</v>
      </c>
      <c r="G108" s="72" t="s">
        <v>192</v>
      </c>
      <c r="H108" s="72" t="s">
        <v>87</v>
      </c>
      <c r="I108" s="72" t="s">
        <v>88</v>
      </c>
      <c r="J108" s="72" t="s">
        <v>89</v>
      </c>
      <c r="K108" s="72" t="s">
        <v>90</v>
      </c>
      <c r="L108" s="72" t="s">
        <v>91</v>
      </c>
      <c r="M108" s="72" t="s">
        <v>92</v>
      </c>
      <c r="N108" s="72" t="s">
        <v>93</v>
      </c>
      <c r="O108" s="72" t="s">
        <v>94</v>
      </c>
      <c r="P108" s="72" t="s">
        <v>95</v>
      </c>
      <c r="Q108" s="72" t="s">
        <v>96</v>
      </c>
      <c r="R108" s="72" t="s">
        <v>97</v>
      </c>
      <c r="S108" s="72" t="s">
        <v>98</v>
      </c>
      <c r="T108" s="72" t="s">
        <v>99</v>
      </c>
      <c r="U108" s="72" t="s">
        <v>100</v>
      </c>
      <c r="V108" s="72" t="s">
        <v>101</v>
      </c>
      <c r="W108" s="72" t="s">
        <v>102</v>
      </c>
      <c r="X108" s="72" t="s">
        <v>103</v>
      </c>
      <c r="Y108" s="72" t="s">
        <v>104</v>
      </c>
      <c r="Z108" s="72" t="s">
        <v>125</v>
      </c>
      <c r="AA108" s="72" t="s">
        <v>136</v>
      </c>
      <c r="AB108" s="72" t="s">
        <v>505</v>
      </c>
    </row>
    <row r="109" spans="1:28">
      <c r="A109" s="73" t="s">
        <v>84</v>
      </c>
      <c r="B109" s="74" t="s">
        <v>46</v>
      </c>
      <c r="C109" s="74" t="s">
        <v>46</v>
      </c>
      <c r="D109" s="74" t="s">
        <v>46</v>
      </c>
      <c r="E109" s="74" t="s">
        <v>46</v>
      </c>
      <c r="F109" s="74" t="s">
        <v>46</v>
      </c>
      <c r="G109" s="74" t="s">
        <v>46</v>
      </c>
      <c r="H109" s="74" t="s">
        <v>46</v>
      </c>
      <c r="I109" s="74" t="s">
        <v>46</v>
      </c>
      <c r="J109" s="74" t="s">
        <v>46</v>
      </c>
      <c r="K109" s="74" t="s">
        <v>46</v>
      </c>
      <c r="L109" s="74" t="s">
        <v>46</v>
      </c>
      <c r="M109" s="74" t="s">
        <v>46</v>
      </c>
      <c r="N109" s="74" t="s">
        <v>46</v>
      </c>
      <c r="O109" s="74" t="s">
        <v>46</v>
      </c>
      <c r="P109" s="74" t="s">
        <v>46</v>
      </c>
      <c r="Q109" s="74" t="s">
        <v>46</v>
      </c>
      <c r="R109" s="74" t="s">
        <v>46</v>
      </c>
      <c r="S109" s="74" t="s">
        <v>46</v>
      </c>
      <c r="T109" s="74" t="s">
        <v>46</v>
      </c>
      <c r="U109" s="74" t="s">
        <v>46</v>
      </c>
      <c r="V109" s="74" t="s">
        <v>46</v>
      </c>
      <c r="W109" s="74" t="s">
        <v>46</v>
      </c>
      <c r="X109" s="74" t="s">
        <v>46</v>
      </c>
      <c r="Y109" s="74" t="s">
        <v>46</v>
      </c>
      <c r="Z109" s="74" t="s">
        <v>46</v>
      </c>
      <c r="AA109" s="74" t="s">
        <v>46</v>
      </c>
      <c r="AB109" s="74" t="s">
        <v>46</v>
      </c>
    </row>
    <row r="110" spans="1:28">
      <c r="A110" s="75" t="s">
        <v>45</v>
      </c>
      <c r="B110" s="74" t="s">
        <v>46</v>
      </c>
      <c r="C110" s="76">
        <v>6.9901300905485808</v>
      </c>
      <c r="D110" s="76">
        <v>9.6741128438969373</v>
      </c>
      <c r="E110" s="76">
        <v>10.83506188397369</v>
      </c>
      <c r="F110" s="76">
        <v>10.9754614220896</v>
      </c>
      <c r="G110" s="76">
        <v>9.8199979248563967</v>
      </c>
      <c r="H110" s="76">
        <v>8.5633871119739098</v>
      </c>
      <c r="I110" s="76">
        <v>8.5993545021493834</v>
      </c>
      <c r="J110" s="76">
        <v>8.4611827485719306</v>
      </c>
      <c r="K110" s="76">
        <v>7.7725148474523484</v>
      </c>
      <c r="L110" s="76">
        <v>6.9593516085473777</v>
      </c>
      <c r="M110" s="76">
        <v>6.3630781432359766</v>
      </c>
      <c r="N110" s="76">
        <v>6.8249147635136893</v>
      </c>
      <c r="O110" s="76">
        <v>6.4566038653597726</v>
      </c>
      <c r="P110" s="76">
        <v>6.0101564685478133</v>
      </c>
      <c r="Q110" s="76">
        <v>5.4702251584929922</v>
      </c>
      <c r="R110" s="76">
        <v>5.1086701277457029</v>
      </c>
      <c r="S110" s="76">
        <v>4.8515523017043556</v>
      </c>
      <c r="T110" s="76">
        <v>4.4495196034917477</v>
      </c>
      <c r="U110" s="76">
        <v>4.311528057348446</v>
      </c>
      <c r="V110" s="76">
        <v>5.6745012830679311</v>
      </c>
      <c r="W110" s="76">
        <v>5.3162575255673463</v>
      </c>
      <c r="X110" s="76">
        <v>5.1993185252603809</v>
      </c>
      <c r="Y110" s="76">
        <v>5.3408888206185203</v>
      </c>
      <c r="Z110" s="76">
        <v>5.7981895632104834</v>
      </c>
      <c r="AA110" s="76">
        <v>6.2105177510454004</v>
      </c>
      <c r="AB110" s="76">
        <v>6.2233503257389096</v>
      </c>
    </row>
    <row r="111" spans="1:28">
      <c r="A111" s="75" t="s">
        <v>37</v>
      </c>
      <c r="B111" s="74" t="s">
        <v>46</v>
      </c>
      <c r="C111" s="77" t="s">
        <v>193</v>
      </c>
      <c r="D111" s="77" t="s">
        <v>193</v>
      </c>
      <c r="E111" s="77" t="s">
        <v>193</v>
      </c>
      <c r="F111" s="77" t="s">
        <v>193</v>
      </c>
      <c r="G111" s="77">
        <v>3.5783966454903129</v>
      </c>
      <c r="H111" s="77">
        <v>3.6980532329201021</v>
      </c>
      <c r="I111" s="77">
        <v>4.1580591157810014</v>
      </c>
      <c r="J111" s="77">
        <v>4.2426108719741276</v>
      </c>
      <c r="K111" s="77">
        <v>4.2536768635256683</v>
      </c>
      <c r="L111" s="77">
        <v>3.7455215239276121</v>
      </c>
      <c r="M111" s="77">
        <v>3.5316873899161259</v>
      </c>
      <c r="N111" s="77">
        <v>3.5989225157089368</v>
      </c>
      <c r="O111" s="77">
        <v>4.0167825303643827</v>
      </c>
      <c r="P111" s="77">
        <v>4.3114231929778537</v>
      </c>
      <c r="Q111" s="77">
        <v>5.5201801569942646</v>
      </c>
      <c r="R111" s="77">
        <v>5.6700825572709244</v>
      </c>
      <c r="S111" s="77">
        <v>5.2945738989984816</v>
      </c>
      <c r="T111" s="77">
        <v>4.9232991766367133</v>
      </c>
      <c r="U111" s="77">
        <v>4.1900158409136532</v>
      </c>
      <c r="V111" s="77">
        <v>5.3878858819782689</v>
      </c>
      <c r="W111" s="77">
        <v>4.8995093416602442</v>
      </c>
      <c r="X111" s="77">
        <v>4.6319154894453876</v>
      </c>
      <c r="Y111" s="77">
        <v>4.9405705297857549</v>
      </c>
      <c r="Z111" s="77">
        <v>5.422857708801172</v>
      </c>
      <c r="AA111" s="77">
        <v>5.7086162457228866</v>
      </c>
      <c r="AB111" s="77">
        <v>5.8225009873772864</v>
      </c>
    </row>
    <row r="112" spans="1:28">
      <c r="A112" s="75" t="s">
        <v>21</v>
      </c>
      <c r="B112" s="74" t="s">
        <v>46</v>
      </c>
      <c r="C112" s="76">
        <v>7.2798573030004334</v>
      </c>
      <c r="D112" s="76">
        <v>7.0132894191280313</v>
      </c>
      <c r="E112" s="76">
        <v>6.7330118762024691</v>
      </c>
      <c r="F112" s="76">
        <v>8.1064906190070722</v>
      </c>
      <c r="G112" s="76">
        <v>9.6896817031108426</v>
      </c>
      <c r="H112" s="76">
        <v>9.3829815130961904</v>
      </c>
      <c r="I112" s="76">
        <v>9.522268791778048</v>
      </c>
      <c r="J112" s="76">
        <v>8.9910710121444453</v>
      </c>
      <c r="K112" s="76">
        <v>9.3523927781159308</v>
      </c>
      <c r="L112" s="76">
        <v>8.7072846975121578</v>
      </c>
      <c r="M112" s="76">
        <v>7.046036883675451</v>
      </c>
      <c r="N112" s="76">
        <v>6.6426548243885071</v>
      </c>
      <c r="O112" s="76">
        <v>7.5511407291289387</v>
      </c>
      <c r="P112" s="76">
        <v>8.2172336212816894</v>
      </c>
      <c r="Q112" s="76">
        <v>8.4390587168936353</v>
      </c>
      <c r="R112" s="76">
        <v>8.5002627500103038</v>
      </c>
      <c r="S112" s="76">
        <v>8.2966275932521327</v>
      </c>
      <c r="T112" s="76">
        <v>7.5011492420550496</v>
      </c>
      <c r="U112" s="76">
        <v>7.0152665670289798</v>
      </c>
      <c r="V112" s="76">
        <v>7.9555104338120364</v>
      </c>
      <c r="W112" s="76">
        <v>8.3510575598474794</v>
      </c>
      <c r="X112" s="76">
        <v>7.1914839129160164</v>
      </c>
      <c r="Y112" s="76">
        <v>7.5996656167656704</v>
      </c>
      <c r="Z112" s="76">
        <v>8.4954410074304239</v>
      </c>
      <c r="AA112" s="76">
        <v>8.5976952422170925</v>
      </c>
      <c r="AB112" s="76">
        <v>8.5636553306907199</v>
      </c>
    </row>
    <row r="113" spans="1:28">
      <c r="A113" s="75" t="s">
        <v>47</v>
      </c>
      <c r="B113" s="74" t="s">
        <v>46</v>
      </c>
      <c r="C113" s="77">
        <v>8.2214299438526073</v>
      </c>
      <c r="D113" s="77">
        <v>10.40651326632384</v>
      </c>
      <c r="E113" s="77">
        <v>11.286363990012941</v>
      </c>
      <c r="F113" s="77">
        <v>11.45938658577688</v>
      </c>
      <c r="G113" s="77">
        <v>10.47124428262126</v>
      </c>
      <c r="H113" s="77">
        <v>9.5619042360070949</v>
      </c>
      <c r="I113" s="77">
        <v>9.6996886266797802</v>
      </c>
      <c r="J113" s="77">
        <v>9.1860621552535964</v>
      </c>
      <c r="K113" s="77">
        <v>8.3605568845213369</v>
      </c>
      <c r="L113" s="77">
        <v>7.651258289351234</v>
      </c>
      <c r="M113" s="77">
        <v>6.8862907715640533</v>
      </c>
      <c r="N113" s="77">
        <v>7.2722692565083724</v>
      </c>
      <c r="O113" s="77">
        <v>7.732578001699669</v>
      </c>
      <c r="P113" s="77">
        <v>7.6439696142111266</v>
      </c>
      <c r="Q113" s="77">
        <v>7.2541165342601373</v>
      </c>
      <c r="R113" s="77">
        <v>6.8209535903127199</v>
      </c>
      <c r="S113" s="77">
        <v>6.3572031818511894</v>
      </c>
      <c r="T113" s="77">
        <v>6.0882748669926796</v>
      </c>
      <c r="U113" s="77">
        <v>6.2169049462388379</v>
      </c>
      <c r="V113" s="77">
        <v>8.4436426606510562</v>
      </c>
      <c r="W113" s="77">
        <v>8.1481234325715786</v>
      </c>
      <c r="X113" s="77">
        <v>7.5943411710677271</v>
      </c>
      <c r="Y113" s="77">
        <v>7.3828267890671189</v>
      </c>
      <c r="Z113" s="77">
        <v>7.171117464416449</v>
      </c>
      <c r="AA113" s="77">
        <v>7.0229463352819543</v>
      </c>
      <c r="AB113" s="77">
        <v>6.9992502085790438</v>
      </c>
    </row>
    <row r="114" spans="1:28">
      <c r="A114" s="75" t="s">
        <v>23</v>
      </c>
      <c r="B114" s="74" t="s">
        <v>46</v>
      </c>
      <c r="C114" s="77" t="s">
        <v>193</v>
      </c>
      <c r="D114" s="77" t="s">
        <v>193</v>
      </c>
      <c r="E114" s="77" t="s">
        <v>193</v>
      </c>
      <c r="F114" s="77">
        <v>4.3032626849924354</v>
      </c>
      <c r="G114" s="77">
        <v>4.3138129669737557</v>
      </c>
      <c r="H114" s="77">
        <v>4.020996474135055</v>
      </c>
      <c r="I114" s="77">
        <v>3.8896472834320499</v>
      </c>
      <c r="J114" s="77">
        <v>4.8072923278735882</v>
      </c>
      <c r="K114" s="77">
        <v>6.4593728102816366</v>
      </c>
      <c r="L114" s="77">
        <v>8.7444247714441925</v>
      </c>
      <c r="M114" s="77">
        <v>8.8300921433866861</v>
      </c>
      <c r="N114" s="77">
        <v>8.1817678230457904</v>
      </c>
      <c r="O114" s="77">
        <v>7.3265348945737054</v>
      </c>
      <c r="P114" s="77">
        <v>7.8226267163091219</v>
      </c>
      <c r="Q114" s="77">
        <v>8.3577799216396595</v>
      </c>
      <c r="R114" s="77">
        <v>7.9790559549859346</v>
      </c>
      <c r="S114" s="77">
        <v>7.1902547237735703</v>
      </c>
      <c r="T114" s="77">
        <v>5.3703115469386082</v>
      </c>
      <c r="U114" s="77">
        <v>4.4431532055006784</v>
      </c>
      <c r="V114" s="77">
        <v>6.7521516344858172</v>
      </c>
      <c r="W114" s="77">
        <v>7.3682440669818314</v>
      </c>
      <c r="X114" s="77">
        <v>6.8044189236614496</v>
      </c>
      <c r="Y114" s="77">
        <v>7.0442469120343079</v>
      </c>
      <c r="Z114" s="77">
        <v>7.049745725934911</v>
      </c>
      <c r="AA114" s="77">
        <v>6.193886230310917</v>
      </c>
      <c r="AB114" s="77">
        <v>5.1305616322215686</v>
      </c>
    </row>
    <row r="115" spans="1:28">
      <c r="A115" s="75" t="s">
        <v>24</v>
      </c>
      <c r="B115" s="74" t="s">
        <v>46</v>
      </c>
      <c r="C115" s="76">
        <v>8.4636854658427598</v>
      </c>
      <c r="D115" s="76">
        <v>9.2036403168999463</v>
      </c>
      <c r="E115" s="76">
        <v>9.1707043929185428</v>
      </c>
      <c r="F115" s="76">
        <v>10.870036628737029</v>
      </c>
      <c r="G115" s="76">
        <v>8.0840914766623442</v>
      </c>
      <c r="H115" s="76">
        <v>7.0297140060426804</v>
      </c>
      <c r="I115" s="76">
        <v>6.8631669744954813</v>
      </c>
      <c r="J115" s="76">
        <v>5.4412828805759483</v>
      </c>
      <c r="K115" s="76">
        <v>5.0582272234264209</v>
      </c>
      <c r="L115" s="76">
        <v>5.1643452683995461</v>
      </c>
      <c r="M115" s="76">
        <v>4.6311403214828513</v>
      </c>
      <c r="N115" s="76">
        <v>4.6472553376912664</v>
      </c>
      <c r="O115" s="76">
        <v>4.6410396322079164</v>
      </c>
      <c r="P115" s="76">
        <v>5.47240723064201</v>
      </c>
      <c r="Q115" s="76">
        <v>5.5757522730994022</v>
      </c>
      <c r="R115" s="76">
        <v>4.8975088467487984</v>
      </c>
      <c r="S115" s="76">
        <v>3.9522530580068822</v>
      </c>
      <c r="T115" s="76">
        <v>3.830848190175141</v>
      </c>
      <c r="U115" s="76">
        <v>3.477175574939372</v>
      </c>
      <c r="V115" s="76">
        <v>6.1019784538419586</v>
      </c>
      <c r="W115" s="76">
        <v>7.5835093146018373</v>
      </c>
      <c r="X115" s="76">
        <v>7.7124258905266387</v>
      </c>
      <c r="Y115" s="76">
        <v>7.6914702766028187</v>
      </c>
      <c r="Z115" s="76">
        <v>7.1502693621145923</v>
      </c>
      <c r="AA115" s="76">
        <v>6.7529916905614567</v>
      </c>
      <c r="AB115" s="76">
        <v>6.3098747546078719</v>
      </c>
    </row>
    <row r="116" spans="1:28">
      <c r="A116" s="75" t="s">
        <v>26</v>
      </c>
      <c r="B116" s="74" t="s">
        <v>46</v>
      </c>
      <c r="C116" s="77">
        <v>0.63245750022087044</v>
      </c>
      <c r="D116" s="77">
        <v>1.491733508842644</v>
      </c>
      <c r="E116" s="77">
        <v>3.730119320849862</v>
      </c>
      <c r="F116" s="77">
        <v>6.6470692856606588</v>
      </c>
      <c r="G116" s="77">
        <v>7.6851638612628461</v>
      </c>
      <c r="H116" s="77">
        <v>9.6960407285599075</v>
      </c>
      <c r="I116" s="77">
        <v>9.980877399640411</v>
      </c>
      <c r="J116" s="77">
        <v>9.7496261881701134</v>
      </c>
      <c r="K116" s="77">
        <v>9.9398647380728775</v>
      </c>
      <c r="L116" s="77">
        <v>12.361071361855309</v>
      </c>
      <c r="M116" s="77">
        <v>14.79994635690394</v>
      </c>
      <c r="N116" s="77">
        <v>13.135282157125079</v>
      </c>
      <c r="O116" s="77">
        <v>11.44747756941323</v>
      </c>
      <c r="P116" s="77">
        <v>10.601104561921691</v>
      </c>
      <c r="Q116" s="77">
        <v>10.368016004156219</v>
      </c>
      <c r="R116" s="77">
        <v>8.2170482706371644</v>
      </c>
      <c r="S116" s="77">
        <v>6.0508475782773044</v>
      </c>
      <c r="T116" s="77">
        <v>4.7322718608213092</v>
      </c>
      <c r="U116" s="77">
        <v>5.5609814314924089</v>
      </c>
      <c r="V116" s="77">
        <v>13.808162797940099</v>
      </c>
      <c r="W116" s="77">
        <v>17.067793879932399</v>
      </c>
      <c r="X116" s="77">
        <v>12.56600741338176</v>
      </c>
      <c r="Y116" s="77">
        <v>10.190374921074181</v>
      </c>
      <c r="Z116" s="77">
        <v>8.8168228355649614</v>
      </c>
      <c r="AA116" s="77">
        <v>7.4966062110198406</v>
      </c>
      <c r="AB116" s="77">
        <v>6.2666336726573038</v>
      </c>
    </row>
    <row r="117" spans="1:28">
      <c r="A117" s="75" t="s">
        <v>42</v>
      </c>
      <c r="B117" s="74" t="s">
        <v>46</v>
      </c>
      <c r="C117" s="76">
        <v>3.0947775628626699</v>
      </c>
      <c r="D117" s="76">
        <v>6.5541601255886972</v>
      </c>
      <c r="E117" s="76">
        <v>11.67330677290837</v>
      </c>
      <c r="F117" s="76">
        <v>16.30522088353414</v>
      </c>
      <c r="G117" s="76">
        <v>16.52525252525253</v>
      </c>
      <c r="H117" s="76">
        <v>15.35685645549318</v>
      </c>
      <c r="I117" s="76">
        <v>14.46791550418493</v>
      </c>
      <c r="J117" s="76">
        <v>12.64044943820225</v>
      </c>
      <c r="K117" s="76">
        <v>11.477362986497219</v>
      </c>
      <c r="L117" s="76">
        <v>10.17940717628705</v>
      </c>
      <c r="M117" s="76">
        <v>9.7918272937548192</v>
      </c>
      <c r="N117" s="76">
        <v>9.1187739463601538</v>
      </c>
      <c r="O117" s="76">
        <v>9.0421455938697317</v>
      </c>
      <c r="P117" s="76">
        <v>9.0349865436370624</v>
      </c>
      <c r="Q117" s="76">
        <v>8.8563727377743557</v>
      </c>
      <c r="R117" s="76">
        <v>8.4447841039358043</v>
      </c>
      <c r="S117" s="76">
        <v>7.7155824508320734</v>
      </c>
      <c r="T117" s="76">
        <v>6.9120961682945152</v>
      </c>
      <c r="U117" s="76">
        <v>6.3869290753806167</v>
      </c>
      <c r="V117" s="76">
        <v>8.3868530411786928</v>
      </c>
      <c r="W117" s="76">
        <v>8.5154483798040701</v>
      </c>
      <c r="X117" s="76">
        <v>7.8630549285176823</v>
      </c>
      <c r="Y117" s="76">
        <v>7.7560240963855431</v>
      </c>
      <c r="Z117" s="76">
        <v>8.3492184521540231</v>
      </c>
      <c r="AA117" s="76">
        <v>8.7286527514231498</v>
      </c>
      <c r="AB117" s="76">
        <v>9.5075757575757578</v>
      </c>
    </row>
    <row r="118" spans="1:28">
      <c r="A118" s="75" t="s">
        <v>28</v>
      </c>
      <c r="B118" s="74" t="s">
        <v>46</v>
      </c>
      <c r="C118" s="77">
        <v>9.4152577705244092</v>
      </c>
      <c r="D118" s="77">
        <v>9.2142017468617645</v>
      </c>
      <c r="E118" s="77">
        <v>10.300842833244181</v>
      </c>
      <c r="F118" s="77">
        <v>11.43736172459443</v>
      </c>
      <c r="G118" s="77">
        <v>12.730211752002051</v>
      </c>
      <c r="H118" s="77">
        <v>11.940640982664871</v>
      </c>
      <c r="I118" s="77">
        <v>12.477865565191591</v>
      </c>
      <c r="J118" s="77">
        <v>12.68119885224027</v>
      </c>
      <c r="K118" s="77">
        <v>12.16967934092485</v>
      </c>
      <c r="L118" s="77">
        <v>12.12349080757696</v>
      </c>
      <c r="M118" s="77">
        <v>10.25478799077881</v>
      </c>
      <c r="N118" s="77">
        <v>8.6383505893117825</v>
      </c>
      <c r="O118" s="77">
        <v>8.7308199497345438</v>
      </c>
      <c r="P118" s="77">
        <v>8.1250059459080806</v>
      </c>
      <c r="Q118" s="77">
        <v>8.4994741631588475</v>
      </c>
      <c r="R118" s="77">
        <v>8.5271674192133418</v>
      </c>
      <c r="S118" s="77">
        <v>8.473783891574671</v>
      </c>
      <c r="T118" s="77">
        <v>7.6859349484047446</v>
      </c>
      <c r="U118" s="77">
        <v>7.0854590902620194</v>
      </c>
      <c r="V118" s="77">
        <v>8.7628936443301839</v>
      </c>
      <c r="W118" s="77">
        <v>8.9067353744936888</v>
      </c>
      <c r="X118" s="77">
        <v>8.8649186691234831</v>
      </c>
      <c r="Y118" s="77">
        <v>9.4597022534673858</v>
      </c>
      <c r="Z118" s="77">
        <v>9.9414385120535211</v>
      </c>
      <c r="AA118" s="77">
        <v>10.344224301510771</v>
      </c>
      <c r="AB118" s="77">
        <v>10.435837785868751</v>
      </c>
    </row>
    <row r="119" spans="1:28">
      <c r="A119" s="75" t="s">
        <v>25</v>
      </c>
      <c r="B119" s="74" t="s">
        <v>46</v>
      </c>
      <c r="C119" s="76">
        <v>4.8806243189595762</v>
      </c>
      <c r="D119" s="76">
        <v>5.6015066296795872</v>
      </c>
      <c r="E119" s="76">
        <v>6.6676877520804618</v>
      </c>
      <c r="F119" s="76">
        <v>7.9272022838499181</v>
      </c>
      <c r="G119" s="76">
        <v>8.4633255891138397</v>
      </c>
      <c r="H119" s="76">
        <v>8.1886173864043865</v>
      </c>
      <c r="I119" s="76">
        <v>8.933673469387756</v>
      </c>
      <c r="J119" s="76">
        <v>9.8927294398092975</v>
      </c>
      <c r="K119" s="76">
        <v>9.2856963013319227</v>
      </c>
      <c r="L119" s="76">
        <v>8.4751375585897701</v>
      </c>
      <c r="M119" s="76">
        <v>7.8176062091503269</v>
      </c>
      <c r="N119" s="76">
        <v>7.9076633325698014</v>
      </c>
      <c r="O119" s="76">
        <v>8.6515421871017075</v>
      </c>
      <c r="P119" s="76">
        <v>9.362605869860035</v>
      </c>
      <c r="Q119" s="76">
        <v>10.38941322334961</v>
      </c>
      <c r="R119" s="76">
        <v>11.281127372343841</v>
      </c>
      <c r="S119" s="76">
        <v>10.417530930476589</v>
      </c>
      <c r="T119" s="76">
        <v>8.7477181453085073</v>
      </c>
      <c r="U119" s="76">
        <v>7.6139540537255384</v>
      </c>
      <c r="V119" s="76">
        <v>7.8347959258088826</v>
      </c>
      <c r="W119" s="76">
        <v>7.1607520735533763</v>
      </c>
      <c r="X119" s="76">
        <v>5.9114152318371582</v>
      </c>
      <c r="Y119" s="76">
        <v>5.4621745032703934</v>
      </c>
      <c r="Z119" s="76">
        <v>5.3266331658291453</v>
      </c>
      <c r="AA119" s="76">
        <v>5.076637703797716</v>
      </c>
      <c r="AB119" s="76">
        <v>4.7208062973261971</v>
      </c>
    </row>
    <row r="120" spans="1:28">
      <c r="A120" s="75" t="s">
        <v>48</v>
      </c>
      <c r="B120" s="74" t="s">
        <v>46</v>
      </c>
      <c r="C120" s="77">
        <v>7.2009327612326892</v>
      </c>
      <c r="D120" s="77">
        <v>7.8389080806132219</v>
      </c>
      <c r="E120" s="77">
        <v>8.0571295991092633</v>
      </c>
      <c r="F120" s="77">
        <v>9.2060294684416633</v>
      </c>
      <c r="G120" s="77">
        <v>9.1229261108267892</v>
      </c>
      <c r="H120" s="77">
        <v>9.3243999860136366</v>
      </c>
      <c r="I120" s="77">
        <v>9.9376324687144795</v>
      </c>
      <c r="J120" s="77">
        <v>9.849317124455478</v>
      </c>
      <c r="K120" s="77">
        <v>11.0053053338822</v>
      </c>
      <c r="L120" s="77">
        <v>11.97838116125863</v>
      </c>
      <c r="M120" s="77">
        <v>11.56347061366399</v>
      </c>
      <c r="N120" s="77">
        <v>10.97249548375021</v>
      </c>
      <c r="O120" s="77">
        <v>10.528835229957931</v>
      </c>
      <c r="P120" s="77">
        <v>9.9674230328754199</v>
      </c>
      <c r="Q120" s="77">
        <v>10.74998819337023</v>
      </c>
      <c r="R120" s="77">
        <v>10.14206016827303</v>
      </c>
      <c r="S120" s="77">
        <v>9.1486366029865991</v>
      </c>
      <c r="T120" s="77">
        <v>8.5284815222534736</v>
      </c>
      <c r="U120" s="77">
        <v>7.8843331637090177</v>
      </c>
      <c r="V120" s="77">
        <v>9.770976912442082</v>
      </c>
      <c r="W120" s="77">
        <v>12.90739881462566</v>
      </c>
      <c r="X120" s="77">
        <v>18.10811266944933</v>
      </c>
      <c r="Y120" s="77">
        <v>24.694811355070058</v>
      </c>
      <c r="Z120" s="77">
        <v>27.695362751508981</v>
      </c>
      <c r="AA120" s="77">
        <v>26.702001305554251</v>
      </c>
      <c r="AB120" s="77">
        <v>25.115593388049859</v>
      </c>
    </row>
    <row r="121" spans="1:28">
      <c r="A121" s="75" t="s">
        <v>34</v>
      </c>
      <c r="B121" s="74" t="s">
        <v>46</v>
      </c>
      <c r="C121" s="76" t="s">
        <v>193</v>
      </c>
      <c r="D121" s="76" t="s">
        <v>193</v>
      </c>
      <c r="E121" s="76">
        <v>10.01882651001559</v>
      </c>
      <c r="F121" s="76">
        <v>12.0795864044079</v>
      </c>
      <c r="G121" s="76">
        <v>10.83205204320233</v>
      </c>
      <c r="H121" s="76">
        <v>10.200965327689101</v>
      </c>
      <c r="I121" s="76">
        <v>9.8967790586985398</v>
      </c>
      <c r="J121" s="76">
        <v>8.7012333071953041</v>
      </c>
      <c r="K121" s="76">
        <v>7.7842478058322353</v>
      </c>
      <c r="L121" s="76">
        <v>7.0023505358628499</v>
      </c>
      <c r="M121" s="76">
        <v>6.4270365813510404</v>
      </c>
      <c r="N121" s="76">
        <v>5.7252002505744191</v>
      </c>
      <c r="O121" s="76">
        <v>5.8351675384631738</v>
      </c>
      <c r="P121" s="76">
        <v>5.8988289653296793</v>
      </c>
      <c r="Q121" s="76">
        <v>6.1156744359676889</v>
      </c>
      <c r="R121" s="76">
        <v>7.2499462188371373</v>
      </c>
      <c r="S121" s="76">
        <v>7.5361769916788877</v>
      </c>
      <c r="T121" s="76">
        <v>7.4540545338823216</v>
      </c>
      <c r="U121" s="76">
        <v>7.8664156945627104</v>
      </c>
      <c r="V121" s="76">
        <v>10.09407271006369</v>
      </c>
      <c r="W121" s="76">
        <v>11.252037957633449</v>
      </c>
      <c r="X121" s="76">
        <v>11.11667948021848</v>
      </c>
      <c r="Y121" s="76">
        <v>11.073597398455</v>
      </c>
      <c r="Z121" s="76">
        <v>10.23882048964197</v>
      </c>
      <c r="AA121" s="76">
        <v>7.7662202451364131</v>
      </c>
      <c r="AB121" s="76">
        <v>6.8478369979772413</v>
      </c>
    </row>
    <row r="122" spans="1:28">
      <c r="A122" s="75" t="s">
        <v>49</v>
      </c>
      <c r="B122" s="74" t="s">
        <v>46</v>
      </c>
      <c r="C122" s="77" t="s">
        <v>193</v>
      </c>
      <c r="D122" s="77">
        <v>2.6779199482469398</v>
      </c>
      <c r="E122" s="77">
        <v>4.3402854982878996</v>
      </c>
      <c r="F122" s="77">
        <v>5.2962284877334307</v>
      </c>
      <c r="G122" s="77">
        <v>5.3755501505675252</v>
      </c>
      <c r="H122" s="77">
        <v>4.9953354253243996</v>
      </c>
      <c r="I122" s="77">
        <v>3.7431436407267742</v>
      </c>
      <c r="J122" s="77">
        <v>3.8190539905769159</v>
      </c>
      <c r="K122" s="77">
        <v>2.73082823145704</v>
      </c>
      <c r="L122" s="77">
        <v>1.9248120300751881</v>
      </c>
      <c r="M122" s="77">
        <v>2.2864058402899321</v>
      </c>
      <c r="N122" s="77">
        <v>2.3245835921540499</v>
      </c>
      <c r="O122" s="77">
        <v>3.2471255112886088</v>
      </c>
      <c r="P122" s="77">
        <v>3.4338197644649262</v>
      </c>
      <c r="Q122" s="77">
        <v>3.11835166393749</v>
      </c>
      <c r="R122" s="77">
        <v>2.6654717063907389</v>
      </c>
      <c r="S122" s="77">
        <v>3.0213270142180102</v>
      </c>
      <c r="T122" s="77">
        <v>2.317716501753686</v>
      </c>
      <c r="U122" s="77">
        <v>3.0426477797123002</v>
      </c>
      <c r="V122" s="77">
        <v>7.4267205733713118</v>
      </c>
      <c r="W122" s="77">
        <v>7.7241122892031164</v>
      </c>
      <c r="X122" s="77">
        <v>7.1812911512514619</v>
      </c>
      <c r="Y122" s="77">
        <v>6.1539879859789286</v>
      </c>
      <c r="Z122" s="77">
        <v>5.5002394420346654</v>
      </c>
      <c r="AA122" s="77">
        <v>5.1207625628226578</v>
      </c>
      <c r="AB122" s="77">
        <v>4.1623733778361007</v>
      </c>
    </row>
    <row r="123" spans="1:28">
      <c r="A123" s="75" t="s">
        <v>50</v>
      </c>
      <c r="B123" s="74" t="s">
        <v>46</v>
      </c>
      <c r="C123" s="76">
        <v>13.32193377895228</v>
      </c>
      <c r="D123" s="76">
        <v>15.073726029490411</v>
      </c>
      <c r="E123" s="76">
        <v>15.514117469424731</v>
      </c>
      <c r="F123" s="76">
        <v>16.120721383879282</v>
      </c>
      <c r="G123" s="76">
        <v>15.09580752053018</v>
      </c>
      <c r="H123" s="76">
        <v>12.390988627035521</v>
      </c>
      <c r="I123" s="76">
        <v>12.12259929080437</v>
      </c>
      <c r="J123" s="76">
        <v>10.514629135946921</v>
      </c>
      <c r="K123" s="76">
        <v>7.9764956285580277</v>
      </c>
      <c r="L123" s="76">
        <v>6.0850352853795284</v>
      </c>
      <c r="M123" s="76">
        <v>4.6731667263619121</v>
      </c>
      <c r="N123" s="76">
        <v>3.9224526675868079</v>
      </c>
      <c r="O123" s="76">
        <v>4.5296743074479808</v>
      </c>
      <c r="P123" s="76">
        <v>4.7076607470418042</v>
      </c>
      <c r="Q123" s="76">
        <v>4.6422576122685406</v>
      </c>
      <c r="R123" s="76">
        <v>4.8272078585925664</v>
      </c>
      <c r="S123" s="76">
        <v>4.7193695411391481</v>
      </c>
      <c r="T123" s="76">
        <v>4.8642996898349624</v>
      </c>
      <c r="U123" s="76">
        <v>5.8694287920147508</v>
      </c>
      <c r="V123" s="76">
        <v>12.45688881214379</v>
      </c>
      <c r="W123" s="76">
        <v>14.131141294688881</v>
      </c>
      <c r="X123" s="76">
        <v>14.85859013355438</v>
      </c>
      <c r="Y123" s="76">
        <v>15.277843438389549</v>
      </c>
      <c r="Z123" s="76">
        <v>14.12781631942892</v>
      </c>
      <c r="AA123" s="76">
        <v>12.07916073837033</v>
      </c>
      <c r="AB123" s="76">
        <v>9.9871654134630639</v>
      </c>
    </row>
    <row r="124" spans="1:28">
      <c r="A124" s="75" t="s">
        <v>63</v>
      </c>
      <c r="B124" s="74" t="s">
        <v>46</v>
      </c>
      <c r="C124" s="77">
        <v>12.40602653111625</v>
      </c>
      <c r="D124" s="77">
        <v>13.529519114624829</v>
      </c>
      <c r="E124" s="77">
        <v>14.264743329633189</v>
      </c>
      <c r="F124" s="77">
        <v>12.890142220948819</v>
      </c>
      <c r="G124" s="77">
        <v>10.103057867081519</v>
      </c>
      <c r="H124" s="77">
        <v>8.9497760938625284</v>
      </c>
      <c r="I124" s="77">
        <v>8.5952863120644434</v>
      </c>
      <c r="J124" s="77">
        <v>9.8466865177165168</v>
      </c>
      <c r="K124" s="77">
        <v>10.843182739690629</v>
      </c>
      <c r="L124" s="77">
        <v>11.26866410865544</v>
      </c>
      <c r="M124" s="77">
        <v>11.15553588367767</v>
      </c>
      <c r="N124" s="77">
        <v>11.9257882364053</v>
      </c>
      <c r="O124" s="77">
        <v>12.97437231305946</v>
      </c>
      <c r="P124" s="77">
        <v>13.596592420978819</v>
      </c>
      <c r="Q124" s="77">
        <v>13.05287810410689</v>
      </c>
      <c r="R124" s="77">
        <v>11.445774570684209</v>
      </c>
      <c r="S124" s="77">
        <v>10.77148516935525</v>
      </c>
      <c r="T124" s="77">
        <v>9.4155124408722983</v>
      </c>
      <c r="U124" s="77">
        <v>7.7710431269872089</v>
      </c>
      <c r="V124" s="77">
        <v>9.6207008872795612</v>
      </c>
      <c r="W124" s="77">
        <v>8.5922212568456278</v>
      </c>
      <c r="X124" s="77">
        <v>7.2339612331385457</v>
      </c>
      <c r="Y124" s="77">
        <v>6.957173366989962</v>
      </c>
      <c r="Z124" s="77">
        <v>6.3150727620099554</v>
      </c>
      <c r="AA124" s="77">
        <v>5.9888641174362789</v>
      </c>
      <c r="AB124" s="77">
        <v>5.3425346433341883</v>
      </c>
    </row>
    <row r="125" spans="1:28">
      <c r="A125" s="75" t="s">
        <v>29</v>
      </c>
      <c r="B125" s="74" t="s">
        <v>46</v>
      </c>
      <c r="C125" s="76">
        <v>11.535388367887631</v>
      </c>
      <c r="D125" s="76">
        <v>11.075737265415549</v>
      </c>
      <c r="E125" s="76">
        <v>11.6983820940565</v>
      </c>
      <c r="F125" s="76">
        <v>10.063587388501279</v>
      </c>
      <c r="G125" s="76">
        <v>11.08400603211213</v>
      </c>
      <c r="H125" s="76">
        <v>11.66289442151511</v>
      </c>
      <c r="I125" s="76">
        <v>11.677122912432621</v>
      </c>
      <c r="J125" s="76">
        <v>11.768330252618609</v>
      </c>
      <c r="K125" s="76">
        <v>11.890999174236169</v>
      </c>
      <c r="L125" s="76">
        <v>11.470956056751049</v>
      </c>
      <c r="M125" s="76">
        <v>10.63345191590124</v>
      </c>
      <c r="N125" s="76">
        <v>9.5944780173276634</v>
      </c>
      <c r="O125" s="76">
        <v>9.0797959785861817</v>
      </c>
      <c r="P125" s="76">
        <v>8.7417467175970369</v>
      </c>
      <c r="Q125" s="76">
        <v>8.0902046408086576</v>
      </c>
      <c r="R125" s="76">
        <v>7.8258127080757864</v>
      </c>
      <c r="S125" s="76">
        <v>6.861528452162645</v>
      </c>
      <c r="T125" s="76">
        <v>6.1610786776714592</v>
      </c>
      <c r="U125" s="76">
        <v>6.8067980750322281</v>
      </c>
      <c r="V125" s="76">
        <v>7.8532881055902113</v>
      </c>
      <c r="W125" s="76">
        <v>8.4755233291155907</v>
      </c>
      <c r="X125" s="76">
        <v>8.4754052544904344</v>
      </c>
      <c r="Y125" s="76">
        <v>10.805385231639841</v>
      </c>
      <c r="Z125" s="76">
        <v>12.334468596043671</v>
      </c>
      <c r="AA125" s="76">
        <v>12.898843105448</v>
      </c>
      <c r="AB125" s="76">
        <v>12.09871164156999</v>
      </c>
    </row>
    <row r="126" spans="1:28">
      <c r="A126" s="75" t="s">
        <v>51</v>
      </c>
      <c r="B126" s="74" t="s">
        <v>46</v>
      </c>
      <c r="C126" s="77">
        <v>2.1706710853355431</v>
      </c>
      <c r="D126" s="77">
        <v>2.1415726663397092</v>
      </c>
      <c r="E126" s="77">
        <v>2.2204213938411672</v>
      </c>
      <c r="F126" s="77">
        <v>2.629032258064516</v>
      </c>
      <c r="G126" s="77">
        <v>2.994686845918531</v>
      </c>
      <c r="H126" s="77">
        <v>3.2631409741199171</v>
      </c>
      <c r="I126" s="77">
        <v>3.5171862509992011</v>
      </c>
      <c r="J126" s="77">
        <v>3.5171102661596958</v>
      </c>
      <c r="K126" s="77">
        <v>4.2492468685587443</v>
      </c>
      <c r="L126" s="77">
        <v>4.8854232972628902</v>
      </c>
      <c r="M126" s="77">
        <v>4.9577554599075402</v>
      </c>
      <c r="N126" s="77">
        <v>5.2387797476441467</v>
      </c>
      <c r="O126" s="77">
        <v>5.6433408577878108</v>
      </c>
      <c r="P126" s="77">
        <v>5.4430584804795084</v>
      </c>
      <c r="Q126" s="77">
        <v>4.9097707689806533</v>
      </c>
      <c r="R126" s="77">
        <v>4.6208916368369684</v>
      </c>
      <c r="S126" s="77">
        <v>4.2854815056216387</v>
      </c>
      <c r="T126" s="77">
        <v>4.0509637373407381</v>
      </c>
      <c r="U126" s="77">
        <v>4.1584483892176198</v>
      </c>
      <c r="V126" s="77">
        <v>5.2692626346313176</v>
      </c>
      <c r="W126" s="77">
        <v>5.2955870108243133</v>
      </c>
      <c r="X126" s="77">
        <v>4.7518849728213217</v>
      </c>
      <c r="Y126" s="77">
        <v>4.558452481076535</v>
      </c>
      <c r="Z126" s="77">
        <v>4.2502951593860683</v>
      </c>
      <c r="AA126" s="77">
        <v>3.7671814016629899</v>
      </c>
      <c r="AB126" s="77">
        <v>3.5189613939186879</v>
      </c>
    </row>
    <row r="127" spans="1:28">
      <c r="A127" s="75" t="s">
        <v>52</v>
      </c>
      <c r="B127" s="74" t="s">
        <v>46</v>
      </c>
      <c r="C127" s="76">
        <v>2.533058081794342</v>
      </c>
      <c r="D127" s="76">
        <v>2.4844720496894408</v>
      </c>
      <c r="E127" s="76">
        <v>2.5980911983032868</v>
      </c>
      <c r="F127" s="76">
        <v>2.9700386261613949</v>
      </c>
      <c r="G127" s="76">
        <v>2.558754705463425</v>
      </c>
      <c r="H127" s="76">
        <v>2.133797562795325</v>
      </c>
      <c r="I127" s="76">
        <v>2.1178996681631861</v>
      </c>
      <c r="J127" s="76">
        <v>2.6970160673297632</v>
      </c>
      <c r="K127" s="76">
        <v>7.1806830879852308</v>
      </c>
      <c r="L127" s="76">
        <v>6.5818024012729639</v>
      </c>
      <c r="M127" s="76">
        <v>4.6028966300643699</v>
      </c>
      <c r="N127" s="76">
        <v>4.1797141548499273</v>
      </c>
      <c r="O127" s="76">
        <v>3.425693158264818</v>
      </c>
      <c r="P127" s="76">
        <v>3.7257967638846221</v>
      </c>
      <c r="Q127" s="76">
        <v>3.840254092000071</v>
      </c>
      <c r="R127" s="76">
        <v>3.9174336520418191</v>
      </c>
      <c r="S127" s="76">
        <v>3.6175595898619561</v>
      </c>
      <c r="T127" s="76">
        <v>3.4060365719321442</v>
      </c>
      <c r="U127" s="76">
        <v>3.336109771601421</v>
      </c>
      <c r="V127" s="76">
        <v>3.8192011212333559</v>
      </c>
      <c r="W127" s="76">
        <v>3.816596148864519</v>
      </c>
      <c r="X127" s="76">
        <v>3.4874542948934</v>
      </c>
      <c r="Y127" s="76">
        <v>3.301659698466997</v>
      </c>
      <c r="Z127" s="76">
        <v>3.248532114737996</v>
      </c>
      <c r="AA127" s="76">
        <v>3.652830023643856</v>
      </c>
      <c r="AB127" s="76">
        <v>3.7351819726793059</v>
      </c>
    </row>
    <row r="128" spans="1:28">
      <c r="A128" s="75" t="s">
        <v>31</v>
      </c>
      <c r="B128" s="74" t="s">
        <v>46</v>
      </c>
      <c r="C128" s="77" t="s">
        <v>193</v>
      </c>
      <c r="D128" s="77" t="s">
        <v>193</v>
      </c>
      <c r="E128" s="77" t="s">
        <v>193</v>
      </c>
      <c r="F128" s="77" t="s">
        <v>193</v>
      </c>
      <c r="G128" s="77" t="s">
        <v>193</v>
      </c>
      <c r="H128" s="77" t="s">
        <v>193</v>
      </c>
      <c r="I128" s="77" t="s">
        <v>193</v>
      </c>
      <c r="J128" s="77" t="s">
        <v>193</v>
      </c>
      <c r="K128" s="77" t="s">
        <v>193</v>
      </c>
      <c r="L128" s="77" t="s">
        <v>193</v>
      </c>
      <c r="M128" s="77">
        <v>14.48121303984915</v>
      </c>
      <c r="N128" s="77">
        <v>13.95971874074273</v>
      </c>
      <c r="O128" s="77">
        <v>12.586118369738321</v>
      </c>
      <c r="P128" s="77">
        <v>11.807068677892181</v>
      </c>
      <c r="Q128" s="77">
        <v>11.94934192510776</v>
      </c>
      <c r="R128" s="77">
        <v>10.15529737388046</v>
      </c>
      <c r="S128" s="77">
        <v>7.2067086478879512</v>
      </c>
      <c r="T128" s="77">
        <v>6.188974161047728</v>
      </c>
      <c r="U128" s="77">
        <v>8.0310467294696899</v>
      </c>
      <c r="V128" s="77">
        <v>17.961256502907961</v>
      </c>
      <c r="W128" s="77">
        <v>19.81022581641983</v>
      </c>
      <c r="X128" s="77">
        <v>16.503873169911351</v>
      </c>
      <c r="Y128" s="77">
        <v>15.34255511580141</v>
      </c>
      <c r="Z128" s="77">
        <v>12.1071230325771</v>
      </c>
      <c r="AA128" s="77">
        <v>11.09534425219061</v>
      </c>
      <c r="AB128" s="77">
        <v>10.07684318904157</v>
      </c>
    </row>
    <row r="129" spans="1:28">
      <c r="A129" s="75" t="s">
        <v>33</v>
      </c>
      <c r="B129" s="74" t="s">
        <v>46</v>
      </c>
      <c r="C129" s="76">
        <v>1.623772143432594</v>
      </c>
      <c r="D129" s="76">
        <v>1.4887181932072939</v>
      </c>
      <c r="E129" s="76">
        <v>2.0203151400016388</v>
      </c>
      <c r="F129" s="76">
        <v>2.3359806527859139</v>
      </c>
      <c r="G129" s="76">
        <v>3.5019356223903322</v>
      </c>
      <c r="H129" s="76">
        <v>2.9339321145122579</v>
      </c>
      <c r="I129" s="76">
        <v>3.3035242947629668</v>
      </c>
      <c r="J129" s="76">
        <v>2.5433063586257321</v>
      </c>
      <c r="K129" s="76">
        <v>2.777335356731665</v>
      </c>
      <c r="L129" s="76">
        <v>2.363469146923149</v>
      </c>
      <c r="M129" s="76">
        <v>2.3574386223216361</v>
      </c>
      <c r="N129" s="76">
        <v>1.8090793470991131</v>
      </c>
      <c r="O129" s="76">
        <v>2.6309745305664358</v>
      </c>
      <c r="P129" s="76">
        <v>3.6910060032871241</v>
      </c>
      <c r="Q129" s="76">
        <v>5.1241296653997281</v>
      </c>
      <c r="R129" s="76">
        <v>4.4965618764842601</v>
      </c>
      <c r="S129" s="76">
        <v>4.7399116751906893</v>
      </c>
      <c r="T129" s="76">
        <v>4.0710077931800557</v>
      </c>
      <c r="U129" s="76">
        <v>5.061752927202094</v>
      </c>
      <c r="V129" s="76">
        <v>5.1568726056656367</v>
      </c>
      <c r="W129" s="76">
        <v>4.3972323665224389</v>
      </c>
      <c r="X129" s="76">
        <v>4.9335732570854844</v>
      </c>
      <c r="Y129" s="76">
        <v>5.19004667355025</v>
      </c>
      <c r="Z129" s="76">
        <v>5.9088187661854734</v>
      </c>
      <c r="AA129" s="76">
        <v>5.8866544281570183</v>
      </c>
      <c r="AB129" s="76">
        <v>6.7057059140342767</v>
      </c>
    </row>
    <row r="130" spans="1:28">
      <c r="A130" s="75" t="s">
        <v>53</v>
      </c>
      <c r="B130" s="74" t="s">
        <v>46</v>
      </c>
      <c r="C130" s="77" t="s">
        <v>193</v>
      </c>
      <c r="D130" s="77">
        <v>3.1440056652304609</v>
      </c>
      <c r="E130" s="77">
        <v>3.1888297256804048</v>
      </c>
      <c r="F130" s="77">
        <v>3.300203022576861</v>
      </c>
      <c r="G130" s="77">
        <v>4.3721754681041691</v>
      </c>
      <c r="H130" s="77">
        <v>7.0975502983292067</v>
      </c>
      <c r="I130" s="77">
        <v>5.4202705468469334</v>
      </c>
      <c r="J130" s="77">
        <v>4.1756245533169238</v>
      </c>
      <c r="K130" s="77">
        <v>3.6663969341043821</v>
      </c>
      <c r="L130" s="77">
        <v>2.569291970529878</v>
      </c>
      <c r="M130" s="77">
        <v>2.645153598506004</v>
      </c>
      <c r="N130" s="77">
        <v>2.6266051295089472</v>
      </c>
      <c r="O130" s="77">
        <v>2.9773317651150011</v>
      </c>
      <c r="P130" s="77">
        <v>3.0764087314829149</v>
      </c>
      <c r="Q130" s="77">
        <v>3.7803127625875641</v>
      </c>
      <c r="R130" s="77">
        <v>3.570438288660744</v>
      </c>
      <c r="S130" s="77">
        <v>3.2447426234285448</v>
      </c>
      <c r="T130" s="77">
        <v>3.4446567664499921</v>
      </c>
      <c r="U130" s="77">
        <v>3.5583973370460291</v>
      </c>
      <c r="V130" s="77">
        <v>5.2851079265166474</v>
      </c>
      <c r="W130" s="77">
        <v>5.3382692814382739</v>
      </c>
      <c r="X130" s="77">
        <v>5.4209872801307188</v>
      </c>
      <c r="Y130" s="77">
        <v>4.9580068996890709</v>
      </c>
      <c r="Z130" s="77">
        <v>5.1576311094897864</v>
      </c>
      <c r="AA130" s="77">
        <v>5.0799792613732313</v>
      </c>
      <c r="AB130" s="77">
        <v>4.5221691288058308</v>
      </c>
    </row>
    <row r="131" spans="1:28">
      <c r="A131" s="75" t="s">
        <v>36</v>
      </c>
      <c r="B131" s="74" t="s">
        <v>46</v>
      </c>
      <c r="C131" s="76">
        <v>7.4225003638480569</v>
      </c>
      <c r="D131" s="76">
        <v>6.9472182596291008</v>
      </c>
      <c r="E131" s="76">
        <v>5.4839633447880871</v>
      </c>
      <c r="F131" s="76">
        <v>6.1256175017642907</v>
      </c>
      <c r="G131" s="76">
        <v>6.8067928730512248</v>
      </c>
      <c r="H131" s="76">
        <v>7.0933550754178549</v>
      </c>
      <c r="I131" s="76">
        <v>6.4316469321851448</v>
      </c>
      <c r="J131" s="76">
        <v>5.4691618344754884</v>
      </c>
      <c r="K131" s="76">
        <v>4.3348475016223231</v>
      </c>
      <c r="L131" s="76">
        <v>3.5499936151193969</v>
      </c>
      <c r="M131" s="76">
        <v>3.071715145436309</v>
      </c>
      <c r="N131" s="76">
        <v>2.5121253575425939</v>
      </c>
      <c r="O131" s="76">
        <v>3.0917756324086518</v>
      </c>
      <c r="P131" s="76">
        <v>4.1523341523341522</v>
      </c>
      <c r="Q131" s="76">
        <v>5.0696310774493032</v>
      </c>
      <c r="R131" s="76">
        <v>5.2911974815352947</v>
      </c>
      <c r="S131" s="76">
        <v>4.3488736296831707</v>
      </c>
      <c r="T131" s="76">
        <v>3.6165937832407522</v>
      </c>
      <c r="U131" s="76">
        <v>3.044033925874289</v>
      </c>
      <c r="V131" s="76">
        <v>3.7358315984270178</v>
      </c>
      <c r="W131" s="76">
        <v>4.4789974472035272</v>
      </c>
      <c r="X131" s="76">
        <v>4.4447023325983519</v>
      </c>
      <c r="Y131" s="76">
        <v>5.2784853240694627</v>
      </c>
      <c r="Z131" s="76">
        <v>6.7269890427776993</v>
      </c>
      <c r="AA131" s="76">
        <v>6.8508112939214199</v>
      </c>
      <c r="AB131" s="76">
        <v>6.9219018438636688</v>
      </c>
    </row>
    <row r="132" spans="1:28">
      <c r="A132" s="75" t="s">
        <v>54</v>
      </c>
      <c r="B132" s="74" t="s">
        <v>46</v>
      </c>
      <c r="C132" s="77">
        <v>8.0642218322894461</v>
      </c>
      <c r="D132" s="77">
        <v>10.72564679991642</v>
      </c>
      <c r="E132" s="77">
        <v>10.781912649963431</v>
      </c>
      <c r="F132" s="77">
        <v>9.90426646871515</v>
      </c>
      <c r="G132" s="77">
        <v>8.4515161407690531</v>
      </c>
      <c r="H132" s="77">
        <v>6.5313921784752358</v>
      </c>
      <c r="I132" s="77">
        <v>6.3712365450301274</v>
      </c>
      <c r="J132" s="77">
        <v>6.9382250198014104</v>
      </c>
      <c r="K132" s="77">
        <v>7.8106508631910998</v>
      </c>
      <c r="L132" s="77">
        <v>7.1164855182206734</v>
      </c>
      <c r="M132" s="77">
        <v>6.2111800431327788</v>
      </c>
      <c r="N132" s="77">
        <v>5.5195484376437349</v>
      </c>
      <c r="O132" s="77">
        <v>5.3647632960474567</v>
      </c>
      <c r="P132" s="77">
        <v>4.8300268565049862</v>
      </c>
      <c r="Q132" s="77">
        <v>4.0860005513615754</v>
      </c>
      <c r="R132" s="77">
        <v>3.8682151747567581</v>
      </c>
      <c r="S132" s="77">
        <v>3.9127408046373628</v>
      </c>
      <c r="T132" s="77">
        <v>3.7519493708424081</v>
      </c>
      <c r="U132" s="77">
        <v>4.2700730257001851</v>
      </c>
      <c r="V132" s="77">
        <v>6.3016060209618363</v>
      </c>
      <c r="W132" s="77">
        <v>6.7448679966437401</v>
      </c>
      <c r="X132" s="77">
        <v>6.7140812369586049</v>
      </c>
      <c r="Y132" s="77">
        <v>7.1998207659713094</v>
      </c>
      <c r="Z132" s="77">
        <v>6.5130527579483939</v>
      </c>
      <c r="AA132" s="77">
        <v>5.9888519053203622</v>
      </c>
      <c r="AB132" s="77">
        <v>6.0129666646472097</v>
      </c>
    </row>
    <row r="133" spans="1:28">
      <c r="A133" s="75" t="s">
        <v>55</v>
      </c>
      <c r="B133" s="74" t="s">
        <v>46</v>
      </c>
      <c r="C133" s="76">
        <v>5.3949903660886322</v>
      </c>
      <c r="D133" s="76">
        <v>5.5125725338491298</v>
      </c>
      <c r="E133" s="76">
        <v>6.0125060125060124</v>
      </c>
      <c r="F133" s="76">
        <v>6.0635226179018282</v>
      </c>
      <c r="G133" s="76">
        <v>5.4259876249405048</v>
      </c>
      <c r="H133" s="76">
        <v>4.9719887955182074</v>
      </c>
      <c r="I133" s="76">
        <v>4.8660916931457114</v>
      </c>
      <c r="J133" s="76">
        <v>3.9643652561247218</v>
      </c>
      <c r="K133" s="76">
        <v>3.241349102058694</v>
      </c>
      <c r="L133" s="76">
        <v>3.2244008714596948</v>
      </c>
      <c r="M133" s="76">
        <v>3.455723542116631</v>
      </c>
      <c r="N133" s="76">
        <v>3.4943917169974119</v>
      </c>
      <c r="O133" s="76">
        <v>3.9811643835616439</v>
      </c>
      <c r="P133" s="76">
        <v>4.5122475290073059</v>
      </c>
      <c r="Q133" s="76">
        <v>4.4520547945205484</v>
      </c>
      <c r="R133" s="76">
        <v>4.666937319726995</v>
      </c>
      <c r="S133" s="76">
        <v>3.4622114823764689</v>
      </c>
      <c r="T133" s="76">
        <v>2.557419775207689</v>
      </c>
      <c r="U133" s="76">
        <v>2.6471516490452891</v>
      </c>
      <c r="V133" s="76">
        <v>3.205762456959671</v>
      </c>
      <c r="W133" s="76">
        <v>3.688200916126994</v>
      </c>
      <c r="X133" s="76">
        <v>3.3444292148032102</v>
      </c>
      <c r="Y133" s="76">
        <v>3.2995803334231701</v>
      </c>
      <c r="Z133" s="76">
        <v>3.5887265482361692</v>
      </c>
      <c r="AA133" s="76">
        <v>3.6130447505529948</v>
      </c>
      <c r="AB133" s="76">
        <v>4.5121495122433917</v>
      </c>
    </row>
    <row r="134" spans="1:28">
      <c r="A134" s="75" t="s">
        <v>38</v>
      </c>
      <c r="B134" s="74" t="s">
        <v>46</v>
      </c>
      <c r="C134" s="77" t="s">
        <v>193</v>
      </c>
      <c r="D134" s="77" t="s">
        <v>193</v>
      </c>
      <c r="E134" s="77">
        <v>13.645140844032371</v>
      </c>
      <c r="F134" s="77">
        <v>14.392606945893579</v>
      </c>
      <c r="G134" s="77">
        <v>14.824513876347</v>
      </c>
      <c r="H134" s="77">
        <v>13.69470028687906</v>
      </c>
      <c r="I134" s="77">
        <v>12.684429561022871</v>
      </c>
      <c r="J134" s="77">
        <v>11.48812927866012</v>
      </c>
      <c r="K134" s="77">
        <v>10.17467245442046</v>
      </c>
      <c r="L134" s="77">
        <v>12.789720187342381</v>
      </c>
      <c r="M134" s="77">
        <v>16.370295976841732</v>
      </c>
      <c r="N134" s="77">
        <v>18.594531020288152</v>
      </c>
      <c r="O134" s="77">
        <v>20.280209327272399</v>
      </c>
      <c r="P134" s="77">
        <v>19.985569985569992</v>
      </c>
      <c r="Q134" s="77">
        <v>19.286697384956021</v>
      </c>
      <c r="R134" s="77">
        <v>18.031804426511599</v>
      </c>
      <c r="S134" s="77">
        <v>14.03269999820132</v>
      </c>
      <c r="T134" s="77">
        <v>9.7174059625295008</v>
      </c>
      <c r="U134" s="77">
        <v>7.1997804872229247</v>
      </c>
      <c r="V134" s="77">
        <v>8.2699000522334174</v>
      </c>
      <c r="W134" s="77">
        <v>9.7483233405218375</v>
      </c>
      <c r="X134" s="77">
        <v>9.7563131685181368</v>
      </c>
      <c r="Y134" s="77">
        <v>10.214855524145641</v>
      </c>
      <c r="Z134" s="77">
        <v>10.455746810755951</v>
      </c>
      <c r="AA134" s="77">
        <v>9.1056957539108812</v>
      </c>
      <c r="AB134" s="77">
        <v>7.5968526435004193</v>
      </c>
    </row>
    <row r="135" spans="1:28">
      <c r="A135" s="75" t="s">
        <v>56</v>
      </c>
      <c r="B135" s="74" t="s">
        <v>46</v>
      </c>
      <c r="C135" s="76">
        <v>4.7745245616638758</v>
      </c>
      <c r="D135" s="76">
        <v>4.2283649353076784</v>
      </c>
      <c r="E135" s="76">
        <v>4.2007385914006861</v>
      </c>
      <c r="F135" s="76">
        <v>5.6502797496627526</v>
      </c>
      <c r="G135" s="76">
        <v>7.020810514786417</v>
      </c>
      <c r="H135" s="76">
        <v>7.4213504171895304</v>
      </c>
      <c r="I135" s="76">
        <v>7.5511193372113556</v>
      </c>
      <c r="J135" s="76">
        <v>7.0466864836509897</v>
      </c>
      <c r="K135" s="76">
        <v>5.2041683908600911</v>
      </c>
      <c r="L135" s="76">
        <v>4.6226162812263007</v>
      </c>
      <c r="M135" s="76">
        <v>4.154116755908376</v>
      </c>
      <c r="N135" s="76">
        <v>4.2505325459453394</v>
      </c>
      <c r="O135" s="76">
        <v>5.3132496825292144</v>
      </c>
      <c r="P135" s="76">
        <v>6.6507337572243754</v>
      </c>
      <c r="Q135" s="76">
        <v>7.0208802882474943</v>
      </c>
      <c r="R135" s="76">
        <v>8.0503855772310846</v>
      </c>
      <c r="S135" s="76">
        <v>8.1302698935656359</v>
      </c>
      <c r="T135" s="76">
        <v>8.4640405405849872</v>
      </c>
      <c r="U135" s="76">
        <v>8.020681172701309</v>
      </c>
      <c r="V135" s="76">
        <v>10.001937731884389</v>
      </c>
      <c r="W135" s="76">
        <v>11.41137055483023</v>
      </c>
      <c r="X135" s="76">
        <v>13.33826356194405</v>
      </c>
      <c r="Y135" s="76">
        <v>16.334113014438991</v>
      </c>
      <c r="Z135" s="76">
        <v>17.00267476957767</v>
      </c>
      <c r="AA135" s="76">
        <v>14.499598013816991</v>
      </c>
      <c r="AB135" s="76">
        <v>12.94122408442618</v>
      </c>
    </row>
    <row r="136" spans="1:28">
      <c r="A136" s="967" t="s">
        <v>57</v>
      </c>
      <c r="B136" s="968" t="s">
        <v>46</v>
      </c>
      <c r="C136" s="963" t="s">
        <v>193</v>
      </c>
      <c r="D136" s="963" t="s">
        <v>193</v>
      </c>
      <c r="E136" s="963" t="s">
        <v>193</v>
      </c>
      <c r="F136" s="963" t="s">
        <v>193</v>
      </c>
      <c r="G136" s="963">
        <v>13.670719684521851</v>
      </c>
      <c r="H136" s="963">
        <v>13.13640242168136</v>
      </c>
      <c r="I136" s="963">
        <v>11.33546581367453</v>
      </c>
      <c r="J136" s="963">
        <v>11.91105769230769</v>
      </c>
      <c r="K136" s="963">
        <v>12.62209464577602</v>
      </c>
      <c r="L136" s="963">
        <v>16.366354551892361</v>
      </c>
      <c r="M136" s="963">
        <v>18.78027044829323</v>
      </c>
      <c r="N136" s="963">
        <v>19.32965149495335</v>
      </c>
      <c r="O136" s="963">
        <v>18.64601702062409</v>
      </c>
      <c r="P136" s="963">
        <v>17.551971874044639</v>
      </c>
      <c r="Q136" s="963">
        <v>18.16943509024178</v>
      </c>
      <c r="R136" s="963">
        <v>16.195392264773979</v>
      </c>
      <c r="S136" s="963">
        <v>13.33761426305054</v>
      </c>
      <c r="T136" s="963">
        <v>11.04005045201645</v>
      </c>
      <c r="U136" s="963">
        <v>9.5978805504242182</v>
      </c>
      <c r="V136" s="963">
        <v>12.09128817728109</v>
      </c>
      <c r="W136" s="963">
        <v>14.41413904136286</v>
      </c>
      <c r="X136" s="963">
        <v>13.658004781399169</v>
      </c>
      <c r="Y136" s="963">
        <v>13.994137083192131</v>
      </c>
      <c r="Z136" s="963">
        <v>14.2615183047914</v>
      </c>
      <c r="AA136" s="963">
        <v>13.216524026916289</v>
      </c>
      <c r="AB136" s="963">
        <v>11.53866666228525</v>
      </c>
    </row>
    <row r="137" spans="1:28">
      <c r="A137" s="75" t="s">
        <v>40</v>
      </c>
      <c r="B137" s="74" t="s">
        <v>46</v>
      </c>
      <c r="C137" s="76" t="s">
        <v>193</v>
      </c>
      <c r="D137" s="76" t="s">
        <v>193</v>
      </c>
      <c r="E137" s="76" t="s">
        <v>193</v>
      </c>
      <c r="F137" s="76" t="s">
        <v>193</v>
      </c>
      <c r="G137" s="76" t="s">
        <v>193</v>
      </c>
      <c r="H137" s="76" t="s">
        <v>193</v>
      </c>
      <c r="I137" s="76" t="s">
        <v>193</v>
      </c>
      <c r="J137" s="76" t="s">
        <v>193</v>
      </c>
      <c r="K137" s="76" t="s">
        <v>193</v>
      </c>
      <c r="L137" s="76" t="s">
        <v>193</v>
      </c>
      <c r="M137" s="76">
        <v>6.887649862620254</v>
      </c>
      <c r="N137" s="76">
        <v>6.3138835607217656</v>
      </c>
      <c r="O137" s="76">
        <v>6.4488445518331172</v>
      </c>
      <c r="P137" s="76">
        <v>6.802237803848465</v>
      </c>
      <c r="Q137" s="76">
        <v>6.4493827000868418</v>
      </c>
      <c r="R137" s="76">
        <v>6.6654050219314653</v>
      </c>
      <c r="S137" s="76">
        <v>6.0964785182686274</v>
      </c>
      <c r="T137" s="76">
        <v>4.9529218017358323</v>
      </c>
      <c r="U137" s="76">
        <v>4.4600490986416892</v>
      </c>
      <c r="V137" s="76">
        <v>6.0061620658113126</v>
      </c>
      <c r="W137" s="76">
        <v>7.4107401538130668</v>
      </c>
      <c r="X137" s="76">
        <v>8.3402043832576762</v>
      </c>
      <c r="Y137" s="76">
        <v>8.9937021389645739</v>
      </c>
      <c r="Z137" s="76">
        <v>10.284199980796069</v>
      </c>
      <c r="AA137" s="76">
        <v>9.9038497932564944</v>
      </c>
      <c r="AB137" s="76">
        <v>9.1055653475191392</v>
      </c>
    </row>
    <row r="138" spans="1:28">
      <c r="A138" s="75" t="s">
        <v>27</v>
      </c>
      <c r="B138" s="74" t="s">
        <v>46</v>
      </c>
      <c r="C138" s="77">
        <v>16.12498794483556</v>
      </c>
      <c r="D138" s="77">
        <v>16.20510794484235</v>
      </c>
      <c r="E138" s="77">
        <v>18.251773094636938</v>
      </c>
      <c r="F138" s="77">
        <v>22.58775648634899</v>
      </c>
      <c r="G138" s="77">
        <v>24.04179456174619</v>
      </c>
      <c r="H138" s="77">
        <v>22.831460121492331</v>
      </c>
      <c r="I138" s="77">
        <v>22.106924514268101</v>
      </c>
      <c r="J138" s="77">
        <v>20.676873200994041</v>
      </c>
      <c r="K138" s="77">
        <v>18.679903312886321</v>
      </c>
      <c r="L138" s="77">
        <v>15.730239655949781</v>
      </c>
      <c r="M138" s="77">
        <v>13.93552945926848</v>
      </c>
      <c r="N138" s="77">
        <v>10.525010847331551</v>
      </c>
      <c r="O138" s="77">
        <v>11.50598810026327</v>
      </c>
      <c r="P138" s="77">
        <v>11.53741927236385</v>
      </c>
      <c r="Q138" s="77">
        <v>11.013860627943791</v>
      </c>
      <c r="R138" s="77">
        <v>9.1924196390855997</v>
      </c>
      <c r="S138" s="77">
        <v>8.4986812574749546</v>
      </c>
      <c r="T138" s="77">
        <v>8.2763675552194549</v>
      </c>
      <c r="U138" s="77">
        <v>11.314674798365109</v>
      </c>
      <c r="V138" s="77">
        <v>17.956940585874548</v>
      </c>
      <c r="W138" s="77">
        <v>19.97520025897283</v>
      </c>
      <c r="X138" s="77">
        <v>21.518140939093801</v>
      </c>
      <c r="Y138" s="77">
        <v>24.932166956493209</v>
      </c>
      <c r="Z138" s="77">
        <v>26.219287203734989</v>
      </c>
      <c r="AA138" s="77">
        <v>24.560163905605769</v>
      </c>
      <c r="AB138" s="77">
        <v>22.17950983694951</v>
      </c>
    </row>
    <row r="139" spans="1:28">
      <c r="A139" s="75" t="s">
        <v>43</v>
      </c>
      <c r="B139" s="74" t="s">
        <v>46</v>
      </c>
      <c r="C139" s="76">
        <v>1.838476690741957</v>
      </c>
      <c r="D139" s="76">
        <v>3.2988783813503408</v>
      </c>
      <c r="E139" s="76">
        <v>5.8191584601611464</v>
      </c>
      <c r="F139" s="76">
        <v>9.474885844748858</v>
      </c>
      <c r="G139" s="76">
        <v>9.742647058823529</v>
      </c>
      <c r="H139" s="76">
        <v>9.2006376679571851</v>
      </c>
      <c r="I139" s="76">
        <v>10.01135073779796</v>
      </c>
      <c r="J139" s="76">
        <v>10.14658726523133</v>
      </c>
      <c r="K139" s="76">
        <v>8.4215370455591358</v>
      </c>
      <c r="L139" s="76">
        <v>7.1689497716894977</v>
      </c>
      <c r="M139" s="76">
        <v>5.8771672054069937</v>
      </c>
      <c r="N139" s="76">
        <v>5.0737594993294586</v>
      </c>
      <c r="O139" s="76">
        <v>5.2489935722070236</v>
      </c>
      <c r="P139" s="76">
        <v>5.8368435770307991</v>
      </c>
      <c r="Q139" s="76">
        <v>6.6096337069213256</v>
      </c>
      <c r="R139" s="76">
        <v>7.7665709163948948</v>
      </c>
      <c r="S139" s="76">
        <v>7.0579685362517104</v>
      </c>
      <c r="T139" s="76">
        <v>6.2290685656428728</v>
      </c>
      <c r="U139" s="76">
        <v>6.3136371310479387</v>
      </c>
      <c r="V139" s="76">
        <v>8.4579437304330067</v>
      </c>
      <c r="W139" s="76">
        <v>8.7473830400265307</v>
      </c>
      <c r="X139" s="76">
        <v>7.9389125450376667</v>
      </c>
      <c r="Y139" s="76">
        <v>8.1334447410788879</v>
      </c>
      <c r="Z139" s="76">
        <v>8.2170793140382941</v>
      </c>
      <c r="AA139" s="76">
        <v>8.1172401371147878</v>
      </c>
      <c r="AB139" s="76">
        <v>7.5740138340761414</v>
      </c>
    </row>
    <row r="140" spans="1:28">
      <c r="A140" s="75" t="s">
        <v>58</v>
      </c>
      <c r="B140" s="74" t="s">
        <v>46</v>
      </c>
      <c r="C140" s="77" t="s">
        <v>193</v>
      </c>
      <c r="D140" s="77">
        <v>1.8211109757776771</v>
      </c>
      <c r="E140" s="77">
        <v>2.8851621720333189</v>
      </c>
      <c r="F140" s="77">
        <v>3.8108258720559971</v>
      </c>
      <c r="G140" s="77">
        <v>3.9845077280183161</v>
      </c>
      <c r="H140" s="77">
        <v>3.394859787687114</v>
      </c>
      <c r="I140" s="77">
        <v>3.745430672481199</v>
      </c>
      <c r="J140" s="77">
        <v>4.2048032897267547</v>
      </c>
      <c r="K140" s="77">
        <v>3.6586674743563141</v>
      </c>
      <c r="L140" s="77">
        <v>3.0717684226276649</v>
      </c>
      <c r="M140" s="77">
        <v>2.7046123624495779</v>
      </c>
      <c r="N140" s="77">
        <v>2.5236121548251931</v>
      </c>
      <c r="O140" s="77">
        <v>2.9944920419712981</v>
      </c>
      <c r="P140" s="77">
        <v>4.2084817372603824</v>
      </c>
      <c r="Q140" s="77">
        <v>4.4071942522980718</v>
      </c>
      <c r="R140" s="77">
        <v>4.5208469411258152</v>
      </c>
      <c r="S140" s="77">
        <v>4.0684076392086403</v>
      </c>
      <c r="T140" s="77">
        <v>3.7105867388329599</v>
      </c>
      <c r="U140" s="77">
        <v>3.4124323615581762</v>
      </c>
      <c r="V140" s="77">
        <v>4.209250659680901</v>
      </c>
      <c r="W140" s="77">
        <v>4.647082354679184</v>
      </c>
      <c r="X140" s="77">
        <v>4.1384643667190906</v>
      </c>
      <c r="Y140" s="77">
        <v>4.3029682941192444</v>
      </c>
      <c r="Z140" s="77">
        <v>4.5120313526030831</v>
      </c>
      <c r="AA140" s="77">
        <v>4.6807832250835766</v>
      </c>
      <c r="AB140" s="77">
        <v>4.6644357445373847</v>
      </c>
    </row>
    <row r="141" spans="1:28">
      <c r="A141" s="75" t="s">
        <v>59</v>
      </c>
      <c r="B141" s="74" t="s">
        <v>46</v>
      </c>
      <c r="C141" s="76">
        <v>8.1869558576447226</v>
      </c>
      <c r="D141" s="76">
        <v>8.3737125325671435</v>
      </c>
      <c r="E141" s="76">
        <v>8.6983759818803907</v>
      </c>
      <c r="F141" s="76">
        <v>9.1508200020122743</v>
      </c>
      <c r="G141" s="76">
        <v>8.770038436298865</v>
      </c>
      <c r="H141" s="76">
        <v>7.8361654968599934</v>
      </c>
      <c r="I141" s="76">
        <v>6.8116797602288726</v>
      </c>
      <c r="J141" s="76">
        <v>7.0245315470263412</v>
      </c>
      <c r="K141" s="76">
        <v>7.088249591232489</v>
      </c>
      <c r="L141" s="76">
        <v>7.9344432882414146</v>
      </c>
      <c r="M141" s="76">
        <v>6.6947293000761272</v>
      </c>
      <c r="N141" s="76">
        <v>8.634644145332981</v>
      </c>
      <c r="O141" s="76">
        <v>10.645845049098069</v>
      </c>
      <c r="P141" s="76">
        <v>10.83434941647797</v>
      </c>
      <c r="Q141" s="76">
        <v>11.12774217690257</v>
      </c>
      <c r="R141" s="76">
        <v>10.910755148741419</v>
      </c>
      <c r="S141" s="76">
        <v>10.46584970264913</v>
      </c>
      <c r="T141" s="76">
        <v>10.50580210824697</v>
      </c>
      <c r="U141" s="76">
        <v>11.20815764564151</v>
      </c>
      <c r="V141" s="76">
        <v>14.33005048415129</v>
      </c>
      <c r="W141" s="76">
        <v>12.12859424920128</v>
      </c>
      <c r="X141" s="76">
        <v>10.004987148501939</v>
      </c>
      <c r="Y141" s="76">
        <v>9.4101334132813665</v>
      </c>
      <c r="Z141" s="76">
        <v>9.924272618573136</v>
      </c>
      <c r="AA141" s="76">
        <v>10.09432283324435</v>
      </c>
      <c r="AB141" s="76">
        <v>10.507759842383599</v>
      </c>
    </row>
    <row r="142" spans="1:28">
      <c r="A142" s="75" t="s">
        <v>60</v>
      </c>
      <c r="B142" s="74" t="s">
        <v>46</v>
      </c>
      <c r="C142" s="77">
        <v>6.8475243654559614</v>
      </c>
      <c r="D142" s="77">
        <v>8.4321475625823457</v>
      </c>
      <c r="E142" s="77">
        <v>9.7446043165467628</v>
      </c>
      <c r="F142" s="77">
        <v>10.37063822093654</v>
      </c>
      <c r="G142" s="77">
        <v>9.6729801180603339</v>
      </c>
      <c r="H142" s="77">
        <v>8.687608821822403</v>
      </c>
      <c r="I142" s="77">
        <v>8.1708549971114959</v>
      </c>
      <c r="J142" s="77">
        <v>7.0850566444884011</v>
      </c>
      <c r="K142" s="77">
        <v>6.1588330632090758</v>
      </c>
      <c r="L142" s="77">
        <v>6.0112018836288392</v>
      </c>
      <c r="M142" s="77">
        <v>5.535512167515563</v>
      </c>
      <c r="N142" s="77">
        <v>4.7808905511255384</v>
      </c>
      <c r="O142" s="77">
        <v>5.0596668895358912</v>
      </c>
      <c r="P142" s="77">
        <v>4.8484907787306053</v>
      </c>
      <c r="Q142" s="77">
        <v>4.7314331409029604</v>
      </c>
      <c r="R142" s="77">
        <v>4.6967031709635938</v>
      </c>
      <c r="S142" s="77">
        <v>5.440718651220747</v>
      </c>
      <c r="T142" s="77">
        <v>5.3161901737278754</v>
      </c>
      <c r="U142" s="77">
        <v>5.3391982833127436</v>
      </c>
      <c r="V142" s="77">
        <v>7.8029606015202919</v>
      </c>
      <c r="W142" s="77">
        <v>7.9199357027193686</v>
      </c>
      <c r="X142" s="77">
        <v>8.0258507267717683</v>
      </c>
      <c r="Y142" s="77">
        <v>8.0998088561892825</v>
      </c>
      <c r="Z142" s="77">
        <v>7.8622717933382198</v>
      </c>
      <c r="AA142" s="77">
        <v>6.3666064928216803</v>
      </c>
      <c r="AB142" s="77">
        <v>5.6726016435216033</v>
      </c>
    </row>
    <row r="143" spans="1:28">
      <c r="A143" s="75" t="s">
        <v>61</v>
      </c>
      <c r="B143" s="74" t="s">
        <v>46</v>
      </c>
      <c r="C143" s="76">
        <v>5.6703979083258433</v>
      </c>
      <c r="D143" s="76">
        <v>6.9257237682314763</v>
      </c>
      <c r="E143" s="76">
        <v>7.6064542529547223</v>
      </c>
      <c r="F143" s="76">
        <v>7.0227332363254691</v>
      </c>
      <c r="G143" s="76">
        <v>6.1639797835297081</v>
      </c>
      <c r="H143" s="76">
        <v>5.6435481736883482</v>
      </c>
      <c r="I143" s="76">
        <v>5.4550904186232394</v>
      </c>
      <c r="J143" s="76">
        <v>4.992863022906298</v>
      </c>
      <c r="K143" s="76">
        <v>4.5469150470383406</v>
      </c>
      <c r="L143" s="76">
        <v>4.2515310683126124</v>
      </c>
      <c r="M143" s="76">
        <v>4.02033672760935</v>
      </c>
      <c r="N143" s="76">
        <v>4.7878753085711008</v>
      </c>
      <c r="O143" s="76">
        <v>5.8506773793751874</v>
      </c>
      <c r="P143" s="76">
        <v>6.0627015431946321</v>
      </c>
      <c r="Q143" s="76">
        <v>5.5968315051754889</v>
      </c>
      <c r="R143" s="76">
        <v>5.1416273257428493</v>
      </c>
      <c r="S143" s="76">
        <v>4.6887526122854499</v>
      </c>
      <c r="T143" s="76">
        <v>4.6748891860520363</v>
      </c>
      <c r="U143" s="76">
        <v>5.8496913038191867</v>
      </c>
      <c r="V143" s="76">
        <v>9.3801868449755776</v>
      </c>
      <c r="W143" s="76">
        <v>9.7670025616807887</v>
      </c>
      <c r="X143" s="76">
        <v>9.0667085315659062</v>
      </c>
      <c r="Y143" s="76">
        <v>8.1645681376743671</v>
      </c>
      <c r="Z143" s="76">
        <v>7.4868270954424467</v>
      </c>
      <c r="AA143" s="76">
        <v>6.2548707349303694</v>
      </c>
      <c r="AB143" s="76">
        <v>5.3671230844946027</v>
      </c>
    </row>
    <row r="144" spans="1:28">
      <c r="A144" s="75" t="s">
        <v>254</v>
      </c>
      <c r="B144" s="74" t="s">
        <v>46</v>
      </c>
      <c r="C144" s="77">
        <v>6.306693477251363</v>
      </c>
      <c r="D144" s="77">
        <v>6.6812040183954364</v>
      </c>
      <c r="E144" s="77">
        <v>7.5830211229595017</v>
      </c>
      <c r="F144" s="77">
        <v>7.8980755974645334</v>
      </c>
      <c r="G144" s="77">
        <v>7.8668200806007311</v>
      </c>
      <c r="H144" s="77">
        <v>7.6319653564392009</v>
      </c>
      <c r="I144" s="77">
        <v>7.4378270029760207</v>
      </c>
      <c r="J144" s="77">
        <v>7.1410934939114226</v>
      </c>
      <c r="K144" s="77">
        <v>6.9716923903978971</v>
      </c>
      <c r="L144" s="77">
        <v>6.8051853193639094</v>
      </c>
      <c r="M144" s="77">
        <v>6.3845958327603647</v>
      </c>
      <c r="N144" s="77">
        <v>6.4608032523542622</v>
      </c>
      <c r="O144" s="77">
        <v>7.0330309356147573</v>
      </c>
      <c r="P144" s="77">
        <v>7.1142763511261764</v>
      </c>
      <c r="Q144" s="77">
        <v>7.028004834109276</v>
      </c>
      <c r="R144" s="77">
        <v>6.7711350459955089</v>
      </c>
      <c r="S144" s="77">
        <v>6.2319370244851147</v>
      </c>
      <c r="T144" s="77">
        <v>5.7681627952711629</v>
      </c>
      <c r="U144" s="77">
        <v>6.0565278646407421</v>
      </c>
      <c r="V144" s="77">
        <v>8.3271521495814582</v>
      </c>
      <c r="W144" s="77">
        <v>8.5213327122203637</v>
      </c>
      <c r="X144" s="77">
        <v>8.1544300753092944</v>
      </c>
      <c r="Y144" s="77">
        <v>8.1483851183993572</v>
      </c>
      <c r="Z144" s="77">
        <v>8.137364827270444</v>
      </c>
      <c r="AA144" s="77">
        <v>7.5665560819080904</v>
      </c>
      <c r="AB144" s="77">
        <v>6.9922588329236914</v>
      </c>
    </row>
    <row r="145" spans="1:28">
      <c r="A145" s="394" t="s">
        <v>64</v>
      </c>
      <c r="B145" s="972"/>
      <c r="C145" s="79">
        <f t="shared" ref="C145:AB145" si="62">AVERAGE(C110:C143)</f>
        <v>6.8372742748523896</v>
      </c>
      <c r="D145" s="79">
        <f t="shared" si="62"/>
        <v>7.0771933542271475</v>
      </c>
      <c r="E145" s="79">
        <f t="shared" si="62"/>
        <v>8.1878631207395873</v>
      </c>
      <c r="F145" s="79">
        <f t="shared" si="62"/>
        <v>8.9825664992702965</v>
      </c>
      <c r="G145" s="79">
        <f t="shared" si="62"/>
        <v>8.9055756092011293</v>
      </c>
      <c r="H145" s="79">
        <f t="shared" si="62"/>
        <v>8.463607568848845</v>
      </c>
      <c r="I145" s="79">
        <f t="shared" si="62"/>
        <v>8.2645400831160796</v>
      </c>
      <c r="J145" s="79">
        <f t="shared" si="62"/>
        <v>7.9523173132547198</v>
      </c>
      <c r="K145" s="79">
        <f t="shared" si="62"/>
        <v>7.692998575856155</v>
      </c>
      <c r="L145" s="79">
        <f t="shared" si="62"/>
        <v>7.5649745054116684</v>
      </c>
      <c r="M145" s="79">
        <f t="shared" si="62"/>
        <v>7.4539663944829107</v>
      </c>
      <c r="N145" s="79">
        <f t="shared" si="62"/>
        <v>7.1937413692492598</v>
      </c>
      <c r="O145" s="79">
        <f t="shared" si="62"/>
        <v>7.4554935717781339</v>
      </c>
      <c r="P145" s="79">
        <f t="shared" si="62"/>
        <v>7.6030687751236101</v>
      </c>
      <c r="Q145" s="79">
        <f t="shared" si="62"/>
        <v>7.709539119157709</v>
      </c>
      <c r="R145" s="79">
        <f t="shared" si="62"/>
        <v>7.392994631190696</v>
      </c>
      <c r="S145" s="79">
        <f t="shared" si="62"/>
        <v>6.6851295415044794</v>
      </c>
      <c r="T145" s="79">
        <f t="shared" si="62"/>
        <v>5.969338004682875</v>
      </c>
      <c r="U145" s="79">
        <f t="shared" si="62"/>
        <v>5.9519185606688287</v>
      </c>
      <c r="V145" s="79">
        <f t="shared" si="62"/>
        <v>8.399192516445142</v>
      </c>
      <c r="W145" s="79">
        <f t="shared" si="62"/>
        <v>9.0041062980287592</v>
      </c>
      <c r="X145" s="79">
        <f t="shared" si="62"/>
        <v>8.7264757644074109</v>
      </c>
      <c r="Y145" s="79">
        <f t="shared" si="62"/>
        <v>9.1040955572712061</v>
      </c>
      <c r="Z145" s="79">
        <f t="shared" si="62"/>
        <v>9.2194291745049348</v>
      </c>
      <c r="AA145" s="79">
        <f t="shared" si="62"/>
        <v>8.688911140328905</v>
      </c>
      <c r="AB145" s="79">
        <f t="shared" si="62"/>
        <v>8.1378792517000473</v>
      </c>
    </row>
    <row r="146" spans="1:28">
      <c r="A146" s="394" t="s">
        <v>3323</v>
      </c>
      <c r="C146" s="79">
        <f t="shared" ref="C146:AB146" si="63">STDEV(C110:C143)</f>
        <v>3.9183360165600063</v>
      </c>
      <c r="D146" s="79">
        <f t="shared" si="63"/>
        <v>4.1457853516544461</v>
      </c>
      <c r="E146" s="79">
        <f t="shared" si="63"/>
        <v>4.2759961671508062</v>
      </c>
      <c r="F146" s="79">
        <f t="shared" si="63"/>
        <v>4.6310246701805626</v>
      </c>
      <c r="G146" s="79">
        <f t="shared" si="63"/>
        <v>4.5940360761882424</v>
      </c>
      <c r="H146" s="79">
        <f t="shared" si="63"/>
        <v>4.2432505532844864</v>
      </c>
      <c r="I146" s="79">
        <f t="shared" si="63"/>
        <v>4.0955546603472879</v>
      </c>
      <c r="J146" s="79">
        <f t="shared" si="63"/>
        <v>3.8694861157401448</v>
      </c>
      <c r="K146" s="79">
        <f t="shared" si="63"/>
        <v>3.5879179746623628</v>
      </c>
      <c r="L146" s="79">
        <f t="shared" si="63"/>
        <v>3.8809943878539559</v>
      </c>
      <c r="M146" s="79">
        <f t="shared" si="63"/>
        <v>4.3421554567940905</v>
      </c>
      <c r="N146" s="79">
        <f t="shared" si="63"/>
        <v>4.3559839969833254</v>
      </c>
      <c r="O146" s="79">
        <f t="shared" si="63"/>
        <v>4.2405987655228969</v>
      </c>
      <c r="P146" s="79">
        <f t="shared" si="63"/>
        <v>3.9347800340989871</v>
      </c>
      <c r="Q146" s="79">
        <f t="shared" si="63"/>
        <v>3.8527818279617181</v>
      </c>
      <c r="R146" s="79">
        <f t="shared" si="63"/>
        <v>3.4389022940952239</v>
      </c>
      <c r="S146" s="79">
        <f t="shared" si="63"/>
        <v>2.8096192288089195</v>
      </c>
      <c r="T146" s="79">
        <f t="shared" si="63"/>
        <v>2.3456216232205915</v>
      </c>
      <c r="U146" s="79">
        <f t="shared" si="63"/>
        <v>2.2530379764786903</v>
      </c>
      <c r="V146" s="79">
        <f t="shared" si="63"/>
        <v>3.6565609452008974</v>
      </c>
      <c r="W146" s="79">
        <f t="shared" si="63"/>
        <v>4.2235293191407353</v>
      </c>
      <c r="X146" s="79">
        <f t="shared" si="63"/>
        <v>4.3055227399203035</v>
      </c>
      <c r="Y146" s="79">
        <f t="shared" si="63"/>
        <v>5.199856080326545</v>
      </c>
      <c r="Z146" s="79">
        <f t="shared" si="63"/>
        <v>5.5115062516156046</v>
      </c>
      <c r="AA146" s="79">
        <f t="shared" si="63"/>
        <v>5.1337754113831195</v>
      </c>
      <c r="AB146" s="79">
        <f t="shared" si="63"/>
        <v>4.6754929301672439</v>
      </c>
    </row>
    <row r="147" spans="1:28">
      <c r="A147" s="668" t="s">
        <v>3324</v>
      </c>
      <c r="B147" s="969"/>
      <c r="C147" s="927"/>
      <c r="D147" s="927"/>
      <c r="E147" s="927"/>
      <c r="F147" s="927"/>
      <c r="G147" s="927">
        <f>-(G136-G145)/G146</f>
        <v>-1.0372456803331094</v>
      </c>
      <c r="H147" s="927">
        <f t="shared" ref="H147:AB147" si="64">-(H136-H145)/H146</f>
        <v>-1.1012300108499462</v>
      </c>
      <c r="I147" s="927">
        <f t="shared" si="64"/>
        <v>-0.74981925166103069</v>
      </c>
      <c r="J147" s="927">
        <f t="shared" si="64"/>
        <v>-1.0230661800154186</v>
      </c>
      <c r="K147" s="927">
        <f t="shared" si="64"/>
        <v>-1.3738040012979149</v>
      </c>
      <c r="L147" s="927">
        <f t="shared" si="64"/>
        <v>-2.2678157108460866</v>
      </c>
      <c r="M147" s="927">
        <f t="shared" si="64"/>
        <v>-2.6084519926821734</v>
      </c>
      <c r="N147" s="927">
        <f t="shared" si="64"/>
        <v>-2.7860318435762483</v>
      </c>
      <c r="O147" s="927">
        <f t="shared" si="64"/>
        <v>-2.6389017371385481</v>
      </c>
      <c r="P147" s="927">
        <f t="shared" si="64"/>
        <v>-2.5284521657382042</v>
      </c>
      <c r="Q147" s="927">
        <f t="shared" si="64"/>
        <v>-2.7148944420291223</v>
      </c>
      <c r="R147" s="927">
        <f t="shared" si="64"/>
        <v>-2.5596533081784449</v>
      </c>
      <c r="S147" s="927">
        <f t="shared" si="64"/>
        <v>-2.3677531294396235</v>
      </c>
      <c r="T147" s="927">
        <f t="shared" si="64"/>
        <v>-2.1617776699940938</v>
      </c>
      <c r="U147" s="927">
        <f t="shared" si="64"/>
        <v>-1.6182425808257892</v>
      </c>
      <c r="V147" s="927">
        <f t="shared" si="64"/>
        <v>-1.0097180701122153</v>
      </c>
      <c r="W147" s="927">
        <f t="shared" si="64"/>
        <v>-1.2809270007470333</v>
      </c>
      <c r="X147" s="927">
        <f t="shared" si="64"/>
        <v>-1.1453961144525375</v>
      </c>
      <c r="Y147" s="927">
        <f t="shared" si="64"/>
        <v>-0.94041862897363804</v>
      </c>
      <c r="Z147" s="927">
        <f t="shared" si="64"/>
        <v>-0.91482961283196618</v>
      </c>
      <c r="AA147" s="927">
        <f t="shared" si="64"/>
        <v>-0.88192655965204647</v>
      </c>
      <c r="AB147" s="927">
        <f t="shared" si="64"/>
        <v>-0.72736446432046153</v>
      </c>
    </row>
    <row r="150" spans="1:28">
      <c r="A150" s="66" t="s">
        <v>383</v>
      </c>
      <c r="B150" s="67" t="s">
        <v>512</v>
      </c>
      <c r="F150" s="210"/>
    </row>
    <row r="151" spans="1:28">
      <c r="A151" s="68" t="s">
        <v>248</v>
      </c>
      <c r="B151" s="84"/>
      <c r="C151" s="1130" t="s">
        <v>249</v>
      </c>
      <c r="D151" s="1131"/>
      <c r="E151" s="1131"/>
      <c r="F151" s="1131"/>
      <c r="G151" s="1131"/>
      <c r="H151" s="1131"/>
      <c r="I151" s="1131"/>
      <c r="J151" s="1131"/>
      <c r="K151" s="1131"/>
      <c r="L151" s="1131"/>
      <c r="M151" s="1131"/>
      <c r="N151" s="1131"/>
      <c r="O151" s="1131"/>
      <c r="P151" s="1131"/>
      <c r="Q151" s="1131"/>
      <c r="R151" s="1131"/>
      <c r="S151" s="1131"/>
      <c r="T151" s="1131"/>
      <c r="U151" s="1131"/>
      <c r="V151" s="1131"/>
      <c r="W151" s="1131"/>
      <c r="X151" s="1131"/>
      <c r="Y151" s="1131"/>
      <c r="Z151" s="1131"/>
      <c r="AA151" s="1131"/>
      <c r="AB151" s="1132"/>
    </row>
    <row r="152" spans="1:28">
      <c r="A152" s="68" t="s">
        <v>252</v>
      </c>
      <c r="B152" s="84"/>
      <c r="C152" s="1130" t="s">
        <v>157</v>
      </c>
      <c r="D152" s="1131"/>
      <c r="E152" s="1131"/>
      <c r="F152" s="1131"/>
      <c r="G152" s="1131"/>
      <c r="H152" s="1131"/>
      <c r="I152" s="1131"/>
      <c r="J152" s="1131"/>
      <c r="K152" s="1131"/>
      <c r="L152" s="1131"/>
      <c r="M152" s="1131"/>
      <c r="N152" s="1131"/>
      <c r="O152" s="1131"/>
      <c r="P152" s="1131"/>
      <c r="Q152" s="1131"/>
      <c r="R152" s="1131"/>
      <c r="S152" s="1131"/>
      <c r="T152" s="1131"/>
      <c r="U152" s="1131"/>
      <c r="V152" s="1131"/>
      <c r="W152" s="1131"/>
      <c r="X152" s="1131"/>
      <c r="Y152" s="1131"/>
      <c r="Z152" s="1131"/>
      <c r="AA152" s="1131"/>
      <c r="AB152" s="1132"/>
    </row>
    <row r="153" spans="1:28">
      <c r="A153" s="68" t="s">
        <v>227</v>
      </c>
      <c r="B153" s="84"/>
      <c r="C153" s="1130" t="s">
        <v>250</v>
      </c>
      <c r="D153" s="1131"/>
      <c r="E153" s="1131"/>
      <c r="F153" s="1131"/>
      <c r="G153" s="1131"/>
      <c r="H153" s="1131"/>
      <c r="I153" s="1131"/>
      <c r="J153" s="1131"/>
      <c r="K153" s="1131"/>
      <c r="L153" s="1131"/>
      <c r="M153" s="1131"/>
      <c r="N153" s="1131"/>
      <c r="O153" s="1131"/>
      <c r="P153" s="1131"/>
      <c r="Q153" s="1131"/>
      <c r="R153" s="1131"/>
      <c r="S153" s="1131"/>
      <c r="T153" s="1131"/>
      <c r="U153" s="1131"/>
      <c r="V153" s="1131"/>
      <c r="W153" s="1131"/>
      <c r="X153" s="1131"/>
      <c r="Y153" s="1131"/>
      <c r="Z153" s="1131"/>
      <c r="AA153" s="1131"/>
      <c r="AB153" s="1132"/>
    </row>
    <row r="154" spans="1:28">
      <c r="A154" s="68" t="s">
        <v>187</v>
      </c>
      <c r="B154" s="84"/>
      <c r="C154" s="1130" t="s">
        <v>186</v>
      </c>
      <c r="D154" s="1131"/>
      <c r="E154" s="1131"/>
      <c r="F154" s="1131"/>
      <c r="G154" s="1131"/>
      <c r="H154" s="1131"/>
      <c r="I154" s="1131"/>
      <c r="J154" s="1131"/>
      <c r="K154" s="1131"/>
      <c r="L154" s="1131"/>
      <c r="M154" s="1131"/>
      <c r="N154" s="1131"/>
      <c r="O154" s="1131"/>
      <c r="P154" s="1131"/>
      <c r="Q154" s="1131"/>
      <c r="R154" s="1131"/>
      <c r="S154" s="1131"/>
      <c r="T154" s="1131"/>
      <c r="U154" s="1131"/>
      <c r="V154" s="1131"/>
      <c r="W154" s="1131"/>
      <c r="X154" s="1131"/>
      <c r="Y154" s="1131"/>
      <c r="Z154" s="1131"/>
      <c r="AA154" s="1131"/>
      <c r="AB154" s="1132"/>
    </row>
    <row r="155" spans="1:28">
      <c r="A155" s="84" t="s">
        <v>384</v>
      </c>
      <c r="B155" s="84"/>
      <c r="C155" s="1133" t="s">
        <v>385</v>
      </c>
      <c r="D155" s="1134"/>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3"/>
    </row>
    <row r="156" spans="1:28">
      <c r="A156" s="1128" t="s">
        <v>133</v>
      </c>
      <c r="B156" s="1129"/>
      <c r="C156" s="72" t="s">
        <v>188</v>
      </c>
      <c r="D156" s="72" t="s">
        <v>189</v>
      </c>
      <c r="E156" s="72" t="s">
        <v>190</v>
      </c>
      <c r="F156" s="72" t="s">
        <v>191</v>
      </c>
      <c r="G156" s="72" t="s">
        <v>192</v>
      </c>
      <c r="H156" s="72" t="s">
        <v>87</v>
      </c>
      <c r="I156" s="72" t="s">
        <v>88</v>
      </c>
      <c r="J156" s="72" t="s">
        <v>89</v>
      </c>
      <c r="K156" s="72" t="s">
        <v>90</v>
      </c>
      <c r="L156" s="72" t="s">
        <v>91</v>
      </c>
      <c r="M156" s="72" t="s">
        <v>92</v>
      </c>
      <c r="N156" s="72" t="s">
        <v>93</v>
      </c>
      <c r="O156" s="72" t="s">
        <v>94</v>
      </c>
      <c r="P156" s="72" t="s">
        <v>95</v>
      </c>
      <c r="Q156" s="72" t="s">
        <v>96</v>
      </c>
      <c r="R156" s="72" t="s">
        <v>97</v>
      </c>
      <c r="S156" s="72" t="s">
        <v>98</v>
      </c>
      <c r="T156" s="72" t="s">
        <v>99</v>
      </c>
      <c r="U156" s="72" t="s">
        <v>100</v>
      </c>
      <c r="V156" s="72" t="s">
        <v>101</v>
      </c>
      <c r="W156" s="72" t="s">
        <v>102</v>
      </c>
      <c r="X156" s="72" t="s">
        <v>103</v>
      </c>
      <c r="Y156" s="72" t="s">
        <v>104</v>
      </c>
      <c r="Z156" s="72" t="s">
        <v>125</v>
      </c>
      <c r="AA156" s="72" t="s">
        <v>136</v>
      </c>
      <c r="AB156" s="72" t="s">
        <v>505</v>
      </c>
    </row>
    <row r="157" spans="1:28">
      <c r="A157" s="73" t="s">
        <v>84</v>
      </c>
      <c r="B157" s="74" t="s">
        <v>46</v>
      </c>
      <c r="C157" s="74" t="s">
        <v>46</v>
      </c>
      <c r="D157" s="74" t="s">
        <v>46</v>
      </c>
      <c r="E157" s="74" t="s">
        <v>46</v>
      </c>
      <c r="F157" s="74" t="s">
        <v>46</v>
      </c>
      <c r="G157" s="74" t="s">
        <v>46</v>
      </c>
      <c r="H157" s="74" t="s">
        <v>46</v>
      </c>
      <c r="I157" s="74" t="s">
        <v>46</v>
      </c>
      <c r="J157" s="74" t="s">
        <v>46</v>
      </c>
      <c r="K157" s="74" t="s">
        <v>46</v>
      </c>
      <c r="L157" s="74" t="s">
        <v>46</v>
      </c>
      <c r="M157" s="74" t="s">
        <v>46</v>
      </c>
      <c r="N157" s="74" t="s">
        <v>46</v>
      </c>
      <c r="O157" s="74" t="s">
        <v>46</v>
      </c>
      <c r="P157" s="74" t="s">
        <v>46</v>
      </c>
      <c r="Q157" s="74" t="s">
        <v>46</v>
      </c>
      <c r="R157" s="74" t="s">
        <v>46</v>
      </c>
      <c r="S157" s="74" t="s">
        <v>46</v>
      </c>
      <c r="T157" s="74" t="s">
        <v>46</v>
      </c>
      <c r="U157" s="74" t="s">
        <v>46</v>
      </c>
      <c r="V157" s="74" t="s">
        <v>46</v>
      </c>
      <c r="W157" s="74" t="s">
        <v>46</v>
      </c>
      <c r="X157" s="74" t="s">
        <v>46</v>
      </c>
      <c r="Y157" s="74" t="s">
        <v>46</v>
      </c>
      <c r="Z157" s="74" t="s">
        <v>46</v>
      </c>
      <c r="AA157" s="74" t="s">
        <v>46</v>
      </c>
      <c r="AB157" s="74" t="s">
        <v>46</v>
      </c>
    </row>
    <row r="158" spans="1:28" ht="15" customHeight="1">
      <c r="A158" s="85" t="s">
        <v>45</v>
      </c>
      <c r="B158" s="74" t="s">
        <v>46</v>
      </c>
      <c r="C158" s="76">
        <v>21.084473324213398</v>
      </c>
      <c r="D158" s="76">
        <v>21.935483062858001</v>
      </c>
      <c r="E158" s="76">
        <v>30.909047283623501</v>
      </c>
      <c r="F158" s="76">
        <v>33.938923428910002</v>
      </c>
      <c r="G158" s="76">
        <v>33.554968838918398</v>
      </c>
      <c r="H158" s="76">
        <v>31.9892066433626</v>
      </c>
      <c r="I158" s="76">
        <v>25.534443672388001</v>
      </c>
      <c r="J158" s="76">
        <v>27.9523134563605</v>
      </c>
      <c r="K158" s="76">
        <v>30.402461715078001</v>
      </c>
      <c r="L158" s="76">
        <v>28.6466077013926</v>
      </c>
      <c r="M158" s="76">
        <v>25.868485721339798</v>
      </c>
      <c r="N158" s="76">
        <v>22.0329907997059</v>
      </c>
      <c r="O158" s="76">
        <v>22.4287475450942</v>
      </c>
      <c r="P158" s="76">
        <v>21.4849586763745</v>
      </c>
      <c r="Q158" s="76">
        <v>20.611908439365902</v>
      </c>
      <c r="R158" s="76">
        <v>18.224677582888301</v>
      </c>
      <c r="S158" s="76">
        <v>18.1195303372651</v>
      </c>
      <c r="T158" s="76">
        <v>15.3683003396555</v>
      </c>
      <c r="U158" s="76">
        <v>14.927940006401901</v>
      </c>
      <c r="V158" s="76">
        <v>14.7275026949838</v>
      </c>
      <c r="W158" s="76">
        <v>18.6079171657607</v>
      </c>
      <c r="X158" s="76">
        <v>18.929143108098302</v>
      </c>
      <c r="Y158" s="76">
        <v>18.970926371125302</v>
      </c>
      <c r="Z158" s="76">
        <v>19.149224439138401</v>
      </c>
      <c r="AA158" s="76">
        <v>21.6537751052388</v>
      </c>
      <c r="AB158" s="76">
        <v>23.508216104409101</v>
      </c>
    </row>
    <row r="159" spans="1:28">
      <c r="A159" s="85" t="s">
        <v>37</v>
      </c>
      <c r="B159" s="74" t="s">
        <v>46</v>
      </c>
      <c r="C159" s="77" t="s">
        <v>193</v>
      </c>
      <c r="D159" s="77" t="s">
        <v>193</v>
      </c>
      <c r="E159" s="77" t="s">
        <v>193</v>
      </c>
      <c r="F159" s="77" t="s">
        <v>193</v>
      </c>
      <c r="G159" s="77">
        <v>18.427175430432801</v>
      </c>
      <c r="H159" s="77">
        <v>29.144225014961101</v>
      </c>
      <c r="I159" s="77">
        <v>24.863793957404699</v>
      </c>
      <c r="J159" s="77">
        <v>27.4987053340238</v>
      </c>
      <c r="K159" s="77">
        <v>30.293971101145999</v>
      </c>
      <c r="L159" s="77">
        <v>29.173599556295098</v>
      </c>
      <c r="M159" s="77">
        <v>25.837572452926398</v>
      </c>
      <c r="N159" s="77">
        <v>23.3310064522022</v>
      </c>
      <c r="O159" s="77">
        <v>19.2131723700492</v>
      </c>
      <c r="P159" s="77">
        <v>24.547096491708199</v>
      </c>
      <c r="Q159" s="77">
        <v>27.893052858158399</v>
      </c>
      <c r="R159" s="77">
        <v>25.529506104024399</v>
      </c>
      <c r="S159" s="77">
        <v>27.963663651484399</v>
      </c>
      <c r="T159" s="77">
        <v>27.2456825538187</v>
      </c>
      <c r="U159" s="77">
        <v>24.322752997900899</v>
      </c>
      <c r="V159" s="77">
        <v>21.681013111307699</v>
      </c>
      <c r="W159" s="77">
        <v>25.446375747111201</v>
      </c>
      <c r="X159" s="77">
        <v>26.2558504871444</v>
      </c>
      <c r="Y159" s="77">
        <v>24.912509162939301</v>
      </c>
      <c r="Z159" s="77">
        <v>24.592892440385199</v>
      </c>
      <c r="AA159" s="77">
        <v>27.2021202803429</v>
      </c>
      <c r="AB159" s="77">
        <v>29.215446315136099</v>
      </c>
    </row>
    <row r="160" spans="1:28">
      <c r="A160" s="85" t="s">
        <v>21</v>
      </c>
      <c r="B160" s="74" t="s">
        <v>46</v>
      </c>
      <c r="C160" s="76">
        <v>68.529199711607802</v>
      </c>
      <c r="D160" s="76">
        <v>62.899709302325597</v>
      </c>
      <c r="E160" s="76">
        <v>59.053954175905403</v>
      </c>
      <c r="F160" s="76">
        <v>52.960825994533899</v>
      </c>
      <c r="G160" s="76">
        <v>58.270735125366301</v>
      </c>
      <c r="H160" s="76">
        <v>62.371015411218799</v>
      </c>
      <c r="I160" s="76">
        <v>61.254676663358602</v>
      </c>
      <c r="J160" s="76">
        <v>60.529364801441801</v>
      </c>
      <c r="K160" s="76">
        <v>61.660172253476098</v>
      </c>
      <c r="L160" s="76">
        <v>60.5014291615066</v>
      </c>
      <c r="M160" s="76">
        <v>54.216601708851201</v>
      </c>
      <c r="N160" s="76">
        <v>48.434720713808403</v>
      </c>
      <c r="O160" s="76">
        <v>48.765396871374499</v>
      </c>
      <c r="P160" s="76">
        <v>45.346508107197302</v>
      </c>
      <c r="Q160" s="76">
        <v>49.0284381071044</v>
      </c>
      <c r="R160" s="76">
        <v>51.709213721918701</v>
      </c>
      <c r="S160" s="76">
        <v>51.207740944024799</v>
      </c>
      <c r="T160" s="76">
        <v>50.3634181689049</v>
      </c>
      <c r="U160" s="76">
        <v>47.551369006709699</v>
      </c>
      <c r="V160" s="76">
        <v>44.194532688022598</v>
      </c>
      <c r="W160" s="76">
        <v>48.771364608149199</v>
      </c>
      <c r="X160" s="76">
        <v>48.313159334085803</v>
      </c>
      <c r="Y160" s="76">
        <v>44.690550127748701</v>
      </c>
      <c r="Z160" s="76">
        <v>46.045027048767899</v>
      </c>
      <c r="AA160" s="76">
        <v>49.935943060491702</v>
      </c>
      <c r="AB160" s="76">
        <v>51.734706711066899</v>
      </c>
    </row>
    <row r="161" spans="1:28">
      <c r="A161" s="85" t="s">
        <v>47</v>
      </c>
      <c r="B161" s="74" t="s">
        <v>46</v>
      </c>
      <c r="C161" s="77">
        <v>7.2364924665447603</v>
      </c>
      <c r="D161" s="77">
        <v>9.0108681168580809</v>
      </c>
      <c r="E161" s="77">
        <v>13.4543612498935</v>
      </c>
      <c r="F161" s="77">
        <v>16.480793000972099</v>
      </c>
      <c r="G161" s="77">
        <v>17.856419060575099</v>
      </c>
      <c r="H161" s="77">
        <v>16.755084040978701</v>
      </c>
      <c r="I161" s="77">
        <v>16.751560420264401</v>
      </c>
      <c r="J161" s="77">
        <v>16.122250055821301</v>
      </c>
      <c r="K161" s="77">
        <v>13.8015518766355</v>
      </c>
      <c r="L161" s="77">
        <v>11.696884245618399</v>
      </c>
      <c r="M161" s="77">
        <v>11.2606506481763</v>
      </c>
      <c r="N161" s="77">
        <v>9.4903021436960202</v>
      </c>
      <c r="O161" s="77">
        <v>9.6318212140437094</v>
      </c>
      <c r="P161" s="77">
        <v>9.9943028380179992</v>
      </c>
      <c r="Q161" s="77">
        <v>9.5043434090408194</v>
      </c>
      <c r="R161" s="77">
        <v>9.6024411493467401</v>
      </c>
      <c r="S161" s="77">
        <v>8.7275847500523493</v>
      </c>
      <c r="T161" s="77">
        <v>7.4708703970729999</v>
      </c>
      <c r="U161" s="77">
        <v>7.2673867836096999</v>
      </c>
      <c r="V161" s="77">
        <v>7.9623054036749199</v>
      </c>
      <c r="W161" s="77">
        <v>12.100616588266901</v>
      </c>
      <c r="X161" s="77">
        <v>13.6032145055353</v>
      </c>
      <c r="Y161" s="77">
        <v>12.7031356199337</v>
      </c>
      <c r="Z161" s="77">
        <v>12.8579187053325</v>
      </c>
      <c r="AA161" s="77">
        <v>12.869962222711001</v>
      </c>
      <c r="AB161" s="77">
        <v>11.564945215951401</v>
      </c>
    </row>
    <row r="162" spans="1:28">
      <c r="A162" s="85" t="s">
        <v>23</v>
      </c>
      <c r="B162" s="74" t="s">
        <v>46</v>
      </c>
      <c r="C162" s="76" t="s">
        <v>193</v>
      </c>
      <c r="D162" s="76" t="s">
        <v>193</v>
      </c>
      <c r="E162" s="76" t="s">
        <v>193</v>
      </c>
      <c r="F162" s="76">
        <v>18.4944941323126</v>
      </c>
      <c r="G162" s="76">
        <v>22.2979847462401</v>
      </c>
      <c r="H162" s="76">
        <v>31.165207811215001</v>
      </c>
      <c r="I162" s="76">
        <v>31.250960752989201</v>
      </c>
      <c r="J162" s="76">
        <v>30.531959302620098</v>
      </c>
      <c r="K162" s="76">
        <v>31.2339013110414</v>
      </c>
      <c r="L162" s="76">
        <v>37.0974597046132</v>
      </c>
      <c r="M162" s="76">
        <v>48.768109707167099</v>
      </c>
      <c r="N162" s="76">
        <v>52.740862020161799</v>
      </c>
      <c r="O162" s="76">
        <v>50.730637889945697</v>
      </c>
      <c r="P162" s="76">
        <v>49.927172275238597</v>
      </c>
      <c r="Q162" s="76">
        <v>51.821795686025503</v>
      </c>
      <c r="R162" s="76">
        <v>53.583101614712902</v>
      </c>
      <c r="S162" s="76">
        <v>55.204320800444201</v>
      </c>
      <c r="T162" s="76">
        <v>53.385251745189599</v>
      </c>
      <c r="U162" s="76">
        <v>50.213148355258902</v>
      </c>
      <c r="V162" s="76">
        <v>31.1686332966358</v>
      </c>
      <c r="W162" s="76">
        <v>43.330620201255599</v>
      </c>
      <c r="X162" s="76">
        <v>41.561393428006099</v>
      </c>
      <c r="Y162" s="76">
        <v>43.409124095299497</v>
      </c>
      <c r="Z162" s="76">
        <v>44.941603175931299</v>
      </c>
      <c r="AA162" s="76">
        <v>44.5426050999003</v>
      </c>
      <c r="AB162" s="76">
        <v>48.311856851351102</v>
      </c>
    </row>
    <row r="163" spans="1:28">
      <c r="A163" s="85" t="s">
        <v>24</v>
      </c>
      <c r="B163" s="74" t="s">
        <v>46</v>
      </c>
      <c r="C163" s="77">
        <v>29.894736842105299</v>
      </c>
      <c r="D163" s="77">
        <v>31.921447824412802</v>
      </c>
      <c r="E163" s="77">
        <v>27.014581734458901</v>
      </c>
      <c r="F163" s="77">
        <v>25.196078431372499</v>
      </c>
      <c r="G163" s="77">
        <v>32.128497027903997</v>
      </c>
      <c r="H163" s="77">
        <v>27.9470103528894</v>
      </c>
      <c r="I163" s="77">
        <v>26.525400551743299</v>
      </c>
      <c r="J163" s="77">
        <v>27.177835961616299</v>
      </c>
      <c r="K163" s="77">
        <v>26.939296485548699</v>
      </c>
      <c r="L163" s="77">
        <v>20.479400942613999</v>
      </c>
      <c r="M163" s="77">
        <v>21.738315100503101</v>
      </c>
      <c r="N163" s="77">
        <v>19.6911280060203</v>
      </c>
      <c r="O163" s="77">
        <v>19.114587574269301</v>
      </c>
      <c r="P163" s="77">
        <v>20.423008600552201</v>
      </c>
      <c r="Q163" s="77">
        <v>21.464398234675102</v>
      </c>
      <c r="R163" s="77">
        <v>23.421850713147101</v>
      </c>
      <c r="S163" s="77">
        <v>20.818044466577501</v>
      </c>
      <c r="T163" s="77">
        <v>16.138141745315899</v>
      </c>
      <c r="U163" s="77">
        <v>13.496822089548299</v>
      </c>
      <c r="V163" s="77">
        <v>9.4946244379199403</v>
      </c>
      <c r="W163" s="77">
        <v>20.2099558093418</v>
      </c>
      <c r="X163" s="77">
        <v>24.369675092721199</v>
      </c>
      <c r="Y163" s="77">
        <v>28.019001438971401</v>
      </c>
      <c r="Z163" s="77">
        <v>25.4682173949437</v>
      </c>
      <c r="AA163" s="77">
        <v>25.163161443065899</v>
      </c>
      <c r="AB163" s="77">
        <v>26.8948355423937</v>
      </c>
    </row>
    <row r="164" spans="1:28">
      <c r="A164" s="85" t="s">
        <v>26</v>
      </c>
      <c r="B164" s="74" t="s">
        <v>46</v>
      </c>
      <c r="C164" s="76">
        <v>32.510749850463</v>
      </c>
      <c r="D164" s="76">
        <v>23.717736533843802</v>
      </c>
      <c r="E164" s="76">
        <v>22.649850939978698</v>
      </c>
      <c r="F164" s="76">
        <v>31.8381632462158</v>
      </c>
      <c r="G164" s="76">
        <v>42.531759977376801</v>
      </c>
      <c r="H164" s="76">
        <v>35.965556362109702</v>
      </c>
      <c r="I164" s="76">
        <v>57.324011499500998</v>
      </c>
      <c r="J164" s="76">
        <v>48.966282776957897</v>
      </c>
      <c r="K164" s="76">
        <v>49.662024111795503</v>
      </c>
      <c r="L164" s="76">
        <v>48.903631362264498</v>
      </c>
      <c r="M164" s="76">
        <v>45.101116779175399</v>
      </c>
      <c r="N164" s="76">
        <v>48.99532826275</v>
      </c>
      <c r="O164" s="76">
        <v>54.7509551071959</v>
      </c>
      <c r="P164" s="76">
        <v>46.860125828547197</v>
      </c>
      <c r="Q164" s="76">
        <v>51.080555843610703</v>
      </c>
      <c r="R164" s="76">
        <v>54.223544705993802</v>
      </c>
      <c r="S164" s="76">
        <v>48.646405140084603</v>
      </c>
      <c r="T164" s="76">
        <v>49.756698871823502</v>
      </c>
      <c r="U164" s="76">
        <v>31.150269585323802</v>
      </c>
      <c r="V164" s="76">
        <v>27.331821827785799</v>
      </c>
      <c r="W164" s="76">
        <v>45.259037018036203</v>
      </c>
      <c r="X164" s="76">
        <v>57.325599097402304</v>
      </c>
      <c r="Y164" s="76">
        <v>54.654829913194703</v>
      </c>
      <c r="Z164" s="76">
        <v>44.497640063681203</v>
      </c>
      <c r="AA164" s="76">
        <v>45.317574110790403</v>
      </c>
      <c r="AB164" s="76">
        <v>38.339603031067099</v>
      </c>
    </row>
    <row r="165" spans="1:28">
      <c r="A165" s="85" t="s">
        <v>42</v>
      </c>
      <c r="B165" s="74" t="s">
        <v>46</v>
      </c>
      <c r="C165" s="77" t="s">
        <v>193</v>
      </c>
      <c r="D165" s="77">
        <v>9.2050209205020899</v>
      </c>
      <c r="E165" s="77" t="s">
        <v>193</v>
      </c>
      <c r="F165" s="77">
        <v>30.6026163414111</v>
      </c>
      <c r="G165" s="77" t="s">
        <v>193</v>
      </c>
      <c r="H165" s="77">
        <v>37.5690607734807</v>
      </c>
      <c r="I165" s="77">
        <v>34.545454545454497</v>
      </c>
      <c r="J165" s="77">
        <v>29.7752808988764</v>
      </c>
      <c r="K165" s="77">
        <v>27.5</v>
      </c>
      <c r="L165" s="77">
        <v>29.6</v>
      </c>
      <c r="M165" s="77">
        <v>29.045643153526999</v>
      </c>
      <c r="N165" s="77">
        <v>26.184997699033602</v>
      </c>
      <c r="O165" s="77">
        <v>24.389160373167499</v>
      </c>
      <c r="P165" s="77">
        <v>24.707996406109601</v>
      </c>
      <c r="Q165" s="77">
        <v>23.418881759853299</v>
      </c>
      <c r="R165" s="77">
        <v>24.879227053140099</v>
      </c>
      <c r="S165" s="77">
        <v>24.820880245649899</v>
      </c>
      <c r="T165" s="77">
        <v>22.970734400883501</v>
      </c>
      <c r="U165" s="77">
        <v>18.1657848324515</v>
      </c>
      <c r="V165" s="77">
        <v>16.628701594532998</v>
      </c>
      <c r="W165" s="77">
        <v>23.603603603603599</v>
      </c>
      <c r="X165" s="77">
        <v>22.643343051506299</v>
      </c>
      <c r="Y165" s="77">
        <v>21.6772927905836</v>
      </c>
      <c r="Z165" s="77">
        <v>21.193891656083299</v>
      </c>
      <c r="AA165" s="77">
        <v>23.076923257276</v>
      </c>
      <c r="AB165" s="77">
        <v>25.0805154547946</v>
      </c>
    </row>
    <row r="166" spans="1:28">
      <c r="A166" s="85" t="s">
        <v>28</v>
      </c>
      <c r="B166" s="74" t="s">
        <v>46</v>
      </c>
      <c r="C166" s="76">
        <v>41.412441886207702</v>
      </c>
      <c r="D166" s="76">
        <v>39.816308243727597</v>
      </c>
      <c r="E166" s="76">
        <v>34.619713780350502</v>
      </c>
      <c r="F166" s="76">
        <v>33.346482105716099</v>
      </c>
      <c r="G166" s="76">
        <v>37.497085437408003</v>
      </c>
      <c r="H166" s="76">
        <v>40.184971926922799</v>
      </c>
      <c r="I166" s="76">
        <v>38.247463762897198</v>
      </c>
      <c r="J166" s="76">
        <v>39.575938802405503</v>
      </c>
      <c r="K166" s="76">
        <v>41.555305181769398</v>
      </c>
      <c r="L166" s="76">
        <v>38.653699740450399</v>
      </c>
      <c r="M166" s="76">
        <v>39.725979689880397</v>
      </c>
      <c r="N166" s="76">
        <v>36.833636144586102</v>
      </c>
      <c r="O166" s="76">
        <v>32.739566956536599</v>
      </c>
      <c r="P166" s="76">
        <v>38.882851049880102</v>
      </c>
      <c r="Q166" s="76">
        <v>40.113709628795299</v>
      </c>
      <c r="R166" s="76">
        <v>40.561475627381398</v>
      </c>
      <c r="S166" s="76">
        <v>41.520781053347399</v>
      </c>
      <c r="T166" s="76">
        <v>39.694024186613603</v>
      </c>
      <c r="U166" s="76">
        <v>37.050887635436403</v>
      </c>
      <c r="V166" s="76">
        <v>34.868206746582302</v>
      </c>
      <c r="W166" s="76">
        <v>39.8763606442648</v>
      </c>
      <c r="X166" s="76">
        <v>41.091628602350497</v>
      </c>
      <c r="Y166" s="76">
        <v>39.954810560632097</v>
      </c>
      <c r="Z166" s="76">
        <v>40.4563392543674</v>
      </c>
      <c r="AA166" s="76">
        <v>44.245671507254997</v>
      </c>
      <c r="AB166" s="76">
        <v>44.319775844695599</v>
      </c>
    </row>
    <row r="167" spans="1:28">
      <c r="A167" s="85" t="s">
        <v>25</v>
      </c>
      <c r="B167" s="74" t="s">
        <v>46</v>
      </c>
      <c r="C167" s="77">
        <v>46.762396832852502</v>
      </c>
      <c r="D167" s="77">
        <v>31.554099624241299</v>
      </c>
      <c r="E167" s="77">
        <v>33.457462045259199</v>
      </c>
      <c r="F167" s="77">
        <v>40.308229526911298</v>
      </c>
      <c r="G167" s="77">
        <v>44.270107936118798</v>
      </c>
      <c r="H167" s="77">
        <v>48.665231942302199</v>
      </c>
      <c r="I167" s="77">
        <v>47.835777293277701</v>
      </c>
      <c r="J167" s="77">
        <v>50.144508853506601</v>
      </c>
      <c r="K167" s="77">
        <v>52.5610572771485</v>
      </c>
      <c r="L167" s="77">
        <v>51.745276460412398</v>
      </c>
      <c r="M167" s="77">
        <v>51.477060973957201</v>
      </c>
      <c r="N167" s="77">
        <v>50.410869483395203</v>
      </c>
      <c r="O167" s="77">
        <v>47.8472674105791</v>
      </c>
      <c r="P167" s="77">
        <v>50.001128733852703</v>
      </c>
      <c r="Q167" s="77">
        <v>51.833252386249498</v>
      </c>
      <c r="R167" s="77">
        <v>52.980429812655302</v>
      </c>
      <c r="S167" s="77">
        <v>56.381788732320203</v>
      </c>
      <c r="T167" s="77">
        <v>56.579949751608801</v>
      </c>
      <c r="U167" s="77">
        <v>52.516308174848398</v>
      </c>
      <c r="V167" s="77">
        <v>45.484048992650798</v>
      </c>
      <c r="W167" s="77">
        <v>47.276136407768398</v>
      </c>
      <c r="X167" s="77">
        <v>47.878887913989999</v>
      </c>
      <c r="Y167" s="77">
        <v>45.364989926666098</v>
      </c>
      <c r="Z167" s="77">
        <v>44.655885627769699</v>
      </c>
      <c r="AA167" s="77">
        <v>44.336160144669897</v>
      </c>
      <c r="AB167" s="77">
        <v>43.979661278641899</v>
      </c>
    </row>
    <row r="168" spans="1:28">
      <c r="A168" s="85" t="s">
        <v>48</v>
      </c>
      <c r="B168" s="74" t="s">
        <v>46</v>
      </c>
      <c r="C168" s="76">
        <v>49.821683309557798</v>
      </c>
      <c r="D168" s="76">
        <v>47.703062583222398</v>
      </c>
      <c r="E168" s="76">
        <v>49.598715890850698</v>
      </c>
      <c r="F168" s="76">
        <v>50.911933298592999</v>
      </c>
      <c r="G168" s="76">
        <v>50.4537083875855</v>
      </c>
      <c r="H168" s="76">
        <v>51.415685654436302</v>
      </c>
      <c r="I168" s="76">
        <v>56.682516164809201</v>
      </c>
      <c r="J168" s="76">
        <v>55.684785719033101</v>
      </c>
      <c r="K168" s="76">
        <v>54.866292469482801</v>
      </c>
      <c r="L168" s="76">
        <v>55.3012991714821</v>
      </c>
      <c r="M168" s="76">
        <v>54.7496796840773</v>
      </c>
      <c r="N168" s="76">
        <v>51.337902013379797</v>
      </c>
      <c r="O168" s="76">
        <v>51.095743289892802</v>
      </c>
      <c r="P168" s="76">
        <v>54.656599896837399</v>
      </c>
      <c r="Q168" s="76">
        <v>52.861761446360099</v>
      </c>
      <c r="R168" s="76">
        <v>51.904545583621903</v>
      </c>
      <c r="S168" s="76">
        <v>54.130903969804699</v>
      </c>
      <c r="T168" s="76">
        <v>49.6919997250912</v>
      </c>
      <c r="U168" s="76">
        <v>47.093906280974501</v>
      </c>
      <c r="V168" s="76">
        <v>40.350798645713198</v>
      </c>
      <c r="W168" s="76">
        <v>44.599069915268899</v>
      </c>
      <c r="X168" s="76">
        <v>49.331276909778701</v>
      </c>
      <c r="Y168" s="76">
        <v>59.086868275015597</v>
      </c>
      <c r="Z168" s="76">
        <v>67.104477784953005</v>
      </c>
      <c r="AA168" s="76">
        <v>73.499938696827698</v>
      </c>
      <c r="AB168" s="76">
        <v>73.112665206250199</v>
      </c>
    </row>
    <row r="169" spans="1:28">
      <c r="A169" s="85" t="s">
        <v>34</v>
      </c>
      <c r="B169" s="74" t="s">
        <v>46</v>
      </c>
      <c r="C169" s="77" t="s">
        <v>193</v>
      </c>
      <c r="D169" s="77" t="s">
        <v>193</v>
      </c>
      <c r="E169" s="77">
        <v>20.443405135584801</v>
      </c>
      <c r="F169" s="77">
        <v>33.488139055363902</v>
      </c>
      <c r="G169" s="77">
        <v>41.292303584540399</v>
      </c>
      <c r="H169" s="77">
        <v>50.631066762170597</v>
      </c>
      <c r="I169" s="77">
        <v>54.432952557373703</v>
      </c>
      <c r="J169" s="77">
        <v>51.3085818624468</v>
      </c>
      <c r="K169" s="77">
        <v>50.079722585799502</v>
      </c>
      <c r="L169" s="77">
        <v>49.400453559248398</v>
      </c>
      <c r="M169" s="77">
        <v>48.9418822021591</v>
      </c>
      <c r="N169" s="77">
        <v>46.474367188634602</v>
      </c>
      <c r="O169" s="77">
        <v>44.758538964981597</v>
      </c>
      <c r="P169" s="77">
        <v>42.224330946021702</v>
      </c>
      <c r="Q169" s="77">
        <v>45.113266560959097</v>
      </c>
      <c r="R169" s="77">
        <v>46.060160373937201</v>
      </c>
      <c r="S169" s="77">
        <v>46.272600819960502</v>
      </c>
      <c r="T169" s="77">
        <v>47.497348206878002</v>
      </c>
      <c r="U169" s="77">
        <v>47.329132732026501</v>
      </c>
      <c r="V169" s="77">
        <v>42.438138451174801</v>
      </c>
      <c r="W169" s="77">
        <v>50.269373381979499</v>
      </c>
      <c r="X169" s="77">
        <v>48.799090246062001</v>
      </c>
      <c r="Y169" s="77">
        <v>46.553647918516297</v>
      </c>
      <c r="Z169" s="77">
        <v>49.801486995624003</v>
      </c>
      <c r="AA169" s="77">
        <v>48.897529832332502</v>
      </c>
      <c r="AB169" s="77">
        <v>46.702225588437997</v>
      </c>
    </row>
    <row r="170" spans="1:28">
      <c r="A170" s="85" t="s">
        <v>49</v>
      </c>
      <c r="B170" s="74" t="s">
        <v>46</v>
      </c>
      <c r="C170" s="76" t="s">
        <v>193</v>
      </c>
      <c r="D170" s="76">
        <v>6.7347590169166898</v>
      </c>
      <c r="E170" s="76">
        <v>6.83446272991287</v>
      </c>
      <c r="F170" s="76">
        <v>12.200259235256</v>
      </c>
      <c r="G170" s="76">
        <v>15.066932497863901</v>
      </c>
      <c r="H170" s="76">
        <v>16.809116809116802</v>
      </c>
      <c r="I170" s="76">
        <v>19.833893612813899</v>
      </c>
      <c r="J170" s="76">
        <v>16.3138977635783</v>
      </c>
      <c r="K170" s="76">
        <v>16.069091860769401</v>
      </c>
      <c r="L170" s="76">
        <v>11.744145403705</v>
      </c>
      <c r="M170" s="76">
        <v>11.801801801801799</v>
      </c>
      <c r="N170" s="76">
        <v>12.5073227885179</v>
      </c>
      <c r="O170" s="76">
        <v>11.0791366906475</v>
      </c>
      <c r="P170" s="76">
        <v>8.0744071954211005</v>
      </c>
      <c r="Q170" s="76">
        <v>11.220889202540601</v>
      </c>
      <c r="R170" s="76">
        <v>13.2710809281268</v>
      </c>
      <c r="S170" s="76">
        <v>7.31905665492003</v>
      </c>
      <c r="T170" s="76">
        <v>7.97836375929682</v>
      </c>
      <c r="U170" s="76">
        <v>4.0641476274165198</v>
      </c>
      <c r="V170" s="76">
        <v>6.9069313374552603</v>
      </c>
      <c r="W170" s="76">
        <v>21.2690478110135</v>
      </c>
      <c r="X170" s="76">
        <v>27.840167145468801</v>
      </c>
      <c r="Y170" s="76">
        <v>27.906976744186</v>
      </c>
      <c r="Z170" s="76">
        <v>21.940607325318801</v>
      </c>
      <c r="AA170" s="76">
        <v>13.585163215772999</v>
      </c>
      <c r="AB170" s="76">
        <v>16.149526960169599</v>
      </c>
    </row>
    <row r="171" spans="1:28">
      <c r="A171" s="85" t="s">
        <v>50</v>
      </c>
      <c r="B171" s="74" t="s">
        <v>46</v>
      </c>
      <c r="C171" s="77">
        <v>65.979381443299005</v>
      </c>
      <c r="D171" s="77">
        <v>61.549497847919703</v>
      </c>
      <c r="E171" s="77">
        <v>58.764439979909596</v>
      </c>
      <c r="F171" s="77">
        <v>59.128385489541301</v>
      </c>
      <c r="G171" s="77">
        <v>64.342898894883504</v>
      </c>
      <c r="H171" s="77">
        <v>61.637879592100802</v>
      </c>
      <c r="I171" s="77">
        <v>59.503032460876</v>
      </c>
      <c r="J171" s="77">
        <v>56.971240835581703</v>
      </c>
      <c r="K171" s="77" t="s">
        <v>193</v>
      </c>
      <c r="L171" s="77">
        <v>55.307671179535902</v>
      </c>
      <c r="M171" s="77">
        <v>37.290632532678998</v>
      </c>
      <c r="N171" s="77">
        <v>32.805663550710399</v>
      </c>
      <c r="O171" s="77">
        <v>30.149122325546401</v>
      </c>
      <c r="P171" s="77">
        <v>32.760918267102198</v>
      </c>
      <c r="Q171" s="77">
        <v>34.941005198921303</v>
      </c>
      <c r="R171" s="77">
        <v>33.370976729800901</v>
      </c>
      <c r="S171" s="77">
        <v>31.568114019833999</v>
      </c>
      <c r="T171" s="77">
        <v>30.027805745829198</v>
      </c>
      <c r="U171" s="77">
        <v>26.5256032628009</v>
      </c>
      <c r="V171" s="77">
        <v>29.0808705158618</v>
      </c>
      <c r="W171" s="77">
        <v>49.122976644996299</v>
      </c>
      <c r="X171" s="77">
        <v>59.320592343559902</v>
      </c>
      <c r="Y171" s="77">
        <v>61.735737620994598</v>
      </c>
      <c r="Z171" s="77">
        <v>60.5931155363945</v>
      </c>
      <c r="AA171" s="77">
        <v>59.217006599141499</v>
      </c>
      <c r="AB171" s="77">
        <v>57.572814196787299</v>
      </c>
    </row>
    <row r="172" spans="1:28">
      <c r="A172" s="85" t="s">
        <v>63</v>
      </c>
      <c r="B172" s="74" t="s">
        <v>46</v>
      </c>
      <c r="C172" s="76" t="s">
        <v>193</v>
      </c>
      <c r="D172" s="76" t="s">
        <v>193</v>
      </c>
      <c r="E172" s="76" t="s">
        <v>193</v>
      </c>
      <c r="F172" s="76" t="s">
        <v>193</v>
      </c>
      <c r="G172" s="76" t="s">
        <v>193</v>
      </c>
      <c r="H172" s="76">
        <v>8.1327456061988102</v>
      </c>
      <c r="I172" s="76">
        <v>6.5569963214975902</v>
      </c>
      <c r="J172" s="76">
        <v>6.3787716025055001</v>
      </c>
      <c r="K172" s="76">
        <v>7.2628945774743103</v>
      </c>
      <c r="L172" s="76">
        <v>11.3473590025911</v>
      </c>
      <c r="M172" s="76">
        <v>11.999922887730101</v>
      </c>
      <c r="N172" s="76">
        <v>11.8405519159982</v>
      </c>
      <c r="O172" s="76">
        <v>13.499119428315</v>
      </c>
      <c r="P172" s="76">
        <v>18.033367196138801</v>
      </c>
      <c r="Q172" s="76">
        <v>24.235124762547901</v>
      </c>
      <c r="R172" s="76">
        <v>25.325368506660698</v>
      </c>
      <c r="S172" s="76">
        <v>27.329529750321601</v>
      </c>
      <c r="T172" s="76">
        <v>24.9015688650119</v>
      </c>
      <c r="U172" s="76">
        <v>22.7154455267655</v>
      </c>
      <c r="V172" s="76">
        <v>20.250997591936201</v>
      </c>
      <c r="W172" s="76">
        <v>22.361929236996701</v>
      </c>
      <c r="X172" s="76">
        <v>20.2281919581221</v>
      </c>
      <c r="Y172" s="76">
        <v>13.2682158889696</v>
      </c>
      <c r="Z172" s="76">
        <v>12.748894166420801</v>
      </c>
      <c r="AA172" s="76">
        <v>10.6402657893011</v>
      </c>
      <c r="AB172" s="76">
        <v>11.453846789692699</v>
      </c>
    </row>
    <row r="173" spans="1:28">
      <c r="A173" s="85" t="s">
        <v>29</v>
      </c>
      <c r="B173" s="74" t="s">
        <v>46</v>
      </c>
      <c r="C173" s="77">
        <v>69.819780602472605</v>
      </c>
      <c r="D173" s="77">
        <v>68.075059028209296</v>
      </c>
      <c r="E173" s="77">
        <v>58.197476282582699</v>
      </c>
      <c r="F173" s="77">
        <v>57.697116006380099</v>
      </c>
      <c r="G173" s="77">
        <v>61.475617805188499</v>
      </c>
      <c r="H173" s="77">
        <v>63.5551765811298</v>
      </c>
      <c r="I173" s="77">
        <v>65.644741551277505</v>
      </c>
      <c r="J173" s="77">
        <v>66.345037253141697</v>
      </c>
      <c r="K173" s="77">
        <v>59.584050537712201</v>
      </c>
      <c r="L173" s="77">
        <v>61.376651763610802</v>
      </c>
      <c r="M173" s="77">
        <v>61.773050094348697</v>
      </c>
      <c r="N173" s="77">
        <v>62.166684974155302</v>
      </c>
      <c r="O173" s="77">
        <v>59.581124699315197</v>
      </c>
      <c r="P173" s="77">
        <v>58.109400170092201</v>
      </c>
      <c r="Q173" s="77">
        <v>49.008955294129002</v>
      </c>
      <c r="R173" s="77">
        <v>49.759377395971903</v>
      </c>
      <c r="S173" s="77">
        <v>49.565712861723597</v>
      </c>
      <c r="T173" s="77">
        <v>47.492346743512101</v>
      </c>
      <c r="U173" s="77">
        <v>45.7258431579328</v>
      </c>
      <c r="V173" s="77">
        <v>44.599450073806601</v>
      </c>
      <c r="W173" s="77">
        <v>48.469846998450201</v>
      </c>
      <c r="X173" s="77">
        <v>51.971836989786198</v>
      </c>
      <c r="Y173" s="77">
        <v>53.159719632282801</v>
      </c>
      <c r="Z173" s="77">
        <v>56.9375111562128</v>
      </c>
      <c r="AA173" s="77">
        <v>61.398883648886503</v>
      </c>
      <c r="AB173" s="77">
        <v>58.924922850694998</v>
      </c>
    </row>
    <row r="174" spans="1:28">
      <c r="A174" s="85" t="s">
        <v>51</v>
      </c>
      <c r="B174" s="74" t="s">
        <v>46</v>
      </c>
      <c r="C174" s="76">
        <v>19.148936170212799</v>
      </c>
      <c r="D174" s="76">
        <v>17.910447761194</v>
      </c>
      <c r="E174" s="76">
        <v>15.9420289855072</v>
      </c>
      <c r="F174" s="76">
        <v>15.5844155844156</v>
      </c>
      <c r="G174" s="76">
        <v>17.525773195876301</v>
      </c>
      <c r="H174" s="76">
        <v>18.090452261306499</v>
      </c>
      <c r="I174" s="76">
        <v>19.2660550458716</v>
      </c>
      <c r="J174" s="76">
        <v>21.7777777777778</v>
      </c>
      <c r="K174" s="76">
        <v>20.3187250996016</v>
      </c>
      <c r="L174" s="76">
        <v>22.402597402597401</v>
      </c>
      <c r="M174" s="76">
        <v>25.4658385093168</v>
      </c>
      <c r="N174" s="76">
        <v>26.5822784810127</v>
      </c>
      <c r="O174" s="76">
        <v>30.835734870317001</v>
      </c>
      <c r="P174" s="76">
        <v>33.526011560693597</v>
      </c>
      <c r="Q174" s="76">
        <v>33.660130718954299</v>
      </c>
      <c r="R174" s="76">
        <v>33.3333333333333</v>
      </c>
      <c r="S174" s="76">
        <v>32.962962962962997</v>
      </c>
      <c r="T174" s="76">
        <v>31.983805668016199</v>
      </c>
      <c r="U174" s="76">
        <v>33.3333333333333</v>
      </c>
      <c r="V174" s="76">
        <v>28.527607361963199</v>
      </c>
      <c r="W174" s="76">
        <v>37.577639751552802</v>
      </c>
      <c r="X174" s="76">
        <v>39.416058394160601</v>
      </c>
      <c r="Y174" s="76">
        <v>38.489208633093497</v>
      </c>
      <c r="Z174" s="76">
        <v>41.245136186770402</v>
      </c>
      <c r="AA174" s="76">
        <v>37.554585152838399</v>
      </c>
      <c r="AB174" s="76">
        <v>35.514018691588802</v>
      </c>
    </row>
    <row r="175" spans="1:28">
      <c r="A175" s="85" t="s">
        <v>52</v>
      </c>
      <c r="B175" s="74" t="s">
        <v>46</v>
      </c>
      <c r="C175" s="77">
        <v>2.57063421349722</v>
      </c>
      <c r="D175" s="77">
        <v>4.1627503315191303</v>
      </c>
      <c r="E175" s="77">
        <v>3.78350917243597</v>
      </c>
      <c r="F175" s="77">
        <v>2.64466888466771</v>
      </c>
      <c r="G175" s="77">
        <v>5.4103556355908902</v>
      </c>
      <c r="H175" s="77">
        <v>4.4133401889653996</v>
      </c>
      <c r="I175" s="77">
        <v>3.8001584905916999</v>
      </c>
      <c r="J175" s="77">
        <v>2.5678284094041</v>
      </c>
      <c r="K175" s="77">
        <v>1.4568579505782699</v>
      </c>
      <c r="L175" s="77">
        <v>3.81102482715675</v>
      </c>
      <c r="M175" s="77">
        <v>2.33983854912193</v>
      </c>
      <c r="N175" s="77">
        <v>2.3253226392532298</v>
      </c>
      <c r="O175" s="77">
        <v>2.4623985038638398</v>
      </c>
      <c r="P175" s="77">
        <v>0.56269112555757195</v>
      </c>
      <c r="Q175" s="77">
        <v>1.0935318531342699</v>
      </c>
      <c r="R175" s="77">
        <v>0.80090241816234498</v>
      </c>
      <c r="S175" s="77">
        <v>1.0778888789719201</v>
      </c>
      <c r="T175" s="77">
        <v>0.56179774829298701</v>
      </c>
      <c r="U175" s="77">
        <v>0.44178794237640601</v>
      </c>
      <c r="V175" s="77">
        <v>0.50635761648026401</v>
      </c>
      <c r="W175" s="77">
        <v>0.32838937365502802</v>
      </c>
      <c r="X175" s="77">
        <v>0.38601006335328503</v>
      </c>
      <c r="Y175" s="77">
        <v>0.292754338726537</v>
      </c>
      <c r="Z175" s="77">
        <v>0.39662866581311301</v>
      </c>
      <c r="AA175" s="77">
        <v>0.22426313799438</v>
      </c>
      <c r="AB175" s="77">
        <v>0.36881467867172002</v>
      </c>
    </row>
    <row r="176" spans="1:28">
      <c r="A176" s="75" t="s">
        <v>31</v>
      </c>
      <c r="B176" s="74" t="s">
        <v>46</v>
      </c>
      <c r="C176" s="76" t="s">
        <v>193</v>
      </c>
      <c r="D176" s="76" t="s">
        <v>193</v>
      </c>
      <c r="E176" s="76" t="s">
        <v>193</v>
      </c>
      <c r="F176" s="76" t="s">
        <v>193</v>
      </c>
      <c r="G176" s="76" t="s">
        <v>193</v>
      </c>
      <c r="H176" s="76" t="s">
        <v>193</v>
      </c>
      <c r="I176" s="76" t="s">
        <v>193</v>
      </c>
      <c r="J176" s="76" t="s">
        <v>193</v>
      </c>
      <c r="K176" s="76" t="s">
        <v>193</v>
      </c>
      <c r="L176" s="76" t="s">
        <v>193</v>
      </c>
      <c r="M176" s="76">
        <v>58.588801637171599</v>
      </c>
      <c r="N176" s="76">
        <v>54.214391833828003</v>
      </c>
      <c r="O176" s="76">
        <v>45.456118169167901</v>
      </c>
      <c r="P176" s="76">
        <v>42.506204579863102</v>
      </c>
      <c r="Q176" s="76">
        <v>42.050431857382399</v>
      </c>
      <c r="R176" s="76">
        <v>44.590373605707398</v>
      </c>
      <c r="S176" s="76">
        <v>33.900357117352499</v>
      </c>
      <c r="T176" s="76">
        <v>27.085333620935</v>
      </c>
      <c r="U176" s="76">
        <v>23.9965047706951</v>
      </c>
      <c r="V176" s="76">
        <v>25.812180463813899</v>
      </c>
      <c r="W176" s="76">
        <v>45.002445826009499</v>
      </c>
      <c r="X176" s="76">
        <v>54.515690133179497</v>
      </c>
      <c r="Y176" s="76">
        <v>52.0608179824251</v>
      </c>
      <c r="Z176" s="76">
        <v>48.529627087790701</v>
      </c>
      <c r="AA176" s="76">
        <v>43.0652335923427</v>
      </c>
      <c r="AB176" s="76">
        <v>45.519510997859697</v>
      </c>
    </row>
    <row r="177" spans="1:28">
      <c r="A177" s="85" t="s">
        <v>33</v>
      </c>
      <c r="B177" s="74" t="s">
        <v>46</v>
      </c>
      <c r="C177" s="77">
        <v>47.368421052631597</v>
      </c>
      <c r="D177" s="77">
        <v>31.25</v>
      </c>
      <c r="E177" s="77">
        <v>14.285714285714301</v>
      </c>
      <c r="F177" s="77">
        <v>31.578947368421101</v>
      </c>
      <c r="G177" s="77">
        <v>29.567000225716601</v>
      </c>
      <c r="H177" s="77">
        <v>23.231787797505</v>
      </c>
      <c r="I177" s="77">
        <v>27.577742282817201</v>
      </c>
      <c r="J177" s="77">
        <v>34.585157023737302</v>
      </c>
      <c r="K177" s="77">
        <v>31.3004750716321</v>
      </c>
      <c r="L177" s="77">
        <v>32.317823974770697</v>
      </c>
      <c r="M177" s="77">
        <v>22.355332917162599</v>
      </c>
      <c r="N177" s="77">
        <v>28.446752288658001</v>
      </c>
      <c r="O177" s="77">
        <v>27.431217723803901</v>
      </c>
      <c r="P177" s="77">
        <v>24.721093225519599</v>
      </c>
      <c r="Q177" s="77">
        <v>20.984507415053201</v>
      </c>
      <c r="R177" s="77">
        <v>26.4367879045503</v>
      </c>
      <c r="S177" s="77">
        <v>29.522163065241401</v>
      </c>
      <c r="T177" s="77">
        <v>28.6601256569231</v>
      </c>
      <c r="U177" s="77">
        <v>32.365262686334297</v>
      </c>
      <c r="V177" s="77">
        <v>23.088441123761399</v>
      </c>
      <c r="W177" s="77">
        <v>29.2935551041362</v>
      </c>
      <c r="X177" s="77">
        <v>28.816241117703001</v>
      </c>
      <c r="Y177" s="77">
        <v>30.2912955243002</v>
      </c>
      <c r="Z177" s="77">
        <v>30.444795047514202</v>
      </c>
      <c r="AA177" s="77">
        <v>27.389247683458699</v>
      </c>
      <c r="AB177" s="77">
        <v>28.426679946809301</v>
      </c>
    </row>
    <row r="178" spans="1:28">
      <c r="A178" s="85" t="s">
        <v>53</v>
      </c>
      <c r="B178" s="74" t="s">
        <v>46</v>
      </c>
      <c r="C178" s="76" t="s">
        <v>193</v>
      </c>
      <c r="D178" s="76" t="s">
        <v>193</v>
      </c>
      <c r="E178" s="76" t="s">
        <v>193</v>
      </c>
      <c r="F178" s="76" t="s">
        <v>193</v>
      </c>
      <c r="G178" s="76" t="s">
        <v>193</v>
      </c>
      <c r="H178" s="76">
        <v>1.4955541894567601</v>
      </c>
      <c r="I178" s="76">
        <v>2.2099018897743101</v>
      </c>
      <c r="J178" s="76">
        <v>1.8143734251646</v>
      </c>
      <c r="K178" s="76">
        <v>0.81341468028143904</v>
      </c>
      <c r="L178" s="76">
        <v>1.5047789142668899</v>
      </c>
      <c r="M178" s="76">
        <v>1.18579933010789</v>
      </c>
      <c r="N178" s="76">
        <v>0.97392335816563502</v>
      </c>
      <c r="O178" s="76">
        <v>0.89665933684954302</v>
      </c>
      <c r="P178" s="76">
        <v>0.893978445047652</v>
      </c>
      <c r="Q178" s="76">
        <v>1.1217629686438499</v>
      </c>
      <c r="R178" s="76">
        <v>2.0726350552516601</v>
      </c>
      <c r="S178" s="76">
        <v>2.0243101532977201</v>
      </c>
      <c r="T178" s="76">
        <v>2.2620430852921301</v>
      </c>
      <c r="U178" s="76">
        <v>1.42069373679206</v>
      </c>
      <c r="V178" s="76">
        <v>1.73829290942578</v>
      </c>
      <c r="W178" s="76">
        <v>2.0274952408350502</v>
      </c>
      <c r="X178" s="76">
        <v>1.9020341016486899</v>
      </c>
      <c r="Y178" s="76">
        <v>1.8121282148884399</v>
      </c>
      <c r="Z178" s="76">
        <v>1.44263334971938</v>
      </c>
      <c r="AA178" s="76">
        <v>1.23411514916667</v>
      </c>
      <c r="AB178" s="76">
        <v>1.1693380469816099</v>
      </c>
    </row>
    <row r="179" spans="1:28">
      <c r="A179" s="85" t="s">
        <v>36</v>
      </c>
      <c r="B179" s="74" t="s">
        <v>46</v>
      </c>
      <c r="C179" s="77">
        <v>49.2908490382747</v>
      </c>
      <c r="D179" s="77">
        <v>46.073508736694102</v>
      </c>
      <c r="E179" s="77">
        <v>43.912812333864998</v>
      </c>
      <c r="F179" s="77">
        <v>52.366175329713002</v>
      </c>
      <c r="G179" s="77">
        <v>49.372396014127503</v>
      </c>
      <c r="H179" s="77">
        <v>46.789445202528</v>
      </c>
      <c r="I179" s="77">
        <v>49.950952139970198</v>
      </c>
      <c r="J179" s="77">
        <v>49.1204595860181</v>
      </c>
      <c r="K179" s="77">
        <v>47.873279868839802</v>
      </c>
      <c r="L179" s="77">
        <v>43.459021017892702</v>
      </c>
      <c r="M179" s="77" t="s">
        <v>193</v>
      </c>
      <c r="N179" s="77" t="s">
        <v>193</v>
      </c>
      <c r="O179" s="77">
        <v>26.4663543462615</v>
      </c>
      <c r="P179" s="77">
        <v>27.701932599929101</v>
      </c>
      <c r="Q179" s="77">
        <v>34.193661925413103</v>
      </c>
      <c r="R179" s="77">
        <v>40.2237170330719</v>
      </c>
      <c r="S179" s="77">
        <v>42.999489373560401</v>
      </c>
      <c r="T179" s="77">
        <v>39.374633636781901</v>
      </c>
      <c r="U179" s="77">
        <v>34.408147568324601</v>
      </c>
      <c r="V179" s="77">
        <v>24.789956509997801</v>
      </c>
      <c r="W179" s="77">
        <v>27.575798177968601</v>
      </c>
      <c r="X179" s="77">
        <v>33.188862792837099</v>
      </c>
      <c r="Y179" s="77">
        <v>33.5304746095456</v>
      </c>
      <c r="Z179" s="77">
        <v>35.622101740766098</v>
      </c>
      <c r="AA179" s="77">
        <v>39.907351915137298</v>
      </c>
      <c r="AB179" s="77">
        <v>43.584015479248599</v>
      </c>
    </row>
    <row r="180" spans="1:28">
      <c r="A180" s="85" t="s">
        <v>54</v>
      </c>
      <c r="B180" s="74" t="s">
        <v>46</v>
      </c>
      <c r="C180" s="76">
        <v>22.0636662331232</v>
      </c>
      <c r="D180" s="76">
        <v>24.3226969389159</v>
      </c>
      <c r="E180" s="76">
        <v>32.372372624876</v>
      </c>
      <c r="F180" s="76">
        <v>33.762886497137302</v>
      </c>
      <c r="G180" s="76">
        <v>32.935026118863199</v>
      </c>
      <c r="H180" s="76">
        <v>25.840537964284501</v>
      </c>
      <c r="I180" s="76">
        <v>21.166509919323499</v>
      </c>
      <c r="J180" s="76">
        <v>19.726729231544699</v>
      </c>
      <c r="K180" s="76">
        <v>19.519519376388999</v>
      </c>
      <c r="L180" s="76">
        <v>21.144278586402798</v>
      </c>
      <c r="M180" s="76">
        <v>19.865642988155201</v>
      </c>
      <c r="N180" s="76">
        <v>17.344753863050599</v>
      </c>
      <c r="O180" s="76">
        <v>14.762931194337501</v>
      </c>
      <c r="P180" s="76">
        <v>13.6094676344707</v>
      </c>
      <c r="Q180" s="76">
        <v>11.6504855463499</v>
      </c>
      <c r="R180" s="76">
        <v>9.8430814399983593</v>
      </c>
      <c r="S180" s="76">
        <v>7.6495133328353297</v>
      </c>
      <c r="T180" s="76">
        <v>5.9679768291256803</v>
      </c>
      <c r="U180" s="76">
        <v>4.3263288923678598</v>
      </c>
      <c r="V180" s="76">
        <v>6.4133017805079504</v>
      </c>
      <c r="W180" s="76">
        <v>8.87918495449291</v>
      </c>
      <c r="X180" s="76">
        <v>8.9144501385194097</v>
      </c>
      <c r="Y180" s="76">
        <v>13.2967787805649</v>
      </c>
      <c r="Z180" s="76">
        <v>12.1725731831632</v>
      </c>
      <c r="AA180" s="76">
        <v>13.6363637584142</v>
      </c>
      <c r="AB180" s="76">
        <v>13.206046266282501</v>
      </c>
    </row>
    <row r="181" spans="1:28">
      <c r="A181" s="85" t="s">
        <v>55</v>
      </c>
      <c r="B181" s="74" t="s">
        <v>46</v>
      </c>
      <c r="C181" s="77">
        <v>20.408163265306101</v>
      </c>
      <c r="D181" s="77">
        <v>20.155793573515101</v>
      </c>
      <c r="E181" s="77">
        <v>23.524069028156202</v>
      </c>
      <c r="F181" s="77">
        <v>27.1929824561403</v>
      </c>
      <c r="G181" s="77">
        <v>28.7536800785083</v>
      </c>
      <c r="H181" s="77">
        <v>24.197247706422001</v>
      </c>
      <c r="I181" s="77">
        <v>14.2358128074167</v>
      </c>
      <c r="J181" s="77">
        <v>12.3649670223722</v>
      </c>
      <c r="K181" s="77">
        <v>8.2980733681140393</v>
      </c>
      <c r="L181" s="77">
        <v>7.0719995597198704</v>
      </c>
      <c r="M181" s="77">
        <v>5.3499339747217496</v>
      </c>
      <c r="N181" s="77">
        <v>5.4584138318945499</v>
      </c>
      <c r="O181" s="77">
        <v>6.3817537643932702</v>
      </c>
      <c r="P181" s="77">
        <v>6.4046121593291403</v>
      </c>
      <c r="Q181" s="77">
        <v>9.1562712416110603</v>
      </c>
      <c r="R181" s="77">
        <v>9.5372128035609105</v>
      </c>
      <c r="S181" s="77">
        <v>14.453125</v>
      </c>
      <c r="T181" s="77">
        <v>8.7628865979381505</v>
      </c>
      <c r="U181" s="77">
        <v>5.9842519685039397</v>
      </c>
      <c r="V181" s="77">
        <v>7.6790007250340304</v>
      </c>
      <c r="W181" s="77">
        <v>9.4588590723298296</v>
      </c>
      <c r="X181" s="77">
        <v>11.585749552253301</v>
      </c>
      <c r="Y181" s="77">
        <v>8.6695610948923303</v>
      </c>
      <c r="Z181" s="77">
        <v>9.1538993877298704</v>
      </c>
      <c r="AA181" s="77">
        <v>11.772137887009301</v>
      </c>
      <c r="AB181" s="77">
        <v>11.6996361361886</v>
      </c>
    </row>
    <row r="182" spans="1:28">
      <c r="A182" s="85" t="s">
        <v>38</v>
      </c>
      <c r="B182" s="74" t="s">
        <v>46</v>
      </c>
      <c r="C182" s="76" t="s">
        <v>193</v>
      </c>
      <c r="D182" s="76" t="s">
        <v>193</v>
      </c>
      <c r="E182" s="76">
        <v>34.668388557577998</v>
      </c>
      <c r="F182" s="76">
        <v>39.066153373819297</v>
      </c>
      <c r="G182" s="76">
        <v>40.353036839682801</v>
      </c>
      <c r="H182" s="76">
        <v>40.008047210348998</v>
      </c>
      <c r="I182" s="76">
        <v>39.000863276029499</v>
      </c>
      <c r="J182" s="76">
        <v>38.021267723102603</v>
      </c>
      <c r="K182" s="76">
        <v>37.437088656600899</v>
      </c>
      <c r="L182" s="76">
        <v>34.796823914058798</v>
      </c>
      <c r="M182" s="76">
        <v>37.858166189111699</v>
      </c>
      <c r="N182" s="76">
        <v>43.059061080262502</v>
      </c>
      <c r="O182" s="76">
        <v>48.413045379033001</v>
      </c>
      <c r="P182" s="76">
        <v>49.6740273396425</v>
      </c>
      <c r="Q182" s="76">
        <v>47.911570734123899</v>
      </c>
      <c r="R182" s="76">
        <v>52.162348537089898</v>
      </c>
      <c r="S182" s="76">
        <v>50.441571739408701</v>
      </c>
      <c r="T182" s="76">
        <v>45.863453815261003</v>
      </c>
      <c r="U182" s="76">
        <v>29.022134126197599</v>
      </c>
      <c r="V182" s="76">
        <v>25.2160974918521</v>
      </c>
      <c r="W182" s="76">
        <v>25.516572744349499</v>
      </c>
      <c r="X182" s="76">
        <v>31.604968045339401</v>
      </c>
      <c r="Y182" s="76">
        <v>34.768439108061699</v>
      </c>
      <c r="Z182" s="76">
        <v>36.503598031848803</v>
      </c>
      <c r="AA182" s="76">
        <v>36.218010241856398</v>
      </c>
      <c r="AB182" s="76">
        <v>39.283082853882902</v>
      </c>
    </row>
    <row r="183" spans="1:28">
      <c r="A183" s="85" t="s">
        <v>56</v>
      </c>
      <c r="B183" s="74" t="s">
        <v>46</v>
      </c>
      <c r="C183" s="77">
        <v>44.864384170742603</v>
      </c>
      <c r="D183" s="77">
        <v>38.732754215636199</v>
      </c>
      <c r="E183" s="77">
        <v>30.948419301164702</v>
      </c>
      <c r="F183" s="77">
        <v>43.471810089020799</v>
      </c>
      <c r="G183" s="77">
        <v>43.355823081799102</v>
      </c>
      <c r="H183" s="77">
        <v>50.897560667584699</v>
      </c>
      <c r="I183" s="77">
        <v>53.099406224952503</v>
      </c>
      <c r="J183" s="77">
        <v>55.597069484816302</v>
      </c>
      <c r="K183" s="77">
        <v>44.684657553405501</v>
      </c>
      <c r="L183" s="77">
        <v>41.206378430427499</v>
      </c>
      <c r="M183" s="77">
        <v>42.228951688408401</v>
      </c>
      <c r="N183" s="77">
        <v>38.008816274839504</v>
      </c>
      <c r="O183" s="77">
        <v>34.463880039104097</v>
      </c>
      <c r="P183" s="77">
        <v>34.992931333071098</v>
      </c>
      <c r="Q183" s="77">
        <v>44.400627143667997</v>
      </c>
      <c r="R183" s="77">
        <v>48.291359390660404</v>
      </c>
      <c r="S183" s="77">
        <v>50.442434750395698</v>
      </c>
      <c r="T183" s="77">
        <v>47.191424385142099</v>
      </c>
      <c r="U183" s="77">
        <v>47.440405751720697</v>
      </c>
      <c r="V183" s="77">
        <v>44.205207298046098</v>
      </c>
      <c r="W183" s="77">
        <v>52.245461129149703</v>
      </c>
      <c r="X183" s="77">
        <v>48.356102967317099</v>
      </c>
      <c r="Y183" s="77">
        <v>48.773199105646597</v>
      </c>
      <c r="Z183" s="77">
        <v>56.351523384255501</v>
      </c>
      <c r="AA183" s="77">
        <v>59.603508379445501</v>
      </c>
      <c r="AB183" s="77">
        <v>57.369309960656302</v>
      </c>
    </row>
    <row r="184" spans="1:28" s="964" customFormat="1">
      <c r="A184" s="965" t="s">
        <v>57</v>
      </c>
      <c r="B184" s="966" t="s">
        <v>46</v>
      </c>
      <c r="C184" s="963" t="s">
        <v>193</v>
      </c>
      <c r="D184" s="963" t="s">
        <v>193</v>
      </c>
      <c r="E184" s="963" t="s">
        <v>193</v>
      </c>
      <c r="F184" s="963" t="s">
        <v>193</v>
      </c>
      <c r="G184" s="963">
        <v>42.5518925518926</v>
      </c>
      <c r="H184" s="963">
        <v>54.143126177024499</v>
      </c>
      <c r="I184" s="963">
        <v>52.5599713569638</v>
      </c>
      <c r="J184" s="963">
        <v>51.602895553257497</v>
      </c>
      <c r="K184" s="963">
        <v>51.309067688378001</v>
      </c>
      <c r="L184" s="963">
        <v>47.672434803802098</v>
      </c>
      <c r="M184" s="963">
        <v>54.573869556157497</v>
      </c>
      <c r="N184" s="963">
        <v>53.717545239968501</v>
      </c>
      <c r="O184" s="963">
        <v>59.806767681106201</v>
      </c>
      <c r="P184" s="963">
        <v>61.176791065104901</v>
      </c>
      <c r="Q184" s="963">
        <v>60.569972437464202</v>
      </c>
      <c r="R184" s="963">
        <v>68.098148026839098</v>
      </c>
      <c r="S184" s="963">
        <v>73.122097632801001</v>
      </c>
      <c r="T184" s="963">
        <v>70.818407840934796</v>
      </c>
      <c r="U184" s="963">
        <v>66.000781475154795</v>
      </c>
      <c r="V184" s="963">
        <v>50.918480737776697</v>
      </c>
      <c r="W184" s="963">
        <v>59.309756260571397</v>
      </c>
      <c r="X184" s="963">
        <v>63.999835526879998</v>
      </c>
      <c r="Y184" s="963">
        <v>63.747718595393899</v>
      </c>
      <c r="Z184" s="963">
        <v>66.575131541281806</v>
      </c>
      <c r="AA184" s="963">
        <v>66.775570160247696</v>
      </c>
      <c r="AB184" s="963">
        <v>62.272634878146697</v>
      </c>
    </row>
    <row r="185" spans="1:28">
      <c r="A185" s="85" t="s">
        <v>40</v>
      </c>
      <c r="B185" s="74" t="s">
        <v>46</v>
      </c>
      <c r="C185" s="77" t="s">
        <v>193</v>
      </c>
      <c r="D185" s="77" t="s">
        <v>193</v>
      </c>
      <c r="E185" s="77" t="s">
        <v>193</v>
      </c>
      <c r="F185" s="77" t="s">
        <v>193</v>
      </c>
      <c r="G185" s="77" t="s">
        <v>193</v>
      </c>
      <c r="H185" s="77" t="s">
        <v>193</v>
      </c>
      <c r="I185" s="77" t="s">
        <v>193</v>
      </c>
      <c r="J185" s="77" t="s">
        <v>193</v>
      </c>
      <c r="K185" s="77" t="s">
        <v>193</v>
      </c>
      <c r="L185" s="77" t="s">
        <v>193</v>
      </c>
      <c r="M185" s="77">
        <v>61.363570270808403</v>
      </c>
      <c r="N185" s="77">
        <v>60.348051120712597</v>
      </c>
      <c r="O185" s="77">
        <v>55.575074242667498</v>
      </c>
      <c r="P185" s="77">
        <v>52.8475142564224</v>
      </c>
      <c r="Q185" s="77">
        <v>51.435970356443299</v>
      </c>
      <c r="R185" s="77">
        <v>47.346678789556499</v>
      </c>
      <c r="S185" s="77">
        <v>49.255807177674299</v>
      </c>
      <c r="T185" s="77">
        <v>45.7383322440987</v>
      </c>
      <c r="U185" s="77">
        <v>42.202706278073897</v>
      </c>
      <c r="V185" s="77">
        <v>30.0737904687964</v>
      </c>
      <c r="W185" s="77">
        <v>43.314872168814397</v>
      </c>
      <c r="X185" s="77">
        <v>44.2140710152078</v>
      </c>
      <c r="Y185" s="77">
        <v>47.894503431682402</v>
      </c>
      <c r="Z185" s="77">
        <v>50.966160556762802</v>
      </c>
      <c r="AA185" s="77">
        <v>54.488765492962401</v>
      </c>
      <c r="AB185" s="77">
        <v>52.304467330515998</v>
      </c>
    </row>
    <row r="186" spans="1:28">
      <c r="A186" s="85" t="s">
        <v>27</v>
      </c>
      <c r="B186" s="74" t="s">
        <v>46</v>
      </c>
      <c r="C186" s="76">
        <v>51.264603402336498</v>
      </c>
      <c r="D186" s="76">
        <v>49.243057878889303</v>
      </c>
      <c r="E186" s="76">
        <v>43.987294469357302</v>
      </c>
      <c r="F186" s="76">
        <v>46.153619342473803</v>
      </c>
      <c r="G186" s="76">
        <v>52.694657037595498</v>
      </c>
      <c r="H186" s="76">
        <v>54.618972081783703</v>
      </c>
      <c r="I186" s="76">
        <v>52.895419263049703</v>
      </c>
      <c r="J186" s="76">
        <v>51.769493287653901</v>
      </c>
      <c r="K186" s="76">
        <v>49.8784350524706</v>
      </c>
      <c r="L186" s="76">
        <v>46.304187349583003</v>
      </c>
      <c r="M186" s="76">
        <v>41.707157566813798</v>
      </c>
      <c r="N186" s="76">
        <v>36.102483357004097</v>
      </c>
      <c r="O186" s="76">
        <v>33.4021377877229</v>
      </c>
      <c r="P186" s="76">
        <v>33.464727018323003</v>
      </c>
      <c r="Q186" s="76">
        <v>31.880512798630701</v>
      </c>
      <c r="R186" s="76">
        <v>24.400195317439501</v>
      </c>
      <c r="S186" s="76">
        <v>21.642419908982699</v>
      </c>
      <c r="T186" s="76">
        <v>20.3930611465067</v>
      </c>
      <c r="U186" s="76">
        <v>17.992574909465699</v>
      </c>
      <c r="V186" s="76">
        <v>23.7993361911584</v>
      </c>
      <c r="W186" s="76">
        <v>36.629465244495798</v>
      </c>
      <c r="X186" s="76">
        <v>41.588128396481999</v>
      </c>
      <c r="Y186" s="76">
        <v>44.366452995885901</v>
      </c>
      <c r="Z186" s="76">
        <v>49.682550064123802</v>
      </c>
      <c r="AA186" s="76">
        <v>52.8435744415806</v>
      </c>
      <c r="AB186" s="76">
        <v>51.600452792324099</v>
      </c>
    </row>
    <row r="187" spans="1:28">
      <c r="A187" s="85" t="s">
        <v>43</v>
      </c>
      <c r="B187" s="74" t="s">
        <v>46</v>
      </c>
      <c r="C187" s="77">
        <v>12.070563351104999</v>
      </c>
      <c r="D187" s="77">
        <v>11.222421352125799</v>
      </c>
      <c r="E187" s="77">
        <v>13.493169747653999</v>
      </c>
      <c r="F187" s="77">
        <v>15.839327509466401</v>
      </c>
      <c r="G187" s="77">
        <v>25.673725479738899</v>
      </c>
      <c r="H187" s="77">
        <v>27.802044859404301</v>
      </c>
      <c r="I187" s="77">
        <v>30.0814576177516</v>
      </c>
      <c r="J187" s="77">
        <v>33.354788414417897</v>
      </c>
      <c r="K187" s="77">
        <v>33.542131777448901</v>
      </c>
      <c r="L187" s="77">
        <v>30.098946696457102</v>
      </c>
      <c r="M187" s="77">
        <v>26.4434180138568</v>
      </c>
      <c r="N187" s="77">
        <v>22.335249889429502</v>
      </c>
      <c r="O187" s="77">
        <v>20.9268018756032</v>
      </c>
      <c r="P187" s="77">
        <v>17.832646980555001</v>
      </c>
      <c r="Q187" s="77">
        <v>18.915847780442402</v>
      </c>
      <c r="R187" s="77" t="s">
        <v>193</v>
      </c>
      <c r="S187" s="77" t="s">
        <v>193</v>
      </c>
      <c r="T187" s="77">
        <v>12.767928117192801</v>
      </c>
      <c r="U187" s="77">
        <v>12.074328179578901</v>
      </c>
      <c r="V187" s="77">
        <v>12.7764506434461</v>
      </c>
      <c r="W187" s="77">
        <v>17.2739438931394</v>
      </c>
      <c r="X187" s="77">
        <v>18.223779334890398</v>
      </c>
      <c r="Y187" s="77">
        <v>17.541409993155401</v>
      </c>
      <c r="Z187" s="77">
        <v>17.0070987329687</v>
      </c>
      <c r="AA187" s="77">
        <v>16.821688465129</v>
      </c>
      <c r="AB187" s="77">
        <v>17.5818969205401</v>
      </c>
    </row>
    <row r="188" spans="1:28">
      <c r="A188" s="85" t="s">
        <v>58</v>
      </c>
      <c r="B188" s="74" t="s">
        <v>46</v>
      </c>
      <c r="C188" s="76" t="s">
        <v>193</v>
      </c>
      <c r="D188" s="76">
        <v>17.010449895703101</v>
      </c>
      <c r="E188" s="76">
        <v>19.9537517010024</v>
      </c>
      <c r="F188" s="76">
        <v>20.2646575772036</v>
      </c>
      <c r="G188" s="76">
        <v>28.954809230610799</v>
      </c>
      <c r="H188" s="76">
        <v>33.572688860137802</v>
      </c>
      <c r="I188" s="76">
        <v>25.554882250357799</v>
      </c>
      <c r="J188" s="76">
        <v>28.170606048994799</v>
      </c>
      <c r="K188" s="76">
        <v>34.848303851540798</v>
      </c>
      <c r="L188" s="76">
        <v>39.636647631102001</v>
      </c>
      <c r="M188" s="76">
        <v>28.962492729584199</v>
      </c>
      <c r="N188" s="76">
        <v>29.913827568649101</v>
      </c>
      <c r="O188" s="76">
        <v>21.8431610289045</v>
      </c>
      <c r="P188" s="76">
        <v>26.077798020760099</v>
      </c>
      <c r="Q188" s="76">
        <v>33.542423737343398</v>
      </c>
      <c r="R188" s="76">
        <v>38.964163853903798</v>
      </c>
      <c r="S188" s="76">
        <v>39.055535237527501</v>
      </c>
      <c r="T188" s="76">
        <v>40.783564780354403</v>
      </c>
      <c r="U188" s="76">
        <v>34.296168999042997</v>
      </c>
      <c r="V188" s="76">
        <v>30.1126830139665</v>
      </c>
      <c r="W188" s="76">
        <v>33.1389700481229</v>
      </c>
      <c r="X188" s="76">
        <v>38.826188379182099</v>
      </c>
      <c r="Y188" s="76">
        <v>35.3043227557976</v>
      </c>
      <c r="Z188" s="76">
        <v>33.238201200849801</v>
      </c>
      <c r="AA188" s="76">
        <v>37.728425085231599</v>
      </c>
      <c r="AB188" s="76">
        <v>38.610666389813701</v>
      </c>
    </row>
    <row r="189" spans="1:28">
      <c r="A189" s="85" t="s">
        <v>59</v>
      </c>
      <c r="B189" s="74" t="s">
        <v>46</v>
      </c>
      <c r="C189" s="77">
        <v>47.002244309073397</v>
      </c>
      <c r="D189" s="77">
        <v>40.868263473053901</v>
      </c>
      <c r="E189" s="77">
        <v>44.229125106868104</v>
      </c>
      <c r="F189" s="77">
        <v>46.813375250071502</v>
      </c>
      <c r="G189" s="77">
        <v>45.945945945946001</v>
      </c>
      <c r="H189" s="77">
        <v>36.418450406994303</v>
      </c>
      <c r="I189" s="77">
        <v>44.284243048403702</v>
      </c>
      <c r="J189" s="77">
        <v>41.563648513197499</v>
      </c>
      <c r="K189" s="77">
        <v>40.291262135922302</v>
      </c>
      <c r="L189" s="77">
        <v>28.235627301047899</v>
      </c>
      <c r="M189" s="77">
        <v>21.092669432918399</v>
      </c>
      <c r="N189" s="77">
        <v>21.331945889698201</v>
      </c>
      <c r="O189" s="77">
        <v>29.441624365482198</v>
      </c>
      <c r="P189" s="77">
        <v>24.384133611690999</v>
      </c>
      <c r="Q189" s="77">
        <v>39.206484641638198</v>
      </c>
      <c r="R189" s="77">
        <v>39.405360134003402</v>
      </c>
      <c r="S189" s="77">
        <v>35.680549592099602</v>
      </c>
      <c r="T189" s="77">
        <v>30.332351703828401</v>
      </c>
      <c r="U189" s="77">
        <v>26.886250478743801</v>
      </c>
      <c r="V189" s="77">
        <v>25.281060824445099</v>
      </c>
      <c r="W189" s="77">
        <v>28.585493928454198</v>
      </c>
      <c r="X189" s="77">
        <v>26.480703095147099</v>
      </c>
      <c r="Y189" s="77">
        <v>24.9106078665077</v>
      </c>
      <c r="Z189" s="77">
        <v>24.390243902439</v>
      </c>
      <c r="AA189" s="77">
        <v>20.644935155976199</v>
      </c>
      <c r="AB189" s="77">
        <v>21.157619359058199</v>
      </c>
    </row>
    <row r="190" spans="1:28">
      <c r="A190" s="85" t="s">
        <v>60</v>
      </c>
      <c r="B190" s="74" t="s">
        <v>46</v>
      </c>
      <c r="C190" s="76">
        <v>34.391881657999697</v>
      </c>
      <c r="D190" s="76">
        <v>28.8206905086004</v>
      </c>
      <c r="E190" s="76">
        <v>35.391155844627697</v>
      </c>
      <c r="F190" s="76">
        <v>42.519440124416803</v>
      </c>
      <c r="G190" s="76">
        <v>45.435567783154397</v>
      </c>
      <c r="H190" s="76">
        <v>43.562560769319802</v>
      </c>
      <c r="I190" s="76">
        <v>39.806422357373002</v>
      </c>
      <c r="J190" s="76">
        <v>38.6490965946495</v>
      </c>
      <c r="K190" s="76">
        <v>32.659437023682102</v>
      </c>
      <c r="L190" s="76">
        <v>29.6151463146895</v>
      </c>
      <c r="M190" s="76">
        <v>26.709451779295001</v>
      </c>
      <c r="N190" s="76">
        <v>25.277000338685301</v>
      </c>
      <c r="O190" s="76">
        <v>21.7529671270748</v>
      </c>
      <c r="P190" s="76">
        <v>21.4465502607726</v>
      </c>
      <c r="Q190" s="76">
        <v>20.507227925816299</v>
      </c>
      <c r="R190" s="76">
        <v>21.058617886059199</v>
      </c>
      <c r="S190" s="76">
        <v>22.355058080014899</v>
      </c>
      <c r="T190" s="76">
        <v>23.775768552220399</v>
      </c>
      <c r="U190" s="76">
        <v>24.1643256038838</v>
      </c>
      <c r="V190" s="76">
        <v>24.5243925680332</v>
      </c>
      <c r="W190" s="76">
        <v>32.551251603369998</v>
      </c>
      <c r="X190" s="76">
        <v>33.4603938652088</v>
      </c>
      <c r="Y190" s="76">
        <v>34.726468819334102</v>
      </c>
      <c r="Z190" s="76">
        <v>36.1505631124069</v>
      </c>
      <c r="AA190" s="76">
        <v>35.732246848098399</v>
      </c>
      <c r="AB190" s="76">
        <v>30.668295002204399</v>
      </c>
    </row>
    <row r="191" spans="1:28" s="89" customFormat="1">
      <c r="A191" s="86" t="s">
        <v>61</v>
      </c>
      <c r="B191" s="87" t="s">
        <v>46</v>
      </c>
      <c r="C191" s="88">
        <v>5.4940374787052804</v>
      </c>
      <c r="D191" s="88">
        <v>6.257967319504</v>
      </c>
      <c r="E191" s="88">
        <v>11.0648918469218</v>
      </c>
      <c r="F191" s="88">
        <v>11.505316172355901</v>
      </c>
      <c r="G191" s="88">
        <v>12.237500000000001</v>
      </c>
      <c r="H191" s="88">
        <v>9.6826468602295694</v>
      </c>
      <c r="I191" s="88">
        <v>9.4514301506149003</v>
      </c>
      <c r="J191" s="88">
        <v>8.7375760272956509</v>
      </c>
      <c r="K191" s="88">
        <v>7.9845460399227299</v>
      </c>
      <c r="L191" s="88">
        <v>6.7880231371214697</v>
      </c>
      <c r="M191" s="88">
        <v>6.02600140548138</v>
      </c>
      <c r="N191" s="88">
        <v>6.1011467215524799</v>
      </c>
      <c r="O191" s="88">
        <v>8.5243553008596002</v>
      </c>
      <c r="P191" s="88">
        <v>11.808959306964599</v>
      </c>
      <c r="Q191" s="88">
        <v>12.670182754814199</v>
      </c>
      <c r="R191" s="88">
        <v>11.7523056653491</v>
      </c>
      <c r="S191" s="88">
        <v>10.009995716121701</v>
      </c>
      <c r="T191" s="88">
        <v>9.9505300353356905</v>
      </c>
      <c r="U191" s="88">
        <v>10.6418729696427</v>
      </c>
      <c r="V191" s="88">
        <v>16.251840426277798</v>
      </c>
      <c r="W191" s="88">
        <v>28.9876576515816</v>
      </c>
      <c r="X191" s="88">
        <v>31.321358446658401</v>
      </c>
      <c r="Y191" s="88">
        <v>29.2932523185161</v>
      </c>
      <c r="Z191" s="88">
        <v>25.912345032303101</v>
      </c>
      <c r="AA191" s="88">
        <v>23.021732348965401</v>
      </c>
      <c r="AB191" s="88">
        <v>18.6520376175549</v>
      </c>
    </row>
    <row r="192" spans="1:28">
      <c r="A192" s="90" t="s">
        <v>254</v>
      </c>
      <c r="B192" s="91" t="s">
        <v>46</v>
      </c>
      <c r="C192" s="92">
        <v>31.264132955306899</v>
      </c>
      <c r="D192" s="92">
        <v>27.4921566839826</v>
      </c>
      <c r="E192" s="92">
        <v>28.313392826896099</v>
      </c>
      <c r="F192" s="92">
        <v>31.3662087698306</v>
      </c>
      <c r="G192" s="92">
        <v>34.996133904178301</v>
      </c>
      <c r="H192" s="92">
        <v>33.584518635125299</v>
      </c>
      <c r="I192" s="92">
        <v>33.783287458465999</v>
      </c>
      <c r="J192" s="92">
        <v>34.381960051488299</v>
      </c>
      <c r="K192" s="92">
        <v>32.566120881880899</v>
      </c>
      <c r="L192" s="92">
        <v>31.229963980207302</v>
      </c>
      <c r="M192" s="92">
        <v>30.847781827428001</v>
      </c>
      <c r="N192" s="92">
        <v>29.032381082354199</v>
      </c>
      <c r="O192" s="92">
        <v>29.0336529935147</v>
      </c>
      <c r="P192" s="92">
        <v>30.1093401251788</v>
      </c>
      <c r="Q192" s="92">
        <v>31.278818125921202</v>
      </c>
      <c r="R192" s="92">
        <v>31.8411758042262</v>
      </c>
      <c r="S192" s="92">
        <v>31.216984622425901</v>
      </c>
      <c r="T192" s="92">
        <v>28.387019443306901</v>
      </c>
      <c r="U192" s="92">
        <v>24.763453940197198</v>
      </c>
      <c r="V192" s="92">
        <v>23.531119831169001</v>
      </c>
      <c r="W192" s="92">
        <v>31.4484601663539</v>
      </c>
      <c r="X192" s="92">
        <v>33.524481347540899</v>
      </c>
      <c r="Y192" s="92">
        <v>34.101673552520303</v>
      </c>
      <c r="Z192" s="92">
        <v>35.122042843020402</v>
      </c>
      <c r="AA192" s="92">
        <v>35.353101617349701</v>
      </c>
      <c r="AB192" s="92">
        <v>33.835714031916098</v>
      </c>
    </row>
    <row r="193" spans="1:28">
      <c r="A193" s="75" t="s">
        <v>508</v>
      </c>
      <c r="B193" s="74" t="s">
        <v>46</v>
      </c>
      <c r="C193" s="77">
        <v>49.347504110427501</v>
      </c>
      <c r="D193" s="77">
        <v>43.4219906686954</v>
      </c>
      <c r="E193" s="77">
        <v>39.287391089959101</v>
      </c>
      <c r="F193" s="77">
        <v>41.9901171407381</v>
      </c>
      <c r="G193" s="77">
        <v>46.064289351252903</v>
      </c>
      <c r="H193" s="77">
        <v>48.253035878834602</v>
      </c>
      <c r="I193" s="77">
        <v>47.610130166920896</v>
      </c>
      <c r="J193" s="77">
        <v>47.944246638246</v>
      </c>
      <c r="K193" s="77">
        <v>46.807927788868398</v>
      </c>
      <c r="L193" s="77">
        <v>44.948693546688197</v>
      </c>
      <c r="M193" s="77">
        <v>44.545669102180703</v>
      </c>
      <c r="N193" s="77">
        <v>43.927526938696502</v>
      </c>
      <c r="O193" s="77">
        <v>42.460910393632503</v>
      </c>
      <c r="P193" s="77">
        <v>43.593377081784197</v>
      </c>
      <c r="Q193" s="77">
        <v>43.045618234603502</v>
      </c>
      <c r="R193" s="77">
        <v>44.439238766803399</v>
      </c>
      <c r="S193" s="77">
        <v>44.374946160231801</v>
      </c>
      <c r="T193" s="77">
        <v>41.5248614326443</v>
      </c>
      <c r="U193" s="77">
        <v>36.182972073810497</v>
      </c>
      <c r="V193" s="77">
        <v>32.792959914000697</v>
      </c>
      <c r="W193" s="77">
        <v>39.373404637109701</v>
      </c>
      <c r="X193" s="77">
        <v>42.031893816026603</v>
      </c>
      <c r="Y193" s="77">
        <v>43.602407549257002</v>
      </c>
      <c r="Z193" s="77">
        <v>46.623065822891398</v>
      </c>
      <c r="AA193" s="77">
        <v>49.151569372026401</v>
      </c>
      <c r="AB193" s="77">
        <v>48.308864534740302</v>
      </c>
    </row>
    <row r="194" spans="1:28">
      <c r="A194" s="75" t="s">
        <v>509</v>
      </c>
      <c r="B194" s="74" t="s">
        <v>46</v>
      </c>
      <c r="C194" s="76">
        <v>49.354844038765599</v>
      </c>
      <c r="D194" s="76">
        <v>43.439422058219598</v>
      </c>
      <c r="E194" s="76">
        <v>40.659312759991899</v>
      </c>
      <c r="F194" s="76">
        <v>42.959458527745603</v>
      </c>
      <c r="G194" s="76">
        <v>47.292558732547803</v>
      </c>
      <c r="H194" s="76">
        <v>49.295452099237401</v>
      </c>
      <c r="I194" s="76">
        <v>48.426554298454398</v>
      </c>
      <c r="J194" s="76">
        <v>49.011655527067298</v>
      </c>
      <c r="K194" s="76">
        <v>47.840978757386502</v>
      </c>
      <c r="L194" s="76">
        <v>46.225266922354599</v>
      </c>
      <c r="M194" s="76">
        <v>45.074282263771401</v>
      </c>
      <c r="N194" s="76">
        <v>43.186569457262102</v>
      </c>
      <c r="O194" s="76">
        <v>39.897265397416</v>
      </c>
      <c r="P194" s="76">
        <v>41.380795683009602</v>
      </c>
      <c r="Q194" s="76">
        <v>41.034434631543803</v>
      </c>
      <c r="R194" s="76">
        <v>41.750692315562503</v>
      </c>
      <c r="S194" s="76">
        <v>42.354763853525498</v>
      </c>
      <c r="T194" s="76">
        <v>40.040116737022203</v>
      </c>
      <c r="U194" s="76">
        <v>35.896864681335302</v>
      </c>
      <c r="V194" s="76">
        <v>32.991795627612603</v>
      </c>
      <c r="W194" s="76">
        <v>39.730149608023602</v>
      </c>
      <c r="X194" s="76">
        <v>42.183346507268801</v>
      </c>
      <c r="Y194" s="76">
        <v>43.8049553529113</v>
      </c>
      <c r="Z194" s="76">
        <v>47.056365682577002</v>
      </c>
      <c r="AA194" s="76">
        <v>49.934838063316199</v>
      </c>
      <c r="AB194" s="76">
        <v>48.7441739738072</v>
      </c>
    </row>
    <row r="195" spans="1:28">
      <c r="A195" s="75" t="s">
        <v>510</v>
      </c>
      <c r="B195" s="74" t="s">
        <v>46</v>
      </c>
      <c r="C195" s="77">
        <v>49.347504110427501</v>
      </c>
      <c r="D195" s="77">
        <v>43.4219906686954</v>
      </c>
      <c r="E195" s="77">
        <v>39.287391089959101</v>
      </c>
      <c r="F195" s="77">
        <v>41.9901171407381</v>
      </c>
      <c r="G195" s="77">
        <v>46.064289351252903</v>
      </c>
      <c r="H195" s="77">
        <v>48.253035878834602</v>
      </c>
      <c r="I195" s="77">
        <v>47.610130166920896</v>
      </c>
      <c r="J195" s="77">
        <v>47.944246638246</v>
      </c>
      <c r="K195" s="77">
        <v>46.807927788868398</v>
      </c>
      <c r="L195" s="77">
        <v>44.948693546688197</v>
      </c>
      <c r="M195" s="77">
        <v>45.239157365952998</v>
      </c>
      <c r="N195" s="77">
        <v>44.986923350442098</v>
      </c>
      <c r="O195" s="77">
        <v>44.014431110487998</v>
      </c>
      <c r="P195" s="77">
        <v>44.916749530719798</v>
      </c>
      <c r="Q195" s="77">
        <v>44.155735082430503</v>
      </c>
      <c r="R195" s="77">
        <v>45.300113714988697</v>
      </c>
      <c r="S195" s="77">
        <v>45.218203687732299</v>
      </c>
      <c r="T195" s="77">
        <v>42.2123595744849</v>
      </c>
      <c r="U195" s="77">
        <v>36.631967812818203</v>
      </c>
      <c r="V195" s="77">
        <v>32.955494544364498</v>
      </c>
      <c r="W195" s="77">
        <v>39.513790453304203</v>
      </c>
      <c r="X195" s="77">
        <v>42.518104956024402</v>
      </c>
      <c r="Y195" s="77">
        <v>44.064939774721601</v>
      </c>
      <c r="Z195" s="77">
        <v>46.925544787146897</v>
      </c>
      <c r="AA195" s="77">
        <v>49.210807616702198</v>
      </c>
      <c r="AB195" s="77">
        <v>48.519076061589097</v>
      </c>
    </row>
    <row r="196" spans="1:28">
      <c r="A196" s="394" t="s">
        <v>64</v>
      </c>
      <c r="B196" s="79"/>
      <c r="C196" s="79">
        <f>AVERAGE(C158:C191)</f>
        <v>35.863169118742356</v>
      </c>
      <c r="D196" s="79">
        <f t="shared" ref="D196:AB196" si="65">AVERAGE(D158:D191)</f>
        <v>30.006154163615534</v>
      </c>
      <c r="E196" s="79">
        <f t="shared" si="65"/>
        <v>30.098237470539956</v>
      </c>
      <c r="F196" s="79">
        <f t="shared" si="65"/>
        <v>33.048436244743314</v>
      </c>
      <c r="G196" s="79">
        <f t="shared" si="65"/>
        <v>35.870116688603623</v>
      </c>
      <c r="H196" s="79">
        <f t="shared" si="65"/>
        <v>34.646959515246564</v>
      </c>
      <c r="I196" s="79">
        <f t="shared" si="65"/>
        <v>34.741528247162137</v>
      </c>
      <c r="J196" s="79">
        <f t="shared" si="65"/>
        <v>34.396890293853815</v>
      </c>
      <c r="K196" s="79">
        <f t="shared" si="65"/>
        <v>32.764098985151151</v>
      </c>
      <c r="L196" s="79">
        <f t="shared" si="65"/>
        <v>32.407540900513659</v>
      </c>
      <c r="M196" s="79">
        <f t="shared" si="65"/>
        <v>32.17313459625737</v>
      </c>
      <c r="N196" s="79">
        <f t="shared" si="65"/>
        <v>31.115736301012738</v>
      </c>
      <c r="O196" s="79">
        <f t="shared" si="65"/>
        <v>30.253443571985486</v>
      </c>
      <c r="P196" s="79">
        <f t="shared" si="65"/>
        <v>30.284301270670866</v>
      </c>
      <c r="Q196" s="79">
        <f t="shared" si="65"/>
        <v>31.73832184280187</v>
      </c>
      <c r="R196" s="79">
        <f t="shared" si="65"/>
        <v>33.112854509026221</v>
      </c>
      <c r="S196" s="79">
        <f t="shared" si="65"/>
        <v>32.914907209607982</v>
      </c>
      <c r="T196" s="79">
        <f t="shared" si="65"/>
        <v>30.553997960902546</v>
      </c>
      <c r="U196" s="79">
        <f t="shared" si="65"/>
        <v>27.56219434487172</v>
      </c>
      <c r="V196" s="79">
        <f t="shared" si="65"/>
        <v>24.673031046024327</v>
      </c>
      <c r="W196" s="79">
        <f t="shared" si="65"/>
        <v>31.713854233979184</v>
      </c>
      <c r="X196" s="79">
        <f t="shared" si="65"/>
        <v>34.007755164105475</v>
      </c>
      <c r="Y196" s="79">
        <f t="shared" si="65"/>
        <v>33.995227360455203</v>
      </c>
      <c r="Z196" s="79">
        <f t="shared" si="65"/>
        <v>34.375574793524457</v>
      </c>
      <c r="AA196" s="79">
        <f t="shared" si="65"/>
        <v>34.830718791466438</v>
      </c>
      <c r="AB196" s="79">
        <f t="shared" si="65"/>
        <v>34.58394374381966</v>
      </c>
    </row>
    <row r="197" spans="1:28">
      <c r="A197" s="394" t="s">
        <v>3323</v>
      </c>
      <c r="B197" s="79"/>
      <c r="C197" s="79">
        <f>STDEV(C158:C191)</f>
        <v>20.25886011593591</v>
      </c>
      <c r="D197" s="79">
        <f t="shared" ref="D197:AB197" si="66">STDEV(D158:D191)</f>
        <v>18.614446872151913</v>
      </c>
      <c r="E197" s="79">
        <f t="shared" si="66"/>
        <v>16.005103097961822</v>
      </c>
      <c r="F197" s="79">
        <f t="shared" si="66"/>
        <v>15.161038281261748</v>
      </c>
      <c r="G197" s="79">
        <f t="shared" si="66"/>
        <v>15.172392976007044</v>
      </c>
      <c r="H197" s="79">
        <f t="shared" si="66"/>
        <v>17.152054232468419</v>
      </c>
      <c r="I197" s="79">
        <f t="shared" si="66"/>
        <v>18.354471974693862</v>
      </c>
      <c r="J197" s="79">
        <f t="shared" si="66"/>
        <v>17.998632651574312</v>
      </c>
      <c r="K197" s="79">
        <f t="shared" si="66"/>
        <v>17.414894926654242</v>
      </c>
      <c r="L197" s="79">
        <f t="shared" si="66"/>
        <v>17.188899461803683</v>
      </c>
      <c r="M197" s="79">
        <f t="shared" si="66"/>
        <v>18.137678561395116</v>
      </c>
      <c r="N197" s="79">
        <f t="shared" si="66"/>
        <v>17.808500549362332</v>
      </c>
      <c r="O197" s="79">
        <f t="shared" si="66"/>
        <v>17.294685736377765</v>
      </c>
      <c r="P197" s="79">
        <f t="shared" si="66"/>
        <v>16.924500681782195</v>
      </c>
      <c r="Q197" s="79">
        <f t="shared" si="66"/>
        <v>16.646931702449098</v>
      </c>
      <c r="R197" s="79">
        <f t="shared" si="66"/>
        <v>17.686097965869557</v>
      </c>
      <c r="S197" s="79">
        <f t="shared" si="66"/>
        <v>18.290813900377383</v>
      </c>
      <c r="T197" s="79">
        <f t="shared" si="66"/>
        <v>18.088677809259689</v>
      </c>
      <c r="U197" s="79">
        <f t="shared" si="66"/>
        <v>16.957918246431156</v>
      </c>
      <c r="V197" s="79">
        <f t="shared" si="66"/>
        <v>13.54742464976437</v>
      </c>
      <c r="W197" s="79">
        <f t="shared" si="66"/>
        <v>15.303440193950753</v>
      </c>
      <c r="X197" s="79">
        <f t="shared" si="66"/>
        <v>16.513732012981027</v>
      </c>
      <c r="Y197" s="79">
        <f t="shared" si="66"/>
        <v>16.983880766793913</v>
      </c>
      <c r="Z197" s="79">
        <f t="shared" si="66"/>
        <v>18.097820700100364</v>
      </c>
      <c r="AA197" s="79">
        <f t="shared" si="66"/>
        <v>19.126605919009027</v>
      </c>
      <c r="AB197" s="79">
        <f t="shared" si="66"/>
        <v>18.513862291527648</v>
      </c>
    </row>
    <row r="198" spans="1:28">
      <c r="A198" s="668" t="s">
        <v>3324</v>
      </c>
      <c r="B198" s="927"/>
      <c r="C198" s="927"/>
      <c r="D198" s="927"/>
      <c r="E198" s="927"/>
      <c r="F198" s="927"/>
      <c r="G198" s="927">
        <f>-(G184-G196)/G197</f>
        <v>-0.44039037703908956</v>
      </c>
      <c r="H198" s="927">
        <f t="shared" ref="H198:AB198" si="67">-(H184-H196)/H197</f>
        <v>-1.1366665705191257</v>
      </c>
      <c r="I198" s="927">
        <f t="shared" si="67"/>
        <v>-0.97079573492327942</v>
      </c>
      <c r="J198" s="927">
        <f t="shared" si="67"/>
        <v>-0.95596179957029681</v>
      </c>
      <c r="K198" s="927">
        <f t="shared" si="67"/>
        <v>-1.064891219920195</v>
      </c>
      <c r="L198" s="927">
        <f t="shared" si="67"/>
        <v>-0.88806697236256027</v>
      </c>
      <c r="M198" s="927">
        <f t="shared" si="67"/>
        <v>-1.2350387004640524</v>
      </c>
      <c r="N198" s="927">
        <f t="shared" si="67"/>
        <v>-1.2691584491522541</v>
      </c>
      <c r="O198" s="927">
        <f t="shared" si="67"/>
        <v>-1.7088095476032874</v>
      </c>
      <c r="P198" s="927">
        <f t="shared" si="67"/>
        <v>-1.8253117403745451</v>
      </c>
      <c r="Q198" s="927">
        <f t="shared" si="67"/>
        <v>-1.7319498337594919</v>
      </c>
      <c r="R198" s="927">
        <f t="shared" si="67"/>
        <v>-1.9781239245268867</v>
      </c>
      <c r="S198" s="927">
        <f t="shared" si="67"/>
        <v>-2.1982176759429741</v>
      </c>
      <c r="T198" s="927">
        <f t="shared" si="67"/>
        <v>-2.2259454397170302</v>
      </c>
      <c r="U198" s="927">
        <f t="shared" si="67"/>
        <v>-2.2667043543727776</v>
      </c>
      <c r="V198" s="927">
        <f t="shared" si="67"/>
        <v>-1.9373017654841769</v>
      </c>
      <c r="W198" s="927">
        <f t="shared" si="67"/>
        <v>-1.8032482681574113</v>
      </c>
      <c r="X198" s="927">
        <f t="shared" si="67"/>
        <v>-1.8161903280977618</v>
      </c>
      <c r="Y198" s="927">
        <f t="shared" si="67"/>
        <v>-1.7518075900008301</v>
      </c>
      <c r="Z198" s="927">
        <f t="shared" si="67"/>
        <v>-1.779195256784635</v>
      </c>
      <c r="AA198" s="927">
        <f t="shared" si="67"/>
        <v>-1.6701787815386935</v>
      </c>
      <c r="AB198" s="927">
        <f t="shared" si="67"/>
        <v>-1.495565360610789</v>
      </c>
    </row>
  </sheetData>
  <mergeCells count="23">
    <mergeCell ref="C54:AB54"/>
    <mergeCell ref="C2:AB2"/>
    <mergeCell ref="C3:AB3"/>
    <mergeCell ref="C4:AB4"/>
    <mergeCell ref="C5:AB5"/>
    <mergeCell ref="C6:AB6"/>
    <mergeCell ref="C105:AB105"/>
    <mergeCell ref="C106:AB106"/>
    <mergeCell ref="C107:D107"/>
    <mergeCell ref="A59:B59"/>
    <mergeCell ref="C103:AB103"/>
    <mergeCell ref="C55:AB55"/>
    <mergeCell ref="C56:AB56"/>
    <mergeCell ref="C57:AB57"/>
    <mergeCell ref="C58:D58"/>
    <mergeCell ref="C104:AB104"/>
    <mergeCell ref="A156:B156"/>
    <mergeCell ref="A108:B108"/>
    <mergeCell ref="C152:AB152"/>
    <mergeCell ref="C153:AB153"/>
    <mergeCell ref="C154:AB154"/>
    <mergeCell ref="C155:D155"/>
    <mergeCell ref="C151:AB151"/>
  </mergeCells>
  <hyperlinks>
    <hyperlink ref="A102" r:id="rId1" tooltip="Click once to display linked information. Click and hold to select this cell." display="http://localhost/OECDStat_Metadata/ShowMetadata.ashx?Dataset=LFS_SEXAGE_I_R&amp;ShowOnWeb=true&amp;Lang=en"/>
    <hyperlink ref="A1" r:id="rId2" tooltip="Click once to display linked information. Click and hold to select this cell." display="http://localhost/OECDStat_Metadata/ShowMetadata.ashx?Dataset=LFS_SEXAGE_I_R&amp;ShowOnWeb=true&amp;Lang=en"/>
    <hyperlink ref="A150" r:id="rId3" display="http://localhost/OECDStat_Metadata/ShowMetadata.ashx?Dataset=DUR_I&amp;ShowOnWeb=true&amp;Lang=en"/>
    <hyperlink ref="A158" r:id="rId4" display="http://localhost/OECDStat_Metadata/ShowMetadata.ashx?Dataset=DUR_I&amp;Coords=[COUNTRY].[AUS]&amp;ShowOnWeb=true&amp;Lang=en"/>
    <hyperlink ref="A159" r:id="rId5" display="http://localhost/OECDStat_Metadata/ShowMetadata.ashx?Dataset=DUR_I&amp;Coords=[COUNTRY].[AUT]&amp;ShowOnWeb=true&amp;Lang=en"/>
    <hyperlink ref="A160" r:id="rId6" display="http://localhost/OECDStat_Metadata/ShowMetadata.ashx?Dataset=DUR_I&amp;Coords=[COUNTRY].[BEL]&amp;ShowOnWeb=true&amp;Lang=en"/>
    <hyperlink ref="A161" r:id="rId7" display="http://localhost/OECDStat_Metadata/ShowMetadata.ashx?Dataset=DUR_I&amp;Coords=[COUNTRY].[CAN]&amp;ShowOnWeb=true&amp;Lang=en"/>
    <hyperlink ref="A162" r:id="rId8" display="http://localhost/OECDStat_Metadata/ShowMetadata.ashx?Dataset=DUR_I&amp;Coords=[COUNTRY].[CZE]&amp;ShowOnWeb=true&amp;Lang=en"/>
    <hyperlink ref="A163" r:id="rId9" display="http://localhost/OECDStat_Metadata/ShowMetadata.ashx?Dataset=DUR_I&amp;Coords=[COUNTRY].[DNK]&amp;ShowOnWeb=true&amp;Lang=en"/>
    <hyperlink ref="A164" r:id="rId10" display="http://localhost/OECDStat_Metadata/ShowMetadata.ashx?Dataset=DUR_I&amp;Coords=[COUNTRY].[EST]&amp;ShowOnWeb=true&amp;Lang=en"/>
    <hyperlink ref="A165" r:id="rId11" display="http://localhost/OECDStat_Metadata/ShowMetadata.ashx?Dataset=DUR_I&amp;Coords=[COUNTRY].[FIN]&amp;ShowOnWeb=true&amp;Lang=en"/>
    <hyperlink ref="A166" r:id="rId12" display="http://localhost/OECDStat_Metadata/ShowMetadata.ashx?Dataset=DUR_I&amp;Coords=[COUNTRY].[FRA]&amp;ShowOnWeb=true&amp;Lang=en"/>
    <hyperlink ref="A167" r:id="rId13" display="http://localhost/OECDStat_Metadata/ShowMetadata.ashx?Dataset=DUR_I&amp;Coords=[COUNTRY].[DEU]&amp;ShowOnWeb=true&amp;Lang=en"/>
    <hyperlink ref="A168" r:id="rId14" display="http://localhost/OECDStat_Metadata/ShowMetadata.ashx?Dataset=DUR_I&amp;Coords=[COUNTRY].[GRC]&amp;ShowOnWeb=true&amp;Lang=en"/>
    <hyperlink ref="A169" r:id="rId15" display="http://localhost/OECDStat_Metadata/ShowMetadata.ashx?Dataset=DUR_I&amp;Coords=[COUNTRY].[HUN]&amp;ShowOnWeb=true&amp;Lang=en"/>
    <hyperlink ref="A170" r:id="rId16" display="http://localhost/OECDStat_Metadata/ShowMetadata.ashx?Dataset=DUR_I&amp;Coords=[COUNTRY].[ISL]&amp;ShowOnWeb=true&amp;Lang=en"/>
    <hyperlink ref="A171" r:id="rId17" display="http://localhost/OECDStat_Metadata/ShowMetadata.ashx?Dataset=DUR_I&amp;Coords=[COUNTRY].[IRL]&amp;ShowOnWeb=true&amp;Lang=en"/>
    <hyperlink ref="A172" r:id="rId18" display="http://localhost/OECDStat_Metadata/ShowMetadata.ashx?Dataset=DUR_I&amp;Coords=[COUNTRY].[ISR]&amp;ShowOnWeb=true&amp;Lang=en"/>
    <hyperlink ref="A173" r:id="rId19" display="http://localhost/OECDStat_Metadata/ShowMetadata.ashx?Dataset=DUR_I&amp;Coords=[COUNTRY].[ITA]&amp;ShowOnWeb=true&amp;Lang=en"/>
    <hyperlink ref="A174" r:id="rId20" display="http://localhost/OECDStat_Metadata/ShowMetadata.ashx?Dataset=DUR_I&amp;Coords=[COUNTRY].[JPN]&amp;ShowOnWeb=true&amp;Lang=en"/>
    <hyperlink ref="A175" r:id="rId21" display="http://localhost/OECDStat_Metadata/ShowMetadata.ashx?Dataset=DUR_I&amp;Coords=[COUNTRY].[KOR]&amp;ShowOnWeb=true&amp;Lang=en"/>
    <hyperlink ref="A177" r:id="rId22" display="http://localhost/OECDStat_Metadata/ShowMetadata.ashx?Dataset=DUR_I&amp;Coords=[COUNTRY].[LUX]&amp;ShowOnWeb=true&amp;Lang=en"/>
    <hyperlink ref="A178" r:id="rId23" display="http://localhost/OECDStat_Metadata/ShowMetadata.ashx?Dataset=DUR_I&amp;Coords=[COUNTRY].[MEX]&amp;ShowOnWeb=true&amp;Lang=en"/>
    <hyperlink ref="A179" r:id="rId24" display="http://localhost/OECDStat_Metadata/ShowMetadata.ashx?Dataset=DUR_I&amp;Coords=[COUNTRY].[NLD]&amp;ShowOnWeb=true&amp;Lang=en"/>
    <hyperlink ref="A180" r:id="rId25" display="http://localhost/OECDStat_Metadata/ShowMetadata.ashx?Dataset=DUR_I&amp;Coords=[COUNTRY].[NZL]&amp;ShowOnWeb=true&amp;Lang=en"/>
    <hyperlink ref="A181" r:id="rId26" display="http://localhost/OECDStat_Metadata/ShowMetadata.ashx?Dataset=DUR_I&amp;Coords=[COUNTRY].[NOR]&amp;ShowOnWeb=true&amp;Lang=en"/>
    <hyperlink ref="A182" r:id="rId27" display="http://localhost/OECDStat_Metadata/ShowMetadata.ashx?Dataset=DUR_I&amp;Coords=[COUNTRY].[POL]&amp;ShowOnWeb=true&amp;Lang=en"/>
    <hyperlink ref="A183" r:id="rId28" display="http://localhost/OECDStat_Metadata/ShowMetadata.ashx?Dataset=DUR_I&amp;Coords=[COUNTRY].[PRT]&amp;ShowOnWeb=true&amp;Lang=en"/>
    <hyperlink ref="A184" r:id="rId29" display="http://localhost/OECDStat_Metadata/ShowMetadata.ashx?Dataset=DUR_I&amp;Coords=[COUNTRY].[SVK]&amp;ShowOnWeb=true&amp;Lang=en"/>
    <hyperlink ref="A185" r:id="rId30" display="http://localhost/OECDStat_Metadata/ShowMetadata.ashx?Dataset=DUR_I&amp;Coords=[COUNTRY].[SVN]&amp;ShowOnWeb=true&amp;Lang=en"/>
    <hyperlink ref="A186" r:id="rId31" display="http://localhost/OECDStat_Metadata/ShowMetadata.ashx?Dataset=DUR_I&amp;Coords=[COUNTRY].[ESP]&amp;ShowOnWeb=true&amp;Lang=en"/>
    <hyperlink ref="A187" r:id="rId32" display="http://localhost/OECDStat_Metadata/ShowMetadata.ashx?Dataset=DUR_I&amp;Coords=[COUNTRY].[SWE]&amp;ShowOnWeb=true&amp;Lang=en"/>
    <hyperlink ref="A188" r:id="rId33" display="http://localhost/OECDStat_Metadata/ShowMetadata.ashx?Dataset=DUR_I&amp;Coords=[COUNTRY].[CHE]&amp;ShowOnWeb=true&amp;Lang=en"/>
    <hyperlink ref="A189" r:id="rId34" display="http://localhost/OECDStat_Metadata/ShowMetadata.ashx?Dataset=DUR_I&amp;Coords=[COUNTRY].[TUR]&amp;ShowOnWeb=true&amp;Lang=en"/>
    <hyperlink ref="A190" r:id="rId35" display="http://localhost/OECDStat_Metadata/ShowMetadata.ashx?Dataset=DUR_I&amp;Coords=[COUNTRY].[GBR]&amp;ShowOnWeb=true&amp;Lang=en"/>
    <hyperlink ref="A191" r:id="rId36" display="http://localhost/OECDStat_Metadata/ShowMetadata.ashx?Dataset=DUR_I&amp;Coords=[COUNTRY].[USA]&amp;ShowOnWeb=true&amp;Lang=en"/>
    <hyperlink ref="A53" r:id="rId37" tooltip="Click once to display linked information. Click and hold to select this cell." display="http://localhost/OECDStat_Metadata/ShowMetadata.ashx?Dataset=LFS_SEXAGE_I_R&amp;ShowOnWeb=true&amp;Lang=en"/>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Y82"/>
  <sheetViews>
    <sheetView topLeftCell="A34" workbookViewId="0">
      <selection activeCell="A39" sqref="A39:A41"/>
    </sheetView>
  </sheetViews>
  <sheetFormatPr defaultRowHeight="16.5"/>
  <cols>
    <col min="1" max="1" width="35.5703125" customWidth="1"/>
    <col min="2" max="2" width="9.7109375" bestFit="1" customWidth="1"/>
  </cols>
  <sheetData>
    <row r="1" spans="1:25" s="28" customFormat="1">
      <c r="A1" s="25" t="s">
        <v>195</v>
      </c>
    </row>
    <row r="2" spans="1:25">
      <c r="A2" s="405" t="s">
        <v>194</v>
      </c>
      <c r="B2" s="366"/>
      <c r="C2" s="367"/>
      <c r="D2" s="367"/>
      <c r="E2" s="367"/>
      <c r="F2" s="367"/>
      <c r="G2" s="367"/>
      <c r="H2" s="367"/>
      <c r="I2" s="367"/>
      <c r="J2" s="367"/>
      <c r="K2" s="367"/>
      <c r="L2" s="367"/>
      <c r="M2" s="367"/>
      <c r="N2" s="367"/>
      <c r="O2" s="367"/>
      <c r="P2" s="367"/>
      <c r="Q2" s="367"/>
      <c r="R2" s="367"/>
      <c r="S2" s="367"/>
      <c r="T2" s="367"/>
      <c r="U2" s="367"/>
      <c r="V2" s="367"/>
      <c r="W2" s="367"/>
      <c r="X2" s="367"/>
      <c r="Y2" s="368"/>
    </row>
    <row r="3" spans="1:25">
      <c r="A3" s="13" t="s">
        <v>133</v>
      </c>
      <c r="B3" s="16" t="s">
        <v>188</v>
      </c>
      <c r="C3" s="16" t="s">
        <v>189</v>
      </c>
      <c r="D3" s="16" t="s">
        <v>190</v>
      </c>
      <c r="E3" s="16" t="s">
        <v>191</v>
      </c>
      <c r="F3" s="16" t="s">
        <v>192</v>
      </c>
      <c r="G3" s="16" t="s">
        <v>87</v>
      </c>
      <c r="H3" s="16" t="s">
        <v>88</v>
      </c>
      <c r="I3" s="16" t="s">
        <v>89</v>
      </c>
      <c r="J3" s="16" t="s">
        <v>90</v>
      </c>
      <c r="K3" s="16" t="s">
        <v>91</v>
      </c>
      <c r="L3" s="16" t="s">
        <v>92</v>
      </c>
      <c r="M3" s="16" t="s">
        <v>93</v>
      </c>
      <c r="N3" s="16" t="s">
        <v>94</v>
      </c>
      <c r="O3" s="16" t="s">
        <v>95</v>
      </c>
      <c r="P3" s="16" t="s">
        <v>96</v>
      </c>
      <c r="Q3" s="16" t="s">
        <v>97</v>
      </c>
      <c r="R3" s="16" t="s">
        <v>98</v>
      </c>
      <c r="S3" s="16" t="s">
        <v>99</v>
      </c>
      <c r="T3" s="16" t="s">
        <v>100</v>
      </c>
      <c r="U3" s="16" t="s">
        <v>101</v>
      </c>
      <c r="V3" s="16" t="s">
        <v>102</v>
      </c>
      <c r="W3" s="16" t="s">
        <v>103</v>
      </c>
      <c r="X3" s="16" t="s">
        <v>104</v>
      </c>
      <c r="Y3" s="16" t="s">
        <v>125</v>
      </c>
    </row>
    <row r="4" spans="1:25">
      <c r="A4" s="17" t="s">
        <v>84</v>
      </c>
      <c r="B4" s="9" t="s">
        <v>46</v>
      </c>
      <c r="C4" s="9" t="s">
        <v>46</v>
      </c>
      <c r="D4" s="9" t="s">
        <v>46</v>
      </c>
      <c r="E4" s="9" t="s">
        <v>46</v>
      </c>
      <c r="F4" s="9" t="s">
        <v>46</v>
      </c>
      <c r="G4" s="9" t="s">
        <v>46</v>
      </c>
      <c r="H4" s="9" t="s">
        <v>46</v>
      </c>
      <c r="I4" s="9" t="s">
        <v>46</v>
      </c>
      <c r="J4" s="9" t="s">
        <v>46</v>
      </c>
      <c r="K4" s="9" t="s">
        <v>46</v>
      </c>
      <c r="L4" s="9" t="s">
        <v>46</v>
      </c>
      <c r="M4" s="9" t="s">
        <v>46</v>
      </c>
      <c r="N4" s="9" t="s">
        <v>46</v>
      </c>
      <c r="O4" s="9" t="s">
        <v>46</v>
      </c>
      <c r="P4" s="9" t="s">
        <v>46</v>
      </c>
      <c r="Q4" s="9" t="s">
        <v>46</v>
      </c>
      <c r="R4" s="9" t="s">
        <v>46</v>
      </c>
      <c r="S4" s="9" t="s">
        <v>46</v>
      </c>
      <c r="T4" s="9" t="s">
        <v>46</v>
      </c>
      <c r="U4" s="9" t="s">
        <v>46</v>
      </c>
      <c r="V4" s="9" t="s">
        <v>46</v>
      </c>
      <c r="W4" s="9" t="s">
        <v>46</v>
      </c>
      <c r="X4" s="9" t="s">
        <v>46</v>
      </c>
      <c r="Y4" s="9" t="s">
        <v>46</v>
      </c>
    </row>
    <row r="5" spans="1:25">
      <c r="A5" s="4" t="s">
        <v>45</v>
      </c>
      <c r="B5" s="10">
        <v>0.875</v>
      </c>
      <c r="C5" s="10">
        <v>0.875</v>
      </c>
      <c r="D5" s="10">
        <v>0.875</v>
      </c>
      <c r="E5" s="10">
        <v>0.875</v>
      </c>
      <c r="F5" s="10">
        <v>0.875</v>
      </c>
      <c r="G5" s="10">
        <v>0.875</v>
      </c>
      <c r="H5" s="10">
        <v>0.875</v>
      </c>
      <c r="I5" s="10">
        <v>0.875</v>
      </c>
      <c r="J5" s="10">
        <v>0.875</v>
      </c>
      <c r="K5" s="10">
        <v>0.875</v>
      </c>
      <c r="L5" s="10">
        <v>0.875</v>
      </c>
      <c r="M5" s="10">
        <v>0.875</v>
      </c>
      <c r="N5" s="10">
        <v>0.875</v>
      </c>
      <c r="O5" s="10">
        <v>0.875</v>
      </c>
      <c r="P5" s="10">
        <v>0.875</v>
      </c>
      <c r="Q5" s="10">
        <v>0.875</v>
      </c>
      <c r="R5" s="10">
        <v>0.875</v>
      </c>
      <c r="S5" s="10">
        <v>0.875</v>
      </c>
      <c r="T5" s="10">
        <v>0.875</v>
      </c>
      <c r="U5" s="10">
        <v>0.875</v>
      </c>
      <c r="V5" s="10">
        <v>0.875</v>
      </c>
      <c r="W5" s="10">
        <v>0.875</v>
      </c>
      <c r="X5" s="10">
        <v>0.875</v>
      </c>
      <c r="Y5" s="10">
        <v>0.875</v>
      </c>
    </row>
    <row r="6" spans="1:25">
      <c r="A6" s="4" t="s">
        <v>37</v>
      </c>
      <c r="B6" s="11">
        <v>1.3125</v>
      </c>
      <c r="C6" s="11">
        <v>1.3125</v>
      </c>
      <c r="D6" s="11">
        <v>1.3125</v>
      </c>
      <c r="E6" s="11">
        <v>1.3125</v>
      </c>
      <c r="F6" s="11">
        <v>1.3125</v>
      </c>
      <c r="G6" s="11">
        <v>1.3125</v>
      </c>
      <c r="H6" s="11">
        <v>1.3125</v>
      </c>
      <c r="I6" s="11">
        <v>1.3125</v>
      </c>
      <c r="J6" s="11">
        <v>1.3125</v>
      </c>
      <c r="K6" s="11">
        <v>1.3125</v>
      </c>
      <c r="L6" s="11">
        <v>1.3125</v>
      </c>
      <c r="M6" s="11">
        <v>1.3125</v>
      </c>
      <c r="N6" s="11">
        <v>1.3125</v>
      </c>
      <c r="O6" s="11">
        <v>1.3125</v>
      </c>
      <c r="P6" s="11">
        <v>1.3125</v>
      </c>
      <c r="Q6" s="11">
        <v>1.3125</v>
      </c>
      <c r="R6" s="11">
        <v>1.3125</v>
      </c>
      <c r="S6" s="11">
        <v>1.3125</v>
      </c>
      <c r="T6" s="11">
        <v>1.3125</v>
      </c>
      <c r="U6" s="11">
        <v>1.3125</v>
      </c>
      <c r="V6" s="11">
        <v>1.3125</v>
      </c>
      <c r="W6" s="11">
        <v>1.3125</v>
      </c>
      <c r="X6" s="11">
        <v>1.3125</v>
      </c>
      <c r="Y6" s="11">
        <v>1.3125</v>
      </c>
    </row>
    <row r="7" spans="1:25">
      <c r="A7" s="4" t="s">
        <v>21</v>
      </c>
      <c r="B7" s="10">
        <v>4.625</v>
      </c>
      <c r="C7" s="10">
        <v>4.625</v>
      </c>
      <c r="D7" s="10">
        <v>4.625</v>
      </c>
      <c r="E7" s="10">
        <v>4.625</v>
      </c>
      <c r="F7" s="10">
        <v>4.625</v>
      </c>
      <c r="G7" s="10">
        <v>4.625</v>
      </c>
      <c r="H7" s="10">
        <v>4.625</v>
      </c>
      <c r="I7" s="10">
        <v>4.625</v>
      </c>
      <c r="J7" s="10">
        <v>2.375</v>
      </c>
      <c r="K7" s="10">
        <v>2.375</v>
      </c>
      <c r="L7" s="10">
        <v>2.375</v>
      </c>
      <c r="M7" s="10">
        <v>2.375</v>
      </c>
      <c r="N7" s="10">
        <v>2.375</v>
      </c>
      <c r="O7" s="10">
        <v>2.375</v>
      </c>
      <c r="P7" s="10">
        <v>2.375</v>
      </c>
      <c r="Q7" s="10">
        <v>2.375</v>
      </c>
      <c r="R7" s="10">
        <v>2.375</v>
      </c>
      <c r="S7" s="10">
        <v>2.375</v>
      </c>
      <c r="T7" s="10">
        <v>2.375</v>
      </c>
      <c r="U7" s="10">
        <v>2.375</v>
      </c>
      <c r="V7" s="10">
        <v>2.375</v>
      </c>
      <c r="W7" s="10">
        <v>2.375</v>
      </c>
      <c r="X7" s="10">
        <v>2.375</v>
      </c>
      <c r="Y7" s="10">
        <v>2.375</v>
      </c>
    </row>
    <row r="8" spans="1:25">
      <c r="A8" s="4" t="s">
        <v>47</v>
      </c>
      <c r="B8" s="11">
        <v>0.25</v>
      </c>
      <c r="C8" s="11">
        <v>0.25</v>
      </c>
      <c r="D8" s="11">
        <v>0.25</v>
      </c>
      <c r="E8" s="11">
        <v>0.25</v>
      </c>
      <c r="F8" s="11">
        <v>0.25</v>
      </c>
      <c r="G8" s="11">
        <v>0.25</v>
      </c>
      <c r="H8" s="11">
        <v>0.25</v>
      </c>
      <c r="I8" s="11">
        <v>0.25</v>
      </c>
      <c r="J8" s="11">
        <v>0.25</v>
      </c>
      <c r="K8" s="11">
        <v>0.25</v>
      </c>
      <c r="L8" s="11">
        <v>0.25</v>
      </c>
      <c r="M8" s="11">
        <v>0.25</v>
      </c>
      <c r="N8" s="11">
        <v>0.25</v>
      </c>
      <c r="O8" s="11">
        <v>0.25</v>
      </c>
      <c r="P8" s="11">
        <v>0.25</v>
      </c>
      <c r="Q8" s="11">
        <v>0.25</v>
      </c>
      <c r="R8" s="11">
        <v>0.25</v>
      </c>
      <c r="S8" s="11">
        <v>0.25</v>
      </c>
      <c r="T8" s="11">
        <v>0.25</v>
      </c>
      <c r="U8" s="11">
        <v>0.25</v>
      </c>
      <c r="V8" s="11">
        <v>0.25</v>
      </c>
      <c r="W8" s="11">
        <v>0.25</v>
      </c>
      <c r="X8" s="11">
        <v>0.25</v>
      </c>
      <c r="Y8" s="11">
        <v>0.25</v>
      </c>
    </row>
    <row r="9" spans="1:25">
      <c r="A9" s="4" t="s">
        <v>62</v>
      </c>
      <c r="B9" s="10" t="s">
        <v>193</v>
      </c>
      <c r="C9" s="10" t="s">
        <v>193</v>
      </c>
      <c r="D9" s="10" t="s">
        <v>193</v>
      </c>
      <c r="E9" s="10" t="s">
        <v>193</v>
      </c>
      <c r="F9" s="10" t="s">
        <v>193</v>
      </c>
      <c r="G9" s="10" t="s">
        <v>193</v>
      </c>
      <c r="H9" s="10" t="s">
        <v>193</v>
      </c>
      <c r="I9" s="10" t="s">
        <v>193</v>
      </c>
      <c r="J9" s="10" t="s">
        <v>193</v>
      </c>
      <c r="K9" s="10" t="s">
        <v>193</v>
      </c>
      <c r="L9" s="10" t="s">
        <v>193</v>
      </c>
      <c r="M9" s="10" t="s">
        <v>193</v>
      </c>
      <c r="N9" s="10" t="s">
        <v>193</v>
      </c>
      <c r="O9" s="10" t="s">
        <v>193</v>
      </c>
      <c r="P9" s="10" t="s">
        <v>193</v>
      </c>
      <c r="Q9" s="10" t="s">
        <v>193</v>
      </c>
      <c r="R9" s="10" t="s">
        <v>193</v>
      </c>
      <c r="S9" s="10" t="s">
        <v>193</v>
      </c>
      <c r="T9" s="10">
        <v>3</v>
      </c>
      <c r="U9" s="10">
        <v>3</v>
      </c>
      <c r="V9" s="10">
        <v>3</v>
      </c>
      <c r="W9" s="10">
        <v>3</v>
      </c>
      <c r="X9" s="10">
        <v>3</v>
      </c>
      <c r="Y9" s="10">
        <v>3</v>
      </c>
    </row>
    <row r="10" spans="1:25">
      <c r="A10" s="4" t="s">
        <v>23</v>
      </c>
      <c r="B10" s="11" t="s">
        <v>193</v>
      </c>
      <c r="C10" s="11" t="s">
        <v>193</v>
      </c>
      <c r="D10" s="11" t="s">
        <v>193</v>
      </c>
      <c r="E10" s="11">
        <v>0.5</v>
      </c>
      <c r="F10" s="11">
        <v>0.5</v>
      </c>
      <c r="G10" s="11">
        <v>0.5</v>
      </c>
      <c r="H10" s="11">
        <v>0.5</v>
      </c>
      <c r="I10" s="11">
        <v>0.5</v>
      </c>
      <c r="J10" s="11">
        <v>0.5</v>
      </c>
      <c r="K10" s="11">
        <v>0.5</v>
      </c>
      <c r="L10" s="11">
        <v>0.5</v>
      </c>
      <c r="M10" s="11">
        <v>0.5</v>
      </c>
      <c r="N10" s="11">
        <v>0.5</v>
      </c>
      <c r="O10" s="11">
        <v>0.5</v>
      </c>
      <c r="P10" s="11">
        <v>0.5</v>
      </c>
      <c r="Q10" s="11">
        <v>1.125</v>
      </c>
      <c r="R10" s="11">
        <v>1.125</v>
      </c>
      <c r="S10" s="11">
        <v>1.125</v>
      </c>
      <c r="T10" s="11">
        <v>1.125</v>
      </c>
      <c r="U10" s="11">
        <v>1.125</v>
      </c>
      <c r="V10" s="11">
        <v>1.3125</v>
      </c>
      <c r="W10" s="11">
        <v>1.3125</v>
      </c>
      <c r="X10" s="11">
        <v>1.4375</v>
      </c>
      <c r="Y10" s="11">
        <v>1.4375</v>
      </c>
    </row>
    <row r="11" spans="1:25">
      <c r="A11" s="4" t="s">
        <v>24</v>
      </c>
      <c r="B11" s="10">
        <v>3.125</v>
      </c>
      <c r="C11" s="10">
        <v>3.125</v>
      </c>
      <c r="D11" s="10">
        <v>3.125</v>
      </c>
      <c r="E11" s="10">
        <v>3.125</v>
      </c>
      <c r="F11" s="10">
        <v>3.125</v>
      </c>
      <c r="G11" s="10">
        <v>1.375</v>
      </c>
      <c r="H11" s="10">
        <v>1.375</v>
      </c>
      <c r="I11" s="10">
        <v>1.375</v>
      </c>
      <c r="J11" s="10">
        <v>1.375</v>
      </c>
      <c r="K11" s="10">
        <v>1.375</v>
      </c>
      <c r="L11" s="10">
        <v>1.375</v>
      </c>
      <c r="M11" s="10">
        <v>1.375</v>
      </c>
      <c r="N11" s="10">
        <v>1.375</v>
      </c>
      <c r="O11" s="10">
        <v>1.375</v>
      </c>
      <c r="P11" s="10">
        <v>1.375</v>
      </c>
      <c r="Q11" s="10">
        <v>1.375</v>
      </c>
      <c r="R11" s="10">
        <v>1.375</v>
      </c>
      <c r="S11" s="10">
        <v>1.375</v>
      </c>
      <c r="T11" s="10">
        <v>1.375</v>
      </c>
      <c r="U11" s="10">
        <v>1.375</v>
      </c>
      <c r="V11" s="10">
        <v>1.375</v>
      </c>
      <c r="W11" s="10">
        <v>1.375</v>
      </c>
      <c r="X11" s="10">
        <v>1.375</v>
      </c>
      <c r="Y11" s="10">
        <v>1.375</v>
      </c>
    </row>
    <row r="12" spans="1:25">
      <c r="A12" s="4" t="s">
        <v>26</v>
      </c>
      <c r="B12" s="11" t="s">
        <v>193</v>
      </c>
      <c r="C12" s="11" t="s">
        <v>193</v>
      </c>
      <c r="D12" s="11" t="s">
        <v>193</v>
      </c>
      <c r="E12" s="11" t="s">
        <v>193</v>
      </c>
      <c r="F12" s="11" t="s">
        <v>193</v>
      </c>
      <c r="G12" s="11" t="s">
        <v>193</v>
      </c>
      <c r="H12" s="11" t="s">
        <v>193</v>
      </c>
      <c r="I12" s="11" t="s">
        <v>193</v>
      </c>
      <c r="J12" s="11" t="s">
        <v>193</v>
      </c>
      <c r="K12" s="11" t="s">
        <v>193</v>
      </c>
      <c r="L12" s="11" t="s">
        <v>193</v>
      </c>
      <c r="M12" s="11" t="s">
        <v>193</v>
      </c>
      <c r="N12" s="11" t="s">
        <v>193</v>
      </c>
      <c r="O12" s="11" t="s">
        <v>193</v>
      </c>
      <c r="P12" s="11" t="s">
        <v>193</v>
      </c>
      <c r="Q12" s="11" t="s">
        <v>193</v>
      </c>
      <c r="R12" s="11" t="s">
        <v>193</v>
      </c>
      <c r="S12" s="11" t="s">
        <v>193</v>
      </c>
      <c r="T12" s="11">
        <v>1.875</v>
      </c>
      <c r="U12" s="11">
        <v>1.875</v>
      </c>
      <c r="V12" s="11">
        <v>1.875</v>
      </c>
      <c r="W12" s="11">
        <v>1.875</v>
      </c>
      <c r="X12" s="11">
        <v>1.875</v>
      </c>
      <c r="Y12" s="11">
        <v>3</v>
      </c>
    </row>
    <row r="13" spans="1:25">
      <c r="A13" s="4" t="s">
        <v>42</v>
      </c>
      <c r="B13" s="10">
        <v>1.25</v>
      </c>
      <c r="C13" s="10">
        <v>1.25</v>
      </c>
      <c r="D13" s="10">
        <v>1.25</v>
      </c>
      <c r="E13" s="10">
        <v>1.25</v>
      </c>
      <c r="F13" s="10">
        <v>1.25</v>
      </c>
      <c r="G13" s="10">
        <v>1.25</v>
      </c>
      <c r="H13" s="10">
        <v>1.25</v>
      </c>
      <c r="I13" s="10">
        <v>1.25</v>
      </c>
      <c r="J13" s="10">
        <v>1.5625</v>
      </c>
      <c r="K13" s="10">
        <v>1.5625</v>
      </c>
      <c r="L13" s="10">
        <v>1.5625</v>
      </c>
      <c r="M13" s="10">
        <v>1.5625</v>
      </c>
      <c r="N13" s="10">
        <v>1.5625</v>
      </c>
      <c r="O13" s="10">
        <v>1.5625</v>
      </c>
      <c r="P13" s="10">
        <v>1.5625</v>
      </c>
      <c r="Q13" s="10">
        <v>1.5625</v>
      </c>
      <c r="R13" s="10">
        <v>1.5625</v>
      </c>
      <c r="S13" s="10">
        <v>1.5625</v>
      </c>
      <c r="T13" s="10">
        <v>1.5625</v>
      </c>
      <c r="U13" s="10">
        <v>1.5625</v>
      </c>
      <c r="V13" s="10">
        <v>1.5625</v>
      </c>
      <c r="W13" s="10">
        <v>1.5625</v>
      </c>
      <c r="X13" s="10">
        <v>1.5625</v>
      </c>
      <c r="Y13" s="10">
        <v>1.5625</v>
      </c>
    </row>
    <row r="14" spans="1:25">
      <c r="A14" s="4" t="s">
        <v>28</v>
      </c>
      <c r="B14" s="11">
        <v>3.0625</v>
      </c>
      <c r="C14" s="11">
        <v>3.625</v>
      </c>
      <c r="D14" s="11">
        <v>3.625</v>
      </c>
      <c r="E14" s="11">
        <v>3.625</v>
      </c>
      <c r="F14" s="11">
        <v>3.625</v>
      </c>
      <c r="G14" s="11">
        <v>3.625</v>
      </c>
      <c r="H14" s="11">
        <v>3.625</v>
      </c>
      <c r="I14" s="11">
        <v>3.625</v>
      </c>
      <c r="J14" s="11">
        <v>3.625</v>
      </c>
      <c r="K14" s="11">
        <v>3.625</v>
      </c>
      <c r="L14" s="11">
        <v>3.625</v>
      </c>
      <c r="M14" s="11">
        <v>3.625</v>
      </c>
      <c r="N14" s="11">
        <v>3.625</v>
      </c>
      <c r="O14" s="11">
        <v>3.625</v>
      </c>
      <c r="P14" s="11">
        <v>3.625</v>
      </c>
      <c r="Q14" s="11">
        <v>3.625</v>
      </c>
      <c r="R14" s="11">
        <v>3.625</v>
      </c>
      <c r="S14" s="11">
        <v>3.625</v>
      </c>
      <c r="T14" s="11">
        <v>3.625</v>
      </c>
      <c r="U14" s="11">
        <v>3.625</v>
      </c>
      <c r="V14" s="11">
        <v>3.625</v>
      </c>
      <c r="W14" s="11">
        <v>3.625</v>
      </c>
      <c r="X14" s="11">
        <v>3.625</v>
      </c>
      <c r="Y14" s="11">
        <v>3.625</v>
      </c>
    </row>
    <row r="15" spans="1:25">
      <c r="A15" s="4" t="s">
        <v>25</v>
      </c>
      <c r="B15" s="10">
        <v>3.25</v>
      </c>
      <c r="C15" s="10">
        <v>3.25</v>
      </c>
      <c r="D15" s="10">
        <v>3.25</v>
      </c>
      <c r="E15" s="10">
        <v>3.25</v>
      </c>
      <c r="F15" s="10">
        <v>3.25</v>
      </c>
      <c r="G15" s="10">
        <v>3.125</v>
      </c>
      <c r="H15" s="10">
        <v>3.125</v>
      </c>
      <c r="I15" s="10">
        <v>2.5</v>
      </c>
      <c r="J15" s="10">
        <v>2</v>
      </c>
      <c r="K15" s="10">
        <v>2</v>
      </c>
      <c r="L15" s="10">
        <v>2</v>
      </c>
      <c r="M15" s="10">
        <v>2</v>
      </c>
      <c r="N15" s="10">
        <v>2</v>
      </c>
      <c r="O15" s="10">
        <v>1.5</v>
      </c>
      <c r="P15" s="10">
        <v>1</v>
      </c>
      <c r="Q15" s="10">
        <v>1</v>
      </c>
      <c r="R15" s="10">
        <v>1</v>
      </c>
      <c r="S15" s="10">
        <v>1</v>
      </c>
      <c r="T15" s="10">
        <v>1</v>
      </c>
      <c r="U15" s="10">
        <v>1</v>
      </c>
      <c r="V15" s="10">
        <v>1</v>
      </c>
      <c r="W15" s="10">
        <v>1</v>
      </c>
      <c r="X15" s="10">
        <v>1</v>
      </c>
      <c r="Y15" s="10">
        <v>1.125</v>
      </c>
    </row>
    <row r="16" spans="1:25">
      <c r="A16" s="4" t="s">
        <v>48</v>
      </c>
      <c r="B16" s="11">
        <v>4.75</v>
      </c>
      <c r="C16" s="11">
        <v>4.75</v>
      </c>
      <c r="D16" s="11">
        <v>4.75</v>
      </c>
      <c r="E16" s="11">
        <v>4.75</v>
      </c>
      <c r="F16" s="11">
        <v>4.75</v>
      </c>
      <c r="G16" s="11">
        <v>4.75</v>
      </c>
      <c r="H16" s="11">
        <v>4.75</v>
      </c>
      <c r="I16" s="11">
        <v>4.75</v>
      </c>
      <c r="J16" s="11">
        <v>4.75</v>
      </c>
      <c r="K16" s="11">
        <v>4.75</v>
      </c>
      <c r="L16" s="11">
        <v>4.75</v>
      </c>
      <c r="M16" s="11">
        <v>4.75</v>
      </c>
      <c r="N16" s="11">
        <v>4.75</v>
      </c>
      <c r="O16" s="11">
        <v>4.75</v>
      </c>
      <c r="P16" s="11">
        <v>2.75</v>
      </c>
      <c r="Q16" s="11">
        <v>2.75</v>
      </c>
      <c r="R16" s="11">
        <v>2.75</v>
      </c>
      <c r="S16" s="11">
        <v>2.75</v>
      </c>
      <c r="T16" s="11">
        <v>2.75</v>
      </c>
      <c r="U16" s="11">
        <v>2.75</v>
      </c>
      <c r="V16" s="11">
        <v>2.75</v>
      </c>
      <c r="W16" s="11">
        <v>2.5</v>
      </c>
      <c r="X16" s="11">
        <v>2.25</v>
      </c>
      <c r="Y16" s="11">
        <v>2.25</v>
      </c>
    </row>
    <row r="17" spans="1:25">
      <c r="A17" s="4" t="s">
        <v>34</v>
      </c>
      <c r="B17" s="10">
        <v>0.625</v>
      </c>
      <c r="C17" s="10">
        <v>0.625</v>
      </c>
      <c r="D17" s="10">
        <v>0.625</v>
      </c>
      <c r="E17" s="10">
        <v>0.625</v>
      </c>
      <c r="F17" s="10">
        <v>0.625</v>
      </c>
      <c r="G17" s="10">
        <v>0.625</v>
      </c>
      <c r="H17" s="10">
        <v>0.625</v>
      </c>
      <c r="I17" s="10">
        <v>0.625</v>
      </c>
      <c r="J17" s="10">
        <v>0.625</v>
      </c>
      <c r="K17" s="10">
        <v>0.625</v>
      </c>
      <c r="L17" s="10">
        <v>0.625</v>
      </c>
      <c r="M17" s="10">
        <v>0.625</v>
      </c>
      <c r="N17" s="10">
        <v>0.625</v>
      </c>
      <c r="O17" s="10">
        <v>0.625</v>
      </c>
      <c r="P17" s="10">
        <v>1.125</v>
      </c>
      <c r="Q17" s="10">
        <v>1.125</v>
      </c>
      <c r="R17" s="10">
        <v>1.125</v>
      </c>
      <c r="S17" s="10">
        <v>1.125</v>
      </c>
      <c r="T17" s="10">
        <v>1.125</v>
      </c>
      <c r="U17" s="10">
        <v>1.125</v>
      </c>
      <c r="V17" s="10">
        <v>1.125</v>
      </c>
      <c r="W17" s="10">
        <v>1.125</v>
      </c>
      <c r="X17" s="10">
        <v>1.25</v>
      </c>
      <c r="Y17" s="10">
        <v>1.25</v>
      </c>
    </row>
    <row r="18" spans="1:25">
      <c r="A18" s="4" t="s">
        <v>49</v>
      </c>
      <c r="B18" s="11" t="s">
        <v>193</v>
      </c>
      <c r="C18" s="11" t="s">
        <v>193</v>
      </c>
      <c r="D18" s="11" t="s">
        <v>193</v>
      </c>
      <c r="E18" s="11" t="s">
        <v>193</v>
      </c>
      <c r="F18" s="11" t="s">
        <v>193</v>
      </c>
      <c r="G18" s="11" t="s">
        <v>193</v>
      </c>
      <c r="H18" s="11" t="s">
        <v>193</v>
      </c>
      <c r="I18" s="11" t="s">
        <v>193</v>
      </c>
      <c r="J18" s="11" t="s">
        <v>193</v>
      </c>
      <c r="K18" s="11" t="s">
        <v>193</v>
      </c>
      <c r="L18" s="11" t="s">
        <v>193</v>
      </c>
      <c r="M18" s="11" t="s">
        <v>193</v>
      </c>
      <c r="N18" s="11" t="s">
        <v>193</v>
      </c>
      <c r="O18" s="11" t="s">
        <v>193</v>
      </c>
      <c r="P18" s="11" t="s">
        <v>193</v>
      </c>
      <c r="Q18" s="11" t="s">
        <v>193</v>
      </c>
      <c r="R18" s="11" t="s">
        <v>193</v>
      </c>
      <c r="S18" s="11" t="s">
        <v>193</v>
      </c>
      <c r="T18" s="11">
        <v>0.625</v>
      </c>
      <c r="U18" s="11">
        <v>0.625</v>
      </c>
      <c r="V18" s="11">
        <v>0.625</v>
      </c>
      <c r="W18" s="11">
        <v>0.625</v>
      </c>
      <c r="X18" s="11">
        <v>0.625</v>
      </c>
      <c r="Y18" s="11">
        <v>0.625</v>
      </c>
    </row>
    <row r="19" spans="1:25">
      <c r="A19" s="4" t="s">
        <v>50</v>
      </c>
      <c r="B19" s="10">
        <v>0.25</v>
      </c>
      <c r="C19" s="10">
        <v>0.25</v>
      </c>
      <c r="D19" s="10">
        <v>0.25</v>
      </c>
      <c r="E19" s="10">
        <v>0.25</v>
      </c>
      <c r="F19" s="10">
        <v>0.25</v>
      </c>
      <c r="G19" s="10">
        <v>0.25</v>
      </c>
      <c r="H19" s="10">
        <v>0.25</v>
      </c>
      <c r="I19" s="10">
        <v>0.25</v>
      </c>
      <c r="J19" s="10">
        <v>0.25</v>
      </c>
      <c r="K19" s="10">
        <v>0.25</v>
      </c>
      <c r="L19" s="10">
        <v>0.25</v>
      </c>
      <c r="M19" s="10">
        <v>0.25</v>
      </c>
      <c r="N19" s="10">
        <v>0.25</v>
      </c>
      <c r="O19" s="10">
        <v>0.25</v>
      </c>
      <c r="P19" s="10">
        <v>0.625</v>
      </c>
      <c r="Q19" s="10">
        <v>0.625</v>
      </c>
      <c r="R19" s="10">
        <v>0.625</v>
      </c>
      <c r="S19" s="10">
        <v>0.625</v>
      </c>
      <c r="T19" s="10">
        <v>0.625</v>
      </c>
      <c r="U19" s="10">
        <v>0.625</v>
      </c>
      <c r="V19" s="10">
        <v>0.625</v>
      </c>
      <c r="W19" s="10">
        <v>0.625</v>
      </c>
      <c r="X19" s="10">
        <v>0.625</v>
      </c>
      <c r="Y19" s="10">
        <v>0.625</v>
      </c>
    </row>
    <row r="20" spans="1:25">
      <c r="A20" s="4" t="s">
        <v>63</v>
      </c>
      <c r="B20" s="11" t="s">
        <v>193</v>
      </c>
      <c r="C20" s="11" t="s">
        <v>193</v>
      </c>
      <c r="D20" s="11" t="s">
        <v>193</v>
      </c>
      <c r="E20" s="11" t="s">
        <v>193</v>
      </c>
      <c r="F20" s="11" t="s">
        <v>193</v>
      </c>
      <c r="G20" s="11" t="s">
        <v>193</v>
      </c>
      <c r="H20" s="11" t="s">
        <v>193</v>
      </c>
      <c r="I20" s="11" t="s">
        <v>193</v>
      </c>
      <c r="J20" s="11" t="s">
        <v>193</v>
      </c>
      <c r="K20" s="11" t="s">
        <v>193</v>
      </c>
      <c r="L20" s="11" t="s">
        <v>193</v>
      </c>
      <c r="M20" s="11" t="s">
        <v>193</v>
      </c>
      <c r="N20" s="11" t="s">
        <v>193</v>
      </c>
      <c r="O20" s="11" t="s">
        <v>193</v>
      </c>
      <c r="P20" s="11" t="s">
        <v>193</v>
      </c>
      <c r="Q20" s="11" t="s">
        <v>193</v>
      </c>
      <c r="R20" s="11" t="s">
        <v>193</v>
      </c>
      <c r="S20" s="11" t="s">
        <v>193</v>
      </c>
      <c r="T20" s="11">
        <v>0.875</v>
      </c>
      <c r="U20" s="11">
        <v>0.875</v>
      </c>
      <c r="V20" s="11">
        <v>0.875</v>
      </c>
      <c r="W20" s="11">
        <v>0.875</v>
      </c>
      <c r="X20" s="11">
        <v>0.875</v>
      </c>
      <c r="Y20" s="11">
        <v>0.875</v>
      </c>
    </row>
    <row r="21" spans="1:25">
      <c r="A21" s="4" t="s">
        <v>29</v>
      </c>
      <c r="B21" s="10">
        <v>4.875</v>
      </c>
      <c r="C21" s="10">
        <v>4.875</v>
      </c>
      <c r="D21" s="10">
        <v>4.75</v>
      </c>
      <c r="E21" s="10">
        <v>4.75</v>
      </c>
      <c r="F21" s="10">
        <v>4.75</v>
      </c>
      <c r="G21" s="10">
        <v>4.75</v>
      </c>
      <c r="H21" s="10">
        <v>4.75</v>
      </c>
      <c r="I21" s="10">
        <v>4.75</v>
      </c>
      <c r="J21" s="10">
        <v>3.625</v>
      </c>
      <c r="K21" s="10">
        <v>3.625</v>
      </c>
      <c r="L21" s="10">
        <v>3.25</v>
      </c>
      <c r="M21" s="10">
        <v>3.25</v>
      </c>
      <c r="N21" s="10">
        <v>2.375</v>
      </c>
      <c r="O21" s="10">
        <v>2</v>
      </c>
      <c r="P21" s="10">
        <v>2</v>
      </c>
      <c r="Q21" s="10">
        <v>2</v>
      </c>
      <c r="R21" s="10">
        <v>2</v>
      </c>
      <c r="S21" s="10">
        <v>2</v>
      </c>
      <c r="T21" s="10">
        <v>2</v>
      </c>
      <c r="U21" s="10">
        <v>2</v>
      </c>
      <c r="V21" s="10">
        <v>2</v>
      </c>
      <c r="W21" s="10">
        <v>2</v>
      </c>
      <c r="X21" s="10">
        <v>2</v>
      </c>
      <c r="Y21" s="10">
        <v>2</v>
      </c>
    </row>
    <row r="22" spans="1:25">
      <c r="A22" s="4" t="s">
        <v>51</v>
      </c>
      <c r="B22" s="11">
        <v>1.6875</v>
      </c>
      <c r="C22" s="11">
        <v>1.6875</v>
      </c>
      <c r="D22" s="11">
        <v>1.6875</v>
      </c>
      <c r="E22" s="11">
        <v>1.6875</v>
      </c>
      <c r="F22" s="11">
        <v>1.6875</v>
      </c>
      <c r="G22" s="11">
        <v>1.6875</v>
      </c>
      <c r="H22" s="11">
        <v>1.6875</v>
      </c>
      <c r="I22" s="11">
        <v>1.5</v>
      </c>
      <c r="J22" s="11">
        <v>1.5</v>
      </c>
      <c r="K22" s="11">
        <v>1.5</v>
      </c>
      <c r="L22" s="11">
        <v>0.875</v>
      </c>
      <c r="M22" s="11">
        <v>0.875</v>
      </c>
      <c r="N22" s="11">
        <v>0.875</v>
      </c>
      <c r="O22" s="11">
        <v>0.875</v>
      </c>
      <c r="P22" s="11">
        <v>0.875</v>
      </c>
      <c r="Q22" s="11">
        <v>0.875</v>
      </c>
      <c r="R22" s="11">
        <v>0.875</v>
      </c>
      <c r="S22" s="11">
        <v>0.875</v>
      </c>
      <c r="T22" s="11">
        <v>0.875</v>
      </c>
      <c r="U22" s="11">
        <v>0.875</v>
      </c>
      <c r="V22" s="11">
        <v>0.875</v>
      </c>
      <c r="W22" s="11">
        <v>0.875</v>
      </c>
      <c r="X22" s="11">
        <v>0.875</v>
      </c>
      <c r="Y22" s="11">
        <v>0.875</v>
      </c>
    </row>
    <row r="23" spans="1:25">
      <c r="A23" s="4" t="s">
        <v>52</v>
      </c>
      <c r="B23" s="10">
        <v>3.125</v>
      </c>
      <c r="C23" s="10">
        <v>3.125</v>
      </c>
      <c r="D23" s="10">
        <v>3.125</v>
      </c>
      <c r="E23" s="10">
        <v>3.125</v>
      </c>
      <c r="F23" s="10">
        <v>3.125</v>
      </c>
      <c r="G23" s="10">
        <v>3.125</v>
      </c>
      <c r="H23" s="10">
        <v>3.125</v>
      </c>
      <c r="I23" s="10">
        <v>3.125</v>
      </c>
      <c r="J23" s="10">
        <v>3.125</v>
      </c>
      <c r="K23" s="10">
        <v>2.125</v>
      </c>
      <c r="L23" s="10">
        <v>2.125</v>
      </c>
      <c r="M23" s="10">
        <v>2.125</v>
      </c>
      <c r="N23" s="10">
        <v>2.125</v>
      </c>
      <c r="O23" s="10">
        <v>2.125</v>
      </c>
      <c r="P23" s="10">
        <v>2.125</v>
      </c>
      <c r="Q23" s="10">
        <v>2.125</v>
      </c>
      <c r="R23" s="10">
        <v>2.125</v>
      </c>
      <c r="S23" s="10">
        <v>2.125</v>
      </c>
      <c r="T23" s="10">
        <v>2.125</v>
      </c>
      <c r="U23" s="10">
        <v>2.125</v>
      </c>
      <c r="V23" s="10">
        <v>2.125</v>
      </c>
      <c r="W23" s="10">
        <v>2.125</v>
      </c>
      <c r="X23" s="10">
        <v>2.125</v>
      </c>
      <c r="Y23" s="10">
        <v>2.125</v>
      </c>
    </row>
    <row r="24" spans="1:25">
      <c r="A24" s="4" t="s">
        <v>33</v>
      </c>
      <c r="B24" s="11" t="s">
        <v>193</v>
      </c>
      <c r="C24" s="11" t="s">
        <v>193</v>
      </c>
      <c r="D24" s="11" t="s">
        <v>193</v>
      </c>
      <c r="E24" s="11" t="s">
        <v>193</v>
      </c>
      <c r="F24" s="11" t="s">
        <v>193</v>
      </c>
      <c r="G24" s="11" t="s">
        <v>193</v>
      </c>
      <c r="H24" s="11" t="s">
        <v>193</v>
      </c>
      <c r="I24" s="11" t="s">
        <v>193</v>
      </c>
      <c r="J24" s="11" t="s">
        <v>193</v>
      </c>
      <c r="K24" s="11" t="s">
        <v>193</v>
      </c>
      <c r="L24" s="11" t="s">
        <v>193</v>
      </c>
      <c r="M24" s="11" t="s">
        <v>193</v>
      </c>
      <c r="N24" s="11" t="s">
        <v>193</v>
      </c>
      <c r="O24" s="11" t="s">
        <v>193</v>
      </c>
      <c r="P24" s="11" t="s">
        <v>193</v>
      </c>
      <c r="Q24" s="11" t="s">
        <v>193</v>
      </c>
      <c r="R24" s="11" t="s">
        <v>193</v>
      </c>
      <c r="S24" s="11" t="s">
        <v>193</v>
      </c>
      <c r="T24" s="11">
        <v>3.75</v>
      </c>
      <c r="U24" s="11">
        <v>3.75</v>
      </c>
      <c r="V24" s="11">
        <v>3.75</v>
      </c>
      <c r="W24" s="11">
        <v>3.75</v>
      </c>
      <c r="X24" s="11">
        <v>3.75</v>
      </c>
      <c r="Y24" s="11">
        <v>3.75</v>
      </c>
    </row>
    <row r="25" spans="1:25">
      <c r="A25" s="4" t="s">
        <v>53</v>
      </c>
      <c r="B25" s="10">
        <v>4</v>
      </c>
      <c r="C25" s="10">
        <v>4</v>
      </c>
      <c r="D25" s="10">
        <v>4</v>
      </c>
      <c r="E25" s="10">
        <v>4</v>
      </c>
      <c r="F25" s="10">
        <v>4</v>
      </c>
      <c r="G25" s="10">
        <v>4</v>
      </c>
      <c r="H25" s="10">
        <v>4</v>
      </c>
      <c r="I25" s="10">
        <v>4</v>
      </c>
      <c r="J25" s="10">
        <v>4</v>
      </c>
      <c r="K25" s="10">
        <v>4</v>
      </c>
      <c r="L25" s="10">
        <v>4</v>
      </c>
      <c r="M25" s="10">
        <v>4</v>
      </c>
      <c r="N25" s="10">
        <v>4</v>
      </c>
      <c r="O25" s="10">
        <v>4</v>
      </c>
      <c r="P25" s="10">
        <v>4</v>
      </c>
      <c r="Q25" s="10">
        <v>4</v>
      </c>
      <c r="R25" s="10">
        <v>4</v>
      </c>
      <c r="S25" s="10">
        <v>4</v>
      </c>
      <c r="T25" s="10">
        <v>4</v>
      </c>
      <c r="U25" s="10">
        <v>4</v>
      </c>
      <c r="V25" s="10">
        <v>4</v>
      </c>
      <c r="W25" s="10">
        <v>4</v>
      </c>
      <c r="X25" s="10">
        <v>4</v>
      </c>
      <c r="Y25" s="10">
        <v>2.0625</v>
      </c>
    </row>
    <row r="26" spans="1:25">
      <c r="A26" s="4" t="s">
        <v>36</v>
      </c>
      <c r="B26" s="11">
        <v>1.375</v>
      </c>
      <c r="C26" s="11">
        <v>1.375</v>
      </c>
      <c r="D26" s="11">
        <v>1.375</v>
      </c>
      <c r="E26" s="11">
        <v>1.375</v>
      </c>
      <c r="F26" s="11">
        <v>1.375</v>
      </c>
      <c r="G26" s="11">
        <v>1.375</v>
      </c>
      <c r="H26" s="11">
        <v>1.375</v>
      </c>
      <c r="I26" s="11">
        <v>1.375</v>
      </c>
      <c r="J26" s="11">
        <v>1.375</v>
      </c>
      <c r="K26" s="11">
        <v>0.9375</v>
      </c>
      <c r="L26" s="11">
        <v>0.9375</v>
      </c>
      <c r="M26" s="11">
        <v>0.9375</v>
      </c>
      <c r="N26" s="11">
        <v>0.9375</v>
      </c>
      <c r="O26" s="11">
        <v>0.9375</v>
      </c>
      <c r="P26" s="11">
        <v>0.9375</v>
      </c>
      <c r="Q26" s="11">
        <v>0.9375</v>
      </c>
      <c r="R26" s="11">
        <v>0.9375</v>
      </c>
      <c r="S26" s="11">
        <v>0.9375</v>
      </c>
      <c r="T26" s="11">
        <v>0.9375</v>
      </c>
      <c r="U26" s="11">
        <v>0.9375</v>
      </c>
      <c r="V26" s="11">
        <v>0.9375</v>
      </c>
      <c r="W26" s="11">
        <v>0.9375</v>
      </c>
      <c r="X26" s="11">
        <v>0.9375</v>
      </c>
      <c r="Y26" s="11">
        <v>0.9375</v>
      </c>
    </row>
    <row r="27" spans="1:25">
      <c r="A27" s="4" t="s">
        <v>54</v>
      </c>
      <c r="B27" s="10">
        <v>0.375</v>
      </c>
      <c r="C27" s="10">
        <v>0.375</v>
      </c>
      <c r="D27" s="10">
        <v>0.375</v>
      </c>
      <c r="E27" s="10">
        <v>0.375</v>
      </c>
      <c r="F27" s="10">
        <v>0.375</v>
      </c>
      <c r="G27" s="10">
        <v>0.375</v>
      </c>
      <c r="H27" s="10">
        <v>0.375</v>
      </c>
      <c r="I27" s="10">
        <v>0.375</v>
      </c>
      <c r="J27" s="10">
        <v>0.375</v>
      </c>
      <c r="K27" s="10">
        <v>0.375</v>
      </c>
      <c r="L27" s="10">
        <v>0.375</v>
      </c>
      <c r="M27" s="10">
        <v>1</v>
      </c>
      <c r="N27" s="10">
        <v>1</v>
      </c>
      <c r="O27" s="10">
        <v>1</v>
      </c>
      <c r="P27" s="10">
        <v>1</v>
      </c>
      <c r="Q27" s="10">
        <v>1</v>
      </c>
      <c r="R27" s="10">
        <v>1</v>
      </c>
      <c r="S27" s="10">
        <v>1</v>
      </c>
      <c r="T27" s="10">
        <v>1</v>
      </c>
      <c r="U27" s="10">
        <v>1</v>
      </c>
      <c r="V27" s="10">
        <v>1</v>
      </c>
      <c r="W27" s="10">
        <v>1</v>
      </c>
      <c r="X27" s="10">
        <v>1</v>
      </c>
      <c r="Y27" s="10">
        <v>1</v>
      </c>
    </row>
    <row r="28" spans="1:25">
      <c r="A28" s="4" t="s">
        <v>55</v>
      </c>
      <c r="B28" s="11">
        <v>3.125</v>
      </c>
      <c r="C28" s="11">
        <v>3.125</v>
      </c>
      <c r="D28" s="11">
        <v>3.125</v>
      </c>
      <c r="E28" s="11">
        <v>3.125</v>
      </c>
      <c r="F28" s="11">
        <v>3.125</v>
      </c>
      <c r="G28" s="11">
        <v>3.125</v>
      </c>
      <c r="H28" s="11">
        <v>3.1875</v>
      </c>
      <c r="I28" s="11">
        <v>3.1875</v>
      </c>
      <c r="J28" s="11">
        <v>3.1875</v>
      </c>
      <c r="K28" s="11">
        <v>3.1875</v>
      </c>
      <c r="L28" s="11">
        <v>3</v>
      </c>
      <c r="M28" s="11">
        <v>2.75</v>
      </c>
      <c r="N28" s="11">
        <v>2.75</v>
      </c>
      <c r="O28" s="11">
        <v>2.75</v>
      </c>
      <c r="P28" s="11">
        <v>2.75</v>
      </c>
      <c r="Q28" s="11">
        <v>2.75</v>
      </c>
      <c r="R28" s="11">
        <v>3</v>
      </c>
      <c r="S28" s="11">
        <v>3</v>
      </c>
      <c r="T28" s="11">
        <v>3</v>
      </c>
      <c r="U28" s="11">
        <v>3</v>
      </c>
      <c r="V28" s="11">
        <v>3</v>
      </c>
      <c r="W28" s="11">
        <v>3</v>
      </c>
      <c r="X28" s="11">
        <v>3</v>
      </c>
      <c r="Y28" s="11">
        <v>3</v>
      </c>
    </row>
    <row r="29" spans="1:25">
      <c r="A29" s="4" t="s">
        <v>38</v>
      </c>
      <c r="B29" s="10">
        <v>0.75</v>
      </c>
      <c r="C29" s="10">
        <v>0.75</v>
      </c>
      <c r="D29" s="10">
        <v>0.75</v>
      </c>
      <c r="E29" s="10">
        <v>0.75</v>
      </c>
      <c r="F29" s="10">
        <v>0.75</v>
      </c>
      <c r="G29" s="10">
        <v>0.75</v>
      </c>
      <c r="H29" s="10">
        <v>0.75</v>
      </c>
      <c r="I29" s="10">
        <v>0.75</v>
      </c>
      <c r="J29" s="10">
        <v>0.75</v>
      </c>
      <c r="K29" s="10">
        <v>0.75</v>
      </c>
      <c r="L29" s="10">
        <v>0.75</v>
      </c>
      <c r="M29" s="10">
        <v>0.75</v>
      </c>
      <c r="N29" s="10">
        <v>0.75</v>
      </c>
      <c r="O29" s="10">
        <v>0.25</v>
      </c>
      <c r="P29" s="10">
        <v>1.75</v>
      </c>
      <c r="Q29" s="10">
        <v>1.75</v>
      </c>
      <c r="R29" s="10">
        <v>1.75</v>
      </c>
      <c r="S29" s="10">
        <v>1.75</v>
      </c>
      <c r="T29" s="10">
        <v>1.75</v>
      </c>
      <c r="U29" s="10">
        <v>1.75</v>
      </c>
      <c r="V29" s="10">
        <v>1.75</v>
      </c>
      <c r="W29" s="10">
        <v>1.75</v>
      </c>
      <c r="X29" s="10">
        <v>1.75</v>
      </c>
      <c r="Y29" s="10">
        <v>1.75</v>
      </c>
    </row>
    <row r="30" spans="1:25">
      <c r="A30" s="4" t="s">
        <v>56</v>
      </c>
      <c r="B30" s="11">
        <v>3.375</v>
      </c>
      <c r="C30" s="11">
        <v>3.375</v>
      </c>
      <c r="D30" s="11">
        <v>3.375</v>
      </c>
      <c r="E30" s="11">
        <v>3.375</v>
      </c>
      <c r="F30" s="11">
        <v>3.375</v>
      </c>
      <c r="G30" s="11">
        <v>3.375</v>
      </c>
      <c r="H30" s="11">
        <v>3.375</v>
      </c>
      <c r="I30" s="11">
        <v>2.8125</v>
      </c>
      <c r="J30" s="11">
        <v>2.8125</v>
      </c>
      <c r="K30" s="11">
        <v>2.8125</v>
      </c>
      <c r="L30" s="11">
        <v>2.8125</v>
      </c>
      <c r="M30" s="11">
        <v>2.8125</v>
      </c>
      <c r="N30" s="11">
        <v>2.8125</v>
      </c>
      <c r="O30" s="11">
        <v>2.8125</v>
      </c>
      <c r="P30" s="11">
        <v>2.5625</v>
      </c>
      <c r="Q30" s="11">
        <v>2.5625</v>
      </c>
      <c r="R30" s="11">
        <v>2.5625</v>
      </c>
      <c r="S30" s="11">
        <v>2.5625</v>
      </c>
      <c r="T30" s="11">
        <v>1.9375</v>
      </c>
      <c r="U30" s="11">
        <v>1.9375</v>
      </c>
      <c r="V30" s="11">
        <v>1.9375</v>
      </c>
      <c r="W30" s="11">
        <v>1.9375</v>
      </c>
      <c r="X30" s="11">
        <v>1.9375</v>
      </c>
      <c r="Y30" s="11">
        <v>1.8125</v>
      </c>
    </row>
    <row r="31" spans="1:25">
      <c r="A31" s="929" t="s">
        <v>57</v>
      </c>
      <c r="B31" s="931" t="s">
        <v>193</v>
      </c>
      <c r="C31" s="931" t="s">
        <v>193</v>
      </c>
      <c r="D31" s="931" t="s">
        <v>193</v>
      </c>
      <c r="E31" s="931">
        <v>1.375</v>
      </c>
      <c r="F31" s="931">
        <v>1.375</v>
      </c>
      <c r="G31" s="931">
        <v>1.375</v>
      </c>
      <c r="H31" s="931">
        <v>1.375</v>
      </c>
      <c r="I31" s="931">
        <v>1.375</v>
      </c>
      <c r="J31" s="931">
        <v>1.375</v>
      </c>
      <c r="K31" s="931">
        <v>1.375</v>
      </c>
      <c r="L31" s="931">
        <v>1.375</v>
      </c>
      <c r="M31" s="931">
        <v>1.375</v>
      </c>
      <c r="N31" s="931">
        <v>1.375</v>
      </c>
      <c r="O31" s="931">
        <v>1.375</v>
      </c>
      <c r="P31" s="931">
        <v>0.625</v>
      </c>
      <c r="Q31" s="931">
        <v>0.625</v>
      </c>
      <c r="R31" s="931">
        <v>0.625</v>
      </c>
      <c r="S31" s="931">
        <v>0.625</v>
      </c>
      <c r="T31" s="931">
        <v>1.625</v>
      </c>
      <c r="U31" s="931">
        <v>1.625</v>
      </c>
      <c r="V31" s="931">
        <v>1.625</v>
      </c>
      <c r="W31" s="931">
        <v>1.75</v>
      </c>
      <c r="X31" s="931">
        <v>1.625</v>
      </c>
      <c r="Y31" s="931">
        <v>1.75</v>
      </c>
    </row>
    <row r="32" spans="1:25">
      <c r="A32" s="4" t="s">
        <v>40</v>
      </c>
      <c r="B32" s="11" t="s">
        <v>193</v>
      </c>
      <c r="C32" s="11" t="s">
        <v>193</v>
      </c>
      <c r="D32" s="11" t="s">
        <v>193</v>
      </c>
      <c r="E32" s="11" t="s">
        <v>193</v>
      </c>
      <c r="F32" s="11" t="s">
        <v>193</v>
      </c>
      <c r="G32" s="11" t="s">
        <v>193</v>
      </c>
      <c r="H32" s="11" t="s">
        <v>193</v>
      </c>
      <c r="I32" s="11" t="s">
        <v>193</v>
      </c>
      <c r="J32" s="11" t="s">
        <v>193</v>
      </c>
      <c r="K32" s="11" t="s">
        <v>193</v>
      </c>
      <c r="L32" s="11" t="s">
        <v>193</v>
      </c>
      <c r="M32" s="11" t="s">
        <v>193</v>
      </c>
      <c r="N32" s="11" t="s">
        <v>193</v>
      </c>
      <c r="O32" s="11" t="s">
        <v>193</v>
      </c>
      <c r="P32" s="11" t="s">
        <v>193</v>
      </c>
      <c r="Q32" s="11" t="s">
        <v>193</v>
      </c>
      <c r="R32" s="11" t="s">
        <v>193</v>
      </c>
      <c r="S32" s="11" t="s">
        <v>193</v>
      </c>
      <c r="T32" s="11">
        <v>1.8125</v>
      </c>
      <c r="U32" s="11">
        <v>1.8125</v>
      </c>
      <c r="V32" s="11">
        <v>1.8125</v>
      </c>
      <c r="W32" s="11">
        <v>1.8125</v>
      </c>
      <c r="X32" s="11">
        <v>1.8125</v>
      </c>
      <c r="Y32" s="11">
        <v>1.8125</v>
      </c>
    </row>
    <row r="33" spans="1:25">
      <c r="A33" s="4" t="s">
        <v>27</v>
      </c>
      <c r="B33" s="10">
        <v>3.75</v>
      </c>
      <c r="C33" s="10">
        <v>3.75</v>
      </c>
      <c r="D33" s="10">
        <v>3.75</v>
      </c>
      <c r="E33" s="10">
        <v>3.75</v>
      </c>
      <c r="F33" s="10">
        <v>3.75</v>
      </c>
      <c r="G33" s="10">
        <v>3.25</v>
      </c>
      <c r="H33" s="10">
        <v>3.25</v>
      </c>
      <c r="I33" s="10">
        <v>3.25</v>
      </c>
      <c r="J33" s="10">
        <v>3.25</v>
      </c>
      <c r="K33" s="10">
        <v>3.25</v>
      </c>
      <c r="L33" s="10">
        <v>3.25</v>
      </c>
      <c r="M33" s="10">
        <v>3.25</v>
      </c>
      <c r="N33" s="10">
        <v>3.25</v>
      </c>
      <c r="O33" s="10">
        <v>3.25</v>
      </c>
      <c r="P33" s="10">
        <v>3.25</v>
      </c>
      <c r="Q33" s="10">
        <v>3.25</v>
      </c>
      <c r="R33" s="10">
        <v>3.25</v>
      </c>
      <c r="S33" s="10">
        <v>3</v>
      </c>
      <c r="T33" s="10">
        <v>3</v>
      </c>
      <c r="U33" s="10">
        <v>3</v>
      </c>
      <c r="V33" s="10">
        <v>3</v>
      </c>
      <c r="W33" s="10">
        <v>2.5625</v>
      </c>
      <c r="X33" s="10">
        <v>2.6875</v>
      </c>
      <c r="Y33" s="10">
        <v>2.5625</v>
      </c>
    </row>
    <row r="34" spans="1:25">
      <c r="A34" s="4" t="s">
        <v>43</v>
      </c>
      <c r="B34" s="11">
        <v>4.0833334920000004</v>
      </c>
      <c r="C34" s="11">
        <v>4.0833334920000004</v>
      </c>
      <c r="D34" s="11">
        <v>2.770833492</v>
      </c>
      <c r="E34" s="11">
        <v>2.770833492</v>
      </c>
      <c r="F34" s="11">
        <v>1.7708333730000001</v>
      </c>
      <c r="G34" s="11">
        <v>1.7708333730000001</v>
      </c>
      <c r="H34" s="11">
        <v>1.7708333730000001</v>
      </c>
      <c r="I34" s="11">
        <v>1.4375</v>
      </c>
      <c r="J34" s="11">
        <v>1.4375</v>
      </c>
      <c r="K34" s="11">
        <v>1.4375</v>
      </c>
      <c r="L34" s="11">
        <v>1.4375</v>
      </c>
      <c r="M34" s="11">
        <v>1.4375</v>
      </c>
      <c r="N34" s="11">
        <v>1.4375</v>
      </c>
      <c r="O34" s="11">
        <v>1.4375</v>
      </c>
      <c r="P34" s="11">
        <v>1.4375</v>
      </c>
      <c r="Q34" s="11">
        <v>1.4375</v>
      </c>
      <c r="R34" s="11">
        <v>1.4375</v>
      </c>
      <c r="S34" s="11">
        <v>1.4375</v>
      </c>
      <c r="T34" s="11">
        <v>0.8125</v>
      </c>
      <c r="U34" s="11">
        <v>0.8125</v>
      </c>
      <c r="V34" s="11">
        <v>0.8125</v>
      </c>
      <c r="W34" s="11">
        <v>0.8125</v>
      </c>
      <c r="X34" s="11">
        <v>0.8125</v>
      </c>
      <c r="Y34" s="11">
        <v>0.8125</v>
      </c>
    </row>
    <row r="35" spans="1:25">
      <c r="A35" s="4" t="s">
        <v>58</v>
      </c>
      <c r="B35" s="10">
        <v>1.125</v>
      </c>
      <c r="C35" s="10">
        <v>1.125</v>
      </c>
      <c r="D35" s="10">
        <v>1.125</v>
      </c>
      <c r="E35" s="10">
        <v>1.125</v>
      </c>
      <c r="F35" s="10">
        <v>1.125</v>
      </c>
      <c r="G35" s="10">
        <v>1.125</v>
      </c>
      <c r="H35" s="10">
        <v>1.125</v>
      </c>
      <c r="I35" s="10">
        <v>1.125</v>
      </c>
      <c r="J35" s="10">
        <v>1.125</v>
      </c>
      <c r="K35" s="10">
        <v>1.125</v>
      </c>
      <c r="L35" s="10">
        <v>1.125</v>
      </c>
      <c r="M35" s="10">
        <v>1.125</v>
      </c>
      <c r="N35" s="10">
        <v>1.125</v>
      </c>
      <c r="O35" s="10">
        <v>1.125</v>
      </c>
      <c r="P35" s="10">
        <v>1.125</v>
      </c>
      <c r="Q35" s="10">
        <v>1.125</v>
      </c>
      <c r="R35" s="10">
        <v>1.125</v>
      </c>
      <c r="S35" s="10">
        <v>1.125</v>
      </c>
      <c r="T35" s="10">
        <v>1.125</v>
      </c>
      <c r="U35" s="10">
        <v>1.125</v>
      </c>
      <c r="V35" s="10">
        <v>1.125</v>
      </c>
      <c r="W35" s="10">
        <v>1.125</v>
      </c>
      <c r="X35" s="10">
        <v>1.125</v>
      </c>
      <c r="Y35" s="10">
        <v>1.125</v>
      </c>
    </row>
    <row r="36" spans="1:25">
      <c r="A36" s="4" t="s">
        <v>59</v>
      </c>
      <c r="B36" s="11">
        <v>4.875</v>
      </c>
      <c r="C36" s="11">
        <v>4.875</v>
      </c>
      <c r="D36" s="11">
        <v>4.875</v>
      </c>
      <c r="E36" s="11">
        <v>4.875</v>
      </c>
      <c r="F36" s="11">
        <v>4.875</v>
      </c>
      <c r="G36" s="11">
        <v>4.875</v>
      </c>
      <c r="H36" s="11">
        <v>4.875</v>
      </c>
      <c r="I36" s="11">
        <v>4.875</v>
      </c>
      <c r="J36" s="11">
        <v>4.875</v>
      </c>
      <c r="K36" s="11">
        <v>4.875</v>
      </c>
      <c r="L36" s="11">
        <v>4.875</v>
      </c>
      <c r="M36" s="11">
        <v>4.875</v>
      </c>
      <c r="N36" s="11">
        <v>4.875</v>
      </c>
      <c r="O36" s="11">
        <v>4.875</v>
      </c>
      <c r="P36" s="11">
        <v>4.875</v>
      </c>
      <c r="Q36" s="11">
        <v>4.875</v>
      </c>
      <c r="R36" s="11">
        <v>4.875</v>
      </c>
      <c r="S36" s="11">
        <v>4.875</v>
      </c>
      <c r="T36" s="11">
        <v>4.875</v>
      </c>
      <c r="U36" s="11">
        <v>4.875</v>
      </c>
      <c r="V36" s="11">
        <v>4.875</v>
      </c>
      <c r="W36" s="11">
        <v>4.875</v>
      </c>
      <c r="X36" s="11">
        <v>4.875</v>
      </c>
      <c r="Y36" s="11">
        <v>4.875</v>
      </c>
    </row>
    <row r="37" spans="1:25">
      <c r="A37" s="4" t="s">
        <v>60</v>
      </c>
      <c r="B37" s="10">
        <v>0.25</v>
      </c>
      <c r="C37" s="10">
        <v>0.25</v>
      </c>
      <c r="D37" s="10">
        <v>0.25</v>
      </c>
      <c r="E37" s="10">
        <v>0.25</v>
      </c>
      <c r="F37" s="10">
        <v>0.25</v>
      </c>
      <c r="G37" s="10">
        <v>0.25</v>
      </c>
      <c r="H37" s="10">
        <v>0.25</v>
      </c>
      <c r="I37" s="10">
        <v>0.25</v>
      </c>
      <c r="J37" s="10">
        <v>0.25</v>
      </c>
      <c r="K37" s="10">
        <v>0.25</v>
      </c>
      <c r="L37" s="10">
        <v>0.25</v>
      </c>
      <c r="M37" s="10">
        <v>0.25</v>
      </c>
      <c r="N37" s="10">
        <v>0.25</v>
      </c>
      <c r="O37" s="10">
        <v>0.375</v>
      </c>
      <c r="P37" s="10">
        <v>0.375</v>
      </c>
      <c r="Q37" s="10">
        <v>0.375</v>
      </c>
      <c r="R37" s="10">
        <v>0.375</v>
      </c>
      <c r="S37" s="10">
        <v>0.375</v>
      </c>
      <c r="T37" s="10">
        <v>0.375</v>
      </c>
      <c r="U37" s="10">
        <v>0.375</v>
      </c>
      <c r="V37" s="10">
        <v>0.375</v>
      </c>
      <c r="W37" s="10">
        <v>0.375</v>
      </c>
      <c r="X37" s="10">
        <v>0.375</v>
      </c>
      <c r="Y37" s="10">
        <v>0.375</v>
      </c>
    </row>
    <row r="38" spans="1:25">
      <c r="A38" s="4" t="s">
        <v>61</v>
      </c>
      <c r="B38" s="11">
        <v>0.25</v>
      </c>
      <c r="C38" s="11">
        <v>0.25</v>
      </c>
      <c r="D38" s="11">
        <v>0.25</v>
      </c>
      <c r="E38" s="11">
        <v>0.25</v>
      </c>
      <c r="F38" s="11">
        <v>0.25</v>
      </c>
      <c r="G38" s="11">
        <v>0.25</v>
      </c>
      <c r="H38" s="11">
        <v>0.25</v>
      </c>
      <c r="I38" s="11">
        <v>0.25</v>
      </c>
      <c r="J38" s="11">
        <v>0.25</v>
      </c>
      <c r="K38" s="11">
        <v>0.25</v>
      </c>
      <c r="L38" s="11">
        <v>0.25</v>
      </c>
      <c r="M38" s="11">
        <v>0.25</v>
      </c>
      <c r="N38" s="11">
        <v>0.25</v>
      </c>
      <c r="O38" s="11">
        <v>0.25</v>
      </c>
      <c r="P38" s="11">
        <v>0.25</v>
      </c>
      <c r="Q38" s="11">
        <v>0.25</v>
      </c>
      <c r="R38" s="11">
        <v>0.25</v>
      </c>
      <c r="S38" s="11">
        <v>0.25</v>
      </c>
      <c r="T38" s="11">
        <v>0.25</v>
      </c>
      <c r="U38" s="11">
        <v>0.25</v>
      </c>
      <c r="V38" s="11">
        <v>0.25</v>
      </c>
      <c r="W38" s="11">
        <v>0.25</v>
      </c>
      <c r="X38" s="11">
        <v>0.25</v>
      </c>
      <c r="Y38" s="11">
        <v>0.25</v>
      </c>
    </row>
    <row r="39" spans="1:25" s="35" customFormat="1">
      <c r="A39" s="394" t="s">
        <v>64</v>
      </c>
      <c r="B39" s="79">
        <f>AVERAGE(B5:B38)</f>
        <v>2.3229166727692308</v>
      </c>
      <c r="C39" s="79">
        <f t="shared" ref="C39:Y39" si="0">AVERAGE(C5:C38)</f>
        <v>2.3445512881538462</v>
      </c>
      <c r="D39" s="79">
        <f t="shared" si="0"/>
        <v>2.2892628266153845</v>
      </c>
      <c r="E39" s="79">
        <f t="shared" si="0"/>
        <v>2.1927083390000002</v>
      </c>
      <c r="F39" s="79">
        <f t="shared" si="0"/>
        <v>2.1569940490357142</v>
      </c>
      <c r="G39" s="79">
        <f t="shared" si="0"/>
        <v>2.0721726204642859</v>
      </c>
      <c r="H39" s="79">
        <f t="shared" si="0"/>
        <v>2.0744047633214286</v>
      </c>
      <c r="I39" s="79">
        <f t="shared" si="0"/>
        <v>2.0133928571428572</v>
      </c>
      <c r="J39" s="79">
        <f t="shared" si="0"/>
        <v>1.8861607142857142</v>
      </c>
      <c r="K39" s="79">
        <f t="shared" si="0"/>
        <v>1.8348214285714286</v>
      </c>
      <c r="L39" s="79">
        <f t="shared" si="0"/>
        <v>1.7924107142857142</v>
      </c>
      <c r="M39" s="79">
        <f t="shared" si="0"/>
        <v>1.8058035714285714</v>
      </c>
      <c r="N39" s="79">
        <f t="shared" si="0"/>
        <v>1.7745535714285714</v>
      </c>
      <c r="O39" s="79">
        <f t="shared" si="0"/>
        <v>1.7299107142857142</v>
      </c>
      <c r="P39" s="79">
        <f t="shared" si="0"/>
        <v>1.6897321428571428</v>
      </c>
      <c r="Q39" s="79">
        <f t="shared" si="0"/>
        <v>1.7120535714285714</v>
      </c>
      <c r="R39" s="79">
        <f t="shared" si="0"/>
        <v>1.7209821428571428</v>
      </c>
      <c r="S39" s="79">
        <f t="shared" si="0"/>
        <v>1.7120535714285714</v>
      </c>
      <c r="T39" s="79">
        <f t="shared" si="0"/>
        <v>1.7536764705882353</v>
      </c>
      <c r="U39" s="79">
        <f t="shared" si="0"/>
        <v>1.7536764705882353</v>
      </c>
      <c r="V39" s="79">
        <f t="shared" si="0"/>
        <v>1.7591911764705883</v>
      </c>
      <c r="W39" s="79">
        <f t="shared" si="0"/>
        <v>1.7426470588235294</v>
      </c>
      <c r="X39" s="79">
        <f t="shared" si="0"/>
        <v>1.7426470588235294</v>
      </c>
      <c r="Y39" s="79">
        <f t="shared" si="0"/>
        <v>1.71875</v>
      </c>
    </row>
    <row r="40" spans="1:25" s="35" customFormat="1">
      <c r="A40" s="394" t="s">
        <v>3323</v>
      </c>
      <c r="B40" s="79">
        <f>STDEV(B5:B38)</f>
        <v>1.672762297190223</v>
      </c>
      <c r="C40" s="79">
        <f t="shared" ref="C40:X40" si="1">STDEV(C5:C38)</f>
        <v>1.6862931013855043</v>
      </c>
      <c r="D40" s="79">
        <f t="shared" si="1"/>
        <v>1.643794381520868</v>
      </c>
      <c r="E40" s="79">
        <f t="shared" si="1"/>
        <v>1.6253523796011129</v>
      </c>
      <c r="F40" s="79">
        <f t="shared" si="1"/>
        <v>1.6231637506997907</v>
      </c>
      <c r="G40" s="79">
        <f t="shared" si="1"/>
        <v>1.5987058539687824</v>
      </c>
      <c r="H40" s="79">
        <f t="shared" si="1"/>
        <v>1.6002731383341435</v>
      </c>
      <c r="I40" s="79">
        <f t="shared" si="1"/>
        <v>1.5807139465089282</v>
      </c>
      <c r="J40" s="79">
        <f t="shared" si="1"/>
        <v>1.4248186177842623</v>
      </c>
      <c r="K40" s="79">
        <f t="shared" si="1"/>
        <v>1.4129049613806939</v>
      </c>
      <c r="L40" s="79">
        <f t="shared" si="1"/>
        <v>1.4008567950548416</v>
      </c>
      <c r="M40" s="79">
        <f t="shared" si="1"/>
        <v>1.3751409108893486</v>
      </c>
      <c r="N40" s="79">
        <f t="shared" si="1"/>
        <v>1.350833428194429</v>
      </c>
      <c r="O40" s="79">
        <f t="shared" si="1"/>
        <v>1.3585988973773777</v>
      </c>
      <c r="P40" s="79">
        <f t="shared" si="1"/>
        <v>1.1986540173765807</v>
      </c>
      <c r="Q40" s="79">
        <f t="shared" si="1"/>
        <v>1.1813729954723093</v>
      </c>
      <c r="R40" s="79">
        <f t="shared" si="1"/>
        <v>1.1904182153542049</v>
      </c>
      <c r="S40" s="79">
        <f t="shared" si="1"/>
        <v>1.179411940248863</v>
      </c>
      <c r="T40" s="79">
        <f t="shared" si="1"/>
        <v>1.1562311808942076</v>
      </c>
      <c r="U40" s="79">
        <f t="shared" si="1"/>
        <v>1.1562311808942076</v>
      </c>
      <c r="V40" s="79">
        <f t="shared" si="1"/>
        <v>1.1535859310093965</v>
      </c>
      <c r="W40" s="79">
        <f t="shared" si="1"/>
        <v>1.1356570887256883</v>
      </c>
      <c r="X40" s="79">
        <f t="shared" si="1"/>
        <v>1.1314801483911279</v>
      </c>
      <c r="Y40" s="79">
        <f>STDEV(Y5:Y38)</f>
        <v>1.0781764645160659</v>
      </c>
    </row>
    <row r="41" spans="1:25" s="35" customFormat="1">
      <c r="A41" s="668" t="s">
        <v>3324</v>
      </c>
      <c r="B41" s="927"/>
      <c r="C41" s="927"/>
      <c r="D41" s="927"/>
      <c r="E41" s="927">
        <f t="shared" ref="E41:Y41" si="2">(E31-E39)/E40</f>
        <v>-0.50309603582743001</v>
      </c>
      <c r="F41" s="927">
        <f t="shared" si="2"/>
        <v>-0.48177150869625757</v>
      </c>
      <c r="G41" s="927">
        <f t="shared" si="2"/>
        <v>-0.43608561183006678</v>
      </c>
      <c r="H41" s="927">
        <f t="shared" si="2"/>
        <v>-0.43705336705801162</v>
      </c>
      <c r="I41" s="927">
        <f t="shared" si="2"/>
        <v>-0.40386362032977197</v>
      </c>
      <c r="J41" s="927">
        <f t="shared" si="2"/>
        <v>-0.35875493757978894</v>
      </c>
      <c r="K41" s="927">
        <f t="shared" si="2"/>
        <v>-0.32544399031771398</v>
      </c>
      <c r="L41" s="927">
        <f t="shared" si="2"/>
        <v>-0.2979681547458769</v>
      </c>
      <c r="M41" s="927">
        <f t="shared" si="2"/>
        <v>-0.31327958321737126</v>
      </c>
      <c r="N41" s="927">
        <f t="shared" si="2"/>
        <v>-0.29578300557947296</v>
      </c>
      <c r="O41" s="927">
        <f t="shared" si="2"/>
        <v>-0.26123288850802795</v>
      </c>
      <c r="P41" s="927">
        <f t="shared" si="2"/>
        <v>-0.88827311920036411</v>
      </c>
      <c r="Q41" s="927">
        <f t="shared" si="2"/>
        <v>-0.92016118160375815</v>
      </c>
      <c r="R41" s="927">
        <f t="shared" si="2"/>
        <v>-0.92066983579467243</v>
      </c>
      <c r="S41" s="927">
        <f t="shared" si="2"/>
        <v>-0.92169117026167857</v>
      </c>
      <c r="T41" s="927">
        <f t="shared" si="2"/>
        <v>-0.11128956969376946</v>
      </c>
      <c r="U41" s="927">
        <f t="shared" si="2"/>
        <v>-0.11128956969376946</v>
      </c>
      <c r="V41" s="927">
        <f t="shared" si="2"/>
        <v>-0.11632525403042147</v>
      </c>
      <c r="W41" s="927">
        <f t="shared" si="2"/>
        <v>6.4746139036751301E-3</v>
      </c>
      <c r="X41" s="927">
        <f t="shared" si="2"/>
        <v>-0.10397624650402743</v>
      </c>
      <c r="Y41" s="927">
        <f t="shared" si="2"/>
        <v>2.89841236833401E-2</v>
      </c>
    </row>
    <row r="42" spans="1:25" s="35" customFormat="1">
      <c r="A42" s="408"/>
      <c r="B42" s="407"/>
      <c r="C42" s="407"/>
      <c r="D42" s="407"/>
      <c r="E42" s="407"/>
      <c r="F42" s="407"/>
      <c r="G42" s="407"/>
      <c r="H42" s="407"/>
      <c r="I42" s="407"/>
      <c r="J42" s="407"/>
      <c r="K42" s="407"/>
      <c r="L42" s="407"/>
      <c r="M42" s="407"/>
      <c r="N42" s="407"/>
      <c r="O42" s="407"/>
      <c r="P42" s="407"/>
      <c r="Q42" s="407"/>
      <c r="R42" s="407"/>
      <c r="S42" s="407"/>
      <c r="T42" s="407"/>
      <c r="U42" s="407"/>
      <c r="V42" s="407"/>
      <c r="W42" s="407"/>
      <c r="X42" s="407"/>
      <c r="Y42" s="407"/>
    </row>
    <row r="44" spans="1:25">
      <c r="A44" s="406"/>
      <c r="B44" s="19" t="s">
        <v>188</v>
      </c>
      <c r="C44" s="19" t="s">
        <v>189</v>
      </c>
      <c r="D44" s="19" t="s">
        <v>190</v>
      </c>
      <c r="E44" s="19" t="s">
        <v>191</v>
      </c>
      <c r="F44" s="19" t="s">
        <v>192</v>
      </c>
      <c r="G44" s="19" t="s">
        <v>87</v>
      </c>
      <c r="H44" s="19" t="s">
        <v>88</v>
      </c>
      <c r="I44" s="19" t="s">
        <v>89</v>
      </c>
      <c r="J44" s="19" t="s">
        <v>90</v>
      </c>
      <c r="K44" s="19" t="s">
        <v>91</v>
      </c>
      <c r="L44" s="19" t="s">
        <v>92</v>
      </c>
      <c r="M44" s="19" t="s">
        <v>93</v>
      </c>
      <c r="N44" s="19" t="s">
        <v>94</v>
      </c>
      <c r="O44" s="19" t="s">
        <v>95</v>
      </c>
      <c r="P44" s="19" t="s">
        <v>96</v>
      </c>
      <c r="Q44" s="19" t="s">
        <v>97</v>
      </c>
      <c r="R44" s="19" t="s">
        <v>98</v>
      </c>
      <c r="S44" s="19" t="s">
        <v>99</v>
      </c>
      <c r="T44" s="19" t="s">
        <v>100</v>
      </c>
      <c r="U44" s="19" t="s">
        <v>101</v>
      </c>
      <c r="V44" s="19" t="s">
        <v>102</v>
      </c>
      <c r="W44" s="19" t="s">
        <v>103</v>
      </c>
      <c r="X44" s="19" t="s">
        <v>104</v>
      </c>
      <c r="Y44" s="19" t="s">
        <v>125</v>
      </c>
    </row>
    <row r="45" spans="1:25">
      <c r="A45" s="20" t="s">
        <v>84</v>
      </c>
      <c r="B45" s="21" t="s">
        <v>46</v>
      </c>
      <c r="C45" s="21" t="s">
        <v>46</v>
      </c>
      <c r="D45" s="21" t="s">
        <v>46</v>
      </c>
      <c r="E45" s="21" t="s">
        <v>46</v>
      </c>
      <c r="F45" s="21" t="s">
        <v>46</v>
      </c>
      <c r="G45" s="21" t="s">
        <v>46</v>
      </c>
      <c r="H45" s="21" t="s">
        <v>46</v>
      </c>
      <c r="I45" s="21" t="s">
        <v>46</v>
      </c>
      <c r="J45" s="21" t="s">
        <v>46</v>
      </c>
      <c r="K45" s="21" t="s">
        <v>46</v>
      </c>
      <c r="L45" s="21" t="s">
        <v>46</v>
      </c>
      <c r="M45" s="21" t="s">
        <v>46</v>
      </c>
      <c r="N45" s="21" t="s">
        <v>46</v>
      </c>
      <c r="O45" s="21" t="s">
        <v>46</v>
      </c>
      <c r="P45" s="21" t="s">
        <v>46</v>
      </c>
      <c r="Q45" s="21" t="s">
        <v>46</v>
      </c>
      <c r="R45" s="21" t="s">
        <v>46</v>
      </c>
      <c r="S45" s="21" t="s">
        <v>46</v>
      </c>
      <c r="T45" s="21" t="s">
        <v>46</v>
      </c>
      <c r="U45" s="21" t="s">
        <v>46</v>
      </c>
      <c r="V45" s="21" t="s">
        <v>46</v>
      </c>
      <c r="W45" s="21" t="s">
        <v>46</v>
      </c>
      <c r="X45" s="21" t="s">
        <v>46</v>
      </c>
      <c r="Y45" s="21" t="s">
        <v>46</v>
      </c>
    </row>
    <row r="46" spans="1:25">
      <c r="A46" s="22" t="s">
        <v>45</v>
      </c>
      <c r="B46" s="23">
        <v>1.1666666269999999</v>
      </c>
      <c r="C46" s="23">
        <v>1.1666666269999999</v>
      </c>
      <c r="D46" s="23">
        <v>1.1666666269999999</v>
      </c>
      <c r="E46" s="23">
        <v>1.1666666269999999</v>
      </c>
      <c r="F46" s="23">
        <v>1.1666666269999999</v>
      </c>
      <c r="G46" s="23">
        <v>1.1666666269999999</v>
      </c>
      <c r="H46" s="23">
        <v>1.1666666269999999</v>
      </c>
      <c r="I46" s="23">
        <v>1.4166666269999999</v>
      </c>
      <c r="J46" s="23">
        <v>1.4166666269999999</v>
      </c>
      <c r="K46" s="23">
        <v>1.4166666269999999</v>
      </c>
      <c r="L46" s="23">
        <v>1.4166666269999999</v>
      </c>
      <c r="M46" s="23">
        <v>1.4166666269999999</v>
      </c>
      <c r="N46" s="23">
        <v>1.4166666269999999</v>
      </c>
      <c r="O46" s="23">
        <v>1.4166666269999999</v>
      </c>
      <c r="P46" s="23">
        <v>1.4166666269999999</v>
      </c>
      <c r="Q46" s="23">
        <v>1.4166666269999999</v>
      </c>
      <c r="R46" s="23">
        <v>1.4166666269999999</v>
      </c>
      <c r="S46" s="23">
        <v>1.1666666269999999</v>
      </c>
      <c r="T46" s="23">
        <v>1.1666666269999999</v>
      </c>
      <c r="U46" s="23">
        <v>1.1666666269999999</v>
      </c>
      <c r="V46" s="23">
        <v>1.6666666269999999</v>
      </c>
      <c r="W46" s="23">
        <v>1.6666666269999999</v>
      </c>
      <c r="X46" s="23">
        <v>1.6666666269999999</v>
      </c>
      <c r="Y46" s="23">
        <v>1.6666666269999999</v>
      </c>
    </row>
    <row r="47" spans="1:25">
      <c r="A47" s="22" t="s">
        <v>37</v>
      </c>
      <c r="B47" s="24">
        <v>2.75</v>
      </c>
      <c r="C47" s="24">
        <v>2.75</v>
      </c>
      <c r="D47" s="24">
        <v>2.75</v>
      </c>
      <c r="E47" s="24">
        <v>2.75</v>
      </c>
      <c r="F47" s="24">
        <v>2.75</v>
      </c>
      <c r="G47" s="24">
        <v>2.75</v>
      </c>
      <c r="H47" s="24">
        <v>2.75</v>
      </c>
      <c r="I47" s="24">
        <v>2.75</v>
      </c>
      <c r="J47" s="24">
        <v>2.75</v>
      </c>
      <c r="K47" s="24">
        <v>2.75</v>
      </c>
      <c r="L47" s="24">
        <v>2.75</v>
      </c>
      <c r="M47" s="24">
        <v>2.75</v>
      </c>
      <c r="N47" s="24">
        <v>2.75</v>
      </c>
      <c r="O47" s="24">
        <v>2.369047642</v>
      </c>
      <c r="P47" s="24">
        <v>2.369047642</v>
      </c>
      <c r="Q47" s="24">
        <v>2.369047642</v>
      </c>
      <c r="R47" s="24">
        <v>2.369047642</v>
      </c>
      <c r="S47" s="24">
        <v>2.369047642</v>
      </c>
      <c r="T47" s="24">
        <v>2.369047642</v>
      </c>
      <c r="U47" s="24">
        <v>2.369047642</v>
      </c>
      <c r="V47" s="24">
        <v>2.369047642</v>
      </c>
      <c r="W47" s="24">
        <v>2.369047642</v>
      </c>
      <c r="X47" s="24">
        <v>2.369047642</v>
      </c>
      <c r="Y47" s="24">
        <v>2.369047642</v>
      </c>
    </row>
    <row r="48" spans="1:25">
      <c r="A48" s="22" t="s">
        <v>21</v>
      </c>
      <c r="B48" s="23">
        <v>1.761904836</v>
      </c>
      <c r="C48" s="23">
        <v>1.761904836</v>
      </c>
      <c r="D48" s="23">
        <v>1.761904836</v>
      </c>
      <c r="E48" s="23">
        <v>1.761904836</v>
      </c>
      <c r="F48" s="23">
        <v>1.761904836</v>
      </c>
      <c r="G48" s="23">
        <v>1.761904836</v>
      </c>
      <c r="H48" s="23">
        <v>1.761904836</v>
      </c>
      <c r="I48" s="23">
        <v>1.761904836</v>
      </c>
      <c r="J48" s="23">
        <v>1.761904836</v>
      </c>
      <c r="K48" s="23">
        <v>1.761904836</v>
      </c>
      <c r="L48" s="23">
        <v>1.761904836</v>
      </c>
      <c r="M48" s="23">
        <v>1.809523821</v>
      </c>
      <c r="N48" s="23">
        <v>1.809523821</v>
      </c>
      <c r="O48" s="23">
        <v>1.809523821</v>
      </c>
      <c r="P48" s="23">
        <v>1.809523821</v>
      </c>
      <c r="Q48" s="23">
        <v>1.809523821</v>
      </c>
      <c r="R48" s="23">
        <v>1.809523821</v>
      </c>
      <c r="S48" s="23">
        <v>1.809523821</v>
      </c>
      <c r="T48" s="23">
        <v>1.809523821</v>
      </c>
      <c r="U48" s="23">
        <v>1.809523821</v>
      </c>
      <c r="V48" s="23">
        <v>2</v>
      </c>
      <c r="W48" s="23">
        <v>2</v>
      </c>
      <c r="X48" s="23">
        <v>1.809523821</v>
      </c>
      <c r="Y48" s="23">
        <v>1.809523821</v>
      </c>
    </row>
    <row r="49" spans="1:25">
      <c r="A49" s="22" t="s">
        <v>47</v>
      </c>
      <c r="B49" s="24">
        <v>0.92063492499999999</v>
      </c>
      <c r="C49" s="24">
        <v>0.92063492499999999</v>
      </c>
      <c r="D49" s="24">
        <v>0.92063492499999999</v>
      </c>
      <c r="E49" s="24">
        <v>0.92063492499999999</v>
      </c>
      <c r="F49" s="24">
        <v>0.92063492499999999</v>
      </c>
      <c r="G49" s="24">
        <v>0.92063492499999999</v>
      </c>
      <c r="H49" s="24">
        <v>0.92063492499999999</v>
      </c>
      <c r="I49" s="24">
        <v>0.92063492499999999</v>
      </c>
      <c r="J49" s="24">
        <v>0.92063492499999999</v>
      </c>
      <c r="K49" s="24">
        <v>0.92063492499999999</v>
      </c>
      <c r="L49" s="24">
        <v>0.92063492499999999</v>
      </c>
      <c r="M49" s="24">
        <v>0.92063492499999999</v>
      </c>
      <c r="N49" s="24">
        <v>0.92063492499999999</v>
      </c>
      <c r="O49" s="24">
        <v>0.92063492499999999</v>
      </c>
      <c r="P49" s="24">
        <v>0.92063492499999999</v>
      </c>
      <c r="Q49" s="24">
        <v>0.92063492499999999</v>
      </c>
      <c r="R49" s="24">
        <v>0.92063492499999999</v>
      </c>
      <c r="S49" s="24">
        <v>0.92063492499999999</v>
      </c>
      <c r="T49" s="24">
        <v>0.92063492499999999</v>
      </c>
      <c r="U49" s="24">
        <v>0.92063492499999999</v>
      </c>
      <c r="V49" s="24">
        <v>0.92063492499999999</v>
      </c>
      <c r="W49" s="24">
        <v>0.92063492499999999</v>
      </c>
      <c r="X49" s="24">
        <v>0.92063492499999999</v>
      </c>
      <c r="Y49" s="24">
        <v>0.92063492499999999</v>
      </c>
    </row>
    <row r="50" spans="1:25">
      <c r="A50" s="22" t="s">
        <v>62</v>
      </c>
      <c r="B50" s="23" t="s">
        <v>193</v>
      </c>
      <c r="C50" s="23" t="s">
        <v>193</v>
      </c>
      <c r="D50" s="23" t="s">
        <v>193</v>
      </c>
      <c r="E50" s="23" t="s">
        <v>193</v>
      </c>
      <c r="F50" s="23" t="s">
        <v>193</v>
      </c>
      <c r="G50" s="23" t="s">
        <v>193</v>
      </c>
      <c r="H50" s="23" t="s">
        <v>193</v>
      </c>
      <c r="I50" s="23" t="s">
        <v>193</v>
      </c>
      <c r="J50" s="23" t="s">
        <v>193</v>
      </c>
      <c r="K50" s="23" t="s">
        <v>193</v>
      </c>
      <c r="L50" s="23" t="s">
        <v>193</v>
      </c>
      <c r="M50" s="23" t="s">
        <v>193</v>
      </c>
      <c r="N50" s="23" t="s">
        <v>193</v>
      </c>
      <c r="O50" s="23" t="s">
        <v>193</v>
      </c>
      <c r="P50" s="23" t="s">
        <v>193</v>
      </c>
      <c r="Q50" s="23" t="s">
        <v>193</v>
      </c>
      <c r="R50" s="23" t="s">
        <v>193</v>
      </c>
      <c r="S50" s="23" t="s">
        <v>193</v>
      </c>
      <c r="T50" s="23">
        <v>2.6269841189999998</v>
      </c>
      <c r="U50" s="23">
        <v>2.6269841189999998</v>
      </c>
      <c r="V50" s="23">
        <v>2.6269841189999998</v>
      </c>
      <c r="W50" s="23">
        <v>2.6269841189999998</v>
      </c>
      <c r="X50" s="23">
        <v>2.6269841189999998</v>
      </c>
      <c r="Y50" s="23">
        <v>2.6269841189999998</v>
      </c>
    </row>
    <row r="51" spans="1:25">
      <c r="A51" s="22" t="s">
        <v>23</v>
      </c>
      <c r="B51" s="24" t="s">
        <v>193</v>
      </c>
      <c r="C51" s="24" t="s">
        <v>193</v>
      </c>
      <c r="D51" s="24" t="s">
        <v>193</v>
      </c>
      <c r="E51" s="24">
        <v>3.3055555820000002</v>
      </c>
      <c r="F51" s="24">
        <v>3.3055555820000002</v>
      </c>
      <c r="G51" s="24">
        <v>3.3055555820000002</v>
      </c>
      <c r="H51" s="24">
        <v>3.3055555820000002</v>
      </c>
      <c r="I51" s="24">
        <v>3.3055555820000002</v>
      </c>
      <c r="J51" s="24">
        <v>3.3055555820000002</v>
      </c>
      <c r="K51" s="24">
        <v>3.3055555820000002</v>
      </c>
      <c r="L51" s="24">
        <v>3.3055555820000002</v>
      </c>
      <c r="M51" s="24">
        <v>3.3055555820000002</v>
      </c>
      <c r="N51" s="24">
        <v>3.3055555820000002</v>
      </c>
      <c r="O51" s="24">
        <v>3.3055555820000002</v>
      </c>
      <c r="P51" s="24">
        <v>3.3055555820000002</v>
      </c>
      <c r="Q51" s="24">
        <v>3.3055555820000002</v>
      </c>
      <c r="R51" s="24">
        <v>3.3055555820000002</v>
      </c>
      <c r="S51" s="24">
        <v>3.051587343</v>
      </c>
      <c r="T51" s="24">
        <v>3.051587343</v>
      </c>
      <c r="U51" s="24">
        <v>3.051587343</v>
      </c>
      <c r="V51" s="24">
        <v>3.051587343</v>
      </c>
      <c r="W51" s="24">
        <v>3.051587343</v>
      </c>
      <c r="X51" s="24">
        <v>2.9246032240000002</v>
      </c>
      <c r="Y51" s="24">
        <v>2.9246032240000002</v>
      </c>
    </row>
    <row r="52" spans="1:25">
      <c r="A52" s="22" t="s">
        <v>24</v>
      </c>
      <c r="B52" s="23">
        <v>2.1825397010000001</v>
      </c>
      <c r="C52" s="23">
        <v>2.1825397010000001</v>
      </c>
      <c r="D52" s="23">
        <v>2.1825397010000001</v>
      </c>
      <c r="E52" s="23">
        <v>2.1825397010000001</v>
      </c>
      <c r="F52" s="23">
        <v>2.1825397010000001</v>
      </c>
      <c r="G52" s="23">
        <v>2.1349205969999998</v>
      </c>
      <c r="H52" s="23">
        <v>2.1349205969999998</v>
      </c>
      <c r="I52" s="23">
        <v>2.1349205969999998</v>
      </c>
      <c r="J52" s="23">
        <v>2.1349205969999998</v>
      </c>
      <c r="K52" s="23">
        <v>2.1349205969999998</v>
      </c>
      <c r="L52" s="23">
        <v>2.1349205969999998</v>
      </c>
      <c r="M52" s="23">
        <v>2.1349205969999998</v>
      </c>
      <c r="N52" s="23">
        <v>2.1349205969999998</v>
      </c>
      <c r="O52" s="23">
        <v>2.1349205969999998</v>
      </c>
      <c r="P52" s="23">
        <v>2.1349205969999998</v>
      </c>
      <c r="Q52" s="23">
        <v>2.1349205969999998</v>
      </c>
      <c r="R52" s="23">
        <v>2.1349205969999998</v>
      </c>
      <c r="S52" s="23">
        <v>2.1349205969999998</v>
      </c>
      <c r="T52" s="23">
        <v>2.1349205969999998</v>
      </c>
      <c r="U52" s="23">
        <v>2.1349205969999998</v>
      </c>
      <c r="V52" s="23">
        <v>2.1349205969999998</v>
      </c>
      <c r="W52" s="23">
        <v>2.198412657</v>
      </c>
      <c r="X52" s="23">
        <v>2.198412657</v>
      </c>
      <c r="Y52" s="23">
        <v>2.198412657</v>
      </c>
    </row>
    <row r="53" spans="1:25">
      <c r="A53" s="22" t="s">
        <v>26</v>
      </c>
      <c r="B53" s="24" t="s">
        <v>193</v>
      </c>
      <c r="C53" s="24" t="s">
        <v>193</v>
      </c>
      <c r="D53" s="24" t="s">
        <v>193</v>
      </c>
      <c r="E53" s="24" t="s">
        <v>193</v>
      </c>
      <c r="F53" s="24" t="s">
        <v>193</v>
      </c>
      <c r="G53" s="24" t="s">
        <v>193</v>
      </c>
      <c r="H53" s="24" t="s">
        <v>193</v>
      </c>
      <c r="I53" s="24" t="s">
        <v>193</v>
      </c>
      <c r="J53" s="24" t="s">
        <v>193</v>
      </c>
      <c r="K53" s="24" t="s">
        <v>193</v>
      </c>
      <c r="L53" s="24" t="s">
        <v>193</v>
      </c>
      <c r="M53" s="24" t="s">
        <v>193</v>
      </c>
      <c r="N53" s="24" t="s">
        <v>193</v>
      </c>
      <c r="O53" s="24" t="s">
        <v>193</v>
      </c>
      <c r="P53" s="24" t="s">
        <v>193</v>
      </c>
      <c r="Q53" s="24" t="s">
        <v>193</v>
      </c>
      <c r="R53" s="24" t="s">
        <v>193</v>
      </c>
      <c r="S53" s="24" t="s">
        <v>193</v>
      </c>
      <c r="T53" s="24">
        <v>2.742063522</v>
      </c>
      <c r="U53" s="24">
        <v>2.742063522</v>
      </c>
      <c r="V53" s="24">
        <v>1.809523821</v>
      </c>
      <c r="W53" s="24">
        <v>1.809523821</v>
      </c>
      <c r="X53" s="24">
        <v>1.809523821</v>
      </c>
      <c r="Y53" s="24">
        <v>1.809523821</v>
      </c>
    </row>
    <row r="54" spans="1:25">
      <c r="A54" s="22" t="s">
        <v>42</v>
      </c>
      <c r="B54" s="23">
        <v>2.7857141489999999</v>
      </c>
      <c r="C54" s="23">
        <v>2.7857141489999999</v>
      </c>
      <c r="D54" s="23">
        <v>2.4523808960000002</v>
      </c>
      <c r="E54" s="23">
        <v>2.4523808960000002</v>
      </c>
      <c r="F54" s="23">
        <v>2.4523808960000002</v>
      </c>
      <c r="G54" s="23">
        <v>2.4523808960000002</v>
      </c>
      <c r="H54" s="23">
        <v>2.4523808960000002</v>
      </c>
      <c r="I54" s="23">
        <v>2.309523821</v>
      </c>
      <c r="J54" s="23">
        <v>2.309523821</v>
      </c>
      <c r="K54" s="23">
        <v>2.309523821</v>
      </c>
      <c r="L54" s="23">
        <v>2.309523821</v>
      </c>
      <c r="M54" s="23">
        <v>2.309523821</v>
      </c>
      <c r="N54" s="23">
        <v>2.1666667460000002</v>
      </c>
      <c r="O54" s="23">
        <v>2.1666667460000002</v>
      </c>
      <c r="P54" s="23">
        <v>2.1666667460000002</v>
      </c>
      <c r="Q54" s="23">
        <v>2.1666667460000002</v>
      </c>
      <c r="R54" s="23">
        <v>2.1666667460000002</v>
      </c>
      <c r="S54" s="23">
        <v>2.1666667460000002</v>
      </c>
      <c r="T54" s="23">
        <v>2.1666667460000002</v>
      </c>
      <c r="U54" s="23">
        <v>2.1666667460000002</v>
      </c>
      <c r="V54" s="23">
        <v>2.1666667460000002</v>
      </c>
      <c r="W54" s="23">
        <v>2.1666667460000002</v>
      </c>
      <c r="X54" s="23">
        <v>2.1666667460000002</v>
      </c>
      <c r="Y54" s="23">
        <v>2.1666667460000002</v>
      </c>
    </row>
    <row r="55" spans="1:25">
      <c r="A55" s="22" t="s">
        <v>28</v>
      </c>
      <c r="B55" s="24">
        <v>2.3412699699999999</v>
      </c>
      <c r="C55" s="24">
        <v>2.3412699699999999</v>
      </c>
      <c r="D55" s="24">
        <v>2.3412699699999999</v>
      </c>
      <c r="E55" s="24">
        <v>2.3412699699999999</v>
      </c>
      <c r="F55" s="24">
        <v>2.3412699699999999</v>
      </c>
      <c r="G55" s="24">
        <v>2.3412699699999999</v>
      </c>
      <c r="H55" s="24">
        <v>2.3412699699999999</v>
      </c>
      <c r="I55" s="24">
        <v>2.3412699699999999</v>
      </c>
      <c r="J55" s="24">
        <v>2.3412699699999999</v>
      </c>
      <c r="K55" s="24">
        <v>2.3412699699999999</v>
      </c>
      <c r="L55" s="24">
        <v>2.3412699699999999</v>
      </c>
      <c r="M55" s="24">
        <v>2.3412699699999999</v>
      </c>
      <c r="N55" s="24">
        <v>2.3412699699999999</v>
      </c>
      <c r="O55" s="24">
        <v>2.4682540890000002</v>
      </c>
      <c r="P55" s="24">
        <v>2.4682540890000002</v>
      </c>
      <c r="Q55" s="24">
        <v>2.4682540890000002</v>
      </c>
      <c r="R55" s="24">
        <v>2.4682540890000002</v>
      </c>
      <c r="S55" s="24">
        <v>2.4682540890000002</v>
      </c>
      <c r="T55" s="24">
        <v>2.4682540890000002</v>
      </c>
      <c r="U55" s="24">
        <v>2.3849205969999998</v>
      </c>
      <c r="V55" s="24">
        <v>2.3849205969999998</v>
      </c>
      <c r="W55" s="24">
        <v>2.3849205969999998</v>
      </c>
      <c r="X55" s="24">
        <v>2.3849205969999998</v>
      </c>
      <c r="Y55" s="24">
        <v>2.3849205969999998</v>
      </c>
    </row>
    <row r="56" spans="1:25">
      <c r="A56" s="22" t="s">
        <v>25</v>
      </c>
      <c r="B56" s="23">
        <v>2.5833332539999998</v>
      </c>
      <c r="C56" s="23">
        <v>2.5833332539999998</v>
      </c>
      <c r="D56" s="23">
        <v>2.5833332539999998</v>
      </c>
      <c r="E56" s="23">
        <v>2.5833332539999998</v>
      </c>
      <c r="F56" s="23">
        <v>2.6785714629999999</v>
      </c>
      <c r="G56" s="23">
        <v>2.6785714629999999</v>
      </c>
      <c r="H56" s="23">
        <v>2.6785714629999999</v>
      </c>
      <c r="I56" s="23">
        <v>2.6785714629999999</v>
      </c>
      <c r="J56" s="23">
        <v>2.6785714629999999</v>
      </c>
      <c r="K56" s="23">
        <v>2.6785714629999999</v>
      </c>
      <c r="L56" s="23">
        <v>2.6785714629999999</v>
      </c>
      <c r="M56" s="23">
        <v>2.6785714629999999</v>
      </c>
      <c r="N56" s="23">
        <v>2.6785714629999999</v>
      </c>
      <c r="O56" s="23">
        <v>2.6785714629999999</v>
      </c>
      <c r="P56" s="23">
        <v>2.869047642</v>
      </c>
      <c r="Q56" s="23">
        <v>2.869047642</v>
      </c>
      <c r="R56" s="23">
        <v>2.869047642</v>
      </c>
      <c r="S56" s="23">
        <v>2.869047642</v>
      </c>
      <c r="T56" s="23">
        <v>2.869047642</v>
      </c>
      <c r="U56" s="23">
        <v>2.869047642</v>
      </c>
      <c r="V56" s="23">
        <v>2.869047642</v>
      </c>
      <c r="W56" s="23">
        <v>2.869047642</v>
      </c>
      <c r="X56" s="23">
        <v>2.869047642</v>
      </c>
      <c r="Y56" s="23">
        <v>2.869047642</v>
      </c>
    </row>
    <row r="57" spans="1:25">
      <c r="A57" s="22" t="s">
        <v>48</v>
      </c>
      <c r="B57" s="24">
        <v>2.801587343</v>
      </c>
      <c r="C57" s="24">
        <v>2.801587343</v>
      </c>
      <c r="D57" s="24">
        <v>2.801587343</v>
      </c>
      <c r="E57" s="24">
        <v>2.801587343</v>
      </c>
      <c r="F57" s="24">
        <v>2.801587343</v>
      </c>
      <c r="G57" s="24">
        <v>2.801587343</v>
      </c>
      <c r="H57" s="24">
        <v>2.801587343</v>
      </c>
      <c r="I57" s="24">
        <v>2.801587343</v>
      </c>
      <c r="J57" s="24">
        <v>2.801587343</v>
      </c>
      <c r="K57" s="24">
        <v>2.801587343</v>
      </c>
      <c r="L57" s="24">
        <v>2.801587343</v>
      </c>
      <c r="M57" s="24">
        <v>2.801587343</v>
      </c>
      <c r="N57" s="24">
        <v>2.801587343</v>
      </c>
      <c r="O57" s="24">
        <v>2.801587343</v>
      </c>
      <c r="P57" s="24">
        <v>2.801587343</v>
      </c>
      <c r="Q57" s="24">
        <v>2.801587343</v>
      </c>
      <c r="R57" s="24">
        <v>2.801587343</v>
      </c>
      <c r="S57" s="24">
        <v>2.801587343</v>
      </c>
      <c r="T57" s="24">
        <v>2.801587343</v>
      </c>
      <c r="U57" s="24">
        <v>2.801587343</v>
      </c>
      <c r="V57" s="24">
        <v>2.801587343</v>
      </c>
      <c r="W57" s="24">
        <v>2.1666667460000002</v>
      </c>
      <c r="X57" s="24">
        <v>2.1666667460000002</v>
      </c>
      <c r="Y57" s="24">
        <v>2.119047642</v>
      </c>
    </row>
    <row r="58" spans="1:25">
      <c r="A58" s="22" t="s">
        <v>34</v>
      </c>
      <c r="B58" s="23">
        <v>2.0039682390000002</v>
      </c>
      <c r="C58" s="23">
        <v>2.0039682390000002</v>
      </c>
      <c r="D58" s="23">
        <v>2.0039682390000002</v>
      </c>
      <c r="E58" s="23">
        <v>2.0039682390000002</v>
      </c>
      <c r="F58" s="23">
        <v>2.0039682390000002</v>
      </c>
      <c r="G58" s="23">
        <v>2.0039682390000002</v>
      </c>
      <c r="H58" s="23">
        <v>2.0039682390000002</v>
      </c>
      <c r="I58" s="23">
        <v>2.0039682390000002</v>
      </c>
      <c r="J58" s="23">
        <v>2.0039682390000002</v>
      </c>
      <c r="K58" s="23">
        <v>2.0039682390000002</v>
      </c>
      <c r="L58" s="23">
        <v>2.0039682390000002</v>
      </c>
      <c r="M58" s="23">
        <v>2.0039682390000002</v>
      </c>
      <c r="N58" s="23">
        <v>2.0039682390000002</v>
      </c>
      <c r="O58" s="23">
        <v>2.0039682390000002</v>
      </c>
      <c r="P58" s="23">
        <v>2.0039682390000002</v>
      </c>
      <c r="Q58" s="23">
        <v>2.0039682390000002</v>
      </c>
      <c r="R58" s="23">
        <v>2.0039682390000002</v>
      </c>
      <c r="S58" s="23">
        <v>2.0039682390000002</v>
      </c>
      <c r="T58" s="23">
        <v>2.0039682390000002</v>
      </c>
      <c r="U58" s="23">
        <v>2.0039682390000002</v>
      </c>
      <c r="V58" s="23">
        <v>2.0039682390000002</v>
      </c>
      <c r="W58" s="23">
        <v>2.0039682390000002</v>
      </c>
      <c r="X58" s="23">
        <v>2.0039682390000002</v>
      </c>
      <c r="Y58" s="23">
        <v>1.5873016120000001</v>
      </c>
    </row>
    <row r="59" spans="1:25">
      <c r="A59" s="22" t="s">
        <v>49</v>
      </c>
      <c r="B59" s="24" t="s">
        <v>193</v>
      </c>
      <c r="C59" s="24" t="s">
        <v>193</v>
      </c>
      <c r="D59" s="24" t="s">
        <v>193</v>
      </c>
      <c r="E59" s="24" t="s">
        <v>193</v>
      </c>
      <c r="F59" s="24" t="s">
        <v>193</v>
      </c>
      <c r="G59" s="24" t="s">
        <v>193</v>
      </c>
      <c r="H59" s="24" t="s">
        <v>193</v>
      </c>
      <c r="I59" s="24" t="s">
        <v>193</v>
      </c>
      <c r="J59" s="24" t="s">
        <v>193</v>
      </c>
      <c r="K59" s="24" t="s">
        <v>193</v>
      </c>
      <c r="L59" s="24" t="s">
        <v>193</v>
      </c>
      <c r="M59" s="24" t="s">
        <v>193</v>
      </c>
      <c r="N59" s="24" t="s">
        <v>193</v>
      </c>
      <c r="O59" s="24" t="s">
        <v>193</v>
      </c>
      <c r="P59" s="24" t="s">
        <v>193</v>
      </c>
      <c r="Q59" s="24" t="s">
        <v>193</v>
      </c>
      <c r="R59" s="24" t="s">
        <v>193</v>
      </c>
      <c r="S59" s="24" t="s">
        <v>193</v>
      </c>
      <c r="T59" s="24">
        <v>1.7301586870000001</v>
      </c>
      <c r="U59" s="24">
        <v>1.7301586870000001</v>
      </c>
      <c r="V59" s="24">
        <v>1.7301586870000001</v>
      </c>
      <c r="W59" s="24">
        <v>1.7301586870000001</v>
      </c>
      <c r="X59" s="24">
        <v>1.7301586870000001</v>
      </c>
      <c r="Y59" s="24">
        <v>1.7301586870000001</v>
      </c>
    </row>
    <row r="60" spans="1:25">
      <c r="A60" s="22" t="s">
        <v>50</v>
      </c>
      <c r="B60" s="23">
        <v>1.43650794</v>
      </c>
      <c r="C60" s="23">
        <v>1.43650794</v>
      </c>
      <c r="D60" s="23">
        <v>1.43650794</v>
      </c>
      <c r="E60" s="23">
        <v>1.43650794</v>
      </c>
      <c r="F60" s="23">
        <v>1.43650794</v>
      </c>
      <c r="G60" s="23">
        <v>1.43650794</v>
      </c>
      <c r="H60" s="23">
        <v>1.43650794</v>
      </c>
      <c r="I60" s="23">
        <v>1.43650794</v>
      </c>
      <c r="J60" s="23">
        <v>1.43650794</v>
      </c>
      <c r="K60" s="23">
        <v>1.43650794</v>
      </c>
      <c r="L60" s="23">
        <v>1.43650794</v>
      </c>
      <c r="M60" s="23">
        <v>1.43650794</v>
      </c>
      <c r="N60" s="23">
        <v>1.43650794</v>
      </c>
      <c r="O60" s="23">
        <v>1.43650794</v>
      </c>
      <c r="P60" s="23">
        <v>1.43650794</v>
      </c>
      <c r="Q60" s="23">
        <v>1.43650794</v>
      </c>
      <c r="R60" s="23">
        <v>1.2698413129999999</v>
      </c>
      <c r="S60" s="23">
        <v>1.2698413129999999</v>
      </c>
      <c r="T60" s="23">
        <v>1.2698413129999999</v>
      </c>
      <c r="U60" s="23">
        <v>1.2698413129999999</v>
      </c>
      <c r="V60" s="23">
        <v>1.2698413129999999</v>
      </c>
      <c r="W60" s="23">
        <v>1.2698413129999999</v>
      </c>
      <c r="X60" s="23">
        <v>1.3968254330000001</v>
      </c>
      <c r="Y60" s="23">
        <v>1.3968254330000001</v>
      </c>
    </row>
    <row r="61" spans="1:25">
      <c r="A61" s="22" t="s">
        <v>63</v>
      </c>
      <c r="B61" s="24" t="s">
        <v>193</v>
      </c>
      <c r="C61" s="24" t="s">
        <v>193</v>
      </c>
      <c r="D61" s="24" t="s">
        <v>193</v>
      </c>
      <c r="E61" s="24" t="s">
        <v>193</v>
      </c>
      <c r="F61" s="24" t="s">
        <v>193</v>
      </c>
      <c r="G61" s="24" t="s">
        <v>193</v>
      </c>
      <c r="H61" s="24" t="s">
        <v>193</v>
      </c>
      <c r="I61" s="24" t="s">
        <v>193</v>
      </c>
      <c r="J61" s="24" t="s">
        <v>193</v>
      </c>
      <c r="K61" s="24" t="s">
        <v>193</v>
      </c>
      <c r="L61" s="24" t="s">
        <v>193</v>
      </c>
      <c r="M61" s="24" t="s">
        <v>193</v>
      </c>
      <c r="N61" s="24" t="s">
        <v>193</v>
      </c>
      <c r="O61" s="24" t="s">
        <v>193</v>
      </c>
      <c r="P61" s="24" t="s">
        <v>193</v>
      </c>
      <c r="Q61" s="24" t="s">
        <v>193</v>
      </c>
      <c r="R61" s="24" t="s">
        <v>193</v>
      </c>
      <c r="S61" s="24" t="s">
        <v>193</v>
      </c>
      <c r="T61" s="24">
        <v>2.0357143880000002</v>
      </c>
      <c r="U61" s="24">
        <v>2.0357143880000002</v>
      </c>
      <c r="V61" s="24">
        <v>2.0357143880000002</v>
      </c>
      <c r="W61" s="24">
        <v>2.0357143880000002</v>
      </c>
      <c r="X61" s="24">
        <v>2.0357143880000002</v>
      </c>
      <c r="Y61" s="24">
        <v>2.0357143880000002</v>
      </c>
    </row>
    <row r="62" spans="1:25">
      <c r="A62" s="22" t="s">
        <v>29</v>
      </c>
      <c r="B62" s="23">
        <v>2.7619047160000001</v>
      </c>
      <c r="C62" s="23">
        <v>2.7619047160000001</v>
      </c>
      <c r="D62" s="23">
        <v>2.7619047160000001</v>
      </c>
      <c r="E62" s="23">
        <v>2.7619047160000001</v>
      </c>
      <c r="F62" s="23">
        <v>2.7619047160000001</v>
      </c>
      <c r="G62" s="23">
        <v>2.7619047160000001</v>
      </c>
      <c r="H62" s="23">
        <v>2.7619047160000001</v>
      </c>
      <c r="I62" s="23">
        <v>2.7619047160000001</v>
      </c>
      <c r="J62" s="23">
        <v>2.7619047160000001</v>
      </c>
      <c r="K62" s="23">
        <v>2.7619047160000001</v>
      </c>
      <c r="L62" s="23">
        <v>2.7619047160000001</v>
      </c>
      <c r="M62" s="23">
        <v>2.7619047160000001</v>
      </c>
      <c r="N62" s="23">
        <v>2.7619047160000001</v>
      </c>
      <c r="O62" s="23">
        <v>2.7619047160000001</v>
      </c>
      <c r="P62" s="23">
        <v>2.7619047160000001</v>
      </c>
      <c r="Q62" s="23">
        <v>2.7619047160000001</v>
      </c>
      <c r="R62" s="23">
        <v>2.7619047160000001</v>
      </c>
      <c r="S62" s="23">
        <v>2.7619047160000001</v>
      </c>
      <c r="T62" s="23">
        <v>2.7619047160000001</v>
      </c>
      <c r="U62" s="23">
        <v>2.7619047160000001</v>
      </c>
      <c r="V62" s="23">
        <v>2.7619047160000001</v>
      </c>
      <c r="W62" s="23">
        <v>2.7619047160000001</v>
      </c>
      <c r="X62" s="23">
        <v>2.7619047160000001</v>
      </c>
      <c r="Y62" s="23">
        <v>2.5119047160000001</v>
      </c>
    </row>
    <row r="63" spans="1:25">
      <c r="A63" s="22" t="s">
        <v>51</v>
      </c>
      <c r="B63" s="24">
        <v>1.702380896</v>
      </c>
      <c r="C63" s="24">
        <v>1.702380896</v>
      </c>
      <c r="D63" s="24">
        <v>1.702380896</v>
      </c>
      <c r="E63" s="24">
        <v>1.702380896</v>
      </c>
      <c r="F63" s="24">
        <v>1.702380896</v>
      </c>
      <c r="G63" s="24">
        <v>1.702380896</v>
      </c>
      <c r="H63" s="24">
        <v>1.702380896</v>
      </c>
      <c r="I63" s="24">
        <v>1.702380896</v>
      </c>
      <c r="J63" s="24">
        <v>1.702380896</v>
      </c>
      <c r="K63" s="24">
        <v>1.702380896</v>
      </c>
      <c r="L63" s="24">
        <v>1.702380896</v>
      </c>
      <c r="M63" s="24">
        <v>1.702380896</v>
      </c>
      <c r="N63" s="24">
        <v>1.702380896</v>
      </c>
      <c r="O63" s="24">
        <v>1.702380896</v>
      </c>
      <c r="P63" s="24">
        <v>1.702380896</v>
      </c>
      <c r="Q63" s="24">
        <v>1.702380896</v>
      </c>
      <c r="R63" s="24">
        <v>1.702380896</v>
      </c>
      <c r="S63" s="24">
        <v>1.369047642</v>
      </c>
      <c r="T63" s="24">
        <v>1.369047642</v>
      </c>
      <c r="U63" s="24">
        <v>1.369047642</v>
      </c>
      <c r="V63" s="24">
        <v>1.369047642</v>
      </c>
      <c r="W63" s="24">
        <v>1.369047642</v>
      </c>
      <c r="X63" s="24">
        <v>1.369047642</v>
      </c>
      <c r="Y63" s="24">
        <v>1.369047642</v>
      </c>
    </row>
    <row r="64" spans="1:25">
      <c r="A64" s="22" t="s">
        <v>52</v>
      </c>
      <c r="B64" s="23">
        <v>3.0357143880000002</v>
      </c>
      <c r="C64" s="23">
        <v>3.0357143880000002</v>
      </c>
      <c r="D64" s="23">
        <v>3.0357143880000002</v>
      </c>
      <c r="E64" s="23">
        <v>3.0357143880000002</v>
      </c>
      <c r="F64" s="23">
        <v>3.0357143880000002</v>
      </c>
      <c r="G64" s="23">
        <v>3.0357143880000002</v>
      </c>
      <c r="H64" s="23">
        <v>3.0357143880000002</v>
      </c>
      <c r="I64" s="23">
        <v>3.0357143880000002</v>
      </c>
      <c r="J64" s="23">
        <v>2.369047642</v>
      </c>
      <c r="K64" s="23">
        <v>2.369047642</v>
      </c>
      <c r="L64" s="23">
        <v>2.369047642</v>
      </c>
      <c r="M64" s="23">
        <v>2.369047642</v>
      </c>
      <c r="N64" s="23">
        <v>2.369047642</v>
      </c>
      <c r="O64" s="23">
        <v>2.369047642</v>
      </c>
      <c r="P64" s="23">
        <v>2.369047642</v>
      </c>
      <c r="Q64" s="23">
        <v>2.369047642</v>
      </c>
      <c r="R64" s="23">
        <v>2.369047642</v>
      </c>
      <c r="S64" s="23">
        <v>2.369047642</v>
      </c>
      <c r="T64" s="23">
        <v>2.369047642</v>
      </c>
      <c r="U64" s="23">
        <v>2.369047642</v>
      </c>
      <c r="V64" s="23">
        <v>2.369047642</v>
      </c>
      <c r="W64" s="23">
        <v>2.369047642</v>
      </c>
      <c r="X64" s="23">
        <v>2.369047642</v>
      </c>
      <c r="Y64" s="23">
        <v>2.369047642</v>
      </c>
    </row>
    <row r="65" spans="1:25">
      <c r="A65" s="22" t="s">
        <v>33</v>
      </c>
      <c r="B65" s="24" t="s">
        <v>193</v>
      </c>
      <c r="C65" s="24" t="s">
        <v>193</v>
      </c>
      <c r="D65" s="24" t="s">
        <v>193</v>
      </c>
      <c r="E65" s="24" t="s">
        <v>193</v>
      </c>
      <c r="F65" s="24" t="s">
        <v>193</v>
      </c>
      <c r="G65" s="24" t="s">
        <v>193</v>
      </c>
      <c r="H65" s="24" t="s">
        <v>193</v>
      </c>
      <c r="I65" s="24" t="s">
        <v>193</v>
      </c>
      <c r="J65" s="24" t="s">
        <v>193</v>
      </c>
      <c r="K65" s="24" t="s">
        <v>193</v>
      </c>
      <c r="L65" s="24" t="s">
        <v>193</v>
      </c>
      <c r="M65" s="24" t="s">
        <v>193</v>
      </c>
      <c r="N65" s="24" t="s">
        <v>193</v>
      </c>
      <c r="O65" s="24" t="s">
        <v>193</v>
      </c>
      <c r="P65" s="24" t="s">
        <v>193</v>
      </c>
      <c r="Q65" s="24" t="s">
        <v>193</v>
      </c>
      <c r="R65" s="24" t="s">
        <v>193</v>
      </c>
      <c r="S65" s="24" t="s">
        <v>193</v>
      </c>
      <c r="T65" s="24">
        <v>2.2460317609999998</v>
      </c>
      <c r="U65" s="24">
        <v>2.2460317609999998</v>
      </c>
      <c r="V65" s="24">
        <v>2.2460317609999998</v>
      </c>
      <c r="W65" s="24">
        <v>2.2460317609999998</v>
      </c>
      <c r="X65" s="24">
        <v>2.2460317609999998</v>
      </c>
      <c r="Y65" s="24">
        <v>2.2460317609999998</v>
      </c>
    </row>
    <row r="66" spans="1:25">
      <c r="A66" s="22" t="s">
        <v>53</v>
      </c>
      <c r="B66" s="23">
        <v>2.1944444179999998</v>
      </c>
      <c r="C66" s="23">
        <v>2.1944444179999998</v>
      </c>
      <c r="D66" s="23">
        <v>2.1944444179999998</v>
      </c>
      <c r="E66" s="23">
        <v>2.1944444179999998</v>
      </c>
      <c r="F66" s="23">
        <v>2.1944444179999998</v>
      </c>
      <c r="G66" s="23">
        <v>2.1944444179999998</v>
      </c>
      <c r="H66" s="23">
        <v>2.1944444179999998</v>
      </c>
      <c r="I66" s="23">
        <v>2.1944444179999998</v>
      </c>
      <c r="J66" s="23">
        <v>2.1944444179999998</v>
      </c>
      <c r="K66" s="23">
        <v>2.1944444179999998</v>
      </c>
      <c r="L66" s="23">
        <v>2.1944444179999998</v>
      </c>
      <c r="M66" s="23">
        <v>2.1944444179999998</v>
      </c>
      <c r="N66" s="23">
        <v>2.1944444179999998</v>
      </c>
      <c r="O66" s="23">
        <v>2.1944444179999998</v>
      </c>
      <c r="P66" s="23">
        <v>2.1944444179999998</v>
      </c>
      <c r="Q66" s="23">
        <v>2.1944444179999998</v>
      </c>
      <c r="R66" s="23">
        <v>2.1944444179999998</v>
      </c>
      <c r="S66" s="23">
        <v>2.1944444179999998</v>
      </c>
      <c r="T66" s="23">
        <v>2.1944444179999998</v>
      </c>
      <c r="U66" s="23">
        <v>2.1944444179999998</v>
      </c>
      <c r="V66" s="23">
        <v>2.1944444179999998</v>
      </c>
      <c r="W66" s="23">
        <v>2.1944444179999998</v>
      </c>
      <c r="X66" s="23">
        <v>2.1944444179999998</v>
      </c>
      <c r="Y66" s="23">
        <v>2.027777672</v>
      </c>
    </row>
    <row r="67" spans="1:25">
      <c r="A67" s="22" t="s">
        <v>36</v>
      </c>
      <c r="B67" s="24">
        <v>3.043095112</v>
      </c>
      <c r="C67" s="24">
        <v>3.0330953599999999</v>
      </c>
      <c r="D67" s="24">
        <v>3.0214285849999998</v>
      </c>
      <c r="E67" s="24">
        <v>3.0732538699999998</v>
      </c>
      <c r="F67" s="24">
        <v>2.8965871330000001</v>
      </c>
      <c r="G67" s="24">
        <v>2.837301493</v>
      </c>
      <c r="H67" s="24">
        <v>2.837301493</v>
      </c>
      <c r="I67" s="24">
        <v>2.837301493</v>
      </c>
      <c r="J67" s="24">
        <v>2.837301493</v>
      </c>
      <c r="K67" s="24">
        <v>2.8849205969999998</v>
      </c>
      <c r="L67" s="24">
        <v>2.8849205969999998</v>
      </c>
      <c r="M67" s="24">
        <v>2.8849205969999998</v>
      </c>
      <c r="N67" s="24">
        <v>2.8849205969999998</v>
      </c>
      <c r="O67" s="24">
        <v>2.8849205969999998</v>
      </c>
      <c r="P67" s="24">
        <v>2.8849205969999998</v>
      </c>
      <c r="Q67" s="24">
        <v>2.8849205969999998</v>
      </c>
      <c r="R67" s="24">
        <v>2.8849205969999998</v>
      </c>
      <c r="S67" s="24">
        <v>2.8849205969999998</v>
      </c>
      <c r="T67" s="24">
        <v>2.8849205969999998</v>
      </c>
      <c r="U67" s="24">
        <v>2.8214285370000001</v>
      </c>
      <c r="V67" s="24">
        <v>2.8214285370000001</v>
      </c>
      <c r="W67" s="24">
        <v>2.8214285370000001</v>
      </c>
      <c r="X67" s="24">
        <v>2.8214285370000001</v>
      </c>
      <c r="Y67" s="24">
        <v>2.8214285370000001</v>
      </c>
    </row>
    <row r="68" spans="1:25">
      <c r="A68" s="22" t="s">
        <v>54</v>
      </c>
      <c r="B68" s="23">
        <v>1.2428570990000001</v>
      </c>
      <c r="C68" s="23">
        <v>1.2428570990000001</v>
      </c>
      <c r="D68" s="23">
        <v>1.2428570990000001</v>
      </c>
      <c r="E68" s="23">
        <v>1.2428570990000001</v>
      </c>
      <c r="F68" s="23">
        <v>1.2428570990000001</v>
      </c>
      <c r="G68" s="23">
        <v>1.2428570990000001</v>
      </c>
      <c r="H68" s="23">
        <v>1.2428570990000001</v>
      </c>
      <c r="I68" s="23">
        <v>1.2428570990000001</v>
      </c>
      <c r="J68" s="23">
        <v>1.2428570990000001</v>
      </c>
      <c r="K68" s="23">
        <v>1.2428570990000001</v>
      </c>
      <c r="L68" s="23">
        <v>1.2428570990000001</v>
      </c>
      <c r="M68" s="23">
        <v>1.559523821</v>
      </c>
      <c r="N68" s="23">
        <v>1.559523821</v>
      </c>
      <c r="O68" s="23">
        <v>1.559523821</v>
      </c>
      <c r="P68" s="23">
        <v>1.559523821</v>
      </c>
      <c r="Q68" s="23">
        <v>1.559523821</v>
      </c>
      <c r="R68" s="23">
        <v>1.559523821</v>
      </c>
      <c r="S68" s="23">
        <v>1.559523821</v>
      </c>
      <c r="T68" s="23">
        <v>1.559523821</v>
      </c>
      <c r="U68" s="23">
        <v>1.559523821</v>
      </c>
      <c r="V68" s="23">
        <v>1.559523821</v>
      </c>
      <c r="W68" s="23">
        <v>1.559523821</v>
      </c>
      <c r="X68" s="23">
        <v>1.3928571940000001</v>
      </c>
      <c r="Y68" s="23">
        <v>1.3928571940000001</v>
      </c>
    </row>
    <row r="69" spans="1:25">
      <c r="A69" s="22" t="s">
        <v>55</v>
      </c>
      <c r="B69" s="24">
        <v>2.3333332539999998</v>
      </c>
      <c r="C69" s="24">
        <v>2.3333332539999998</v>
      </c>
      <c r="D69" s="24">
        <v>2.3333332539999998</v>
      </c>
      <c r="E69" s="24">
        <v>2.3333332539999998</v>
      </c>
      <c r="F69" s="24">
        <v>2.3333332539999998</v>
      </c>
      <c r="G69" s="24">
        <v>2.3333332539999998</v>
      </c>
      <c r="H69" s="24">
        <v>2.3333332539999998</v>
      </c>
      <c r="I69" s="24">
        <v>2.3333332539999998</v>
      </c>
      <c r="J69" s="24">
        <v>2.3333332539999998</v>
      </c>
      <c r="K69" s="24">
        <v>2.3333332539999998</v>
      </c>
      <c r="L69" s="24">
        <v>2.3333332539999998</v>
      </c>
      <c r="M69" s="24">
        <v>2.3333332539999998</v>
      </c>
      <c r="N69" s="24">
        <v>2.3333332539999998</v>
      </c>
      <c r="O69" s="24">
        <v>2.3333332539999998</v>
      </c>
      <c r="P69" s="24">
        <v>2.3333332539999998</v>
      </c>
      <c r="Q69" s="24">
        <v>2.3333332539999998</v>
      </c>
      <c r="R69" s="24">
        <v>2.3333332539999998</v>
      </c>
      <c r="S69" s="24">
        <v>2.3333332539999998</v>
      </c>
      <c r="T69" s="24">
        <v>2.3333332539999998</v>
      </c>
      <c r="U69" s="24">
        <v>2.3333332539999998</v>
      </c>
      <c r="V69" s="24">
        <v>2.3333332539999998</v>
      </c>
      <c r="W69" s="24">
        <v>2.3333332539999998</v>
      </c>
      <c r="X69" s="24">
        <v>2.3333332539999998</v>
      </c>
      <c r="Y69" s="24">
        <v>2.3333332539999998</v>
      </c>
    </row>
    <row r="70" spans="1:25">
      <c r="A70" s="22" t="s">
        <v>38</v>
      </c>
      <c r="B70" s="23">
        <v>2.2301588059999999</v>
      </c>
      <c r="C70" s="23">
        <v>2.2301588059999999</v>
      </c>
      <c r="D70" s="23">
        <v>2.2301588059999999</v>
      </c>
      <c r="E70" s="23">
        <v>2.2301588059999999</v>
      </c>
      <c r="F70" s="23">
        <v>2.2301588059999999</v>
      </c>
      <c r="G70" s="23">
        <v>2.2301588059999999</v>
      </c>
      <c r="H70" s="23">
        <v>2.2301588059999999</v>
      </c>
      <c r="I70" s="23">
        <v>2.2301588059999999</v>
      </c>
      <c r="J70" s="23">
        <v>2.2301588059999999</v>
      </c>
      <c r="K70" s="23">
        <v>2.2301588059999999</v>
      </c>
      <c r="L70" s="23">
        <v>2.2301588059999999</v>
      </c>
      <c r="M70" s="23">
        <v>2.2301588059999999</v>
      </c>
      <c r="N70" s="23">
        <v>2.2301588059999999</v>
      </c>
      <c r="O70" s="23">
        <v>2.2301588059999999</v>
      </c>
      <c r="P70" s="23">
        <v>2.2301588059999999</v>
      </c>
      <c r="Q70" s="23">
        <v>2.2301588059999999</v>
      </c>
      <c r="R70" s="23">
        <v>2.2301588059999999</v>
      </c>
      <c r="S70" s="23">
        <v>2.2301588059999999</v>
      </c>
      <c r="T70" s="23">
        <v>2.2301588059999999</v>
      </c>
      <c r="U70" s="23">
        <v>2.2301588059999999</v>
      </c>
      <c r="V70" s="23">
        <v>2.2301588059999999</v>
      </c>
      <c r="W70" s="23">
        <v>2.2301588059999999</v>
      </c>
      <c r="X70" s="23">
        <v>2.2301588059999999</v>
      </c>
      <c r="Y70" s="23">
        <v>2.2301588059999999</v>
      </c>
    </row>
    <row r="71" spans="1:25">
      <c r="A71" s="22" t="s">
        <v>56</v>
      </c>
      <c r="B71" s="24">
        <v>4.8333334920000004</v>
      </c>
      <c r="C71" s="24">
        <v>4.8333334920000004</v>
      </c>
      <c r="D71" s="24">
        <v>4.5833334920000004</v>
      </c>
      <c r="E71" s="24">
        <v>4.5833334920000004</v>
      </c>
      <c r="F71" s="24">
        <v>4.5833334920000004</v>
      </c>
      <c r="G71" s="24">
        <v>4.5833334920000004</v>
      </c>
      <c r="H71" s="24">
        <v>4.5833334920000004</v>
      </c>
      <c r="I71" s="24">
        <v>4.5833334920000004</v>
      </c>
      <c r="J71" s="24">
        <v>4.5833334920000004</v>
      </c>
      <c r="K71" s="24">
        <v>4.5833334920000004</v>
      </c>
      <c r="L71" s="24">
        <v>4.5833334920000004</v>
      </c>
      <c r="M71" s="24">
        <v>4.5833334920000004</v>
      </c>
      <c r="N71" s="24">
        <v>4.5833334920000004</v>
      </c>
      <c r="O71" s="24">
        <v>4.5833334920000004</v>
      </c>
      <c r="P71" s="24">
        <v>4.4166665079999996</v>
      </c>
      <c r="Q71" s="24">
        <v>4.4166665079999996</v>
      </c>
      <c r="R71" s="24">
        <v>4.4166665079999996</v>
      </c>
      <c r="S71" s="24">
        <v>4.4166665079999996</v>
      </c>
      <c r="T71" s="24">
        <v>4.4166665079999996</v>
      </c>
      <c r="U71" s="24">
        <v>4.4166665079999996</v>
      </c>
      <c r="V71" s="24">
        <v>4.130952358</v>
      </c>
      <c r="W71" s="24">
        <v>4.130952358</v>
      </c>
      <c r="X71" s="24">
        <v>3.559523821</v>
      </c>
      <c r="Y71" s="24">
        <v>3.184523821</v>
      </c>
    </row>
    <row r="72" spans="1:25">
      <c r="A72" s="970" t="s">
        <v>57</v>
      </c>
      <c r="B72" s="971" t="s">
        <v>193</v>
      </c>
      <c r="C72" s="971" t="s">
        <v>193</v>
      </c>
      <c r="D72" s="971" t="s">
        <v>193</v>
      </c>
      <c r="E72" s="971">
        <v>2.472222328</v>
      </c>
      <c r="F72" s="971">
        <v>2.472222328</v>
      </c>
      <c r="G72" s="971">
        <v>2.472222328</v>
      </c>
      <c r="H72" s="971">
        <v>2.472222328</v>
      </c>
      <c r="I72" s="971">
        <v>2.472222328</v>
      </c>
      <c r="J72" s="971">
        <v>2.472222328</v>
      </c>
      <c r="K72" s="971">
        <v>2.472222328</v>
      </c>
      <c r="L72" s="971">
        <v>2.472222328</v>
      </c>
      <c r="M72" s="971">
        <v>2.472222328</v>
      </c>
      <c r="N72" s="971">
        <v>2.472222328</v>
      </c>
      <c r="O72" s="971">
        <v>2.3055555820000002</v>
      </c>
      <c r="P72" s="971">
        <v>2.222222328</v>
      </c>
      <c r="Q72" s="971">
        <v>2.222222328</v>
      </c>
      <c r="R72" s="971">
        <v>2.222222328</v>
      </c>
      <c r="S72" s="971">
        <v>2.222222328</v>
      </c>
      <c r="T72" s="971">
        <v>2.222222328</v>
      </c>
      <c r="U72" s="971">
        <v>2.222222328</v>
      </c>
      <c r="V72" s="971">
        <v>2.222222328</v>
      </c>
      <c r="W72" s="971">
        <v>2.222222328</v>
      </c>
      <c r="X72" s="971">
        <v>1.7142857309999999</v>
      </c>
      <c r="Y72" s="971">
        <v>1.8412698510000001</v>
      </c>
    </row>
    <row r="73" spans="1:25">
      <c r="A73" s="22" t="s">
        <v>40</v>
      </c>
      <c r="B73" s="24" t="s">
        <v>193</v>
      </c>
      <c r="C73" s="24" t="s">
        <v>193</v>
      </c>
      <c r="D73" s="24" t="s">
        <v>193</v>
      </c>
      <c r="E73" s="24" t="s">
        <v>193</v>
      </c>
      <c r="F73" s="24" t="s">
        <v>193</v>
      </c>
      <c r="G73" s="24" t="s">
        <v>193</v>
      </c>
      <c r="H73" s="24" t="s">
        <v>193</v>
      </c>
      <c r="I73" s="24" t="s">
        <v>193</v>
      </c>
      <c r="J73" s="24" t="s">
        <v>193</v>
      </c>
      <c r="K73" s="24" t="s">
        <v>193</v>
      </c>
      <c r="L73" s="24" t="s">
        <v>193</v>
      </c>
      <c r="M73" s="24" t="s">
        <v>193</v>
      </c>
      <c r="N73" s="24" t="s">
        <v>193</v>
      </c>
      <c r="O73" s="24" t="s">
        <v>193</v>
      </c>
      <c r="P73" s="24" t="s">
        <v>193</v>
      </c>
      <c r="Q73" s="24" t="s">
        <v>193</v>
      </c>
      <c r="R73" s="24" t="s">
        <v>193</v>
      </c>
      <c r="S73" s="24" t="s">
        <v>193</v>
      </c>
      <c r="T73" s="24">
        <v>2.6507935520000001</v>
      </c>
      <c r="U73" s="24">
        <v>2.6507935520000001</v>
      </c>
      <c r="V73" s="24">
        <v>2.6507935520000001</v>
      </c>
      <c r="W73" s="24">
        <v>2.603174686</v>
      </c>
      <c r="X73" s="24">
        <v>2.603174686</v>
      </c>
      <c r="Y73" s="24">
        <v>2.603174686</v>
      </c>
    </row>
    <row r="74" spans="1:25">
      <c r="A74" s="22" t="s">
        <v>27</v>
      </c>
      <c r="B74" s="23">
        <v>3.5476191039999998</v>
      </c>
      <c r="C74" s="23">
        <v>3.5476191039999998</v>
      </c>
      <c r="D74" s="23">
        <v>3.5476191039999998</v>
      </c>
      <c r="E74" s="23">
        <v>3.5476191039999998</v>
      </c>
      <c r="F74" s="23">
        <v>3.5476191039999998</v>
      </c>
      <c r="G74" s="23">
        <v>2.3571429249999998</v>
      </c>
      <c r="H74" s="23">
        <v>2.3571429249999998</v>
      </c>
      <c r="I74" s="23">
        <v>2.3571429249999998</v>
      </c>
      <c r="J74" s="23">
        <v>2.3571429249999998</v>
      </c>
      <c r="K74" s="23">
        <v>2.3571429249999998</v>
      </c>
      <c r="L74" s="23">
        <v>2.3571429249999998</v>
      </c>
      <c r="M74" s="23">
        <v>2.3571429249999998</v>
      </c>
      <c r="N74" s="23">
        <v>2.3571429249999998</v>
      </c>
      <c r="O74" s="23">
        <v>2.3571429249999998</v>
      </c>
      <c r="P74" s="23">
        <v>2.3571429249999998</v>
      </c>
      <c r="Q74" s="23">
        <v>2.3571429249999998</v>
      </c>
      <c r="R74" s="23">
        <v>2.3571429249999998</v>
      </c>
      <c r="S74" s="23">
        <v>2.3571429249999998</v>
      </c>
      <c r="T74" s="23">
        <v>2.3571429249999998</v>
      </c>
      <c r="U74" s="23">
        <v>2.3571429249999998</v>
      </c>
      <c r="V74" s="23">
        <v>2.3571429249999998</v>
      </c>
      <c r="W74" s="23">
        <v>2.2142856119999998</v>
      </c>
      <c r="X74" s="23">
        <v>2.2142856119999998</v>
      </c>
      <c r="Y74" s="23">
        <v>2.0476191039999998</v>
      </c>
    </row>
    <row r="75" spans="1:25">
      <c r="A75" s="22" t="s">
        <v>43</v>
      </c>
      <c r="B75" s="24">
        <v>2.7976191039999998</v>
      </c>
      <c r="C75" s="24">
        <v>2.7976191039999998</v>
      </c>
      <c r="D75" s="24">
        <v>2.7976191039999998</v>
      </c>
      <c r="E75" s="24">
        <v>2.7976191039999998</v>
      </c>
      <c r="F75" s="24">
        <v>2.7976191039999998</v>
      </c>
      <c r="G75" s="24">
        <v>2.7976191039999998</v>
      </c>
      <c r="H75" s="24">
        <v>2.7976191039999998</v>
      </c>
      <c r="I75" s="24">
        <v>2.7023808960000002</v>
      </c>
      <c r="J75" s="24">
        <v>2.7023808960000002</v>
      </c>
      <c r="K75" s="24">
        <v>2.6547617909999999</v>
      </c>
      <c r="L75" s="24">
        <v>2.6547617909999999</v>
      </c>
      <c r="M75" s="24">
        <v>2.6547617909999999</v>
      </c>
      <c r="N75" s="24">
        <v>2.6071429249999998</v>
      </c>
      <c r="O75" s="24">
        <v>2.6071429249999998</v>
      </c>
      <c r="P75" s="24">
        <v>2.6071429249999998</v>
      </c>
      <c r="Q75" s="24">
        <v>2.6071429249999998</v>
      </c>
      <c r="R75" s="24">
        <v>2.6071429249999998</v>
      </c>
      <c r="S75" s="24">
        <v>2.6071429249999998</v>
      </c>
      <c r="T75" s="24">
        <v>2.6071429249999998</v>
      </c>
      <c r="U75" s="24">
        <v>2.6071429249999998</v>
      </c>
      <c r="V75" s="24">
        <v>2.6071429249999998</v>
      </c>
      <c r="W75" s="24">
        <v>2.6071429249999998</v>
      </c>
      <c r="X75" s="24">
        <v>2.6071429249999998</v>
      </c>
      <c r="Y75" s="24">
        <v>2.6071429249999998</v>
      </c>
    </row>
    <row r="76" spans="1:25">
      <c r="A76" s="22" t="s">
        <v>58</v>
      </c>
      <c r="B76" s="23">
        <v>1.5952380900000001</v>
      </c>
      <c r="C76" s="23">
        <v>1.5952380900000001</v>
      </c>
      <c r="D76" s="23">
        <v>1.5952380900000001</v>
      </c>
      <c r="E76" s="23">
        <v>1.5952380900000001</v>
      </c>
      <c r="F76" s="23">
        <v>1.5952380900000001</v>
      </c>
      <c r="G76" s="23">
        <v>1.5952380900000001</v>
      </c>
      <c r="H76" s="23">
        <v>1.5952380900000001</v>
      </c>
      <c r="I76" s="23">
        <v>1.5952380900000001</v>
      </c>
      <c r="J76" s="23">
        <v>1.5952380900000001</v>
      </c>
      <c r="K76" s="23">
        <v>1.5952380900000001</v>
      </c>
      <c r="L76" s="23">
        <v>1.5952380900000001</v>
      </c>
      <c r="M76" s="23">
        <v>1.5952380900000001</v>
      </c>
      <c r="N76" s="23">
        <v>1.5952380900000001</v>
      </c>
      <c r="O76" s="23">
        <v>1.5952380900000001</v>
      </c>
      <c r="P76" s="23">
        <v>1.5952380900000001</v>
      </c>
      <c r="Q76" s="23">
        <v>1.5952380900000001</v>
      </c>
      <c r="R76" s="23">
        <v>1.5952380900000001</v>
      </c>
      <c r="S76" s="23">
        <v>1.5952380900000001</v>
      </c>
      <c r="T76" s="23">
        <v>1.5952380900000001</v>
      </c>
      <c r="U76" s="23">
        <v>1.5952380900000001</v>
      </c>
      <c r="V76" s="23">
        <v>1.5952380900000001</v>
      </c>
      <c r="W76" s="23">
        <v>1.5952380900000001</v>
      </c>
      <c r="X76" s="23">
        <v>1.5952380900000001</v>
      </c>
      <c r="Y76" s="23">
        <v>1.5952380900000001</v>
      </c>
    </row>
    <row r="77" spans="1:25">
      <c r="A77" s="22" t="s">
        <v>59</v>
      </c>
      <c r="B77" s="24">
        <v>2.3928570750000002</v>
      </c>
      <c r="C77" s="24">
        <v>2.3928570750000002</v>
      </c>
      <c r="D77" s="24">
        <v>2.3928570750000002</v>
      </c>
      <c r="E77" s="24">
        <v>2.3928570750000002</v>
      </c>
      <c r="F77" s="24">
        <v>2.3928570750000002</v>
      </c>
      <c r="G77" s="24">
        <v>2.3928570750000002</v>
      </c>
      <c r="H77" s="24">
        <v>2.3928570750000002</v>
      </c>
      <c r="I77" s="24">
        <v>2.3928570750000002</v>
      </c>
      <c r="J77" s="24">
        <v>2.3928570750000002</v>
      </c>
      <c r="K77" s="24">
        <v>2.3928570750000002</v>
      </c>
      <c r="L77" s="24">
        <v>2.3928570750000002</v>
      </c>
      <c r="M77" s="24">
        <v>2.3928570750000002</v>
      </c>
      <c r="N77" s="24">
        <v>2.3928570750000002</v>
      </c>
      <c r="O77" s="24">
        <v>2.3928570750000002</v>
      </c>
      <c r="P77" s="24">
        <v>2.309523821</v>
      </c>
      <c r="Q77" s="24">
        <v>2.309523821</v>
      </c>
      <c r="R77" s="24">
        <v>2.309523821</v>
      </c>
      <c r="S77" s="24">
        <v>2.309523821</v>
      </c>
      <c r="T77" s="24">
        <v>2.309523821</v>
      </c>
      <c r="U77" s="24">
        <v>2.309523821</v>
      </c>
      <c r="V77" s="24">
        <v>2.309523821</v>
      </c>
      <c r="W77" s="24">
        <v>2.309523821</v>
      </c>
      <c r="X77" s="24">
        <v>2.309523821</v>
      </c>
      <c r="Y77" s="24">
        <v>2.309523821</v>
      </c>
    </row>
    <row r="78" spans="1:25">
      <c r="A78" s="22" t="s">
        <v>60</v>
      </c>
      <c r="B78" s="23">
        <v>1.0317460300000001</v>
      </c>
      <c r="C78" s="23">
        <v>1.0317460300000001</v>
      </c>
      <c r="D78" s="23">
        <v>1.0317460300000001</v>
      </c>
      <c r="E78" s="23">
        <v>1.0317460300000001</v>
      </c>
      <c r="F78" s="23">
        <v>1.0317460300000001</v>
      </c>
      <c r="G78" s="23">
        <v>1.0317460300000001</v>
      </c>
      <c r="H78" s="23">
        <v>1.0317460300000001</v>
      </c>
      <c r="I78" s="23">
        <v>1.0317460300000001</v>
      </c>
      <c r="J78" s="23">
        <v>1.0317460300000001</v>
      </c>
      <c r="K78" s="23">
        <v>1.0317460300000001</v>
      </c>
      <c r="L78" s="23">
        <v>1.198412657</v>
      </c>
      <c r="M78" s="23">
        <v>1.198412657</v>
      </c>
      <c r="N78" s="23">
        <v>1.198412657</v>
      </c>
      <c r="O78" s="23">
        <v>1.198412657</v>
      </c>
      <c r="P78" s="23">
        <v>1.198412657</v>
      </c>
      <c r="Q78" s="23">
        <v>1.198412657</v>
      </c>
      <c r="R78" s="23">
        <v>1.198412657</v>
      </c>
      <c r="S78" s="23">
        <v>1.198412657</v>
      </c>
      <c r="T78" s="23">
        <v>1.198412657</v>
      </c>
      <c r="U78" s="23">
        <v>1.198412657</v>
      </c>
      <c r="V78" s="23">
        <v>1.198412657</v>
      </c>
      <c r="W78" s="23">
        <v>1.198412657</v>
      </c>
      <c r="X78" s="23">
        <v>1.198412657</v>
      </c>
      <c r="Y78" s="23">
        <v>1.0317460300000001</v>
      </c>
    </row>
    <row r="79" spans="1:25">
      <c r="A79" s="22" t="s">
        <v>61</v>
      </c>
      <c r="B79" s="24">
        <v>0.25666665999999999</v>
      </c>
      <c r="C79" s="24">
        <v>0.25666665999999999</v>
      </c>
      <c r="D79" s="24">
        <v>0.25666665999999999</v>
      </c>
      <c r="E79" s="24">
        <v>0.25666665999999999</v>
      </c>
      <c r="F79" s="24">
        <v>0.25666665999999999</v>
      </c>
      <c r="G79" s="24">
        <v>0.25666665999999999</v>
      </c>
      <c r="H79" s="24">
        <v>0.25666665999999999</v>
      </c>
      <c r="I79" s="24">
        <v>0.25666665999999999</v>
      </c>
      <c r="J79" s="24">
        <v>0.25666665999999999</v>
      </c>
      <c r="K79" s="24">
        <v>0.25666665999999999</v>
      </c>
      <c r="L79" s="24">
        <v>0.25666665999999999</v>
      </c>
      <c r="M79" s="24">
        <v>0.25666665999999999</v>
      </c>
      <c r="N79" s="24">
        <v>0.25666665999999999</v>
      </c>
      <c r="O79" s="24">
        <v>0.25666665999999999</v>
      </c>
      <c r="P79" s="24">
        <v>0.25666665999999999</v>
      </c>
      <c r="Q79" s="24">
        <v>0.25666665999999999</v>
      </c>
      <c r="R79" s="24">
        <v>0.25666665999999999</v>
      </c>
      <c r="S79" s="24">
        <v>0.25666665999999999</v>
      </c>
      <c r="T79" s="24">
        <v>0.25666665999999999</v>
      </c>
      <c r="U79" s="24">
        <v>0.25666665999999999</v>
      </c>
      <c r="V79" s="24">
        <v>0.25666665999999999</v>
      </c>
      <c r="W79" s="24">
        <v>0.25666665999999999</v>
      </c>
      <c r="X79" s="24">
        <v>0.25666665999999999</v>
      </c>
      <c r="Y79" s="24">
        <v>0.25666665999999999</v>
      </c>
    </row>
    <row r="80" spans="1:25">
      <c r="A80" s="394" t="s">
        <v>64</v>
      </c>
      <c r="B80" s="79">
        <f t="shared" ref="B80:Y80" si="3">AVERAGE(B46:B79)</f>
        <v>2.2205036626153851</v>
      </c>
      <c r="C80" s="79">
        <f t="shared" si="3"/>
        <v>2.220119056769231</v>
      </c>
      <c r="D80" s="79">
        <f t="shared" si="3"/>
        <v>2.1972344403076924</v>
      </c>
      <c r="E80" s="79">
        <f t="shared" si="3"/>
        <v>2.2484892372499998</v>
      </c>
      <c r="F80" s="79">
        <f t="shared" si="3"/>
        <v>2.2455810755357142</v>
      </c>
      <c r="G80" s="79">
        <f t="shared" si="3"/>
        <v>2.1992460425714286</v>
      </c>
      <c r="H80" s="79">
        <f t="shared" si="3"/>
        <v>2.1992460425714286</v>
      </c>
      <c r="I80" s="79">
        <f t="shared" si="3"/>
        <v>2.1996712110357142</v>
      </c>
      <c r="J80" s="79">
        <f t="shared" si="3"/>
        <v>2.1758616843928573</v>
      </c>
      <c r="K80" s="79">
        <f t="shared" si="3"/>
        <v>2.1758616843571432</v>
      </c>
      <c r="L80" s="79">
        <f t="shared" si="3"/>
        <v>2.1818140638928574</v>
      </c>
      <c r="M80" s="79">
        <f t="shared" si="3"/>
        <v>2.194824267714286</v>
      </c>
      <c r="N80" s="79">
        <f t="shared" si="3"/>
        <v>2.1880215555357139</v>
      </c>
      <c r="O80" s="79">
        <f t="shared" si="3"/>
        <v>2.1729988775</v>
      </c>
      <c r="P80" s="79">
        <f t="shared" si="3"/>
        <v>2.1678968306071424</v>
      </c>
      <c r="Q80" s="79">
        <f t="shared" si="3"/>
        <v>2.1678968306071424</v>
      </c>
      <c r="R80" s="79">
        <f t="shared" si="3"/>
        <v>2.1619444510714283</v>
      </c>
      <c r="S80" s="79">
        <f t="shared" si="3"/>
        <v>2.1320408263214281</v>
      </c>
      <c r="T80" s="79">
        <f t="shared" si="3"/>
        <v>2.1684967401764701</v>
      </c>
      <c r="U80" s="79">
        <f t="shared" si="3"/>
        <v>2.1641783415882356</v>
      </c>
      <c r="V80" s="79">
        <f t="shared" si="3"/>
        <v>2.1486554688823531</v>
      </c>
      <c r="W80" s="79">
        <f t="shared" si="3"/>
        <v>2.1262465066470591</v>
      </c>
      <c r="X80" s="79">
        <f t="shared" si="3"/>
        <v>2.0839962731470587</v>
      </c>
      <c r="Y80" s="79">
        <f t="shared" si="3"/>
        <v>2.0409874057352937</v>
      </c>
    </row>
    <row r="81" spans="1:25">
      <c r="A81" s="394" t="s">
        <v>3323</v>
      </c>
      <c r="B81" s="79">
        <f>STDEV(B46:B79)</f>
        <v>0.94320660075939633</v>
      </c>
      <c r="C81" s="79">
        <f t="shared" ref="C81:Y81" si="4">STDEV(C46:C79)</f>
        <v>0.94285973550676261</v>
      </c>
      <c r="D81" s="79">
        <f t="shared" si="4"/>
        <v>0.90955159721639267</v>
      </c>
      <c r="E81" s="79">
        <f t="shared" si="4"/>
        <v>0.90268433690764238</v>
      </c>
      <c r="F81" s="79">
        <f t="shared" si="4"/>
        <v>0.89882765018130606</v>
      </c>
      <c r="G81" s="79">
        <f t="shared" si="4"/>
        <v>0.86076377433867746</v>
      </c>
      <c r="H81" s="79">
        <f t="shared" si="4"/>
        <v>0.86076377433867746</v>
      </c>
      <c r="I81" s="79">
        <f t="shared" si="4"/>
        <v>0.8475251325009806</v>
      </c>
      <c r="J81" s="79">
        <f t="shared" si="4"/>
        <v>0.83239761060775652</v>
      </c>
      <c r="K81" s="79">
        <f t="shared" si="4"/>
        <v>0.83278428292581042</v>
      </c>
      <c r="L81" s="79">
        <f t="shared" si="4"/>
        <v>0.82486171183303636</v>
      </c>
      <c r="M81" s="79">
        <f t="shared" si="4"/>
        <v>0.81271963588573648</v>
      </c>
      <c r="N81" s="79">
        <f t="shared" si="4"/>
        <v>0.81146100137426802</v>
      </c>
      <c r="O81" s="79">
        <f t="shared" si="4"/>
        <v>0.80455607278422592</v>
      </c>
      <c r="P81" s="79">
        <f t="shared" si="4"/>
        <v>0.7908040626162044</v>
      </c>
      <c r="Q81" s="79">
        <f t="shared" si="4"/>
        <v>0.7908040626162044</v>
      </c>
      <c r="R81" s="79">
        <f t="shared" si="4"/>
        <v>0.79711518540154935</v>
      </c>
      <c r="S81" s="79">
        <f t="shared" si="4"/>
        <v>0.80431258929336769</v>
      </c>
      <c r="T81" s="79">
        <f t="shared" si="4"/>
        <v>0.74856634254156829</v>
      </c>
      <c r="U81" s="79">
        <f t="shared" si="4"/>
        <v>0.74591837513857884</v>
      </c>
      <c r="V81" s="79">
        <f t="shared" si="4"/>
        <v>0.69832712087848348</v>
      </c>
      <c r="W81" s="79">
        <f t="shared" si="4"/>
        <v>0.68683085799609056</v>
      </c>
      <c r="X81" s="79">
        <f t="shared" si="4"/>
        <v>0.64157377373149027</v>
      </c>
      <c r="Y81" s="79">
        <f t="shared" si="4"/>
        <v>0.62117187888646819</v>
      </c>
    </row>
    <row r="82" spans="1:25">
      <c r="A82" s="668" t="s">
        <v>3324</v>
      </c>
      <c r="B82" s="927"/>
      <c r="C82" s="927"/>
      <c r="D82" s="927"/>
      <c r="E82" s="927">
        <f t="shared" ref="E82:Y82" si="5">(E72-E80)/E81</f>
        <v>0.2478530773187563</v>
      </c>
      <c r="F82" s="927">
        <f t="shared" si="5"/>
        <v>0.25215206988633371</v>
      </c>
      <c r="G82" s="927">
        <f t="shared" si="5"/>
        <v>0.31713263681234527</v>
      </c>
      <c r="H82" s="927">
        <f t="shared" si="5"/>
        <v>0.31713263681234527</v>
      </c>
      <c r="I82" s="927">
        <f t="shared" si="5"/>
        <v>0.32158470175392756</v>
      </c>
      <c r="J82" s="927">
        <f t="shared" si="5"/>
        <v>0.35603254962584713</v>
      </c>
      <c r="K82" s="927">
        <f t="shared" si="5"/>
        <v>0.35586723923469915</v>
      </c>
      <c r="L82" s="927">
        <f t="shared" si="5"/>
        <v>0.35206903162202458</v>
      </c>
      <c r="M82" s="927">
        <f t="shared" si="5"/>
        <v>0.34132073108261224</v>
      </c>
      <c r="N82" s="927">
        <f t="shared" si="5"/>
        <v>0.35023343325553724</v>
      </c>
      <c r="O82" s="927">
        <f t="shared" si="5"/>
        <v>0.16475757126694468</v>
      </c>
      <c r="P82" s="927">
        <f t="shared" si="5"/>
        <v>6.8696533011139774E-2</v>
      </c>
      <c r="Q82" s="927">
        <f t="shared" si="5"/>
        <v>6.8696533011139774E-2</v>
      </c>
      <c r="R82" s="927">
        <f t="shared" si="5"/>
        <v>7.5620033381005647E-2</v>
      </c>
      <c r="S82" s="927">
        <f t="shared" si="5"/>
        <v>0.11212245447730865</v>
      </c>
      <c r="T82" s="927">
        <f t="shared" si="5"/>
        <v>7.1771311065253335E-2</v>
      </c>
      <c r="U82" s="927">
        <f t="shared" si="5"/>
        <v>7.7815466606491301E-2</v>
      </c>
      <c r="V82" s="927">
        <f t="shared" si="5"/>
        <v>0.10534727482028906</v>
      </c>
      <c r="W82" s="927">
        <f t="shared" si="5"/>
        <v>0.1397372005575894</v>
      </c>
      <c r="X82" s="927">
        <f t="shared" si="5"/>
        <v>-0.57625569698207313</v>
      </c>
      <c r="Y82" s="927">
        <f t="shared" si="5"/>
        <v>-0.3215173795267639</v>
      </c>
    </row>
  </sheetData>
  <hyperlinks>
    <hyperlink ref="A1" r:id="rId1" tooltip="Click once to display linked information. Click and hold to select this cell." display="http://stats.oecd.org/OECDStat_Metadata/ShowMetadata.ashx?Dataset=EPL_OV&amp;ShowOnWeb=true&amp;Lang=en"/>
  </hyperlinks>
  <pageMargins left="0.7" right="0.7" top="0.75" bottom="0.75" header="0.3" footer="0.3"/>
  <pageSetup paperSize="9" orientation="portrait" horizontalDpi="300"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S221"/>
  <sheetViews>
    <sheetView workbookViewId="0"/>
  </sheetViews>
  <sheetFormatPr defaultRowHeight="16.5"/>
  <cols>
    <col min="1" max="1" width="46" customWidth="1"/>
    <col min="2" max="2" width="13.140625" customWidth="1"/>
    <col min="5" max="5" width="9.140625" customWidth="1"/>
  </cols>
  <sheetData>
    <row r="1" spans="1:19">
      <c r="A1" s="119" t="s">
        <v>549</v>
      </c>
      <c r="B1" s="110"/>
      <c r="C1" s="110"/>
      <c r="D1" s="110"/>
      <c r="E1" s="110"/>
      <c r="F1" s="110"/>
      <c r="G1" s="110"/>
      <c r="H1" s="110"/>
      <c r="I1" s="110"/>
      <c r="J1" s="110"/>
      <c r="K1" s="110"/>
      <c r="L1" s="110"/>
      <c r="M1" s="110"/>
      <c r="N1" s="110"/>
      <c r="O1" s="110"/>
      <c r="P1" s="110"/>
      <c r="Q1" s="110"/>
      <c r="R1" s="110"/>
      <c r="S1" s="110"/>
    </row>
    <row r="2" spans="1:19">
      <c r="A2" s="1136" t="s">
        <v>197</v>
      </c>
      <c r="B2" s="1137"/>
      <c r="C2" s="1138"/>
      <c r="D2" s="1139" t="s">
        <v>200</v>
      </c>
      <c r="E2" s="1140"/>
      <c r="F2" s="1140"/>
      <c r="G2" s="1140"/>
      <c r="H2" s="1140"/>
      <c r="I2" s="1140"/>
      <c r="J2" s="1140"/>
      <c r="K2" s="1140"/>
      <c r="L2" s="1140"/>
      <c r="M2" s="1140"/>
      <c r="N2" s="1140"/>
      <c r="O2" s="1140"/>
      <c r="P2" s="1140"/>
      <c r="Q2" s="1140"/>
      <c r="R2" s="1140"/>
      <c r="S2" s="1141"/>
    </row>
    <row r="3" spans="1:19">
      <c r="A3" s="1136" t="s">
        <v>196</v>
      </c>
      <c r="B3" s="1137"/>
      <c r="C3" s="1138"/>
      <c r="D3" s="1139" t="s">
        <v>201</v>
      </c>
      <c r="E3" s="1140"/>
      <c r="F3" s="1140"/>
      <c r="G3" s="1140"/>
      <c r="H3" s="1140"/>
      <c r="I3" s="1140"/>
      <c r="J3" s="1140"/>
      <c r="K3" s="1140"/>
      <c r="L3" s="1140"/>
      <c r="M3" s="1140"/>
      <c r="N3" s="1140"/>
      <c r="O3" s="1140"/>
      <c r="P3" s="1140"/>
      <c r="Q3" s="1140"/>
      <c r="R3" s="1140"/>
      <c r="S3" s="1141"/>
    </row>
    <row r="4" spans="1:19">
      <c r="A4" s="1142" t="s">
        <v>198</v>
      </c>
      <c r="B4" s="1143"/>
      <c r="C4" s="1144"/>
      <c r="D4" s="111" t="s">
        <v>92</v>
      </c>
      <c r="E4" s="111" t="s">
        <v>93</v>
      </c>
      <c r="F4" s="111" t="s">
        <v>94</v>
      </c>
      <c r="G4" s="111" t="s">
        <v>95</v>
      </c>
      <c r="H4" s="111" t="s">
        <v>96</v>
      </c>
      <c r="I4" s="111" t="s">
        <v>97</v>
      </c>
      <c r="J4" s="111" t="s">
        <v>98</v>
      </c>
      <c r="K4" s="111" t="s">
        <v>99</v>
      </c>
      <c r="L4" s="111" t="s">
        <v>100</v>
      </c>
      <c r="M4" s="111" t="s">
        <v>101</v>
      </c>
      <c r="N4" s="111" t="s">
        <v>102</v>
      </c>
      <c r="O4" s="111" t="s">
        <v>103</v>
      </c>
      <c r="P4" s="111" t="s">
        <v>104</v>
      </c>
      <c r="Q4" s="111" t="s">
        <v>125</v>
      </c>
      <c r="R4" s="111" t="s">
        <v>136</v>
      </c>
      <c r="S4" s="111" t="s">
        <v>505</v>
      </c>
    </row>
    <row r="5" spans="1:19">
      <c r="A5" s="112" t="s">
        <v>84</v>
      </c>
      <c r="B5" s="112" t="s">
        <v>187</v>
      </c>
      <c r="C5" s="113" t="s">
        <v>46</v>
      </c>
      <c r="D5" s="113" t="s">
        <v>46</v>
      </c>
      <c r="E5" s="113" t="s">
        <v>46</v>
      </c>
      <c r="F5" s="113" t="s">
        <v>46</v>
      </c>
      <c r="G5" s="113" t="s">
        <v>46</v>
      </c>
      <c r="H5" s="113" t="s">
        <v>46</v>
      </c>
      <c r="I5" s="113" t="s">
        <v>46</v>
      </c>
      <c r="J5" s="113" t="s">
        <v>46</v>
      </c>
      <c r="K5" s="113" t="s">
        <v>46</v>
      </c>
      <c r="L5" s="113" t="s">
        <v>46</v>
      </c>
      <c r="M5" s="113" t="s">
        <v>46</v>
      </c>
      <c r="N5" s="113" t="s">
        <v>46</v>
      </c>
      <c r="O5" s="113" t="s">
        <v>46</v>
      </c>
      <c r="P5" s="113" t="s">
        <v>46</v>
      </c>
      <c r="Q5" s="113" t="s">
        <v>46</v>
      </c>
      <c r="R5" s="113" t="s">
        <v>46</v>
      </c>
      <c r="S5" s="113" t="s">
        <v>46</v>
      </c>
    </row>
    <row r="6" spans="1:19">
      <c r="A6" s="114" t="s">
        <v>45</v>
      </c>
      <c r="B6" s="114" t="s">
        <v>186</v>
      </c>
      <c r="C6" s="113" t="s">
        <v>46</v>
      </c>
      <c r="D6" s="115">
        <v>25.875</v>
      </c>
      <c r="E6" s="115">
        <v>23.724</v>
      </c>
      <c r="F6" s="115">
        <v>24.265999999999998</v>
      </c>
      <c r="G6" s="115">
        <v>24.734000000000002</v>
      </c>
      <c r="H6" s="115">
        <v>24.654</v>
      </c>
      <c r="I6" s="115">
        <v>25.125</v>
      </c>
      <c r="J6" s="115">
        <v>24.786999999999999</v>
      </c>
      <c r="K6" s="115">
        <v>23.744</v>
      </c>
      <c r="L6" s="115">
        <v>21.994</v>
      </c>
      <c r="M6" s="115">
        <v>20.84</v>
      </c>
      <c r="N6" s="115">
        <v>20.95</v>
      </c>
      <c r="O6" s="115">
        <v>20.696000000000002</v>
      </c>
      <c r="P6" s="115">
        <v>21.71</v>
      </c>
      <c r="Q6" s="115">
        <v>21.949000000000002</v>
      </c>
      <c r="R6" s="115">
        <v>22.356000000000002</v>
      </c>
      <c r="S6" s="115">
        <v>23.120999999999999</v>
      </c>
    </row>
    <row r="7" spans="1:19">
      <c r="A7" s="114" t="s">
        <v>37</v>
      </c>
      <c r="B7" s="114" t="s">
        <v>186</v>
      </c>
      <c r="C7" s="113" t="s">
        <v>46</v>
      </c>
      <c r="D7" s="116">
        <v>43.244</v>
      </c>
      <c r="E7" s="116">
        <v>42.918999999999997</v>
      </c>
      <c r="F7" s="116">
        <v>43.155000000000001</v>
      </c>
      <c r="G7" s="116">
        <v>43.6</v>
      </c>
      <c r="H7" s="116">
        <v>44.015999999999998</v>
      </c>
      <c r="I7" s="116">
        <v>43.335000000000001</v>
      </c>
      <c r="J7" s="116">
        <v>43.798999999999999</v>
      </c>
      <c r="K7" s="116">
        <v>44.220999999999997</v>
      </c>
      <c r="L7" s="116">
        <v>44.534999999999997</v>
      </c>
      <c r="M7" s="116">
        <v>43.261000000000003</v>
      </c>
      <c r="N7" s="116">
        <v>43.5</v>
      </c>
      <c r="O7" s="116">
        <v>43.901000000000003</v>
      </c>
      <c r="P7" s="116">
        <v>44.225999999999999</v>
      </c>
      <c r="Q7" s="116">
        <v>44.597999999999999</v>
      </c>
      <c r="R7" s="116">
        <v>44.85</v>
      </c>
      <c r="S7" s="116">
        <v>44.95</v>
      </c>
    </row>
    <row r="8" spans="1:19">
      <c r="A8" s="114" t="s">
        <v>21</v>
      </c>
      <c r="B8" s="114" t="s">
        <v>186</v>
      </c>
      <c r="C8" s="113" t="s">
        <v>46</v>
      </c>
      <c r="D8" s="115">
        <v>51.378999999999998</v>
      </c>
      <c r="E8" s="115">
        <v>50.783000000000001</v>
      </c>
      <c r="F8" s="115">
        <v>50.573</v>
      </c>
      <c r="G8" s="115">
        <v>49.643000000000001</v>
      </c>
      <c r="H8" s="115">
        <v>49.137</v>
      </c>
      <c r="I8" s="115">
        <v>49.411999999999999</v>
      </c>
      <c r="J8" s="115">
        <v>49.512</v>
      </c>
      <c r="K8" s="115">
        <v>49.718000000000004</v>
      </c>
      <c r="L8" s="115">
        <v>50.26</v>
      </c>
      <c r="M8" s="115">
        <v>49.966000000000001</v>
      </c>
      <c r="N8" s="115">
        <v>50.366999999999997</v>
      </c>
      <c r="O8" s="115">
        <v>50.564</v>
      </c>
      <c r="P8" s="115">
        <v>50.478999999999999</v>
      </c>
      <c r="Q8" s="115">
        <v>50.002000000000002</v>
      </c>
      <c r="R8" s="115">
        <v>49.868000000000002</v>
      </c>
      <c r="S8" s="115">
        <v>49.451999999999998</v>
      </c>
    </row>
    <row r="9" spans="1:19">
      <c r="A9" s="114" t="s">
        <v>47</v>
      </c>
      <c r="B9" s="114" t="s">
        <v>186</v>
      </c>
      <c r="C9" s="113" t="s">
        <v>46</v>
      </c>
      <c r="D9" s="116">
        <v>27.715</v>
      </c>
      <c r="E9" s="116">
        <v>26.891999999999999</v>
      </c>
      <c r="F9" s="116">
        <v>27.129000000000001</v>
      </c>
      <c r="G9" s="116">
        <v>27.02</v>
      </c>
      <c r="H9" s="116">
        <v>27.428999999999998</v>
      </c>
      <c r="I9" s="116">
        <v>27.408000000000001</v>
      </c>
      <c r="J9" s="116">
        <v>27.334</v>
      </c>
      <c r="K9" s="116">
        <v>26.594000000000001</v>
      </c>
      <c r="L9" s="116">
        <v>26.571999999999999</v>
      </c>
      <c r="M9" s="116">
        <v>26.108000000000001</v>
      </c>
      <c r="N9" s="116">
        <v>25.817</v>
      </c>
      <c r="O9" s="116">
        <v>26.024999999999999</v>
      </c>
      <c r="P9" s="116">
        <v>26.183</v>
      </c>
      <c r="Q9" s="116">
        <v>26.335000000000001</v>
      </c>
      <c r="R9" s="116">
        <v>26.536000000000001</v>
      </c>
      <c r="S9" s="116">
        <v>26.588000000000001</v>
      </c>
    </row>
    <row r="10" spans="1:19">
      <c r="A10" s="114" t="s">
        <v>62</v>
      </c>
      <c r="B10" s="114" t="s">
        <v>186</v>
      </c>
      <c r="C10" s="113" t="s">
        <v>46</v>
      </c>
      <c r="D10" s="115">
        <v>7</v>
      </c>
      <c r="E10" s="115">
        <v>7</v>
      </c>
      <c r="F10" s="115">
        <v>7</v>
      </c>
      <c r="G10" s="115">
        <v>7</v>
      </c>
      <c r="H10" s="115">
        <v>7</v>
      </c>
      <c r="I10" s="115">
        <v>7</v>
      </c>
      <c r="J10" s="115">
        <v>7</v>
      </c>
      <c r="K10" s="115">
        <v>7</v>
      </c>
      <c r="L10" s="115">
        <v>7</v>
      </c>
      <c r="M10" s="115">
        <v>7</v>
      </c>
      <c r="N10" s="115">
        <v>7</v>
      </c>
      <c r="O10" s="115">
        <v>7</v>
      </c>
      <c r="P10" s="115">
        <v>7</v>
      </c>
      <c r="Q10" s="115">
        <v>7</v>
      </c>
      <c r="R10" s="115">
        <v>7</v>
      </c>
      <c r="S10" s="115">
        <v>7</v>
      </c>
    </row>
    <row r="11" spans="1:19">
      <c r="A11" s="114" t="s">
        <v>23</v>
      </c>
      <c r="B11" s="114" t="s">
        <v>186</v>
      </c>
      <c r="C11" s="113" t="s">
        <v>46</v>
      </c>
      <c r="D11" s="116">
        <v>41.308999999999997</v>
      </c>
      <c r="E11" s="116">
        <v>41.283999999999999</v>
      </c>
      <c r="F11" s="116">
        <v>41.536000000000001</v>
      </c>
      <c r="G11" s="116">
        <v>41.691000000000003</v>
      </c>
      <c r="H11" s="116">
        <v>41.89</v>
      </c>
      <c r="I11" s="116">
        <v>42.027000000000001</v>
      </c>
      <c r="J11" s="116">
        <v>40.076000000000001</v>
      </c>
      <c r="K11" s="116">
        <v>40.584000000000003</v>
      </c>
      <c r="L11" s="116">
        <v>40.113</v>
      </c>
      <c r="M11" s="116">
        <v>38.767000000000003</v>
      </c>
      <c r="N11" s="116">
        <v>38.953000000000003</v>
      </c>
      <c r="O11" s="116">
        <v>39.664999999999999</v>
      </c>
      <c r="P11" s="116">
        <v>39.436</v>
      </c>
      <c r="Q11" s="116">
        <v>39.417000000000002</v>
      </c>
      <c r="R11" s="116">
        <v>39.619</v>
      </c>
      <c r="S11" s="116">
        <v>39.878999999999998</v>
      </c>
    </row>
    <row r="12" spans="1:19">
      <c r="A12" s="114" t="s">
        <v>24</v>
      </c>
      <c r="B12" s="114" t="s">
        <v>186</v>
      </c>
      <c r="C12" s="113" t="s">
        <v>46</v>
      </c>
      <c r="D12" s="115">
        <v>38.14</v>
      </c>
      <c r="E12" s="115">
        <v>37.581000000000003</v>
      </c>
      <c r="F12" s="115">
        <v>36.671999999999997</v>
      </c>
      <c r="G12" s="115">
        <v>36.709000000000003</v>
      </c>
      <c r="H12" s="115">
        <v>36.161999999999999</v>
      </c>
      <c r="I12" s="115">
        <v>36.075000000000003</v>
      </c>
      <c r="J12" s="115">
        <v>36.142000000000003</v>
      </c>
      <c r="K12" s="115">
        <v>36.28</v>
      </c>
      <c r="L12" s="115">
        <v>35.936</v>
      </c>
      <c r="M12" s="115">
        <v>35.378</v>
      </c>
      <c r="N12" s="115">
        <v>34.226999999999997</v>
      </c>
      <c r="O12" s="115">
        <v>34.46</v>
      </c>
      <c r="P12" s="115">
        <v>34.609000000000002</v>
      </c>
      <c r="Q12" s="115">
        <v>34.235999999999997</v>
      </c>
      <c r="R12" s="115">
        <v>34.058999999999997</v>
      </c>
      <c r="S12" s="115">
        <v>34.25</v>
      </c>
    </row>
    <row r="13" spans="1:19">
      <c r="A13" s="114" t="s">
        <v>26</v>
      </c>
      <c r="B13" s="114" t="s">
        <v>186</v>
      </c>
      <c r="C13" s="113" t="s">
        <v>46</v>
      </c>
      <c r="D13" s="116">
        <v>39.805999999999997</v>
      </c>
      <c r="E13" s="116">
        <v>39.290999999999997</v>
      </c>
      <c r="F13" s="116">
        <v>40.594000000000001</v>
      </c>
      <c r="G13" s="116">
        <v>40.942999999999998</v>
      </c>
      <c r="H13" s="116">
        <v>39.668999999999997</v>
      </c>
      <c r="I13" s="116">
        <v>38.091000000000001</v>
      </c>
      <c r="J13" s="116">
        <v>37.283999999999999</v>
      </c>
      <c r="K13" s="116">
        <v>37.61</v>
      </c>
      <c r="L13" s="116">
        <v>37.051000000000002</v>
      </c>
      <c r="M13" s="116">
        <v>37.765999999999998</v>
      </c>
      <c r="N13" s="116">
        <v>38.722999999999999</v>
      </c>
      <c r="O13" s="116">
        <v>38.978999999999999</v>
      </c>
      <c r="P13" s="116">
        <v>39.204000000000001</v>
      </c>
      <c r="Q13" s="116">
        <v>38.779000000000003</v>
      </c>
      <c r="R13" s="116">
        <v>38.948</v>
      </c>
      <c r="S13" s="116">
        <v>37.975999999999999</v>
      </c>
    </row>
    <row r="14" spans="1:19">
      <c r="A14" s="114" t="s">
        <v>42</v>
      </c>
      <c r="B14" s="114" t="s">
        <v>186</v>
      </c>
      <c r="C14" s="113" t="s">
        <v>46</v>
      </c>
      <c r="D14" s="115">
        <v>42.738</v>
      </c>
      <c r="E14" s="115">
        <v>41.201000000000001</v>
      </c>
      <c r="F14" s="115">
        <v>40.719000000000001</v>
      </c>
      <c r="G14" s="115">
        <v>39.811</v>
      </c>
      <c r="H14" s="115">
        <v>39.168999999999997</v>
      </c>
      <c r="I14" s="115">
        <v>39.340000000000003</v>
      </c>
      <c r="J14" s="115">
        <v>38.912999999999997</v>
      </c>
      <c r="K14" s="115">
        <v>38.648000000000003</v>
      </c>
      <c r="L14" s="115">
        <v>38.661999999999999</v>
      </c>
      <c r="M14" s="115">
        <v>37.151000000000003</v>
      </c>
      <c r="N14" s="115">
        <v>36.817</v>
      </c>
      <c r="O14" s="115">
        <v>36.795999999999999</v>
      </c>
      <c r="P14" s="115">
        <v>36.787999999999997</v>
      </c>
      <c r="Q14" s="115">
        <v>37.624000000000002</v>
      </c>
      <c r="R14" s="115">
        <v>38.159999999999997</v>
      </c>
      <c r="S14" s="115">
        <v>38.33</v>
      </c>
    </row>
    <row r="15" spans="1:19">
      <c r="A15" s="117" t="s">
        <v>28</v>
      </c>
      <c r="B15" s="114" t="s">
        <v>186</v>
      </c>
      <c r="C15" s="113" t="s">
        <v>134</v>
      </c>
      <c r="D15" s="116">
        <v>43.923999999999999</v>
      </c>
      <c r="E15" s="116">
        <v>44.131</v>
      </c>
      <c r="F15" s="116">
        <v>44.133000000000003</v>
      </c>
      <c r="G15" s="116">
        <v>44.685000000000002</v>
      </c>
      <c r="H15" s="116">
        <v>46.396999999999998</v>
      </c>
      <c r="I15" s="116">
        <v>46.506999999999998</v>
      </c>
      <c r="J15" s="116">
        <v>46.290999999999997</v>
      </c>
      <c r="K15" s="116">
        <v>46.454999999999998</v>
      </c>
      <c r="L15" s="116">
        <v>46.6</v>
      </c>
      <c r="M15" s="116">
        <v>46.636000000000003</v>
      </c>
      <c r="N15" s="116">
        <v>46.82</v>
      </c>
      <c r="O15" s="116">
        <v>47.023000000000003</v>
      </c>
      <c r="P15" s="116">
        <v>46.994999999999997</v>
      </c>
      <c r="Q15" s="116">
        <v>45.613</v>
      </c>
      <c r="R15" s="116">
        <v>45.088999999999999</v>
      </c>
      <c r="S15" s="116">
        <v>43.469000000000001</v>
      </c>
    </row>
    <row r="16" spans="1:19">
      <c r="A16" s="117" t="s">
        <v>25</v>
      </c>
      <c r="B16" s="114" t="s">
        <v>186</v>
      </c>
      <c r="C16" s="113" t="s">
        <v>46</v>
      </c>
      <c r="D16" s="115">
        <v>47.588999999999999</v>
      </c>
      <c r="E16" s="115">
        <v>46.662999999999997</v>
      </c>
      <c r="F16" s="115">
        <v>47.210999999999999</v>
      </c>
      <c r="G16" s="115">
        <v>47.933999999999997</v>
      </c>
      <c r="H16" s="115">
        <v>46.944000000000003</v>
      </c>
      <c r="I16" s="115">
        <v>47.313000000000002</v>
      </c>
      <c r="J16" s="115">
        <v>47.509</v>
      </c>
      <c r="K16" s="115">
        <v>46.988</v>
      </c>
      <c r="L16" s="115">
        <v>46.527999999999999</v>
      </c>
      <c r="M16" s="115">
        <v>45.944000000000003</v>
      </c>
      <c r="N16" s="115">
        <v>44.901000000000003</v>
      </c>
      <c r="O16" s="115">
        <v>45.557000000000002</v>
      </c>
      <c r="P16" s="115">
        <v>45.515999999999998</v>
      </c>
      <c r="Q16" s="115">
        <v>45.08</v>
      </c>
      <c r="R16" s="115">
        <v>45.088000000000001</v>
      </c>
      <c r="S16" s="115">
        <v>45.268000000000001</v>
      </c>
    </row>
    <row r="17" spans="1:19">
      <c r="A17" s="114" t="s">
        <v>48</v>
      </c>
      <c r="B17" s="114" t="s">
        <v>186</v>
      </c>
      <c r="C17" s="113" t="s">
        <v>46</v>
      </c>
      <c r="D17" s="116">
        <v>36.042000000000002</v>
      </c>
      <c r="E17" s="116">
        <v>35.307000000000002</v>
      </c>
      <c r="F17" s="116">
        <v>35.668999999999997</v>
      </c>
      <c r="G17" s="116">
        <v>35.204999999999998</v>
      </c>
      <c r="H17" s="116">
        <v>36.177</v>
      </c>
      <c r="I17" s="116">
        <v>35.465000000000003</v>
      </c>
      <c r="J17" s="116">
        <v>36.454999999999998</v>
      </c>
      <c r="K17" s="116">
        <v>36.453000000000003</v>
      </c>
      <c r="L17" s="116">
        <v>36.273000000000003</v>
      </c>
      <c r="M17" s="116">
        <v>36.601999999999997</v>
      </c>
      <c r="N17" s="116">
        <v>35.790999999999997</v>
      </c>
      <c r="O17" s="116">
        <v>39.96</v>
      </c>
      <c r="P17" s="116">
        <v>39.768999999999998</v>
      </c>
      <c r="Q17" s="116">
        <v>37.012</v>
      </c>
      <c r="R17" s="116">
        <v>35.841000000000001</v>
      </c>
      <c r="S17" s="116">
        <v>34.688000000000002</v>
      </c>
    </row>
    <row r="18" spans="1:19">
      <c r="A18" s="114" t="s">
        <v>34</v>
      </c>
      <c r="B18" s="114" t="s">
        <v>186</v>
      </c>
      <c r="C18" s="113" t="s">
        <v>46</v>
      </c>
      <c r="D18" s="115">
        <v>51.405000000000001</v>
      </c>
      <c r="E18" s="115">
        <v>50.902999999999999</v>
      </c>
      <c r="F18" s="115">
        <v>48.207999999999998</v>
      </c>
      <c r="G18" s="115">
        <v>44.555</v>
      </c>
      <c r="H18" s="115">
        <v>44.843000000000004</v>
      </c>
      <c r="I18" s="115">
        <v>43.12</v>
      </c>
      <c r="J18" s="115">
        <v>43.326999999999998</v>
      </c>
      <c r="K18" s="115">
        <v>46.061999999999998</v>
      </c>
      <c r="L18" s="115">
        <v>46.752000000000002</v>
      </c>
      <c r="M18" s="115">
        <v>46.216000000000001</v>
      </c>
      <c r="N18" s="115">
        <v>43.832000000000001</v>
      </c>
      <c r="O18" s="115">
        <v>45.235999999999997</v>
      </c>
      <c r="P18" s="115">
        <v>47.896000000000001</v>
      </c>
      <c r="Q18" s="115">
        <v>49.027000000000001</v>
      </c>
      <c r="R18" s="115">
        <v>49.027000000000001</v>
      </c>
      <c r="S18" s="115">
        <v>49.027000000000001</v>
      </c>
    </row>
    <row r="19" spans="1:19">
      <c r="A19" s="114" t="s">
        <v>49</v>
      </c>
      <c r="B19" s="114" t="s">
        <v>186</v>
      </c>
      <c r="C19" s="113" t="s">
        <v>46</v>
      </c>
      <c r="D19" s="116">
        <v>23.835999999999999</v>
      </c>
      <c r="E19" s="116">
        <v>24.649000000000001</v>
      </c>
      <c r="F19" s="116">
        <v>26.298999999999999</v>
      </c>
      <c r="G19" s="116">
        <v>27.132000000000001</v>
      </c>
      <c r="H19" s="116">
        <v>27.736000000000001</v>
      </c>
      <c r="I19" s="116">
        <v>28.295999999999999</v>
      </c>
      <c r="J19" s="116">
        <v>28.295999999999999</v>
      </c>
      <c r="K19" s="116">
        <v>27.052</v>
      </c>
      <c r="L19" s="116">
        <v>27.643999999999998</v>
      </c>
      <c r="M19" s="116">
        <v>26.13</v>
      </c>
      <c r="N19" s="116">
        <v>28.414000000000001</v>
      </c>
      <c r="O19" s="116">
        <v>29.446000000000002</v>
      </c>
      <c r="P19" s="116">
        <v>29.263999999999999</v>
      </c>
      <c r="Q19" s="116">
        <v>29.748000000000001</v>
      </c>
      <c r="R19" s="116">
        <v>29.3</v>
      </c>
      <c r="S19" s="116">
        <v>29.873000000000001</v>
      </c>
    </row>
    <row r="20" spans="1:19">
      <c r="A20" s="114" t="s">
        <v>50</v>
      </c>
      <c r="B20" s="114" t="s">
        <v>186</v>
      </c>
      <c r="C20" s="113" t="s">
        <v>46</v>
      </c>
      <c r="D20" s="115">
        <v>18.158000000000001</v>
      </c>
      <c r="E20" s="115">
        <v>17.576000000000001</v>
      </c>
      <c r="F20" s="115">
        <v>16.553999999999998</v>
      </c>
      <c r="G20" s="115">
        <v>16.562999999999999</v>
      </c>
      <c r="H20" s="115">
        <v>19.571999999999999</v>
      </c>
      <c r="I20" s="115">
        <v>16.887</v>
      </c>
      <c r="J20" s="115">
        <v>16.14</v>
      </c>
      <c r="K20" s="115">
        <v>15.023999999999999</v>
      </c>
      <c r="L20" s="115">
        <v>15.13</v>
      </c>
      <c r="M20" s="115">
        <v>16.247</v>
      </c>
      <c r="N20" s="115">
        <v>16.814</v>
      </c>
      <c r="O20" s="115">
        <v>19.965</v>
      </c>
      <c r="P20" s="115">
        <v>20.78</v>
      </c>
      <c r="Q20" s="115">
        <v>21.802</v>
      </c>
      <c r="R20" s="115">
        <v>21.998999999999999</v>
      </c>
      <c r="S20" s="115">
        <v>21.626999999999999</v>
      </c>
    </row>
    <row r="21" spans="1:19">
      <c r="A21" s="117" t="s">
        <v>63</v>
      </c>
      <c r="B21" s="114" t="s">
        <v>186</v>
      </c>
      <c r="C21" s="113" t="s">
        <v>46</v>
      </c>
      <c r="D21" s="116">
        <v>23.195</v>
      </c>
      <c r="E21" s="116">
        <v>24.829000000000001</v>
      </c>
      <c r="F21" s="116">
        <v>24.88</v>
      </c>
      <c r="G21" s="116">
        <v>21.152999999999999</v>
      </c>
      <c r="H21" s="116">
        <v>19.516999999999999</v>
      </c>
      <c r="I21" s="116">
        <v>18.113</v>
      </c>
      <c r="J21" s="116">
        <v>16.428000000000001</v>
      </c>
      <c r="K21" s="116">
        <v>16.914999999999999</v>
      </c>
      <c r="L21" s="116">
        <v>15.452999999999999</v>
      </c>
      <c r="M21" s="116">
        <v>14.471</v>
      </c>
      <c r="N21" s="116">
        <v>14.077</v>
      </c>
      <c r="O21" s="116">
        <v>13.946</v>
      </c>
      <c r="P21" s="116">
        <v>13.802</v>
      </c>
      <c r="Q21" s="116">
        <v>13.635999999999999</v>
      </c>
      <c r="R21" s="116">
        <v>14.249000000000001</v>
      </c>
      <c r="S21" s="116">
        <v>14.614000000000001</v>
      </c>
    </row>
    <row r="22" spans="1:19">
      <c r="A22" s="114" t="s">
        <v>29</v>
      </c>
      <c r="B22" s="114" t="s">
        <v>186</v>
      </c>
      <c r="C22" s="113" t="s">
        <v>46</v>
      </c>
      <c r="D22" s="115">
        <v>43.616</v>
      </c>
      <c r="E22" s="115">
        <v>43.22</v>
      </c>
      <c r="F22" s="115">
        <v>43.134</v>
      </c>
      <c r="G22" s="115">
        <v>41.95</v>
      </c>
      <c r="H22" s="115">
        <v>42.228000000000002</v>
      </c>
      <c r="I22" s="115">
        <v>42.54</v>
      </c>
      <c r="J22" s="115">
        <v>42.771000000000001</v>
      </c>
      <c r="K22" s="115">
        <v>42.886000000000003</v>
      </c>
      <c r="L22" s="115">
        <v>43.3</v>
      </c>
      <c r="M22" s="115">
        <v>43.515000000000001</v>
      </c>
      <c r="N22" s="115">
        <v>44.014000000000003</v>
      </c>
      <c r="O22" s="115">
        <v>44.521000000000001</v>
      </c>
      <c r="P22" s="115">
        <v>44.704999999999998</v>
      </c>
      <c r="Q22" s="115">
        <v>44.884</v>
      </c>
      <c r="R22" s="115">
        <v>41.93</v>
      </c>
      <c r="S22" s="115">
        <v>40.883000000000003</v>
      </c>
    </row>
    <row r="23" spans="1:19">
      <c r="A23" s="114" t="s">
        <v>51</v>
      </c>
      <c r="B23" s="114" t="s">
        <v>186</v>
      </c>
      <c r="C23" s="113" t="s">
        <v>46</v>
      </c>
      <c r="D23" s="116">
        <v>23.401</v>
      </c>
      <c r="E23" s="116">
        <v>23.542000000000002</v>
      </c>
      <c r="F23" s="116">
        <v>29.042000000000002</v>
      </c>
      <c r="G23" s="116">
        <v>26.135999999999999</v>
      </c>
      <c r="H23" s="116">
        <v>26.109000000000002</v>
      </c>
      <c r="I23" s="116">
        <v>26.49</v>
      </c>
      <c r="J23" s="116">
        <v>27.45</v>
      </c>
      <c r="K23" s="116">
        <v>27.806000000000001</v>
      </c>
      <c r="L23" s="116">
        <v>27.968</v>
      </c>
      <c r="M23" s="116">
        <v>27.774000000000001</v>
      </c>
      <c r="N23" s="116">
        <v>28.898</v>
      </c>
      <c r="O23" s="116">
        <v>29.513999999999999</v>
      </c>
      <c r="P23" s="116">
        <v>29.913</v>
      </c>
      <c r="Q23" s="116">
        <v>30.247</v>
      </c>
      <c r="R23" s="116">
        <v>30.57</v>
      </c>
      <c r="S23" s="116">
        <v>30.82</v>
      </c>
    </row>
    <row r="24" spans="1:19">
      <c r="A24" s="114" t="s">
        <v>52</v>
      </c>
      <c r="B24" s="114" t="s">
        <v>186</v>
      </c>
      <c r="C24" s="113" t="s">
        <v>46</v>
      </c>
      <c r="D24" s="115">
        <v>15.038</v>
      </c>
      <c r="E24" s="115">
        <v>15.087</v>
      </c>
      <c r="F24" s="115">
        <v>14.858000000000001</v>
      </c>
      <c r="G24" s="115">
        <v>15.1</v>
      </c>
      <c r="H24" s="115">
        <v>15.509</v>
      </c>
      <c r="I24" s="115">
        <v>15.659000000000001</v>
      </c>
      <c r="J24" s="115">
        <v>16.036000000000001</v>
      </c>
      <c r="K24" s="115">
        <v>16.821000000000002</v>
      </c>
      <c r="L24" s="115">
        <v>17.370999999999999</v>
      </c>
      <c r="M24" s="115">
        <v>16.908000000000001</v>
      </c>
      <c r="N24" s="115">
        <v>17.356000000000002</v>
      </c>
      <c r="O24" s="115">
        <v>17.768999999999998</v>
      </c>
      <c r="P24" s="115">
        <v>18.015999999999998</v>
      </c>
      <c r="Q24" s="115">
        <v>18.393999999999998</v>
      </c>
      <c r="R24" s="115">
        <v>18.462</v>
      </c>
      <c r="S24" s="115">
        <v>18.616</v>
      </c>
    </row>
    <row r="25" spans="1:19">
      <c r="A25" s="114" t="s">
        <v>33</v>
      </c>
      <c r="B25" s="114" t="s">
        <v>186</v>
      </c>
      <c r="C25" s="113" t="s">
        <v>46</v>
      </c>
      <c r="D25" s="116">
        <v>29.809000000000001</v>
      </c>
      <c r="E25" s="116">
        <v>28.311</v>
      </c>
      <c r="F25" s="116">
        <v>26.006</v>
      </c>
      <c r="G25" s="116">
        <v>26.358000000000001</v>
      </c>
      <c r="H25" s="116">
        <v>26.661999999999999</v>
      </c>
      <c r="I25" s="116">
        <v>27.297999999999998</v>
      </c>
      <c r="J25" s="116">
        <v>27.754000000000001</v>
      </c>
      <c r="K25" s="116">
        <v>28.542000000000002</v>
      </c>
      <c r="L25" s="116">
        <v>28.212</v>
      </c>
      <c r="M25" s="116">
        <v>27.434000000000001</v>
      </c>
      <c r="N25" s="116">
        <v>27.731000000000002</v>
      </c>
      <c r="O25" s="116">
        <v>29.494</v>
      </c>
      <c r="P25" s="116">
        <v>29.161999999999999</v>
      </c>
      <c r="Q25" s="116">
        <v>30.088999999999999</v>
      </c>
      <c r="R25" s="116">
        <v>30.475000000000001</v>
      </c>
      <c r="S25" s="116">
        <v>31.074000000000002</v>
      </c>
    </row>
    <row r="26" spans="1:19">
      <c r="A26" s="114" t="s">
        <v>53</v>
      </c>
      <c r="B26" s="114" t="s">
        <v>186</v>
      </c>
      <c r="C26" s="113" t="s">
        <v>46</v>
      </c>
      <c r="D26" s="115">
        <v>7.6369999999999996</v>
      </c>
      <c r="E26" s="115">
        <v>8.1539999999999999</v>
      </c>
      <c r="F26" s="115">
        <v>10.974</v>
      </c>
      <c r="G26" s="115">
        <v>12.037000000000001</v>
      </c>
      <c r="H26" s="115">
        <v>10.577999999999999</v>
      </c>
      <c r="I26" s="115">
        <v>10.069000000000001</v>
      </c>
      <c r="J26" s="115">
        <v>10.599</v>
      </c>
      <c r="K26" s="115">
        <v>11.13</v>
      </c>
      <c r="L26" s="115">
        <v>10.972</v>
      </c>
      <c r="M26" s="115">
        <v>11.946999999999999</v>
      </c>
      <c r="N26" s="115">
        <v>12.877000000000001</v>
      </c>
      <c r="O26" s="115">
        <v>13.212999999999999</v>
      </c>
      <c r="P26" s="115">
        <v>13.584</v>
      </c>
      <c r="Q26" s="115">
        <v>14.397</v>
      </c>
      <c r="R26" s="115">
        <v>14.726000000000001</v>
      </c>
      <c r="S26" s="115">
        <v>15.000999999999999</v>
      </c>
    </row>
    <row r="27" spans="1:19">
      <c r="A27" s="114" t="s">
        <v>36</v>
      </c>
      <c r="B27" s="114" t="s">
        <v>186</v>
      </c>
      <c r="C27" s="113" t="s">
        <v>46</v>
      </c>
      <c r="D27" s="116">
        <v>42.274999999999999</v>
      </c>
      <c r="E27" s="116">
        <v>39.087000000000003</v>
      </c>
      <c r="F27" s="116">
        <v>39.265999999999998</v>
      </c>
      <c r="G27" s="116">
        <v>40.155000000000001</v>
      </c>
      <c r="H27" s="116">
        <v>40.872999999999998</v>
      </c>
      <c r="I27" s="116">
        <v>41.726999999999997</v>
      </c>
      <c r="J27" s="116">
        <v>33.237000000000002</v>
      </c>
      <c r="K27" s="116">
        <v>33.386000000000003</v>
      </c>
      <c r="L27" s="116">
        <v>34.061</v>
      </c>
      <c r="M27" s="116">
        <v>33.334000000000003</v>
      </c>
      <c r="N27" s="116">
        <v>33.57</v>
      </c>
      <c r="O27" s="116">
        <v>33.484000000000002</v>
      </c>
      <c r="P27" s="116">
        <v>33.524999999999999</v>
      </c>
      <c r="Q27" s="116">
        <v>32.232999999999997</v>
      </c>
      <c r="R27" s="116">
        <v>31.369</v>
      </c>
      <c r="S27" s="116">
        <v>30.966999999999999</v>
      </c>
    </row>
    <row r="28" spans="1:19">
      <c r="A28" s="114" t="s">
        <v>54</v>
      </c>
      <c r="B28" s="114" t="s">
        <v>186</v>
      </c>
      <c r="C28" s="113" t="s">
        <v>46</v>
      </c>
      <c r="D28" s="115">
        <v>18.564</v>
      </c>
      <c r="E28" s="115">
        <v>18.556000000000001</v>
      </c>
      <c r="F28" s="115">
        <v>18.637</v>
      </c>
      <c r="G28" s="115">
        <v>18.7</v>
      </c>
      <c r="H28" s="115">
        <v>18.797000000000001</v>
      </c>
      <c r="I28" s="115">
        <v>18.849</v>
      </c>
      <c r="J28" s="115">
        <v>18.917000000000002</v>
      </c>
      <c r="K28" s="115">
        <v>19.023</v>
      </c>
      <c r="L28" s="115">
        <v>18.05</v>
      </c>
      <c r="M28" s="115">
        <v>15.529</v>
      </c>
      <c r="N28" s="115">
        <v>14.26</v>
      </c>
      <c r="O28" s="115">
        <v>12.968</v>
      </c>
      <c r="P28" s="115">
        <v>13.134</v>
      </c>
      <c r="Q28" s="115">
        <v>13.294</v>
      </c>
      <c r="R28" s="115">
        <v>13.41</v>
      </c>
      <c r="S28" s="115">
        <v>13.51</v>
      </c>
    </row>
    <row r="29" spans="1:19">
      <c r="A29" s="114" t="s">
        <v>55</v>
      </c>
      <c r="B29" s="114" t="s">
        <v>186</v>
      </c>
      <c r="C29" s="113" t="s">
        <v>46</v>
      </c>
      <c r="D29" s="116">
        <v>35.100999999999999</v>
      </c>
      <c r="E29" s="116">
        <v>35.253</v>
      </c>
      <c r="F29" s="116">
        <v>35.212000000000003</v>
      </c>
      <c r="G29" s="116">
        <v>34.981999999999999</v>
      </c>
      <c r="H29" s="116">
        <v>35.082000000000001</v>
      </c>
      <c r="I29" s="116">
        <v>34.293999999999997</v>
      </c>
      <c r="J29" s="116">
        <v>34.387999999999998</v>
      </c>
      <c r="K29" s="116">
        <v>34.213000000000001</v>
      </c>
      <c r="L29" s="116">
        <v>34.244999999999997</v>
      </c>
      <c r="M29" s="116">
        <v>34.058999999999997</v>
      </c>
      <c r="N29" s="116">
        <v>34.051000000000002</v>
      </c>
      <c r="O29" s="116">
        <v>34.301000000000002</v>
      </c>
      <c r="P29" s="116">
        <v>34.191000000000003</v>
      </c>
      <c r="Q29" s="116">
        <v>34.128999999999998</v>
      </c>
      <c r="R29" s="116">
        <v>33.829000000000001</v>
      </c>
      <c r="S29" s="116">
        <v>33.646000000000001</v>
      </c>
    </row>
    <row r="30" spans="1:19">
      <c r="A30" s="114" t="s">
        <v>38</v>
      </c>
      <c r="B30" s="114" t="s">
        <v>186</v>
      </c>
      <c r="C30" s="113" t="s">
        <v>46</v>
      </c>
      <c r="D30" s="115">
        <v>34.61</v>
      </c>
      <c r="E30" s="115">
        <v>34.302999999999997</v>
      </c>
      <c r="F30" s="115">
        <v>34.137</v>
      </c>
      <c r="G30" s="115">
        <v>34.468000000000004</v>
      </c>
      <c r="H30" s="115">
        <v>34.744</v>
      </c>
      <c r="I30" s="115">
        <v>35.113</v>
      </c>
      <c r="J30" s="115">
        <v>35.54</v>
      </c>
      <c r="K30" s="115">
        <v>34.825000000000003</v>
      </c>
      <c r="L30" s="115">
        <v>31.359000000000002</v>
      </c>
      <c r="M30" s="115">
        <v>31.07</v>
      </c>
      <c r="N30" s="115">
        <v>31.291</v>
      </c>
      <c r="O30" s="115">
        <v>31.571000000000002</v>
      </c>
      <c r="P30" s="115">
        <v>32.906999999999996</v>
      </c>
      <c r="Q30" s="115">
        <v>33.055999999999997</v>
      </c>
      <c r="R30" s="115">
        <v>33.284999999999997</v>
      </c>
      <c r="S30" s="115">
        <v>33.408999999999999</v>
      </c>
    </row>
    <row r="31" spans="1:19">
      <c r="A31" s="114" t="s">
        <v>56</v>
      </c>
      <c r="B31" s="114" t="s">
        <v>186</v>
      </c>
      <c r="C31" s="113" t="s">
        <v>46</v>
      </c>
      <c r="D31" s="116">
        <v>33.222999999999999</v>
      </c>
      <c r="E31" s="116">
        <v>32.241999999999997</v>
      </c>
      <c r="F31" s="116">
        <v>32.950000000000003</v>
      </c>
      <c r="G31" s="116">
        <v>32.808</v>
      </c>
      <c r="H31" s="116">
        <v>32.817999999999998</v>
      </c>
      <c r="I31" s="116">
        <v>32.106000000000002</v>
      </c>
      <c r="J31" s="116">
        <v>32.822000000000003</v>
      </c>
      <c r="K31" s="116">
        <v>32.524999999999999</v>
      </c>
      <c r="L31" s="116">
        <v>32.170999999999999</v>
      </c>
      <c r="M31" s="116">
        <v>31.850999999999999</v>
      </c>
      <c r="N31" s="116">
        <v>32.213000000000001</v>
      </c>
      <c r="O31" s="116">
        <v>32.262999999999998</v>
      </c>
      <c r="P31" s="116">
        <v>32.610999999999997</v>
      </c>
      <c r="Q31" s="116">
        <v>35.186999999999998</v>
      </c>
      <c r="R31" s="116">
        <v>34.926000000000002</v>
      </c>
      <c r="S31" s="116">
        <v>36.206000000000003</v>
      </c>
    </row>
    <row r="32" spans="1:19">
      <c r="A32" s="973" t="s">
        <v>57</v>
      </c>
      <c r="B32" s="973" t="s">
        <v>186</v>
      </c>
      <c r="C32" s="979" t="s">
        <v>46</v>
      </c>
      <c r="D32" s="974">
        <v>40.576000000000001</v>
      </c>
      <c r="E32" s="974">
        <v>41.174999999999997</v>
      </c>
      <c r="F32" s="974">
        <v>40.634999999999998</v>
      </c>
      <c r="G32" s="974">
        <v>40.79</v>
      </c>
      <c r="H32" s="974">
        <v>39.231999999999999</v>
      </c>
      <c r="I32" s="974">
        <v>34.85</v>
      </c>
      <c r="J32" s="974">
        <v>35.284999999999997</v>
      </c>
      <c r="K32" s="974">
        <v>35.499000000000002</v>
      </c>
      <c r="L32" s="974">
        <v>36.087000000000003</v>
      </c>
      <c r="M32" s="974">
        <v>34.412999999999997</v>
      </c>
      <c r="N32" s="974">
        <v>34.716000000000001</v>
      </c>
      <c r="O32" s="974">
        <v>36.079000000000001</v>
      </c>
      <c r="P32" s="974">
        <v>36.902999999999999</v>
      </c>
      <c r="Q32" s="974">
        <v>38.460999999999999</v>
      </c>
      <c r="R32" s="974">
        <v>38.646999999999998</v>
      </c>
      <c r="S32" s="974">
        <v>38.792000000000002</v>
      </c>
    </row>
    <row r="33" spans="1:19">
      <c r="A33" s="114" t="s">
        <v>40</v>
      </c>
      <c r="B33" s="114" t="s">
        <v>186</v>
      </c>
      <c r="C33" s="113" t="s">
        <v>46</v>
      </c>
      <c r="D33" s="116">
        <v>42.604999999999997</v>
      </c>
      <c r="E33" s="116">
        <v>43.54</v>
      </c>
      <c r="F33" s="116">
        <v>43.527999999999999</v>
      </c>
      <c r="G33" s="116">
        <v>43.539000000000001</v>
      </c>
      <c r="H33" s="116">
        <v>43.566000000000003</v>
      </c>
      <c r="I33" s="116">
        <v>41.811</v>
      </c>
      <c r="J33" s="116">
        <v>41.363</v>
      </c>
      <c r="K33" s="116">
        <v>40.872</v>
      </c>
      <c r="L33" s="116">
        <v>40.343000000000004</v>
      </c>
      <c r="M33" s="116">
        <v>39.734999999999999</v>
      </c>
      <c r="N33" s="116">
        <v>38.594999999999999</v>
      </c>
      <c r="O33" s="116">
        <v>38.658999999999999</v>
      </c>
      <c r="P33" s="116">
        <v>38.572000000000003</v>
      </c>
      <c r="Q33" s="116">
        <v>38.496000000000002</v>
      </c>
      <c r="R33" s="116">
        <v>38.573999999999998</v>
      </c>
      <c r="S33" s="116">
        <v>38.619</v>
      </c>
    </row>
    <row r="34" spans="1:19">
      <c r="A34" s="114" t="s">
        <v>27</v>
      </c>
      <c r="B34" s="114" t="s">
        <v>186</v>
      </c>
      <c r="C34" s="113" t="s">
        <v>46</v>
      </c>
      <c r="D34" s="115">
        <v>34.89</v>
      </c>
      <c r="E34" s="115">
        <v>35.356000000000002</v>
      </c>
      <c r="F34" s="115">
        <v>35.85</v>
      </c>
      <c r="G34" s="115">
        <v>34.902000000000001</v>
      </c>
      <c r="H34" s="115">
        <v>35.381</v>
      </c>
      <c r="I34" s="115">
        <v>35.729999999999997</v>
      </c>
      <c r="J34" s="115">
        <v>35.965000000000003</v>
      </c>
      <c r="K34" s="115">
        <v>35.738999999999997</v>
      </c>
      <c r="L34" s="115">
        <v>34.104999999999997</v>
      </c>
      <c r="M34" s="115">
        <v>34.402000000000001</v>
      </c>
      <c r="N34" s="115">
        <v>36.527000000000001</v>
      </c>
      <c r="O34" s="115">
        <v>36.776000000000003</v>
      </c>
      <c r="P34" s="115">
        <v>37.18</v>
      </c>
      <c r="Q34" s="115">
        <v>37.223999999999997</v>
      </c>
      <c r="R34" s="115">
        <v>37.277000000000001</v>
      </c>
      <c r="S34" s="115">
        <v>35.966000000000001</v>
      </c>
    </row>
    <row r="35" spans="1:19">
      <c r="A35" s="114" t="s">
        <v>43</v>
      </c>
      <c r="B35" s="114" t="s">
        <v>186</v>
      </c>
      <c r="C35" s="113" t="s">
        <v>46</v>
      </c>
      <c r="D35" s="116">
        <v>48.601999999999997</v>
      </c>
      <c r="E35" s="116">
        <v>47.813000000000002</v>
      </c>
      <c r="F35" s="116">
        <v>46.851999999999997</v>
      </c>
      <c r="G35" s="116">
        <v>47.002000000000002</v>
      </c>
      <c r="H35" s="116">
        <v>47.191000000000003</v>
      </c>
      <c r="I35" s="116">
        <v>46.570999999999998</v>
      </c>
      <c r="J35" s="116">
        <v>45.953000000000003</v>
      </c>
      <c r="K35" s="116">
        <v>43.296999999999997</v>
      </c>
      <c r="L35" s="116">
        <v>42.563000000000002</v>
      </c>
      <c r="M35" s="116">
        <v>41.314</v>
      </c>
      <c r="N35" s="116">
        <v>40.668999999999997</v>
      </c>
      <c r="O35" s="116">
        <v>40.731000000000002</v>
      </c>
      <c r="P35" s="116">
        <v>40.771000000000001</v>
      </c>
      <c r="Q35" s="116">
        <v>40.914999999999999</v>
      </c>
      <c r="R35" s="116">
        <v>40.503</v>
      </c>
      <c r="S35" s="116">
        <v>40.720999999999997</v>
      </c>
    </row>
    <row r="36" spans="1:19">
      <c r="A36" s="114" t="s">
        <v>58</v>
      </c>
      <c r="B36" s="114" t="s">
        <v>186</v>
      </c>
      <c r="C36" s="113" t="s">
        <v>46</v>
      </c>
      <c r="D36" s="115">
        <v>20.167999999999999</v>
      </c>
      <c r="E36" s="115">
        <v>20.198</v>
      </c>
      <c r="F36" s="115">
        <v>20.213000000000001</v>
      </c>
      <c r="G36" s="115">
        <v>19.765000000000001</v>
      </c>
      <c r="H36" s="115">
        <v>19.469000000000001</v>
      </c>
      <c r="I36" s="115">
        <v>19.45</v>
      </c>
      <c r="J36" s="115">
        <v>19.443999999999999</v>
      </c>
      <c r="K36" s="115">
        <v>19.654</v>
      </c>
      <c r="L36" s="115">
        <v>19.106000000000002</v>
      </c>
      <c r="M36" s="115">
        <v>19.145</v>
      </c>
      <c r="N36" s="115">
        <v>19.254000000000001</v>
      </c>
      <c r="O36" s="115">
        <v>19.581</v>
      </c>
      <c r="P36" s="115">
        <v>19.385000000000002</v>
      </c>
      <c r="Q36" s="115">
        <v>19.408999999999999</v>
      </c>
      <c r="R36" s="115">
        <v>19.405999999999999</v>
      </c>
      <c r="S36" s="115">
        <v>19.446999999999999</v>
      </c>
    </row>
    <row r="37" spans="1:19">
      <c r="A37" s="114" t="s">
        <v>59</v>
      </c>
      <c r="B37" s="114" t="s">
        <v>186</v>
      </c>
      <c r="C37" s="113" t="s">
        <v>46</v>
      </c>
      <c r="D37" s="116">
        <v>39.1</v>
      </c>
      <c r="E37" s="116">
        <v>42.606000000000002</v>
      </c>
      <c r="F37" s="116">
        <v>41.478999999999999</v>
      </c>
      <c r="G37" s="116">
        <v>41.045999999999999</v>
      </c>
      <c r="H37" s="116">
        <v>41.887</v>
      </c>
      <c r="I37" s="116">
        <v>41.951000000000001</v>
      </c>
      <c r="J37" s="116">
        <v>41.779000000000003</v>
      </c>
      <c r="K37" s="116">
        <v>41.082999999999998</v>
      </c>
      <c r="L37" s="116">
        <v>36.146999999999998</v>
      </c>
      <c r="M37" s="116">
        <v>34.076000000000001</v>
      </c>
      <c r="N37" s="116">
        <v>34.406999999999996</v>
      </c>
      <c r="O37" s="116">
        <v>34.481999999999999</v>
      </c>
      <c r="P37" s="116">
        <v>34.630000000000003</v>
      </c>
      <c r="Q37" s="116">
        <v>34.930999999999997</v>
      </c>
      <c r="R37" s="116">
        <v>35.777000000000001</v>
      </c>
      <c r="S37" s="116">
        <v>36.109000000000002</v>
      </c>
    </row>
    <row r="38" spans="1:19">
      <c r="A38" s="114" t="s">
        <v>60</v>
      </c>
      <c r="B38" s="114" t="s">
        <v>186</v>
      </c>
      <c r="C38" s="113" t="s">
        <v>46</v>
      </c>
      <c r="D38" s="115">
        <v>29.140999999999998</v>
      </c>
      <c r="E38" s="115">
        <v>28.62</v>
      </c>
      <c r="F38" s="115">
        <v>28.745000000000001</v>
      </c>
      <c r="G38" s="115">
        <v>30.344999999999999</v>
      </c>
      <c r="H38" s="115">
        <v>30.536000000000001</v>
      </c>
      <c r="I38" s="115">
        <v>30.571000000000002</v>
      </c>
      <c r="J38" s="115">
        <v>30.629000000000001</v>
      </c>
      <c r="K38" s="115">
        <v>30.846</v>
      </c>
      <c r="L38" s="115">
        <v>29.718</v>
      </c>
      <c r="M38" s="115">
        <v>29.149000000000001</v>
      </c>
      <c r="N38" s="115">
        <v>29.416</v>
      </c>
      <c r="O38" s="115">
        <v>28.471</v>
      </c>
      <c r="P38" s="115">
        <v>27.913</v>
      </c>
      <c r="Q38" s="115">
        <v>26.805</v>
      </c>
      <c r="R38" s="115">
        <v>26.210999999999999</v>
      </c>
      <c r="S38" s="115">
        <v>25.986999999999998</v>
      </c>
    </row>
    <row r="39" spans="1:19">
      <c r="A39" s="114" t="s">
        <v>61</v>
      </c>
      <c r="B39" s="114" t="s">
        <v>186</v>
      </c>
      <c r="C39" s="113" t="s">
        <v>46</v>
      </c>
      <c r="D39" s="116">
        <v>29.033999999999999</v>
      </c>
      <c r="E39" s="116">
        <v>28.922000000000001</v>
      </c>
      <c r="F39" s="116">
        <v>28.779</v>
      </c>
      <c r="G39" s="116">
        <v>28.687000000000001</v>
      </c>
      <c r="H39" s="116">
        <v>28.744</v>
      </c>
      <c r="I39" s="116">
        <v>28.693999999999999</v>
      </c>
      <c r="J39" s="116">
        <v>28.797000000000001</v>
      </c>
      <c r="K39" s="116">
        <v>28.959</v>
      </c>
      <c r="L39" s="116">
        <v>27.423999999999999</v>
      </c>
      <c r="M39" s="116">
        <v>27.975999999999999</v>
      </c>
      <c r="N39" s="116">
        <v>28.291</v>
      </c>
      <c r="O39" s="116">
        <v>27.792999999999999</v>
      </c>
      <c r="P39" s="116">
        <v>27.757000000000001</v>
      </c>
      <c r="Q39" s="116">
        <v>29.35</v>
      </c>
      <c r="R39" s="116">
        <v>29.510999999999999</v>
      </c>
      <c r="S39" s="116">
        <v>29.510999999999999</v>
      </c>
    </row>
    <row r="40" spans="1:19">
      <c r="A40" s="114" t="s">
        <v>199</v>
      </c>
      <c r="B40" s="114" t="s">
        <v>186</v>
      </c>
      <c r="C40" s="113" t="s">
        <v>46</v>
      </c>
      <c r="D40" s="115">
        <v>33.198</v>
      </c>
      <c r="E40" s="115">
        <v>32.962000000000003</v>
      </c>
      <c r="F40" s="115">
        <v>33.085000000000001</v>
      </c>
      <c r="G40" s="115">
        <v>32.856999999999999</v>
      </c>
      <c r="H40" s="115">
        <v>32.933</v>
      </c>
      <c r="I40" s="115">
        <v>32.567</v>
      </c>
      <c r="J40" s="115">
        <v>32.295000000000002</v>
      </c>
      <c r="K40" s="115">
        <v>32.249000000000002</v>
      </c>
      <c r="L40" s="115">
        <v>31.756</v>
      </c>
      <c r="M40" s="115">
        <v>31.239000000000001</v>
      </c>
      <c r="N40" s="115">
        <v>31.327999999999999</v>
      </c>
      <c r="O40" s="115">
        <v>31.791</v>
      </c>
      <c r="P40" s="115">
        <v>32.015000000000001</v>
      </c>
      <c r="Q40" s="115">
        <v>32.158000000000001</v>
      </c>
      <c r="R40" s="115">
        <v>32.085000000000001</v>
      </c>
      <c r="S40" s="115">
        <v>32.040999999999997</v>
      </c>
    </row>
    <row r="41" spans="1:19">
      <c r="A41" s="118" t="s">
        <v>550</v>
      </c>
      <c r="B41" s="110"/>
      <c r="C41" s="110"/>
      <c r="D41" s="110"/>
      <c r="E41" s="110"/>
      <c r="F41" s="110"/>
      <c r="G41" s="110"/>
      <c r="H41" s="110"/>
      <c r="I41" s="110"/>
      <c r="J41" s="110"/>
      <c r="K41" s="110"/>
      <c r="L41" s="110"/>
      <c r="M41" s="110"/>
      <c r="N41" s="110"/>
      <c r="O41" s="110"/>
      <c r="P41" s="110"/>
      <c r="Q41" s="110"/>
      <c r="R41" s="110"/>
      <c r="S41" s="110"/>
    </row>
    <row r="42" spans="1:19">
      <c r="A42" s="394" t="s">
        <v>64</v>
      </c>
      <c r="D42" s="131">
        <f>AVERAGE(D6:D39)</f>
        <v>33.198382352941174</v>
      </c>
      <c r="E42" s="131">
        <f t="shared" ref="E42:S42" si="0">AVERAGE(E6:E39)</f>
        <v>32.962294117647062</v>
      </c>
      <c r="F42" s="131">
        <f t="shared" si="0"/>
        <v>33.085147058823523</v>
      </c>
      <c r="G42" s="131">
        <f t="shared" si="0"/>
        <v>32.857294117647058</v>
      </c>
      <c r="H42" s="131">
        <f t="shared" si="0"/>
        <v>32.932882352941178</v>
      </c>
      <c r="I42" s="131">
        <f t="shared" si="0"/>
        <v>32.567264705882344</v>
      </c>
      <c r="J42" s="131">
        <f t="shared" si="0"/>
        <v>32.294764705882351</v>
      </c>
      <c r="K42" s="131">
        <f t="shared" si="0"/>
        <v>32.248647058823536</v>
      </c>
      <c r="L42" s="131">
        <f t="shared" si="0"/>
        <v>31.756029411764704</v>
      </c>
      <c r="M42" s="131">
        <f t="shared" si="0"/>
        <v>31.238647058823531</v>
      </c>
      <c r="N42" s="131">
        <f t="shared" si="0"/>
        <v>31.327617647058826</v>
      </c>
      <c r="O42" s="131">
        <f t="shared" si="0"/>
        <v>31.790852941176468</v>
      </c>
      <c r="P42" s="131">
        <f t="shared" si="0"/>
        <v>32.015176470588244</v>
      </c>
      <c r="Q42" s="131">
        <f t="shared" si="0"/>
        <v>32.157617647058821</v>
      </c>
      <c r="R42" s="131">
        <f t="shared" si="0"/>
        <v>32.08461764705882</v>
      </c>
      <c r="S42" s="131">
        <f t="shared" si="0"/>
        <v>32.041058823529411</v>
      </c>
    </row>
    <row r="43" spans="1:19">
      <c r="A43" s="394" t="s">
        <v>3323</v>
      </c>
      <c r="D43" s="131">
        <f>STDEV(D6:D39)</f>
        <v>11.838333904619146</v>
      </c>
      <c r="E43" s="131">
        <f t="shared" ref="E43:S43" si="1">STDEV(E6:E39)</f>
        <v>11.707528226897455</v>
      </c>
      <c r="F43" s="131">
        <f t="shared" si="1"/>
        <v>11.310236851825241</v>
      </c>
      <c r="G43" s="131">
        <f t="shared" si="1"/>
        <v>11.201185125418814</v>
      </c>
      <c r="H43" s="131">
        <f t="shared" si="1"/>
        <v>11.201093503882076</v>
      </c>
      <c r="I43" s="131">
        <f t="shared" si="1"/>
        <v>11.189758998430637</v>
      </c>
      <c r="J43" s="131">
        <f t="shared" si="1"/>
        <v>11.056279326655037</v>
      </c>
      <c r="K43" s="131">
        <f t="shared" si="1"/>
        <v>11.03461092085659</v>
      </c>
      <c r="L43" s="131">
        <f t="shared" si="1"/>
        <v>11.0953536534929</v>
      </c>
      <c r="M43" s="131">
        <f t="shared" si="1"/>
        <v>10.988109016134016</v>
      </c>
      <c r="N43" s="131">
        <f t="shared" si="1"/>
        <v>10.837445156310729</v>
      </c>
      <c r="O43" s="131">
        <f t="shared" si="1"/>
        <v>10.982561706832588</v>
      </c>
      <c r="P43" s="131">
        <f t="shared" si="1"/>
        <v>11.040189569273249</v>
      </c>
      <c r="Q43" s="131">
        <f t="shared" si="1"/>
        <v>10.899990291946517</v>
      </c>
      <c r="R43" s="131">
        <f t="shared" si="1"/>
        <v>10.723143071610325</v>
      </c>
      <c r="S43" s="131">
        <f t="shared" si="1"/>
        <v>10.560808402657786</v>
      </c>
    </row>
    <row r="44" spans="1:19">
      <c r="A44" s="668" t="s">
        <v>3324</v>
      </c>
      <c r="B44" s="627"/>
      <c r="C44" s="627"/>
      <c r="D44" s="980">
        <f>-(D32-D42)/D43</f>
        <v>-0.62319729334380303</v>
      </c>
      <c r="E44" s="980">
        <f t="shared" ref="E44:S44" si="2">-(E32-E42)/E43</f>
        <v>-0.70148930868982728</v>
      </c>
      <c r="F44" s="980">
        <f t="shared" si="2"/>
        <v>-0.66752385826103044</v>
      </c>
      <c r="G44" s="980">
        <f t="shared" si="2"/>
        <v>-0.70820237265352193</v>
      </c>
      <c r="H44" s="980">
        <f t="shared" si="2"/>
        <v>-0.56236631226010858</v>
      </c>
      <c r="I44" s="980">
        <f t="shared" si="2"/>
        <v>-0.20400218578771986</v>
      </c>
      <c r="J44" s="980">
        <f t="shared" si="2"/>
        <v>-0.27045583833149328</v>
      </c>
      <c r="K44" s="980">
        <f t="shared" si="2"/>
        <v>-0.29455981406947052</v>
      </c>
      <c r="L44" s="980">
        <f t="shared" si="2"/>
        <v>-0.39034092319102215</v>
      </c>
      <c r="M44" s="980">
        <f t="shared" si="2"/>
        <v>-0.2888898295890141</v>
      </c>
      <c r="N44" s="980">
        <f t="shared" si="2"/>
        <v>-0.31265508651437962</v>
      </c>
      <c r="O44" s="980">
        <f t="shared" si="2"/>
        <v>-0.39045053178765621</v>
      </c>
      <c r="P44" s="980">
        <f t="shared" si="2"/>
        <v>-0.44273003635874242</v>
      </c>
      <c r="Q44" s="980">
        <f t="shared" si="2"/>
        <v>-0.57829247403994899</v>
      </c>
      <c r="R44" s="980">
        <f t="shared" si="2"/>
        <v>-0.61198310132736911</v>
      </c>
      <c r="S44" s="980">
        <f t="shared" si="2"/>
        <v>-0.63924473573174712</v>
      </c>
    </row>
    <row r="46" spans="1:19">
      <c r="A46" s="138"/>
      <c r="B46" s="138"/>
      <c r="C46" s="137"/>
      <c r="D46" s="137"/>
      <c r="E46" s="137"/>
      <c r="F46" s="137"/>
      <c r="G46" s="137"/>
      <c r="H46" s="137"/>
      <c r="I46" s="137"/>
      <c r="J46" s="137"/>
      <c r="K46" s="137"/>
      <c r="L46" s="137"/>
      <c r="M46" s="137"/>
      <c r="N46" s="137"/>
      <c r="O46" s="137"/>
      <c r="P46" s="137"/>
      <c r="Q46" s="137"/>
      <c r="R46" s="137"/>
      <c r="S46" s="137"/>
    </row>
    <row r="47" spans="1:19">
      <c r="A47" s="1136" t="s">
        <v>197</v>
      </c>
      <c r="B47" s="1137"/>
      <c r="C47" s="1138"/>
      <c r="D47" s="1139" t="s">
        <v>200</v>
      </c>
      <c r="E47" s="1140"/>
      <c r="F47" s="1140"/>
      <c r="G47" s="1140"/>
      <c r="H47" s="1140"/>
      <c r="I47" s="1140"/>
      <c r="J47" s="1140"/>
      <c r="K47" s="1140"/>
      <c r="L47" s="1140"/>
      <c r="M47" s="1140"/>
      <c r="N47" s="1140"/>
      <c r="O47" s="1140"/>
      <c r="P47" s="1140"/>
      <c r="Q47" s="1140"/>
      <c r="R47" s="1140"/>
      <c r="S47" s="1141"/>
    </row>
    <row r="48" spans="1:19">
      <c r="A48" s="1136" t="s">
        <v>196</v>
      </c>
      <c r="B48" s="1137"/>
      <c r="C48" s="1138"/>
      <c r="D48" s="1139" t="s">
        <v>202</v>
      </c>
      <c r="E48" s="1140"/>
      <c r="F48" s="1140"/>
      <c r="G48" s="1140"/>
      <c r="H48" s="1140"/>
      <c r="I48" s="1140"/>
      <c r="J48" s="1140"/>
      <c r="K48" s="1140"/>
      <c r="L48" s="1140"/>
      <c r="M48" s="1140"/>
      <c r="N48" s="1140"/>
      <c r="O48" s="1140"/>
      <c r="P48" s="1140"/>
      <c r="Q48" s="1140"/>
      <c r="R48" s="1140"/>
      <c r="S48" s="1141"/>
    </row>
    <row r="49" spans="1:19">
      <c r="A49" s="1142" t="s">
        <v>198</v>
      </c>
      <c r="B49" s="1143"/>
      <c r="C49" s="1144"/>
      <c r="D49" s="139" t="s">
        <v>92</v>
      </c>
      <c r="E49" s="139" t="s">
        <v>93</v>
      </c>
      <c r="F49" s="139" t="s">
        <v>94</v>
      </c>
      <c r="G49" s="139" t="s">
        <v>95</v>
      </c>
      <c r="H49" s="139" t="s">
        <v>96</v>
      </c>
      <c r="I49" s="139" t="s">
        <v>97</v>
      </c>
      <c r="J49" s="139" t="s">
        <v>98</v>
      </c>
      <c r="K49" s="139" t="s">
        <v>99</v>
      </c>
      <c r="L49" s="139" t="s">
        <v>100</v>
      </c>
      <c r="M49" s="139" t="s">
        <v>101</v>
      </c>
      <c r="N49" s="139" t="s">
        <v>102</v>
      </c>
      <c r="O49" s="139" t="s">
        <v>103</v>
      </c>
      <c r="P49" s="139" t="s">
        <v>104</v>
      </c>
      <c r="Q49" s="139" t="s">
        <v>125</v>
      </c>
      <c r="R49" s="139" t="s">
        <v>136</v>
      </c>
      <c r="S49" s="139" t="s">
        <v>505</v>
      </c>
    </row>
    <row r="50" spans="1:19">
      <c r="A50" s="140" t="s">
        <v>84</v>
      </c>
      <c r="B50" s="140" t="s">
        <v>187</v>
      </c>
      <c r="C50" s="141" t="s">
        <v>46</v>
      </c>
      <c r="D50" s="141" t="s">
        <v>46</v>
      </c>
      <c r="E50" s="141" t="s">
        <v>46</v>
      </c>
      <c r="F50" s="141" t="s">
        <v>46</v>
      </c>
      <c r="G50" s="141" t="s">
        <v>46</v>
      </c>
      <c r="H50" s="141" t="s">
        <v>46</v>
      </c>
      <c r="I50" s="141" t="s">
        <v>46</v>
      </c>
      <c r="J50" s="141" t="s">
        <v>46</v>
      </c>
      <c r="K50" s="141" t="s">
        <v>46</v>
      </c>
      <c r="L50" s="141" t="s">
        <v>46</v>
      </c>
      <c r="M50" s="141" t="s">
        <v>46</v>
      </c>
      <c r="N50" s="141" t="s">
        <v>46</v>
      </c>
      <c r="O50" s="141" t="s">
        <v>46</v>
      </c>
      <c r="P50" s="141" t="s">
        <v>46</v>
      </c>
      <c r="Q50" s="141" t="s">
        <v>46</v>
      </c>
      <c r="R50" s="141" t="s">
        <v>46</v>
      </c>
      <c r="S50" s="141" t="s">
        <v>46</v>
      </c>
    </row>
    <row r="51" spans="1:19">
      <c r="A51" s="142" t="s">
        <v>45</v>
      </c>
      <c r="B51" s="142" t="s">
        <v>186</v>
      </c>
      <c r="C51" s="141" t="s">
        <v>46</v>
      </c>
      <c r="D51" s="143">
        <v>24.594999999999999</v>
      </c>
      <c r="E51" s="143">
        <v>21.196000000000002</v>
      </c>
      <c r="F51" s="143">
        <v>21.533999999999999</v>
      </c>
      <c r="G51" s="143">
        <v>21.963000000000001</v>
      </c>
      <c r="H51" s="143">
        <v>18.632000000000001</v>
      </c>
      <c r="I51" s="143">
        <v>20.797999999999998</v>
      </c>
      <c r="J51" s="143">
        <v>20.486999999999998</v>
      </c>
      <c r="K51" s="143">
        <v>19.597999999999999</v>
      </c>
      <c r="L51" s="143">
        <v>19.084</v>
      </c>
      <c r="M51" s="143">
        <v>17.957000000000001</v>
      </c>
      <c r="N51" s="143">
        <v>17.981000000000002</v>
      </c>
      <c r="O51" s="143">
        <v>17.87</v>
      </c>
      <c r="P51" s="143">
        <v>18.765999999999998</v>
      </c>
      <c r="Q51" s="143">
        <v>19.887</v>
      </c>
      <c r="R51" s="143">
        <v>20.85</v>
      </c>
      <c r="S51" s="143">
        <v>22.722999999999999</v>
      </c>
    </row>
    <row r="52" spans="1:19">
      <c r="A52" s="142" t="s">
        <v>37</v>
      </c>
      <c r="B52" s="142" t="s">
        <v>186</v>
      </c>
      <c r="C52" s="141" t="s">
        <v>46</v>
      </c>
      <c r="D52" s="144">
        <v>36.283999999999999</v>
      </c>
      <c r="E52" s="144">
        <v>35.804000000000002</v>
      </c>
      <c r="F52" s="144">
        <v>36.107999999999997</v>
      </c>
      <c r="G52" s="144">
        <v>36.363999999999997</v>
      </c>
      <c r="H52" s="144">
        <v>37.161999999999999</v>
      </c>
      <c r="I52" s="144">
        <v>37.347000000000001</v>
      </c>
      <c r="J52" s="144">
        <v>37.832000000000001</v>
      </c>
      <c r="K52" s="144">
        <v>38.292000000000002</v>
      </c>
      <c r="L52" s="144">
        <v>38.676000000000002</v>
      </c>
      <c r="M52" s="144">
        <v>36.427999999999997</v>
      </c>
      <c r="N52" s="144">
        <v>36.735999999999997</v>
      </c>
      <c r="O52" s="144">
        <v>37.363</v>
      </c>
      <c r="P52" s="144">
        <v>37.777999999999999</v>
      </c>
      <c r="Q52" s="144">
        <v>38.255000000000003</v>
      </c>
      <c r="R52" s="144">
        <v>38.485999999999997</v>
      </c>
      <c r="S52" s="144">
        <v>38.392000000000003</v>
      </c>
    </row>
    <row r="53" spans="1:19">
      <c r="A53" s="142" t="s">
        <v>21</v>
      </c>
      <c r="B53" s="142" t="s">
        <v>186</v>
      </c>
      <c r="C53" s="141" t="s">
        <v>46</v>
      </c>
      <c r="D53" s="143">
        <v>44.271999999999998</v>
      </c>
      <c r="E53" s="143">
        <v>43.908000000000001</v>
      </c>
      <c r="F53" s="143">
        <v>43.606000000000002</v>
      </c>
      <c r="G53" s="143">
        <v>42.216000000000001</v>
      </c>
      <c r="H53" s="143">
        <v>43.600999999999999</v>
      </c>
      <c r="I53" s="143">
        <v>41.290999999999997</v>
      </c>
      <c r="J53" s="143">
        <v>41.238</v>
      </c>
      <c r="K53" s="143">
        <v>41.173999999999999</v>
      </c>
      <c r="L53" s="143">
        <v>41.618000000000002</v>
      </c>
      <c r="M53" s="143">
        <v>41.508000000000003</v>
      </c>
      <c r="N53" s="143">
        <v>42.210999999999999</v>
      </c>
      <c r="O53" s="143">
        <v>42.372</v>
      </c>
      <c r="P53" s="143">
        <v>42.439</v>
      </c>
      <c r="Q53" s="143">
        <v>41.889000000000003</v>
      </c>
      <c r="R53" s="143">
        <v>41.725000000000001</v>
      </c>
      <c r="S53" s="143">
        <v>41.383000000000003</v>
      </c>
    </row>
    <row r="54" spans="1:19">
      <c r="A54" s="142" t="s">
        <v>47</v>
      </c>
      <c r="B54" s="142" t="s">
        <v>186</v>
      </c>
      <c r="C54" s="141" t="s">
        <v>46</v>
      </c>
      <c r="D54" s="144">
        <v>26.901</v>
      </c>
      <c r="E54" s="144">
        <v>25.395</v>
      </c>
      <c r="F54" s="144">
        <v>25.523</v>
      </c>
      <c r="G54" s="144">
        <v>25.033000000000001</v>
      </c>
      <c r="H54" s="144">
        <v>25.294</v>
      </c>
      <c r="I54" s="144">
        <v>25.2</v>
      </c>
      <c r="J54" s="144">
        <v>25.446999999999999</v>
      </c>
      <c r="K54" s="144">
        <v>24.006</v>
      </c>
      <c r="L54" s="144">
        <v>23.931000000000001</v>
      </c>
      <c r="M54" s="144">
        <v>22.969000000000001</v>
      </c>
      <c r="N54" s="144">
        <v>23.166</v>
      </c>
      <c r="O54" s="144">
        <v>23.431999999999999</v>
      </c>
      <c r="P54" s="144">
        <v>23.696000000000002</v>
      </c>
      <c r="Q54" s="144">
        <v>23.968</v>
      </c>
      <c r="R54" s="144">
        <v>24.158000000000001</v>
      </c>
      <c r="S54" s="144">
        <v>23.704999999999998</v>
      </c>
    </row>
    <row r="55" spans="1:19">
      <c r="A55" s="142" t="s">
        <v>62</v>
      </c>
      <c r="B55" s="142" t="s">
        <v>186</v>
      </c>
      <c r="C55" s="141" t="s">
        <v>46</v>
      </c>
      <c r="D55" s="143">
        <v>4.8440000000000003</v>
      </c>
      <c r="E55" s="143">
        <v>4.8639999999999999</v>
      </c>
      <c r="F55" s="143">
        <v>4.8650000000000002</v>
      </c>
      <c r="G55" s="143">
        <v>4.88</v>
      </c>
      <c r="H55" s="143">
        <v>4.8949999999999996</v>
      </c>
      <c r="I55" s="143">
        <v>4.9489999999999998</v>
      </c>
      <c r="J55" s="143">
        <v>4.9279999999999999</v>
      </c>
      <c r="K55" s="143">
        <v>4.476</v>
      </c>
      <c r="L55" s="143">
        <v>4.5339999999999998</v>
      </c>
      <c r="M55" s="143">
        <v>4.5289999999999999</v>
      </c>
      <c r="N55" s="143">
        <v>4.8330000000000002</v>
      </c>
      <c r="O55" s="143">
        <v>4.8319999999999999</v>
      </c>
      <c r="P55" s="143">
        <v>4.8360000000000003</v>
      </c>
      <c r="Q55" s="143">
        <v>4.7640000000000002</v>
      </c>
      <c r="R55" s="143">
        <v>4.7030000000000003</v>
      </c>
      <c r="S55" s="143">
        <v>4.7140000000000004</v>
      </c>
    </row>
    <row r="56" spans="1:19">
      <c r="A56" s="142" t="s">
        <v>23</v>
      </c>
      <c r="B56" s="142" t="s">
        <v>186</v>
      </c>
      <c r="C56" s="141" t="s">
        <v>46</v>
      </c>
      <c r="D56" s="144">
        <v>31.010999999999999</v>
      </c>
      <c r="E56" s="144">
        <v>32.677999999999997</v>
      </c>
      <c r="F56" s="144">
        <v>33.115000000000002</v>
      </c>
      <c r="G56" s="144">
        <v>34.244999999999997</v>
      </c>
      <c r="H56" s="144">
        <v>35.573999999999998</v>
      </c>
      <c r="I56" s="144">
        <v>35.073999999999998</v>
      </c>
      <c r="J56" s="144">
        <v>33.457000000000001</v>
      </c>
      <c r="K56" s="144">
        <v>29.414999999999999</v>
      </c>
      <c r="L56" s="144">
        <v>30.512</v>
      </c>
      <c r="M56" s="144">
        <v>30.225000000000001</v>
      </c>
      <c r="N56" s="144">
        <v>30.29</v>
      </c>
      <c r="O56" s="144">
        <v>33.176000000000002</v>
      </c>
      <c r="P56" s="144">
        <v>32.564999999999998</v>
      </c>
      <c r="Q56" s="144">
        <v>32.539000000000001</v>
      </c>
      <c r="R56" s="144">
        <v>32.811</v>
      </c>
      <c r="S56" s="144">
        <v>32.738</v>
      </c>
    </row>
    <row r="57" spans="1:19">
      <c r="A57" s="142" t="s">
        <v>24</v>
      </c>
      <c r="B57" s="142" t="s">
        <v>186</v>
      </c>
      <c r="C57" s="141" t="s">
        <v>46</v>
      </c>
      <c r="D57" s="143">
        <v>33.003999999999998</v>
      </c>
      <c r="E57" s="143">
        <v>32.493000000000002</v>
      </c>
      <c r="F57" s="143">
        <v>31.648</v>
      </c>
      <c r="G57" s="143">
        <v>31.661000000000001</v>
      </c>
      <c r="H57" s="143">
        <v>31.166</v>
      </c>
      <c r="I57" s="143">
        <v>31.024999999999999</v>
      </c>
      <c r="J57" s="143">
        <v>31.209</v>
      </c>
      <c r="K57" s="143">
        <v>31.492999999999999</v>
      </c>
      <c r="L57" s="143">
        <v>31.292000000000002</v>
      </c>
      <c r="M57" s="143">
        <v>30.748000000000001</v>
      </c>
      <c r="N57" s="143">
        <v>29.468</v>
      </c>
      <c r="O57" s="143">
        <v>29.861000000000001</v>
      </c>
      <c r="P57" s="143">
        <v>30.076000000000001</v>
      </c>
      <c r="Q57" s="143">
        <v>29.742999999999999</v>
      </c>
      <c r="R57" s="143">
        <v>29.512</v>
      </c>
      <c r="S57" s="143">
        <v>29.788</v>
      </c>
    </row>
    <row r="58" spans="1:19">
      <c r="A58" s="142" t="s">
        <v>26</v>
      </c>
      <c r="B58" s="142" t="s">
        <v>186</v>
      </c>
      <c r="C58" s="141" t="s">
        <v>46</v>
      </c>
      <c r="D58" s="144">
        <v>35.636000000000003</v>
      </c>
      <c r="E58" s="144">
        <v>35.569000000000003</v>
      </c>
      <c r="F58" s="144">
        <v>36.61</v>
      </c>
      <c r="G58" s="144">
        <v>37.265999999999998</v>
      </c>
      <c r="H58" s="144">
        <v>35.097999999999999</v>
      </c>
      <c r="I58" s="144">
        <v>33.939</v>
      </c>
      <c r="J58" s="144">
        <v>31.094000000000001</v>
      </c>
      <c r="K58" s="144">
        <v>32.545000000000002</v>
      </c>
      <c r="L58" s="144">
        <v>30.367000000000001</v>
      </c>
      <c r="M58" s="144">
        <v>33.134999999999998</v>
      </c>
      <c r="N58" s="144">
        <v>34.119</v>
      </c>
      <c r="O58" s="144">
        <v>34.508000000000003</v>
      </c>
      <c r="P58" s="144">
        <v>34.991</v>
      </c>
      <c r="Q58" s="144">
        <v>34.816000000000003</v>
      </c>
      <c r="R58" s="144">
        <v>35.18</v>
      </c>
      <c r="S58" s="144">
        <v>31.65</v>
      </c>
    </row>
    <row r="59" spans="1:19">
      <c r="A59" s="142" t="s">
        <v>42</v>
      </c>
      <c r="B59" s="142" t="s">
        <v>186</v>
      </c>
      <c r="C59" s="141" t="s">
        <v>46</v>
      </c>
      <c r="D59" s="143">
        <v>39.277999999999999</v>
      </c>
      <c r="E59" s="143">
        <v>37.908999999999999</v>
      </c>
      <c r="F59" s="143">
        <v>37.752000000000002</v>
      </c>
      <c r="G59" s="143">
        <v>36.889000000000003</v>
      </c>
      <c r="H59" s="143">
        <v>36.204999999999998</v>
      </c>
      <c r="I59" s="143">
        <v>36.561999999999998</v>
      </c>
      <c r="J59" s="143">
        <v>36.386000000000003</v>
      </c>
      <c r="K59" s="143">
        <v>36.359000000000002</v>
      </c>
      <c r="L59" s="143">
        <v>36.436999999999998</v>
      </c>
      <c r="M59" s="143">
        <v>35.192</v>
      </c>
      <c r="N59" s="143">
        <v>34.953000000000003</v>
      </c>
      <c r="O59" s="143">
        <v>35.043999999999997</v>
      </c>
      <c r="P59" s="143">
        <v>34.899000000000001</v>
      </c>
      <c r="Q59" s="143">
        <v>35.612000000000002</v>
      </c>
      <c r="R59" s="143">
        <v>36.220999999999997</v>
      </c>
      <c r="S59" s="143">
        <v>36.466000000000001</v>
      </c>
    </row>
    <row r="60" spans="1:19">
      <c r="A60" s="145" t="s">
        <v>28</v>
      </c>
      <c r="B60" s="142" t="s">
        <v>186</v>
      </c>
      <c r="C60" s="141" t="s">
        <v>134</v>
      </c>
      <c r="D60" s="144">
        <v>40.470999999999997</v>
      </c>
      <c r="E60" s="144">
        <v>39.677</v>
      </c>
      <c r="F60" s="144">
        <v>39.643999999999998</v>
      </c>
      <c r="G60" s="144">
        <v>40.024000000000001</v>
      </c>
      <c r="H60" s="144">
        <v>40.561</v>
      </c>
      <c r="I60" s="144">
        <v>40.308</v>
      </c>
      <c r="J60" s="144">
        <v>40.023000000000003</v>
      </c>
      <c r="K60" s="144">
        <v>40.030999999999999</v>
      </c>
      <c r="L60" s="144">
        <v>39.381999999999998</v>
      </c>
      <c r="M60" s="144">
        <v>40.384</v>
      </c>
      <c r="N60" s="144">
        <v>40.563000000000002</v>
      </c>
      <c r="O60" s="144">
        <v>40.722000000000001</v>
      </c>
      <c r="P60" s="144">
        <v>41.011000000000003</v>
      </c>
      <c r="Q60" s="144">
        <v>39.423999999999999</v>
      </c>
      <c r="R60" s="144">
        <v>37.500999999999998</v>
      </c>
      <c r="S60" s="144">
        <v>37.856999999999999</v>
      </c>
    </row>
    <row r="61" spans="1:19">
      <c r="A61" s="145" t="s">
        <v>25</v>
      </c>
      <c r="B61" s="142" t="s">
        <v>186</v>
      </c>
      <c r="C61" s="141" t="s">
        <v>46</v>
      </c>
      <c r="D61" s="143">
        <v>41.183</v>
      </c>
      <c r="E61" s="143">
        <v>40.420999999999999</v>
      </c>
      <c r="F61" s="143">
        <v>40.478999999999999</v>
      </c>
      <c r="G61" s="143">
        <v>41.36</v>
      </c>
      <c r="H61" s="143">
        <v>40.520000000000003</v>
      </c>
      <c r="I61" s="143">
        <v>40.787999999999997</v>
      </c>
      <c r="J61" s="143">
        <v>41.043999999999997</v>
      </c>
      <c r="K61" s="143">
        <v>40.637</v>
      </c>
      <c r="L61" s="143">
        <v>40.283999999999999</v>
      </c>
      <c r="M61" s="143">
        <v>38.950000000000003</v>
      </c>
      <c r="N61" s="143">
        <v>37.697000000000003</v>
      </c>
      <c r="O61" s="143">
        <v>38.625999999999998</v>
      </c>
      <c r="P61" s="143">
        <v>38.725999999999999</v>
      </c>
      <c r="Q61" s="143">
        <v>38.332000000000001</v>
      </c>
      <c r="R61" s="143">
        <v>38.479999999999997</v>
      </c>
      <c r="S61" s="143">
        <v>38.707999999999998</v>
      </c>
    </row>
    <row r="62" spans="1:19">
      <c r="A62" s="142" t="s">
        <v>48</v>
      </c>
      <c r="B62" s="142" t="s">
        <v>186</v>
      </c>
      <c r="C62" s="141" t="s">
        <v>46</v>
      </c>
      <c r="D62" s="144">
        <v>39.109000000000002</v>
      </c>
      <c r="E62" s="144">
        <v>38.5</v>
      </c>
      <c r="F62" s="144">
        <v>39.284999999999997</v>
      </c>
      <c r="G62" s="144">
        <v>39.561999999999998</v>
      </c>
      <c r="H62" s="144">
        <v>40.598999999999997</v>
      </c>
      <c r="I62" s="144">
        <v>40.488999999999997</v>
      </c>
      <c r="J62" s="144">
        <v>41.387999999999998</v>
      </c>
      <c r="K62" s="144">
        <v>40.393999999999998</v>
      </c>
      <c r="L62" s="144">
        <v>39.962000000000003</v>
      </c>
      <c r="M62" s="144">
        <v>39.78</v>
      </c>
      <c r="N62" s="144">
        <v>38.923999999999999</v>
      </c>
      <c r="O62" s="144">
        <v>42.420999999999999</v>
      </c>
      <c r="P62" s="144">
        <v>42.220999999999997</v>
      </c>
      <c r="Q62" s="144">
        <v>39.802999999999997</v>
      </c>
      <c r="R62" s="144">
        <v>38.713000000000001</v>
      </c>
      <c r="S62" s="144">
        <v>37.466999999999999</v>
      </c>
    </row>
    <row r="63" spans="1:19">
      <c r="A63" s="142" t="s">
        <v>34</v>
      </c>
      <c r="B63" s="142" t="s">
        <v>186</v>
      </c>
      <c r="C63" s="141" t="s">
        <v>46</v>
      </c>
      <c r="D63" s="143">
        <v>44.774000000000001</v>
      </c>
      <c r="E63" s="143">
        <v>44.725000000000001</v>
      </c>
      <c r="F63" s="143">
        <v>42.78</v>
      </c>
      <c r="G63" s="143">
        <v>39.06</v>
      </c>
      <c r="H63" s="143">
        <v>40.332000000000001</v>
      </c>
      <c r="I63" s="143">
        <v>40.006</v>
      </c>
      <c r="J63" s="143">
        <v>40.229999999999997</v>
      </c>
      <c r="K63" s="143">
        <v>42.847000000000001</v>
      </c>
      <c r="L63" s="143">
        <v>42.816000000000003</v>
      </c>
      <c r="M63" s="143">
        <v>42.124000000000002</v>
      </c>
      <c r="N63" s="143">
        <v>36.392000000000003</v>
      </c>
      <c r="O63" s="143">
        <v>34.44</v>
      </c>
      <c r="P63" s="143">
        <v>35.369999999999997</v>
      </c>
      <c r="Q63" s="143">
        <v>36.220999999999997</v>
      </c>
      <c r="R63" s="143">
        <v>38.314</v>
      </c>
      <c r="S63" s="143">
        <v>38.712000000000003</v>
      </c>
    </row>
    <row r="64" spans="1:19">
      <c r="A64" s="142" t="s">
        <v>49</v>
      </c>
      <c r="B64" s="142" t="s">
        <v>186</v>
      </c>
      <c r="C64" s="141" t="s">
        <v>46</v>
      </c>
      <c r="D64" s="144">
        <v>20.181999999999999</v>
      </c>
      <c r="E64" s="144">
        <v>20.975999999999999</v>
      </c>
      <c r="F64" s="144">
        <v>23.548999999999999</v>
      </c>
      <c r="G64" s="144">
        <v>24.765999999999998</v>
      </c>
      <c r="H64" s="144">
        <v>25.707999999999998</v>
      </c>
      <c r="I64" s="144">
        <v>26.274000000000001</v>
      </c>
      <c r="J64" s="144">
        <v>25.994</v>
      </c>
      <c r="K64" s="144">
        <v>25.149000000000001</v>
      </c>
      <c r="L64" s="144">
        <v>24.594000000000001</v>
      </c>
      <c r="M64" s="144">
        <v>22.530999999999999</v>
      </c>
      <c r="N64" s="144">
        <v>26.236999999999998</v>
      </c>
      <c r="O64" s="144">
        <v>27.702999999999999</v>
      </c>
      <c r="P64" s="144">
        <v>26.856000000000002</v>
      </c>
      <c r="Q64" s="144">
        <v>27.981999999999999</v>
      </c>
      <c r="R64" s="144">
        <v>27.707000000000001</v>
      </c>
      <c r="S64" s="144">
        <v>28.623999999999999</v>
      </c>
    </row>
    <row r="65" spans="1:19">
      <c r="A65" s="142" t="s">
        <v>50</v>
      </c>
      <c r="B65" s="142" t="s">
        <v>186</v>
      </c>
      <c r="C65" s="141" t="s">
        <v>46</v>
      </c>
      <c r="D65" s="143">
        <v>20.274999999999999</v>
      </c>
      <c r="E65" s="143">
        <v>17.001999999999999</v>
      </c>
      <c r="F65" s="143">
        <v>13.316000000000001</v>
      </c>
      <c r="G65" s="143">
        <v>11.634</v>
      </c>
      <c r="H65" s="143">
        <v>10.736000000000001</v>
      </c>
      <c r="I65" s="143">
        <v>9.577</v>
      </c>
      <c r="J65" s="143">
        <v>8.5739999999999998</v>
      </c>
      <c r="K65" s="143">
        <v>7.2409999999999997</v>
      </c>
      <c r="L65" s="143">
        <v>7.319</v>
      </c>
      <c r="M65" s="143">
        <v>8.7129999999999992</v>
      </c>
      <c r="N65" s="143">
        <v>10.602</v>
      </c>
      <c r="O65" s="143">
        <v>12.318</v>
      </c>
      <c r="P65" s="143">
        <v>13.398</v>
      </c>
      <c r="Q65" s="143">
        <v>14.374000000000001</v>
      </c>
      <c r="R65" s="143">
        <v>14.64</v>
      </c>
      <c r="S65" s="143">
        <v>13.962</v>
      </c>
    </row>
    <row r="66" spans="1:19">
      <c r="A66" s="145" t="s">
        <v>63</v>
      </c>
      <c r="B66" s="142" t="s">
        <v>186</v>
      </c>
      <c r="C66" s="141" t="s">
        <v>46</v>
      </c>
      <c r="D66" s="144">
        <v>21.692</v>
      </c>
      <c r="E66" s="144">
        <v>22.814</v>
      </c>
      <c r="F66" s="144">
        <v>23.315000000000001</v>
      </c>
      <c r="G66" s="144">
        <v>20.768000000000001</v>
      </c>
      <c r="H66" s="144">
        <v>20.314</v>
      </c>
      <c r="I66" s="144">
        <v>19.584</v>
      </c>
      <c r="J66" s="144">
        <v>17.893999999999998</v>
      </c>
      <c r="K66" s="144">
        <v>18.331</v>
      </c>
      <c r="L66" s="144">
        <v>16.795000000000002</v>
      </c>
      <c r="M66" s="144">
        <v>15.452</v>
      </c>
      <c r="N66" s="144">
        <v>14.901999999999999</v>
      </c>
      <c r="O66" s="144">
        <v>13.506</v>
      </c>
      <c r="P66" s="144">
        <v>13.025</v>
      </c>
      <c r="Q66" s="144">
        <v>13.157</v>
      </c>
      <c r="R66" s="144">
        <v>15.762</v>
      </c>
      <c r="S66" s="144">
        <v>15.942</v>
      </c>
    </row>
    <row r="67" spans="1:19">
      <c r="A67" s="142" t="s">
        <v>29</v>
      </c>
      <c r="B67" s="142" t="s">
        <v>186</v>
      </c>
      <c r="C67" s="141" t="s">
        <v>46</v>
      </c>
      <c r="D67" s="143">
        <v>41.067</v>
      </c>
      <c r="E67" s="143">
        <v>40.494999999999997</v>
      </c>
      <c r="F67" s="143">
        <v>39.185000000000002</v>
      </c>
      <c r="G67" s="143">
        <v>38.241</v>
      </c>
      <c r="H67" s="143">
        <v>38.582000000000001</v>
      </c>
      <c r="I67" s="143">
        <v>38.255000000000003</v>
      </c>
      <c r="J67" s="143">
        <v>39.136000000000003</v>
      </c>
      <c r="K67" s="143">
        <v>37.841999999999999</v>
      </c>
      <c r="L67" s="143">
        <v>38.600999999999999</v>
      </c>
      <c r="M67" s="143">
        <v>38.923999999999999</v>
      </c>
      <c r="N67" s="143">
        <v>39.576999999999998</v>
      </c>
      <c r="O67" s="143">
        <v>40.186</v>
      </c>
      <c r="P67" s="143">
        <v>40.466000000000001</v>
      </c>
      <c r="Q67" s="143">
        <v>40.305999999999997</v>
      </c>
      <c r="R67" s="143">
        <v>38.914000000000001</v>
      </c>
      <c r="S67" s="143">
        <v>38.487000000000002</v>
      </c>
    </row>
    <row r="68" spans="1:19">
      <c r="A68" s="142" t="s">
        <v>51</v>
      </c>
      <c r="B68" s="142" t="s">
        <v>186</v>
      </c>
      <c r="C68" s="141" t="s">
        <v>46</v>
      </c>
      <c r="D68" s="144">
        <v>22.378</v>
      </c>
      <c r="E68" s="144">
        <v>22.54</v>
      </c>
      <c r="F68" s="144">
        <v>28.053000000000001</v>
      </c>
      <c r="G68" s="144">
        <v>25.102</v>
      </c>
      <c r="H68" s="144">
        <v>24.27</v>
      </c>
      <c r="I68" s="144">
        <v>24.709</v>
      </c>
      <c r="J68" s="144">
        <v>24.803999999999998</v>
      </c>
      <c r="K68" s="144">
        <v>25.042999999999999</v>
      </c>
      <c r="L68" s="144">
        <v>25.204999999999998</v>
      </c>
      <c r="M68" s="144">
        <v>24.87</v>
      </c>
      <c r="N68" s="144">
        <v>23.965</v>
      </c>
      <c r="O68" s="144">
        <v>25.113</v>
      </c>
      <c r="P68" s="144">
        <v>27.216000000000001</v>
      </c>
      <c r="Q68" s="144">
        <v>27.472999999999999</v>
      </c>
      <c r="R68" s="144">
        <v>27.972000000000001</v>
      </c>
      <c r="S68" s="144">
        <v>28.257999999999999</v>
      </c>
    </row>
    <row r="69" spans="1:19">
      <c r="A69" s="142" t="s">
        <v>52</v>
      </c>
      <c r="B69" s="142" t="s">
        <v>186</v>
      </c>
      <c r="C69" s="141" t="s">
        <v>46</v>
      </c>
      <c r="D69" s="143">
        <v>15.319000000000001</v>
      </c>
      <c r="E69" s="143">
        <v>15.676</v>
      </c>
      <c r="F69" s="143">
        <v>15.401</v>
      </c>
      <c r="G69" s="143">
        <v>15.621</v>
      </c>
      <c r="H69" s="143">
        <v>15.852</v>
      </c>
      <c r="I69" s="143">
        <v>16.047000000000001</v>
      </c>
      <c r="J69" s="143">
        <v>16.643999999999998</v>
      </c>
      <c r="K69" s="143">
        <v>17.259</v>
      </c>
      <c r="L69" s="143">
        <v>17.625</v>
      </c>
      <c r="M69" s="143">
        <v>17.135999999999999</v>
      </c>
      <c r="N69" s="143">
        <v>17.812000000000001</v>
      </c>
      <c r="O69" s="143">
        <v>18.033000000000001</v>
      </c>
      <c r="P69" s="143">
        <v>18.564</v>
      </c>
      <c r="Q69" s="143">
        <v>19.027999999999999</v>
      </c>
      <c r="R69" s="143">
        <v>19.154</v>
      </c>
      <c r="S69" s="143">
        <v>19.34</v>
      </c>
    </row>
    <row r="70" spans="1:19">
      <c r="A70" s="142" t="s">
        <v>33</v>
      </c>
      <c r="B70" s="142" t="s">
        <v>186</v>
      </c>
      <c r="C70" s="141" t="s">
        <v>46</v>
      </c>
      <c r="D70" s="144">
        <v>15.827999999999999</v>
      </c>
      <c r="E70" s="144">
        <v>14.986000000000001</v>
      </c>
      <c r="F70" s="144">
        <v>11.866</v>
      </c>
      <c r="G70" s="144">
        <v>12.446</v>
      </c>
      <c r="H70" s="144">
        <v>12.821999999999999</v>
      </c>
      <c r="I70" s="144">
        <v>13.756</v>
      </c>
      <c r="J70" s="144">
        <v>14.333</v>
      </c>
      <c r="K70" s="144">
        <v>15.567</v>
      </c>
      <c r="L70" s="144">
        <v>15.763999999999999</v>
      </c>
      <c r="M70" s="144">
        <v>15.366</v>
      </c>
      <c r="N70" s="144">
        <v>15.933999999999999</v>
      </c>
      <c r="O70" s="144">
        <v>17.986999999999998</v>
      </c>
      <c r="P70" s="144">
        <v>17.875</v>
      </c>
      <c r="Q70" s="144">
        <v>19.024000000000001</v>
      </c>
      <c r="R70" s="144">
        <v>19.597999999999999</v>
      </c>
      <c r="S70" s="144">
        <v>20.321999999999999</v>
      </c>
    </row>
    <row r="71" spans="1:19">
      <c r="A71" s="142" t="s">
        <v>53</v>
      </c>
      <c r="B71" s="142" t="s">
        <v>186</v>
      </c>
      <c r="C71" s="141" t="s">
        <v>46</v>
      </c>
      <c r="D71" s="143">
        <v>9.7720000000000002</v>
      </c>
      <c r="E71" s="143">
        <v>10.48</v>
      </c>
      <c r="F71" s="143">
        <v>13.148999999999999</v>
      </c>
      <c r="G71" s="143">
        <v>14.268000000000001</v>
      </c>
      <c r="H71" s="143">
        <v>12.917</v>
      </c>
      <c r="I71" s="143">
        <v>12.231</v>
      </c>
      <c r="J71" s="143">
        <v>12.755000000000001</v>
      </c>
      <c r="K71" s="143">
        <v>13.686999999999999</v>
      </c>
      <c r="L71" s="143">
        <v>13.14</v>
      </c>
      <c r="M71" s="143">
        <v>13.483000000000001</v>
      </c>
      <c r="N71" s="143">
        <v>14.135999999999999</v>
      </c>
      <c r="O71" s="143">
        <v>16.298999999999999</v>
      </c>
      <c r="P71" s="143">
        <v>16.654</v>
      </c>
      <c r="Q71" s="143">
        <v>16.971</v>
      </c>
      <c r="R71" s="143">
        <v>17.308</v>
      </c>
      <c r="S71" s="143">
        <v>17.577000000000002</v>
      </c>
    </row>
    <row r="72" spans="1:19">
      <c r="A72" s="142" t="s">
        <v>36</v>
      </c>
      <c r="B72" s="142" t="s">
        <v>186</v>
      </c>
      <c r="C72" s="141" t="s">
        <v>46</v>
      </c>
      <c r="D72" s="144">
        <v>34.335999999999999</v>
      </c>
      <c r="E72" s="144">
        <v>31.283000000000001</v>
      </c>
      <c r="F72" s="144">
        <v>31.259</v>
      </c>
      <c r="G72" s="144">
        <v>31.469000000000001</v>
      </c>
      <c r="H72" s="144">
        <v>32.225000000000001</v>
      </c>
      <c r="I72" s="144">
        <v>32.235999999999997</v>
      </c>
      <c r="J72" s="144">
        <v>29.613</v>
      </c>
      <c r="K72" s="144">
        <v>29.558</v>
      </c>
      <c r="L72" s="144">
        <v>30.173999999999999</v>
      </c>
      <c r="M72" s="144">
        <v>29.169</v>
      </c>
      <c r="N72" s="144">
        <v>29.518000000000001</v>
      </c>
      <c r="O72" s="144">
        <v>29.456</v>
      </c>
      <c r="P72" s="144">
        <v>29.823</v>
      </c>
      <c r="Q72" s="144">
        <v>28.74</v>
      </c>
      <c r="R72" s="144">
        <v>28.193999999999999</v>
      </c>
      <c r="S72" s="144">
        <v>27.57</v>
      </c>
    </row>
    <row r="73" spans="1:19">
      <c r="A73" s="142" t="s">
        <v>54</v>
      </c>
      <c r="B73" s="142" t="s">
        <v>186</v>
      </c>
      <c r="C73" s="141" t="s">
        <v>46</v>
      </c>
      <c r="D73" s="143">
        <v>18.545999999999999</v>
      </c>
      <c r="E73" s="143">
        <v>18.536999999999999</v>
      </c>
      <c r="F73" s="143">
        <v>18.619</v>
      </c>
      <c r="G73" s="143">
        <v>18.683</v>
      </c>
      <c r="H73" s="143">
        <v>18.922999999999998</v>
      </c>
      <c r="I73" s="143">
        <v>19.189</v>
      </c>
      <c r="J73" s="143">
        <v>9.5079999999999991</v>
      </c>
      <c r="K73" s="143">
        <v>9.7420000000000009</v>
      </c>
      <c r="L73" s="143">
        <v>9.2189999999999994</v>
      </c>
      <c r="M73" s="143">
        <v>8.0069999999999997</v>
      </c>
      <c r="N73" s="143">
        <v>7.3979999999999997</v>
      </c>
      <c r="O73" s="143">
        <v>7.0090000000000003</v>
      </c>
      <c r="P73" s="143">
        <v>8.5920000000000005</v>
      </c>
      <c r="Q73" s="143">
        <v>10.045999999999999</v>
      </c>
      <c r="R73" s="143">
        <v>11.089</v>
      </c>
      <c r="S73" s="143">
        <v>11.999000000000001</v>
      </c>
    </row>
    <row r="74" spans="1:19">
      <c r="A74" s="142" t="s">
        <v>55</v>
      </c>
      <c r="B74" s="142" t="s">
        <v>186</v>
      </c>
      <c r="C74" s="141" t="s">
        <v>46</v>
      </c>
      <c r="D74" s="144">
        <v>30.78</v>
      </c>
      <c r="E74" s="144">
        <v>31.963999999999999</v>
      </c>
      <c r="F74" s="144">
        <v>31.867999999999999</v>
      </c>
      <c r="G74" s="144">
        <v>31.581</v>
      </c>
      <c r="H74" s="144">
        <v>31.873999999999999</v>
      </c>
      <c r="I74" s="144">
        <v>31.295000000000002</v>
      </c>
      <c r="J74" s="144">
        <v>31.256</v>
      </c>
      <c r="K74" s="144">
        <v>31.369</v>
      </c>
      <c r="L74" s="144">
        <v>31.600999999999999</v>
      </c>
      <c r="M74" s="144">
        <v>31.45</v>
      </c>
      <c r="N74" s="144">
        <v>31.550999999999998</v>
      </c>
      <c r="O74" s="144">
        <v>31.960999999999999</v>
      </c>
      <c r="P74" s="144">
        <v>31.777000000000001</v>
      </c>
      <c r="Q74" s="144">
        <v>31.706</v>
      </c>
      <c r="R74" s="144">
        <v>31.253</v>
      </c>
      <c r="S74" s="144">
        <v>31.137</v>
      </c>
    </row>
    <row r="75" spans="1:19">
      <c r="A75" s="142" t="s">
        <v>38</v>
      </c>
      <c r="B75" s="142" t="s">
        <v>186</v>
      </c>
      <c r="C75" s="141" t="s">
        <v>46</v>
      </c>
      <c r="D75" s="143">
        <v>32.137999999999998</v>
      </c>
      <c r="E75" s="143">
        <v>31.798999999999999</v>
      </c>
      <c r="F75" s="143">
        <v>34.088999999999999</v>
      </c>
      <c r="G75" s="143">
        <v>34.421999999999997</v>
      </c>
      <c r="H75" s="143">
        <v>34.698</v>
      </c>
      <c r="I75" s="143">
        <v>35.069000000000003</v>
      </c>
      <c r="J75" s="143">
        <v>35.497</v>
      </c>
      <c r="K75" s="143">
        <v>32.360999999999997</v>
      </c>
      <c r="L75" s="143">
        <v>28.407</v>
      </c>
      <c r="M75" s="143">
        <v>28.407</v>
      </c>
      <c r="N75" s="143">
        <v>28.407</v>
      </c>
      <c r="O75" s="143">
        <v>28.407</v>
      </c>
      <c r="P75" s="143">
        <v>29.632999999999999</v>
      </c>
      <c r="Q75" s="143">
        <v>29.632999999999999</v>
      </c>
      <c r="R75" s="143">
        <v>30.007000000000001</v>
      </c>
      <c r="S75" s="143">
        <v>30.234999999999999</v>
      </c>
    </row>
    <row r="76" spans="1:19">
      <c r="A76" s="142" t="s">
        <v>56</v>
      </c>
      <c r="B76" s="142" t="s">
        <v>186</v>
      </c>
      <c r="C76" s="141" t="s">
        <v>46</v>
      </c>
      <c r="D76" s="144">
        <v>30.587</v>
      </c>
      <c r="E76" s="144">
        <v>28.17</v>
      </c>
      <c r="F76" s="144">
        <v>29.077000000000002</v>
      </c>
      <c r="G76" s="144">
        <v>28.619</v>
      </c>
      <c r="H76" s="144">
        <v>29.347999999999999</v>
      </c>
      <c r="I76" s="144">
        <v>28.635000000000002</v>
      </c>
      <c r="J76" s="144">
        <v>29.524999999999999</v>
      </c>
      <c r="K76" s="144">
        <v>28.82</v>
      </c>
      <c r="L76" s="144">
        <v>28.38</v>
      </c>
      <c r="M76" s="144">
        <v>27.713999999999999</v>
      </c>
      <c r="N76" s="144">
        <v>28.231000000000002</v>
      </c>
      <c r="O76" s="144">
        <v>28.396999999999998</v>
      </c>
      <c r="P76" s="144">
        <v>28.934000000000001</v>
      </c>
      <c r="Q76" s="144">
        <v>31.178000000000001</v>
      </c>
      <c r="R76" s="144">
        <v>30.902000000000001</v>
      </c>
      <c r="S76" s="144">
        <v>31.088000000000001</v>
      </c>
    </row>
    <row r="77" spans="1:19">
      <c r="A77" s="973" t="s">
        <v>57</v>
      </c>
      <c r="B77" s="973" t="s">
        <v>186</v>
      </c>
      <c r="C77" s="975" t="s">
        <v>46</v>
      </c>
      <c r="D77" s="974">
        <v>35.1</v>
      </c>
      <c r="E77" s="974">
        <v>35.844999999999999</v>
      </c>
      <c r="F77" s="974">
        <v>34.744999999999997</v>
      </c>
      <c r="G77" s="974">
        <v>35.256</v>
      </c>
      <c r="H77" s="974">
        <v>32.792999999999999</v>
      </c>
      <c r="I77" s="974">
        <v>28.172999999999998</v>
      </c>
      <c r="J77" s="974">
        <v>28.806999999999999</v>
      </c>
      <c r="K77" s="974">
        <v>29.021000000000001</v>
      </c>
      <c r="L77" s="974">
        <v>30.059000000000001</v>
      </c>
      <c r="M77" s="974">
        <v>26.677</v>
      </c>
      <c r="N77" s="974">
        <v>27.199000000000002</v>
      </c>
      <c r="O77" s="974">
        <v>29.401</v>
      </c>
      <c r="P77" s="974">
        <v>30.332999999999998</v>
      </c>
      <c r="Q77" s="974">
        <v>33.015000000000001</v>
      </c>
      <c r="R77" s="974">
        <v>33.369</v>
      </c>
      <c r="S77" s="974">
        <v>31.652999999999999</v>
      </c>
    </row>
    <row r="78" spans="1:19">
      <c r="A78" s="142" t="s">
        <v>40</v>
      </c>
      <c r="B78" s="142" t="s">
        <v>186</v>
      </c>
      <c r="C78" s="141" t="s">
        <v>46</v>
      </c>
      <c r="D78" s="144">
        <v>33.691000000000003</v>
      </c>
      <c r="E78" s="144">
        <v>33.899000000000001</v>
      </c>
      <c r="F78" s="144">
        <v>33.997</v>
      </c>
      <c r="G78" s="144">
        <v>34.097000000000001</v>
      </c>
      <c r="H78" s="144">
        <v>34.286999999999999</v>
      </c>
      <c r="I78" s="144">
        <v>32.31</v>
      </c>
      <c r="J78" s="144">
        <v>32.180999999999997</v>
      </c>
      <c r="K78" s="144">
        <v>32.103999999999999</v>
      </c>
      <c r="L78" s="144">
        <v>30.658999999999999</v>
      </c>
      <c r="M78" s="144">
        <v>30.04</v>
      </c>
      <c r="N78" s="144">
        <v>30.405999999999999</v>
      </c>
      <c r="O78" s="144">
        <v>30.571999999999999</v>
      </c>
      <c r="P78" s="144">
        <v>30.556000000000001</v>
      </c>
      <c r="Q78" s="144">
        <v>30.524999999999999</v>
      </c>
      <c r="R78" s="144">
        <v>30.684999999999999</v>
      </c>
      <c r="S78" s="144">
        <v>30.777000000000001</v>
      </c>
    </row>
    <row r="79" spans="1:19">
      <c r="A79" s="142" t="s">
        <v>27</v>
      </c>
      <c r="B79" s="142" t="s">
        <v>186</v>
      </c>
      <c r="C79" s="141" t="s">
        <v>46</v>
      </c>
      <c r="D79" s="143">
        <v>34.984999999999999</v>
      </c>
      <c r="E79" s="143">
        <v>35.194000000000003</v>
      </c>
      <c r="F79" s="143">
        <v>35.414999999999999</v>
      </c>
      <c r="G79" s="143">
        <v>34.994999999999997</v>
      </c>
      <c r="H79" s="143">
        <v>35.201000000000001</v>
      </c>
      <c r="I79" s="143">
        <v>35.347999999999999</v>
      </c>
      <c r="J79" s="143">
        <v>35.481000000000002</v>
      </c>
      <c r="K79" s="143">
        <v>35.073999999999998</v>
      </c>
      <c r="L79" s="143">
        <v>34.366999999999997</v>
      </c>
      <c r="M79" s="143">
        <v>34.575000000000003</v>
      </c>
      <c r="N79" s="143">
        <v>35.722999999999999</v>
      </c>
      <c r="O79" s="143">
        <v>35.933</v>
      </c>
      <c r="P79" s="143">
        <v>36.39</v>
      </c>
      <c r="Q79" s="143">
        <v>36.429000000000002</v>
      </c>
      <c r="R79" s="143">
        <v>36.478000000000002</v>
      </c>
      <c r="S79" s="143">
        <v>35.569000000000003</v>
      </c>
    </row>
    <row r="80" spans="1:19">
      <c r="A80" s="142" t="s">
        <v>43</v>
      </c>
      <c r="B80" s="142" t="s">
        <v>186</v>
      </c>
      <c r="C80" s="141" t="s">
        <v>46</v>
      </c>
      <c r="D80" s="144">
        <v>44.704999999999998</v>
      </c>
      <c r="E80" s="144">
        <v>43.353999999999999</v>
      </c>
      <c r="F80" s="144">
        <v>42.216000000000001</v>
      </c>
      <c r="G80" s="144">
        <v>42.625</v>
      </c>
      <c r="H80" s="144">
        <v>42.962000000000003</v>
      </c>
      <c r="I80" s="144">
        <v>42.545000000000002</v>
      </c>
      <c r="J80" s="144">
        <v>41.579000000000001</v>
      </c>
      <c r="K80" s="144">
        <v>39.088999999999999</v>
      </c>
      <c r="L80" s="144">
        <v>38.755000000000003</v>
      </c>
      <c r="M80" s="144">
        <v>37.304000000000002</v>
      </c>
      <c r="N80" s="144">
        <v>36.776000000000003</v>
      </c>
      <c r="O80" s="144">
        <v>36.936</v>
      </c>
      <c r="P80" s="144">
        <v>37.104999999999997</v>
      </c>
      <c r="Q80" s="144">
        <v>37.372999999999998</v>
      </c>
      <c r="R80" s="144">
        <v>36.929000000000002</v>
      </c>
      <c r="S80" s="144">
        <v>37.313000000000002</v>
      </c>
    </row>
    <row r="81" spans="1:19">
      <c r="A81" s="142" t="s">
        <v>58</v>
      </c>
      <c r="B81" s="142" t="s">
        <v>186</v>
      </c>
      <c r="C81" s="141" t="s">
        <v>46</v>
      </c>
      <c r="D81" s="143">
        <v>14.553000000000001</v>
      </c>
      <c r="E81" s="143">
        <v>14.696</v>
      </c>
      <c r="F81" s="143">
        <v>14.803000000000001</v>
      </c>
      <c r="G81" s="143">
        <v>14.256</v>
      </c>
      <c r="H81" s="143">
        <v>14.057</v>
      </c>
      <c r="I81" s="143">
        <v>14.117000000000001</v>
      </c>
      <c r="J81" s="143">
        <v>13.696999999999999</v>
      </c>
      <c r="K81" s="143">
        <v>14.087999999999999</v>
      </c>
      <c r="L81" s="143">
        <v>12.428000000000001</v>
      </c>
      <c r="M81" s="143">
        <v>13.090999999999999</v>
      </c>
      <c r="N81" s="143">
        <v>13.266999999999999</v>
      </c>
      <c r="O81" s="143">
        <v>13.275</v>
      </c>
      <c r="P81" s="143">
        <v>13.114000000000001</v>
      </c>
      <c r="Q81" s="143">
        <v>12.776999999999999</v>
      </c>
      <c r="R81" s="143">
        <v>12.791</v>
      </c>
      <c r="S81" s="143">
        <v>12.855</v>
      </c>
    </row>
    <row r="82" spans="1:19">
      <c r="A82" s="142" t="s">
        <v>59</v>
      </c>
      <c r="B82" s="142" t="s">
        <v>186</v>
      </c>
      <c r="C82" s="141" t="s">
        <v>46</v>
      </c>
      <c r="D82" s="144">
        <v>39.723999999999997</v>
      </c>
      <c r="E82" s="144">
        <v>42.945</v>
      </c>
      <c r="F82" s="144">
        <v>41.807000000000002</v>
      </c>
      <c r="G82" s="144">
        <v>41.386000000000003</v>
      </c>
      <c r="H82" s="144">
        <v>42.206000000000003</v>
      </c>
      <c r="I82" s="144">
        <v>42.360999999999997</v>
      </c>
      <c r="J82" s="144">
        <v>42.274000000000001</v>
      </c>
      <c r="K82" s="144">
        <v>41.923999999999999</v>
      </c>
      <c r="L82" s="144">
        <v>36.158000000000001</v>
      </c>
      <c r="M82" s="144">
        <v>34.113</v>
      </c>
      <c r="N82" s="144">
        <v>34.314</v>
      </c>
      <c r="O82" s="144">
        <v>34.353999999999999</v>
      </c>
      <c r="P82" s="144">
        <v>34.433999999999997</v>
      </c>
      <c r="Q82" s="144">
        <v>34.679000000000002</v>
      </c>
      <c r="R82" s="144">
        <v>35.435000000000002</v>
      </c>
      <c r="S82" s="144">
        <v>35.712000000000003</v>
      </c>
    </row>
    <row r="83" spans="1:19">
      <c r="A83" s="142" t="s">
        <v>60</v>
      </c>
      <c r="B83" s="142" t="s">
        <v>186</v>
      </c>
      <c r="C83" s="141" t="s">
        <v>46</v>
      </c>
      <c r="D83" s="143">
        <v>25.460999999999999</v>
      </c>
      <c r="E83" s="143">
        <v>23.561</v>
      </c>
      <c r="F83" s="143">
        <v>23.779</v>
      </c>
      <c r="G83" s="143">
        <v>25.5</v>
      </c>
      <c r="H83" s="143">
        <v>25.818000000000001</v>
      </c>
      <c r="I83" s="143">
        <v>25.911000000000001</v>
      </c>
      <c r="J83" s="143">
        <v>26.042000000000002</v>
      </c>
      <c r="K83" s="143">
        <v>26.39</v>
      </c>
      <c r="L83" s="143">
        <v>25.164999999999999</v>
      </c>
      <c r="M83" s="143">
        <v>24.388999999999999</v>
      </c>
      <c r="N83" s="143">
        <v>24.733000000000001</v>
      </c>
      <c r="O83" s="143">
        <v>24.838000000000001</v>
      </c>
      <c r="P83" s="143">
        <v>24.35</v>
      </c>
      <c r="Q83" s="143">
        <v>23.253</v>
      </c>
      <c r="R83" s="143">
        <v>22.623000000000001</v>
      </c>
      <c r="S83" s="143">
        <v>22.434000000000001</v>
      </c>
    </row>
    <row r="84" spans="1:19">
      <c r="A84" s="142" t="s">
        <v>61</v>
      </c>
      <c r="B84" s="142" t="s">
        <v>186</v>
      </c>
      <c r="C84" s="141" t="s">
        <v>46</v>
      </c>
      <c r="D84" s="144">
        <v>24.956</v>
      </c>
      <c r="E84" s="144">
        <v>24.495999999999999</v>
      </c>
      <c r="F84" s="144">
        <v>24.439</v>
      </c>
      <c r="G84" s="144">
        <v>22.484000000000002</v>
      </c>
      <c r="H84" s="144">
        <v>22.634</v>
      </c>
      <c r="I84" s="144">
        <v>22.69</v>
      </c>
      <c r="J84" s="144">
        <v>22.992000000000001</v>
      </c>
      <c r="K84" s="144">
        <v>23.471</v>
      </c>
      <c r="L84" s="144">
        <v>21.003</v>
      </c>
      <c r="M84" s="144">
        <v>22.552</v>
      </c>
      <c r="N84" s="144">
        <v>23.024999999999999</v>
      </c>
      <c r="O84" s="144">
        <v>22.643999999999998</v>
      </c>
      <c r="P84" s="144">
        <v>22.693000000000001</v>
      </c>
      <c r="Q84" s="144">
        <v>24.327999999999999</v>
      </c>
      <c r="R84" s="144">
        <v>24.608000000000001</v>
      </c>
      <c r="S84" s="144">
        <v>24.669</v>
      </c>
    </row>
    <row r="85" spans="1:19">
      <c r="A85" s="142" t="s">
        <v>199</v>
      </c>
      <c r="B85" s="142" t="s">
        <v>186</v>
      </c>
      <c r="C85" s="141" t="s">
        <v>46</v>
      </c>
      <c r="D85" s="143">
        <v>29.63</v>
      </c>
      <c r="E85" s="143">
        <v>29.231000000000002</v>
      </c>
      <c r="F85" s="143">
        <v>29.32</v>
      </c>
      <c r="G85" s="143">
        <v>29.081</v>
      </c>
      <c r="H85" s="143">
        <v>29.055</v>
      </c>
      <c r="I85" s="143">
        <v>28.766999999999999</v>
      </c>
      <c r="J85" s="143">
        <v>28.334</v>
      </c>
      <c r="K85" s="143">
        <v>28.071000000000002</v>
      </c>
      <c r="L85" s="143">
        <v>27.48</v>
      </c>
      <c r="M85" s="143">
        <v>26.997</v>
      </c>
      <c r="N85" s="143">
        <v>27.09</v>
      </c>
      <c r="O85" s="143">
        <v>27.617999999999999</v>
      </c>
      <c r="P85" s="143">
        <v>27.916</v>
      </c>
      <c r="Q85" s="143">
        <v>28.154</v>
      </c>
      <c r="R85" s="143">
        <v>28.295999999999999</v>
      </c>
      <c r="S85" s="143">
        <v>28.23</v>
      </c>
    </row>
    <row r="86" spans="1:19">
      <c r="A86" s="146" t="s">
        <v>551</v>
      </c>
      <c r="B86" s="137"/>
      <c r="C86" s="137"/>
      <c r="D86" s="137"/>
      <c r="E86" s="137"/>
      <c r="F86" s="137"/>
      <c r="G86" s="137"/>
      <c r="H86" s="137"/>
      <c r="I86" s="137"/>
      <c r="J86" s="137"/>
      <c r="K86" s="137"/>
      <c r="L86" s="137"/>
      <c r="M86" s="137"/>
      <c r="N86" s="137"/>
      <c r="O86" s="137"/>
      <c r="P86" s="137"/>
      <c r="Q86" s="137"/>
      <c r="R86" s="137"/>
      <c r="S86" s="137"/>
    </row>
    <row r="87" spans="1:19">
      <c r="A87" s="394" t="s">
        <v>64</v>
      </c>
      <c r="D87" s="131">
        <f>AVERAGE(D51:D84)</f>
        <v>29.630500000000008</v>
      </c>
      <c r="E87" s="131">
        <f t="shared" ref="E87:S87" si="3">AVERAGE(E51:E84)</f>
        <v>29.230911764705887</v>
      </c>
      <c r="F87" s="131">
        <f t="shared" si="3"/>
        <v>29.320470588235288</v>
      </c>
      <c r="G87" s="131">
        <f t="shared" si="3"/>
        <v>29.08064705882353</v>
      </c>
      <c r="H87" s="131">
        <f t="shared" si="3"/>
        <v>29.054882352941178</v>
      </c>
      <c r="I87" s="131">
        <f t="shared" si="3"/>
        <v>28.767294117647051</v>
      </c>
      <c r="J87" s="131">
        <f t="shared" si="3"/>
        <v>28.333794117647056</v>
      </c>
      <c r="K87" s="131">
        <f t="shared" si="3"/>
        <v>28.070499999999996</v>
      </c>
      <c r="L87" s="131">
        <f t="shared" si="3"/>
        <v>27.47979411764706</v>
      </c>
      <c r="M87" s="131">
        <f t="shared" si="3"/>
        <v>26.99682352941176</v>
      </c>
      <c r="N87" s="131">
        <f t="shared" si="3"/>
        <v>27.089588235294112</v>
      </c>
      <c r="O87" s="131">
        <f t="shared" si="3"/>
        <v>27.6175</v>
      </c>
      <c r="P87" s="131">
        <f t="shared" si="3"/>
        <v>27.916529411764706</v>
      </c>
      <c r="Q87" s="131">
        <f t="shared" si="3"/>
        <v>28.154411764705884</v>
      </c>
      <c r="R87" s="131">
        <f t="shared" si="3"/>
        <v>28.296235294117643</v>
      </c>
      <c r="S87" s="131">
        <f t="shared" si="3"/>
        <v>28.230176470588241</v>
      </c>
    </row>
    <row r="88" spans="1:19">
      <c r="A88" s="394" t="s">
        <v>3323</v>
      </c>
      <c r="D88" s="131">
        <f>STDEV(D51:D84)</f>
        <v>10.524979652323228</v>
      </c>
      <c r="E88" s="131">
        <f t="shared" ref="E88:S88" si="4">STDEV(E51:E84)</f>
        <v>10.570053012589293</v>
      </c>
      <c r="F88" s="131">
        <f t="shared" si="4"/>
        <v>10.425374090331324</v>
      </c>
      <c r="G88" s="131">
        <f t="shared" si="4"/>
        <v>10.367173659674052</v>
      </c>
      <c r="H88" s="131">
        <f t="shared" si="4"/>
        <v>10.663564344589208</v>
      </c>
      <c r="I88" s="131">
        <f t="shared" si="4"/>
        <v>10.465102827187179</v>
      </c>
      <c r="J88" s="131">
        <f t="shared" si="4"/>
        <v>10.874219873876896</v>
      </c>
      <c r="K88" s="131">
        <f t="shared" si="4"/>
        <v>10.707778880823344</v>
      </c>
      <c r="L88" s="131">
        <f t="shared" si="4"/>
        <v>10.647843787357338</v>
      </c>
      <c r="M88" s="131">
        <f t="shared" si="4"/>
        <v>10.483230702789795</v>
      </c>
      <c r="N88" s="131">
        <f t="shared" si="4"/>
        <v>10.134895996290011</v>
      </c>
      <c r="O88" s="131">
        <f t="shared" si="4"/>
        <v>10.22674815240539</v>
      </c>
      <c r="P88" s="131">
        <f t="shared" si="4"/>
        <v>10.134471980191689</v>
      </c>
      <c r="Q88" s="131">
        <f t="shared" si="4"/>
        <v>9.8227212119213547</v>
      </c>
      <c r="R88" s="131">
        <f t="shared" si="4"/>
        <v>9.5411748373191632</v>
      </c>
      <c r="S88" s="131">
        <f t="shared" si="4"/>
        <v>9.330190577385773</v>
      </c>
    </row>
    <row r="89" spans="1:19">
      <c r="A89" s="668" t="s">
        <v>3324</v>
      </c>
      <c r="B89" s="627"/>
      <c r="C89" s="627"/>
      <c r="D89" s="980">
        <f>-(D77-D87)/D88</f>
        <v>-0.51966846309224779</v>
      </c>
      <c r="E89" s="980">
        <f t="shared" ref="E89:R89" si="5">-(E77-E87)/E88</f>
        <v>-0.62573841658282203</v>
      </c>
      <c r="F89" s="980">
        <f t="shared" si="5"/>
        <v>-0.52031988154703368</v>
      </c>
      <c r="G89" s="980">
        <f t="shared" si="5"/>
        <v>-0.59566407816598932</v>
      </c>
      <c r="H89" s="980">
        <f t="shared" si="5"/>
        <v>-0.35055048445931469</v>
      </c>
      <c r="I89" s="980">
        <f t="shared" si="5"/>
        <v>5.6788177570806307E-2</v>
      </c>
      <c r="J89" s="980">
        <f t="shared" si="5"/>
        <v>-4.3516306258412504E-2</v>
      </c>
      <c r="K89" s="980">
        <f t="shared" si="5"/>
        <v>-8.8767242075036126E-2</v>
      </c>
      <c r="L89" s="980">
        <f t="shared" si="5"/>
        <v>-0.24222799788022317</v>
      </c>
      <c r="M89" s="980">
        <f t="shared" si="5"/>
        <v>3.0508107517527857E-2</v>
      </c>
      <c r="N89" s="980">
        <f t="shared" si="5"/>
        <v>-1.0795548838975832E-2</v>
      </c>
      <c r="O89" s="980">
        <f t="shared" si="5"/>
        <v>-0.17439561172536655</v>
      </c>
      <c r="P89" s="980">
        <f t="shared" si="5"/>
        <v>-0.23844069952123795</v>
      </c>
      <c r="Q89" s="980">
        <f t="shared" si="5"/>
        <v>-0.49483112982938571</v>
      </c>
      <c r="R89" s="980">
        <f t="shared" si="5"/>
        <v>-0.53167086783074602</v>
      </c>
      <c r="S89" s="980">
        <f>-(S77-S87)/S88</f>
        <v>-0.36685462113795314</v>
      </c>
    </row>
    <row r="92" spans="1:19">
      <c r="A92" s="1136" t="s">
        <v>197</v>
      </c>
      <c r="B92" s="1137"/>
      <c r="C92" s="1138"/>
      <c r="D92" s="1139" t="s">
        <v>200</v>
      </c>
      <c r="E92" s="1140"/>
      <c r="F92" s="1140"/>
      <c r="G92" s="1140"/>
      <c r="H92" s="1140"/>
      <c r="I92" s="1140"/>
      <c r="J92" s="1140"/>
      <c r="K92" s="1140"/>
      <c r="L92" s="1140"/>
      <c r="M92" s="1140"/>
      <c r="N92" s="1140"/>
      <c r="O92" s="1140"/>
      <c r="P92" s="1140"/>
      <c r="Q92" s="1140"/>
      <c r="R92" s="1140"/>
      <c r="S92" s="1141"/>
    </row>
    <row r="93" spans="1:19">
      <c r="A93" s="1136" t="s">
        <v>196</v>
      </c>
      <c r="B93" s="1137"/>
      <c r="C93" s="1138"/>
      <c r="D93" s="1139" t="s">
        <v>203</v>
      </c>
      <c r="E93" s="1140"/>
      <c r="F93" s="1140"/>
      <c r="G93" s="1140"/>
      <c r="H93" s="1140"/>
      <c r="I93" s="1140"/>
      <c r="J93" s="1140"/>
      <c r="K93" s="1140"/>
      <c r="L93" s="1140"/>
      <c r="M93" s="1140"/>
      <c r="N93" s="1140"/>
      <c r="O93" s="1140"/>
      <c r="P93" s="1140"/>
      <c r="Q93" s="1140"/>
      <c r="R93" s="1140"/>
      <c r="S93" s="1141"/>
    </row>
    <row r="94" spans="1:19">
      <c r="A94" s="1142" t="s">
        <v>198</v>
      </c>
      <c r="B94" s="1143"/>
      <c r="C94" s="1144"/>
      <c r="D94" s="148" t="s">
        <v>92</v>
      </c>
      <c r="E94" s="148" t="s">
        <v>93</v>
      </c>
      <c r="F94" s="148" t="s">
        <v>94</v>
      </c>
      <c r="G94" s="148" t="s">
        <v>95</v>
      </c>
      <c r="H94" s="148" t="s">
        <v>96</v>
      </c>
      <c r="I94" s="148" t="s">
        <v>97</v>
      </c>
      <c r="J94" s="148" t="s">
        <v>98</v>
      </c>
      <c r="K94" s="148" t="s">
        <v>99</v>
      </c>
      <c r="L94" s="148" t="s">
        <v>100</v>
      </c>
      <c r="M94" s="148" t="s">
        <v>101</v>
      </c>
      <c r="N94" s="148" t="s">
        <v>102</v>
      </c>
      <c r="O94" s="148" t="s">
        <v>103</v>
      </c>
      <c r="P94" s="148" t="s">
        <v>104</v>
      </c>
      <c r="Q94" s="148" t="s">
        <v>125</v>
      </c>
      <c r="R94" s="148" t="s">
        <v>136</v>
      </c>
      <c r="S94" s="148" t="s">
        <v>505</v>
      </c>
    </row>
    <row r="95" spans="1:19">
      <c r="A95" s="149" t="s">
        <v>84</v>
      </c>
      <c r="B95" s="149" t="s">
        <v>187</v>
      </c>
      <c r="C95" s="150" t="s">
        <v>46</v>
      </c>
      <c r="D95" s="150" t="s">
        <v>46</v>
      </c>
      <c r="E95" s="150" t="s">
        <v>46</v>
      </c>
      <c r="F95" s="150" t="s">
        <v>46</v>
      </c>
      <c r="G95" s="150" t="s">
        <v>46</v>
      </c>
      <c r="H95" s="150" t="s">
        <v>46</v>
      </c>
      <c r="I95" s="150" t="s">
        <v>46</v>
      </c>
      <c r="J95" s="150" t="s">
        <v>46</v>
      </c>
      <c r="K95" s="150" t="s">
        <v>46</v>
      </c>
      <c r="L95" s="150" t="s">
        <v>46</v>
      </c>
      <c r="M95" s="150" t="s">
        <v>46</v>
      </c>
      <c r="N95" s="150" t="s">
        <v>46</v>
      </c>
      <c r="O95" s="150" t="s">
        <v>46</v>
      </c>
      <c r="P95" s="150" t="s">
        <v>46</v>
      </c>
      <c r="Q95" s="150" t="s">
        <v>46</v>
      </c>
      <c r="R95" s="150" t="s">
        <v>46</v>
      </c>
      <c r="S95" s="150" t="s">
        <v>46</v>
      </c>
    </row>
    <row r="96" spans="1:19">
      <c r="A96" s="151" t="s">
        <v>45</v>
      </c>
      <c r="B96" s="151" t="s">
        <v>186</v>
      </c>
      <c r="C96" s="150" t="s">
        <v>46</v>
      </c>
      <c r="D96" s="152">
        <v>27.4</v>
      </c>
      <c r="E96" s="152">
        <v>24.405999999999999</v>
      </c>
      <c r="F96" s="152">
        <v>24.751000000000001</v>
      </c>
      <c r="G96" s="152">
        <v>25.109000000000002</v>
      </c>
      <c r="H96" s="152">
        <v>25.109000000000002</v>
      </c>
      <c r="I96" s="152">
        <v>25.475999999999999</v>
      </c>
      <c r="J96" s="152">
        <v>25.068000000000001</v>
      </c>
      <c r="K96" s="152">
        <v>24.14</v>
      </c>
      <c r="L96" s="152">
        <v>23.53</v>
      </c>
      <c r="M96" s="152">
        <v>23.117999999999999</v>
      </c>
      <c r="N96" s="152">
        <v>23.091000000000001</v>
      </c>
      <c r="O96" s="152">
        <v>22.861999999999998</v>
      </c>
      <c r="P96" s="152">
        <v>23.462</v>
      </c>
      <c r="Q96" s="152">
        <v>23.234999999999999</v>
      </c>
      <c r="R96" s="152">
        <v>23.506</v>
      </c>
      <c r="S96" s="152">
        <v>24.204999999999998</v>
      </c>
    </row>
    <row r="97" spans="1:19">
      <c r="A97" s="151" t="s">
        <v>37</v>
      </c>
      <c r="B97" s="151" t="s">
        <v>186</v>
      </c>
      <c r="C97" s="150" t="s">
        <v>46</v>
      </c>
      <c r="D97" s="153">
        <v>44.658000000000001</v>
      </c>
      <c r="E97" s="153">
        <v>44.140999999999998</v>
      </c>
      <c r="F97" s="153">
        <v>44.265999999999998</v>
      </c>
      <c r="G97" s="153">
        <v>44.503</v>
      </c>
      <c r="H97" s="153">
        <v>45.146999999999998</v>
      </c>
      <c r="I97" s="153">
        <v>45.076000000000001</v>
      </c>
      <c r="J97" s="153">
        <v>45.316000000000003</v>
      </c>
      <c r="K97" s="153">
        <v>45.552</v>
      </c>
      <c r="L97" s="153">
        <v>45.743000000000002</v>
      </c>
      <c r="M97" s="153">
        <v>44.372999999999998</v>
      </c>
      <c r="N97" s="153">
        <v>44.540999999999997</v>
      </c>
      <c r="O97" s="153">
        <v>44.825000000000003</v>
      </c>
      <c r="P97" s="153">
        <v>45.054000000000002</v>
      </c>
      <c r="Q97" s="153">
        <v>45.317999999999998</v>
      </c>
      <c r="R97" s="153">
        <v>45.494999999999997</v>
      </c>
      <c r="S97" s="153">
        <v>45.395000000000003</v>
      </c>
    </row>
    <row r="98" spans="1:19">
      <c r="A98" s="151" t="s">
        <v>21</v>
      </c>
      <c r="B98" s="151" t="s">
        <v>186</v>
      </c>
      <c r="C98" s="150" t="s">
        <v>46</v>
      </c>
      <c r="D98" s="152">
        <v>51.195999999999998</v>
      </c>
      <c r="E98" s="152">
        <v>50.567</v>
      </c>
      <c r="F98" s="152">
        <v>50.188000000000002</v>
      </c>
      <c r="G98" s="152">
        <v>48.779000000000003</v>
      </c>
      <c r="H98" s="152">
        <v>49.874000000000002</v>
      </c>
      <c r="I98" s="152">
        <v>47.904000000000003</v>
      </c>
      <c r="J98" s="152">
        <v>47.783000000000001</v>
      </c>
      <c r="K98" s="152">
        <v>47.825000000000003</v>
      </c>
      <c r="L98" s="152">
        <v>48.326999999999998</v>
      </c>
      <c r="M98" s="152">
        <v>48.142000000000003</v>
      </c>
      <c r="N98" s="152">
        <v>48.54</v>
      </c>
      <c r="O98" s="152">
        <v>48.662999999999997</v>
      </c>
      <c r="P98" s="152">
        <v>48.715000000000003</v>
      </c>
      <c r="Q98" s="152">
        <v>48.24</v>
      </c>
      <c r="R98" s="152">
        <v>48.064999999999998</v>
      </c>
      <c r="S98" s="152">
        <v>47.674999999999997</v>
      </c>
    </row>
    <row r="99" spans="1:19">
      <c r="A99" s="151" t="s">
        <v>47</v>
      </c>
      <c r="B99" s="151" t="s">
        <v>186</v>
      </c>
      <c r="C99" s="150" t="s">
        <v>46</v>
      </c>
      <c r="D99" s="153">
        <v>30.007000000000001</v>
      </c>
      <c r="E99" s="153">
        <v>28.771999999999998</v>
      </c>
      <c r="F99" s="153">
        <v>28.89</v>
      </c>
      <c r="G99" s="153">
        <v>28.783000000000001</v>
      </c>
      <c r="H99" s="153">
        <v>28.957999999999998</v>
      </c>
      <c r="I99" s="153">
        <v>28.808</v>
      </c>
      <c r="J99" s="153">
        <v>28.658999999999999</v>
      </c>
      <c r="K99" s="153">
        <v>28.035</v>
      </c>
      <c r="L99" s="153">
        <v>28.084</v>
      </c>
      <c r="M99" s="153">
        <v>27.256</v>
      </c>
      <c r="N99" s="153">
        <v>27.218</v>
      </c>
      <c r="O99" s="153">
        <v>27.492000000000001</v>
      </c>
      <c r="P99" s="153">
        <v>27.664999999999999</v>
      </c>
      <c r="Q99" s="153">
        <v>27.85</v>
      </c>
      <c r="R99" s="153">
        <v>28.43</v>
      </c>
      <c r="S99" s="153">
        <v>28.495999999999999</v>
      </c>
    </row>
    <row r="100" spans="1:19">
      <c r="A100" s="151" t="s">
        <v>62</v>
      </c>
      <c r="B100" s="151" t="s">
        <v>186</v>
      </c>
      <c r="C100" s="150" t="s">
        <v>46</v>
      </c>
      <c r="D100" s="152">
        <v>7</v>
      </c>
      <c r="E100" s="152">
        <v>7</v>
      </c>
      <c r="F100" s="152">
        <v>7</v>
      </c>
      <c r="G100" s="152">
        <v>7</v>
      </c>
      <c r="H100" s="152">
        <v>7</v>
      </c>
      <c r="I100" s="152">
        <v>7</v>
      </c>
      <c r="J100" s="152">
        <v>7</v>
      </c>
      <c r="K100" s="152">
        <v>7</v>
      </c>
      <c r="L100" s="152">
        <v>7</v>
      </c>
      <c r="M100" s="152">
        <v>7</v>
      </c>
      <c r="N100" s="152">
        <v>7</v>
      </c>
      <c r="O100" s="152">
        <v>7</v>
      </c>
      <c r="P100" s="152">
        <v>7</v>
      </c>
      <c r="Q100" s="152">
        <v>7</v>
      </c>
      <c r="R100" s="152">
        <v>7</v>
      </c>
      <c r="S100" s="152">
        <v>7</v>
      </c>
    </row>
    <row r="101" spans="1:19">
      <c r="A101" s="151" t="s">
        <v>23</v>
      </c>
      <c r="B101" s="151" t="s">
        <v>186</v>
      </c>
      <c r="C101" s="150" t="s">
        <v>46</v>
      </c>
      <c r="D101" s="153">
        <v>41.348999999999997</v>
      </c>
      <c r="E101" s="153">
        <v>41.338000000000001</v>
      </c>
      <c r="F101" s="153">
        <v>41.756</v>
      </c>
      <c r="G101" s="153">
        <v>42.012999999999998</v>
      </c>
      <c r="H101" s="153">
        <v>42.343000000000004</v>
      </c>
      <c r="I101" s="153">
        <v>42.570999999999998</v>
      </c>
      <c r="J101" s="153">
        <v>40.917999999999999</v>
      </c>
      <c r="K101" s="153">
        <v>41.304000000000002</v>
      </c>
      <c r="L101" s="153">
        <v>41.389000000000003</v>
      </c>
      <c r="M101" s="153">
        <v>39.915999999999997</v>
      </c>
      <c r="N101" s="153">
        <v>40.009</v>
      </c>
      <c r="O101" s="153">
        <v>40.368000000000002</v>
      </c>
      <c r="P101" s="153">
        <v>40.253</v>
      </c>
      <c r="Q101" s="153">
        <v>40.243000000000002</v>
      </c>
      <c r="R101" s="153">
        <v>40.344999999999999</v>
      </c>
      <c r="S101" s="153">
        <v>40.475999999999999</v>
      </c>
    </row>
    <row r="102" spans="1:19">
      <c r="A102" s="151" t="s">
        <v>24</v>
      </c>
      <c r="B102" s="151" t="s">
        <v>186</v>
      </c>
      <c r="C102" s="150" t="s">
        <v>46</v>
      </c>
      <c r="D102" s="152">
        <v>38.051000000000002</v>
      </c>
      <c r="E102" s="152">
        <v>37.494999999999997</v>
      </c>
      <c r="F102" s="152">
        <v>36.627000000000002</v>
      </c>
      <c r="G102" s="152">
        <v>36.664000000000001</v>
      </c>
      <c r="H102" s="152">
        <v>36.186999999999998</v>
      </c>
      <c r="I102" s="152">
        <v>36.090000000000003</v>
      </c>
      <c r="J102" s="152">
        <v>36.167999999999999</v>
      </c>
      <c r="K102" s="152">
        <v>36.317</v>
      </c>
      <c r="L102" s="152">
        <v>36.033000000000001</v>
      </c>
      <c r="M102" s="152">
        <v>35.466000000000001</v>
      </c>
      <c r="N102" s="152">
        <v>34.337000000000003</v>
      </c>
      <c r="O102" s="152">
        <v>34.595999999999997</v>
      </c>
      <c r="P102" s="152">
        <v>34.758000000000003</v>
      </c>
      <c r="Q102" s="152">
        <v>34.436999999999998</v>
      </c>
      <c r="R102" s="152">
        <v>34.268000000000001</v>
      </c>
      <c r="S102" s="152">
        <v>34.469000000000001</v>
      </c>
    </row>
    <row r="103" spans="1:19">
      <c r="A103" s="151" t="s">
        <v>26</v>
      </c>
      <c r="B103" s="151" t="s">
        <v>186</v>
      </c>
      <c r="C103" s="150" t="s">
        <v>46</v>
      </c>
      <c r="D103" s="153">
        <v>39.771999999999998</v>
      </c>
      <c r="E103" s="153">
        <v>39.253</v>
      </c>
      <c r="F103" s="153">
        <v>40.56</v>
      </c>
      <c r="G103" s="153">
        <v>40.911000000000001</v>
      </c>
      <c r="H103" s="153">
        <v>39.628</v>
      </c>
      <c r="I103" s="153">
        <v>38.049999999999997</v>
      </c>
      <c r="J103" s="153">
        <v>37.244</v>
      </c>
      <c r="K103" s="153">
        <v>37.578000000000003</v>
      </c>
      <c r="L103" s="153">
        <v>37.021000000000001</v>
      </c>
      <c r="M103" s="153">
        <v>37.981999999999999</v>
      </c>
      <c r="N103" s="153">
        <v>38.844999999999999</v>
      </c>
      <c r="O103" s="153">
        <v>38.950000000000003</v>
      </c>
      <c r="P103" s="153">
        <v>39.176000000000002</v>
      </c>
      <c r="Q103" s="153">
        <v>38.753</v>
      </c>
      <c r="R103" s="153">
        <v>38.923000000000002</v>
      </c>
      <c r="S103" s="153">
        <v>37.951999999999998</v>
      </c>
    </row>
    <row r="104" spans="1:19">
      <c r="A104" s="151" t="s">
        <v>42</v>
      </c>
      <c r="B104" s="151" t="s">
        <v>186</v>
      </c>
      <c r="C104" s="150" t="s">
        <v>46</v>
      </c>
      <c r="D104" s="152">
        <v>44.723999999999997</v>
      </c>
      <c r="E104" s="152">
        <v>43.176000000000002</v>
      </c>
      <c r="F104" s="152">
        <v>42.771000000000001</v>
      </c>
      <c r="G104" s="152">
        <v>41.813000000000002</v>
      </c>
      <c r="H104" s="152">
        <v>41.186999999999998</v>
      </c>
      <c r="I104" s="152">
        <v>41.335999999999999</v>
      </c>
      <c r="J104" s="152">
        <v>40.951999999999998</v>
      </c>
      <c r="K104" s="152">
        <v>40.667000000000002</v>
      </c>
      <c r="L104" s="152">
        <v>40.536000000000001</v>
      </c>
      <c r="M104" s="152">
        <v>39.207999999999998</v>
      </c>
      <c r="N104" s="152">
        <v>38.895000000000003</v>
      </c>
      <c r="O104" s="152">
        <v>38.911999999999999</v>
      </c>
      <c r="P104" s="152">
        <v>38.79</v>
      </c>
      <c r="Q104" s="152">
        <v>39.408999999999999</v>
      </c>
      <c r="R104" s="152">
        <v>39.957999999999998</v>
      </c>
      <c r="S104" s="152">
        <v>39.947000000000003</v>
      </c>
    </row>
    <row r="105" spans="1:19">
      <c r="A105" s="154" t="s">
        <v>28</v>
      </c>
      <c r="B105" s="151" t="s">
        <v>186</v>
      </c>
      <c r="C105" s="150" t="s">
        <v>134</v>
      </c>
      <c r="D105" s="153">
        <v>45.273000000000003</v>
      </c>
      <c r="E105" s="153">
        <v>44.521999999999998</v>
      </c>
      <c r="F105" s="153">
        <v>44.429000000000002</v>
      </c>
      <c r="G105" s="153">
        <v>44.747</v>
      </c>
      <c r="H105" s="153">
        <v>45.201000000000001</v>
      </c>
      <c r="I105" s="153">
        <v>44.963999999999999</v>
      </c>
      <c r="J105" s="153">
        <v>44.369</v>
      </c>
      <c r="K105" s="153">
        <v>44.405999999999999</v>
      </c>
      <c r="L105" s="153">
        <v>45.970999999999997</v>
      </c>
      <c r="M105" s="153">
        <v>46.064</v>
      </c>
      <c r="N105" s="153">
        <v>46.134999999999998</v>
      </c>
      <c r="O105" s="153">
        <v>46.238</v>
      </c>
      <c r="P105" s="153">
        <v>46.408000000000001</v>
      </c>
      <c r="Q105" s="153">
        <v>44.94</v>
      </c>
      <c r="R105" s="153">
        <v>44.360999999999997</v>
      </c>
      <c r="S105" s="153">
        <v>43.704999999999998</v>
      </c>
    </row>
    <row r="106" spans="1:19">
      <c r="A106" s="154" t="s">
        <v>25</v>
      </c>
      <c r="B106" s="151" t="s">
        <v>186</v>
      </c>
      <c r="C106" s="150" t="s">
        <v>46</v>
      </c>
      <c r="D106" s="152">
        <v>47.49</v>
      </c>
      <c r="E106" s="152">
        <v>46.567</v>
      </c>
      <c r="F106" s="152">
        <v>47.113</v>
      </c>
      <c r="G106" s="152">
        <v>47.835999999999999</v>
      </c>
      <c r="H106" s="152">
        <v>46.844000000000001</v>
      </c>
      <c r="I106" s="152">
        <v>47.222999999999999</v>
      </c>
      <c r="J106" s="152">
        <v>47.417999999999999</v>
      </c>
      <c r="K106" s="152">
        <v>46.896000000000001</v>
      </c>
      <c r="L106" s="152">
        <v>46.436999999999998</v>
      </c>
      <c r="M106" s="152">
        <v>45.850999999999999</v>
      </c>
      <c r="N106" s="152">
        <v>44.822000000000003</v>
      </c>
      <c r="O106" s="152">
        <v>45.478999999999999</v>
      </c>
      <c r="P106" s="152">
        <v>45.44</v>
      </c>
      <c r="Q106" s="152">
        <v>45.005000000000003</v>
      </c>
      <c r="R106" s="152">
        <v>45.011000000000003</v>
      </c>
      <c r="S106" s="152">
        <v>45.191000000000003</v>
      </c>
    </row>
    <row r="107" spans="1:19">
      <c r="A107" s="151" t="s">
        <v>48</v>
      </c>
      <c r="B107" s="151" t="s">
        <v>186</v>
      </c>
      <c r="C107" s="150" t="s">
        <v>46</v>
      </c>
      <c r="D107" s="153">
        <v>38.9</v>
      </c>
      <c r="E107" s="153">
        <v>38.234999999999999</v>
      </c>
      <c r="F107" s="153">
        <v>39.039000000000001</v>
      </c>
      <c r="G107" s="153">
        <v>39.514000000000003</v>
      </c>
      <c r="H107" s="153">
        <v>40.555999999999997</v>
      </c>
      <c r="I107" s="153">
        <v>40.427999999999997</v>
      </c>
      <c r="J107" s="153">
        <v>41.128</v>
      </c>
      <c r="K107" s="153">
        <v>40.933999999999997</v>
      </c>
      <c r="L107" s="153">
        <v>40.466000000000001</v>
      </c>
      <c r="M107" s="153">
        <v>40.231000000000002</v>
      </c>
      <c r="N107" s="153">
        <v>39.362000000000002</v>
      </c>
      <c r="O107" s="153">
        <v>42.670999999999999</v>
      </c>
      <c r="P107" s="153">
        <v>42.484000000000002</v>
      </c>
      <c r="Q107" s="153">
        <v>40.631999999999998</v>
      </c>
      <c r="R107" s="153">
        <v>39.561999999999998</v>
      </c>
      <c r="S107" s="153">
        <v>38.332000000000001</v>
      </c>
    </row>
    <row r="108" spans="1:19">
      <c r="A108" s="151" t="s">
        <v>34</v>
      </c>
      <c r="B108" s="151" t="s">
        <v>186</v>
      </c>
      <c r="C108" s="150" t="s">
        <v>46</v>
      </c>
      <c r="D108" s="152">
        <v>52.734999999999999</v>
      </c>
      <c r="E108" s="152">
        <v>53.539000000000001</v>
      </c>
      <c r="F108" s="152">
        <v>51.326999999999998</v>
      </c>
      <c r="G108" s="152">
        <v>47.551000000000002</v>
      </c>
      <c r="H108" s="152">
        <v>48.396000000000001</v>
      </c>
      <c r="I108" s="152">
        <v>47.798000000000002</v>
      </c>
      <c r="J108" s="152">
        <v>48.292999999999999</v>
      </c>
      <c r="K108" s="152">
        <v>50.713000000000001</v>
      </c>
      <c r="L108" s="152">
        <v>50.426000000000002</v>
      </c>
      <c r="M108" s="152">
        <v>49.530999999999999</v>
      </c>
      <c r="N108" s="152">
        <v>43.826999999999998</v>
      </c>
      <c r="O108" s="152">
        <v>46.807000000000002</v>
      </c>
      <c r="P108" s="152">
        <v>47.354999999999997</v>
      </c>
      <c r="Q108" s="152">
        <v>47.667999999999999</v>
      </c>
      <c r="R108" s="152">
        <v>49.027000000000001</v>
      </c>
      <c r="S108" s="152">
        <v>49.027000000000001</v>
      </c>
    </row>
    <row r="109" spans="1:19">
      <c r="A109" s="151" t="s">
        <v>49</v>
      </c>
      <c r="B109" s="151" t="s">
        <v>186</v>
      </c>
      <c r="C109" s="150" t="s">
        <v>46</v>
      </c>
      <c r="D109" s="153">
        <v>23.722999999999999</v>
      </c>
      <c r="E109" s="153">
        <v>24.542000000000002</v>
      </c>
      <c r="F109" s="153">
        <v>26.195</v>
      </c>
      <c r="G109" s="153">
        <v>27.032</v>
      </c>
      <c r="H109" s="153">
        <v>27.64</v>
      </c>
      <c r="I109" s="153">
        <v>28.210999999999999</v>
      </c>
      <c r="J109" s="153">
        <v>28.216999999999999</v>
      </c>
      <c r="K109" s="153">
        <v>26.972000000000001</v>
      </c>
      <c r="L109" s="153">
        <v>27.568999999999999</v>
      </c>
      <c r="M109" s="153">
        <v>26.03</v>
      </c>
      <c r="N109" s="153">
        <v>28.582000000000001</v>
      </c>
      <c r="O109" s="153">
        <v>29.600999999999999</v>
      </c>
      <c r="P109" s="153">
        <v>29.431000000000001</v>
      </c>
      <c r="Q109" s="153">
        <v>29.888000000000002</v>
      </c>
      <c r="R109" s="153">
        <v>29.513000000000002</v>
      </c>
      <c r="S109" s="153">
        <v>30.088999999999999</v>
      </c>
    </row>
    <row r="110" spans="1:19">
      <c r="A110" s="151" t="s">
        <v>50</v>
      </c>
      <c r="B110" s="151" t="s">
        <v>186</v>
      </c>
      <c r="C110" s="150" t="s">
        <v>46</v>
      </c>
      <c r="D110" s="152">
        <v>23.507000000000001</v>
      </c>
      <c r="E110" s="152">
        <v>20.638000000000002</v>
      </c>
      <c r="F110" s="152">
        <v>18.917999999999999</v>
      </c>
      <c r="G110" s="152">
        <v>18.888000000000002</v>
      </c>
      <c r="H110" s="152">
        <v>18.355</v>
      </c>
      <c r="I110" s="152">
        <v>17.442</v>
      </c>
      <c r="J110" s="152">
        <v>16.666</v>
      </c>
      <c r="K110" s="152">
        <v>15.512</v>
      </c>
      <c r="L110" s="152">
        <v>15.595000000000001</v>
      </c>
      <c r="M110" s="152">
        <v>17.260999999999999</v>
      </c>
      <c r="N110" s="152">
        <v>18.204999999999998</v>
      </c>
      <c r="O110" s="152">
        <v>19.423999999999999</v>
      </c>
      <c r="P110" s="152">
        <v>20.177</v>
      </c>
      <c r="Q110" s="152">
        <v>20.681000000000001</v>
      </c>
      <c r="R110" s="152">
        <v>20.869</v>
      </c>
      <c r="S110" s="152">
        <v>20.306999999999999</v>
      </c>
    </row>
    <row r="111" spans="1:19">
      <c r="A111" s="154" t="s">
        <v>63</v>
      </c>
      <c r="B111" s="151" t="s">
        <v>186</v>
      </c>
      <c r="C111" s="150" t="s">
        <v>46</v>
      </c>
      <c r="D111" s="153">
        <v>24.765999999999998</v>
      </c>
      <c r="E111" s="153">
        <v>25.588999999999999</v>
      </c>
      <c r="F111" s="153">
        <v>25.788</v>
      </c>
      <c r="G111" s="153">
        <v>23.236000000000001</v>
      </c>
      <c r="H111" s="153">
        <v>22.326000000000001</v>
      </c>
      <c r="I111" s="153">
        <v>21.571000000000002</v>
      </c>
      <c r="J111" s="153">
        <v>20.295999999999999</v>
      </c>
      <c r="K111" s="153">
        <v>20.587</v>
      </c>
      <c r="L111" s="153">
        <v>18.997</v>
      </c>
      <c r="M111" s="153">
        <v>17.744</v>
      </c>
      <c r="N111" s="153">
        <v>17.353000000000002</v>
      </c>
      <c r="O111" s="153">
        <v>17.346</v>
      </c>
      <c r="P111" s="153">
        <v>17.030999999999999</v>
      </c>
      <c r="Q111" s="153">
        <v>17.006</v>
      </c>
      <c r="R111" s="153">
        <v>17.552</v>
      </c>
      <c r="S111" s="153">
        <v>17.928000000000001</v>
      </c>
    </row>
    <row r="112" spans="1:19">
      <c r="A112" s="151" t="s">
        <v>29</v>
      </c>
      <c r="B112" s="151" t="s">
        <v>186</v>
      </c>
      <c r="C112" s="150" t="s">
        <v>46</v>
      </c>
      <c r="D112" s="152">
        <v>43.978000000000002</v>
      </c>
      <c r="E112" s="152">
        <v>43.695999999999998</v>
      </c>
      <c r="F112" s="152">
        <v>43.665999999999997</v>
      </c>
      <c r="G112" s="152">
        <v>42.448</v>
      </c>
      <c r="H112" s="152">
        <v>42.68</v>
      </c>
      <c r="I112" s="152">
        <v>42.396000000000001</v>
      </c>
      <c r="J112" s="152">
        <v>42.695999999999998</v>
      </c>
      <c r="K112" s="152">
        <v>42.688000000000002</v>
      </c>
      <c r="L112" s="152">
        <v>43.216000000000001</v>
      </c>
      <c r="M112" s="152">
        <v>43.432000000000002</v>
      </c>
      <c r="N112" s="152">
        <v>43.918999999999997</v>
      </c>
      <c r="O112" s="152">
        <v>44.414000000000001</v>
      </c>
      <c r="P112" s="152">
        <v>44.600999999999999</v>
      </c>
      <c r="Q112" s="152">
        <v>44.781999999999996</v>
      </c>
      <c r="R112" s="152">
        <v>43.320999999999998</v>
      </c>
      <c r="S112" s="152">
        <v>42.835999999999999</v>
      </c>
    </row>
    <row r="113" spans="1:19">
      <c r="A113" s="151" t="s">
        <v>51</v>
      </c>
      <c r="B113" s="151" t="s">
        <v>186</v>
      </c>
      <c r="C113" s="150" t="s">
        <v>46</v>
      </c>
      <c r="D113" s="153">
        <v>23.952999999999999</v>
      </c>
      <c r="E113" s="153">
        <v>24.116</v>
      </c>
      <c r="F113" s="153">
        <v>29.466000000000001</v>
      </c>
      <c r="G113" s="153">
        <v>26.593</v>
      </c>
      <c r="H113" s="153">
        <v>26.577999999999999</v>
      </c>
      <c r="I113" s="153">
        <v>27</v>
      </c>
      <c r="J113" s="153">
        <v>28.013999999999999</v>
      </c>
      <c r="K113" s="153">
        <v>28.443999999999999</v>
      </c>
      <c r="L113" s="153">
        <v>28.6</v>
      </c>
      <c r="M113" s="153">
        <v>28.306999999999999</v>
      </c>
      <c r="N113" s="153">
        <v>29.358000000000001</v>
      </c>
      <c r="O113" s="153">
        <v>29.995000000000001</v>
      </c>
      <c r="P113" s="153">
        <v>30.437999999999999</v>
      </c>
      <c r="Q113" s="153">
        <v>30.727</v>
      </c>
      <c r="R113" s="153">
        <v>31.132000000000001</v>
      </c>
      <c r="S113" s="153">
        <v>31.390999999999998</v>
      </c>
    </row>
    <row r="114" spans="1:19">
      <c r="A114" s="151" t="s">
        <v>52</v>
      </c>
      <c r="B114" s="151" t="s">
        <v>186</v>
      </c>
      <c r="C114" s="150" t="s">
        <v>46</v>
      </c>
      <c r="D114" s="152">
        <v>15.848000000000001</v>
      </c>
      <c r="E114" s="152">
        <v>15.930999999999999</v>
      </c>
      <c r="F114" s="152">
        <v>15.608000000000001</v>
      </c>
      <c r="G114" s="152">
        <v>15.866</v>
      </c>
      <c r="H114" s="152">
        <v>16.428999999999998</v>
      </c>
      <c r="I114" s="152">
        <v>16.672999999999998</v>
      </c>
      <c r="J114" s="152">
        <v>17.384</v>
      </c>
      <c r="K114" s="152">
        <v>18.648</v>
      </c>
      <c r="L114" s="152">
        <v>18.957000000000001</v>
      </c>
      <c r="M114" s="152">
        <v>18.587</v>
      </c>
      <c r="N114" s="152">
        <v>19.187999999999999</v>
      </c>
      <c r="O114" s="152">
        <v>19.553000000000001</v>
      </c>
      <c r="P114" s="152">
        <v>20.015000000000001</v>
      </c>
      <c r="Q114" s="152">
        <v>20.422999999999998</v>
      </c>
      <c r="R114" s="152">
        <v>20.510999999999999</v>
      </c>
      <c r="S114" s="152">
        <v>20.673999999999999</v>
      </c>
    </row>
    <row r="115" spans="1:19">
      <c r="A115" s="151" t="s">
        <v>33</v>
      </c>
      <c r="B115" s="151" t="s">
        <v>186</v>
      </c>
      <c r="C115" s="150" t="s">
        <v>46</v>
      </c>
      <c r="D115" s="153">
        <v>27.422999999999998</v>
      </c>
      <c r="E115" s="153">
        <v>26.201000000000001</v>
      </c>
      <c r="F115" s="153">
        <v>24.379000000000001</v>
      </c>
      <c r="G115" s="153">
        <v>24.690999999999999</v>
      </c>
      <c r="H115" s="153">
        <v>24.952999999999999</v>
      </c>
      <c r="I115" s="153">
        <v>25.588000000000001</v>
      </c>
      <c r="J115" s="153">
        <v>25.994</v>
      </c>
      <c r="K115" s="153">
        <v>26.783999999999999</v>
      </c>
      <c r="L115" s="153">
        <v>26.576000000000001</v>
      </c>
      <c r="M115" s="153">
        <v>25.888999999999999</v>
      </c>
      <c r="N115" s="153">
        <v>26.202999999999999</v>
      </c>
      <c r="O115" s="153">
        <v>27.923999999999999</v>
      </c>
      <c r="P115" s="153">
        <v>27.564</v>
      </c>
      <c r="Q115" s="153">
        <v>28.417000000000002</v>
      </c>
      <c r="R115" s="153">
        <v>28.771000000000001</v>
      </c>
      <c r="S115" s="153">
        <v>29.390999999999998</v>
      </c>
    </row>
    <row r="116" spans="1:19">
      <c r="A116" s="151" t="s">
        <v>53</v>
      </c>
      <c r="B116" s="151" t="s">
        <v>186</v>
      </c>
      <c r="C116" s="150" t="s">
        <v>46</v>
      </c>
      <c r="D116" s="152">
        <v>9.7720000000000002</v>
      </c>
      <c r="E116" s="152">
        <v>10.48</v>
      </c>
      <c r="F116" s="152">
        <v>13.148999999999999</v>
      </c>
      <c r="G116" s="152">
        <v>14.268000000000001</v>
      </c>
      <c r="H116" s="152">
        <v>12.917</v>
      </c>
      <c r="I116" s="152">
        <v>12.231</v>
      </c>
      <c r="J116" s="152">
        <v>12.755000000000001</v>
      </c>
      <c r="K116" s="152">
        <v>13.686999999999999</v>
      </c>
      <c r="L116" s="152">
        <v>13.14</v>
      </c>
      <c r="M116" s="152">
        <v>13.483000000000001</v>
      </c>
      <c r="N116" s="152">
        <v>14.135999999999999</v>
      </c>
      <c r="O116" s="152">
        <v>16.298999999999999</v>
      </c>
      <c r="P116" s="152">
        <v>16.654</v>
      </c>
      <c r="Q116" s="152">
        <v>16.971</v>
      </c>
      <c r="R116" s="152">
        <v>17.308</v>
      </c>
      <c r="S116" s="152">
        <v>17.577000000000002</v>
      </c>
    </row>
    <row r="117" spans="1:19">
      <c r="A117" s="151" t="s">
        <v>36</v>
      </c>
      <c r="B117" s="151" t="s">
        <v>186</v>
      </c>
      <c r="C117" s="150" t="s">
        <v>46</v>
      </c>
      <c r="D117" s="153">
        <v>38.030999999999999</v>
      </c>
      <c r="E117" s="153">
        <v>35.090000000000003</v>
      </c>
      <c r="F117" s="153">
        <v>35.226999999999997</v>
      </c>
      <c r="G117" s="153">
        <v>35.49</v>
      </c>
      <c r="H117" s="153">
        <v>36.777000000000001</v>
      </c>
      <c r="I117" s="153">
        <v>36.880000000000003</v>
      </c>
      <c r="J117" s="153">
        <v>34.094000000000001</v>
      </c>
      <c r="K117" s="153">
        <v>34.180999999999997</v>
      </c>
      <c r="L117" s="153">
        <v>34.673999999999999</v>
      </c>
      <c r="M117" s="153">
        <v>33.935000000000002</v>
      </c>
      <c r="N117" s="153">
        <v>34.201999999999998</v>
      </c>
      <c r="O117" s="153">
        <v>34.072000000000003</v>
      </c>
      <c r="P117" s="153">
        <v>34.651000000000003</v>
      </c>
      <c r="Q117" s="153">
        <v>33.5</v>
      </c>
      <c r="R117" s="153">
        <v>32.843000000000004</v>
      </c>
      <c r="S117" s="153">
        <v>32.228000000000002</v>
      </c>
    </row>
    <row r="118" spans="1:19">
      <c r="A118" s="151" t="s">
        <v>54</v>
      </c>
      <c r="B118" s="151" t="s">
        <v>186</v>
      </c>
      <c r="C118" s="150" t="s">
        <v>46</v>
      </c>
      <c r="D118" s="152">
        <v>18.545999999999999</v>
      </c>
      <c r="E118" s="152">
        <v>18.536999999999999</v>
      </c>
      <c r="F118" s="152">
        <v>18.619</v>
      </c>
      <c r="G118" s="152">
        <v>18.683</v>
      </c>
      <c r="H118" s="152">
        <v>18.922999999999998</v>
      </c>
      <c r="I118" s="152">
        <v>19.189</v>
      </c>
      <c r="J118" s="152">
        <v>19.529</v>
      </c>
      <c r="K118" s="152">
        <v>20.061</v>
      </c>
      <c r="L118" s="152">
        <v>19.146999999999998</v>
      </c>
      <c r="M118" s="152">
        <v>16.882000000000001</v>
      </c>
      <c r="N118" s="152">
        <v>15.853</v>
      </c>
      <c r="O118" s="152">
        <v>14.782</v>
      </c>
      <c r="P118" s="152">
        <v>15.227</v>
      </c>
      <c r="Q118" s="152">
        <v>15.656000000000001</v>
      </c>
      <c r="R118" s="152">
        <v>15.964</v>
      </c>
      <c r="S118" s="152">
        <v>16.231999999999999</v>
      </c>
    </row>
    <row r="119" spans="1:19">
      <c r="A119" s="151" t="s">
        <v>55</v>
      </c>
      <c r="B119" s="151" t="s">
        <v>186</v>
      </c>
      <c r="C119" s="150" t="s">
        <v>46</v>
      </c>
      <c r="D119" s="153">
        <v>36.036999999999999</v>
      </c>
      <c r="E119" s="153">
        <v>36.720999999999997</v>
      </c>
      <c r="F119" s="153">
        <v>36.387999999999998</v>
      </c>
      <c r="G119" s="153">
        <v>35.979999999999997</v>
      </c>
      <c r="H119" s="153">
        <v>36.110999999999997</v>
      </c>
      <c r="I119" s="153">
        <v>35.390999999999998</v>
      </c>
      <c r="J119" s="153">
        <v>35.146000000000001</v>
      </c>
      <c r="K119" s="153">
        <v>35.055999999999997</v>
      </c>
      <c r="L119" s="153">
        <v>35.098999999999997</v>
      </c>
      <c r="M119" s="153">
        <v>34.851999999999997</v>
      </c>
      <c r="N119" s="153">
        <v>34.841000000000001</v>
      </c>
      <c r="O119" s="153">
        <v>35.113</v>
      </c>
      <c r="P119" s="153">
        <v>34.844999999999999</v>
      </c>
      <c r="Q119" s="153">
        <v>34.658999999999999</v>
      </c>
      <c r="R119" s="153">
        <v>34.137</v>
      </c>
      <c r="S119" s="153">
        <v>33.942999999999998</v>
      </c>
    </row>
    <row r="120" spans="1:19">
      <c r="A120" s="151" t="s">
        <v>38</v>
      </c>
      <c r="B120" s="151" t="s">
        <v>186</v>
      </c>
      <c r="C120" s="150" t="s">
        <v>46</v>
      </c>
      <c r="D120" s="152">
        <v>34.566000000000003</v>
      </c>
      <c r="E120" s="152">
        <v>34.256</v>
      </c>
      <c r="F120" s="152">
        <v>34.088999999999999</v>
      </c>
      <c r="G120" s="152">
        <v>34.421999999999997</v>
      </c>
      <c r="H120" s="152">
        <v>34.698</v>
      </c>
      <c r="I120" s="152">
        <v>35.069000000000003</v>
      </c>
      <c r="J120" s="152">
        <v>35.497</v>
      </c>
      <c r="K120" s="152">
        <v>34.783999999999999</v>
      </c>
      <c r="L120" s="152">
        <v>31.317</v>
      </c>
      <c r="M120" s="152">
        <v>31.032</v>
      </c>
      <c r="N120" s="152">
        <v>31.254999999999999</v>
      </c>
      <c r="O120" s="152">
        <v>31.536999999999999</v>
      </c>
      <c r="P120" s="152">
        <v>32.875</v>
      </c>
      <c r="Q120" s="152">
        <v>33.024999999999999</v>
      </c>
      <c r="R120" s="152">
        <v>33.256</v>
      </c>
      <c r="S120" s="152">
        <v>33.381</v>
      </c>
    </row>
    <row r="121" spans="1:19">
      <c r="A121" s="151" t="s">
        <v>56</v>
      </c>
      <c r="B121" s="151" t="s">
        <v>186</v>
      </c>
      <c r="C121" s="150" t="s">
        <v>46</v>
      </c>
      <c r="D121" s="153">
        <v>33.845999999999997</v>
      </c>
      <c r="E121" s="153">
        <v>32.703000000000003</v>
      </c>
      <c r="F121" s="153">
        <v>33.219000000000001</v>
      </c>
      <c r="G121" s="153">
        <v>33.082999999999998</v>
      </c>
      <c r="H121" s="153">
        <v>33.093000000000004</v>
      </c>
      <c r="I121" s="153">
        <v>32.381</v>
      </c>
      <c r="J121" s="153">
        <v>33.017000000000003</v>
      </c>
      <c r="K121" s="153">
        <v>32.427999999999997</v>
      </c>
      <c r="L121" s="153">
        <v>32.122</v>
      </c>
      <c r="M121" s="153">
        <v>31.800999999999998</v>
      </c>
      <c r="N121" s="153">
        <v>32.161000000000001</v>
      </c>
      <c r="O121" s="153">
        <v>32.21</v>
      </c>
      <c r="P121" s="153">
        <v>32.56</v>
      </c>
      <c r="Q121" s="153">
        <v>35.045999999999999</v>
      </c>
      <c r="R121" s="153">
        <v>34.783000000000001</v>
      </c>
      <c r="S121" s="153">
        <v>36.072000000000003</v>
      </c>
    </row>
    <row r="122" spans="1:19">
      <c r="A122" s="973" t="s">
        <v>57</v>
      </c>
      <c r="B122" s="973" t="s">
        <v>186</v>
      </c>
      <c r="C122" s="975" t="s">
        <v>46</v>
      </c>
      <c r="D122" s="974">
        <v>40.697000000000003</v>
      </c>
      <c r="E122" s="974">
        <v>41.36</v>
      </c>
      <c r="F122" s="974">
        <v>41.045000000000002</v>
      </c>
      <c r="G122" s="974">
        <v>41.462000000000003</v>
      </c>
      <c r="H122" s="974">
        <v>39.631999999999998</v>
      </c>
      <c r="I122" s="974">
        <v>35.277999999999999</v>
      </c>
      <c r="J122" s="974">
        <v>35.716999999999999</v>
      </c>
      <c r="K122" s="974">
        <v>35.430999999999997</v>
      </c>
      <c r="L122" s="974">
        <v>36.024000000000001</v>
      </c>
      <c r="M122" s="974">
        <v>33.146000000000001</v>
      </c>
      <c r="N122" s="974">
        <v>33.639000000000003</v>
      </c>
      <c r="O122" s="974">
        <v>35.703000000000003</v>
      </c>
      <c r="P122" s="974">
        <v>36.563000000000002</v>
      </c>
      <c r="Q122" s="974">
        <v>39.11</v>
      </c>
      <c r="R122" s="974">
        <v>39.298000000000002</v>
      </c>
      <c r="S122" s="974">
        <v>37.585999999999999</v>
      </c>
    </row>
    <row r="123" spans="1:19">
      <c r="A123" s="151" t="s">
        <v>40</v>
      </c>
      <c r="B123" s="151" t="s">
        <v>186</v>
      </c>
      <c r="C123" s="150" t="s">
        <v>46</v>
      </c>
      <c r="D123" s="153">
        <v>44.482999999999997</v>
      </c>
      <c r="E123" s="153">
        <v>44.396999999999998</v>
      </c>
      <c r="F123" s="153">
        <v>44.347000000000001</v>
      </c>
      <c r="G123" s="153">
        <v>44.421999999999997</v>
      </c>
      <c r="H123" s="153">
        <v>44.527999999999999</v>
      </c>
      <c r="I123" s="153">
        <v>43.253</v>
      </c>
      <c r="J123" s="153">
        <v>43.018000000000001</v>
      </c>
      <c r="K123" s="153">
        <v>41.417000000000002</v>
      </c>
      <c r="L123" s="153">
        <v>40.418999999999997</v>
      </c>
      <c r="M123" s="153">
        <v>39.923000000000002</v>
      </c>
      <c r="N123" s="153">
        <v>40.148000000000003</v>
      </c>
      <c r="O123" s="153">
        <v>40.228999999999999</v>
      </c>
      <c r="P123" s="153">
        <v>40.119999999999997</v>
      </c>
      <c r="Q123" s="153">
        <v>40.023000000000003</v>
      </c>
      <c r="R123" s="153">
        <v>40.122999999999998</v>
      </c>
      <c r="S123" s="153">
        <v>40.179000000000002</v>
      </c>
    </row>
    <row r="124" spans="1:19">
      <c r="A124" s="151" t="s">
        <v>27</v>
      </c>
      <c r="B124" s="151" t="s">
        <v>186</v>
      </c>
      <c r="C124" s="150" t="s">
        <v>46</v>
      </c>
      <c r="D124" s="152">
        <v>36.063000000000002</v>
      </c>
      <c r="E124" s="152">
        <v>36.235999999999997</v>
      </c>
      <c r="F124" s="152">
        <v>36.42</v>
      </c>
      <c r="G124" s="152">
        <v>36.029000000000003</v>
      </c>
      <c r="H124" s="152">
        <v>36.200000000000003</v>
      </c>
      <c r="I124" s="152">
        <v>36.32</v>
      </c>
      <c r="J124" s="152">
        <v>36.427999999999997</v>
      </c>
      <c r="K124" s="152">
        <v>36.271999999999998</v>
      </c>
      <c r="L124" s="152">
        <v>35.523000000000003</v>
      </c>
      <c r="M124" s="152">
        <v>35.689</v>
      </c>
      <c r="N124" s="152">
        <v>36.808999999999997</v>
      </c>
      <c r="O124" s="152">
        <v>36.988</v>
      </c>
      <c r="P124" s="152">
        <v>37.462000000000003</v>
      </c>
      <c r="Q124" s="152">
        <v>37.496000000000002</v>
      </c>
      <c r="R124" s="152">
        <v>37.537999999999997</v>
      </c>
      <c r="S124" s="152">
        <v>36.664999999999999</v>
      </c>
    </row>
    <row r="125" spans="1:19">
      <c r="A125" s="151" t="s">
        <v>43</v>
      </c>
      <c r="B125" s="151" t="s">
        <v>186</v>
      </c>
      <c r="C125" s="150" t="s">
        <v>46</v>
      </c>
      <c r="D125" s="153">
        <v>49.082999999999998</v>
      </c>
      <c r="E125" s="153">
        <v>47.993000000000002</v>
      </c>
      <c r="F125" s="153">
        <v>46.72</v>
      </c>
      <c r="G125" s="153">
        <v>47.018000000000001</v>
      </c>
      <c r="H125" s="153">
        <v>47.188000000000002</v>
      </c>
      <c r="I125" s="153">
        <v>46.646999999999998</v>
      </c>
      <c r="J125" s="153">
        <v>46.201000000000001</v>
      </c>
      <c r="K125" s="153">
        <v>43.54</v>
      </c>
      <c r="L125" s="153">
        <v>43.008000000000003</v>
      </c>
      <c r="M125" s="153">
        <v>41.472999999999999</v>
      </c>
      <c r="N125" s="153">
        <v>40.970999999999997</v>
      </c>
      <c r="O125" s="153">
        <v>41.040999999999997</v>
      </c>
      <c r="P125" s="153">
        <v>41.087000000000003</v>
      </c>
      <c r="Q125" s="153">
        <v>41.252000000000002</v>
      </c>
      <c r="R125" s="153">
        <v>40.713000000000001</v>
      </c>
      <c r="S125" s="153">
        <v>40.978999999999999</v>
      </c>
    </row>
    <row r="126" spans="1:19">
      <c r="A126" s="151" t="s">
        <v>58</v>
      </c>
      <c r="B126" s="151" t="s">
        <v>186</v>
      </c>
      <c r="C126" s="150" t="s">
        <v>46</v>
      </c>
      <c r="D126" s="152">
        <v>20.829000000000001</v>
      </c>
      <c r="E126" s="152">
        <v>20.869</v>
      </c>
      <c r="F126" s="152">
        <v>20.855</v>
      </c>
      <c r="G126" s="152">
        <v>20.41</v>
      </c>
      <c r="H126" s="152">
        <v>20.151</v>
      </c>
      <c r="I126" s="152">
        <v>20.181999999999999</v>
      </c>
      <c r="J126" s="152">
        <v>20.100999999999999</v>
      </c>
      <c r="K126" s="152">
        <v>20.385000000000002</v>
      </c>
      <c r="L126" s="152">
        <v>19.629000000000001</v>
      </c>
      <c r="M126" s="152">
        <v>19.710999999999999</v>
      </c>
      <c r="N126" s="152">
        <v>19.831</v>
      </c>
      <c r="O126" s="152">
        <v>20.157</v>
      </c>
      <c r="P126" s="152">
        <v>19.904</v>
      </c>
      <c r="Q126" s="152">
        <v>19.928000000000001</v>
      </c>
      <c r="R126" s="152">
        <v>19.940000000000001</v>
      </c>
      <c r="S126" s="152">
        <v>19.966000000000001</v>
      </c>
    </row>
    <row r="127" spans="1:19">
      <c r="A127" s="151" t="s">
        <v>59</v>
      </c>
      <c r="B127" s="151" t="s">
        <v>186</v>
      </c>
      <c r="C127" s="150" t="s">
        <v>46</v>
      </c>
      <c r="D127" s="153">
        <v>39.723999999999997</v>
      </c>
      <c r="E127" s="153">
        <v>42.945</v>
      </c>
      <c r="F127" s="153">
        <v>41.807000000000002</v>
      </c>
      <c r="G127" s="153">
        <v>41.386000000000003</v>
      </c>
      <c r="H127" s="153">
        <v>42.206000000000003</v>
      </c>
      <c r="I127" s="153">
        <v>42.360999999999997</v>
      </c>
      <c r="J127" s="153">
        <v>42.274000000000001</v>
      </c>
      <c r="K127" s="153">
        <v>41.923999999999999</v>
      </c>
      <c r="L127" s="153">
        <v>36.845999999999997</v>
      </c>
      <c r="M127" s="153">
        <v>34.819000000000003</v>
      </c>
      <c r="N127" s="153">
        <v>35.018999999999998</v>
      </c>
      <c r="O127" s="153">
        <v>35.058</v>
      </c>
      <c r="P127" s="153">
        <v>35.137</v>
      </c>
      <c r="Q127" s="153">
        <v>35.369999999999997</v>
      </c>
      <c r="R127" s="153">
        <v>36.107999999999997</v>
      </c>
      <c r="S127" s="153">
        <v>36.36</v>
      </c>
    </row>
    <row r="128" spans="1:19">
      <c r="A128" s="151" t="s">
        <v>60</v>
      </c>
      <c r="B128" s="151" t="s">
        <v>186</v>
      </c>
      <c r="C128" s="150" t="s">
        <v>46</v>
      </c>
      <c r="D128" s="152">
        <v>29.062000000000001</v>
      </c>
      <c r="E128" s="152">
        <v>28.538</v>
      </c>
      <c r="F128" s="152">
        <v>28.664999999999999</v>
      </c>
      <c r="G128" s="152">
        <v>30.265000000000001</v>
      </c>
      <c r="H128" s="152">
        <v>30.457999999999998</v>
      </c>
      <c r="I128" s="152">
        <v>30.494</v>
      </c>
      <c r="J128" s="152">
        <v>30.550999999999998</v>
      </c>
      <c r="K128" s="152">
        <v>30.77</v>
      </c>
      <c r="L128" s="152">
        <v>29.648</v>
      </c>
      <c r="M128" s="152">
        <v>29.074000000000002</v>
      </c>
      <c r="N128" s="152">
        <v>29.344000000000001</v>
      </c>
      <c r="O128" s="152">
        <v>28.379000000000001</v>
      </c>
      <c r="P128" s="152">
        <v>27.815999999999999</v>
      </c>
      <c r="Q128" s="152">
        <v>26.7</v>
      </c>
      <c r="R128" s="152">
        <v>26.100999999999999</v>
      </c>
      <c r="S128" s="152">
        <v>25.875</v>
      </c>
    </row>
    <row r="129" spans="1:19">
      <c r="A129" s="151" t="s">
        <v>61</v>
      </c>
      <c r="B129" s="151" t="s">
        <v>186</v>
      </c>
      <c r="C129" s="150" t="s">
        <v>46</v>
      </c>
      <c r="D129" s="153">
        <v>29.481999999999999</v>
      </c>
      <c r="E129" s="153">
        <v>29.373000000000001</v>
      </c>
      <c r="F129" s="153">
        <v>29.231000000000002</v>
      </c>
      <c r="G129" s="153">
        <v>28.68</v>
      </c>
      <c r="H129" s="153">
        <v>28.736999999999998</v>
      </c>
      <c r="I129" s="153">
        <v>28.687000000000001</v>
      </c>
      <c r="J129" s="153">
        <v>28.789000000000001</v>
      </c>
      <c r="K129" s="153">
        <v>28.951000000000001</v>
      </c>
      <c r="L129" s="153">
        <v>27.4</v>
      </c>
      <c r="M129" s="153">
        <v>27.956</v>
      </c>
      <c r="N129" s="153">
        <v>28.271999999999998</v>
      </c>
      <c r="O129" s="153">
        <v>27.783000000000001</v>
      </c>
      <c r="P129" s="153">
        <v>27.722000000000001</v>
      </c>
      <c r="Q129" s="153">
        <v>29.312999999999999</v>
      </c>
      <c r="R129" s="153">
        <v>29.475000000000001</v>
      </c>
      <c r="S129" s="153">
        <v>29.475999999999999</v>
      </c>
    </row>
    <row r="130" spans="1:19">
      <c r="A130" s="151" t="s">
        <v>199</v>
      </c>
      <c r="B130" s="151" t="s">
        <v>186</v>
      </c>
      <c r="C130" s="150" t="s">
        <v>46</v>
      </c>
      <c r="D130" s="152">
        <v>33.881999999999998</v>
      </c>
      <c r="E130" s="152">
        <v>33.506999999999998</v>
      </c>
      <c r="F130" s="152">
        <v>33.603999999999999</v>
      </c>
      <c r="G130" s="152">
        <v>33.399000000000001</v>
      </c>
      <c r="H130" s="152">
        <v>33.442</v>
      </c>
      <c r="I130" s="152">
        <v>33.116999999999997</v>
      </c>
      <c r="J130" s="152">
        <v>33.021000000000001</v>
      </c>
      <c r="K130" s="152">
        <v>32.938000000000002</v>
      </c>
      <c r="L130" s="152">
        <v>32.484000000000002</v>
      </c>
      <c r="M130" s="152">
        <v>31.917000000000002</v>
      </c>
      <c r="N130" s="152">
        <v>31.939</v>
      </c>
      <c r="O130" s="152">
        <v>32.426000000000002</v>
      </c>
      <c r="P130" s="152">
        <v>32.600999999999999</v>
      </c>
      <c r="Q130" s="152">
        <v>32.726999999999997</v>
      </c>
      <c r="R130" s="152">
        <v>32.741</v>
      </c>
      <c r="S130" s="152">
        <v>32.677</v>
      </c>
    </row>
    <row r="131" spans="1:19">
      <c r="A131" s="155" t="s">
        <v>552</v>
      </c>
      <c r="B131" s="147"/>
      <c r="C131" s="147"/>
      <c r="D131" s="147"/>
      <c r="E131" s="147"/>
      <c r="F131" s="147"/>
      <c r="G131" s="147"/>
      <c r="H131" s="147"/>
      <c r="I131" s="147"/>
      <c r="J131" s="147"/>
      <c r="K131" s="147"/>
      <c r="L131" s="147"/>
      <c r="M131" s="147"/>
      <c r="N131" s="147"/>
      <c r="O131" s="147"/>
      <c r="P131" s="147"/>
      <c r="Q131" s="147"/>
      <c r="R131" s="147"/>
      <c r="S131" s="147"/>
    </row>
    <row r="132" spans="1:19">
      <c r="A132" s="394" t="s">
        <v>64</v>
      </c>
      <c r="D132" s="131">
        <f>AVERAGE(D96:D129)</f>
        <v>33.88158823529411</v>
      </c>
      <c r="E132" s="131">
        <f t="shared" ref="E132:S132" si="6">AVERAGE(E96:E129)</f>
        <v>33.50652941176471</v>
      </c>
      <c r="F132" s="131">
        <f t="shared" si="6"/>
        <v>33.603470588235297</v>
      </c>
      <c r="G132" s="131">
        <f t="shared" si="6"/>
        <v>33.399264705882359</v>
      </c>
      <c r="H132" s="131">
        <f t="shared" si="6"/>
        <v>33.441470588235291</v>
      </c>
      <c r="I132" s="131">
        <f t="shared" si="6"/>
        <v>33.116705882352939</v>
      </c>
      <c r="J132" s="131">
        <f t="shared" si="6"/>
        <v>33.02058823529412</v>
      </c>
      <c r="K132" s="131">
        <f t="shared" si="6"/>
        <v>32.937911764705895</v>
      </c>
      <c r="L132" s="131">
        <f t="shared" si="6"/>
        <v>32.484382352941175</v>
      </c>
      <c r="M132" s="131">
        <f t="shared" si="6"/>
        <v>31.916588235294117</v>
      </c>
      <c r="N132" s="131">
        <f t="shared" si="6"/>
        <v>31.938558823529402</v>
      </c>
      <c r="O132" s="131">
        <f t="shared" si="6"/>
        <v>32.425617647058822</v>
      </c>
      <c r="P132" s="131">
        <f t="shared" si="6"/>
        <v>32.601176470588229</v>
      </c>
      <c r="Q132" s="131">
        <f t="shared" si="6"/>
        <v>32.726558823529409</v>
      </c>
      <c r="R132" s="131">
        <f t="shared" si="6"/>
        <v>32.741382352941173</v>
      </c>
      <c r="S132" s="131">
        <f t="shared" si="6"/>
        <v>32.676617647058812</v>
      </c>
    </row>
    <row r="133" spans="1:19">
      <c r="A133" s="394" t="s">
        <v>3323</v>
      </c>
      <c r="D133" s="131">
        <f>STDEV(D96:D129)</f>
        <v>11.623473405446873</v>
      </c>
      <c r="E133" s="131">
        <f t="shared" ref="E133:S133" si="7">STDEV(E96:E129)</f>
        <v>11.61340871379519</v>
      </c>
      <c r="F133" s="131">
        <f t="shared" si="7"/>
        <v>11.261630053806845</v>
      </c>
      <c r="G133" s="131">
        <f t="shared" si="7"/>
        <v>11.061572457423789</v>
      </c>
      <c r="H133" s="131">
        <f t="shared" si="7"/>
        <v>11.208733600338242</v>
      </c>
      <c r="I133" s="131">
        <f t="shared" si="7"/>
        <v>11.018894715866859</v>
      </c>
      <c r="J133" s="131">
        <f t="shared" si="7"/>
        <v>10.947738693080787</v>
      </c>
      <c r="K133" s="131">
        <f t="shared" si="7"/>
        <v>10.842771423556487</v>
      </c>
      <c r="L133" s="131">
        <f t="shared" si="7"/>
        <v>10.917852985778516</v>
      </c>
      <c r="M133" s="131">
        <f t="shared" si="7"/>
        <v>10.75943460866041</v>
      </c>
      <c r="N133" s="131">
        <f t="shared" si="7"/>
        <v>10.426850360287602</v>
      </c>
      <c r="O133" s="131">
        <f t="shared" si="7"/>
        <v>10.573349734448017</v>
      </c>
      <c r="P133" s="131">
        <f t="shared" si="7"/>
        <v>10.560915618221154</v>
      </c>
      <c r="Q133" s="131">
        <f t="shared" si="7"/>
        <v>10.412983533656064</v>
      </c>
      <c r="R133" s="131">
        <f t="shared" si="7"/>
        <v>10.318752887457235</v>
      </c>
      <c r="S133" s="131">
        <f t="shared" si="7"/>
        <v>10.155738622600975</v>
      </c>
    </row>
    <row r="134" spans="1:19">
      <c r="A134" s="668" t="s">
        <v>3324</v>
      </c>
      <c r="B134" s="627"/>
      <c r="C134" s="627"/>
      <c r="D134" s="980">
        <f>-(D122-D132)/D133</f>
        <v>-0.58634897908504047</v>
      </c>
      <c r="E134" s="980">
        <f t="shared" ref="E134:S134" si="8">-(E122-E132)/E133</f>
        <v>-0.67624164289563049</v>
      </c>
      <c r="F134" s="980">
        <f t="shared" si="8"/>
        <v>-0.66078617182502764</v>
      </c>
      <c r="G134" s="980">
        <f t="shared" si="8"/>
        <v>-0.72889594360578225</v>
      </c>
      <c r="H134" s="980">
        <f t="shared" si="8"/>
        <v>-0.55229516843703896</v>
      </c>
      <c r="I134" s="980">
        <f t="shared" si="8"/>
        <v>-0.19614436596212004</v>
      </c>
      <c r="J134" s="980">
        <f t="shared" si="8"/>
        <v>-0.24629851335509775</v>
      </c>
      <c r="K134" s="980">
        <f t="shared" si="8"/>
        <v>-0.2299309040009585</v>
      </c>
      <c r="L134" s="980">
        <f t="shared" si="8"/>
        <v>-0.32420455300776585</v>
      </c>
      <c r="M134" s="980">
        <f t="shared" si="8"/>
        <v>-0.11426360300719832</v>
      </c>
      <c r="N134" s="980">
        <f t="shared" si="8"/>
        <v>-0.16308291744043962</v>
      </c>
      <c r="O134" s="980">
        <f t="shared" si="8"/>
        <v>-0.30996632432042381</v>
      </c>
      <c r="P134" s="980">
        <f t="shared" si="8"/>
        <v>-0.37514015570546622</v>
      </c>
      <c r="Q134" s="980">
        <f t="shared" si="8"/>
        <v>-0.61302710753728851</v>
      </c>
      <c r="R134" s="980">
        <f t="shared" si="8"/>
        <v>-0.63540795274093653</v>
      </c>
      <c r="S134" s="980">
        <f t="shared" si="8"/>
        <v>-0.48340967952992175</v>
      </c>
    </row>
    <row r="137" spans="1:19">
      <c r="A137" s="1136" t="s">
        <v>197</v>
      </c>
      <c r="B137" s="1137"/>
      <c r="C137" s="1138"/>
      <c r="D137" s="1139" t="s">
        <v>200</v>
      </c>
      <c r="E137" s="1140"/>
      <c r="F137" s="1140"/>
      <c r="G137" s="1140"/>
      <c r="H137" s="1140"/>
      <c r="I137" s="1140"/>
      <c r="J137" s="1140"/>
      <c r="K137" s="1140"/>
      <c r="L137" s="1140"/>
      <c r="M137" s="1140"/>
      <c r="N137" s="1140"/>
      <c r="O137" s="1140"/>
      <c r="P137" s="1140"/>
      <c r="Q137" s="1140"/>
      <c r="R137" s="1140"/>
      <c r="S137" s="1141"/>
    </row>
    <row r="138" spans="1:19">
      <c r="A138" s="1136" t="s">
        <v>196</v>
      </c>
      <c r="B138" s="1137"/>
      <c r="C138" s="1138"/>
      <c r="D138" s="1139" t="s">
        <v>205</v>
      </c>
      <c r="E138" s="1140"/>
      <c r="F138" s="1140"/>
      <c r="G138" s="1140"/>
      <c r="H138" s="1140"/>
      <c r="I138" s="1140"/>
      <c r="J138" s="1140"/>
      <c r="K138" s="1140"/>
      <c r="L138" s="1140"/>
      <c r="M138" s="1140"/>
      <c r="N138" s="1140"/>
      <c r="O138" s="1140"/>
      <c r="P138" s="1140"/>
      <c r="Q138" s="1140"/>
      <c r="R138" s="1140"/>
      <c r="S138" s="1141"/>
    </row>
    <row r="139" spans="1:19">
      <c r="A139" s="1142" t="s">
        <v>198</v>
      </c>
      <c r="B139" s="1143"/>
      <c r="C139" s="1144"/>
      <c r="D139" s="157" t="s">
        <v>92</v>
      </c>
      <c r="E139" s="157" t="s">
        <v>93</v>
      </c>
      <c r="F139" s="157" t="s">
        <v>94</v>
      </c>
      <c r="G139" s="157" t="s">
        <v>95</v>
      </c>
      <c r="H139" s="157" t="s">
        <v>96</v>
      </c>
      <c r="I139" s="157" t="s">
        <v>97</v>
      </c>
      <c r="J139" s="157" t="s">
        <v>98</v>
      </c>
      <c r="K139" s="157" t="s">
        <v>99</v>
      </c>
      <c r="L139" s="157" t="s">
        <v>100</v>
      </c>
      <c r="M139" s="157" t="s">
        <v>101</v>
      </c>
      <c r="N139" s="157" t="s">
        <v>102</v>
      </c>
      <c r="O139" s="157" t="s">
        <v>103</v>
      </c>
      <c r="P139" s="157" t="s">
        <v>104</v>
      </c>
      <c r="Q139" s="157" t="s">
        <v>125</v>
      </c>
      <c r="R139" s="157" t="s">
        <v>136</v>
      </c>
      <c r="S139" s="157" t="s">
        <v>505</v>
      </c>
    </row>
    <row r="140" spans="1:19">
      <c r="A140" s="158" t="s">
        <v>84</v>
      </c>
      <c r="B140" s="158" t="s">
        <v>187</v>
      </c>
      <c r="C140" s="159" t="s">
        <v>46</v>
      </c>
      <c r="D140" s="159" t="s">
        <v>46</v>
      </c>
      <c r="E140" s="159" t="s">
        <v>46</v>
      </c>
      <c r="F140" s="159" t="s">
        <v>46</v>
      </c>
      <c r="G140" s="159" t="s">
        <v>46</v>
      </c>
      <c r="H140" s="159" t="s">
        <v>46</v>
      </c>
      <c r="I140" s="159" t="s">
        <v>46</v>
      </c>
      <c r="J140" s="159" t="s">
        <v>46</v>
      </c>
      <c r="K140" s="159" t="s">
        <v>46</v>
      </c>
      <c r="L140" s="159" t="s">
        <v>46</v>
      </c>
      <c r="M140" s="159" t="s">
        <v>46</v>
      </c>
      <c r="N140" s="159" t="s">
        <v>46</v>
      </c>
      <c r="O140" s="159" t="s">
        <v>46</v>
      </c>
      <c r="P140" s="159" t="s">
        <v>46</v>
      </c>
      <c r="Q140" s="159" t="s">
        <v>46</v>
      </c>
      <c r="R140" s="159" t="s">
        <v>46</v>
      </c>
      <c r="S140" s="159" t="s">
        <v>46</v>
      </c>
    </row>
    <row r="141" spans="1:19">
      <c r="A141" s="160" t="s">
        <v>45</v>
      </c>
      <c r="B141" s="160" t="s">
        <v>186</v>
      </c>
      <c r="C141" s="159" t="s">
        <v>46</v>
      </c>
      <c r="D141" s="161">
        <v>26.716999999999999</v>
      </c>
      <c r="E141" s="161">
        <v>23.507000000000001</v>
      </c>
      <c r="F141" s="161">
        <v>23.922999999999998</v>
      </c>
      <c r="G141" s="161">
        <v>24.332000000000001</v>
      </c>
      <c r="H141" s="161">
        <v>21.614000000000001</v>
      </c>
      <c r="I141" s="161">
        <v>23.558</v>
      </c>
      <c r="J141" s="161">
        <v>23.931000000000001</v>
      </c>
      <c r="K141" s="161">
        <v>23.463000000000001</v>
      </c>
      <c r="L141" s="161">
        <v>22.966999999999999</v>
      </c>
      <c r="M141" s="161">
        <v>22.396000000000001</v>
      </c>
      <c r="N141" s="161">
        <v>23.776</v>
      </c>
      <c r="O141" s="161">
        <v>24.260999999999999</v>
      </c>
      <c r="P141" s="161">
        <v>25.041</v>
      </c>
      <c r="Q141" s="161">
        <v>25.222000000000001</v>
      </c>
      <c r="R141" s="161">
        <v>25.533000000000001</v>
      </c>
      <c r="S141" s="161">
        <v>26.254000000000001</v>
      </c>
    </row>
    <row r="142" spans="1:19">
      <c r="A142" s="160" t="s">
        <v>37</v>
      </c>
      <c r="B142" s="160" t="s">
        <v>186</v>
      </c>
      <c r="C142" s="159" t="s">
        <v>46</v>
      </c>
      <c r="D142" s="162">
        <v>39.011000000000003</v>
      </c>
      <c r="E142" s="162">
        <v>38.67</v>
      </c>
      <c r="F142" s="162">
        <v>39.005000000000003</v>
      </c>
      <c r="G142" s="162">
        <v>39.380000000000003</v>
      </c>
      <c r="H142" s="162">
        <v>40.201999999999998</v>
      </c>
      <c r="I142" s="162">
        <v>40.058</v>
      </c>
      <c r="J142" s="162">
        <v>40.625999999999998</v>
      </c>
      <c r="K142" s="162">
        <v>41.158000000000001</v>
      </c>
      <c r="L142" s="162">
        <v>41.6</v>
      </c>
      <c r="M142" s="162">
        <v>39.716999999999999</v>
      </c>
      <c r="N142" s="162">
        <v>40.055</v>
      </c>
      <c r="O142" s="162">
        <v>40.712000000000003</v>
      </c>
      <c r="P142" s="162">
        <v>41.170999999999999</v>
      </c>
      <c r="Q142" s="162">
        <v>41.697000000000003</v>
      </c>
      <c r="R142" s="162">
        <v>41.978999999999999</v>
      </c>
      <c r="S142" s="162">
        <v>42.082000000000001</v>
      </c>
    </row>
    <row r="143" spans="1:19">
      <c r="A143" s="160" t="s">
        <v>21</v>
      </c>
      <c r="B143" s="160" t="s">
        <v>186</v>
      </c>
      <c r="C143" s="159" t="s">
        <v>46</v>
      </c>
      <c r="D143" s="161">
        <v>50.930999999999997</v>
      </c>
      <c r="E143" s="161">
        <v>50.634999999999998</v>
      </c>
      <c r="F143" s="161">
        <v>50.314</v>
      </c>
      <c r="G143" s="161">
        <v>49.271999999999998</v>
      </c>
      <c r="H143" s="161">
        <v>48.155000000000001</v>
      </c>
      <c r="I143" s="161">
        <v>48.253999999999998</v>
      </c>
      <c r="J143" s="161">
        <v>48.27</v>
      </c>
      <c r="K143" s="161">
        <v>48.268999999999998</v>
      </c>
      <c r="L143" s="161">
        <v>48.536000000000001</v>
      </c>
      <c r="M143" s="161">
        <v>48.323999999999998</v>
      </c>
      <c r="N143" s="161">
        <v>48.883000000000003</v>
      </c>
      <c r="O143" s="161">
        <v>49.073</v>
      </c>
      <c r="P143" s="161">
        <v>48.97</v>
      </c>
      <c r="Q143" s="161">
        <v>48.511000000000003</v>
      </c>
      <c r="R143" s="161">
        <v>48.420999999999999</v>
      </c>
      <c r="S143" s="161">
        <v>48.125</v>
      </c>
    </row>
    <row r="144" spans="1:19">
      <c r="A144" s="160" t="s">
        <v>47</v>
      </c>
      <c r="B144" s="160" t="s">
        <v>186</v>
      </c>
      <c r="C144" s="159" t="s">
        <v>46</v>
      </c>
      <c r="D144" s="162">
        <v>29.731000000000002</v>
      </c>
      <c r="E144" s="162">
        <v>28.401</v>
      </c>
      <c r="F144" s="162">
        <v>28.599</v>
      </c>
      <c r="G144" s="162">
        <v>28.053999999999998</v>
      </c>
      <c r="H144" s="162">
        <v>28.388000000000002</v>
      </c>
      <c r="I144" s="162">
        <v>28.42</v>
      </c>
      <c r="J144" s="162">
        <v>28.646000000000001</v>
      </c>
      <c r="K144" s="162">
        <v>27.395</v>
      </c>
      <c r="L144" s="162">
        <v>27.288</v>
      </c>
      <c r="M144" s="162">
        <v>26.562000000000001</v>
      </c>
      <c r="N144" s="162">
        <v>26.547000000000001</v>
      </c>
      <c r="O144" s="162">
        <v>26.771999999999998</v>
      </c>
      <c r="P144" s="162">
        <v>26.994</v>
      </c>
      <c r="Q144" s="162">
        <v>27.222999999999999</v>
      </c>
      <c r="R144" s="162">
        <v>27.332000000000001</v>
      </c>
      <c r="S144" s="162">
        <v>26.893999999999998</v>
      </c>
    </row>
    <row r="145" spans="1:19">
      <c r="A145" s="160" t="s">
        <v>62</v>
      </c>
      <c r="B145" s="160" t="s">
        <v>186</v>
      </c>
      <c r="C145" s="159" t="s">
        <v>46</v>
      </c>
      <c r="D145" s="161">
        <v>5.33</v>
      </c>
      <c r="E145" s="161">
        <v>5.3449999999999998</v>
      </c>
      <c r="F145" s="161">
        <v>5.3460000000000001</v>
      </c>
      <c r="G145" s="161">
        <v>5.3579999999999997</v>
      </c>
      <c r="H145" s="161">
        <v>5.3689999999999998</v>
      </c>
      <c r="I145" s="161">
        <v>5.4109999999999996</v>
      </c>
      <c r="J145" s="161">
        <v>5.3949999999999996</v>
      </c>
      <c r="K145" s="161">
        <v>5.4260000000000002</v>
      </c>
      <c r="L145" s="161">
        <v>5.4619999999999997</v>
      </c>
      <c r="M145" s="161">
        <v>5.5010000000000003</v>
      </c>
      <c r="N145" s="161">
        <v>6.5990000000000002</v>
      </c>
      <c r="O145" s="161">
        <v>6.61</v>
      </c>
      <c r="P145" s="161">
        <v>6.6239999999999997</v>
      </c>
      <c r="Q145" s="161">
        <v>6.6379999999999999</v>
      </c>
      <c r="R145" s="161">
        <v>6.6449999999999996</v>
      </c>
      <c r="S145" s="161">
        <v>6.6470000000000002</v>
      </c>
    </row>
    <row r="146" spans="1:19">
      <c r="A146" s="160" t="s">
        <v>23</v>
      </c>
      <c r="B146" s="160" t="s">
        <v>186</v>
      </c>
      <c r="C146" s="159" t="s">
        <v>46</v>
      </c>
      <c r="D146" s="162">
        <v>36.323999999999998</v>
      </c>
      <c r="E146" s="162">
        <v>36.588000000000001</v>
      </c>
      <c r="F146" s="162">
        <v>36.973999999999997</v>
      </c>
      <c r="G146" s="162">
        <v>39.031999999999996</v>
      </c>
      <c r="H146" s="162">
        <v>39.265999999999998</v>
      </c>
      <c r="I146" s="162">
        <v>38.881</v>
      </c>
      <c r="J146" s="162">
        <v>37.787999999999997</v>
      </c>
      <c r="K146" s="162">
        <v>34.088000000000001</v>
      </c>
      <c r="L146" s="162">
        <v>34.524000000000001</v>
      </c>
      <c r="M146" s="162">
        <v>34.204999999999998</v>
      </c>
      <c r="N146" s="162">
        <v>34.323</v>
      </c>
      <c r="O146" s="162">
        <v>35.517000000000003</v>
      </c>
      <c r="P146" s="162">
        <v>35.119999999999997</v>
      </c>
      <c r="Q146" s="162">
        <v>35.091999999999999</v>
      </c>
      <c r="R146" s="162">
        <v>35.39</v>
      </c>
      <c r="S146" s="162">
        <v>35.436</v>
      </c>
    </row>
    <row r="147" spans="1:19">
      <c r="A147" s="160" t="s">
        <v>24</v>
      </c>
      <c r="B147" s="160" t="s">
        <v>186</v>
      </c>
      <c r="C147" s="159" t="s">
        <v>46</v>
      </c>
      <c r="D147" s="161">
        <v>36.459000000000003</v>
      </c>
      <c r="E147" s="161">
        <v>35.865000000000002</v>
      </c>
      <c r="F147" s="161">
        <v>34.76</v>
      </c>
      <c r="G147" s="161">
        <v>34.75</v>
      </c>
      <c r="H147" s="161">
        <v>33.404000000000003</v>
      </c>
      <c r="I147" s="161">
        <v>33.286999999999999</v>
      </c>
      <c r="J147" s="161">
        <v>33.433999999999997</v>
      </c>
      <c r="K147" s="161">
        <v>33.656999999999996</v>
      </c>
      <c r="L147" s="161">
        <v>33.44</v>
      </c>
      <c r="M147" s="161">
        <v>32.908000000000001</v>
      </c>
      <c r="N147" s="161">
        <v>31.643000000000001</v>
      </c>
      <c r="O147" s="161">
        <v>31.952999999999999</v>
      </c>
      <c r="P147" s="161">
        <v>32.122</v>
      </c>
      <c r="Q147" s="161">
        <v>31.779</v>
      </c>
      <c r="R147" s="161">
        <v>31.564</v>
      </c>
      <c r="S147" s="161">
        <v>31.826000000000001</v>
      </c>
    </row>
    <row r="148" spans="1:19">
      <c r="A148" s="160" t="s">
        <v>26</v>
      </c>
      <c r="B148" s="160" t="s">
        <v>186</v>
      </c>
      <c r="C148" s="159" t="s">
        <v>46</v>
      </c>
      <c r="D148" s="162">
        <v>37.411999999999999</v>
      </c>
      <c r="E148" s="162">
        <v>37.359000000000002</v>
      </c>
      <c r="F148" s="162">
        <v>38.343000000000004</v>
      </c>
      <c r="G148" s="162">
        <v>38.866</v>
      </c>
      <c r="H148" s="162">
        <v>37.139000000000003</v>
      </c>
      <c r="I148" s="162">
        <v>35.914000000000001</v>
      </c>
      <c r="J148" s="162">
        <v>33.433</v>
      </c>
      <c r="K148" s="162">
        <v>34.436999999999998</v>
      </c>
      <c r="L148" s="162">
        <v>32.549999999999997</v>
      </c>
      <c r="M148" s="162">
        <v>34.731000000000002</v>
      </c>
      <c r="N148" s="162">
        <v>35.768000000000001</v>
      </c>
      <c r="O148" s="162">
        <v>36.21</v>
      </c>
      <c r="P148" s="162">
        <v>36.594999999999999</v>
      </c>
      <c r="Q148" s="162">
        <v>36.323999999999998</v>
      </c>
      <c r="R148" s="162">
        <v>36.613999999999997</v>
      </c>
      <c r="S148" s="162">
        <v>33.587000000000003</v>
      </c>
    </row>
    <row r="149" spans="1:19">
      <c r="A149" s="160" t="s">
        <v>42</v>
      </c>
      <c r="B149" s="160" t="s">
        <v>186</v>
      </c>
      <c r="C149" s="159" t="s">
        <v>46</v>
      </c>
      <c r="D149" s="161">
        <v>41.267000000000003</v>
      </c>
      <c r="E149" s="161">
        <v>39.935000000000002</v>
      </c>
      <c r="F149" s="161">
        <v>39.68</v>
      </c>
      <c r="G149" s="161">
        <v>38.854999999999997</v>
      </c>
      <c r="H149" s="161">
        <v>38.228000000000002</v>
      </c>
      <c r="I149" s="161">
        <v>38.563000000000002</v>
      </c>
      <c r="J149" s="161">
        <v>38.335999999999999</v>
      </c>
      <c r="K149" s="161">
        <v>38.351999999999997</v>
      </c>
      <c r="L149" s="161">
        <v>38.497999999999998</v>
      </c>
      <c r="M149" s="161">
        <v>37.152999999999999</v>
      </c>
      <c r="N149" s="161">
        <v>36.956000000000003</v>
      </c>
      <c r="O149" s="161">
        <v>37.039000000000001</v>
      </c>
      <c r="P149" s="161">
        <v>37.103000000000002</v>
      </c>
      <c r="Q149" s="161">
        <v>37.884999999999998</v>
      </c>
      <c r="R149" s="161">
        <v>38.491999999999997</v>
      </c>
      <c r="S149" s="161">
        <v>38.883000000000003</v>
      </c>
    </row>
    <row r="150" spans="1:19">
      <c r="A150" s="163" t="s">
        <v>28</v>
      </c>
      <c r="B150" s="160" t="s">
        <v>186</v>
      </c>
      <c r="C150" s="159" t="s">
        <v>134</v>
      </c>
      <c r="D150" s="162">
        <v>43.264000000000003</v>
      </c>
      <c r="E150" s="162">
        <v>43.164999999999999</v>
      </c>
      <c r="F150" s="162">
        <v>43.280999999999999</v>
      </c>
      <c r="G150" s="162">
        <v>43.743000000000002</v>
      </c>
      <c r="H150" s="162">
        <v>44.506</v>
      </c>
      <c r="I150" s="162">
        <v>44.698</v>
      </c>
      <c r="J150" s="162">
        <v>44.734999999999999</v>
      </c>
      <c r="K150" s="162">
        <v>44.926000000000002</v>
      </c>
      <c r="L150" s="162">
        <v>45.08</v>
      </c>
      <c r="M150" s="162">
        <v>45.107999999999997</v>
      </c>
      <c r="N150" s="162">
        <v>45.255000000000003</v>
      </c>
      <c r="O150" s="162">
        <v>45.427999999999997</v>
      </c>
      <c r="P150" s="162">
        <v>45.552</v>
      </c>
      <c r="Q150" s="162">
        <v>44.146000000000001</v>
      </c>
      <c r="R150" s="162">
        <v>43.606999999999999</v>
      </c>
      <c r="S150" s="162">
        <v>43.084000000000003</v>
      </c>
    </row>
    <row r="151" spans="1:19">
      <c r="A151" s="163" t="s">
        <v>25</v>
      </c>
      <c r="B151" s="160" t="s">
        <v>186</v>
      </c>
      <c r="C151" s="159" t="s">
        <v>46</v>
      </c>
      <c r="D151" s="161">
        <v>45.444000000000003</v>
      </c>
      <c r="E151" s="161">
        <v>44.604999999999997</v>
      </c>
      <c r="F151" s="161">
        <v>44.758000000000003</v>
      </c>
      <c r="G151" s="161">
        <v>45.598999999999997</v>
      </c>
      <c r="H151" s="161">
        <v>44.758000000000003</v>
      </c>
      <c r="I151" s="161">
        <v>44.767000000000003</v>
      </c>
      <c r="J151" s="161">
        <v>45.002000000000002</v>
      </c>
      <c r="K151" s="161">
        <v>44.567</v>
      </c>
      <c r="L151" s="161">
        <v>44.192</v>
      </c>
      <c r="M151" s="161">
        <v>43.031999999999996</v>
      </c>
      <c r="N151" s="161">
        <v>41.45</v>
      </c>
      <c r="O151" s="161">
        <v>42.304000000000002</v>
      </c>
      <c r="P151" s="161">
        <v>42.366999999999997</v>
      </c>
      <c r="Q151" s="161">
        <v>41.978000000000002</v>
      </c>
      <c r="R151" s="161">
        <v>42.112000000000002</v>
      </c>
      <c r="S151" s="161">
        <v>42.328000000000003</v>
      </c>
    </row>
    <row r="152" spans="1:19">
      <c r="A152" s="160" t="s">
        <v>48</v>
      </c>
      <c r="B152" s="160" t="s">
        <v>186</v>
      </c>
      <c r="C152" s="159" t="s">
        <v>46</v>
      </c>
      <c r="D152" s="162">
        <v>39.375</v>
      </c>
      <c r="E152" s="162">
        <v>38.643000000000001</v>
      </c>
      <c r="F152" s="162">
        <v>39.39</v>
      </c>
      <c r="G152" s="162">
        <v>39.436999999999998</v>
      </c>
      <c r="H152" s="162">
        <v>40.920999999999999</v>
      </c>
      <c r="I152" s="162">
        <v>40.741</v>
      </c>
      <c r="J152" s="162">
        <v>41.966999999999999</v>
      </c>
      <c r="K152" s="162">
        <v>41.131</v>
      </c>
      <c r="L152" s="162">
        <v>40.64</v>
      </c>
      <c r="M152" s="162">
        <v>40.515999999999998</v>
      </c>
      <c r="N152" s="162">
        <v>39.286999999999999</v>
      </c>
      <c r="O152" s="162">
        <v>42.960999999999999</v>
      </c>
      <c r="P152" s="162">
        <v>42.753</v>
      </c>
      <c r="Q152" s="162">
        <v>40.429000000000002</v>
      </c>
      <c r="R152" s="162">
        <v>39.334000000000003</v>
      </c>
      <c r="S152" s="162">
        <v>38.042999999999999</v>
      </c>
    </row>
    <row r="153" spans="1:19">
      <c r="A153" s="160" t="s">
        <v>34</v>
      </c>
      <c r="B153" s="160" t="s">
        <v>186</v>
      </c>
      <c r="C153" s="159" t="s">
        <v>46</v>
      </c>
      <c r="D153" s="161">
        <v>46.953000000000003</v>
      </c>
      <c r="E153" s="161">
        <v>46.74</v>
      </c>
      <c r="F153" s="161">
        <v>44.637999999999998</v>
      </c>
      <c r="G153" s="161">
        <v>41.454999999999998</v>
      </c>
      <c r="H153" s="161">
        <v>42.503</v>
      </c>
      <c r="I153" s="161">
        <v>41.633000000000003</v>
      </c>
      <c r="J153" s="161">
        <v>42.023000000000003</v>
      </c>
      <c r="K153" s="161">
        <v>44.847000000000001</v>
      </c>
      <c r="L153" s="161">
        <v>45.07</v>
      </c>
      <c r="M153" s="161">
        <v>44.423000000000002</v>
      </c>
      <c r="N153" s="161">
        <v>39.570999999999998</v>
      </c>
      <c r="O153" s="161">
        <v>37.936</v>
      </c>
      <c r="P153" s="161">
        <v>39.621000000000002</v>
      </c>
      <c r="Q153" s="161">
        <v>40.148000000000003</v>
      </c>
      <c r="R153" s="161">
        <v>40.494999999999997</v>
      </c>
      <c r="S153" s="161">
        <v>40.811999999999998</v>
      </c>
    </row>
    <row r="154" spans="1:19">
      <c r="A154" s="160" t="s">
        <v>49</v>
      </c>
      <c r="B154" s="160" t="s">
        <v>186</v>
      </c>
      <c r="C154" s="159" t="s">
        <v>46</v>
      </c>
      <c r="D154" s="162">
        <v>25.434999999999999</v>
      </c>
      <c r="E154" s="162">
        <v>26.076000000000001</v>
      </c>
      <c r="F154" s="162">
        <v>28.225000000000001</v>
      </c>
      <c r="G154" s="162">
        <v>29.248000000000001</v>
      </c>
      <c r="H154" s="162">
        <v>30.003</v>
      </c>
      <c r="I154" s="162">
        <v>30.297000000000001</v>
      </c>
      <c r="J154" s="162">
        <v>29.707999999999998</v>
      </c>
      <c r="K154" s="162">
        <v>28.802</v>
      </c>
      <c r="L154" s="162">
        <v>28.173999999999999</v>
      </c>
      <c r="M154" s="162">
        <v>26.896000000000001</v>
      </c>
      <c r="N154" s="162">
        <v>30.408999999999999</v>
      </c>
      <c r="O154" s="162">
        <v>31.609000000000002</v>
      </c>
      <c r="P154" s="162">
        <v>30.934000000000001</v>
      </c>
      <c r="Q154" s="162">
        <v>31.754999999999999</v>
      </c>
      <c r="R154" s="162">
        <v>31.562999999999999</v>
      </c>
      <c r="S154" s="162">
        <v>32.284999999999997</v>
      </c>
    </row>
    <row r="155" spans="1:19">
      <c r="A155" s="160" t="s">
        <v>50</v>
      </c>
      <c r="B155" s="160" t="s">
        <v>186</v>
      </c>
      <c r="C155" s="159" t="s">
        <v>46</v>
      </c>
      <c r="D155" s="161">
        <v>21.84</v>
      </c>
      <c r="E155" s="161">
        <v>19.710999999999999</v>
      </c>
      <c r="F155" s="161">
        <v>16.808</v>
      </c>
      <c r="G155" s="161">
        <v>15.494999999999999</v>
      </c>
      <c r="H155" s="161">
        <v>16.224</v>
      </c>
      <c r="I155" s="161">
        <v>14.599</v>
      </c>
      <c r="J155" s="161">
        <v>13.82</v>
      </c>
      <c r="K155" s="161">
        <v>12.782999999999999</v>
      </c>
      <c r="L155" s="161">
        <v>12.864000000000001</v>
      </c>
      <c r="M155" s="161">
        <v>14.56</v>
      </c>
      <c r="N155" s="161">
        <v>16.187000000000001</v>
      </c>
      <c r="O155" s="161">
        <v>17.838000000000001</v>
      </c>
      <c r="P155" s="161">
        <v>18.751000000000001</v>
      </c>
      <c r="Q155" s="161">
        <v>19.945</v>
      </c>
      <c r="R155" s="161">
        <v>20.166</v>
      </c>
      <c r="S155" s="161">
        <v>19.776</v>
      </c>
    </row>
    <row r="156" spans="1:19">
      <c r="A156" s="163" t="s">
        <v>63</v>
      </c>
      <c r="B156" s="160" t="s">
        <v>186</v>
      </c>
      <c r="C156" s="159" t="s">
        <v>46</v>
      </c>
      <c r="D156" s="162">
        <v>21.58</v>
      </c>
      <c r="E156" s="162">
        <v>23.402999999999999</v>
      </c>
      <c r="F156" s="162">
        <v>23.704000000000001</v>
      </c>
      <c r="G156" s="162">
        <v>20.018000000000001</v>
      </c>
      <c r="H156" s="162">
        <v>19.140999999999998</v>
      </c>
      <c r="I156" s="162">
        <v>18.454000000000001</v>
      </c>
      <c r="J156" s="162">
        <v>16.762</v>
      </c>
      <c r="K156" s="162">
        <v>17.222000000000001</v>
      </c>
      <c r="L156" s="162">
        <v>15.994999999999999</v>
      </c>
      <c r="M156" s="162">
        <v>14.837</v>
      </c>
      <c r="N156" s="162">
        <v>14.420999999999999</v>
      </c>
      <c r="O156" s="162">
        <v>14.135</v>
      </c>
      <c r="P156" s="162">
        <v>13.781000000000001</v>
      </c>
      <c r="Q156" s="162">
        <v>14.061</v>
      </c>
      <c r="R156" s="162">
        <v>15.132999999999999</v>
      </c>
      <c r="S156" s="162">
        <v>15.337</v>
      </c>
    </row>
    <row r="157" spans="1:19">
      <c r="A157" s="160" t="s">
        <v>29</v>
      </c>
      <c r="B157" s="160" t="s">
        <v>186</v>
      </c>
      <c r="C157" s="159" t="s">
        <v>46</v>
      </c>
      <c r="D157" s="161">
        <v>44.174999999999997</v>
      </c>
      <c r="E157" s="161">
        <v>43.387</v>
      </c>
      <c r="F157" s="161">
        <v>42.511000000000003</v>
      </c>
      <c r="G157" s="161">
        <v>41.744999999999997</v>
      </c>
      <c r="H157" s="161">
        <v>42.109000000000002</v>
      </c>
      <c r="I157" s="161">
        <v>41.697000000000003</v>
      </c>
      <c r="J157" s="161">
        <v>41.917000000000002</v>
      </c>
      <c r="K157" s="161">
        <v>41.152000000000001</v>
      </c>
      <c r="L157" s="161">
        <v>41.652000000000001</v>
      </c>
      <c r="M157" s="161">
        <v>41.906999999999996</v>
      </c>
      <c r="N157" s="161">
        <v>42.482999999999997</v>
      </c>
      <c r="O157" s="161">
        <v>43.037999999999997</v>
      </c>
      <c r="P157" s="161">
        <v>43.247</v>
      </c>
      <c r="Q157" s="161">
        <v>43.085999999999999</v>
      </c>
      <c r="R157" s="161">
        <v>41.927</v>
      </c>
      <c r="S157" s="161">
        <v>41.604999999999997</v>
      </c>
    </row>
    <row r="158" spans="1:19">
      <c r="A158" s="160" t="s">
        <v>51</v>
      </c>
      <c r="B158" s="160" t="s">
        <v>186</v>
      </c>
      <c r="C158" s="159" t="s">
        <v>46</v>
      </c>
      <c r="D158" s="162">
        <v>22.911000000000001</v>
      </c>
      <c r="E158" s="162">
        <v>23.065999999999999</v>
      </c>
      <c r="F158" s="162">
        <v>28.567</v>
      </c>
      <c r="G158" s="162">
        <v>25.635999999999999</v>
      </c>
      <c r="H158" s="162">
        <v>24.965</v>
      </c>
      <c r="I158" s="162">
        <v>25.388999999999999</v>
      </c>
      <c r="J158" s="162">
        <v>25.693000000000001</v>
      </c>
      <c r="K158" s="162">
        <v>25.998999999999999</v>
      </c>
      <c r="L158" s="162">
        <v>26.161000000000001</v>
      </c>
      <c r="M158" s="162">
        <v>25.88</v>
      </c>
      <c r="N158" s="162">
        <v>25.399000000000001</v>
      </c>
      <c r="O158" s="162">
        <v>26.425000000000001</v>
      </c>
      <c r="P158" s="162">
        <v>28.161999999999999</v>
      </c>
      <c r="Q158" s="162">
        <v>28.452000000000002</v>
      </c>
      <c r="R158" s="162">
        <v>28.885999999999999</v>
      </c>
      <c r="S158" s="162">
        <v>29.163</v>
      </c>
    </row>
    <row r="159" spans="1:19">
      <c r="A159" s="160" t="s">
        <v>52</v>
      </c>
      <c r="B159" s="160" t="s">
        <v>186</v>
      </c>
      <c r="C159" s="159" t="s">
        <v>46</v>
      </c>
      <c r="D159" s="161">
        <v>15.532999999999999</v>
      </c>
      <c r="E159" s="161">
        <v>15.648</v>
      </c>
      <c r="F159" s="161">
        <v>15.379</v>
      </c>
      <c r="G159" s="161">
        <v>15.637</v>
      </c>
      <c r="H159" s="161">
        <v>15.923999999999999</v>
      </c>
      <c r="I159" s="161">
        <v>16.109000000000002</v>
      </c>
      <c r="J159" s="161">
        <v>16.684000000000001</v>
      </c>
      <c r="K159" s="161">
        <v>17.398</v>
      </c>
      <c r="L159" s="161">
        <v>17.823</v>
      </c>
      <c r="M159" s="161">
        <v>17.25</v>
      </c>
      <c r="N159" s="161">
        <v>17.898</v>
      </c>
      <c r="O159" s="161">
        <v>18.155999999999999</v>
      </c>
      <c r="P159" s="161">
        <v>18.641999999999999</v>
      </c>
      <c r="Q159" s="161">
        <v>19.074000000000002</v>
      </c>
      <c r="R159" s="161">
        <v>19.274000000000001</v>
      </c>
      <c r="S159" s="161">
        <v>19.465</v>
      </c>
    </row>
    <row r="160" spans="1:19">
      <c r="A160" s="160" t="s">
        <v>33</v>
      </c>
      <c r="B160" s="160" t="s">
        <v>186</v>
      </c>
      <c r="C160" s="159" t="s">
        <v>46</v>
      </c>
      <c r="D160" s="162">
        <v>21.45</v>
      </c>
      <c r="E160" s="162">
        <v>20.523</v>
      </c>
      <c r="F160" s="162">
        <v>17.141999999999999</v>
      </c>
      <c r="G160" s="162">
        <v>17.768999999999998</v>
      </c>
      <c r="H160" s="162">
        <v>18.218</v>
      </c>
      <c r="I160" s="162">
        <v>19.181999999999999</v>
      </c>
      <c r="J160" s="162">
        <v>19.841000000000001</v>
      </c>
      <c r="K160" s="162">
        <v>21.12</v>
      </c>
      <c r="L160" s="162">
        <v>21.204000000000001</v>
      </c>
      <c r="M160" s="162">
        <v>20.774999999999999</v>
      </c>
      <c r="N160" s="162">
        <v>21.364000000000001</v>
      </c>
      <c r="O160" s="162">
        <v>23.44</v>
      </c>
      <c r="P160" s="162">
        <v>23.363</v>
      </c>
      <c r="Q160" s="162">
        <v>24.684000000000001</v>
      </c>
      <c r="R160" s="162">
        <v>25.289000000000001</v>
      </c>
      <c r="S160" s="162">
        <v>26.027999999999999</v>
      </c>
    </row>
    <row r="161" spans="1:19">
      <c r="A161" s="160" t="s">
        <v>53</v>
      </c>
      <c r="B161" s="160" t="s">
        <v>186</v>
      </c>
      <c r="C161" s="159" t="s">
        <v>46</v>
      </c>
      <c r="D161" s="161">
        <v>10.641999999999999</v>
      </c>
      <c r="E161" s="161">
        <v>11.215999999999999</v>
      </c>
      <c r="F161" s="161">
        <v>13.895</v>
      </c>
      <c r="G161" s="161">
        <v>14.888</v>
      </c>
      <c r="H161" s="161">
        <v>13.391999999999999</v>
      </c>
      <c r="I161" s="161">
        <v>12.852</v>
      </c>
      <c r="J161" s="161">
        <v>13.250999999999999</v>
      </c>
      <c r="K161" s="161">
        <v>13.99</v>
      </c>
      <c r="L161" s="161">
        <v>13.416</v>
      </c>
      <c r="M161" s="161">
        <v>13.954000000000001</v>
      </c>
      <c r="N161" s="161">
        <v>14.724</v>
      </c>
      <c r="O161" s="161">
        <v>16.492000000000001</v>
      </c>
      <c r="P161" s="161">
        <v>16.808</v>
      </c>
      <c r="Q161" s="161">
        <v>17.286000000000001</v>
      </c>
      <c r="R161" s="161">
        <v>17.581</v>
      </c>
      <c r="S161" s="161">
        <v>17.808</v>
      </c>
    </row>
    <row r="162" spans="1:19">
      <c r="A162" s="160" t="s">
        <v>36</v>
      </c>
      <c r="B162" s="160" t="s">
        <v>186</v>
      </c>
      <c r="C162" s="159" t="s">
        <v>46</v>
      </c>
      <c r="D162" s="162">
        <v>38.051000000000002</v>
      </c>
      <c r="E162" s="162">
        <v>35.127000000000002</v>
      </c>
      <c r="F162" s="162">
        <v>35.131999999999998</v>
      </c>
      <c r="G162" s="162">
        <v>35.299999999999997</v>
      </c>
      <c r="H162" s="162">
        <v>36.244999999999997</v>
      </c>
      <c r="I162" s="162">
        <v>36.576999999999998</v>
      </c>
      <c r="J162" s="162">
        <v>32.774000000000001</v>
      </c>
      <c r="K162" s="162">
        <v>32.887999999999998</v>
      </c>
      <c r="L162" s="162">
        <v>33.575000000000003</v>
      </c>
      <c r="M162" s="162">
        <v>31.654</v>
      </c>
      <c r="N162" s="162">
        <v>31.850999999999999</v>
      </c>
      <c r="O162" s="162">
        <v>31.826000000000001</v>
      </c>
      <c r="P162" s="162">
        <v>32.106999999999999</v>
      </c>
      <c r="Q162" s="162">
        <v>30.571999999999999</v>
      </c>
      <c r="R162" s="162">
        <v>30.224</v>
      </c>
      <c r="S162" s="162">
        <v>29.701000000000001</v>
      </c>
    </row>
    <row r="163" spans="1:19">
      <c r="A163" s="160" t="s">
        <v>54</v>
      </c>
      <c r="B163" s="160" t="s">
        <v>186</v>
      </c>
      <c r="C163" s="159" t="s">
        <v>46</v>
      </c>
      <c r="D163" s="161">
        <v>19.045000000000002</v>
      </c>
      <c r="E163" s="161">
        <v>19.039000000000001</v>
      </c>
      <c r="F163" s="161">
        <v>19.103999999999999</v>
      </c>
      <c r="G163" s="161">
        <v>19.155000000000001</v>
      </c>
      <c r="H163" s="161">
        <v>19.346</v>
      </c>
      <c r="I163" s="161">
        <v>19.558</v>
      </c>
      <c r="J163" s="161">
        <v>15.92</v>
      </c>
      <c r="K163" s="161">
        <v>16.106000000000002</v>
      </c>
      <c r="L163" s="161">
        <v>15.69</v>
      </c>
      <c r="M163" s="161">
        <v>14.724</v>
      </c>
      <c r="N163" s="161">
        <v>13.882999999999999</v>
      </c>
      <c r="O163" s="161">
        <v>13.217000000000001</v>
      </c>
      <c r="P163" s="161">
        <v>14.731999999999999</v>
      </c>
      <c r="Q163" s="161">
        <v>15.89</v>
      </c>
      <c r="R163" s="161">
        <v>16.276</v>
      </c>
      <c r="S163" s="161">
        <v>16.489999999999998</v>
      </c>
    </row>
    <row r="164" spans="1:19">
      <c r="A164" s="160" t="s">
        <v>55</v>
      </c>
      <c r="B164" s="160" t="s">
        <v>186</v>
      </c>
      <c r="C164" s="159" t="s">
        <v>46</v>
      </c>
      <c r="D164" s="162">
        <v>32.985999999999997</v>
      </c>
      <c r="E164" s="162">
        <v>33.841000000000001</v>
      </c>
      <c r="F164" s="162">
        <v>33.667999999999999</v>
      </c>
      <c r="G164" s="162">
        <v>33.338000000000001</v>
      </c>
      <c r="H164" s="162">
        <v>33.543999999999997</v>
      </c>
      <c r="I164" s="162">
        <v>32.798999999999999</v>
      </c>
      <c r="J164" s="162">
        <v>33.101999999999997</v>
      </c>
      <c r="K164" s="162">
        <v>33.267000000000003</v>
      </c>
      <c r="L164" s="162">
        <v>33.46</v>
      </c>
      <c r="M164" s="162">
        <v>33.292999999999999</v>
      </c>
      <c r="N164" s="162">
        <v>33.371000000000002</v>
      </c>
      <c r="O164" s="162">
        <v>33.749000000000002</v>
      </c>
      <c r="P164" s="162">
        <v>33.673000000000002</v>
      </c>
      <c r="Q164" s="162">
        <v>33.701999999999998</v>
      </c>
      <c r="R164" s="162">
        <v>33.363</v>
      </c>
      <c r="S164" s="162">
        <v>33.204000000000001</v>
      </c>
    </row>
    <row r="165" spans="1:19">
      <c r="A165" s="160" t="s">
        <v>38</v>
      </c>
      <c r="B165" s="160" t="s">
        <v>186</v>
      </c>
      <c r="C165" s="159" t="s">
        <v>46</v>
      </c>
      <c r="D165" s="161">
        <v>35.770000000000003</v>
      </c>
      <c r="E165" s="161">
        <v>33.566000000000003</v>
      </c>
      <c r="F165" s="161">
        <v>35.39</v>
      </c>
      <c r="G165" s="161">
        <v>35.698</v>
      </c>
      <c r="H165" s="161">
        <v>35.953000000000003</v>
      </c>
      <c r="I165" s="161">
        <v>36.283999999999999</v>
      </c>
      <c r="J165" s="161">
        <v>36.655000000000001</v>
      </c>
      <c r="K165" s="161">
        <v>32.360999999999997</v>
      </c>
      <c r="L165" s="161">
        <v>28.814</v>
      </c>
      <c r="M165" s="161">
        <v>28.74</v>
      </c>
      <c r="N165" s="161">
        <v>29.064</v>
      </c>
      <c r="O165" s="161">
        <v>29.472999999999999</v>
      </c>
      <c r="P165" s="161">
        <v>30.92</v>
      </c>
      <c r="Q165" s="161">
        <v>31.138999999999999</v>
      </c>
      <c r="R165" s="161">
        <v>31.472999999999999</v>
      </c>
      <c r="S165" s="161">
        <v>31.654</v>
      </c>
    </row>
    <row r="166" spans="1:19">
      <c r="A166" s="160" t="s">
        <v>56</v>
      </c>
      <c r="B166" s="160" t="s">
        <v>186</v>
      </c>
      <c r="C166" s="159" t="s">
        <v>46</v>
      </c>
      <c r="D166" s="162">
        <v>32.96</v>
      </c>
      <c r="E166" s="162">
        <v>30.927</v>
      </c>
      <c r="F166" s="162">
        <v>33.073</v>
      </c>
      <c r="G166" s="162">
        <v>32.073999999999998</v>
      </c>
      <c r="H166" s="162">
        <v>32.685000000000002</v>
      </c>
      <c r="I166" s="162">
        <v>32.040999999999997</v>
      </c>
      <c r="J166" s="162">
        <v>33.345999999999997</v>
      </c>
      <c r="K166" s="162">
        <v>32.789000000000001</v>
      </c>
      <c r="L166" s="162">
        <v>32.244</v>
      </c>
      <c r="M166" s="162">
        <v>31.201000000000001</v>
      </c>
      <c r="N166" s="162">
        <v>32.51</v>
      </c>
      <c r="O166" s="162">
        <v>34.283000000000001</v>
      </c>
      <c r="P166" s="162">
        <v>34.491</v>
      </c>
      <c r="Q166" s="162">
        <v>36.982999999999997</v>
      </c>
      <c r="R166" s="162">
        <v>36.786000000000001</v>
      </c>
      <c r="S166" s="162">
        <v>35.604999999999997</v>
      </c>
    </row>
    <row r="167" spans="1:19">
      <c r="A167" s="973" t="s">
        <v>57</v>
      </c>
      <c r="B167" s="973" t="s">
        <v>186</v>
      </c>
      <c r="C167" s="975" t="s">
        <v>46</v>
      </c>
      <c r="D167" s="974">
        <v>36.887999999999998</v>
      </c>
      <c r="E167" s="974">
        <v>37.585999999999999</v>
      </c>
      <c r="F167" s="974">
        <v>36.469000000000001</v>
      </c>
      <c r="G167" s="974">
        <v>36.875999999999998</v>
      </c>
      <c r="H167" s="974">
        <v>35.540999999999997</v>
      </c>
      <c r="I167" s="974">
        <v>31.081</v>
      </c>
      <c r="J167" s="974">
        <v>31.585999999999999</v>
      </c>
      <c r="K167" s="974">
        <v>32.155999999999999</v>
      </c>
      <c r="L167" s="974">
        <v>32.981999999999999</v>
      </c>
      <c r="M167" s="974">
        <v>31.238</v>
      </c>
      <c r="N167" s="974">
        <v>31.504000000000001</v>
      </c>
      <c r="O167" s="974">
        <v>32.707000000000001</v>
      </c>
      <c r="P167" s="974">
        <v>33.569000000000003</v>
      </c>
      <c r="Q167" s="974">
        <v>35.201999999999998</v>
      </c>
      <c r="R167" s="974">
        <v>35.484000000000002</v>
      </c>
      <c r="S167" s="974">
        <v>35.686</v>
      </c>
    </row>
    <row r="168" spans="1:19">
      <c r="A168" s="160" t="s">
        <v>40</v>
      </c>
      <c r="B168" s="160" t="s">
        <v>186</v>
      </c>
      <c r="C168" s="159" t="s">
        <v>46</v>
      </c>
      <c r="D168" s="162">
        <v>37.113</v>
      </c>
      <c r="E168" s="162">
        <v>37.662999999999997</v>
      </c>
      <c r="F168" s="162">
        <v>37.704999999999998</v>
      </c>
      <c r="G168" s="162">
        <v>37.773000000000003</v>
      </c>
      <c r="H168" s="162">
        <v>37.905000000000001</v>
      </c>
      <c r="I168" s="162">
        <v>36.192</v>
      </c>
      <c r="J168" s="162">
        <v>35.911000000000001</v>
      </c>
      <c r="K168" s="162">
        <v>35.68</v>
      </c>
      <c r="L168" s="162">
        <v>34.902999999999999</v>
      </c>
      <c r="M168" s="162">
        <v>34.179000000000002</v>
      </c>
      <c r="N168" s="162">
        <v>33.985999999999997</v>
      </c>
      <c r="O168" s="162">
        <v>34.130000000000003</v>
      </c>
      <c r="P168" s="162">
        <v>34.287999999999997</v>
      </c>
      <c r="Q168" s="162">
        <v>34.377000000000002</v>
      </c>
      <c r="R168" s="162">
        <v>34.518999999999998</v>
      </c>
      <c r="S168" s="162">
        <v>34.6</v>
      </c>
    </row>
    <row r="169" spans="1:19">
      <c r="A169" s="160" t="s">
        <v>27</v>
      </c>
      <c r="B169" s="160" t="s">
        <v>186</v>
      </c>
      <c r="C169" s="159" t="s">
        <v>46</v>
      </c>
      <c r="D169" s="161">
        <v>35.409999999999997</v>
      </c>
      <c r="E169" s="161">
        <v>35.792000000000002</v>
      </c>
      <c r="F169" s="161">
        <v>36.197000000000003</v>
      </c>
      <c r="G169" s="161">
        <v>35.459000000000003</v>
      </c>
      <c r="H169" s="161">
        <v>35.841999999999999</v>
      </c>
      <c r="I169" s="161">
        <v>36.122</v>
      </c>
      <c r="J169" s="161">
        <v>36.341999999999999</v>
      </c>
      <c r="K169" s="161">
        <v>35.776000000000003</v>
      </c>
      <c r="L169" s="161">
        <v>34.591000000000001</v>
      </c>
      <c r="M169" s="161">
        <v>34.936</v>
      </c>
      <c r="N169" s="161">
        <v>36.725000000000001</v>
      </c>
      <c r="O169" s="161">
        <v>37.017000000000003</v>
      </c>
      <c r="P169" s="161">
        <v>37.529000000000003</v>
      </c>
      <c r="Q169" s="161">
        <v>37.582999999999998</v>
      </c>
      <c r="R169" s="161">
        <v>37.648000000000003</v>
      </c>
      <c r="S169" s="161">
        <v>36.369999999999997</v>
      </c>
    </row>
    <row r="170" spans="1:19">
      <c r="A170" s="160" t="s">
        <v>43</v>
      </c>
      <c r="B170" s="160" t="s">
        <v>186</v>
      </c>
      <c r="C170" s="159" t="s">
        <v>46</v>
      </c>
      <c r="D170" s="162">
        <v>46.036000000000001</v>
      </c>
      <c r="E170" s="162">
        <v>44.887999999999998</v>
      </c>
      <c r="F170" s="162">
        <v>43.814</v>
      </c>
      <c r="G170" s="162">
        <v>44.238</v>
      </c>
      <c r="H170" s="162">
        <v>44.576999999999998</v>
      </c>
      <c r="I170" s="162">
        <v>44.19</v>
      </c>
      <c r="J170" s="162">
        <v>43.347999999999999</v>
      </c>
      <c r="K170" s="162">
        <v>40.966000000000001</v>
      </c>
      <c r="L170" s="162">
        <v>40.521999999999998</v>
      </c>
      <c r="M170" s="162">
        <v>39.143000000000001</v>
      </c>
      <c r="N170" s="162">
        <v>38.578000000000003</v>
      </c>
      <c r="O170" s="162">
        <v>38.709000000000003</v>
      </c>
      <c r="P170" s="162">
        <v>38.847999999999999</v>
      </c>
      <c r="Q170" s="162">
        <v>39.081000000000003</v>
      </c>
      <c r="R170" s="162">
        <v>38.662999999999997</v>
      </c>
      <c r="S170" s="162">
        <v>38.99</v>
      </c>
    </row>
    <row r="171" spans="1:19">
      <c r="A171" s="160" t="s">
        <v>58</v>
      </c>
      <c r="B171" s="160" t="s">
        <v>186</v>
      </c>
      <c r="C171" s="159" t="s">
        <v>46</v>
      </c>
      <c r="D171" s="161">
        <v>17.655999999999999</v>
      </c>
      <c r="E171" s="161">
        <v>17.794</v>
      </c>
      <c r="F171" s="161">
        <v>17.905999999999999</v>
      </c>
      <c r="G171" s="161">
        <v>17.376000000000001</v>
      </c>
      <c r="H171" s="161">
        <v>17.199000000000002</v>
      </c>
      <c r="I171" s="161">
        <v>17.222999999999999</v>
      </c>
      <c r="J171" s="161">
        <v>16.777000000000001</v>
      </c>
      <c r="K171" s="161">
        <v>17.178000000000001</v>
      </c>
      <c r="L171" s="161">
        <v>15.683</v>
      </c>
      <c r="M171" s="161">
        <v>16.228000000000002</v>
      </c>
      <c r="N171" s="161">
        <v>16.39</v>
      </c>
      <c r="O171" s="161">
        <v>16.405999999999999</v>
      </c>
      <c r="P171" s="161">
        <v>16.251999999999999</v>
      </c>
      <c r="Q171" s="161">
        <v>15.952</v>
      </c>
      <c r="R171" s="161">
        <v>15.95</v>
      </c>
      <c r="S171" s="161">
        <v>16.024999999999999</v>
      </c>
    </row>
    <row r="172" spans="1:19">
      <c r="A172" s="160" t="s">
        <v>59</v>
      </c>
      <c r="B172" s="160" t="s">
        <v>186</v>
      </c>
      <c r="C172" s="159" t="s">
        <v>46</v>
      </c>
      <c r="D172" s="162">
        <v>39.856000000000002</v>
      </c>
      <c r="E172" s="162">
        <v>43.204000000000001</v>
      </c>
      <c r="F172" s="162">
        <v>42.082000000000001</v>
      </c>
      <c r="G172" s="162">
        <v>41.536000000000001</v>
      </c>
      <c r="H172" s="162">
        <v>42.21</v>
      </c>
      <c r="I172" s="162">
        <v>42.46</v>
      </c>
      <c r="J172" s="162">
        <v>42.322000000000003</v>
      </c>
      <c r="K172" s="162">
        <v>41.762999999999998</v>
      </c>
      <c r="L172" s="162">
        <v>37.14</v>
      </c>
      <c r="M172" s="162">
        <v>35.107999999999997</v>
      </c>
      <c r="N172" s="162">
        <v>35.384999999999998</v>
      </c>
      <c r="O172" s="162">
        <v>35.445999999999998</v>
      </c>
      <c r="P172" s="162">
        <v>35.566000000000003</v>
      </c>
      <c r="Q172" s="162">
        <v>35.834000000000003</v>
      </c>
      <c r="R172" s="162">
        <v>36.624000000000002</v>
      </c>
      <c r="S172" s="162">
        <v>36.909999999999997</v>
      </c>
    </row>
    <row r="173" spans="1:19">
      <c r="A173" s="160" t="s">
        <v>60</v>
      </c>
      <c r="B173" s="160" t="s">
        <v>186</v>
      </c>
      <c r="C173" s="159" t="s">
        <v>46</v>
      </c>
      <c r="D173" s="161">
        <v>28.364000000000001</v>
      </c>
      <c r="E173" s="161">
        <v>26.824000000000002</v>
      </c>
      <c r="F173" s="161">
        <v>26.984000000000002</v>
      </c>
      <c r="G173" s="161">
        <v>28.646000000000001</v>
      </c>
      <c r="H173" s="161">
        <v>28.896000000000001</v>
      </c>
      <c r="I173" s="161">
        <v>29.948</v>
      </c>
      <c r="J173" s="161">
        <v>29.356999999999999</v>
      </c>
      <c r="K173" s="161">
        <v>29.942</v>
      </c>
      <c r="L173" s="161">
        <v>28.634</v>
      </c>
      <c r="M173" s="161">
        <v>28.024000000000001</v>
      </c>
      <c r="N173" s="161">
        <v>28.437999999999999</v>
      </c>
      <c r="O173" s="161">
        <v>28.073</v>
      </c>
      <c r="P173" s="161">
        <v>27.690999999999999</v>
      </c>
      <c r="Q173" s="161">
        <v>26.826000000000001</v>
      </c>
      <c r="R173" s="161">
        <v>26.332999999999998</v>
      </c>
      <c r="S173" s="161">
        <v>26.183</v>
      </c>
    </row>
    <row r="174" spans="1:19">
      <c r="A174" s="160" t="s">
        <v>61</v>
      </c>
      <c r="B174" s="160" t="s">
        <v>186</v>
      </c>
      <c r="C174" s="159" t="s">
        <v>46</v>
      </c>
      <c r="D174" s="162">
        <v>26.891999999999999</v>
      </c>
      <c r="E174" s="162">
        <v>26.507999999999999</v>
      </c>
      <c r="F174" s="162">
        <v>26.425000000000001</v>
      </c>
      <c r="G174" s="162">
        <v>24.824999999999999</v>
      </c>
      <c r="H174" s="162">
        <v>24.933</v>
      </c>
      <c r="I174" s="162">
        <v>24.957999999999998</v>
      </c>
      <c r="J174" s="162">
        <v>25.199000000000002</v>
      </c>
      <c r="K174" s="162">
        <v>25.582999999999998</v>
      </c>
      <c r="L174" s="162">
        <v>23.696000000000002</v>
      </c>
      <c r="M174" s="162">
        <v>24.933</v>
      </c>
      <c r="N174" s="162">
        <v>25.309000000000001</v>
      </c>
      <c r="O174" s="162">
        <v>24.63</v>
      </c>
      <c r="P174" s="162">
        <v>24.681000000000001</v>
      </c>
      <c r="Q174" s="162">
        <v>26.338999999999999</v>
      </c>
      <c r="R174" s="162">
        <v>26.56</v>
      </c>
      <c r="S174" s="162">
        <v>26.609000000000002</v>
      </c>
    </row>
    <row r="175" spans="1:19">
      <c r="A175" s="160" t="s">
        <v>199</v>
      </c>
      <c r="B175" s="160" t="s">
        <v>186</v>
      </c>
      <c r="C175" s="159" t="s">
        <v>46</v>
      </c>
      <c r="D175" s="161">
        <v>32.024000000000001</v>
      </c>
      <c r="E175" s="161">
        <v>31.625</v>
      </c>
      <c r="F175" s="161">
        <v>31.741</v>
      </c>
      <c r="G175" s="161">
        <v>31.495999999999999</v>
      </c>
      <c r="H175" s="161">
        <v>31.45</v>
      </c>
      <c r="I175" s="161">
        <v>31.241</v>
      </c>
      <c r="J175" s="161">
        <v>30.997</v>
      </c>
      <c r="K175" s="161">
        <v>30.783000000000001</v>
      </c>
      <c r="L175" s="161">
        <v>30.266999999999999</v>
      </c>
      <c r="M175" s="161">
        <v>29.824999999999999</v>
      </c>
      <c r="N175" s="161">
        <v>30</v>
      </c>
      <c r="O175" s="161">
        <v>30.516999999999999</v>
      </c>
      <c r="P175" s="161">
        <v>30.826000000000001</v>
      </c>
      <c r="Q175" s="161">
        <v>31.026</v>
      </c>
      <c r="R175" s="161">
        <v>31.094999999999999</v>
      </c>
      <c r="S175" s="161">
        <v>30.984999999999999</v>
      </c>
    </row>
    <row r="176" spans="1:19">
      <c r="A176" s="164" t="s">
        <v>552</v>
      </c>
      <c r="B176" s="156"/>
      <c r="C176" s="156"/>
      <c r="D176" s="156"/>
      <c r="E176" s="156"/>
      <c r="F176" s="156"/>
      <c r="G176" s="156"/>
      <c r="H176" s="156"/>
      <c r="I176" s="156"/>
      <c r="J176" s="156"/>
      <c r="K176" s="156"/>
      <c r="L176" s="156"/>
      <c r="M176" s="156"/>
      <c r="N176" s="156"/>
      <c r="O176" s="156"/>
      <c r="P176" s="156"/>
      <c r="Q176" s="156"/>
      <c r="R176" s="156"/>
      <c r="S176" s="156"/>
    </row>
    <row r="177" spans="1:19">
      <c r="A177" s="394" t="s">
        <v>64</v>
      </c>
      <c r="D177" s="131">
        <f>AVERAGE(D141:D174)</f>
        <v>32.023852941176472</v>
      </c>
      <c r="E177" s="131">
        <f t="shared" ref="E177:S177" si="9">AVERAGE(E141:E174)</f>
        <v>31.624911764705892</v>
      </c>
      <c r="F177" s="131">
        <f t="shared" si="9"/>
        <v>31.740911764705878</v>
      </c>
      <c r="G177" s="131">
        <f t="shared" si="9"/>
        <v>31.495970588235295</v>
      </c>
      <c r="H177" s="131">
        <f t="shared" si="9"/>
        <v>31.450147058823525</v>
      </c>
      <c r="I177" s="131">
        <f t="shared" si="9"/>
        <v>31.241088235294121</v>
      </c>
      <c r="J177" s="131">
        <f t="shared" si="9"/>
        <v>30.997088235294115</v>
      </c>
      <c r="K177" s="131">
        <f t="shared" si="9"/>
        <v>30.783441176470593</v>
      </c>
      <c r="L177" s="131">
        <f t="shared" si="9"/>
        <v>30.266764705882359</v>
      </c>
      <c r="M177" s="131">
        <f t="shared" si="9"/>
        <v>29.824588235294119</v>
      </c>
      <c r="N177" s="131">
        <f t="shared" si="9"/>
        <v>29.999764705882352</v>
      </c>
      <c r="O177" s="131">
        <f t="shared" si="9"/>
        <v>30.516911764705885</v>
      </c>
      <c r="P177" s="131">
        <f t="shared" si="9"/>
        <v>30.825529411764698</v>
      </c>
      <c r="Q177" s="131">
        <f t="shared" si="9"/>
        <v>31.026323529411759</v>
      </c>
      <c r="R177" s="131">
        <f t="shared" si="9"/>
        <v>31.095294117647065</v>
      </c>
      <c r="S177" s="131">
        <f t="shared" si="9"/>
        <v>30.985147058823532</v>
      </c>
    </row>
    <row r="178" spans="1:19">
      <c r="A178" s="394" t="s">
        <v>3323</v>
      </c>
      <c r="D178" s="131">
        <f>STDEV(D141:D174)</f>
        <v>11.011824265051859</v>
      </c>
      <c r="E178" s="131">
        <f t="shared" ref="E178:S178" si="10">STDEV(E141:E174)</f>
        <v>10.966261309725843</v>
      </c>
      <c r="F178" s="131">
        <f t="shared" si="10"/>
        <v>10.7648206824504</v>
      </c>
      <c r="G178" s="131">
        <f t="shared" si="10"/>
        <v>10.796780279002077</v>
      </c>
      <c r="H178" s="131">
        <f t="shared" si="10"/>
        <v>10.928888612802862</v>
      </c>
      <c r="I178" s="131">
        <f t="shared" si="10"/>
        <v>10.832262312654731</v>
      </c>
      <c r="J178" s="131">
        <f t="shared" si="10"/>
        <v>10.977125216662238</v>
      </c>
      <c r="K178" s="131">
        <f t="shared" si="10"/>
        <v>10.763787697058302</v>
      </c>
      <c r="L178" s="131">
        <f t="shared" si="10"/>
        <v>10.811559330414829</v>
      </c>
      <c r="M178" s="131">
        <f t="shared" si="10"/>
        <v>10.559295290758426</v>
      </c>
      <c r="N178" s="131">
        <f t="shared" si="10"/>
        <v>10.184763911989275</v>
      </c>
      <c r="O178" s="131">
        <f t="shared" si="10"/>
        <v>10.250704916980533</v>
      </c>
      <c r="P178" s="131">
        <f t="shared" si="10"/>
        <v>10.186739803904013</v>
      </c>
      <c r="Q178" s="131">
        <f t="shared" si="10"/>
        <v>9.9269459056332892</v>
      </c>
      <c r="R178" s="131">
        <f t="shared" si="10"/>
        <v>9.761883038447408</v>
      </c>
      <c r="S178" s="131">
        <f t="shared" si="10"/>
        <v>9.6082739885124155</v>
      </c>
    </row>
    <row r="179" spans="1:19">
      <c r="A179" s="668" t="s">
        <v>3324</v>
      </c>
      <c r="B179" s="627"/>
      <c r="C179" s="627"/>
      <c r="D179" s="980">
        <f>-(D167-D177)/D178</f>
        <v>-0.44172036728381442</v>
      </c>
      <c r="E179" s="980">
        <f t="shared" ref="E179:S179" si="11">-(E167-E177)/E178</f>
        <v>-0.54358436908732877</v>
      </c>
      <c r="F179" s="980">
        <f t="shared" si="11"/>
        <v>-0.43921662745411072</v>
      </c>
      <c r="G179" s="980">
        <f t="shared" si="11"/>
        <v>-0.49829942563784091</v>
      </c>
      <c r="H179" s="980">
        <f t="shared" si="11"/>
        <v>-0.37431554901055186</v>
      </c>
      <c r="I179" s="980">
        <f t="shared" si="11"/>
        <v>1.4778836652349138E-2</v>
      </c>
      <c r="J179" s="980">
        <f t="shared" si="11"/>
        <v>-5.364899762753654E-2</v>
      </c>
      <c r="K179" s="980">
        <f t="shared" si="11"/>
        <v>-0.12751634110216803</v>
      </c>
      <c r="L179" s="980">
        <f t="shared" si="11"/>
        <v>-0.25114187612874705</v>
      </c>
      <c r="M179" s="980">
        <f t="shared" si="11"/>
        <v>-0.13385474369136255</v>
      </c>
      <c r="N179" s="980">
        <f t="shared" si="11"/>
        <v>-0.14769466500317174</v>
      </c>
      <c r="O179" s="980">
        <f t="shared" si="11"/>
        <v>-0.21365245151737647</v>
      </c>
      <c r="P179" s="980">
        <f t="shared" si="11"/>
        <v>-0.26931782307661223</v>
      </c>
      <c r="Q179" s="980">
        <f t="shared" si="11"/>
        <v>-0.42064059885917676</v>
      </c>
      <c r="R179" s="980">
        <f t="shared" si="11"/>
        <v>-0.44957574937826184</v>
      </c>
      <c r="S179" s="980">
        <f t="shared" si="11"/>
        <v>-0.48925050917540175</v>
      </c>
    </row>
    <row r="180" spans="1:19" s="28" customFormat="1"/>
    <row r="181" spans="1:19" s="28" customFormat="1">
      <c r="A181" s="28" t="s">
        <v>920</v>
      </c>
    </row>
    <row r="182" spans="1:19" s="28" customFormat="1">
      <c r="A182" s="28" t="s">
        <v>548</v>
      </c>
    </row>
    <row r="183" spans="1:19" ht="22.5">
      <c r="A183" s="135">
        <v>2015</v>
      </c>
      <c r="B183" s="128" t="s">
        <v>343</v>
      </c>
      <c r="C183" s="128" t="s">
        <v>344</v>
      </c>
      <c r="D183" s="122" t="s">
        <v>553</v>
      </c>
      <c r="E183" s="127" t="s">
        <v>555</v>
      </c>
    </row>
    <row r="184" spans="1:19">
      <c r="A184" s="130" t="s">
        <v>21</v>
      </c>
      <c r="B184" s="123">
        <v>21.62920011668264</v>
      </c>
      <c r="C184" s="123">
        <v>10.789209133928354</v>
      </c>
      <c r="D184" s="121">
        <v>22.891317654490038</v>
      </c>
      <c r="E184" s="14">
        <f>SUM(B184:D184)</f>
        <v>55.30972690510103</v>
      </c>
    </row>
    <row r="185" spans="1:19">
      <c r="A185" s="134" t="s">
        <v>37</v>
      </c>
      <c r="B185" s="132">
        <v>13.065986964368658</v>
      </c>
      <c r="C185" s="132">
        <v>14.005540166204986</v>
      </c>
      <c r="D185" s="120">
        <v>22.437673130193907</v>
      </c>
      <c r="E185" s="14">
        <f t="shared" ref="E185:E218" si="12">SUM(B185:D185)</f>
        <v>49.50920026076755</v>
      </c>
    </row>
    <row r="186" spans="1:19">
      <c r="A186" s="129" t="s">
        <v>25</v>
      </c>
      <c r="B186" s="133">
        <v>16.0807739769268</v>
      </c>
      <c r="C186" s="133">
        <v>17.159019484600883</v>
      </c>
      <c r="D186" s="136">
        <v>16.195265032474339</v>
      </c>
      <c r="E186" s="14">
        <f t="shared" si="12"/>
        <v>49.435058494002021</v>
      </c>
    </row>
    <row r="187" spans="1:19">
      <c r="A187" s="134" t="s">
        <v>34</v>
      </c>
      <c r="B187" s="132">
        <v>12.451361867704279</v>
      </c>
      <c r="C187" s="132">
        <v>14.396887159533076</v>
      </c>
      <c r="D187" s="120">
        <v>22.178988326848252</v>
      </c>
      <c r="E187" s="14">
        <f t="shared" si="12"/>
        <v>49.027237354085607</v>
      </c>
    </row>
    <row r="188" spans="1:19">
      <c r="A188" s="129" t="s">
        <v>29</v>
      </c>
      <c r="B188" s="133">
        <v>17.487809250312534</v>
      </c>
      <c r="C188" s="133">
        <v>7.1850393700787398</v>
      </c>
      <c r="D188" s="136">
        <v>24.288310115081767</v>
      </c>
      <c r="E188" s="14">
        <f t="shared" si="12"/>
        <v>48.961158735473042</v>
      </c>
    </row>
    <row r="189" spans="1:19">
      <c r="A189" s="134" t="s">
        <v>28</v>
      </c>
      <c r="B189" s="132">
        <v>10.689278718156913</v>
      </c>
      <c r="C189" s="132">
        <v>10.29955755421774</v>
      </c>
      <c r="D189" s="120">
        <v>27.467904547762384</v>
      </c>
      <c r="E189" s="14">
        <f t="shared" si="12"/>
        <v>48.456740820137043</v>
      </c>
    </row>
    <row r="190" spans="1:19">
      <c r="A190" s="129" t="s">
        <v>42</v>
      </c>
      <c r="B190" s="133">
        <v>18.424788980846206</v>
      </c>
      <c r="C190" s="133">
        <v>6.7189157387896978</v>
      </c>
      <c r="D190" s="136">
        <v>18.73882658865594</v>
      </c>
      <c r="E190" s="14">
        <f t="shared" si="12"/>
        <v>43.882531308291846</v>
      </c>
    </row>
    <row r="191" spans="1:19">
      <c r="A191" s="134" t="s">
        <v>23</v>
      </c>
      <c r="B191" s="132">
        <v>9.169256923216615</v>
      </c>
      <c r="C191" s="132">
        <v>8.2089552238805954</v>
      </c>
      <c r="D191" s="120">
        <v>25.373134328358208</v>
      </c>
      <c r="E191" s="14">
        <f t="shared" si="12"/>
        <v>42.751346475455421</v>
      </c>
    </row>
    <row r="192" spans="1:19">
      <c r="A192" s="129" t="s">
        <v>43</v>
      </c>
      <c r="B192" s="133">
        <v>13.471097210081911</v>
      </c>
      <c r="C192" s="133">
        <v>5.3272566952748299</v>
      </c>
      <c r="D192" s="136">
        <v>23.908005708502547</v>
      </c>
      <c r="E192" s="14">
        <f t="shared" si="12"/>
        <v>42.706359613859291</v>
      </c>
    </row>
    <row r="193" spans="1:5">
      <c r="A193" s="134" t="s">
        <v>40</v>
      </c>
      <c r="B193" s="132">
        <v>9.6780876606248647</v>
      </c>
      <c r="C193" s="132">
        <v>19.035314384151597</v>
      </c>
      <c r="D193" s="120">
        <v>13.867355727820845</v>
      </c>
      <c r="E193" s="14">
        <f t="shared" si="12"/>
        <v>42.580757772597309</v>
      </c>
    </row>
    <row r="194" spans="1:5">
      <c r="A194" s="129" t="s">
        <v>56</v>
      </c>
      <c r="B194" s="133">
        <v>13.977058873906934</v>
      </c>
      <c r="C194" s="133">
        <v>8.8888888888888893</v>
      </c>
      <c r="D194" s="136">
        <v>19.191919191919194</v>
      </c>
      <c r="E194" s="14">
        <f t="shared" si="12"/>
        <v>42.057866954715017</v>
      </c>
    </row>
    <row r="195" spans="1:5">
      <c r="A195" s="976" t="s">
        <v>57</v>
      </c>
      <c r="B195" s="977">
        <v>7.3530782264927126</v>
      </c>
      <c r="C195" s="977">
        <v>10.213414634146343</v>
      </c>
      <c r="D195" s="978">
        <v>23.780487804878053</v>
      </c>
      <c r="E195" s="803">
        <f t="shared" si="12"/>
        <v>41.346980665517108</v>
      </c>
    </row>
    <row r="196" spans="1:5">
      <c r="A196" s="129" t="s">
        <v>27</v>
      </c>
      <c r="B196" s="133">
        <v>11.649624608089214</v>
      </c>
      <c r="C196" s="133">
        <v>4.888375673595073</v>
      </c>
      <c r="D196" s="136">
        <v>23.017705927636641</v>
      </c>
      <c r="E196" s="14">
        <f t="shared" si="12"/>
        <v>39.555706209320931</v>
      </c>
    </row>
    <row r="197" spans="1:5">
      <c r="A197" s="134" t="s">
        <v>48</v>
      </c>
      <c r="B197" s="132">
        <v>7.0928582864577123</v>
      </c>
      <c r="C197" s="132">
        <v>12.443802183686577</v>
      </c>
      <c r="D197" s="120">
        <v>19.717405266538215</v>
      </c>
      <c r="E197" s="14">
        <f t="shared" si="12"/>
        <v>39.254065736682506</v>
      </c>
    </row>
    <row r="198" spans="1:5">
      <c r="A198" s="129" t="s">
        <v>26</v>
      </c>
      <c r="B198" s="133">
        <v>12.571421870434724</v>
      </c>
      <c r="C198" s="133">
        <v>1.1958146487294468</v>
      </c>
      <c r="D198" s="136">
        <v>25.261584454409569</v>
      </c>
      <c r="E198" s="14">
        <f t="shared" si="12"/>
        <v>39.028820973573744</v>
      </c>
    </row>
    <row r="199" spans="1:5">
      <c r="A199" s="134" t="s">
        <v>59</v>
      </c>
      <c r="B199" s="132">
        <v>10.649064488373822</v>
      </c>
      <c r="C199" s="132">
        <v>12.76595744680851</v>
      </c>
      <c r="D199" s="120">
        <v>14.893617021276595</v>
      </c>
      <c r="E199" s="14">
        <f t="shared" si="12"/>
        <v>38.308638956458928</v>
      </c>
    </row>
    <row r="200" spans="1:5">
      <c r="A200" s="129" t="s">
        <v>33</v>
      </c>
      <c r="B200" s="133">
        <v>15.953545097638441</v>
      </c>
      <c r="C200" s="133">
        <v>11.406214737166351</v>
      </c>
      <c r="D200" s="136">
        <v>10.921076073401032</v>
      </c>
      <c r="E200" s="14">
        <f t="shared" si="12"/>
        <v>38.280835908205823</v>
      </c>
    </row>
    <row r="201" spans="1:5">
      <c r="A201" s="134" t="s">
        <v>55</v>
      </c>
      <c r="B201" s="132">
        <v>17.878825094459859</v>
      </c>
      <c r="C201" s="132">
        <v>7.2566371681415927</v>
      </c>
      <c r="D201" s="120">
        <v>11.504424778761063</v>
      </c>
      <c r="E201" s="14">
        <f t="shared" si="12"/>
        <v>36.639887041362513</v>
      </c>
    </row>
    <row r="202" spans="1:5">
      <c r="A202" s="129" t="s">
        <v>24</v>
      </c>
      <c r="B202" s="133">
        <v>35.834913555258936</v>
      </c>
      <c r="C202" s="133">
        <v>0</v>
      </c>
      <c r="D202" s="136">
        <v>0.84575633093237068</v>
      </c>
      <c r="E202" s="14">
        <f t="shared" si="12"/>
        <v>36.680669886191303</v>
      </c>
    </row>
    <row r="203" spans="1:5">
      <c r="A203" s="134" t="s">
        <v>36</v>
      </c>
      <c r="B203" s="132">
        <v>15.186169893323006</v>
      </c>
      <c r="C203" s="132">
        <v>12.069695091164617</v>
      </c>
      <c r="D203" s="120">
        <v>8.9342722029157642</v>
      </c>
      <c r="E203" s="14">
        <f t="shared" si="12"/>
        <v>36.190137187403387</v>
      </c>
    </row>
    <row r="204" spans="1:5">
      <c r="A204" s="129" t="s">
        <v>554</v>
      </c>
      <c r="B204" s="133">
        <v>13.496094566646113</v>
      </c>
      <c r="C204" s="133">
        <v>8.1564672994404628</v>
      </c>
      <c r="D204" s="136">
        <v>14.252684098116674</v>
      </c>
      <c r="E204" s="14">
        <f t="shared" si="12"/>
        <v>35.905245964203246</v>
      </c>
    </row>
    <row r="205" spans="1:5">
      <c r="A205" s="134" t="s">
        <v>38</v>
      </c>
      <c r="B205" s="132">
        <v>5.0292583909694457</v>
      </c>
      <c r="C205" s="132">
        <v>15.264511590022106</v>
      </c>
      <c r="D205" s="120">
        <v>14.368722799224798</v>
      </c>
      <c r="E205" s="14">
        <f t="shared" si="12"/>
        <v>34.662492780216354</v>
      </c>
    </row>
    <row r="206" spans="1:5">
      <c r="A206" s="129" t="s">
        <v>49</v>
      </c>
      <c r="B206" s="133">
        <v>26.722851426862604</v>
      </c>
      <c r="C206" s="133">
        <v>0.33589353578598785</v>
      </c>
      <c r="D206" s="136">
        <v>6.9680900548888269</v>
      </c>
      <c r="E206" s="14">
        <f t="shared" si="12"/>
        <v>34.026835017537422</v>
      </c>
    </row>
    <row r="207" spans="1:5">
      <c r="A207" s="134" t="s">
        <v>51</v>
      </c>
      <c r="B207" s="132">
        <v>6.7152593690524007</v>
      </c>
      <c r="C207" s="132">
        <v>12.426333814300367</v>
      </c>
      <c r="D207" s="120">
        <v>13.07824696208473</v>
      </c>
      <c r="E207" s="14">
        <f t="shared" si="12"/>
        <v>32.219840145437502</v>
      </c>
    </row>
    <row r="208" spans="1:5">
      <c r="A208" s="129" t="s">
        <v>61</v>
      </c>
      <c r="B208" s="133">
        <v>16.52892076304056</v>
      </c>
      <c r="C208" s="133">
        <v>7.0301321815344515</v>
      </c>
      <c r="D208" s="136">
        <v>8.1028473002032566</v>
      </c>
      <c r="E208" s="14">
        <f t="shared" si="12"/>
        <v>31.661900244778266</v>
      </c>
    </row>
    <row r="209" spans="1:5">
      <c r="A209" s="134" t="s">
        <v>47</v>
      </c>
      <c r="B209" s="132">
        <v>14.056670382208688</v>
      </c>
      <c r="C209" s="132">
        <v>6.7968164097504742</v>
      </c>
      <c r="D209" s="120">
        <v>10.778192461626784</v>
      </c>
      <c r="E209" s="14">
        <f t="shared" si="12"/>
        <v>31.631679253585947</v>
      </c>
    </row>
    <row r="210" spans="1:5">
      <c r="A210" s="129" t="s">
        <v>60</v>
      </c>
      <c r="B210" s="133">
        <v>12.750554928567064</v>
      </c>
      <c r="C210" s="133">
        <v>8.4148670502590317</v>
      </c>
      <c r="D210" s="136">
        <v>9.6590974468654078</v>
      </c>
      <c r="E210" s="14">
        <f t="shared" si="12"/>
        <v>30.824519425691506</v>
      </c>
    </row>
    <row r="211" spans="1:5">
      <c r="A211" s="134" t="s">
        <v>45</v>
      </c>
      <c r="B211" s="132">
        <v>22.722119887202698</v>
      </c>
      <c r="C211" s="132">
        <v>0</v>
      </c>
      <c r="D211" s="120">
        <v>5.6316662380771501</v>
      </c>
      <c r="E211" s="14">
        <f t="shared" si="12"/>
        <v>28.353786125279846</v>
      </c>
    </row>
    <row r="212" spans="1:5">
      <c r="A212" s="129" t="s">
        <v>50</v>
      </c>
      <c r="B212" s="133">
        <v>14.154772344820316</v>
      </c>
      <c r="C212" s="133">
        <v>3.6117381489841991</v>
      </c>
      <c r="D212" s="136">
        <v>9.7065462753950342</v>
      </c>
      <c r="E212" s="14">
        <f t="shared" si="12"/>
        <v>27.473056769199548</v>
      </c>
    </row>
    <row r="213" spans="1:5">
      <c r="A213" s="134" t="s">
        <v>58</v>
      </c>
      <c r="B213" s="132">
        <v>10.454441946693789</v>
      </c>
      <c r="C213" s="132">
        <v>5.882352941176471</v>
      </c>
      <c r="D213" s="120">
        <v>5.882352941176471</v>
      </c>
      <c r="E213" s="14">
        <f t="shared" si="12"/>
        <v>22.219147829046733</v>
      </c>
    </row>
    <row r="214" spans="1:5">
      <c r="A214" s="129" t="s">
        <v>52</v>
      </c>
      <c r="B214" s="133">
        <v>4.9332960866321027</v>
      </c>
      <c r="C214" s="133">
        <v>7.5985718518648753</v>
      </c>
      <c r="D214" s="136">
        <v>9.3659360979547586</v>
      </c>
      <c r="E214" s="14">
        <f t="shared" si="12"/>
        <v>21.897804036451738</v>
      </c>
    </row>
    <row r="215" spans="1:5">
      <c r="A215" s="134" t="s">
        <v>63</v>
      </c>
      <c r="B215" s="132">
        <v>8.936201008086309</v>
      </c>
      <c r="C215" s="132">
        <v>7.486841819597835</v>
      </c>
      <c r="D215" s="120">
        <v>5.1355329135384977</v>
      </c>
      <c r="E215" s="14">
        <f t="shared" si="12"/>
        <v>21.55857574122264</v>
      </c>
    </row>
    <row r="216" spans="1:5">
      <c r="A216" s="129" t="s">
        <v>53</v>
      </c>
      <c r="B216" s="133">
        <v>8.0085173625404824</v>
      </c>
      <c r="C216" s="133">
        <v>1.2173334547120285</v>
      </c>
      <c r="D216" s="136">
        <v>10.498997632074435</v>
      </c>
      <c r="E216" s="14">
        <f t="shared" si="12"/>
        <v>19.724848449326945</v>
      </c>
    </row>
    <row r="217" spans="1:5">
      <c r="A217" s="134" t="s">
        <v>54</v>
      </c>
      <c r="B217" s="132">
        <v>17.560149705934773</v>
      </c>
      <c r="C217" s="132">
        <v>0</v>
      </c>
      <c r="D217" s="120">
        <v>0</v>
      </c>
      <c r="E217" s="14">
        <f t="shared" si="12"/>
        <v>17.560149705934773</v>
      </c>
    </row>
    <row r="218" spans="1:5">
      <c r="A218" s="125" t="s">
        <v>62</v>
      </c>
      <c r="B218" s="124">
        <v>0</v>
      </c>
      <c r="C218" s="124">
        <v>7.0000000000000009</v>
      </c>
      <c r="D218" s="126">
        <v>0</v>
      </c>
      <c r="E218" s="14">
        <f t="shared" si="12"/>
        <v>7.0000000000000009</v>
      </c>
    </row>
    <row r="219" spans="1:5">
      <c r="A219" s="394" t="s">
        <v>64</v>
      </c>
      <c r="E219" s="953">
        <f>AVERAGE(E184:E218)</f>
        <v>35.905245964203253</v>
      </c>
    </row>
    <row r="220" spans="1:5">
      <c r="A220" s="394" t="s">
        <v>3323</v>
      </c>
      <c r="E220" s="953">
        <f>STDEV(E184:E218)</f>
        <v>10.561641419856207</v>
      </c>
    </row>
    <row r="221" spans="1:5">
      <c r="A221" s="668" t="s">
        <v>3324</v>
      </c>
      <c r="E221" s="981">
        <f>-(E195-E219)/E220</f>
        <v>-0.51523569916729317</v>
      </c>
    </row>
  </sheetData>
  <mergeCells count="20">
    <mergeCell ref="A2:C2"/>
    <mergeCell ref="D2:S2"/>
    <mergeCell ref="A3:C3"/>
    <mergeCell ref="D3:S3"/>
    <mergeCell ref="A4:C4"/>
    <mergeCell ref="A47:C47"/>
    <mergeCell ref="D47:S47"/>
    <mergeCell ref="A48:C48"/>
    <mergeCell ref="D48:S48"/>
    <mergeCell ref="A49:C49"/>
    <mergeCell ref="A92:C92"/>
    <mergeCell ref="D92:S92"/>
    <mergeCell ref="A93:C93"/>
    <mergeCell ref="D93:S93"/>
    <mergeCell ref="A94:C94"/>
    <mergeCell ref="A137:C137"/>
    <mergeCell ref="D137:S137"/>
    <mergeCell ref="A138:C138"/>
    <mergeCell ref="D138:S138"/>
    <mergeCell ref="A139:C139"/>
  </mergeCells>
  <hyperlinks>
    <hyperlink ref="A1" r:id="rId1" display="http://stats.oecd.org/OECDStat_Metadata/ShowMetadata.ashx?Dataset=AWCOMP&amp;ShowOnWeb=true&amp;Lang=en"/>
    <hyperlink ref="A15" r:id="rId2" display="http://stats.oecd.org/OECDStat_Metadata/ShowMetadata.ashx?Dataset=AWCOMP&amp;Coords=[COU].[FRA]&amp;ShowOnWeb=true&amp;Lang=en"/>
    <hyperlink ref="C15" r:id="rId3" display="http://stats.oecd.org/OECDStat_Metadata/ShowMetadata.ashx?Dataset=AWCOMP&amp;Coords=[%5bINDICATOR%5d.%5b2_6%5d%2c%5bFAM_TYPE%5d.%5bSINGLE1%5d%2c%5bCOU%5d.%5bFRA%5d]&amp;ShowOnWeb=true&amp;Lang=en"/>
    <hyperlink ref="A16" r:id="rId4" display="http://stats.oecd.org/OECDStat_Metadata/ShowMetadata.ashx?Dataset=AWCOMP&amp;Coords=[COU].[DEU]&amp;ShowOnWeb=true&amp;Lang=en"/>
    <hyperlink ref="A21" r:id="rId5" display="http://stats.oecd.org/OECDStat_Metadata/ShowMetadata.ashx?Dataset=AWCOMP&amp;Coords=[COU].[ISR]&amp;ShowOnWeb=true&amp;Lang=en"/>
    <hyperlink ref="A41" r:id="rId6" display="http://stats.oecd.org/index.aspx?DatasetCode=AWCOMP"/>
    <hyperlink ref="A60" r:id="rId7" display="http://stats.oecd.org/OECDStat_Metadata/ShowMetadata.ashx?Dataset=AWCOMP&amp;Coords=[COU].[FRA]&amp;ShowOnWeb=true&amp;Lang=en"/>
    <hyperlink ref="C60" r:id="rId8" display="http://stats.oecd.org/OECDStat_Metadata/ShowMetadata.ashx?Dataset=AWCOMP&amp;Coords=[%5bINDICATOR%5d.%5b2_6%5d%2c%5bFAM_TYPE%5d.%5bMARRIED2%5d%2c%5bCOU%5d.%5bFRA%5d]&amp;ShowOnWeb=true&amp;Lang=en"/>
    <hyperlink ref="A61" r:id="rId9" display="http://stats.oecd.org/OECDStat_Metadata/ShowMetadata.ashx?Dataset=AWCOMP&amp;Coords=[COU].[DEU]&amp;ShowOnWeb=true&amp;Lang=en"/>
    <hyperlink ref="A66" r:id="rId10" display="http://stats.oecd.org/OECDStat_Metadata/ShowMetadata.ashx?Dataset=AWCOMP&amp;Coords=[COU].[ISR]&amp;ShowOnWeb=true&amp;Lang=en"/>
    <hyperlink ref="A86" r:id="rId11" display="http://stats.oecd.org/index.aspx?DatasetCode=AWCOMP"/>
    <hyperlink ref="A105" r:id="rId12" display="http://stats.oecd.org/OECDStat_Metadata/ShowMetadata.ashx?Dataset=AWCOMP&amp;Coords=[COU].[FRA]&amp;ShowOnWeb=true&amp;Lang=en"/>
    <hyperlink ref="C105" r:id="rId13" display="http://stats.oecd.org/OECDStat_Metadata/ShowMetadata.ashx?Dataset=AWCOMP&amp;Coords=[%5bINDICATOR%5d.%5b2_6%5d%2c%5bFAM_TYPE%5d.%5bMARRIED4%5d%2c%5bCOU%5d.%5bFRA%5d]&amp;ShowOnWeb=true&amp;Lang=en"/>
    <hyperlink ref="A106" r:id="rId14" display="http://stats.oecd.org/OECDStat_Metadata/ShowMetadata.ashx?Dataset=AWCOMP&amp;Coords=[COU].[DEU]&amp;ShowOnWeb=true&amp;Lang=en"/>
    <hyperlink ref="A111" r:id="rId15" display="http://stats.oecd.org/OECDStat_Metadata/ShowMetadata.ashx?Dataset=AWCOMP&amp;Coords=[COU].[ISR]&amp;ShowOnWeb=true&amp;Lang=en"/>
    <hyperlink ref="A131" r:id="rId16" display="http://stats.oecd.org/index.aspx?DatasetCode=AWCOMP"/>
    <hyperlink ref="A150" r:id="rId17" display="http://stats.oecd.org/OECDStat_Metadata/ShowMetadata.ashx?Dataset=AWCOMP&amp;Coords=[COU].[FRA]&amp;ShowOnWeb=true&amp;Lang=en"/>
    <hyperlink ref="C150" r:id="rId18" display="http://stats.oecd.org/OECDStat_Metadata/ShowMetadata.ashx?Dataset=AWCOMP&amp;Coords=[%5bINDICATOR%5d.%5b2_6%5d%2c%5bFAM_TYPE%5d.%5bMARRIED3%5d%2c%5bCOU%5d.%5bFRA%5d]&amp;ShowOnWeb=true&amp;Lang=en"/>
    <hyperlink ref="A151" r:id="rId19" display="http://stats.oecd.org/OECDStat_Metadata/ShowMetadata.ashx?Dataset=AWCOMP&amp;Coords=[COU].[DEU]&amp;ShowOnWeb=true&amp;Lang=en"/>
    <hyperlink ref="A156" r:id="rId20" display="http://stats.oecd.org/OECDStat_Metadata/ShowMetadata.ashx?Dataset=AWCOMP&amp;Coords=[COU].[ISR]&amp;ShowOnWeb=true&amp;Lang=en"/>
    <hyperlink ref="A176" r:id="rId21" display="http://stats.oecd.org/index.aspx?DatasetCode=AWCOMP"/>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AE55"/>
  <sheetViews>
    <sheetView zoomScale="85" zoomScaleNormal="85" workbookViewId="0">
      <selection activeCell="A42" sqref="A42:A44"/>
    </sheetView>
  </sheetViews>
  <sheetFormatPr defaultRowHeight="12"/>
  <cols>
    <col min="1" max="1" width="30.42578125" style="165" customWidth="1"/>
    <col min="2" max="2" width="10.140625" style="165" bestFit="1" customWidth="1"/>
    <col min="3" max="15" width="7" style="165" customWidth="1"/>
    <col min="16" max="16" width="7.7109375" style="165" customWidth="1"/>
    <col min="17" max="31" width="7" style="165" customWidth="1"/>
    <col min="32" max="16384" width="9.140625" style="165"/>
  </cols>
  <sheetData>
    <row r="1" spans="1:31" ht="16.5">
      <c r="A1" s="1154" t="s">
        <v>556</v>
      </c>
      <c r="B1" s="1154"/>
      <c r="C1" s="1154"/>
      <c r="D1" s="1154"/>
      <c r="E1" s="1154"/>
      <c r="F1" s="1154"/>
      <c r="G1" s="1154"/>
      <c r="H1" s="1154"/>
      <c r="I1" s="1154"/>
      <c r="J1" s="1154"/>
      <c r="K1" s="1154"/>
      <c r="L1" s="1154"/>
      <c r="M1" s="1154"/>
      <c r="N1" s="1155"/>
      <c r="O1" s="1155"/>
      <c r="P1" s="1155"/>
      <c r="Q1" s="1155"/>
      <c r="R1" s="1155"/>
      <c r="S1" s="1155"/>
      <c r="T1" s="1156"/>
      <c r="U1" s="1156"/>
      <c r="V1" s="1156"/>
      <c r="W1" s="1156"/>
      <c r="X1" s="1156"/>
      <c r="Y1" s="1156"/>
      <c r="Z1" s="1156"/>
      <c r="AA1" s="1156"/>
      <c r="AB1" s="1156"/>
      <c r="AC1" s="1156"/>
      <c r="AD1" s="1156"/>
      <c r="AE1" s="1156"/>
    </row>
    <row r="2" spans="1:31" ht="16.5">
      <c r="A2" s="1155" t="s">
        <v>557</v>
      </c>
      <c r="B2" s="1155"/>
      <c r="C2" s="1155"/>
      <c r="D2" s="1155"/>
      <c r="E2" s="1155"/>
      <c r="F2" s="1155"/>
      <c r="G2" s="1155"/>
      <c r="H2" s="1155"/>
      <c r="I2" s="1155"/>
      <c r="J2" s="1155"/>
      <c r="K2" s="1155"/>
      <c r="L2" s="1155"/>
      <c r="M2" s="1155"/>
      <c r="N2" s="1155"/>
      <c r="O2" s="1155"/>
      <c r="P2" s="1155"/>
      <c r="Q2" s="1155"/>
      <c r="R2" s="1155"/>
      <c r="S2" s="1155"/>
      <c r="T2" s="1156"/>
      <c r="U2" s="1156"/>
      <c r="V2" s="1156"/>
      <c r="W2" s="1156"/>
      <c r="X2" s="1156"/>
      <c r="Y2" s="1156"/>
      <c r="Z2" s="1156"/>
      <c r="AA2" s="1156"/>
      <c r="AB2" s="1156"/>
      <c r="AC2" s="1156"/>
      <c r="AD2" s="1156"/>
      <c r="AE2" s="1156"/>
    </row>
    <row r="3" spans="1:31">
      <c r="A3" s="166"/>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row>
    <row r="4" spans="1:31" ht="15.75" customHeight="1">
      <c r="A4" s="167"/>
      <c r="B4" s="1157" t="s">
        <v>558</v>
      </c>
      <c r="C4" s="1157"/>
      <c r="D4" s="1157"/>
      <c r="E4" s="1157"/>
      <c r="F4" s="1157"/>
      <c r="G4" s="1157"/>
      <c r="H4" s="1157" t="s">
        <v>559</v>
      </c>
      <c r="I4" s="1157"/>
      <c r="J4" s="1157"/>
      <c r="K4" s="1157"/>
      <c r="L4" s="1157"/>
      <c r="M4" s="1157"/>
      <c r="N4" s="1157" t="s">
        <v>560</v>
      </c>
      <c r="O4" s="1157"/>
      <c r="P4" s="1157"/>
      <c r="Q4" s="1157"/>
      <c r="R4" s="1157"/>
      <c r="S4" s="1157"/>
      <c r="T4" s="1158" t="s">
        <v>561</v>
      </c>
      <c r="U4" s="1157"/>
      <c r="V4" s="1157"/>
      <c r="W4" s="1157"/>
      <c r="X4" s="1157"/>
      <c r="Y4" s="1157"/>
      <c r="Z4" s="1158" t="s">
        <v>562</v>
      </c>
      <c r="AA4" s="1157"/>
      <c r="AB4" s="1157"/>
      <c r="AC4" s="1157"/>
      <c r="AD4" s="1157"/>
      <c r="AE4" s="1159"/>
    </row>
    <row r="5" spans="1:31" ht="15.75" customHeight="1">
      <c r="A5" s="168"/>
      <c r="B5" s="1147" t="s">
        <v>563</v>
      </c>
      <c r="C5" s="1148"/>
      <c r="D5" s="1149"/>
      <c r="E5" s="1148" t="s">
        <v>564</v>
      </c>
      <c r="F5" s="1148"/>
      <c r="G5" s="1148"/>
      <c r="H5" s="1147" t="s">
        <v>563</v>
      </c>
      <c r="I5" s="1148"/>
      <c r="J5" s="1149"/>
      <c r="K5" s="1148" t="s">
        <v>564</v>
      </c>
      <c r="L5" s="1148"/>
      <c r="M5" s="1148"/>
      <c r="N5" s="1147" t="s">
        <v>563</v>
      </c>
      <c r="O5" s="1148"/>
      <c r="P5" s="1149"/>
      <c r="Q5" s="1148" t="s">
        <v>564</v>
      </c>
      <c r="R5" s="1148"/>
      <c r="S5" s="1148"/>
      <c r="T5" s="1147" t="s">
        <v>563</v>
      </c>
      <c r="U5" s="1148"/>
      <c r="V5" s="1149"/>
      <c r="W5" s="1148" t="s">
        <v>564</v>
      </c>
      <c r="X5" s="1148"/>
      <c r="Y5" s="1148"/>
      <c r="Z5" s="1147" t="s">
        <v>563</v>
      </c>
      <c r="AA5" s="1148"/>
      <c r="AB5" s="1149"/>
      <c r="AC5" s="1147" t="s">
        <v>564</v>
      </c>
      <c r="AD5" s="1148"/>
      <c r="AE5" s="1149"/>
    </row>
    <row r="6" spans="1:31" ht="50.45" customHeight="1">
      <c r="A6" s="169" t="s">
        <v>218</v>
      </c>
      <c r="B6" s="989" t="s">
        <v>565</v>
      </c>
      <c r="C6" s="990" t="s">
        <v>566</v>
      </c>
      <c r="D6" s="991" t="s">
        <v>567</v>
      </c>
      <c r="E6" s="171" t="s">
        <v>568</v>
      </c>
      <c r="F6" s="990" t="s">
        <v>566</v>
      </c>
      <c r="G6" s="990" t="s">
        <v>567</v>
      </c>
      <c r="H6" s="170" t="s">
        <v>565</v>
      </c>
      <c r="I6" s="171" t="s">
        <v>566</v>
      </c>
      <c r="J6" s="172" t="s">
        <v>567</v>
      </c>
      <c r="K6" s="171" t="s">
        <v>568</v>
      </c>
      <c r="L6" s="171" t="s">
        <v>566</v>
      </c>
      <c r="M6" s="171" t="s">
        <v>567</v>
      </c>
      <c r="N6" s="170" t="s">
        <v>565</v>
      </c>
      <c r="O6" s="171" t="s">
        <v>566</v>
      </c>
      <c r="P6" s="172" t="s">
        <v>567</v>
      </c>
      <c r="Q6" s="171" t="s">
        <v>568</v>
      </c>
      <c r="R6" s="171" t="s">
        <v>566</v>
      </c>
      <c r="S6" s="171" t="s">
        <v>567</v>
      </c>
      <c r="T6" s="170" t="s">
        <v>565</v>
      </c>
      <c r="U6" s="171" t="s">
        <v>566</v>
      </c>
      <c r="V6" s="172" t="s">
        <v>567</v>
      </c>
      <c r="W6" s="171" t="s">
        <v>568</v>
      </c>
      <c r="X6" s="171" t="s">
        <v>566</v>
      </c>
      <c r="Y6" s="171" t="s">
        <v>567</v>
      </c>
      <c r="Z6" s="170" t="s">
        <v>565</v>
      </c>
      <c r="AA6" s="171" t="s">
        <v>566</v>
      </c>
      <c r="AB6" s="172" t="s">
        <v>567</v>
      </c>
      <c r="AC6" s="170" t="s">
        <v>568</v>
      </c>
      <c r="AD6" s="171" t="s">
        <v>566</v>
      </c>
      <c r="AE6" s="172" t="s">
        <v>567</v>
      </c>
    </row>
    <row r="7" spans="1:31" ht="14.25" customHeight="1">
      <c r="A7" s="173"/>
      <c r="B7" s="992"/>
      <c r="C7" s="993"/>
      <c r="D7" s="994"/>
      <c r="E7" s="174"/>
      <c r="F7" s="993"/>
      <c r="G7" s="993"/>
      <c r="H7" s="173"/>
      <c r="I7" s="174"/>
      <c r="J7" s="175"/>
      <c r="K7" s="174"/>
      <c r="L7" s="174"/>
      <c r="M7" s="174"/>
      <c r="N7" s="173"/>
      <c r="O7" s="174"/>
      <c r="P7" s="175"/>
      <c r="Q7" s="174"/>
      <c r="R7" s="174"/>
      <c r="S7" s="174"/>
      <c r="T7" s="173"/>
      <c r="U7" s="174"/>
      <c r="V7" s="175"/>
      <c r="W7" s="174"/>
      <c r="X7" s="174"/>
      <c r="Y7" s="174"/>
      <c r="Z7" s="173"/>
      <c r="AA7" s="174"/>
      <c r="AB7" s="175"/>
      <c r="AC7" s="174"/>
      <c r="AD7" s="174"/>
      <c r="AE7" s="176"/>
    </row>
    <row r="8" spans="1:31">
      <c r="A8" s="177" t="s">
        <v>45</v>
      </c>
      <c r="B8" s="982">
        <v>59.850481988722002</v>
      </c>
      <c r="C8" s="983">
        <v>58.771968943295875</v>
      </c>
      <c r="D8" s="984">
        <v>5.6058787703248676</v>
      </c>
      <c r="E8" s="179">
        <v>36.810252139193459</v>
      </c>
      <c r="F8" s="983">
        <v>56.719049478018867</v>
      </c>
      <c r="G8" s="983">
        <v>41.650140603099715</v>
      </c>
      <c r="H8" s="178">
        <v>54.510943343953464</v>
      </c>
      <c r="I8" s="179">
        <v>67.711210316211009</v>
      </c>
      <c r="J8" s="180">
        <v>11.69161555994912</v>
      </c>
      <c r="K8" s="179">
        <v>47.154190834792033</v>
      </c>
      <c r="L8" s="179">
        <v>62.991357402813286</v>
      </c>
      <c r="M8" s="179">
        <v>42.373780050120267</v>
      </c>
      <c r="N8" s="178">
        <v>49.687271152204083</v>
      </c>
      <c r="O8" s="179">
        <v>70.023324642888895</v>
      </c>
      <c r="P8" s="180">
        <v>17.732548925335166</v>
      </c>
      <c r="Q8" s="179">
        <v>55.715397217090512</v>
      </c>
      <c r="R8" s="179">
        <v>63.303017929280912</v>
      </c>
      <c r="S8" s="179">
        <v>47.654646931820764</v>
      </c>
      <c r="T8" s="178">
        <v>44.764774773640262</v>
      </c>
      <c r="U8" s="179">
        <v>58.389930612399098</v>
      </c>
      <c r="V8" s="180">
        <v>23.355110881638087</v>
      </c>
      <c r="W8" s="179">
        <v>55.044434509942199</v>
      </c>
      <c r="X8" s="179">
        <v>60.128140387109774</v>
      </c>
      <c r="Y8" s="179">
        <v>46.328380914002189</v>
      </c>
      <c r="Z8" s="178">
        <v>42.654189071767767</v>
      </c>
      <c r="AA8" s="179">
        <v>51.737626297606987</v>
      </c>
      <c r="AB8" s="180">
        <v>28.381079810432919</v>
      </c>
      <c r="AC8" s="179">
        <v>56.849683285270004</v>
      </c>
      <c r="AD8" s="179">
        <v>60.238820536715053</v>
      </c>
      <c r="AE8" s="180">
        <v>43.6965931653423</v>
      </c>
    </row>
    <row r="9" spans="1:31">
      <c r="A9" s="177" t="s">
        <v>37</v>
      </c>
      <c r="B9" s="982">
        <v>92.5471672436029</v>
      </c>
      <c r="C9" s="983">
        <v>100</v>
      </c>
      <c r="D9" s="984">
        <v>14.148572173582997</v>
      </c>
      <c r="E9" s="179">
        <v>100</v>
      </c>
      <c r="F9" s="983">
        <v>100</v>
      </c>
      <c r="G9" s="983">
        <v>18.883680136066229</v>
      </c>
      <c r="H9" s="178">
        <v>75.144872929629571</v>
      </c>
      <c r="I9" s="179">
        <v>92.256236618628279</v>
      </c>
      <c r="J9" s="180">
        <v>23.401800183415954</v>
      </c>
      <c r="K9" s="179">
        <v>99.861287147072176</v>
      </c>
      <c r="L9" s="179">
        <v>100</v>
      </c>
      <c r="M9" s="179">
        <v>26.376925847147735</v>
      </c>
      <c r="N9" s="178">
        <v>67.311021768932349</v>
      </c>
      <c r="O9" s="179">
        <v>80.080696163707501</v>
      </c>
      <c r="P9" s="180">
        <v>28.696788376235983</v>
      </c>
      <c r="Q9" s="179">
        <v>85.75610700582979</v>
      </c>
      <c r="R9" s="179">
        <v>98.525781400604956</v>
      </c>
      <c r="S9" s="179">
        <v>30.91703140887163</v>
      </c>
      <c r="T9" s="178">
        <v>60.471929172751793</v>
      </c>
      <c r="U9" s="179">
        <v>69.027611017251147</v>
      </c>
      <c r="V9" s="180">
        <v>34.600392799645228</v>
      </c>
      <c r="W9" s="179">
        <v>72.761135863570431</v>
      </c>
      <c r="X9" s="179">
        <v>81.316817708069777</v>
      </c>
      <c r="Y9" s="179">
        <v>36.046555380769519</v>
      </c>
      <c r="Z9" s="178">
        <v>56.504808066906961</v>
      </c>
      <c r="AA9" s="179">
        <v>62.208595963239866</v>
      </c>
      <c r="AB9" s="180">
        <v>39.257117151502428</v>
      </c>
      <c r="AC9" s="179">
        <v>64.697612527452719</v>
      </c>
      <c r="AD9" s="179">
        <v>70.401400423785617</v>
      </c>
      <c r="AE9" s="180">
        <v>40.221225538918617</v>
      </c>
    </row>
    <row r="10" spans="1:31">
      <c r="A10" s="177" t="s">
        <v>21</v>
      </c>
      <c r="B10" s="982">
        <v>74.336853547204839</v>
      </c>
      <c r="C10" s="983">
        <v>84.010586587495581</v>
      </c>
      <c r="D10" s="984">
        <v>33.23281417169737</v>
      </c>
      <c r="E10" s="179">
        <v>92.272779674639224</v>
      </c>
      <c r="F10" s="983">
        <v>91.062396803930881</v>
      </c>
      <c r="G10" s="983">
        <v>33.261137848995659</v>
      </c>
      <c r="H10" s="178">
        <v>68.156487377660341</v>
      </c>
      <c r="I10" s="179">
        <v>69.755890760476632</v>
      </c>
      <c r="J10" s="180">
        <v>41.32155136482185</v>
      </c>
      <c r="K10" s="179">
        <v>80.072110292129338</v>
      </c>
      <c r="L10" s="179">
        <v>72.461509874484946</v>
      </c>
      <c r="M10" s="179">
        <v>41.340244991838723</v>
      </c>
      <c r="N10" s="178">
        <v>67.403688604424431</v>
      </c>
      <c r="O10" s="179">
        <v>67.178856465484898</v>
      </c>
      <c r="P10" s="180">
        <v>46.781702799756566</v>
      </c>
      <c r="Q10" s="179">
        <v>79.166566964127497</v>
      </c>
      <c r="R10" s="179">
        <v>69.624461356330229</v>
      </c>
      <c r="S10" s="179">
        <v>46.795653267679604</v>
      </c>
      <c r="T10" s="178">
        <v>63.445608549691713</v>
      </c>
      <c r="U10" s="179">
        <v>61.694750656427843</v>
      </c>
      <c r="V10" s="180">
        <v>49.594602011076837</v>
      </c>
      <c r="W10" s="179">
        <v>71.423845831989198</v>
      </c>
      <c r="X10" s="179">
        <v>63.375022340568123</v>
      </c>
      <c r="Y10" s="179">
        <v>49.603948824585274</v>
      </c>
      <c r="Z10" s="178">
        <v>62.067017679669625</v>
      </c>
      <c r="AA10" s="179">
        <v>60.113660378427447</v>
      </c>
      <c r="AB10" s="180">
        <v>52.46761755392636</v>
      </c>
      <c r="AC10" s="179">
        <v>67.385842534534603</v>
      </c>
      <c r="AD10" s="179">
        <v>61.233841501187626</v>
      </c>
      <c r="AE10" s="180">
        <v>52.473848762931972</v>
      </c>
    </row>
    <row r="11" spans="1:31" ht="12.75" customHeight="1">
      <c r="A11" s="177" t="s">
        <v>47</v>
      </c>
      <c r="B11" s="982">
        <v>44.84218301303757</v>
      </c>
      <c r="C11" s="983">
        <v>39.313119290849116</v>
      </c>
      <c r="D11" s="984">
        <v>27.971402492018392</v>
      </c>
      <c r="E11" s="179">
        <v>39.509846731206821</v>
      </c>
      <c r="F11" s="983">
        <v>42.330125146114007</v>
      </c>
      <c r="G11" s="983">
        <v>54.894258334838753</v>
      </c>
      <c r="H11" s="178">
        <v>46.057569705244781</v>
      </c>
      <c r="I11" s="179">
        <v>48.289655999274608</v>
      </c>
      <c r="J11" s="180">
        <v>28.981918072399193</v>
      </c>
      <c r="K11" s="179">
        <v>49.876538485779101</v>
      </c>
      <c r="L11" s="179">
        <v>53.550938149575479</v>
      </c>
      <c r="M11" s="179">
        <v>50.213289113201675</v>
      </c>
      <c r="N11" s="178">
        <v>41.87633266020562</v>
      </c>
      <c r="O11" s="179">
        <v>51.046723255551882</v>
      </c>
      <c r="P11" s="180">
        <v>28.117219512749681</v>
      </c>
      <c r="Q11" s="179">
        <v>53.581714669412015</v>
      </c>
      <c r="R11" s="179">
        <v>59.621246641633753</v>
      </c>
      <c r="S11" s="179">
        <v>45.141909644073543</v>
      </c>
      <c r="T11" s="178">
        <v>39.982051374420415</v>
      </c>
      <c r="U11" s="179">
        <v>47.198197176391474</v>
      </c>
      <c r="V11" s="180">
        <v>29.445160906545443</v>
      </c>
      <c r="W11" s="179">
        <v>59.028206088797887</v>
      </c>
      <c r="X11" s="179">
        <v>63.182277665040829</v>
      </c>
      <c r="Y11" s="179">
        <v>44.071364498523735</v>
      </c>
      <c r="Z11" s="178">
        <v>37.435498273151211</v>
      </c>
      <c r="AA11" s="179">
        <v>42.209430641697274</v>
      </c>
      <c r="AB11" s="180">
        <v>30.410904627901346</v>
      </c>
      <c r="AC11" s="179">
        <v>52.201013173828969</v>
      </c>
      <c r="AD11" s="179">
        <v>55.281374199634691</v>
      </c>
      <c r="AE11" s="180">
        <v>41.495040355886736</v>
      </c>
    </row>
    <row r="12" spans="1:31" ht="12.75" customHeight="1">
      <c r="A12" s="177" t="s">
        <v>62</v>
      </c>
      <c r="B12" s="982">
        <v>26.409952588389395</v>
      </c>
      <c r="C12" s="983">
        <v>33.869905176778573</v>
      </c>
      <c r="D12" s="984">
        <v>18.949999999999779</v>
      </c>
      <c r="E12" s="179">
        <v>53.776581437989869</v>
      </c>
      <c r="F12" s="983">
        <v>61.236534026379054</v>
      </c>
      <c r="G12" s="983">
        <v>11.745965229573397</v>
      </c>
      <c r="H12" s="178">
        <v>23.873568708336855</v>
      </c>
      <c r="I12" s="179">
        <v>28.797137416673724</v>
      </c>
      <c r="J12" s="180">
        <v>18.95</v>
      </c>
      <c r="K12" s="179">
        <v>44.214061934653515</v>
      </c>
      <c r="L12" s="179">
        <v>49.137630642990374</v>
      </c>
      <c r="M12" s="179">
        <v>16.473855237098924</v>
      </c>
      <c r="N12" s="178">
        <v>22.624305006221647</v>
      </c>
      <c r="O12" s="179">
        <v>26.298610012443181</v>
      </c>
      <c r="P12" s="180">
        <v>18.949999999999889</v>
      </c>
      <c r="Q12" s="179">
        <v>39.651646789219953</v>
      </c>
      <c r="R12" s="179">
        <v>43.325951795441483</v>
      </c>
      <c r="S12" s="179">
        <v>18.949999999999889</v>
      </c>
      <c r="T12" s="178">
        <v>21.411784354168429</v>
      </c>
      <c r="U12" s="179">
        <v>23.873568708336855</v>
      </c>
      <c r="V12" s="180">
        <v>18.95</v>
      </c>
      <c r="W12" s="179">
        <v>33.392126296627822</v>
      </c>
      <c r="X12" s="179">
        <v>35.853910650796252</v>
      </c>
      <c r="Y12" s="179">
        <v>18.95</v>
      </c>
      <c r="Z12" s="178">
        <v>21.14121926044271</v>
      </c>
      <c r="AA12" s="179">
        <v>22.782408829888322</v>
      </c>
      <c r="AB12" s="180">
        <v>19.500029690997188</v>
      </c>
      <c r="AC12" s="179">
        <v>29.128113888748974</v>
      </c>
      <c r="AD12" s="179">
        <v>30.769303458194585</v>
      </c>
      <c r="AE12" s="180">
        <v>19.500029690997188</v>
      </c>
    </row>
    <row r="13" spans="1:31">
      <c r="A13" s="177" t="s">
        <v>23</v>
      </c>
      <c r="B13" s="982">
        <v>77.870009848131446</v>
      </c>
      <c r="C13" s="983">
        <v>73.299999999999983</v>
      </c>
      <c r="D13" s="984">
        <v>33.821333220244718</v>
      </c>
      <c r="E13" s="179">
        <v>92.821263953482884</v>
      </c>
      <c r="F13" s="983">
        <v>65.405002756534401</v>
      </c>
      <c r="G13" s="983">
        <v>40.50023183161111</v>
      </c>
      <c r="H13" s="178">
        <v>67.016462447519842</v>
      </c>
      <c r="I13" s="179">
        <v>84.115798476131246</v>
      </c>
      <c r="J13" s="180">
        <v>30.068159850723074</v>
      </c>
      <c r="K13" s="179">
        <v>76.88429015705178</v>
      </c>
      <c r="L13" s="179">
        <v>96.082833151920397</v>
      </c>
      <c r="M13" s="179">
        <v>34.476232934224868</v>
      </c>
      <c r="N13" s="178">
        <v>63.147957050387937</v>
      </c>
      <c r="O13" s="179">
        <v>72.338655579202424</v>
      </c>
      <c r="P13" s="180">
        <v>30.329970037853016</v>
      </c>
      <c r="Q13" s="179">
        <v>70.26895076785253</v>
      </c>
      <c r="R13" s="179">
        <v>78.599338094166086</v>
      </c>
      <c r="S13" s="179">
        <v>33.619576816585692</v>
      </c>
      <c r="T13" s="178">
        <v>56.309143212564152</v>
      </c>
      <c r="U13" s="179">
        <v>58.21397916342714</v>
      </c>
      <c r="V13" s="180">
        <v>30.584079925361529</v>
      </c>
      <c r="W13" s="179">
        <v>61.658233556212096</v>
      </c>
      <c r="X13" s="179">
        <v>64.612672990203706</v>
      </c>
      <c r="Y13" s="179">
        <v>32.788116467112424</v>
      </c>
      <c r="Z13" s="178">
        <v>47.906095475042761</v>
      </c>
      <c r="AA13" s="179">
        <v>49.175986108951427</v>
      </c>
      <c r="AB13" s="180">
        <v>30.75605328357436</v>
      </c>
      <c r="AC13" s="179">
        <v>51.4721557041414</v>
      </c>
      <c r="AD13" s="179">
        <v>53.441781993469142</v>
      </c>
      <c r="AE13" s="180">
        <v>32.225410978074954</v>
      </c>
    </row>
    <row r="14" spans="1:31">
      <c r="A14" s="177" t="s">
        <v>24</v>
      </c>
      <c r="B14" s="982">
        <v>134.15528990393886</v>
      </c>
      <c r="C14" s="983">
        <v>89.552798468355576</v>
      </c>
      <c r="D14" s="984">
        <v>70.614866487988508</v>
      </c>
      <c r="E14" s="179">
        <v>126.04912530921895</v>
      </c>
      <c r="F14" s="983">
        <v>93.709024917962353</v>
      </c>
      <c r="G14" s="983">
        <v>93.70902491796231</v>
      </c>
      <c r="H14" s="178">
        <v>102.1795647665996</v>
      </c>
      <c r="I14" s="179">
        <v>92.308498819114675</v>
      </c>
      <c r="J14" s="180">
        <v>63.626909456941647</v>
      </c>
      <c r="K14" s="179">
        <v>96.267368014084511</v>
      </c>
      <c r="L14" s="179">
        <v>95.051608275855131</v>
      </c>
      <c r="M14" s="179">
        <v>90.430951951911482</v>
      </c>
      <c r="N14" s="178">
        <v>86.535435273897107</v>
      </c>
      <c r="O14" s="179">
        <v>93.770892328012849</v>
      </c>
      <c r="P14" s="180">
        <v>57.764796983107594</v>
      </c>
      <c r="Q14" s="179">
        <v>83.972879849349837</v>
      </c>
      <c r="R14" s="179">
        <v>95.817988937520653</v>
      </c>
      <c r="S14" s="179">
        <v>77.767813770398504</v>
      </c>
      <c r="T14" s="178">
        <v>73.474005148390347</v>
      </c>
      <c r="U14" s="179">
        <v>84.454760188631781</v>
      </c>
      <c r="V14" s="180">
        <v>52.355484334607638</v>
      </c>
      <c r="W14" s="179">
        <v>75.124442784205229</v>
      </c>
      <c r="X14" s="179">
        <v>96.842213744064395</v>
      </c>
      <c r="Y14" s="179">
        <v>65.757505582092548</v>
      </c>
      <c r="Z14" s="178">
        <v>66.452351950033545</v>
      </c>
      <c r="AA14" s="179">
        <v>74.271849273977196</v>
      </c>
      <c r="AB14" s="180">
        <v>51.744323989671372</v>
      </c>
      <c r="AC14" s="179">
        <v>69.341376101609654</v>
      </c>
      <c r="AD14" s="179">
        <v>84.120899924547302</v>
      </c>
      <c r="AE14" s="180">
        <v>60.679004821328128</v>
      </c>
    </row>
    <row r="15" spans="1:31">
      <c r="A15" s="177" t="s">
        <v>26</v>
      </c>
      <c r="B15" s="982">
        <v>73.683337416848531</v>
      </c>
      <c r="C15" s="983">
        <v>85.991226308877316</v>
      </c>
      <c r="D15" s="984">
        <v>24.159999999999993</v>
      </c>
      <c r="E15" s="179">
        <v>89.021041869462934</v>
      </c>
      <c r="F15" s="983">
        <v>104</v>
      </c>
      <c r="G15" s="983">
        <v>24.159999999999972</v>
      </c>
      <c r="H15" s="178">
        <v>56.845402695120043</v>
      </c>
      <c r="I15" s="179">
        <v>64.968609363859031</v>
      </c>
      <c r="J15" s="180">
        <v>24.159999999999982</v>
      </c>
      <c r="K15" s="179">
        <v>70.699204872983799</v>
      </c>
      <c r="L15" s="179">
        <v>79.635510293526821</v>
      </c>
      <c r="M15" s="179">
        <v>24.160000000000004</v>
      </c>
      <c r="N15" s="178">
        <v>48.552091563522417</v>
      </c>
      <c r="O15" s="179">
        <v>54.614186092432114</v>
      </c>
      <c r="P15" s="180">
        <v>24.160000000000004</v>
      </c>
      <c r="Q15" s="179">
        <v>58.890749905211912</v>
      </c>
      <c r="R15" s="179">
        <v>68.343901143779789</v>
      </c>
      <c r="S15" s="179">
        <v>24.159999999999993</v>
      </c>
      <c r="T15" s="178">
        <v>40.502701347560013</v>
      </c>
      <c r="U15" s="179">
        <v>44.564304681929514</v>
      </c>
      <c r="V15" s="180">
        <v>24.160000000000004</v>
      </c>
      <c r="W15" s="179">
        <v>47.429602436491905</v>
      </c>
      <c r="X15" s="179">
        <v>53.763213766332449</v>
      </c>
      <c r="Y15" s="179">
        <v>24.160000000000004</v>
      </c>
      <c r="Z15" s="178">
        <v>35.055134231706688</v>
      </c>
      <c r="AA15" s="179">
        <v>37.762869787953015</v>
      </c>
      <c r="AB15" s="180">
        <v>24.160000000000004</v>
      </c>
      <c r="AC15" s="179">
        <v>39.673068290994607</v>
      </c>
      <c r="AD15" s="179">
        <v>43.895475844221643</v>
      </c>
      <c r="AE15" s="180">
        <v>24.160000000000004</v>
      </c>
    </row>
    <row r="16" spans="1:31">
      <c r="A16" s="177" t="s">
        <v>42</v>
      </c>
      <c r="B16" s="982">
        <v>86.520563415785929</v>
      </c>
      <c r="C16" s="983">
        <v>87.325296917705302</v>
      </c>
      <c r="D16" s="984">
        <v>12.213004145318884</v>
      </c>
      <c r="E16" s="179">
        <v>72.327570973784404</v>
      </c>
      <c r="F16" s="983">
        <v>87.325296917705302</v>
      </c>
      <c r="G16" s="983">
        <v>30.530482052248999</v>
      </c>
      <c r="H16" s="178">
        <v>79.033365607736215</v>
      </c>
      <c r="I16" s="179">
        <v>91.190364025854905</v>
      </c>
      <c r="J16" s="180">
        <v>19.238172370455743</v>
      </c>
      <c r="K16" s="179">
        <v>68.461386815073908</v>
      </c>
      <c r="L16" s="179">
        <v>91.634695965685495</v>
      </c>
      <c r="M16" s="179">
        <v>31.327707789029624</v>
      </c>
      <c r="N16" s="178">
        <v>70.936589681336059</v>
      </c>
      <c r="O16" s="179">
        <v>87.724976128052745</v>
      </c>
      <c r="P16" s="180">
        <v>23.899442320230047</v>
      </c>
      <c r="Q16" s="179">
        <v>69.32311221603895</v>
      </c>
      <c r="R16" s="179">
        <v>93.757235795287684</v>
      </c>
      <c r="S16" s="179">
        <v>32.921483677374731</v>
      </c>
      <c r="T16" s="178">
        <v>62.213606950165293</v>
      </c>
      <c r="U16" s="179">
        <v>73.461825869465486</v>
      </c>
      <c r="V16" s="180">
        <v>30.698718218224265</v>
      </c>
      <c r="W16" s="179">
        <v>64.238855096859496</v>
      </c>
      <c r="X16" s="179">
        <v>83.548207555799834</v>
      </c>
      <c r="Y16" s="179">
        <v>36.743485927511209</v>
      </c>
      <c r="Z16" s="178">
        <v>57.66533916186156</v>
      </c>
      <c r="AA16" s="179">
        <v>65.164151774728339</v>
      </c>
      <c r="AB16" s="180">
        <v>36.65541334056752</v>
      </c>
      <c r="AC16" s="179">
        <v>59.015504592991007</v>
      </c>
      <c r="AD16" s="179">
        <v>71.888406232284737</v>
      </c>
      <c r="AE16" s="180">
        <v>40.685258480092166</v>
      </c>
    </row>
    <row r="17" spans="1:31">
      <c r="A17" s="177" t="s">
        <v>28</v>
      </c>
      <c r="B17" s="982">
        <v>64.337694737916323</v>
      </c>
      <c r="C17" s="983">
        <v>59.562303852412725</v>
      </c>
      <c r="D17" s="984">
        <v>32.064003459606901</v>
      </c>
      <c r="E17" s="179">
        <v>53.137185191260713</v>
      </c>
      <c r="F17" s="983">
        <v>50.908266166924918</v>
      </c>
      <c r="G17" s="983">
        <v>37.675250304248145</v>
      </c>
      <c r="H17" s="178">
        <v>59.638359405741639</v>
      </c>
      <c r="I17" s="179">
        <v>58.960617907649912</v>
      </c>
      <c r="J17" s="180">
        <v>34.755290554819794</v>
      </c>
      <c r="K17" s="179">
        <v>60.07614404395467</v>
      </c>
      <c r="L17" s="179">
        <v>60.321298332095388</v>
      </c>
      <c r="M17" s="179">
        <v>36.144084403786039</v>
      </c>
      <c r="N17" s="178">
        <v>55.648606883781838</v>
      </c>
      <c r="O17" s="179">
        <v>55.206670826604508</v>
      </c>
      <c r="P17" s="180">
        <v>36.163887821797047</v>
      </c>
      <c r="Q17" s="179">
        <v>61.568637383296917</v>
      </c>
      <c r="R17" s="179">
        <v>63.82296149339286</v>
      </c>
      <c r="S17" s="179">
        <v>37.068754318356959</v>
      </c>
      <c r="T17" s="178">
        <v>48.057226914825158</v>
      </c>
      <c r="U17" s="179">
        <v>49.258082057445584</v>
      </c>
      <c r="V17" s="180">
        <v>34.825558855603887</v>
      </c>
      <c r="W17" s="179">
        <v>50.110049255319076</v>
      </c>
      <c r="X17" s="179">
        <v>55.194216800975113</v>
      </c>
      <c r="Y17" s="179">
        <v>36.559607131140247</v>
      </c>
      <c r="Z17" s="178">
        <v>46.217692307418524</v>
      </c>
      <c r="AA17" s="179">
        <v>43.748201984750565</v>
      </c>
      <c r="AB17" s="180">
        <v>35.084706590948734</v>
      </c>
      <c r="AC17" s="179">
        <v>44.373462130359407</v>
      </c>
      <c r="AD17" s="179">
        <v>48.882046127776249</v>
      </c>
      <c r="AE17" s="180">
        <v>35.953784943110357</v>
      </c>
    </row>
    <row r="18" spans="1:31">
      <c r="A18" s="177" t="s">
        <v>25</v>
      </c>
      <c r="B18" s="982">
        <v>76.128903918838276</v>
      </c>
      <c r="C18" s="983">
        <v>76.128903918838276</v>
      </c>
      <c r="D18" s="984">
        <v>42.453910549698293</v>
      </c>
      <c r="E18" s="179">
        <v>69.141607197225639</v>
      </c>
      <c r="F18" s="983">
        <v>75.677342351302968</v>
      </c>
      <c r="G18" s="983">
        <v>44.828537563822699</v>
      </c>
      <c r="H18" s="178">
        <v>72.98119256017506</v>
      </c>
      <c r="I18" s="179">
        <v>84.245076586433257</v>
      </c>
      <c r="J18" s="180">
        <v>43.265568927789943</v>
      </c>
      <c r="K18" s="179">
        <v>72.974361187805698</v>
      </c>
      <c r="L18" s="179">
        <v>74.407543219494102</v>
      </c>
      <c r="M18" s="179">
        <v>44.945240700218832</v>
      </c>
      <c r="N18" s="178">
        <v>66.013458146902252</v>
      </c>
      <c r="O18" s="179">
        <v>72.718027513115373</v>
      </c>
      <c r="P18" s="180">
        <v>44.009898265782674</v>
      </c>
      <c r="Q18" s="179">
        <v>76.54409772172049</v>
      </c>
      <c r="R18" s="179">
        <v>82.692182552187859</v>
      </c>
      <c r="S18" s="179">
        <v>45.211872530128346</v>
      </c>
      <c r="T18" s="178">
        <v>60.5820021881838</v>
      </c>
      <c r="U18" s="179">
        <v>63.340321869235879</v>
      </c>
      <c r="V18" s="180">
        <v>45.400995623632376</v>
      </c>
      <c r="W18" s="179">
        <v>67.336628077491454</v>
      </c>
      <c r="X18" s="179">
        <v>70.774860231191241</v>
      </c>
      <c r="Y18" s="179">
        <v>46.115065645514221</v>
      </c>
      <c r="Z18" s="178">
        <v>57.482056892778985</v>
      </c>
      <c r="AA18" s="179">
        <v>55.801191968257911</v>
      </c>
      <c r="AB18" s="180">
        <v>45.737716994894242</v>
      </c>
      <c r="AC18" s="179">
        <v>59.848773204104447</v>
      </c>
      <c r="AD18" s="179">
        <v>60.806785011895556</v>
      </c>
      <c r="AE18" s="180">
        <v>45.329431072210056</v>
      </c>
    </row>
    <row r="19" spans="1:31">
      <c r="A19" s="177" t="s">
        <v>48</v>
      </c>
      <c r="B19" s="982">
        <v>15.500000000000004</v>
      </c>
      <c r="C19" s="983">
        <v>7.0500000000000007</v>
      </c>
      <c r="D19" s="984">
        <v>7.0499999999999901</v>
      </c>
      <c r="E19" s="179">
        <v>29.341175816848196</v>
      </c>
      <c r="F19" s="983">
        <v>5.236141364747871</v>
      </c>
      <c r="G19" s="983">
        <v>3.3417944728458271</v>
      </c>
      <c r="H19" s="178">
        <v>15.500000000000004</v>
      </c>
      <c r="I19" s="179">
        <v>7.0499999999999901</v>
      </c>
      <c r="J19" s="180">
        <v>7.0500000000000114</v>
      </c>
      <c r="K19" s="179">
        <v>24.891760391198037</v>
      </c>
      <c r="L19" s="179">
        <v>7.8795403422982968</v>
      </c>
      <c r="M19" s="179">
        <v>3.4996870415648029</v>
      </c>
      <c r="N19" s="178">
        <v>18.7632109623034</v>
      </c>
      <c r="O19" s="179">
        <v>13.101710962303404</v>
      </c>
      <c r="P19" s="180">
        <v>13.101710962303404</v>
      </c>
      <c r="Q19" s="179">
        <v>26.416457522898952</v>
      </c>
      <c r="R19" s="179">
        <v>12.199268912162909</v>
      </c>
      <c r="S19" s="179">
        <v>8.9307216728095504</v>
      </c>
      <c r="T19" s="178">
        <v>24.666051344743277</v>
      </c>
      <c r="U19" s="179">
        <v>18.648548899755511</v>
      </c>
      <c r="V19" s="180">
        <v>18.648548899755511</v>
      </c>
      <c r="W19" s="179">
        <v>29.134221271393645</v>
      </c>
      <c r="X19" s="179">
        <v>19.453555012224943</v>
      </c>
      <c r="Y19" s="179">
        <v>17.263628361858196</v>
      </c>
      <c r="Z19" s="178">
        <v>32.168060309698454</v>
      </c>
      <c r="AA19" s="179">
        <v>27.569055419722901</v>
      </c>
      <c r="AB19" s="180">
        <v>27.569055419722901</v>
      </c>
      <c r="AC19" s="179">
        <v>35.602698451507742</v>
      </c>
      <c r="AD19" s="179">
        <v>27.559585982070089</v>
      </c>
      <c r="AE19" s="180">
        <v>25.056440097799502</v>
      </c>
    </row>
    <row r="20" spans="1:31">
      <c r="A20" s="177" t="s">
        <v>34</v>
      </c>
      <c r="B20" s="982">
        <v>63.550181688646582</v>
      </c>
      <c r="C20" s="983">
        <v>63.550181688646582</v>
      </c>
      <c r="D20" s="984">
        <v>37.476453041869526</v>
      </c>
      <c r="E20" s="179">
        <v>40.691022327088611</v>
      </c>
      <c r="F20" s="983">
        <v>40.691022327088611</v>
      </c>
      <c r="G20" s="983">
        <v>36.404929946796528</v>
      </c>
      <c r="H20" s="178">
        <v>55.637578922140627</v>
      </c>
      <c r="I20" s="179">
        <v>55.008952039697789</v>
      </c>
      <c r="J20" s="180">
        <v>36.464459007633899</v>
      </c>
      <c r="K20" s="179">
        <v>41.126775052418317</v>
      </c>
      <c r="L20" s="179">
        <v>39.4504366992374</v>
      </c>
      <c r="M20" s="179">
        <v>35.757253764885697</v>
      </c>
      <c r="N20" s="178">
        <v>50.274312628463157</v>
      </c>
      <c r="O20" s="179">
        <v>49.981109791502874</v>
      </c>
      <c r="P20" s="180">
        <v>35.966014184801409</v>
      </c>
      <c r="Q20" s="179">
        <v>39.855838488474468</v>
      </c>
      <c r="R20" s="179">
        <v>40.031760190650644</v>
      </c>
      <c r="S20" s="179">
        <v>36.904263263074313</v>
      </c>
      <c r="T20" s="178">
        <v>45.06878946107031</v>
      </c>
      <c r="U20" s="179">
        <v>45.854573064123869</v>
      </c>
      <c r="V20" s="180">
        <v>35.482229503816939</v>
      </c>
      <c r="W20" s="179">
        <v>39.070641291094852</v>
      </c>
      <c r="X20" s="179">
        <v>38.834906210178787</v>
      </c>
      <c r="Y20" s="179">
        <v>36.110856386259783</v>
      </c>
      <c r="Z20" s="178">
        <v>41.545859640713545</v>
      </c>
      <c r="AA20" s="179">
        <v>42.069715376082584</v>
      </c>
      <c r="AB20" s="180">
        <v>35.1548196692113</v>
      </c>
      <c r="AC20" s="179">
        <v>37.547094194063234</v>
      </c>
      <c r="AD20" s="179">
        <v>38.044757142663819</v>
      </c>
      <c r="AE20" s="180">
        <v>35.573904257506527</v>
      </c>
    </row>
    <row r="21" spans="1:31">
      <c r="A21" s="177" t="s">
        <v>49</v>
      </c>
      <c r="B21" s="982">
        <v>95.235258620689649</v>
      </c>
      <c r="C21" s="983">
        <v>103.6784</v>
      </c>
      <c r="D21" s="984">
        <v>45.775196586555225</v>
      </c>
      <c r="E21" s="179">
        <v>92.761982758620704</v>
      </c>
      <c r="F21" s="983">
        <v>103.6784</v>
      </c>
      <c r="G21" s="983">
        <v>54.386335562521772</v>
      </c>
      <c r="H21" s="178">
        <v>78.21701137931035</v>
      </c>
      <c r="I21" s="179">
        <v>93.180673701149431</v>
      </c>
      <c r="J21" s="180">
        <v>43.746349747126459</v>
      </c>
      <c r="K21" s="179">
        <v>78.812242413793101</v>
      </c>
      <c r="L21" s="179">
        <v>93.180673701149416</v>
      </c>
      <c r="M21" s="179">
        <v>54.093957471264652</v>
      </c>
      <c r="N21" s="178">
        <v>70.951345805455475</v>
      </c>
      <c r="O21" s="179">
        <v>82.118257985932402</v>
      </c>
      <c r="P21" s="180">
        <v>43.268571453079431</v>
      </c>
      <c r="Q21" s="179">
        <v>72.965342202779198</v>
      </c>
      <c r="R21" s="179">
        <v>82.118257985932402</v>
      </c>
      <c r="S21" s="179">
        <v>54.47145482930177</v>
      </c>
      <c r="T21" s="178">
        <v>63.014498793103449</v>
      </c>
      <c r="U21" s="179">
        <v>70.496329954022983</v>
      </c>
      <c r="V21" s="180">
        <v>42.899574873563218</v>
      </c>
      <c r="W21" s="179">
        <v>67.323483275862074</v>
      </c>
      <c r="X21" s="179">
        <v>73.33800581609195</v>
      </c>
      <c r="Y21" s="179">
        <v>52.660954183908039</v>
      </c>
      <c r="Z21" s="178">
        <v>57.680921609195401</v>
      </c>
      <c r="AA21" s="179">
        <v>62.668809049808431</v>
      </c>
      <c r="AB21" s="180">
        <v>44.270972329501909</v>
      </c>
      <c r="AC21" s="179">
        <v>64.542774482758631</v>
      </c>
      <c r="AD21" s="179">
        <v>68.496395256704986</v>
      </c>
      <c r="AE21" s="180">
        <v>52.288395701149426</v>
      </c>
    </row>
    <row r="22" spans="1:31">
      <c r="A22" s="177" t="s">
        <v>50</v>
      </c>
      <c r="B22" s="982">
        <v>124.68085619492956</v>
      </c>
      <c r="C22" s="983">
        <v>189.98247676602173</v>
      </c>
      <c r="D22" s="984">
        <v>4.3092544025307937</v>
      </c>
      <c r="E22" s="179">
        <v>15.315574612057736</v>
      </c>
      <c r="F22" s="983">
        <v>109.5992623289481</v>
      </c>
      <c r="G22" s="983">
        <v>58.796503510143893</v>
      </c>
      <c r="H22" s="178">
        <v>84.527064193340749</v>
      </c>
      <c r="I22" s="179">
        <v>126.93680145122595</v>
      </c>
      <c r="J22" s="180">
        <v>11.192474691321907</v>
      </c>
      <c r="K22" s="179">
        <v>38.135900286734149</v>
      </c>
      <c r="L22" s="179">
        <v>93.279513137105738</v>
      </c>
      <c r="M22" s="179">
        <v>47.154059102346544</v>
      </c>
      <c r="N22" s="178">
        <v>73.930644920403537</v>
      </c>
      <c r="O22" s="179">
        <v>100.50507570987011</v>
      </c>
      <c r="P22" s="180">
        <v>19.203339321882005</v>
      </c>
      <c r="Q22" s="179">
        <v>51.443507676667281</v>
      </c>
      <c r="R22" s="179">
        <v>87.202134217437603</v>
      </c>
      <c r="S22" s="179">
        <v>46.04034261369145</v>
      </c>
      <c r="T22" s="178">
        <v>60.610217098718479</v>
      </c>
      <c r="U22" s="179">
        <v>76.485399964889695</v>
      </c>
      <c r="V22" s="180">
        <v>23.096237345660953</v>
      </c>
      <c r="W22" s="179">
        <v>63.657300017555144</v>
      </c>
      <c r="X22" s="179">
        <v>80.140382702323137</v>
      </c>
      <c r="Y22" s="179">
        <v>41.077029551173268</v>
      </c>
      <c r="Z22" s="178">
        <v>57.740144732478981</v>
      </c>
      <c r="AA22" s="179">
        <v>65.201474632804718</v>
      </c>
      <c r="AB22" s="180">
        <v>29.608699553318896</v>
      </c>
      <c r="AC22" s="179">
        <v>61.143503618311982</v>
      </c>
      <c r="AD22" s="179">
        <v>69.666725183841464</v>
      </c>
      <c r="AE22" s="180">
        <v>41.595894356993767</v>
      </c>
    </row>
    <row r="23" spans="1:31">
      <c r="A23" s="177" t="s">
        <v>569</v>
      </c>
      <c r="B23" s="982">
        <v>52.896080764902578</v>
      </c>
      <c r="C23" s="983">
        <v>68.523878917413512</v>
      </c>
      <c r="D23" s="984">
        <v>8.9999999999999964</v>
      </c>
      <c r="E23" s="179">
        <v>46.91731771360412</v>
      </c>
      <c r="F23" s="983">
        <v>48.76923928032685</v>
      </c>
      <c r="G23" s="983">
        <v>28.969687524456411</v>
      </c>
      <c r="H23" s="178">
        <v>39.717917891174636</v>
      </c>
      <c r="I23" s="179">
        <v>51.270148722059098</v>
      </c>
      <c r="J23" s="180">
        <v>9.2445008460237066</v>
      </c>
      <c r="K23" s="179">
        <v>58.998944696767438</v>
      </c>
      <c r="L23" s="179">
        <v>55.757160032059986</v>
      </c>
      <c r="M23" s="179">
        <v>26.753508771929845</v>
      </c>
      <c r="N23" s="178">
        <v>37.632774545652715</v>
      </c>
      <c r="O23" s="179">
        <v>57.5518805916982</v>
      </c>
      <c r="P23" s="180">
        <v>14.563509596022028</v>
      </c>
      <c r="Q23" s="179">
        <v>54.799675812760931</v>
      </c>
      <c r="R23" s="179">
        <v>53.15069655728837</v>
      </c>
      <c r="S23" s="179">
        <v>27.953941885549551</v>
      </c>
      <c r="T23" s="178">
        <v>35.94374684596432</v>
      </c>
      <c r="U23" s="179">
        <v>49.289547896814788</v>
      </c>
      <c r="V23" s="180">
        <v>20.487339329711762</v>
      </c>
      <c r="W23" s="179">
        <v>52.972155430878388</v>
      </c>
      <c r="X23" s="179">
        <v>57.472645234066555</v>
      </c>
      <c r="Y23" s="179">
        <v>29.458928963695197</v>
      </c>
      <c r="Z23" s="178">
        <v>36.650686219214137</v>
      </c>
      <c r="AA23" s="179">
        <v>45.547886919781121</v>
      </c>
      <c r="AB23" s="180">
        <v>26.346414541712416</v>
      </c>
      <c r="AC23" s="179">
        <v>48.002958609156856</v>
      </c>
      <c r="AD23" s="179">
        <v>51.003285144615631</v>
      </c>
      <c r="AE23" s="180">
        <v>32.327474297701386</v>
      </c>
    </row>
    <row r="24" spans="1:31">
      <c r="A24" s="177" t="s">
        <v>29</v>
      </c>
      <c r="B24" s="982">
        <v>9.4899999999999984</v>
      </c>
      <c r="C24" s="983">
        <v>3.9301913875598005</v>
      </c>
      <c r="D24" s="984">
        <v>19.456507177033476</v>
      </c>
      <c r="E24" s="179">
        <v>-21.410717703349281</v>
      </c>
      <c r="F24" s="983">
        <v>-21.410717703349281</v>
      </c>
      <c r="G24" s="983">
        <v>26.604832535885169</v>
      </c>
      <c r="H24" s="178">
        <v>18.360142421052629</v>
      </c>
      <c r="I24" s="179">
        <v>10.906777157894732</v>
      </c>
      <c r="J24" s="180">
        <v>24.938037157894733</v>
      </c>
      <c r="K24" s="179">
        <v>-10.904473684210526</v>
      </c>
      <c r="L24" s="179">
        <v>-10.904473684210526</v>
      </c>
      <c r="M24" s="179">
        <v>32.897003727273024</v>
      </c>
      <c r="N24" s="178">
        <v>23.843621761194033</v>
      </c>
      <c r="O24" s="179">
        <v>18.934745091908876</v>
      </c>
      <c r="P24" s="180">
        <v>28.752498430479189</v>
      </c>
      <c r="Q24" s="179">
        <v>3.1565835336714421</v>
      </c>
      <c r="R24" s="179">
        <v>-0.23108339484387841</v>
      </c>
      <c r="S24" s="179">
        <v>35.606190496465061</v>
      </c>
      <c r="T24" s="178">
        <v>31.588437157894734</v>
      </c>
      <c r="U24" s="179">
        <v>29.318700315789471</v>
      </c>
      <c r="V24" s="180">
        <v>34.877384526315794</v>
      </c>
      <c r="W24" s="179">
        <v>21.622186440191449</v>
      </c>
      <c r="X24" s="179">
        <v>19.352449598086185</v>
      </c>
      <c r="Y24" s="179">
        <v>39.968101184210539</v>
      </c>
      <c r="Z24" s="178">
        <v>37.646662512670616</v>
      </c>
      <c r="AA24" s="179">
        <v>36.181644223196926</v>
      </c>
      <c r="AB24" s="180">
        <v>39.83929409161798</v>
      </c>
      <c r="AC24" s="179">
        <v>32.923935531012063</v>
      </c>
      <c r="AD24" s="179">
        <v>31.622279470405921</v>
      </c>
      <c r="AE24" s="180">
        <v>44.30287481410592</v>
      </c>
    </row>
    <row r="25" spans="1:31">
      <c r="A25" s="177" t="s">
        <v>51</v>
      </c>
      <c r="B25" s="982">
        <v>80.108598808008907</v>
      </c>
      <c r="C25" s="983">
        <v>80.108598808008907</v>
      </c>
      <c r="D25" s="984">
        <v>21.303945964338322</v>
      </c>
      <c r="E25" s="179">
        <v>80.108598808008907</v>
      </c>
      <c r="F25" s="983">
        <v>80.108598808008907</v>
      </c>
      <c r="G25" s="983">
        <v>25.318590228407313</v>
      </c>
      <c r="H25" s="178">
        <v>83.396530416802733</v>
      </c>
      <c r="I25" s="179">
        <v>75.795008994992003</v>
      </c>
      <c r="J25" s="180">
        <v>21.61726028831994</v>
      </c>
      <c r="K25" s="179">
        <v>83.396530416802733</v>
      </c>
      <c r="L25" s="179">
        <v>83.396530416802733</v>
      </c>
      <c r="M25" s="179">
        <v>24.266925502605474</v>
      </c>
      <c r="N25" s="178">
        <v>69.367041084918739</v>
      </c>
      <c r="O25" s="179">
        <v>62.27486535447165</v>
      </c>
      <c r="P25" s="180">
        <v>21.843709603223836</v>
      </c>
      <c r="Q25" s="179">
        <v>85.16003673143598</v>
      </c>
      <c r="R25" s="179">
        <v>85.16003673143598</v>
      </c>
      <c r="S25" s="179">
        <v>23.821071703436925</v>
      </c>
      <c r="T25" s="178">
        <v>54.740780636880061</v>
      </c>
      <c r="U25" s="179">
        <v>49.649170629449436</v>
      </c>
      <c r="V25" s="180">
        <v>22.90014854414445</v>
      </c>
      <c r="W25" s="179">
        <v>82.674412815477865</v>
      </c>
      <c r="X25" s="179">
        <v>66.307068059158297</v>
      </c>
      <c r="Y25" s="179">
        <v>24.224981151287217</v>
      </c>
      <c r="Z25" s="178">
        <v>46.913794259461596</v>
      </c>
      <c r="AA25" s="179">
        <v>42.999215258312041</v>
      </c>
      <c r="AB25" s="180">
        <v>25.686706197637722</v>
      </c>
      <c r="AC25" s="179">
        <v>65.536215711860137</v>
      </c>
      <c r="AD25" s="179">
        <v>54.104480211451289</v>
      </c>
      <c r="AE25" s="180">
        <v>26.569927935732895</v>
      </c>
    </row>
    <row r="26" spans="1:31">
      <c r="A26" s="177" t="s">
        <v>52</v>
      </c>
      <c r="B26" s="982">
        <v>51.206482574018032</v>
      </c>
      <c r="C26" s="983">
        <v>81.282223070215338</v>
      </c>
      <c r="D26" s="984">
        <v>9.6084245067477703</v>
      </c>
      <c r="E26" s="179">
        <v>100</v>
      </c>
      <c r="F26" s="983">
        <v>100</v>
      </c>
      <c r="G26" s="983">
        <v>8.5133805781770775</v>
      </c>
      <c r="H26" s="178">
        <v>37.524313632924255</v>
      </c>
      <c r="I26" s="179">
        <v>57.060270568949321</v>
      </c>
      <c r="J26" s="180">
        <v>9.9785998702488392</v>
      </c>
      <c r="K26" s="179">
        <v>70.617556831609292</v>
      </c>
      <c r="L26" s="179">
        <v>84.752847786876899</v>
      </c>
      <c r="M26" s="179">
        <v>9.2558708773921801</v>
      </c>
      <c r="N26" s="178">
        <v>31.960671529494313</v>
      </c>
      <c r="O26" s="179">
        <v>46.165242530503946</v>
      </c>
      <c r="P26" s="180">
        <v>11.290209619105763</v>
      </c>
      <c r="Q26" s="179">
        <v>60.003983521362834</v>
      </c>
      <c r="R26" s="179">
        <v>65.364810773788776</v>
      </c>
      <c r="S26" s="179">
        <v>10.874097019875128</v>
      </c>
      <c r="T26" s="178">
        <v>27.816746633851828</v>
      </c>
      <c r="U26" s="179">
        <v>37.154583563573937</v>
      </c>
      <c r="V26" s="180">
        <v>14.385082268997573</v>
      </c>
      <c r="W26" s="179">
        <v>45.905863850172764</v>
      </c>
      <c r="X26" s="179">
        <v>49.29847850823775</v>
      </c>
      <c r="Y26" s="179">
        <v>13.665266490660565</v>
      </c>
      <c r="Z26" s="178">
        <v>25.252306939792057</v>
      </c>
      <c r="AA26" s="179">
        <v>31.47753155960681</v>
      </c>
      <c r="AB26" s="180">
        <v>16.244760136273108</v>
      </c>
      <c r="AC26" s="179">
        <v>37.311718417339343</v>
      </c>
      <c r="AD26" s="179">
        <v>39.573461522716016</v>
      </c>
      <c r="AE26" s="180">
        <v>15.764882950715108</v>
      </c>
    </row>
    <row r="27" spans="1:31">
      <c r="A27" s="177" t="s">
        <v>33</v>
      </c>
      <c r="B27" s="982">
        <v>83.285072590434567</v>
      </c>
      <c r="C27" s="983">
        <v>70.987760842216787</v>
      </c>
      <c r="D27" s="984">
        <v>19.626509854554275</v>
      </c>
      <c r="E27" s="179">
        <v>78.101613145291239</v>
      </c>
      <c r="F27" s="983">
        <v>67.437239665408626</v>
      </c>
      <c r="G27" s="983">
        <v>32.37232194486748</v>
      </c>
      <c r="H27" s="178">
        <v>82.309817625637294</v>
      </c>
      <c r="I27" s="179">
        <v>83.364678892935189</v>
      </c>
      <c r="J27" s="180">
        <v>23.517031099781494</v>
      </c>
      <c r="K27" s="179">
        <v>84.45433736343773</v>
      </c>
      <c r="L27" s="179">
        <v>80.939506802621992</v>
      </c>
      <c r="M27" s="179">
        <v>31.9292670793882</v>
      </c>
      <c r="N27" s="178">
        <v>70.392301746910022</v>
      </c>
      <c r="O27" s="179">
        <v>85.389306453892218</v>
      </c>
      <c r="P27" s="180">
        <v>26.476377417356055</v>
      </c>
      <c r="Q27" s="179">
        <v>74.40455109738997</v>
      </c>
      <c r="R27" s="179">
        <v>87.856406278875099</v>
      </c>
      <c r="S27" s="179">
        <v>32.75416546183866</v>
      </c>
      <c r="T27" s="178">
        <v>62.456797195921339</v>
      </c>
      <c r="U27" s="179">
        <v>66.345607720320459</v>
      </c>
      <c r="V27" s="180">
        <v>31.341448543335815</v>
      </c>
      <c r="W27" s="179">
        <v>68.018028295702848</v>
      </c>
      <c r="X27" s="179">
        <v>72.204682592862341</v>
      </c>
      <c r="Y27" s="179">
        <v>35.547566533139005</v>
      </c>
      <c r="Z27" s="178">
        <v>58.173134280165087</v>
      </c>
      <c r="AA27" s="179">
        <v>56.833898713279929</v>
      </c>
      <c r="AB27" s="180">
        <v>37.169355110463819</v>
      </c>
      <c r="AC27" s="179">
        <v>68.073256421461508</v>
      </c>
      <c r="AD27" s="179">
        <v>60.73994862830785</v>
      </c>
      <c r="AE27" s="180">
        <v>39.973433770332612</v>
      </c>
    </row>
    <row r="28" spans="1:31">
      <c r="A28" s="177" t="s">
        <v>36</v>
      </c>
      <c r="B28" s="982">
        <v>84.335356907034011</v>
      </c>
      <c r="C28" s="983">
        <v>100</v>
      </c>
      <c r="D28" s="984">
        <v>25.10941057422751</v>
      </c>
      <c r="E28" s="179">
        <v>82.718160814046911</v>
      </c>
      <c r="F28" s="983">
        <v>100</v>
      </c>
      <c r="G28" s="983">
        <v>32.940881915868772</v>
      </c>
      <c r="H28" s="178">
        <v>86.969573366487225</v>
      </c>
      <c r="I28" s="179">
        <v>90.293338623095337</v>
      </c>
      <c r="J28" s="180">
        <v>28.922264160307687</v>
      </c>
      <c r="K28" s="179">
        <v>61.518768000179236</v>
      </c>
      <c r="L28" s="179">
        <v>86.952769439117034</v>
      </c>
      <c r="M28" s="179">
        <v>31.496699245790658</v>
      </c>
      <c r="N28" s="178">
        <v>78.008299509680427</v>
      </c>
      <c r="O28" s="179">
        <v>88.796091289625494</v>
      </c>
      <c r="P28" s="180">
        <v>33.404412059931069</v>
      </c>
      <c r="Q28" s="179">
        <v>58.936400253284773</v>
      </c>
      <c r="R28" s="179">
        <v>81.633304200669116</v>
      </c>
      <c r="S28" s="179">
        <v>33.389560631187145</v>
      </c>
      <c r="T28" s="178">
        <v>68.19427131439484</v>
      </c>
      <c r="U28" s="179">
        <v>76.411578961012054</v>
      </c>
      <c r="V28" s="180">
        <v>38.309666723062755</v>
      </c>
      <c r="W28" s="179">
        <v>63.931700840116989</v>
      </c>
      <c r="X28" s="179">
        <v>80.204656655799567</v>
      </c>
      <c r="Y28" s="179">
        <v>38.299716265804342</v>
      </c>
      <c r="Z28" s="178">
        <v>63.830666601428362</v>
      </c>
      <c r="AA28" s="179">
        <v>69.308871699173181</v>
      </c>
      <c r="AB28" s="180">
        <v>43.907596873873509</v>
      </c>
      <c r="AC28" s="179">
        <v>60.988952951909816</v>
      </c>
      <c r="AD28" s="179">
        <v>71.837590162364862</v>
      </c>
      <c r="AE28" s="180">
        <v>43.900963235701376</v>
      </c>
    </row>
    <row r="29" spans="1:31">
      <c r="A29" s="177" t="s">
        <v>54</v>
      </c>
      <c r="B29" s="982">
        <v>73.963253457971462</v>
      </c>
      <c r="C29" s="983">
        <v>114.0849871192882</v>
      </c>
      <c r="D29" s="984">
        <v>26.210465128510883</v>
      </c>
      <c r="E29" s="179">
        <v>44.422039332539384</v>
      </c>
      <c r="F29" s="983">
        <v>58.520480857761846</v>
      </c>
      <c r="G29" s="983">
        <v>46.065944123234047</v>
      </c>
      <c r="H29" s="178">
        <v>60.439850181791599</v>
      </c>
      <c r="I29" s="179">
        <v>79.923958123983695</v>
      </c>
      <c r="J29" s="180">
        <v>21.926773610070704</v>
      </c>
      <c r="K29" s="179">
        <v>61.986625984323915</v>
      </c>
      <c r="L29" s="179">
        <v>70.423291250251225</v>
      </c>
      <c r="M29" s="179">
        <v>44.156523121334487</v>
      </c>
      <c r="N29" s="178">
        <v>53.972000629378272</v>
      </c>
      <c r="O29" s="179">
        <v>69.026142432012577</v>
      </c>
      <c r="P29" s="180">
        <v>21.234905679157233</v>
      </c>
      <c r="Q29" s="179">
        <v>57.659676772805632</v>
      </c>
      <c r="R29" s="179">
        <v>62.122167818208936</v>
      </c>
      <c r="S29" s="179">
        <v>43.216062030846622</v>
      </c>
      <c r="T29" s="178">
        <v>44.9849991778269</v>
      </c>
      <c r="U29" s="179">
        <v>59.175237973434669</v>
      </c>
      <c r="V29" s="180">
        <v>23.05114556117881</v>
      </c>
      <c r="W29" s="179">
        <v>56.231000886119887</v>
      </c>
      <c r="X29" s="179">
        <v>60.151816363071632</v>
      </c>
      <c r="Y29" s="179">
        <v>43.098881433504474</v>
      </c>
      <c r="Z29" s="178">
        <v>40.998794267930982</v>
      </c>
      <c r="AA29" s="179">
        <v>50.458953465002843</v>
      </c>
      <c r="AB29" s="180">
        <v>26.376225190165702</v>
      </c>
      <c r="AC29" s="179">
        <v>55.579462073459638</v>
      </c>
      <c r="AD29" s="179">
        <v>58.193339058094139</v>
      </c>
      <c r="AE29" s="180">
        <v>39.741382438382814</v>
      </c>
    </row>
    <row r="30" spans="1:31">
      <c r="A30" s="177" t="s">
        <v>55</v>
      </c>
      <c r="B30" s="982">
        <v>95.663032562240389</v>
      </c>
      <c r="C30" s="983">
        <v>100</v>
      </c>
      <c r="D30" s="984">
        <v>19.690958768146672</v>
      </c>
      <c r="E30" s="179">
        <v>100</v>
      </c>
      <c r="F30" s="983">
        <v>100</v>
      </c>
      <c r="G30" s="983">
        <v>19.690958768146672</v>
      </c>
      <c r="H30" s="178">
        <v>74.309261999832472</v>
      </c>
      <c r="I30" s="179">
        <v>96.9066428391925</v>
      </c>
      <c r="J30" s="180">
        <v>24.167693295730608</v>
      </c>
      <c r="K30" s="179">
        <v>93.500773462150605</v>
      </c>
      <c r="L30" s="179">
        <v>100</v>
      </c>
      <c r="M30" s="179">
        <v>24.167693295730608</v>
      </c>
      <c r="N30" s="178">
        <v>64.386016417785413</v>
      </c>
      <c r="O30" s="179">
        <v>81.249733462083924</v>
      </c>
      <c r="P30" s="180">
        <v>26.966935295321349</v>
      </c>
      <c r="Q30" s="179">
        <v>78.708039897127335</v>
      </c>
      <c r="R30" s="179">
        <v>98.049269693194873</v>
      </c>
      <c r="S30" s="179">
        <v>26.966935295321349</v>
      </c>
      <c r="T30" s="178">
        <v>54.918733420824836</v>
      </c>
      <c r="U30" s="179">
        <v>66.217423840504836</v>
      </c>
      <c r="V30" s="180">
        <v>29.847949068773914</v>
      </c>
      <c r="W30" s="179">
        <v>65.754262418674784</v>
      </c>
      <c r="X30" s="179">
        <v>77.473113115349179</v>
      </c>
      <c r="Y30" s="179">
        <v>29.847949068773914</v>
      </c>
      <c r="Z30" s="178">
        <v>51.345822280549889</v>
      </c>
      <c r="AA30" s="179">
        <v>58.878282560336558</v>
      </c>
      <c r="AB30" s="180">
        <v>34.631966045849381</v>
      </c>
      <c r="AC30" s="179">
        <v>58.569508279116647</v>
      </c>
      <c r="AD30" s="179">
        <v>66.382075410232787</v>
      </c>
      <c r="AE30" s="180">
        <v>34.631966045849381</v>
      </c>
    </row>
    <row r="31" spans="1:31">
      <c r="A31" s="177" t="s">
        <v>38</v>
      </c>
      <c r="B31" s="982">
        <v>40.268594252836799</v>
      </c>
      <c r="C31" s="983">
        <v>56.55480636912953</v>
      </c>
      <c r="D31" s="984">
        <v>28.796248135745117</v>
      </c>
      <c r="E31" s="179">
        <v>51.18900969932313</v>
      </c>
      <c r="F31" s="983">
        <v>100</v>
      </c>
      <c r="G31" s="983">
        <v>49.99568267325435</v>
      </c>
      <c r="H31" s="178">
        <v>57.7555834761027</v>
      </c>
      <c r="I31" s="179">
        <v>51.715252703625495</v>
      </c>
      <c r="J31" s="180">
        <v>29.314604269591783</v>
      </c>
      <c r="K31" s="179">
        <v>45.166620401553246</v>
      </c>
      <c r="L31" s="179">
        <v>85.164208486693838</v>
      </c>
      <c r="M31" s="179">
        <v>50.075461833578316</v>
      </c>
      <c r="N31" s="178">
        <v>50.794525355300514</v>
      </c>
      <c r="O31" s="179">
        <v>60.293704457355155</v>
      </c>
      <c r="P31" s="180">
        <v>29.569914007158047</v>
      </c>
      <c r="Q31" s="179">
        <v>61.812176659571108</v>
      </c>
      <c r="R31" s="179">
        <v>72.049315288577503</v>
      </c>
      <c r="S31" s="179">
        <v>45.063091293715139</v>
      </c>
      <c r="T31" s="178">
        <v>44.03820423805135</v>
      </c>
      <c r="U31" s="179">
        <v>50.402654236427949</v>
      </c>
      <c r="V31" s="180">
        <v>29.817714634795976</v>
      </c>
      <c r="W31" s="179">
        <v>57.202746693164229</v>
      </c>
      <c r="X31" s="179">
        <v>65.274726890724978</v>
      </c>
      <c r="Y31" s="179">
        <v>40.198143416789243</v>
      </c>
      <c r="Z31" s="178">
        <v>39.465744492034148</v>
      </c>
      <c r="AA31" s="179">
        <v>43.708711157618708</v>
      </c>
      <c r="AB31" s="180">
        <v>29.98541808986408</v>
      </c>
      <c r="AC31" s="179">
        <v>48.242106128776229</v>
      </c>
      <c r="AD31" s="179">
        <v>55.879836516893548</v>
      </c>
      <c r="AE31" s="180">
        <v>36.905703944526245</v>
      </c>
    </row>
    <row r="32" spans="1:31">
      <c r="A32" s="177" t="s">
        <v>56</v>
      </c>
      <c r="B32" s="982">
        <v>48.207531669738479</v>
      </c>
      <c r="C32" s="983">
        <v>55.499999999999993</v>
      </c>
      <c r="D32" s="984">
        <v>15.14287681446913</v>
      </c>
      <c r="E32" s="179">
        <v>55.500000000000007</v>
      </c>
      <c r="F32" s="983">
        <v>55.500000000000007</v>
      </c>
      <c r="G32" s="983">
        <v>15.14287681446913</v>
      </c>
      <c r="H32" s="178">
        <v>35.55697090202721</v>
      </c>
      <c r="I32" s="179">
        <v>47.835456353040854</v>
      </c>
      <c r="J32" s="180">
        <v>18.664298697549619</v>
      </c>
      <c r="K32" s="179">
        <v>50.291153443243722</v>
      </c>
      <c r="L32" s="179">
        <v>57.223054371458517</v>
      </c>
      <c r="M32" s="179">
        <v>19.425314378277147</v>
      </c>
      <c r="N32" s="178">
        <v>37.797575935568325</v>
      </c>
      <c r="O32" s="179">
        <v>44.223171710398269</v>
      </c>
      <c r="P32" s="180">
        <v>22.208931316698354</v>
      </c>
      <c r="Q32" s="179">
        <v>45.422163591932474</v>
      </c>
      <c r="R32" s="179">
        <v>52.839986601456509</v>
      </c>
      <c r="S32" s="179">
        <v>22.314001738071443</v>
      </c>
      <c r="T32" s="178">
        <v>39.514375876830776</v>
      </c>
      <c r="U32" s="179">
        <v>38.044525045966836</v>
      </c>
      <c r="V32" s="180">
        <v>29.069983982187896</v>
      </c>
      <c r="W32" s="179">
        <v>43.467849606594754</v>
      </c>
      <c r="X32" s="179">
        <v>43.817791022975868</v>
      </c>
      <c r="Y32" s="179">
        <v>31.796203082717046</v>
      </c>
      <c r="Z32" s="178">
        <v>41.331222321400219</v>
      </c>
      <c r="AA32" s="179">
        <v>39.288234563101142</v>
      </c>
      <c r="AB32" s="180">
        <v>33.713322654791945</v>
      </c>
      <c r="AC32" s="179">
        <v>43.844699168192513</v>
      </c>
      <c r="AD32" s="179">
        <v>42.260677713950898</v>
      </c>
      <c r="AE32" s="180">
        <v>35.207593695817941</v>
      </c>
    </row>
    <row r="33" spans="1:31">
      <c r="A33" s="985" t="s">
        <v>57</v>
      </c>
      <c r="B33" s="986">
        <v>75.563642353817627</v>
      </c>
      <c r="C33" s="987">
        <v>78.149403286795234</v>
      </c>
      <c r="D33" s="988">
        <v>-1.5680201848684128</v>
      </c>
      <c r="E33" s="987">
        <v>21.962793819672456</v>
      </c>
      <c r="F33" s="987">
        <v>74.414426045940559</v>
      </c>
      <c r="G33" s="987">
        <v>-1.5680201848683906</v>
      </c>
      <c r="H33" s="986">
        <v>43.021224357921852</v>
      </c>
      <c r="I33" s="987">
        <v>58.602819371382708</v>
      </c>
      <c r="J33" s="988">
        <v>-4.8783498369157519</v>
      </c>
      <c r="K33" s="987">
        <v>7.6446643253862305</v>
      </c>
      <c r="L33" s="987">
        <v>75.884915021035894</v>
      </c>
      <c r="M33" s="987">
        <v>-4.8783498369157297</v>
      </c>
      <c r="N33" s="986">
        <v>39.680286834270042</v>
      </c>
      <c r="O33" s="987">
        <v>47.133447292076646</v>
      </c>
      <c r="P33" s="988">
        <v>3.9343359425994651</v>
      </c>
      <c r="Q33" s="987">
        <v>13.279868899542535</v>
      </c>
      <c r="R33" s="987">
        <v>51.890155499130543</v>
      </c>
      <c r="S33" s="987">
        <v>3.9343359425994762</v>
      </c>
      <c r="T33" s="986">
        <v>36.437612178960919</v>
      </c>
      <c r="U33" s="987">
        <v>38.588446604997159</v>
      </c>
      <c r="V33" s="988">
        <v>12.487825081542125</v>
      </c>
      <c r="W33" s="987">
        <v>43.73500059403549</v>
      </c>
      <c r="X33" s="987">
        <v>41.775441103723274</v>
      </c>
      <c r="Y33" s="987">
        <v>12.487825081542125</v>
      </c>
      <c r="Z33" s="986">
        <v>39.084205398561998</v>
      </c>
      <c r="AA33" s="987">
        <v>40.518095015919506</v>
      </c>
      <c r="AB33" s="988">
        <v>23.117680666949468</v>
      </c>
      <c r="AC33" s="987">
        <v>43.949131008611651</v>
      </c>
      <c r="AD33" s="987">
        <v>42.642758015070235</v>
      </c>
      <c r="AE33" s="988">
        <v>23.117680666949468</v>
      </c>
    </row>
    <row r="34" spans="1:31">
      <c r="A34" s="177" t="s">
        <v>40</v>
      </c>
      <c r="B34" s="982">
        <v>69.908381789817057</v>
      </c>
      <c r="C34" s="983">
        <v>69.908381789817042</v>
      </c>
      <c r="D34" s="984">
        <v>48.943662837422586</v>
      </c>
      <c r="E34" s="179">
        <v>69.908381789817028</v>
      </c>
      <c r="F34" s="983">
        <v>69.908381789817071</v>
      </c>
      <c r="G34" s="983">
        <v>22.10000000000003</v>
      </c>
      <c r="H34" s="178">
        <v>58.404748829953199</v>
      </c>
      <c r="I34" s="179">
        <v>75.297682193002004</v>
      </c>
      <c r="J34" s="180">
        <v>40.656444840650771</v>
      </c>
      <c r="K34" s="179">
        <v>79.196278136839751</v>
      </c>
      <c r="L34" s="179">
        <v>80.139531981279248</v>
      </c>
      <c r="M34" s="179">
        <v>32.361609048361949</v>
      </c>
      <c r="N34" s="178">
        <v>61.937087759331263</v>
      </c>
      <c r="O34" s="179">
        <v>65.142141164026086</v>
      </c>
      <c r="P34" s="180">
        <v>41.906312285241931</v>
      </c>
      <c r="Q34" s="179">
        <v>64.709162788686385</v>
      </c>
      <c r="R34" s="179">
        <v>78.809299502044055</v>
      </c>
      <c r="S34" s="179">
        <v>46.434964014782331</v>
      </c>
      <c r="T34" s="178">
        <v>55.527492979719199</v>
      </c>
      <c r="U34" s="179">
        <v>62.867316915533756</v>
      </c>
      <c r="V34" s="180">
        <v>42.106873412079352</v>
      </c>
      <c r="W34" s="179">
        <v>63.134706485402269</v>
      </c>
      <c r="X34" s="179">
        <v>62.90843503454424</v>
      </c>
      <c r="Y34" s="179">
        <v>49.389005250724324</v>
      </c>
      <c r="Z34" s="178">
        <v>51.395995319812783</v>
      </c>
      <c r="AA34" s="179">
        <v>56.28921127702251</v>
      </c>
      <c r="AB34" s="180">
        <v>42.448915608052907</v>
      </c>
      <c r="AC34" s="179">
        <v>62.90249855137062</v>
      </c>
      <c r="AD34" s="179">
        <v>64.678130376643622</v>
      </c>
      <c r="AE34" s="180">
        <v>47.881733163955133</v>
      </c>
    </row>
    <row r="35" spans="1:31">
      <c r="A35" s="177" t="s">
        <v>27</v>
      </c>
      <c r="B35" s="982">
        <v>58.780643764367113</v>
      </c>
      <c r="C35" s="983">
        <v>74.423900319120023</v>
      </c>
      <c r="D35" s="984">
        <v>18.247601376700075</v>
      </c>
      <c r="E35" s="179">
        <v>80.573184359325992</v>
      </c>
      <c r="F35" s="983">
        <v>80.573184359325992</v>
      </c>
      <c r="G35" s="983">
        <v>23.797264273337749</v>
      </c>
      <c r="H35" s="178">
        <v>46.445631482200234</v>
      </c>
      <c r="I35" s="179">
        <v>51.74046873036999</v>
      </c>
      <c r="J35" s="180">
        <v>19.693823506340024</v>
      </c>
      <c r="K35" s="179">
        <v>55.146713958118077</v>
      </c>
      <c r="L35" s="179">
        <v>55.146713958118077</v>
      </c>
      <c r="M35" s="179">
        <v>19.693823506340014</v>
      </c>
      <c r="N35" s="178">
        <v>44.204597564502393</v>
      </c>
      <c r="O35" s="179">
        <v>46.191702144018699</v>
      </c>
      <c r="P35" s="180">
        <v>24.24056176162107</v>
      </c>
      <c r="Q35" s="179">
        <v>49.54565102654275</v>
      </c>
      <c r="R35" s="179">
        <v>47.070272685300573</v>
      </c>
      <c r="S35" s="179">
        <v>24.24056176162107</v>
      </c>
      <c r="T35" s="178">
        <v>40.197022276541595</v>
      </c>
      <c r="U35" s="179">
        <v>41.464796661267819</v>
      </c>
      <c r="V35" s="180">
        <v>26.82111828861148</v>
      </c>
      <c r="W35" s="179">
        <v>43.485240496846586</v>
      </c>
      <c r="X35" s="179">
        <v>42.053438923926656</v>
      </c>
      <c r="Y35" s="179">
        <v>26.82111828861148</v>
      </c>
      <c r="Z35" s="178">
        <v>38.567899535638105</v>
      </c>
      <c r="AA35" s="179">
        <v>39.124864440845208</v>
      </c>
      <c r="AB35" s="180">
        <v>29.65063021035138</v>
      </c>
      <c r="AC35" s="179">
        <v>40.471826997897722</v>
      </c>
      <c r="AD35" s="179">
        <v>39.517292615951106</v>
      </c>
      <c r="AE35" s="180">
        <v>29.65063021035138</v>
      </c>
    </row>
    <row r="36" spans="1:31">
      <c r="A36" s="177" t="s">
        <v>43</v>
      </c>
      <c r="B36" s="982">
        <v>78.820098047512886</v>
      </c>
      <c r="C36" s="983">
        <v>78.820098047512886</v>
      </c>
      <c r="D36" s="984">
        <v>15.280392190051451</v>
      </c>
      <c r="E36" s="179">
        <v>59.452908062862321</v>
      </c>
      <c r="F36" s="983">
        <v>67.350338569482702</v>
      </c>
      <c r="G36" s="983">
        <v>20.625522820589779</v>
      </c>
      <c r="H36" s="178">
        <v>79.946005272080512</v>
      </c>
      <c r="I36" s="179">
        <v>79.946005272080512</v>
      </c>
      <c r="J36" s="180">
        <v>19.784021088322035</v>
      </c>
      <c r="K36" s="179">
        <v>61.101061275686696</v>
      </c>
      <c r="L36" s="179">
        <v>73.992866032318446</v>
      </c>
      <c r="M36" s="179">
        <v>23.311807304477338</v>
      </c>
      <c r="N36" s="178">
        <v>68.888216418861134</v>
      </c>
      <c r="O36" s="179">
        <v>79.769945045807845</v>
      </c>
      <c r="P36" s="180">
        <v>22.012830201594269</v>
      </c>
      <c r="Q36" s="179">
        <v>57.673015463024122</v>
      </c>
      <c r="R36" s="179">
        <v>77.376904467051972</v>
      </c>
      <c r="S36" s="179">
        <v>24.645506482307177</v>
      </c>
      <c r="T36" s="178">
        <v>56.004243142865541</v>
      </c>
      <c r="U36" s="179">
        <v>63.29500132291983</v>
      </c>
      <c r="V36" s="180">
        <v>24.597734377296721</v>
      </c>
      <c r="W36" s="179">
        <v>53.193773457328483</v>
      </c>
      <c r="X36" s="179">
        <v>68.17510558860134</v>
      </c>
      <c r="Y36" s="179">
        <v>26.361627485374374</v>
      </c>
      <c r="Z36" s="178">
        <v>53.854041111775295</v>
      </c>
      <c r="AA36" s="179">
        <v>58.714546565144822</v>
      </c>
      <c r="AB36" s="180">
        <v>32.916368601396087</v>
      </c>
      <c r="AC36" s="179">
        <v>51.980394654750583</v>
      </c>
      <c r="AD36" s="179">
        <v>61.96794940893249</v>
      </c>
      <c r="AE36" s="180">
        <v>34.09229734011452</v>
      </c>
    </row>
    <row r="37" spans="1:31">
      <c r="A37" s="177" t="s">
        <v>58</v>
      </c>
      <c r="B37" s="982">
        <v>108.65702704306395</v>
      </c>
      <c r="C37" s="983">
        <v>100</v>
      </c>
      <c r="D37" s="984">
        <v>18.83470313315625</v>
      </c>
      <c r="E37" s="179">
        <v>100</v>
      </c>
      <c r="F37" s="983">
        <v>100</v>
      </c>
      <c r="G37" s="983">
        <v>21.028107789972651</v>
      </c>
      <c r="H37" s="178">
        <v>81.778240221892645</v>
      </c>
      <c r="I37" s="179">
        <v>109.97376447380051</v>
      </c>
      <c r="J37" s="180">
        <v>23.101685262555339</v>
      </c>
      <c r="K37" s="179">
        <v>96.634194002743286</v>
      </c>
      <c r="L37" s="179">
        <v>113.22430431568247</v>
      </c>
      <c r="M37" s="179">
        <v>27.374075296886215</v>
      </c>
      <c r="N37" s="178">
        <v>69.521666587740725</v>
      </c>
      <c r="O37" s="179">
        <v>89.790989223581306</v>
      </c>
      <c r="P37" s="180">
        <v>25.376777730066536</v>
      </c>
      <c r="Q37" s="179">
        <v>79.358061859571691</v>
      </c>
      <c r="R37" s="179">
        <v>91.090580914485628</v>
      </c>
      <c r="S37" s="179">
        <v>28.307447051558967</v>
      </c>
      <c r="T37" s="178">
        <v>57.128877868391626</v>
      </c>
      <c r="U37" s="179">
        <v>70.157991130582118</v>
      </c>
      <c r="V37" s="180">
        <v>28.18979267811056</v>
      </c>
      <c r="W37" s="179">
        <v>63.366228307478977</v>
      </c>
      <c r="X37" s="179">
        <v>71.922191418596128</v>
      </c>
      <c r="Y37" s="179">
        <v>29.594166723782976</v>
      </c>
      <c r="Z37" s="178">
        <v>48.381288874016462</v>
      </c>
      <c r="AA37" s="179">
        <v>55.128784715133186</v>
      </c>
      <c r="AB37" s="180">
        <v>29.225472288824371</v>
      </c>
      <c r="AC37" s="179">
        <v>51.143431777017454</v>
      </c>
      <c r="AD37" s="179">
        <v>56.620271126916364</v>
      </c>
      <c r="AE37" s="180">
        <v>29.474090777825847</v>
      </c>
    </row>
    <row r="38" spans="1:31">
      <c r="A38" s="177" t="s">
        <v>570</v>
      </c>
      <c r="B38" s="982">
        <v>17.882488955109356</v>
      </c>
      <c r="C38" s="983">
        <v>15.75899999999999</v>
      </c>
      <c r="D38" s="984">
        <v>20.007791164087497</v>
      </c>
      <c r="E38" s="179">
        <v>15.75899999999999</v>
      </c>
      <c r="F38" s="983">
        <v>15.75899999999999</v>
      </c>
      <c r="G38" s="983">
        <v>20.007791164087475</v>
      </c>
      <c r="H38" s="178">
        <v>21.743610906974208</v>
      </c>
      <c r="I38" s="179">
        <v>20.340911449048637</v>
      </c>
      <c r="J38" s="180">
        <v>23.146310364899779</v>
      </c>
      <c r="K38" s="179">
        <v>19.639561720085862</v>
      </c>
      <c r="L38" s="179">
        <v>18.23686226216029</v>
      </c>
      <c r="M38" s="179">
        <v>23.146310364899758</v>
      </c>
      <c r="N38" s="178">
        <v>24.538560378338971</v>
      </c>
      <c r="O38" s="179">
        <v>23.491769738096004</v>
      </c>
      <c r="P38" s="180">
        <v>25.585351018581925</v>
      </c>
      <c r="Q38" s="179">
        <v>22.968374417974523</v>
      </c>
      <c r="R38" s="179">
        <v>21.92158377773157</v>
      </c>
      <c r="S38" s="179">
        <v>25.585351018581914</v>
      </c>
      <c r="T38" s="178">
        <v>27.251305453487106</v>
      </c>
      <c r="U38" s="179">
        <v>26.54995572452432</v>
      </c>
      <c r="V38" s="180">
        <v>27.952655182449881</v>
      </c>
      <c r="W38" s="179">
        <v>26.199280860042929</v>
      </c>
      <c r="X38" s="179">
        <v>25.497931131080154</v>
      </c>
      <c r="Y38" s="179">
        <v>27.95265518244987</v>
      </c>
      <c r="Z38" s="178">
        <v>30.453218479038568</v>
      </c>
      <c r="AA38" s="179">
        <v>29.985651993063389</v>
      </c>
      <c r="AB38" s="180">
        <v>30.920784965013759</v>
      </c>
      <c r="AC38" s="179">
        <v>29.751868750075793</v>
      </c>
      <c r="AD38" s="179">
        <v>29.284302264100603</v>
      </c>
      <c r="AE38" s="180">
        <v>30.92078496501377</v>
      </c>
    </row>
    <row r="39" spans="1:31">
      <c r="A39" s="177" t="s">
        <v>60</v>
      </c>
      <c r="B39" s="982">
        <v>70.36300699565723</v>
      </c>
      <c r="C39" s="983">
        <v>69.382478040595828</v>
      </c>
      <c r="D39" s="984">
        <v>6.5503468543659737</v>
      </c>
      <c r="E39" s="179">
        <v>49.111764538684554</v>
      </c>
      <c r="F39" s="983">
        <v>59.952879916210591</v>
      </c>
      <c r="G39" s="983">
        <v>56.42134777942578</v>
      </c>
      <c r="H39" s="178">
        <v>72.775396509578755</v>
      </c>
      <c r="I39" s="179">
        <v>76.579435506793246</v>
      </c>
      <c r="J39" s="180">
        <v>15.203228923881539</v>
      </c>
      <c r="K39" s="179">
        <v>63.200764595531801</v>
      </c>
      <c r="L39" s="179">
        <v>70.355900744699014</v>
      </c>
      <c r="M39" s="179">
        <v>48.118089534421017</v>
      </c>
      <c r="N39" s="178">
        <v>62.429400380282651</v>
      </c>
      <c r="O39" s="179">
        <v>71.540233005853565</v>
      </c>
      <c r="P39" s="180">
        <v>19.465096211851872</v>
      </c>
      <c r="Q39" s="179">
        <v>70.140122832486412</v>
      </c>
      <c r="R39" s="179">
        <v>75.479776675148514</v>
      </c>
      <c r="S39" s="179">
        <v>44.028425025687312</v>
      </c>
      <c r="T39" s="178">
        <v>52.387698254789385</v>
      </c>
      <c r="U39" s="179">
        <v>58.491956113921894</v>
      </c>
      <c r="V39" s="180">
        <v>23.601614461940766</v>
      </c>
      <c r="W39" s="179">
        <v>71.484622818486727</v>
      </c>
      <c r="X39" s="179">
        <v>77.588880677619244</v>
      </c>
      <c r="Y39" s="179">
        <v>40.059044767210509</v>
      </c>
      <c r="Z39" s="178">
        <v>47.658764898717152</v>
      </c>
      <c r="AA39" s="179">
        <v>51.728270138138832</v>
      </c>
      <c r="AB39" s="180">
        <v>28.468042370151402</v>
      </c>
      <c r="AC39" s="179">
        <v>61.295931631705614</v>
      </c>
      <c r="AD39" s="179">
        <v>65.365436871127287</v>
      </c>
      <c r="AE39" s="180">
        <v>39.439662573664556</v>
      </c>
    </row>
    <row r="40" spans="1:31" ht="12.2" customHeight="1">
      <c r="A40" s="181" t="s">
        <v>61</v>
      </c>
      <c r="B40" s="995">
        <v>28.490041241715979</v>
      </c>
      <c r="C40" s="996">
        <v>21.017984335152263</v>
      </c>
      <c r="D40" s="997">
        <v>27.823012806141499</v>
      </c>
      <c r="E40" s="183">
        <v>6.4853411175042286</v>
      </c>
      <c r="F40" s="996">
        <v>8.7648451305775037</v>
      </c>
      <c r="G40" s="996">
        <v>46.524569664669968</v>
      </c>
      <c r="H40" s="182">
        <v>28.228021445559236</v>
      </c>
      <c r="I40" s="183">
        <v>29.854807036874032</v>
      </c>
      <c r="J40" s="184">
        <v>28.325188452053418</v>
      </c>
      <c r="K40" s="183">
        <v>31.901842837424731</v>
      </c>
      <c r="L40" s="183">
        <v>29.489041850577703</v>
      </c>
      <c r="M40" s="183">
        <v>40.668215978682596</v>
      </c>
      <c r="N40" s="182">
        <v>28.500016004148677</v>
      </c>
      <c r="O40" s="183">
        <v>28.445378385726872</v>
      </c>
      <c r="P40" s="184">
        <v>28.572528695562028</v>
      </c>
      <c r="Q40" s="183">
        <v>37.9252234007228</v>
      </c>
      <c r="R40" s="183">
        <v>40.191048348077359</v>
      </c>
      <c r="S40" s="183">
        <v>37.78374326767311</v>
      </c>
      <c r="T40" s="182">
        <v>29.372596331859246</v>
      </c>
      <c r="U40" s="183">
        <v>28.239997744463707</v>
      </c>
      <c r="V40" s="184">
        <v>28.812594226026555</v>
      </c>
      <c r="W40" s="183">
        <v>39.585994017838686</v>
      </c>
      <c r="X40" s="183">
        <v>42.281110382552924</v>
      </c>
      <c r="Y40" s="183">
        <v>34.984107989341162</v>
      </c>
      <c r="Z40" s="182">
        <v>32.681730887906213</v>
      </c>
      <c r="AA40" s="183">
        <v>28.593331829642509</v>
      </c>
      <c r="AB40" s="184">
        <v>30.919843629457311</v>
      </c>
      <c r="AC40" s="183">
        <v>36.795855701566651</v>
      </c>
      <c r="AD40" s="183">
        <v>37.954073588368672</v>
      </c>
      <c r="AE40" s="184">
        <v>33.982933234497061</v>
      </c>
    </row>
    <row r="41" spans="1:31" s="185" customFormat="1">
      <c r="A41" s="196" t="s">
        <v>219</v>
      </c>
      <c r="B41" s="998">
        <v>67.804183875906915</v>
      </c>
      <c r="C41" s="999">
        <v>72.440026068245501</v>
      </c>
      <c r="D41" s="999">
        <v>22.967015957644438</v>
      </c>
      <c r="E41" s="197">
        <v>61.326557742103375</v>
      </c>
      <c r="F41" s="999">
        <v>68.279568524399053</v>
      </c>
      <c r="G41" s="1000">
        <v>32.706667052386557</v>
      </c>
      <c r="H41" s="198">
        <v>59.030372272197056</v>
      </c>
      <c r="I41" s="198">
        <v>67.035846984712137</v>
      </c>
      <c r="J41" s="198">
        <v>24.704172293475899</v>
      </c>
      <c r="K41" s="197">
        <v>59.484834536278733</v>
      </c>
      <c r="L41" s="198">
        <v>69.067882431993183</v>
      </c>
      <c r="M41" s="199">
        <v>32.817791497851303</v>
      </c>
      <c r="N41" s="198">
        <v>53.682149471266676</v>
      </c>
      <c r="O41" s="198">
        <v>61.882371600916436</v>
      </c>
      <c r="P41" s="198">
        <v>27.137911752620788</v>
      </c>
      <c r="Q41" s="197">
        <v>57.599508331511039</v>
      </c>
      <c r="R41" s="198">
        <v>66.085152147376689</v>
      </c>
      <c r="S41" s="199">
        <v>34.044696268644998</v>
      </c>
      <c r="T41" s="198">
        <v>47.972070656637968</v>
      </c>
      <c r="U41" s="198">
        <v>53.231111402582997</v>
      </c>
      <c r="V41" s="198">
        <v>29.780447426354371</v>
      </c>
      <c r="W41" s="197">
        <v>55.112068483877778</v>
      </c>
      <c r="X41" s="198">
        <v>59.518738360058997</v>
      </c>
      <c r="Y41" s="199">
        <v>35.090660218608157</v>
      </c>
      <c r="Z41" s="198">
        <v>45.557647495241838</v>
      </c>
      <c r="AA41" s="198">
        <v>48.401545866127776</v>
      </c>
      <c r="AB41" s="198">
        <v>33.10082749329144</v>
      </c>
      <c r="AC41" s="197">
        <v>51.217770561998734</v>
      </c>
      <c r="AD41" s="198">
        <v>53.768326876519275</v>
      </c>
      <c r="AE41" s="199">
        <v>36.630917523744834</v>
      </c>
    </row>
    <row r="42" spans="1:31" ht="12.2" customHeight="1">
      <c r="A42" s="394" t="s">
        <v>64</v>
      </c>
      <c r="B42" s="983">
        <f>AVERAGE(B8:B40)</f>
        <v>67.804183875906915</v>
      </c>
      <c r="C42" s="983">
        <f t="shared" ref="C42:AE42" si="0">AVERAGE(C8:C40)</f>
        <v>72.440026068245501</v>
      </c>
      <c r="D42" s="983">
        <f t="shared" si="0"/>
        <v>22.967015957644438</v>
      </c>
      <c r="E42" s="179">
        <f t="shared" si="0"/>
        <v>61.326557742103375</v>
      </c>
      <c r="F42" s="983">
        <f t="shared" si="0"/>
        <v>68.279568524399053</v>
      </c>
      <c r="G42" s="983">
        <f t="shared" si="0"/>
        <v>32.706667052386557</v>
      </c>
      <c r="H42" s="179">
        <f t="shared" si="0"/>
        <v>59.030372272197056</v>
      </c>
      <c r="I42" s="179">
        <f t="shared" si="0"/>
        <v>67.035846984712137</v>
      </c>
      <c r="J42" s="179">
        <f t="shared" si="0"/>
        <v>24.704172293475899</v>
      </c>
      <c r="K42" s="179">
        <f t="shared" si="0"/>
        <v>59.484834536278733</v>
      </c>
      <c r="L42" s="179">
        <f t="shared" si="0"/>
        <v>69.067882431993183</v>
      </c>
      <c r="M42" s="179">
        <f t="shared" si="0"/>
        <v>32.817791497851303</v>
      </c>
      <c r="N42" s="179">
        <f t="shared" si="0"/>
        <v>53.682149471266676</v>
      </c>
      <c r="O42" s="179">
        <f t="shared" si="0"/>
        <v>61.882371600916436</v>
      </c>
      <c r="P42" s="179">
        <f t="shared" si="0"/>
        <v>27.137911752620788</v>
      </c>
      <c r="Q42" s="179">
        <f t="shared" si="0"/>
        <v>57.599508331511039</v>
      </c>
      <c r="R42" s="179">
        <f t="shared" si="0"/>
        <v>66.085152147376689</v>
      </c>
      <c r="S42" s="179">
        <f t="shared" si="0"/>
        <v>34.044696268644998</v>
      </c>
      <c r="T42" s="179">
        <f t="shared" si="0"/>
        <v>47.972070656637968</v>
      </c>
      <c r="U42" s="179">
        <f t="shared" si="0"/>
        <v>53.231111402582997</v>
      </c>
      <c r="V42" s="179">
        <f t="shared" si="0"/>
        <v>29.780447426354371</v>
      </c>
      <c r="W42" s="179">
        <f t="shared" si="0"/>
        <v>55.112068483877778</v>
      </c>
      <c r="X42" s="179">
        <f t="shared" si="0"/>
        <v>59.518738360058997</v>
      </c>
      <c r="Y42" s="179">
        <f t="shared" si="0"/>
        <v>35.090660218608157</v>
      </c>
      <c r="Z42" s="179">
        <f t="shared" si="0"/>
        <v>45.557647495241838</v>
      </c>
      <c r="AA42" s="179">
        <f t="shared" si="0"/>
        <v>48.401545866127776</v>
      </c>
      <c r="AB42" s="179">
        <f t="shared" si="0"/>
        <v>33.10082749329144</v>
      </c>
      <c r="AC42" s="179">
        <f t="shared" si="0"/>
        <v>51.217770561998734</v>
      </c>
      <c r="AD42" s="179">
        <f t="shared" si="0"/>
        <v>53.768326876519275</v>
      </c>
      <c r="AE42" s="179">
        <f t="shared" si="0"/>
        <v>36.630917523744834</v>
      </c>
    </row>
    <row r="43" spans="1:31" ht="12.2" customHeight="1">
      <c r="A43" s="394" t="s">
        <v>3323</v>
      </c>
      <c r="B43" s="983">
        <f>STDEV(B8:B40)</f>
        <v>29.13851667597406</v>
      </c>
      <c r="C43" s="983">
        <f t="shared" ref="C43:AE43" si="1">STDEV(C8:C40)</f>
        <v>34.928827673729991</v>
      </c>
      <c r="D43" s="983">
        <f t="shared" si="1"/>
        <v>14.814995341814981</v>
      </c>
      <c r="E43" s="179">
        <f t="shared" si="1"/>
        <v>32.893285176224182</v>
      </c>
      <c r="F43" s="983">
        <f t="shared" si="1"/>
        <v>32.183611485345587</v>
      </c>
      <c r="G43" s="983">
        <f t="shared" si="1"/>
        <v>18.933436336529279</v>
      </c>
      <c r="H43" s="179">
        <f t="shared" si="1"/>
        <v>22.576027170803776</v>
      </c>
      <c r="I43" s="179">
        <f t="shared" si="1"/>
        <v>27.63252986893654</v>
      </c>
      <c r="J43" s="179">
        <f t="shared" si="1"/>
        <v>12.931120051859962</v>
      </c>
      <c r="K43" s="179">
        <f t="shared" si="1"/>
        <v>25.926486945570119</v>
      </c>
      <c r="L43" s="179">
        <f t="shared" si="1"/>
        <v>27.891934156870711</v>
      </c>
      <c r="M43" s="179">
        <f t="shared" si="1"/>
        <v>17.056692749003677</v>
      </c>
      <c r="N43" s="179">
        <f t="shared" si="1"/>
        <v>18.191883986415359</v>
      </c>
      <c r="O43" s="179">
        <f t="shared" si="1"/>
        <v>22.794316197356181</v>
      </c>
      <c r="P43" s="179">
        <f t="shared" si="1"/>
        <v>11.009748560077401</v>
      </c>
      <c r="Q43" s="179">
        <f t="shared" si="1"/>
        <v>20.509593415204947</v>
      </c>
      <c r="R43" s="179">
        <f t="shared" si="1"/>
        <v>24.425186722566352</v>
      </c>
      <c r="S43" s="179">
        <f t="shared" si="1"/>
        <v>14.353079575840344</v>
      </c>
      <c r="T43" s="179">
        <f t="shared" si="1"/>
        <v>13.775152325526612</v>
      </c>
      <c r="U43" s="179">
        <f t="shared" si="1"/>
        <v>16.905584676459487</v>
      </c>
      <c r="V43" s="179">
        <f t="shared" si="1"/>
        <v>9.369445023799722</v>
      </c>
      <c r="W43" s="179">
        <f t="shared" si="1"/>
        <v>14.99413466698787</v>
      </c>
      <c r="X43" s="179">
        <f t="shared" si="1"/>
        <v>18.94775439855049</v>
      </c>
      <c r="Y43" s="179">
        <f t="shared" si="1"/>
        <v>11.553571428069615</v>
      </c>
      <c r="Z43" s="179">
        <f t="shared" si="1"/>
        <v>11.393158717209104</v>
      </c>
      <c r="AA43" s="179">
        <f t="shared" si="1"/>
        <v>13.03711569323027</v>
      </c>
      <c r="AB43" s="179">
        <f t="shared" si="1"/>
        <v>8.4310043645802946</v>
      </c>
      <c r="AC43" s="179">
        <f t="shared" si="1"/>
        <v>12.053967737229675</v>
      </c>
      <c r="AD43" s="179">
        <f t="shared" si="1"/>
        <v>14.389238768168385</v>
      </c>
      <c r="AE43" s="179">
        <f t="shared" si="1"/>
        <v>9.7444082768341929</v>
      </c>
    </row>
    <row r="44" spans="1:31" ht="12.2" customHeight="1">
      <c r="A44" s="668" t="s">
        <v>3324</v>
      </c>
      <c r="B44" s="1001">
        <f>-(B33-B42)/B43</f>
        <v>-0.26629558958671062</v>
      </c>
      <c r="C44" s="1001">
        <f t="shared" ref="C44:AE44" si="2">-(C33-C42)/C43</f>
        <v>-0.16345745330707911</v>
      </c>
      <c r="D44" s="1001">
        <f t="shared" si="2"/>
        <v>1.6560947591568442</v>
      </c>
      <c r="E44" s="1001">
        <f t="shared" si="2"/>
        <v>1.196711234877923</v>
      </c>
      <c r="F44" s="1001">
        <f t="shared" si="2"/>
        <v>-0.19062054376137796</v>
      </c>
      <c r="G44" s="1001">
        <f t="shared" si="2"/>
        <v>1.8102729281703067</v>
      </c>
      <c r="H44" s="1001">
        <f t="shared" si="2"/>
        <v>0.70912157365662976</v>
      </c>
      <c r="I44" s="1001">
        <f t="shared" si="2"/>
        <v>0.30518478233183871</v>
      </c>
      <c r="J44" s="1001">
        <f t="shared" si="2"/>
        <v>2.2876999062534122</v>
      </c>
      <c r="K44" s="1001">
        <f t="shared" si="2"/>
        <v>1.9995061544483594</v>
      </c>
      <c r="L44" s="1001">
        <f t="shared" si="2"/>
        <v>-0.24440874378600413</v>
      </c>
      <c r="M44" s="1001">
        <f t="shared" si="2"/>
        <v>2.2100498548857872</v>
      </c>
      <c r="N44" s="1001">
        <f t="shared" si="2"/>
        <v>0.76967633739597341</v>
      </c>
      <c r="O44" s="1001">
        <f t="shared" si="2"/>
        <v>0.64704394644444108</v>
      </c>
      <c r="P44" s="1001">
        <f t="shared" si="2"/>
        <v>2.1075482045212297</v>
      </c>
      <c r="Q44" s="1001">
        <f t="shared" si="2"/>
        <v>2.1609223807972611</v>
      </c>
      <c r="R44" s="1001">
        <f t="shared" si="2"/>
        <v>0.581162257201147</v>
      </c>
      <c r="S44" s="1001">
        <f t="shared" si="2"/>
        <v>2.0978327450179015</v>
      </c>
      <c r="T44" s="1001">
        <f t="shared" si="2"/>
        <v>0.83733799852816482</v>
      </c>
      <c r="U44" s="1001">
        <f t="shared" si="2"/>
        <v>0.86614364884849582</v>
      </c>
      <c r="V44" s="1001">
        <f t="shared" si="2"/>
        <v>1.8456399819718805</v>
      </c>
      <c r="W44" s="1001">
        <f t="shared" si="2"/>
        <v>0.75876788774552162</v>
      </c>
      <c r="X44" s="1001">
        <f t="shared" si="2"/>
        <v>0.93643272353652052</v>
      </c>
      <c r="Y44" s="1001">
        <f t="shared" si="2"/>
        <v>1.9563504910829586</v>
      </c>
      <c r="Z44" s="1001">
        <f t="shared" si="2"/>
        <v>0.56818677395425499</v>
      </c>
      <c r="AA44" s="1001">
        <f t="shared" si="2"/>
        <v>0.604692865792537</v>
      </c>
      <c r="AB44" s="1001">
        <f t="shared" si="2"/>
        <v>1.1840993545540579</v>
      </c>
      <c r="AC44" s="1001">
        <f t="shared" si="2"/>
        <v>0.60300804779303407</v>
      </c>
      <c r="AD44" s="1001">
        <f t="shared" si="2"/>
        <v>0.77318675718001306</v>
      </c>
      <c r="AE44" s="1001">
        <f t="shared" si="2"/>
        <v>1.3867683365567691</v>
      </c>
    </row>
    <row r="45" spans="1:31" ht="64.5" customHeight="1">
      <c r="A45" s="1150" t="s">
        <v>571</v>
      </c>
      <c r="B45" s="1150"/>
      <c r="C45" s="1150"/>
      <c r="D45" s="1150"/>
      <c r="E45" s="1150"/>
      <c r="F45" s="1150"/>
      <c r="G45" s="1150"/>
      <c r="H45" s="1150"/>
      <c r="I45" s="1150"/>
      <c r="J45" s="1150"/>
      <c r="K45" s="1150"/>
      <c r="L45" s="1150"/>
      <c r="M45" s="1150"/>
      <c r="N45" s="1150"/>
      <c r="O45" s="1150"/>
      <c r="P45" s="1150"/>
      <c r="Q45" s="1150"/>
      <c r="R45" s="1150"/>
      <c r="S45" s="1150"/>
      <c r="T45" s="1151"/>
      <c r="U45" s="1151"/>
      <c r="V45" s="1151"/>
      <c r="W45" s="1151"/>
      <c r="X45" s="1151"/>
      <c r="Y45" s="1151"/>
      <c r="Z45" s="1151"/>
      <c r="AA45" s="1151"/>
      <c r="AB45" s="1151"/>
      <c r="AC45" s="1151"/>
      <c r="AD45" s="1151"/>
      <c r="AE45" s="1151"/>
    </row>
    <row r="46" spans="1:31" ht="12.75" customHeight="1">
      <c r="A46" s="1152" t="s">
        <v>572</v>
      </c>
      <c r="B46" s="1152"/>
      <c r="C46" s="1152"/>
      <c r="D46" s="1152"/>
      <c r="E46" s="1152"/>
      <c r="F46" s="1152"/>
      <c r="G46" s="1152"/>
      <c r="H46" s="1152"/>
      <c r="I46" s="1152"/>
      <c r="J46" s="1152"/>
      <c r="K46" s="1152"/>
      <c r="L46" s="1152"/>
      <c r="M46" s="1152"/>
      <c r="N46" s="1152"/>
      <c r="O46" s="1152"/>
      <c r="P46" s="1152"/>
      <c r="Q46" s="1152"/>
      <c r="R46" s="1152"/>
      <c r="S46" s="1152"/>
      <c r="T46" s="1153"/>
      <c r="U46" s="1153"/>
      <c r="V46" s="1153"/>
      <c r="W46" s="1153"/>
      <c r="X46" s="1153"/>
      <c r="Y46" s="1153"/>
      <c r="Z46" s="1153"/>
      <c r="AA46" s="1153"/>
      <c r="AB46" s="1153"/>
      <c r="AC46" s="1153"/>
      <c r="AD46" s="1153"/>
      <c r="AE46" s="1153"/>
    </row>
    <row r="47" spans="1:31" ht="14.25" customHeight="1">
      <c r="A47" s="1145" t="s">
        <v>573</v>
      </c>
      <c r="B47" s="1145"/>
      <c r="C47" s="1145"/>
      <c r="D47" s="1145"/>
      <c r="E47" s="1145"/>
      <c r="F47" s="1145"/>
      <c r="G47" s="1145"/>
      <c r="H47" s="1145"/>
      <c r="I47" s="1145"/>
      <c r="J47" s="1145"/>
      <c r="K47" s="1145"/>
      <c r="L47" s="1145"/>
      <c r="M47" s="1145"/>
      <c r="N47" s="1145"/>
      <c r="O47" s="1145"/>
      <c r="P47" s="1145"/>
      <c r="Q47" s="1145"/>
      <c r="R47" s="1145"/>
      <c r="S47" s="1145"/>
      <c r="T47" s="1145"/>
      <c r="U47" s="1145"/>
      <c r="V47" s="1145"/>
      <c r="W47" s="1145"/>
      <c r="X47" s="1145"/>
      <c r="Y47" s="1145"/>
      <c r="Z47" s="1145"/>
      <c r="AA47" s="1145"/>
      <c r="AB47" s="1145"/>
      <c r="AC47" s="1145"/>
      <c r="AD47" s="1145"/>
      <c r="AE47" s="1145"/>
    </row>
    <row r="48" spans="1:31" ht="12" customHeight="1">
      <c r="A48" s="1145" t="s">
        <v>574</v>
      </c>
      <c r="B48" s="1145"/>
      <c r="C48" s="1145"/>
      <c r="D48" s="1145"/>
      <c r="E48" s="1145"/>
      <c r="F48" s="1145"/>
      <c r="G48" s="1145"/>
      <c r="H48" s="1145"/>
      <c r="I48" s="1145"/>
      <c r="J48" s="1145"/>
      <c r="K48" s="1145"/>
      <c r="L48" s="1145"/>
      <c r="M48" s="1145"/>
      <c r="N48" s="1145"/>
      <c r="O48" s="1145"/>
      <c r="P48" s="1145"/>
      <c r="Q48" s="1145"/>
      <c r="R48" s="1145"/>
      <c r="S48" s="1145"/>
      <c r="T48" s="1145"/>
      <c r="U48" s="1145"/>
      <c r="V48" s="1145"/>
      <c r="W48" s="1145"/>
      <c r="X48" s="1145"/>
      <c r="Y48" s="1145"/>
      <c r="Z48" s="1145"/>
      <c r="AA48" s="1145"/>
      <c r="AB48" s="1145"/>
      <c r="AC48" s="1145"/>
      <c r="AD48" s="1145"/>
      <c r="AE48" s="1145"/>
    </row>
    <row r="49" spans="1:31" s="186" customFormat="1" ht="53.25" customHeight="1">
      <c r="A49" s="1145" t="s">
        <v>575</v>
      </c>
      <c r="B49" s="1145"/>
      <c r="C49" s="1145"/>
      <c r="D49" s="1145"/>
      <c r="E49" s="1145"/>
      <c r="F49" s="1145"/>
      <c r="G49" s="1145"/>
      <c r="H49" s="1145"/>
      <c r="I49" s="1145"/>
      <c r="J49" s="1145"/>
      <c r="K49" s="1145"/>
      <c r="L49" s="1145"/>
      <c r="M49" s="1145"/>
      <c r="N49" s="1145"/>
      <c r="O49" s="1145"/>
      <c r="P49" s="1145"/>
      <c r="Q49" s="1145"/>
      <c r="R49" s="1145"/>
      <c r="S49" s="1145"/>
      <c r="T49" s="1145"/>
      <c r="U49" s="1145"/>
      <c r="V49" s="1145"/>
      <c r="W49" s="1145"/>
      <c r="X49" s="1145"/>
      <c r="Y49" s="1145"/>
      <c r="Z49" s="1145"/>
      <c r="AA49" s="1145"/>
      <c r="AB49" s="1145"/>
      <c r="AC49" s="1145"/>
      <c r="AD49" s="1145"/>
      <c r="AE49" s="1145"/>
    </row>
    <row r="50" spans="1:31">
      <c r="A50" s="1145" t="s">
        <v>576</v>
      </c>
      <c r="B50" s="1145"/>
      <c r="C50" s="1145"/>
      <c r="D50" s="1145"/>
      <c r="E50" s="1145"/>
      <c r="F50" s="1145"/>
      <c r="G50" s="1145"/>
      <c r="H50" s="1145"/>
      <c r="I50" s="1145"/>
      <c r="J50" s="1145"/>
      <c r="K50" s="1145"/>
    </row>
    <row r="51" spans="1:31">
      <c r="A51" s="187"/>
      <c r="B51" s="187"/>
      <c r="C51" s="187"/>
      <c r="D51" s="187"/>
      <c r="E51" s="187"/>
      <c r="F51" s="187"/>
      <c r="G51" s="187"/>
      <c r="H51" s="187"/>
      <c r="I51" s="187"/>
      <c r="J51" s="187"/>
      <c r="K51" s="187"/>
    </row>
    <row r="52" spans="1:31" ht="12.75" customHeight="1">
      <c r="A52" s="188" t="s">
        <v>577</v>
      </c>
      <c r="B52" s="188"/>
      <c r="C52" s="188"/>
      <c r="D52" s="189" t="s">
        <v>578</v>
      </c>
      <c r="E52" s="190"/>
      <c r="F52" s="190"/>
      <c r="G52" s="191"/>
      <c r="H52" s="191"/>
      <c r="I52" s="187"/>
      <c r="J52" s="187"/>
      <c r="K52" s="187"/>
      <c r="L52" s="192"/>
      <c r="M52" s="192"/>
      <c r="N52" s="192"/>
      <c r="O52" s="192"/>
      <c r="P52" s="192"/>
      <c r="Q52" s="192"/>
      <c r="R52" s="192"/>
      <c r="S52" s="192"/>
      <c r="T52" s="192"/>
      <c r="U52" s="192"/>
      <c r="V52" s="192"/>
      <c r="W52" s="192"/>
      <c r="X52" s="192"/>
      <c r="Y52" s="192"/>
      <c r="Z52" s="192"/>
      <c r="AA52" s="192"/>
      <c r="AB52" s="192"/>
      <c r="AC52" s="192"/>
      <c r="AD52" s="192"/>
      <c r="AE52" s="192"/>
    </row>
    <row r="53" spans="1:31" ht="16.5">
      <c r="A53" s="188"/>
      <c r="B53" s="1146"/>
      <c r="C53" s="1146"/>
      <c r="D53" s="188"/>
      <c r="E53" s="188"/>
      <c r="F53" s="188"/>
      <c r="G53" s="191"/>
      <c r="H53" s="191"/>
      <c r="I53" s="193"/>
      <c r="J53" s="193"/>
      <c r="K53" s="193"/>
    </row>
    <row r="54" spans="1:31" ht="16.5">
      <c r="A54" s="194" t="s">
        <v>579</v>
      </c>
      <c r="B54" s="188"/>
      <c r="C54" s="188"/>
      <c r="D54" s="191" t="s">
        <v>580</v>
      </c>
      <c r="E54" s="195"/>
      <c r="F54" s="195"/>
      <c r="G54" s="193"/>
      <c r="H54" s="193"/>
      <c r="I54" s="193"/>
      <c r="J54" s="193"/>
      <c r="K54" s="193"/>
    </row>
    <row r="55" spans="1:31">
      <c r="A55" s="188" t="s">
        <v>581</v>
      </c>
      <c r="B55" s="1146">
        <v>42429</v>
      </c>
      <c r="C55" s="1146"/>
      <c r="D55" s="188"/>
      <c r="E55" s="188"/>
      <c r="F55" s="188"/>
    </row>
  </sheetData>
  <mergeCells count="25">
    <mergeCell ref="N5:P5"/>
    <mergeCell ref="Q5:S5"/>
    <mergeCell ref="A1:AE1"/>
    <mergeCell ref="A2:AE2"/>
    <mergeCell ref="B4:G4"/>
    <mergeCell ref="H4:M4"/>
    <mergeCell ref="N4:S4"/>
    <mergeCell ref="T4:Y4"/>
    <mergeCell ref="Z4:AE4"/>
    <mergeCell ref="A50:K50"/>
    <mergeCell ref="B53:C53"/>
    <mergeCell ref="B55:C55"/>
    <mergeCell ref="T5:V5"/>
    <mergeCell ref="W5:Y5"/>
    <mergeCell ref="A47:AE47"/>
    <mergeCell ref="A48:AE48"/>
    <mergeCell ref="A49:AE49"/>
    <mergeCell ref="Z5:AB5"/>
    <mergeCell ref="AC5:AE5"/>
    <mergeCell ref="A45:AE45"/>
    <mergeCell ref="A46:AE46"/>
    <mergeCell ref="B5:D5"/>
    <mergeCell ref="E5:G5"/>
    <mergeCell ref="H5:J5"/>
    <mergeCell ref="K5:M5"/>
  </mergeCells>
  <hyperlinks>
    <hyperlink ref="D54" r:id="rId1"/>
    <hyperlink ref="D52" r:id="rId2"/>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D1F3FF"/>
  </sheetPr>
  <dimension ref="A1:S46"/>
  <sheetViews>
    <sheetView topLeftCell="A19" workbookViewId="0">
      <selection activeCell="A40" sqref="A40:A42"/>
    </sheetView>
  </sheetViews>
  <sheetFormatPr defaultRowHeight="16.5"/>
  <cols>
    <col min="1" max="1" width="39.140625" customWidth="1"/>
  </cols>
  <sheetData>
    <row r="1" spans="1:13">
      <c r="A1" s="203" t="s">
        <v>226</v>
      </c>
      <c r="B1" s="28"/>
      <c r="C1" s="28"/>
      <c r="D1" s="28"/>
      <c r="E1" s="28"/>
      <c r="F1" s="28"/>
      <c r="G1" s="28"/>
      <c r="H1" s="28"/>
      <c r="I1" s="28"/>
      <c r="J1" s="28"/>
      <c r="K1" s="28"/>
      <c r="L1" s="28"/>
      <c r="M1" s="28"/>
    </row>
    <row r="2" spans="1:13">
      <c r="A2" s="1118" t="s">
        <v>227</v>
      </c>
      <c r="B2" s="1120"/>
      <c r="C2" s="1124" t="s">
        <v>250</v>
      </c>
      <c r="D2" s="1125"/>
      <c r="E2" s="1125"/>
      <c r="F2" s="1125"/>
      <c r="G2" s="1125"/>
      <c r="H2" s="1125"/>
      <c r="I2" s="1125"/>
      <c r="J2" s="1125"/>
      <c r="K2" s="1125"/>
      <c r="L2" s="1125"/>
      <c r="M2" s="1126"/>
    </row>
    <row r="3" spans="1:13">
      <c r="A3" s="1118" t="s">
        <v>221</v>
      </c>
      <c r="B3" s="1120"/>
      <c r="C3" s="1124" t="s">
        <v>229</v>
      </c>
      <c r="D3" s="1125"/>
      <c r="E3" s="1125"/>
      <c r="F3" s="1125"/>
      <c r="G3" s="1125"/>
      <c r="H3" s="1125"/>
      <c r="I3" s="1125"/>
      <c r="J3" s="1125"/>
      <c r="K3" s="1125"/>
      <c r="L3" s="1125"/>
      <c r="M3" s="1126"/>
    </row>
    <row r="4" spans="1:13">
      <c r="A4" s="1118" t="s">
        <v>228</v>
      </c>
      <c r="B4" s="1120"/>
      <c r="C4" s="1124" t="s">
        <v>265</v>
      </c>
      <c r="D4" s="1125"/>
      <c r="E4" s="1125"/>
      <c r="F4" s="1125"/>
      <c r="G4" s="1125"/>
      <c r="H4" s="1125"/>
      <c r="I4" s="1125"/>
      <c r="J4" s="1125"/>
      <c r="K4" s="1125"/>
      <c r="L4" s="1125"/>
      <c r="M4" s="1126"/>
    </row>
    <row r="5" spans="1:13">
      <c r="A5" s="1113" t="s">
        <v>133</v>
      </c>
      <c r="B5" s="1115"/>
      <c r="C5" s="16" t="s">
        <v>96</v>
      </c>
      <c r="D5" s="16" t="s">
        <v>97</v>
      </c>
      <c r="E5" s="16" t="s">
        <v>98</v>
      </c>
      <c r="F5" s="16" t="s">
        <v>99</v>
      </c>
      <c r="G5" s="16" t="s">
        <v>100</v>
      </c>
      <c r="H5" s="16" t="s">
        <v>101</v>
      </c>
      <c r="I5" s="16" t="s">
        <v>102</v>
      </c>
      <c r="J5" s="16" t="s">
        <v>103</v>
      </c>
      <c r="K5" s="16" t="s">
        <v>104</v>
      </c>
      <c r="L5" s="16" t="s">
        <v>125</v>
      </c>
      <c r="M5" s="16" t="s">
        <v>136</v>
      </c>
    </row>
    <row r="6" spans="1:13">
      <c r="A6" s="17" t="s">
        <v>84</v>
      </c>
      <c r="B6" s="9" t="s">
        <v>46</v>
      </c>
      <c r="C6" s="9" t="s">
        <v>46</v>
      </c>
      <c r="D6" s="9" t="s">
        <v>46</v>
      </c>
      <c r="E6" s="9" t="s">
        <v>46</v>
      </c>
      <c r="F6" s="9" t="s">
        <v>46</v>
      </c>
      <c r="G6" s="9" t="s">
        <v>46</v>
      </c>
      <c r="H6" s="9" t="s">
        <v>46</v>
      </c>
      <c r="I6" s="9" t="s">
        <v>46</v>
      </c>
      <c r="J6" s="9" t="s">
        <v>46</v>
      </c>
      <c r="K6" s="9" t="s">
        <v>46</v>
      </c>
      <c r="L6" s="9" t="s">
        <v>46</v>
      </c>
      <c r="M6" s="9" t="s">
        <v>46</v>
      </c>
    </row>
    <row r="7" spans="1:13">
      <c r="A7" s="12" t="s">
        <v>45</v>
      </c>
      <c r="B7" s="9" t="s">
        <v>134</v>
      </c>
      <c r="C7" s="200">
        <v>0.01</v>
      </c>
      <c r="D7" s="200">
        <v>0.01</v>
      </c>
      <c r="E7" s="200">
        <v>0.01</v>
      </c>
      <c r="F7" s="200">
        <v>0.01</v>
      </c>
      <c r="G7" s="200">
        <v>0.03</v>
      </c>
      <c r="H7" s="200">
        <v>0.03</v>
      </c>
      <c r="I7" s="200">
        <v>0.02</v>
      </c>
      <c r="J7" s="200">
        <v>0.02</v>
      </c>
      <c r="K7" s="200">
        <v>0.01</v>
      </c>
      <c r="L7" s="200">
        <v>0.01</v>
      </c>
      <c r="M7" s="200">
        <v>0.01</v>
      </c>
    </row>
    <row r="8" spans="1:13">
      <c r="A8" s="4" t="s">
        <v>37</v>
      </c>
      <c r="B8" s="9" t="s">
        <v>134</v>
      </c>
      <c r="C8" s="201">
        <v>0.28999999999999998</v>
      </c>
      <c r="D8" s="201">
        <v>0.32</v>
      </c>
      <c r="E8" s="201">
        <v>0.39</v>
      </c>
      <c r="F8" s="201">
        <v>0.36</v>
      </c>
      <c r="G8" s="201">
        <v>0.36</v>
      </c>
      <c r="H8" s="201">
        <v>0.5</v>
      </c>
      <c r="I8" s="201">
        <v>0.5</v>
      </c>
      <c r="J8" s="201">
        <v>0.44</v>
      </c>
      <c r="K8" s="201">
        <v>0.44</v>
      </c>
      <c r="L8" s="201">
        <v>0.47</v>
      </c>
      <c r="M8" s="201">
        <v>0.5</v>
      </c>
    </row>
    <row r="9" spans="1:13">
      <c r="A9" s="4" t="s">
        <v>21</v>
      </c>
      <c r="B9" s="9" t="s">
        <v>134</v>
      </c>
      <c r="C9" s="200">
        <v>0.16</v>
      </c>
      <c r="D9" s="200">
        <v>0.16</v>
      </c>
      <c r="E9" s="200">
        <v>0.14000000000000001</v>
      </c>
      <c r="F9" s="200">
        <v>0.14000000000000001</v>
      </c>
      <c r="G9" s="200">
        <v>0.17</v>
      </c>
      <c r="H9" s="200">
        <v>0.17</v>
      </c>
      <c r="I9" s="200">
        <v>0.16</v>
      </c>
      <c r="J9" s="200">
        <v>0.15</v>
      </c>
      <c r="K9" s="200">
        <v>0.16</v>
      </c>
      <c r="L9" s="200">
        <v>0.16</v>
      </c>
      <c r="M9" s="200">
        <v>0.16</v>
      </c>
    </row>
    <row r="10" spans="1:13">
      <c r="A10" s="12" t="s">
        <v>47</v>
      </c>
      <c r="B10" s="9" t="s">
        <v>134</v>
      </c>
      <c r="C10" s="201">
        <v>0.08</v>
      </c>
      <c r="D10" s="201">
        <v>0.08</v>
      </c>
      <c r="E10" s="201">
        <v>0.08</v>
      </c>
      <c r="F10" s="201">
        <v>0.08</v>
      </c>
      <c r="G10" s="202">
        <v>0.09</v>
      </c>
      <c r="H10" s="202">
        <v>0.14000000000000001</v>
      </c>
      <c r="I10" s="202">
        <v>0.13</v>
      </c>
      <c r="J10" s="202">
        <v>0.1</v>
      </c>
      <c r="K10" s="202">
        <v>0.09</v>
      </c>
      <c r="L10" s="202">
        <v>0.08</v>
      </c>
      <c r="M10" s="202">
        <v>7.0000000000000007E-2</v>
      </c>
    </row>
    <row r="11" spans="1:13">
      <c r="A11" s="4" t="s">
        <v>62</v>
      </c>
      <c r="B11" s="9" t="s">
        <v>134</v>
      </c>
      <c r="C11" s="200"/>
      <c r="D11" s="200"/>
      <c r="E11" s="200"/>
      <c r="F11" s="200"/>
      <c r="G11" s="200">
        <v>0.04</v>
      </c>
      <c r="H11" s="200">
        <v>0.05</v>
      </c>
      <c r="I11" s="200">
        <v>0.03</v>
      </c>
      <c r="J11" s="200">
        <v>0.02</v>
      </c>
      <c r="K11" s="200">
        <v>0.04</v>
      </c>
      <c r="L11" s="200">
        <v>0.03</v>
      </c>
      <c r="M11" s="200">
        <v>0.04</v>
      </c>
    </row>
    <row r="12" spans="1:13">
      <c r="A12" s="4" t="s">
        <v>23</v>
      </c>
      <c r="B12" s="9" t="s">
        <v>134</v>
      </c>
      <c r="C12" s="201">
        <v>0.02</v>
      </c>
      <c r="D12" s="201">
        <v>0.01</v>
      </c>
      <c r="E12" s="201">
        <v>0.01</v>
      </c>
      <c r="F12" s="201">
        <v>0.01</v>
      </c>
      <c r="G12" s="201">
        <v>0.01</v>
      </c>
      <c r="H12" s="201">
        <v>0.03</v>
      </c>
      <c r="I12" s="201">
        <v>0.04</v>
      </c>
      <c r="J12" s="201">
        <v>0.01</v>
      </c>
      <c r="K12" s="201">
        <v>0.01</v>
      </c>
      <c r="L12" s="201">
        <v>0.02</v>
      </c>
      <c r="M12" s="201">
        <v>0.01</v>
      </c>
    </row>
    <row r="13" spans="1:13">
      <c r="A13" s="4" t="s">
        <v>24</v>
      </c>
      <c r="B13" s="9" t="s">
        <v>134</v>
      </c>
      <c r="C13" s="200">
        <v>0.52</v>
      </c>
      <c r="D13" s="200">
        <v>0.49</v>
      </c>
      <c r="E13" s="200">
        <v>0.42</v>
      </c>
      <c r="F13" s="200">
        <v>0.37</v>
      </c>
      <c r="G13" s="200">
        <v>0.35</v>
      </c>
      <c r="H13" s="200">
        <v>0.46</v>
      </c>
      <c r="I13" s="200">
        <v>0.66</v>
      </c>
      <c r="J13" s="200">
        <v>0.59</v>
      </c>
      <c r="K13" s="200">
        <v>0.53</v>
      </c>
      <c r="L13" s="200">
        <v>0.53</v>
      </c>
      <c r="M13" s="200">
        <v>0.52</v>
      </c>
    </row>
    <row r="14" spans="1:13">
      <c r="A14" s="4" t="s">
        <v>26</v>
      </c>
      <c r="B14" s="9" t="s">
        <v>134</v>
      </c>
      <c r="C14" s="201">
        <v>0.03</v>
      </c>
      <c r="D14" s="201">
        <v>0.03</v>
      </c>
      <c r="E14" s="201">
        <v>0.04</v>
      </c>
      <c r="F14" s="201">
        <v>0.02</v>
      </c>
      <c r="G14" s="201">
        <v>0.02</v>
      </c>
      <c r="H14" s="201">
        <v>0.12</v>
      </c>
      <c r="I14" s="201">
        <v>0.05</v>
      </c>
      <c r="J14" s="201">
        <v>0.08</v>
      </c>
      <c r="K14" s="201">
        <v>0.14000000000000001</v>
      </c>
      <c r="L14" s="201">
        <v>0.1</v>
      </c>
      <c r="M14" s="201">
        <v>7.0000000000000007E-2</v>
      </c>
    </row>
    <row r="15" spans="1:13">
      <c r="A15" s="4" t="s">
        <v>42</v>
      </c>
      <c r="B15" s="9" t="s">
        <v>134</v>
      </c>
      <c r="C15" s="200">
        <v>0.4</v>
      </c>
      <c r="D15" s="200">
        <v>0.37</v>
      </c>
      <c r="E15" s="200">
        <v>0.37</v>
      </c>
      <c r="F15" s="200">
        <v>0.36</v>
      </c>
      <c r="G15" s="200">
        <v>0.34</v>
      </c>
      <c r="H15" s="200">
        <v>0.41</v>
      </c>
      <c r="I15" s="200">
        <v>0.51</v>
      </c>
      <c r="J15" s="200">
        <v>0.5</v>
      </c>
      <c r="K15" s="200">
        <v>0.5</v>
      </c>
      <c r="L15" s="200">
        <v>0.48</v>
      </c>
      <c r="M15" s="200">
        <v>0.51</v>
      </c>
    </row>
    <row r="16" spans="1:13">
      <c r="A16" s="4" t="s">
        <v>28</v>
      </c>
      <c r="B16" s="9" t="s">
        <v>134</v>
      </c>
      <c r="C16" s="201">
        <v>0.3</v>
      </c>
      <c r="D16" s="201">
        <v>0.28999999999999998</v>
      </c>
      <c r="E16" s="201">
        <v>0.28999999999999998</v>
      </c>
      <c r="F16" s="201">
        <v>0.28000000000000003</v>
      </c>
      <c r="G16" s="201">
        <v>0.26</v>
      </c>
      <c r="H16" s="201">
        <v>0.37</v>
      </c>
      <c r="I16" s="201">
        <v>0.38</v>
      </c>
      <c r="J16" s="201">
        <v>0.35</v>
      </c>
      <c r="K16" s="201">
        <v>0.35</v>
      </c>
      <c r="L16" s="201">
        <v>0.35</v>
      </c>
      <c r="M16" s="201">
        <v>0.36</v>
      </c>
    </row>
    <row r="17" spans="1:13">
      <c r="A17" s="4" t="s">
        <v>25</v>
      </c>
      <c r="B17" s="9" t="s">
        <v>134</v>
      </c>
      <c r="C17" s="200">
        <v>0.44</v>
      </c>
      <c r="D17" s="200">
        <v>0.38</v>
      </c>
      <c r="E17" s="200">
        <v>0.35</v>
      </c>
      <c r="F17" s="200">
        <v>0.3</v>
      </c>
      <c r="G17" s="200">
        <v>0.3</v>
      </c>
      <c r="H17" s="200">
        <v>0.35</v>
      </c>
      <c r="I17" s="200">
        <v>0.27</v>
      </c>
      <c r="J17" s="200">
        <v>0.25</v>
      </c>
      <c r="K17" s="200">
        <v>0.22</v>
      </c>
      <c r="L17" s="200">
        <v>0.22</v>
      </c>
      <c r="M17" s="200">
        <v>0.21</v>
      </c>
    </row>
    <row r="18" spans="1:13">
      <c r="A18" s="4" t="s">
        <v>48</v>
      </c>
      <c r="B18" s="9" t="s">
        <v>134</v>
      </c>
      <c r="C18" s="201">
        <v>0.03</v>
      </c>
      <c r="D18" s="201">
        <v>0.04</v>
      </c>
      <c r="E18" s="201">
        <v>0.06</v>
      </c>
      <c r="F18" s="201">
        <v>0.05</v>
      </c>
      <c r="G18" s="201">
        <v>0.09</v>
      </c>
      <c r="H18" s="201">
        <v>0.02</v>
      </c>
      <c r="I18" s="201">
        <v>0.02</v>
      </c>
      <c r="J18" s="201"/>
      <c r="K18" s="201"/>
      <c r="L18" s="201"/>
      <c r="M18" s="201"/>
    </row>
    <row r="19" spans="1:13">
      <c r="A19" s="4" t="s">
        <v>34</v>
      </c>
      <c r="B19" s="9" t="s">
        <v>134</v>
      </c>
      <c r="C19" s="200">
        <v>0.04</v>
      </c>
      <c r="D19" s="200">
        <v>0.04</v>
      </c>
      <c r="E19" s="200">
        <v>0.06</v>
      </c>
      <c r="F19" s="200">
        <v>0.06</v>
      </c>
      <c r="G19" s="200">
        <v>0.06</v>
      </c>
      <c r="H19" s="200">
        <v>0.05</v>
      </c>
      <c r="I19" s="200">
        <v>0.05</v>
      </c>
      <c r="J19" s="200">
        <v>0.03</v>
      </c>
      <c r="K19" s="200">
        <v>0</v>
      </c>
      <c r="L19" s="200">
        <v>0</v>
      </c>
      <c r="M19" s="200">
        <v>0</v>
      </c>
    </row>
    <row r="20" spans="1:13">
      <c r="A20" s="4" t="s">
        <v>50</v>
      </c>
      <c r="B20" s="9" t="s">
        <v>134</v>
      </c>
      <c r="C20" s="201">
        <v>0.25</v>
      </c>
      <c r="D20" s="201">
        <v>0.24</v>
      </c>
      <c r="E20" s="201">
        <v>0.24</v>
      </c>
      <c r="F20" s="201">
        <v>0.25</v>
      </c>
      <c r="G20" s="201">
        <v>0.28999999999999998</v>
      </c>
      <c r="H20" s="201">
        <v>0.35</v>
      </c>
      <c r="I20" s="201">
        <v>0.43</v>
      </c>
      <c r="J20" s="201">
        <v>0.42</v>
      </c>
      <c r="K20" s="201">
        <v>0.39</v>
      </c>
      <c r="L20" s="201">
        <v>0.37</v>
      </c>
      <c r="M20" s="201"/>
    </row>
    <row r="21" spans="1:13">
      <c r="A21" s="4" t="s">
        <v>63</v>
      </c>
      <c r="B21" s="9" t="s">
        <v>134</v>
      </c>
      <c r="C21" s="200"/>
      <c r="D21" s="200">
        <v>0.09</v>
      </c>
      <c r="E21" s="200">
        <v>0.09</v>
      </c>
      <c r="F21" s="200">
        <v>0.08</v>
      </c>
      <c r="G21" s="200">
        <v>7.0000000000000007E-2</v>
      </c>
      <c r="H21" s="200">
        <v>0.08</v>
      </c>
      <c r="I21" s="200">
        <v>0.08</v>
      </c>
      <c r="J21" s="200">
        <v>0.08</v>
      </c>
      <c r="K21" s="200">
        <v>0.06</v>
      </c>
      <c r="L21" s="200">
        <v>7.0000000000000007E-2</v>
      </c>
      <c r="M21" s="200">
        <v>0.06</v>
      </c>
    </row>
    <row r="22" spans="1:13">
      <c r="A22" s="4" t="s">
        <v>29</v>
      </c>
      <c r="B22" s="9" t="s">
        <v>134</v>
      </c>
      <c r="C22" s="201">
        <v>0.22</v>
      </c>
      <c r="D22" s="201">
        <v>0.2</v>
      </c>
      <c r="E22" s="201">
        <v>0.17</v>
      </c>
      <c r="F22" s="201">
        <v>0.18</v>
      </c>
      <c r="G22" s="201">
        <v>0.18</v>
      </c>
      <c r="H22" s="201">
        <v>0.17</v>
      </c>
      <c r="I22" s="201">
        <v>0.15</v>
      </c>
      <c r="J22" s="201">
        <v>0.14000000000000001</v>
      </c>
      <c r="K22" s="201">
        <v>0.14000000000000001</v>
      </c>
      <c r="L22" s="201">
        <v>0.15</v>
      </c>
      <c r="M22" s="201">
        <v>0.13</v>
      </c>
    </row>
    <row r="23" spans="1:13">
      <c r="A23" s="4" t="s">
        <v>51</v>
      </c>
      <c r="B23" s="9" t="s">
        <v>134</v>
      </c>
      <c r="C23" s="200">
        <v>0.04</v>
      </c>
      <c r="D23" s="200">
        <v>0</v>
      </c>
      <c r="E23" s="200">
        <v>0</v>
      </c>
      <c r="F23" s="200">
        <v>0</v>
      </c>
      <c r="G23" s="200">
        <v>0.01</v>
      </c>
      <c r="H23" s="200">
        <v>0.01</v>
      </c>
      <c r="I23" s="200">
        <v>0.03</v>
      </c>
      <c r="J23" s="200">
        <v>0.05</v>
      </c>
      <c r="K23" s="200">
        <v>0.01</v>
      </c>
      <c r="L23" s="200">
        <v>0.01</v>
      </c>
      <c r="M23" s="200">
        <v>0.01</v>
      </c>
    </row>
    <row r="24" spans="1:13">
      <c r="A24" s="12" t="s">
        <v>52</v>
      </c>
      <c r="B24" s="9" t="s">
        <v>134</v>
      </c>
      <c r="C24" s="201">
        <v>0.04</v>
      </c>
      <c r="D24" s="201">
        <v>0.04</v>
      </c>
      <c r="E24" s="201">
        <v>0.04</v>
      </c>
      <c r="F24" s="201">
        <v>0.05</v>
      </c>
      <c r="G24" s="201">
        <v>0.05</v>
      </c>
      <c r="H24" s="201">
        <v>0.08</v>
      </c>
      <c r="I24" s="201">
        <v>0.06</v>
      </c>
      <c r="J24" s="201">
        <v>0.06</v>
      </c>
      <c r="K24" s="201">
        <v>0.06</v>
      </c>
      <c r="L24" s="201">
        <v>0.08</v>
      </c>
      <c r="M24" s="201">
        <v>0.08</v>
      </c>
    </row>
    <row r="25" spans="1:13">
      <c r="A25" s="4" t="s">
        <v>33</v>
      </c>
      <c r="B25" s="9" t="s">
        <v>134</v>
      </c>
      <c r="C25" s="201">
        <v>0.11</v>
      </c>
      <c r="D25" s="201">
        <v>0.12</v>
      </c>
      <c r="E25" s="201">
        <v>0.12</v>
      </c>
      <c r="F25" s="201">
        <v>0.1</v>
      </c>
      <c r="G25" s="201">
        <v>0.04</v>
      </c>
      <c r="H25" s="201">
        <v>0.03</v>
      </c>
      <c r="I25" s="201">
        <v>0.04</v>
      </c>
      <c r="J25" s="201">
        <v>0.04</v>
      </c>
      <c r="K25" s="201">
        <v>0.05</v>
      </c>
      <c r="L25" s="201">
        <v>0.04</v>
      </c>
      <c r="M25" s="201">
        <v>0.05</v>
      </c>
    </row>
    <row r="26" spans="1:13">
      <c r="A26" s="4" t="s">
        <v>53</v>
      </c>
      <c r="B26" s="9" t="s">
        <v>134</v>
      </c>
      <c r="C26" s="200">
        <v>0.01</v>
      </c>
      <c r="D26" s="200">
        <v>0.01</v>
      </c>
      <c r="E26" s="200">
        <v>0.01</v>
      </c>
      <c r="F26" s="200">
        <v>0</v>
      </c>
      <c r="G26" s="200">
        <v>0.01</v>
      </c>
      <c r="H26" s="200">
        <v>0.01</v>
      </c>
      <c r="I26" s="200">
        <v>0.01</v>
      </c>
      <c r="J26" s="200">
        <v>0</v>
      </c>
      <c r="K26" s="200">
        <v>0.01</v>
      </c>
      <c r="L26" s="200">
        <v>0.01</v>
      </c>
      <c r="M26" s="200">
        <v>0.01</v>
      </c>
    </row>
    <row r="27" spans="1:13">
      <c r="A27" s="4" t="s">
        <v>36</v>
      </c>
      <c r="B27" s="9" t="s">
        <v>134</v>
      </c>
      <c r="C27" s="201">
        <v>0.12</v>
      </c>
      <c r="D27" s="201">
        <v>0.11</v>
      </c>
      <c r="E27" s="201">
        <v>0.1</v>
      </c>
      <c r="F27" s="201">
        <v>0.09</v>
      </c>
      <c r="G27" s="201">
        <v>0.09</v>
      </c>
      <c r="H27" s="201">
        <v>0.12</v>
      </c>
      <c r="I27" s="201">
        <v>0.13</v>
      </c>
      <c r="J27" s="201">
        <v>0.12</v>
      </c>
      <c r="K27" s="201">
        <v>0.1</v>
      </c>
      <c r="L27" s="201">
        <v>0.09</v>
      </c>
      <c r="M27" s="201">
        <v>7.0000000000000007E-2</v>
      </c>
    </row>
    <row r="28" spans="1:13">
      <c r="A28" s="12" t="s">
        <v>54</v>
      </c>
      <c r="B28" s="9" t="s">
        <v>134</v>
      </c>
      <c r="C28" s="200">
        <v>0.15</v>
      </c>
      <c r="D28" s="200">
        <v>0.14000000000000001</v>
      </c>
      <c r="E28" s="200">
        <v>0.13</v>
      </c>
      <c r="F28" s="200">
        <v>0.13</v>
      </c>
      <c r="G28" s="200">
        <v>0.13</v>
      </c>
      <c r="H28" s="200">
        <v>0.11</v>
      </c>
      <c r="I28" s="200">
        <v>0.1</v>
      </c>
      <c r="J28" s="200">
        <v>0.11</v>
      </c>
      <c r="K28" s="200">
        <v>0.12</v>
      </c>
      <c r="L28" s="200">
        <v>0.12</v>
      </c>
      <c r="M28" s="200">
        <v>0.1</v>
      </c>
    </row>
    <row r="29" spans="1:13">
      <c r="A29" s="4" t="s">
        <v>55</v>
      </c>
      <c r="B29" s="9" t="s">
        <v>134</v>
      </c>
      <c r="C29" s="201">
        <v>0.4</v>
      </c>
      <c r="D29" s="201">
        <v>0.36</v>
      </c>
      <c r="E29" s="201">
        <v>0.25</v>
      </c>
      <c r="F29" s="201">
        <v>0.22</v>
      </c>
      <c r="G29" s="201">
        <v>0.2</v>
      </c>
      <c r="H29" s="201">
        <v>0.22</v>
      </c>
      <c r="I29" s="201">
        <v>0.21</v>
      </c>
      <c r="J29" s="201">
        <v>0.18</v>
      </c>
      <c r="K29" s="201">
        <v>0.15</v>
      </c>
      <c r="L29" s="201">
        <v>0.11</v>
      </c>
      <c r="M29" s="201">
        <v>0.11</v>
      </c>
    </row>
    <row r="30" spans="1:13">
      <c r="A30" s="4" t="s">
        <v>38</v>
      </c>
      <c r="B30" s="9" t="s">
        <v>134</v>
      </c>
      <c r="C30" s="200">
        <v>0.09</v>
      </c>
      <c r="D30" s="200">
        <v>0.1</v>
      </c>
      <c r="E30" s="200">
        <v>0.1</v>
      </c>
      <c r="F30" s="200">
        <v>0.1</v>
      </c>
      <c r="G30" s="200">
        <v>0.12</v>
      </c>
      <c r="H30" s="200">
        <v>0.04</v>
      </c>
      <c r="I30" s="200">
        <v>0.04</v>
      </c>
      <c r="J30" s="200">
        <v>0.01</v>
      </c>
      <c r="K30" s="200">
        <v>0.01</v>
      </c>
      <c r="L30" s="200">
        <v>0.01</v>
      </c>
      <c r="M30" s="200"/>
    </row>
    <row r="31" spans="1:13">
      <c r="A31" s="4" t="s">
        <v>56</v>
      </c>
      <c r="B31" s="9" t="s">
        <v>134</v>
      </c>
      <c r="C31" s="201">
        <v>0.28000000000000003</v>
      </c>
      <c r="D31" s="201">
        <v>0.27</v>
      </c>
      <c r="E31" s="201">
        <v>0.24</v>
      </c>
      <c r="F31" s="201">
        <v>0.18</v>
      </c>
      <c r="G31" s="201">
        <v>0.23</v>
      </c>
      <c r="H31" s="201">
        <v>0.41</v>
      </c>
      <c r="I31" s="201">
        <v>0.38</v>
      </c>
      <c r="J31" s="201">
        <v>0.31</v>
      </c>
      <c r="K31" s="201">
        <v>0.27</v>
      </c>
      <c r="L31" s="201">
        <v>0.3</v>
      </c>
      <c r="M31" s="201">
        <v>0.35</v>
      </c>
    </row>
    <row r="32" spans="1:13">
      <c r="A32" s="929" t="s">
        <v>57</v>
      </c>
      <c r="B32" s="930" t="s">
        <v>134</v>
      </c>
      <c r="C32" s="959">
        <v>0.01</v>
      </c>
      <c r="D32" s="959">
        <v>0.02</v>
      </c>
      <c r="E32" s="959">
        <v>0.01</v>
      </c>
      <c r="F32" s="959">
        <v>0</v>
      </c>
      <c r="G32" s="959">
        <v>0.01</v>
      </c>
      <c r="H32" s="959">
        <v>0.01</v>
      </c>
      <c r="I32" s="959">
        <v>0.01</v>
      </c>
      <c r="J32" s="959">
        <v>0</v>
      </c>
      <c r="K32" s="959">
        <v>0</v>
      </c>
      <c r="L32" s="959">
        <v>0</v>
      </c>
      <c r="M32" s="959">
        <v>0</v>
      </c>
    </row>
    <row r="33" spans="1:19">
      <c r="A33" s="4" t="s">
        <v>40</v>
      </c>
      <c r="B33" s="9" t="s">
        <v>134</v>
      </c>
      <c r="C33" s="201">
        <v>0.04</v>
      </c>
      <c r="D33" s="201">
        <v>0.05</v>
      </c>
      <c r="E33" s="201">
        <v>0.06</v>
      </c>
      <c r="F33" s="201">
        <v>0.03</v>
      </c>
      <c r="G33" s="201">
        <v>0.02</v>
      </c>
      <c r="H33" s="201">
        <v>0.09</v>
      </c>
      <c r="I33" s="201">
        <v>0.12</v>
      </c>
      <c r="J33" s="201">
        <v>0.08</v>
      </c>
      <c r="K33" s="201">
        <v>0.04</v>
      </c>
      <c r="L33" s="201">
        <v>0.05</v>
      </c>
      <c r="M33" s="201">
        <v>0.06</v>
      </c>
    </row>
    <row r="34" spans="1:19">
      <c r="A34" s="12" t="s">
        <v>27</v>
      </c>
      <c r="B34" s="9" t="s">
        <v>134</v>
      </c>
      <c r="C34" s="200">
        <v>0.14000000000000001</v>
      </c>
      <c r="D34" s="200">
        <v>0.17</v>
      </c>
      <c r="E34" s="200">
        <v>0.16</v>
      </c>
      <c r="F34" s="200">
        <v>0.15</v>
      </c>
      <c r="G34" s="200">
        <v>0.17</v>
      </c>
      <c r="H34" s="200">
        <v>0.18</v>
      </c>
      <c r="I34" s="200">
        <v>0.19</v>
      </c>
      <c r="J34" s="200">
        <v>0.19</v>
      </c>
      <c r="K34" s="200">
        <v>0.15</v>
      </c>
      <c r="L34" s="200">
        <v>0.12</v>
      </c>
      <c r="M34" s="200"/>
    </row>
    <row r="35" spans="1:19">
      <c r="A35" s="4" t="s">
        <v>43</v>
      </c>
      <c r="B35" s="9" t="s">
        <v>134</v>
      </c>
      <c r="C35" s="201">
        <v>0.19</v>
      </c>
      <c r="D35" s="201">
        <v>0.19</v>
      </c>
      <c r="E35" s="201">
        <v>0.2</v>
      </c>
      <c r="F35" s="201">
        <v>0.1</v>
      </c>
      <c r="G35" s="201">
        <v>0.06</v>
      </c>
      <c r="H35" s="201">
        <v>0.06</v>
      </c>
      <c r="I35" s="201">
        <v>0.1</v>
      </c>
      <c r="J35" s="201">
        <v>0.09</v>
      </c>
      <c r="K35" s="201">
        <v>0.1</v>
      </c>
      <c r="L35" s="201">
        <v>0.13</v>
      </c>
      <c r="M35" s="201">
        <v>0.14000000000000001</v>
      </c>
    </row>
    <row r="36" spans="1:19">
      <c r="A36" s="4" t="s">
        <v>58</v>
      </c>
      <c r="B36" s="9" t="s">
        <v>134</v>
      </c>
      <c r="C36" s="200">
        <v>0.28000000000000003</v>
      </c>
      <c r="D36" s="200">
        <v>0.26</v>
      </c>
      <c r="E36" s="200">
        <v>0.21</v>
      </c>
      <c r="F36" s="200">
        <v>0.17</v>
      </c>
      <c r="G36" s="200">
        <v>0.15</v>
      </c>
      <c r="H36" s="200">
        <v>0.18</v>
      </c>
      <c r="I36" s="200">
        <v>0.2</v>
      </c>
      <c r="J36" s="200">
        <v>0.17</v>
      </c>
      <c r="K36" s="200">
        <v>0.16</v>
      </c>
      <c r="L36" s="200">
        <v>0.17</v>
      </c>
      <c r="M36" s="200">
        <v>0.17</v>
      </c>
    </row>
    <row r="37" spans="1:19">
      <c r="A37" s="12" t="s">
        <v>60</v>
      </c>
      <c r="B37" s="9" t="s">
        <v>134</v>
      </c>
      <c r="C37" s="201">
        <v>0.03</v>
      </c>
      <c r="D37" s="201">
        <v>0.02</v>
      </c>
      <c r="E37" s="201">
        <v>0.01</v>
      </c>
      <c r="F37" s="201">
        <v>0.01</v>
      </c>
      <c r="G37" s="201">
        <v>0.02</v>
      </c>
      <c r="H37" s="201">
        <v>0.02</v>
      </c>
      <c r="I37" s="201">
        <v>0.02</v>
      </c>
      <c r="J37" s="201">
        <v>0.01</v>
      </c>
      <c r="K37" s="201"/>
      <c r="L37" s="201"/>
      <c r="M37" s="201"/>
    </row>
    <row r="38" spans="1:19">
      <c r="A38" s="12" t="s">
        <v>61</v>
      </c>
      <c r="B38" s="9" t="s">
        <v>134</v>
      </c>
      <c r="C38" s="200">
        <v>0.05</v>
      </c>
      <c r="D38" s="200">
        <v>0.05</v>
      </c>
      <c r="E38" s="200">
        <v>0.04</v>
      </c>
      <c r="F38" s="200">
        <v>0.04</v>
      </c>
      <c r="G38" s="200">
        <v>7.0000000000000007E-2</v>
      </c>
      <c r="H38" s="200">
        <v>0.05</v>
      </c>
      <c r="I38" s="200">
        <v>0.04</v>
      </c>
      <c r="J38" s="200">
        <v>0.04</v>
      </c>
      <c r="K38" s="200">
        <v>0.04</v>
      </c>
      <c r="L38" s="200">
        <v>0.04</v>
      </c>
      <c r="M38" s="200">
        <v>0.03</v>
      </c>
    </row>
    <row r="39" spans="1:19">
      <c r="A39" s="1002" t="s">
        <v>254</v>
      </c>
      <c r="B39" s="1003" t="s">
        <v>46</v>
      </c>
      <c r="C39" s="1004">
        <v>0.16</v>
      </c>
      <c r="D39" s="1004">
        <v>0.15</v>
      </c>
      <c r="E39" s="1004">
        <v>0.14000000000000001</v>
      </c>
      <c r="F39" s="1004">
        <v>0.13</v>
      </c>
      <c r="G39" s="1004">
        <v>0.12</v>
      </c>
      <c r="H39" s="1004">
        <v>0.15</v>
      </c>
      <c r="I39" s="1004">
        <v>0.16</v>
      </c>
      <c r="J39" s="1004">
        <v>0.15</v>
      </c>
      <c r="K39" s="1004">
        <v>0.14000000000000001</v>
      </c>
      <c r="L39" s="1004">
        <v>0.14000000000000001</v>
      </c>
      <c r="M39" s="1004">
        <v>0.14000000000000001</v>
      </c>
    </row>
    <row r="40" spans="1:19">
      <c r="A40" s="394" t="s">
        <v>64</v>
      </c>
      <c r="B40" s="28"/>
      <c r="C40" s="131">
        <f>AVERAGE(C7:C38)</f>
        <v>0.159</v>
      </c>
      <c r="D40" s="131">
        <f>AVERAGE(D7:D38)</f>
        <v>0.15032258064516127</v>
      </c>
      <c r="E40" s="131">
        <f>AVERAGE(E7:E38)</f>
        <v>0.14193548387096772</v>
      </c>
      <c r="F40" s="131">
        <f t="shared" ref="F40:M40" si="0">AVERAGE(F7:F38)</f>
        <v>0.12645161290322579</v>
      </c>
      <c r="G40" s="131">
        <f t="shared" si="0"/>
        <v>0.12624999999999997</v>
      </c>
      <c r="H40" s="131">
        <f t="shared" si="0"/>
        <v>0.15374999999999991</v>
      </c>
      <c r="I40" s="131">
        <f t="shared" si="0"/>
        <v>0.16124999999999998</v>
      </c>
      <c r="J40" s="131">
        <f t="shared" si="0"/>
        <v>0.14967741935483869</v>
      </c>
      <c r="K40" s="131">
        <f t="shared" si="0"/>
        <v>0.14499999999999999</v>
      </c>
      <c r="L40" s="131">
        <f t="shared" si="0"/>
        <v>0.14399999999999999</v>
      </c>
      <c r="M40" s="131">
        <f t="shared" si="0"/>
        <v>0.14185185185185181</v>
      </c>
      <c r="N40" s="28"/>
      <c r="O40" s="28"/>
      <c r="P40" s="28"/>
      <c r="Q40" s="28"/>
      <c r="R40" s="28"/>
      <c r="S40" s="28"/>
    </row>
    <row r="41" spans="1:19">
      <c r="A41" s="394" t="s">
        <v>3323</v>
      </c>
      <c r="B41" s="28"/>
      <c r="C41" s="131">
        <f>STDEV(C7:C38)</f>
        <v>0.14674279633379644</v>
      </c>
      <c r="D41" s="131">
        <f t="shared" ref="D41:M41" si="1">STDEV(D7:D38)</f>
        <v>0.13516616615528562</v>
      </c>
      <c r="E41" s="131">
        <f t="shared" si="1"/>
        <v>0.1245369919565725</v>
      </c>
      <c r="F41" s="131">
        <f t="shared" si="1"/>
        <v>0.11476202586502715</v>
      </c>
      <c r="G41" s="131">
        <f t="shared" si="1"/>
        <v>0.11155065390707837</v>
      </c>
      <c r="H41" s="131">
        <f t="shared" si="1"/>
        <v>0.14942362381778429</v>
      </c>
      <c r="I41" s="131">
        <f t="shared" si="1"/>
        <v>0.17239770225248216</v>
      </c>
      <c r="J41" s="131">
        <f t="shared" si="1"/>
        <v>0.1601350236720612</v>
      </c>
      <c r="K41" s="131">
        <f t="shared" si="1"/>
        <v>0.15341514559049158</v>
      </c>
      <c r="L41" s="131">
        <f t="shared" si="1"/>
        <v>0.15379341271037406</v>
      </c>
      <c r="M41" s="131">
        <f t="shared" si="1"/>
        <v>0.16174616954297052</v>
      </c>
      <c r="N41" s="28"/>
      <c r="O41" s="28"/>
      <c r="P41" s="28"/>
      <c r="Q41" s="28"/>
      <c r="R41" s="28"/>
      <c r="S41" s="28"/>
    </row>
    <row r="42" spans="1:19">
      <c r="A42" s="668" t="s">
        <v>3324</v>
      </c>
      <c r="B42" s="627"/>
      <c r="C42" s="1001">
        <f>(C32-C40)/C41</f>
        <v>-1.0153820407038523</v>
      </c>
      <c r="D42" s="1001">
        <f t="shared" ref="D42:M42" si="2">(D32-D40)/D41</f>
        <v>-0.96416569584018685</v>
      </c>
      <c r="E42" s="1001">
        <f t="shared" si="2"/>
        <v>-1.0594079863192387</v>
      </c>
      <c r="F42" s="1001">
        <f t="shared" si="2"/>
        <v>-1.1018593646294366</v>
      </c>
      <c r="G42" s="1001">
        <f t="shared" si="2"/>
        <v>-1.0421274634287323</v>
      </c>
      <c r="H42" s="1001">
        <f t="shared" si="2"/>
        <v>-0.96202994096366501</v>
      </c>
      <c r="I42" s="1001">
        <f t="shared" si="2"/>
        <v>-0.87733187869574569</v>
      </c>
      <c r="J42" s="1001">
        <f t="shared" si="2"/>
        <v>-0.93469508370237275</v>
      </c>
      <c r="K42" s="1001">
        <f t="shared" si="2"/>
        <v>-0.94514788251119619</v>
      </c>
      <c r="L42" s="1001">
        <f t="shared" si="2"/>
        <v>-0.93632098711004508</v>
      </c>
      <c r="M42" s="1001">
        <f t="shared" si="2"/>
        <v>-0.87700285115046595</v>
      </c>
      <c r="N42" s="28"/>
      <c r="O42" s="28"/>
      <c r="P42" s="28"/>
      <c r="Q42" s="28"/>
      <c r="R42" s="28"/>
      <c r="S42" s="28"/>
    </row>
    <row r="44" spans="1:19">
      <c r="A44" s="27" t="s">
        <v>582</v>
      </c>
      <c r="B44" s="28"/>
    </row>
    <row r="45" spans="1:19">
      <c r="A45" s="26" t="s">
        <v>216</v>
      </c>
      <c r="B45" s="28"/>
    </row>
    <row r="46" spans="1:19">
      <c r="A46" s="31" t="s">
        <v>266</v>
      </c>
      <c r="B46" s="26" t="s">
        <v>267</v>
      </c>
    </row>
  </sheetData>
  <mergeCells count="7">
    <mergeCell ref="A5:B5"/>
    <mergeCell ref="A2:B2"/>
    <mergeCell ref="C2:M2"/>
    <mergeCell ref="A3:B3"/>
    <mergeCell ref="C3:M3"/>
    <mergeCell ref="A4:B4"/>
    <mergeCell ref="C4:M4"/>
  </mergeCells>
  <hyperlinks>
    <hyperlink ref="A1" r:id="rId1" tooltip="Click once to display linked information. Click and hold to select this cell." display="http://stats.oecd.org/OECDStat_Metadata/ShowMetadata.ashx?Dataset=LMPEXP&amp;ShowOnWeb=true&amp;Lang=en"/>
    <hyperlink ref="A7" r:id="rId2" tooltip="Click once to display linked information. Click and hold to select this cell." display="http://stats.oecd.org/OECDStat_Metadata/ShowMetadata.ashx?Dataset=LMPEXP&amp;Coords=[LFS_COUNTRY].[AUS]&amp;ShowOnWeb=true&amp;Lang=en"/>
    <hyperlink ref="B7" r:id="rId3" tooltip="Click once to display linked information. Click and hold to select this cell." display="http://stats.oecd.org/OECDStat_Metadata/ShowMetadata.ashx?Dataset=LMPEXP&amp;Coords=[FREQUENCY].[A],[MEAS].[EXPPCT],[PROG].[20],[LFS_COUNTRY].[AUS]&amp;ShowOnWeb=true"/>
    <hyperlink ref="B8" r:id="rId4" tooltip="Click once to display linked information. Click and hold to select this cell." display="http://stats.oecd.org/OECDStat_Metadata/ShowMetadata.ashx?Dataset=LMPEXP&amp;Coords=[FREQUENCY].[A],[MEAS].[EXPPCT],[PROG].[20],[LFS_COUNTRY].[AUT]&amp;ShowOnWeb=true"/>
    <hyperlink ref="B9" r:id="rId5" tooltip="Click once to display linked information. Click and hold to select this cell." display="http://stats.oecd.org/OECDStat_Metadata/ShowMetadata.ashx?Dataset=LMPEXP&amp;Coords=[FREQUENCY].[A],[MEAS].[EXPPCT],[PROG].[20],[LFS_COUNTRY].[BEL]&amp;ShowOnWeb=true"/>
    <hyperlink ref="A10" r:id="rId6" tooltip="Click once to display linked information. Click and hold to select this cell." display="http://stats.oecd.org/OECDStat_Metadata/ShowMetadata.ashx?Dataset=LMPEXP&amp;Coords=[LFS_COUNTRY].[CAN]&amp;ShowOnWeb=true&amp;Lang=en"/>
    <hyperlink ref="B10" r:id="rId7" tooltip="Click once to display linked information. Click and hold to select this cell." display="http://stats.oecd.org/OECDStat_Metadata/ShowMetadata.ashx?Dataset=LMPEXP&amp;Coords=[FREQUENCY].[A],[MEAS].[EXPPCT],[PROG].[20],[LFS_COUNTRY].[CAN]&amp;ShowOnWeb=true"/>
    <hyperlink ref="G10" r:id="rId8" tooltip="Click once to display linked information. Click and hold to select this cell." display="http://stats.oecd.org/OECDStat_Metadata/ShowMetadata.ashx?Dataset=LMPEXP&amp;Coords=[FREQUENCY].[A],[MEAS].[EXPPCT],[PROG].[20],[LFS_COUNTRY].[CAN],[TIME].[2008]&amp;ShowOnWeb=true"/>
    <hyperlink ref="H10" r:id="rId9" tooltip="Click once to display linked information. Click and hold to select this cell." display="http://stats.oecd.org/OECDStat_Metadata/ShowMetadata.ashx?Dataset=LMPEXP&amp;Coords=[FREQUENCY].[A],[MEAS].[EXPPCT],[PROG].[20],[LFS_COUNTRY].[CAN],[TIME].[2009]&amp;ShowOnWeb=true"/>
    <hyperlink ref="I10" r:id="rId10" tooltip="Click once to display linked information. Click and hold to select this cell." display="http://stats.oecd.org/OECDStat_Metadata/ShowMetadata.ashx?Dataset=LMPEXP&amp;Coords=[FREQUENCY].[A],[MEAS].[EXPPCT],[PROG].[20],[LFS_COUNTRY].[CAN],[TIME].[2010]&amp;ShowOnWeb=true"/>
    <hyperlink ref="J10" r:id="rId11" tooltip="Click once to display linked information. Click and hold to select this cell." display="http://stats.oecd.org/OECDStat_Metadata/ShowMetadata.ashx?Dataset=LMPEXP&amp;Coords=[FREQUENCY].[A],[MEAS].[EXPPCT],[PROG].[20],[LFS_COUNTRY].[CAN],[TIME].[2011]&amp;ShowOnWeb=true"/>
    <hyperlink ref="K10" r:id="rId12" tooltip="Click once to display linked information. Click and hold to select this cell." display="http://stats.oecd.org/OECDStat_Metadata/ShowMetadata.ashx?Dataset=LMPEXP&amp;Coords=[FREQUENCY].[A],[MEAS].[EXPPCT],[PROG].[20],[LFS_COUNTRY].[CAN],[TIME].[2012]&amp;ShowOnWeb=true"/>
    <hyperlink ref="L10" r:id="rId13" tooltip="Click once to display linked information. Click and hold to select this cell." display="http://stats.oecd.org/OECDStat_Metadata/ShowMetadata.ashx?Dataset=LMPEXP&amp;Coords=[FREQUENCY].[A],[MEAS].[EXPPCT],[PROG].[20],[LFS_COUNTRY].[CAN],[TIME].[2013]&amp;ShowOnWeb=true"/>
    <hyperlink ref="M10" r:id="rId14" tooltip="Click once to display linked information. Click and hold to select this cell." display="http://stats.oecd.org/OECDStat_Metadata/ShowMetadata.ashx?Dataset=LMPEXP&amp;Coords=[FREQUENCY].[A],[MEAS].[EXPPCT],[PROG].[20],[LFS_COUNTRY].[CAN],[TIME].[2014]&amp;ShowOnWeb=true"/>
    <hyperlink ref="B11" r:id="rId15" tooltip="Click once to display linked information. Click and hold to select this cell." display="http://stats.oecd.org/OECDStat_Metadata/ShowMetadata.ashx?Dataset=LMPEXP&amp;Coords=[FREQUENCY].[A],[MEAS].[EXPPCT],[PROG].[20],[LFS_COUNTRY].[CHL]&amp;ShowOnWeb=true"/>
    <hyperlink ref="B12" r:id="rId16" tooltip="Click once to display linked information. Click and hold to select this cell." display="http://stats.oecd.org/OECDStat_Metadata/ShowMetadata.ashx?Dataset=LMPEXP&amp;Coords=[FREQUENCY].[A],[MEAS].[EXPPCT],[PROG].[20],[LFS_COUNTRY].[CZE]&amp;ShowOnWeb=true"/>
    <hyperlink ref="B13" r:id="rId17" tooltip="Click once to display linked information. Click and hold to select this cell." display="http://stats.oecd.org/OECDStat_Metadata/ShowMetadata.ashx?Dataset=LMPEXP&amp;Coords=[FREQUENCY].[A],[MEAS].[EXPPCT],[PROG].[20],[LFS_COUNTRY].[DNK]&amp;ShowOnWeb=true"/>
    <hyperlink ref="B14" r:id="rId18" tooltip="Click once to display linked information. Click and hold to select this cell." display="http://stats.oecd.org/OECDStat_Metadata/ShowMetadata.ashx?Dataset=LMPEXP&amp;Coords=[FREQUENCY].[A],[MEAS].[EXPPCT],[PROG].[20],[LFS_COUNTRY].[EST]&amp;ShowOnWeb=true"/>
    <hyperlink ref="B15" r:id="rId19" tooltip="Click once to display linked information. Click and hold to select this cell." display="http://stats.oecd.org/OECDStat_Metadata/ShowMetadata.ashx?Dataset=LMPEXP&amp;Coords=[FREQUENCY].[A],[MEAS].[EXPPCT],[PROG].[20],[LFS_COUNTRY].[FIN]&amp;ShowOnWeb=true"/>
    <hyperlink ref="B16" r:id="rId20" tooltip="Click once to display linked information. Click and hold to select this cell." display="http://stats.oecd.org/OECDStat_Metadata/ShowMetadata.ashx?Dataset=LMPEXP&amp;Coords=[FREQUENCY].[A],[MEAS].[EXPPCT],[PROG].[20],[LFS_COUNTRY].[FRA]&amp;ShowOnWeb=true"/>
    <hyperlink ref="B17" r:id="rId21" tooltip="Click once to display linked information. Click and hold to select this cell." display="http://stats.oecd.org/OECDStat_Metadata/ShowMetadata.ashx?Dataset=LMPEXP&amp;Coords=[FREQUENCY].[A],[MEAS].[EXPPCT],[PROG].[20],[LFS_COUNTRY].[DEU]&amp;ShowOnWeb=true"/>
    <hyperlink ref="B18" r:id="rId22" tooltip="Click once to display linked information. Click and hold to select this cell." display="http://stats.oecd.org/OECDStat_Metadata/ShowMetadata.ashx?Dataset=LMPEXP&amp;Coords=[FREQUENCY].[A],[MEAS].[EXPPCT],[PROG].[20],[LFS_COUNTRY].[GRC]&amp;ShowOnWeb=true"/>
    <hyperlink ref="B19" r:id="rId23" tooltip="Click once to display linked information. Click and hold to select this cell." display="http://stats.oecd.org/OECDStat_Metadata/ShowMetadata.ashx?Dataset=LMPEXP&amp;Coords=[FREQUENCY].[A],[MEAS].[EXPPCT],[PROG].[20],[LFS_COUNTRY].[HUN]&amp;ShowOnWeb=true"/>
    <hyperlink ref="B20" r:id="rId24" tooltip="Click once to display linked information. Click and hold to select this cell." display="http://stats.oecd.org/OECDStat_Metadata/ShowMetadata.ashx?Dataset=LMPEXP&amp;Coords=[FREQUENCY].[A],[MEAS].[EXPPCT],[PROG].[20],[LFS_COUNTRY].[IRL]&amp;ShowOnWeb=true"/>
    <hyperlink ref="B21" r:id="rId25" tooltip="Click once to display linked information. Click and hold to select this cell." display="http://stats.oecd.org/OECDStat_Metadata/ShowMetadata.ashx?Dataset=LMPEXP&amp;Coords=[FREQUENCY].[A],[MEAS].[EXPPCT],[PROG].[20],[LFS_COUNTRY].[ISR]&amp;ShowOnWeb=true"/>
    <hyperlink ref="B22" r:id="rId26" tooltip="Click once to display linked information. Click and hold to select this cell." display="http://stats.oecd.org/OECDStat_Metadata/ShowMetadata.ashx?Dataset=LMPEXP&amp;Coords=[FREQUENCY].[A],[MEAS].[EXPPCT],[PROG].[20],[LFS_COUNTRY].[ITA]&amp;ShowOnWeb=true"/>
    <hyperlink ref="B23" r:id="rId27" tooltip="Click once to display linked information. Click and hold to select this cell." display="http://stats.oecd.org/OECDStat_Metadata/ShowMetadata.ashx?Dataset=LMPEXP&amp;Coords=[FREQUENCY].[A],[MEAS].[EXPPCT],[PROG].[20],[LFS_COUNTRY].[JPN]&amp;ShowOnWeb=true"/>
    <hyperlink ref="A24" r:id="rId28" tooltip="Click once to display linked information. Click and hold to select this cell." display="http://stats.oecd.org/OECDStat_Metadata/ShowMetadata.ashx?Dataset=LMPEXP&amp;Coords=[LFS_COUNTRY].[KOR]&amp;ShowOnWeb=true&amp;Lang=en"/>
    <hyperlink ref="B24" r:id="rId29" tooltip="Click once to display linked information. Click and hold to select this cell." display="http://stats.oecd.org/OECDStat_Metadata/ShowMetadata.ashx?Dataset=LMPEXP&amp;Coords=[FREQUENCY].[A],[MEAS].[EXPPCT],[PROG].[20],[LFS_COUNTRY].[KOR]&amp;ShowOnWeb=true"/>
    <hyperlink ref="B25" r:id="rId30" tooltip="Click once to display linked information. Click and hold to select this cell." display="http://stats.oecd.org/OECDStat_Metadata/ShowMetadata.ashx?Dataset=LMPEXP&amp;Coords=[FREQUENCY].[A],[MEAS].[EXPPCT],[PROG].[20],[LFS_COUNTRY].[LUX]&amp;ShowOnWeb=true"/>
    <hyperlink ref="B26" r:id="rId31" tooltip="Click once to display linked information. Click and hold to select this cell." display="http://stats.oecd.org/OECDStat_Metadata/ShowMetadata.ashx?Dataset=LMPEXP&amp;Coords=[FREQUENCY].[A],[MEAS].[EXPPCT],[PROG].[20],[LFS_COUNTRY].[MEX]&amp;ShowOnWeb=true"/>
    <hyperlink ref="B27" r:id="rId32" tooltip="Click once to display linked information. Click and hold to select this cell." display="http://stats.oecd.org/OECDStat_Metadata/ShowMetadata.ashx?Dataset=LMPEXP&amp;Coords=[FREQUENCY].[A],[MEAS].[EXPPCT],[PROG].[20],[LFS_COUNTRY].[NLD]&amp;ShowOnWeb=true"/>
    <hyperlink ref="A28" r:id="rId33" tooltip="Click once to display linked information. Click and hold to select this cell." display="http://stats.oecd.org/OECDStat_Metadata/ShowMetadata.ashx?Dataset=LMPEXP&amp;Coords=[LFS_COUNTRY].[NZL]&amp;ShowOnWeb=true&amp;Lang=en"/>
    <hyperlink ref="B28" r:id="rId34" tooltip="Click once to display linked information. Click and hold to select this cell." display="http://stats.oecd.org/OECDStat_Metadata/ShowMetadata.ashx?Dataset=LMPEXP&amp;Coords=[FREQUENCY].[A],[MEAS].[EXPPCT],[PROG].[20],[LFS_COUNTRY].[NZL]&amp;ShowOnWeb=true"/>
    <hyperlink ref="B29" r:id="rId35" tooltip="Click once to display linked information. Click and hold to select this cell." display="http://stats.oecd.org/OECDStat_Metadata/ShowMetadata.ashx?Dataset=LMPEXP&amp;Coords=[FREQUENCY].[A],[MEAS].[EXPPCT],[PROG].[20],[LFS_COUNTRY].[NOR]&amp;ShowOnWeb=true"/>
    <hyperlink ref="B30" r:id="rId36" tooltip="Click once to display linked information. Click and hold to select this cell." display="http://stats.oecd.org/OECDStat_Metadata/ShowMetadata.ashx?Dataset=LMPEXP&amp;Coords=[FREQUENCY].[A],[MEAS].[EXPPCT],[PROG].[20],[LFS_COUNTRY].[POL]&amp;ShowOnWeb=true"/>
    <hyperlink ref="B31" r:id="rId37" tooltip="Click once to display linked information. Click and hold to select this cell." display="http://stats.oecd.org/OECDStat_Metadata/ShowMetadata.ashx?Dataset=LMPEXP&amp;Coords=[FREQUENCY].[A],[MEAS].[EXPPCT],[PROG].[20],[LFS_COUNTRY].[PRT]&amp;ShowOnWeb=true"/>
    <hyperlink ref="B32" r:id="rId38" tooltip="Click once to display linked information. Click and hold to select this cell." display="http://stats.oecd.org/OECDStat_Metadata/ShowMetadata.ashx?Dataset=LMPEXP&amp;Coords=[FREQUENCY].[A],[MEAS].[EXPPCT],[PROG].[20],[LFS_COUNTRY].[SVK]&amp;ShowOnWeb=true"/>
    <hyperlink ref="B33" r:id="rId39" tooltip="Click once to display linked information. Click and hold to select this cell." display="http://stats.oecd.org/OECDStat_Metadata/ShowMetadata.ashx?Dataset=LMPEXP&amp;Coords=[FREQUENCY].[A],[MEAS].[EXPPCT],[PROG].[20],[LFS_COUNTRY].[SVN]&amp;ShowOnWeb=true"/>
    <hyperlink ref="A34" r:id="rId40" tooltip="Click once to display linked information. Click and hold to select this cell." display="http://stats.oecd.org/OECDStat_Metadata/ShowMetadata.ashx?Dataset=LMPEXP&amp;Coords=[LFS_COUNTRY].[ESP]&amp;ShowOnWeb=true&amp;Lang=en"/>
    <hyperlink ref="B34" r:id="rId41" tooltip="Click once to display linked information. Click and hold to select this cell." display="http://stats.oecd.org/OECDStat_Metadata/ShowMetadata.ashx?Dataset=LMPEXP&amp;Coords=[FREQUENCY].[A],[MEAS].[EXPPCT],[PROG].[20],[LFS_COUNTRY].[ESP]&amp;ShowOnWeb=true"/>
    <hyperlink ref="B35" r:id="rId42" tooltip="Click once to display linked information. Click and hold to select this cell." display="http://stats.oecd.org/OECDStat_Metadata/ShowMetadata.ashx?Dataset=LMPEXP&amp;Coords=[FREQUENCY].[A],[MEAS].[EXPPCT],[PROG].[20],[LFS_COUNTRY].[SWE]&amp;ShowOnWeb=true"/>
    <hyperlink ref="B36" r:id="rId43" tooltip="Click once to display linked information. Click and hold to select this cell." display="http://stats.oecd.org/OECDStat_Metadata/ShowMetadata.ashx?Dataset=LMPEXP&amp;Coords=[FREQUENCY].[A],[MEAS].[EXPPCT],[PROG].[20],[LFS_COUNTRY].[CHE]&amp;ShowOnWeb=true"/>
    <hyperlink ref="A37" r:id="rId44" tooltip="Click once to display linked information. Click and hold to select this cell." display="http://stats.oecd.org/OECDStat_Metadata/ShowMetadata.ashx?Dataset=LMPEXP&amp;Coords=[LFS_COUNTRY].[GBR]&amp;ShowOnWeb=true&amp;Lang=en"/>
    <hyperlink ref="B37" r:id="rId45" tooltip="Click once to display linked information. Click and hold to select this cell." display="http://stats.oecd.org/OECDStat_Metadata/ShowMetadata.ashx?Dataset=LMPEXP&amp;Coords=[FREQUENCY].[A],[MEAS].[EXPPCT],[PROG].[20],[LFS_COUNTRY].[GBR]&amp;ShowOnWeb=true"/>
    <hyperlink ref="A38" r:id="rId46" tooltip="Click once to display linked information. Click and hold to select this cell." display="http://stats.oecd.org/OECDStat_Metadata/ShowMetadata.ashx?Dataset=LMPEXP&amp;Coords=[LFS_COUNTRY].[USA]&amp;ShowOnWeb=true&amp;Lang=en"/>
    <hyperlink ref="B38" r:id="rId47" tooltip="Click once to display linked information. Click and hold to select this cell." display="http://stats.oecd.org/OECDStat_Metadata/ShowMetadata.ashx?Dataset=LMPEXP&amp;Coords=[FREQUENCY].[A],[MEAS].[EXPPCT],[PROG].[20],[LFS_COUNTRY].[USA]&amp;ShowOnWeb=true"/>
    <hyperlink ref="A44" r:id="rId48" tooltip="Click once to display linked information. Click and hold to select this cell." display="http://stats.oecd.org/"/>
  </hyperlinks>
  <pageMargins left="0.7" right="0.7" top="0.75" bottom="0.75" header="0.3" footer="0.3"/>
  <legacyDrawing r:id="rId4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S80"/>
  <sheetViews>
    <sheetView workbookViewId="0">
      <pane xSplit="1" ySplit="11" topLeftCell="B21" activePane="bottomRight" state="frozen"/>
      <selection activeCell="B5" sqref="B5"/>
      <selection pane="topRight" activeCell="H5" sqref="H5"/>
      <selection pane="bottomLeft" activeCell="B13" sqref="B13"/>
      <selection pane="bottomRight" activeCell="S51" sqref="S51"/>
    </sheetView>
  </sheetViews>
  <sheetFormatPr defaultColWidth="11.42578125" defaultRowHeight="14.45" customHeight="1"/>
  <cols>
    <col min="1" max="1" width="27.42578125" style="673" customWidth="1"/>
    <col min="2" max="2" width="11.42578125" style="675"/>
    <col min="3" max="3" width="11.42578125" style="675" hidden="1" customWidth="1"/>
    <col min="4" max="4" width="11.42578125" style="675"/>
    <col min="5" max="5" width="11.42578125" style="675" hidden="1" customWidth="1"/>
    <col min="6" max="6" width="11.28515625" style="673" customWidth="1"/>
    <col min="7" max="7" width="2.42578125" style="673" hidden="1" customWidth="1"/>
    <col min="8" max="8" width="11.42578125" style="673"/>
    <col min="9" max="9" width="11.42578125" style="673" hidden="1" customWidth="1"/>
    <col min="10" max="10" width="11.42578125" style="673"/>
    <col min="11" max="11" width="11.42578125" style="673" hidden="1" customWidth="1"/>
    <col min="12" max="12" width="11.42578125" style="673"/>
    <col min="13" max="13" width="11.42578125" style="673" hidden="1" customWidth="1"/>
    <col min="14" max="14" width="11.42578125" style="673"/>
    <col min="15" max="17" width="11.42578125" style="673" hidden="1" customWidth="1"/>
    <col min="18" max="18" width="11.42578125" style="673"/>
    <col min="19" max="19" width="11.42578125" style="676"/>
    <col min="20" max="20" width="11.42578125" style="675"/>
    <col min="21" max="21" width="0" style="675" hidden="1" customWidth="1"/>
    <col min="22" max="22" width="11.42578125" style="675"/>
    <col min="23" max="23" width="0" style="675" hidden="1" customWidth="1"/>
    <col min="24" max="24" width="11.42578125" style="673"/>
    <col min="25" max="25" width="0" style="673" hidden="1" customWidth="1"/>
    <col min="26" max="26" width="11.42578125" style="673"/>
    <col min="27" max="29" width="0" style="673" hidden="1" customWidth="1"/>
    <col min="30" max="30" width="11.42578125" style="673"/>
    <col min="31" max="31" width="11.42578125" style="676"/>
    <col min="32" max="32" width="11.42578125" style="673"/>
    <col min="33" max="33" width="0" style="673" hidden="1" customWidth="1"/>
    <col min="34" max="34" width="11.42578125" style="673"/>
    <col min="35" max="35" width="0" style="673" hidden="1" customWidth="1"/>
    <col min="36" max="36" width="11.42578125" style="673"/>
    <col min="37" max="37" width="0" style="673" hidden="1" customWidth="1"/>
    <col min="38" max="38" width="11.42578125" style="673"/>
    <col min="39" max="41" width="0" style="673" hidden="1" customWidth="1"/>
    <col min="42" max="42" width="11.42578125" style="673"/>
    <col min="43" max="43" width="11.42578125" style="677"/>
    <col min="44" max="44" width="11.42578125" style="675"/>
    <col min="45" max="45" width="0" style="675" hidden="1" customWidth="1"/>
    <col min="46" max="46" width="11.42578125" style="675"/>
    <col min="47" max="47" width="0" style="675" hidden="1" customWidth="1"/>
    <col min="48" max="48" width="11.42578125" style="673"/>
    <col min="49" max="49" width="0" style="673" hidden="1" customWidth="1"/>
    <col min="50" max="50" width="11.42578125" style="673"/>
    <col min="51" max="53" width="0" style="673" hidden="1" customWidth="1"/>
    <col min="54" max="54" width="11.42578125" style="673"/>
    <col min="55" max="55" width="11.42578125" style="676"/>
    <col min="56" max="58" width="11.42578125" style="675"/>
    <col min="59" max="60" width="0" style="675" hidden="1" customWidth="1"/>
    <col min="61" max="61" width="11.42578125" style="673"/>
    <col min="62" max="62" width="11.42578125" style="676"/>
    <col min="63" max="63" width="11.42578125" style="675"/>
    <col min="64" max="64" width="0" style="675" hidden="1" customWidth="1"/>
    <col min="65" max="65" width="11.42578125" style="675"/>
    <col min="66" max="66" width="0" style="675" hidden="1" customWidth="1"/>
    <col min="67" max="67" width="11.42578125" style="675"/>
    <col min="68" max="68" width="0" style="675" hidden="1" customWidth="1"/>
    <col min="69" max="69" width="11.42578125" style="675"/>
    <col min="70" max="70" width="0" style="675" hidden="1" customWidth="1"/>
    <col min="71" max="71" width="11.42578125" style="675"/>
    <col min="72" max="72" width="0" style="675" hidden="1" customWidth="1"/>
    <col min="73" max="73" width="11.42578125" style="675"/>
    <col min="74" max="74" width="9.140625" style="675" customWidth="1"/>
    <col min="75" max="75" width="11.42578125" style="673"/>
    <col min="76" max="77" width="0" style="673" hidden="1" customWidth="1"/>
    <col min="78" max="78" width="11.42578125" style="673"/>
    <col min="79" max="79" width="11.42578125" style="676"/>
    <col min="80" max="80" width="11.42578125" style="675"/>
    <col min="81" max="81" width="0" style="675" hidden="1" customWidth="1"/>
    <col min="82" max="82" width="11.42578125" style="675"/>
    <col min="83" max="83" width="0" style="675" hidden="1" customWidth="1"/>
    <col min="84" max="84" width="11.42578125" style="678"/>
    <col min="85" max="86" width="0" style="678" hidden="1" customWidth="1"/>
    <col min="87" max="87" width="11.42578125" style="678"/>
    <col min="88" max="88" width="0" style="678" hidden="1" customWidth="1"/>
    <col min="89" max="89" width="11.42578125" style="678"/>
    <col min="90" max="90" width="0" style="678" hidden="1" customWidth="1"/>
    <col min="91" max="91" width="11.42578125" style="678"/>
    <col min="92" max="92" width="0" style="678" hidden="1" customWidth="1"/>
    <col min="93" max="93" width="11.42578125" style="678"/>
    <col min="94" max="94" width="0" style="678" hidden="1" customWidth="1"/>
    <col min="95" max="95" width="11.42578125" style="678"/>
    <col min="96" max="97" width="0" style="678" hidden="1" customWidth="1"/>
    <col min="98" max="98" width="11.42578125" style="673"/>
    <col min="99" max="99" width="11.42578125" style="676"/>
    <col min="100" max="100" width="11.42578125" style="675"/>
    <col min="101" max="101" width="0" style="675" hidden="1" customWidth="1"/>
    <col min="102" max="102" width="11.42578125" style="675"/>
    <col min="103" max="103" width="0" style="675" hidden="1" customWidth="1"/>
    <col min="104" max="104" width="11.42578125" style="675"/>
    <col min="105" max="105" width="0" style="675" hidden="1" customWidth="1"/>
    <col min="106" max="106" width="11.42578125" style="675"/>
    <col min="107" max="107" width="0" style="675" hidden="1" customWidth="1"/>
    <col min="108" max="108" width="11.42578125" style="675"/>
    <col min="109" max="109" width="0" style="675" hidden="1" customWidth="1"/>
    <col min="110" max="110" width="11.42578125" style="675"/>
    <col min="111" max="111" width="0" style="675" hidden="1" customWidth="1"/>
    <col min="112" max="112" width="11.42578125" style="675"/>
    <col min="113" max="113" width="0" style="675" hidden="1" customWidth="1"/>
    <col min="114" max="114" width="11.42578125" style="675"/>
    <col min="115" max="117" width="11.42578125" style="675" customWidth="1"/>
    <col min="118" max="118" width="11.42578125" style="673"/>
    <col min="119" max="119" width="11.42578125" style="676"/>
    <col min="120" max="120" width="11.42578125" style="675"/>
    <col min="121" max="121" width="0" style="675" hidden="1" customWidth="1"/>
    <col min="122" max="122" width="11.42578125" style="675"/>
    <col min="123" max="123" width="0" style="675" hidden="1" customWidth="1"/>
    <col min="124" max="124" width="11.42578125" style="673"/>
    <col min="125" max="127" width="0" style="673" hidden="1" customWidth="1"/>
    <col min="128" max="128" width="11.42578125" style="673"/>
    <col min="129" max="129" width="11.42578125" style="676"/>
    <col min="130" max="130" width="11.42578125" style="678"/>
    <col min="131" max="131" width="11.42578125" style="678" hidden="1" customWidth="1"/>
    <col min="132" max="132" width="11.42578125" style="673"/>
    <col min="133" max="135" width="11.42578125" style="673" hidden="1" customWidth="1"/>
    <col min="136" max="136" width="11.42578125" style="673"/>
    <col min="137" max="137" width="11.42578125" style="676"/>
    <col min="138" max="140" width="11.42578125" style="673" hidden="1" customWidth="1"/>
    <col min="141" max="141" width="11.42578125" style="675"/>
    <col min="142" max="142" width="17.85546875" style="675" customWidth="1"/>
    <col min="143" max="143" width="11.42578125" style="675" hidden="1" customWidth="1"/>
    <col min="144" max="144" width="11.42578125" style="684" hidden="1" customWidth="1"/>
    <col min="145" max="147" width="11.42578125" style="673" hidden="1" customWidth="1"/>
    <col min="148" max="149" width="11.42578125" style="679" customWidth="1"/>
    <col min="150" max="16384" width="11.42578125" style="679"/>
  </cols>
  <sheetData>
    <row r="1" spans="1:147" ht="14.45" hidden="1" customHeight="1">
      <c r="B1" s="674" t="s">
        <v>773</v>
      </c>
      <c r="D1" s="674" t="s">
        <v>773</v>
      </c>
      <c r="F1" s="674" t="s">
        <v>773</v>
      </c>
      <c r="H1" s="674" t="s">
        <v>773</v>
      </c>
      <c r="J1" s="674" t="s">
        <v>773</v>
      </c>
      <c r="L1" s="674" t="s">
        <v>773</v>
      </c>
      <c r="N1" s="674" t="s">
        <v>773</v>
      </c>
      <c r="T1" s="674" t="s">
        <v>773</v>
      </c>
      <c r="V1" s="674" t="s">
        <v>773</v>
      </c>
      <c r="X1" s="674" t="s">
        <v>773</v>
      </c>
      <c r="AF1" s="674" t="s">
        <v>773</v>
      </c>
      <c r="AH1" s="674" t="s">
        <v>773</v>
      </c>
      <c r="AJ1" s="674" t="s">
        <v>773</v>
      </c>
      <c r="AR1" s="674" t="s">
        <v>773</v>
      </c>
      <c r="AT1" s="674" t="s">
        <v>773</v>
      </c>
      <c r="AV1" s="674" t="s">
        <v>773</v>
      </c>
      <c r="BD1" s="674" t="s">
        <v>774</v>
      </c>
      <c r="BE1" s="674" t="s">
        <v>774</v>
      </c>
      <c r="BF1" s="674" t="s">
        <v>774</v>
      </c>
      <c r="BG1" s="674"/>
      <c r="BH1" s="674"/>
      <c r="BK1" s="674" t="s">
        <v>774</v>
      </c>
      <c r="BM1" s="674" t="s">
        <v>774</v>
      </c>
      <c r="BO1" s="674" t="s">
        <v>774</v>
      </c>
      <c r="BQ1" s="674" t="s">
        <v>774</v>
      </c>
      <c r="BS1" s="674" t="s">
        <v>774</v>
      </c>
      <c r="BU1" s="674" t="s">
        <v>774</v>
      </c>
      <c r="CB1" s="674" t="s">
        <v>773</v>
      </c>
      <c r="CD1" s="674" t="s">
        <v>773</v>
      </c>
      <c r="CE1" s="674"/>
      <c r="CF1" s="674" t="s">
        <v>773</v>
      </c>
      <c r="CG1" s="674"/>
      <c r="CH1" s="674"/>
      <c r="CI1" s="674" t="s">
        <v>773</v>
      </c>
      <c r="CJ1" s="674"/>
      <c r="CK1" s="674" t="s">
        <v>773</v>
      </c>
      <c r="CL1" s="674"/>
      <c r="CM1" s="674" t="s">
        <v>773</v>
      </c>
      <c r="CN1" s="674"/>
      <c r="CO1" s="674" t="s">
        <v>773</v>
      </c>
      <c r="CP1" s="674"/>
      <c r="CQ1" s="674"/>
      <c r="CR1" s="674"/>
      <c r="CS1" s="674"/>
      <c r="CT1" s="674"/>
      <c r="CV1" s="674" t="s">
        <v>773</v>
      </c>
      <c r="CX1" s="674" t="s">
        <v>773</v>
      </c>
      <c r="CZ1" s="674" t="s">
        <v>775</v>
      </c>
      <c r="DB1" s="674" t="s">
        <v>773</v>
      </c>
      <c r="DD1" s="674" t="s">
        <v>773</v>
      </c>
      <c r="DF1" s="674" t="s">
        <v>773</v>
      </c>
      <c r="DP1" s="674" t="s">
        <v>773</v>
      </c>
      <c r="DR1" s="674" t="s">
        <v>773</v>
      </c>
      <c r="DT1" s="674" t="s">
        <v>773</v>
      </c>
      <c r="DU1" s="674"/>
      <c r="DV1" s="674"/>
      <c r="DW1" s="674"/>
      <c r="DZ1" s="674" t="s">
        <v>774</v>
      </c>
      <c r="EB1" s="674" t="s">
        <v>774</v>
      </c>
      <c r="EN1" s="674" t="s">
        <v>776</v>
      </c>
    </row>
    <row r="2" spans="1:147" ht="14.45" hidden="1" customHeight="1">
      <c r="B2" s="680">
        <v>1</v>
      </c>
      <c r="D2" s="680">
        <v>0.5</v>
      </c>
      <c r="F2" s="680">
        <v>0</v>
      </c>
      <c r="H2" s="680">
        <v>1</v>
      </c>
      <c r="J2" s="680">
        <v>0.5</v>
      </c>
      <c r="L2" s="680">
        <v>0</v>
      </c>
      <c r="N2" s="680">
        <v>0</v>
      </c>
      <c r="T2" s="680">
        <v>5</v>
      </c>
      <c r="V2" s="680">
        <v>26</v>
      </c>
      <c r="X2" s="680">
        <v>0</v>
      </c>
      <c r="AF2" s="680">
        <v>3</v>
      </c>
      <c r="AH2" s="680">
        <v>18</v>
      </c>
      <c r="AJ2" s="680">
        <v>0</v>
      </c>
      <c r="AR2" s="680">
        <v>1</v>
      </c>
      <c r="AT2" s="680">
        <v>1</v>
      </c>
      <c r="AV2" s="680">
        <v>0</v>
      </c>
      <c r="BD2" s="680">
        <v>8</v>
      </c>
      <c r="BE2" s="680">
        <v>12</v>
      </c>
      <c r="BF2" s="680">
        <v>20</v>
      </c>
      <c r="BG2" s="680"/>
      <c r="BH2" s="680"/>
      <c r="BK2" s="680">
        <v>10</v>
      </c>
      <c r="BM2" s="680">
        <v>10</v>
      </c>
      <c r="BO2" s="680">
        <v>10</v>
      </c>
      <c r="BQ2" s="680">
        <v>10</v>
      </c>
      <c r="BS2" s="680">
        <v>10</v>
      </c>
      <c r="BU2" s="680">
        <v>10</v>
      </c>
      <c r="CB2" s="680">
        <v>3</v>
      </c>
      <c r="CD2" s="680">
        <v>49</v>
      </c>
      <c r="CE2" s="680"/>
      <c r="CF2" s="680">
        <v>26.1</v>
      </c>
      <c r="CG2" s="680">
        <v>0.8</v>
      </c>
      <c r="CH2" s="680"/>
      <c r="CI2" s="680">
        <v>0</v>
      </c>
      <c r="CJ2" s="680"/>
      <c r="CK2" s="680">
        <v>3.2</v>
      </c>
      <c r="CL2" s="680"/>
      <c r="CM2" s="680">
        <v>1.5</v>
      </c>
      <c r="CN2" s="680"/>
      <c r="CO2" s="680">
        <v>0</v>
      </c>
      <c r="CP2" s="680"/>
      <c r="CQ2" s="680"/>
      <c r="CR2" s="680"/>
      <c r="CS2" s="680"/>
      <c r="CV2" s="680">
        <v>1</v>
      </c>
      <c r="CX2" s="680">
        <v>1</v>
      </c>
      <c r="CZ2" s="680">
        <v>0</v>
      </c>
      <c r="DB2" s="680">
        <v>0</v>
      </c>
      <c r="DD2" s="680">
        <v>1</v>
      </c>
      <c r="DF2" s="680">
        <v>1</v>
      </c>
      <c r="DH2" s="680">
        <v>0</v>
      </c>
      <c r="DI2" s="680"/>
      <c r="DJ2" s="680">
        <v>0</v>
      </c>
      <c r="DP2" s="680">
        <v>21</v>
      </c>
      <c r="DR2" s="680">
        <v>120</v>
      </c>
      <c r="DT2" s="680">
        <v>0.1</v>
      </c>
      <c r="DU2" s="680"/>
      <c r="DV2" s="680"/>
      <c r="DW2" s="680"/>
      <c r="DZ2" s="680">
        <v>92.9</v>
      </c>
      <c r="EB2" s="680">
        <v>16</v>
      </c>
      <c r="EN2" s="681" t="s">
        <v>777</v>
      </c>
    </row>
    <row r="3" spans="1:147" ht="14.45" hidden="1" customHeight="1">
      <c r="B3" s="680">
        <v>18</v>
      </c>
      <c r="D3" s="680">
        <v>100</v>
      </c>
      <c r="F3" s="680">
        <v>200</v>
      </c>
      <c r="H3" s="680">
        <v>18</v>
      </c>
      <c r="J3" s="680">
        <v>100</v>
      </c>
      <c r="L3" s="680">
        <v>200</v>
      </c>
      <c r="N3" s="680">
        <v>400</v>
      </c>
      <c r="T3" s="680">
        <v>30</v>
      </c>
      <c r="V3" s="680">
        <v>373</v>
      </c>
      <c r="X3" s="680">
        <v>20</v>
      </c>
      <c r="AF3" s="680">
        <v>9</v>
      </c>
      <c r="AH3" s="680">
        <v>248</v>
      </c>
      <c r="AJ3" s="680">
        <v>8100</v>
      </c>
      <c r="AR3" s="680">
        <v>13</v>
      </c>
      <c r="AT3" s="680">
        <v>210</v>
      </c>
      <c r="AV3" s="682">
        <v>15</v>
      </c>
      <c r="BD3" s="680">
        <v>0</v>
      </c>
      <c r="BE3" s="680">
        <v>0</v>
      </c>
      <c r="BF3" s="680">
        <v>0</v>
      </c>
      <c r="BG3" s="680"/>
      <c r="BH3" s="680"/>
      <c r="BK3" s="683">
        <v>0</v>
      </c>
      <c r="BM3" s="680">
        <v>0</v>
      </c>
      <c r="BO3" s="680">
        <v>0</v>
      </c>
      <c r="BQ3" s="680">
        <v>0</v>
      </c>
      <c r="BS3" s="680">
        <v>0</v>
      </c>
      <c r="BU3" s="680">
        <v>0</v>
      </c>
      <c r="CB3" s="680">
        <v>63</v>
      </c>
      <c r="CD3" s="680">
        <v>696</v>
      </c>
      <c r="CE3" s="680"/>
      <c r="CF3" s="680">
        <v>84</v>
      </c>
      <c r="CG3" s="680"/>
      <c r="CH3" s="680"/>
      <c r="CI3" s="680">
        <v>50</v>
      </c>
      <c r="CJ3" s="680"/>
      <c r="CK3" s="680">
        <v>55</v>
      </c>
      <c r="CL3" s="680"/>
      <c r="CM3" s="680">
        <v>56</v>
      </c>
      <c r="CN3" s="680"/>
      <c r="CO3" s="680">
        <v>32</v>
      </c>
      <c r="CP3" s="680"/>
      <c r="CQ3" s="680"/>
      <c r="CR3" s="680"/>
      <c r="CS3" s="680"/>
      <c r="CT3" s="680"/>
      <c r="CV3" s="680">
        <v>160</v>
      </c>
      <c r="CX3" s="680">
        <v>170</v>
      </c>
      <c r="CZ3" s="680">
        <v>1060</v>
      </c>
      <c r="DB3" s="680">
        <v>400</v>
      </c>
      <c r="DD3" s="680">
        <v>280</v>
      </c>
      <c r="DF3" s="680">
        <v>240</v>
      </c>
      <c r="DH3" s="680">
        <v>1200</v>
      </c>
      <c r="DI3" s="680"/>
      <c r="DJ3" s="680">
        <v>700</v>
      </c>
      <c r="DP3" s="680">
        <v>53</v>
      </c>
      <c r="DR3" s="680">
        <v>1340</v>
      </c>
      <c r="DT3" s="680">
        <v>89</v>
      </c>
      <c r="DU3" s="680"/>
      <c r="DV3" s="680"/>
      <c r="DW3" s="680"/>
      <c r="DZ3" s="680">
        <v>0</v>
      </c>
      <c r="EB3" s="680">
        <v>0</v>
      </c>
      <c r="EN3" s="681" t="s">
        <v>778</v>
      </c>
    </row>
    <row r="4" spans="1:147" ht="14.45" hidden="1" customHeight="1">
      <c r="B4" s="680">
        <f>B3-B2</f>
        <v>17</v>
      </c>
      <c r="D4" s="680">
        <f>D3-D2</f>
        <v>99.5</v>
      </c>
      <c r="F4" s="680">
        <f>F3-F2</f>
        <v>200</v>
      </c>
      <c r="H4" s="680">
        <f>H3-H2</f>
        <v>17</v>
      </c>
      <c r="J4" s="680">
        <f>J3-J2</f>
        <v>99.5</v>
      </c>
      <c r="L4" s="680">
        <f>L3-L2</f>
        <v>200</v>
      </c>
      <c r="N4" s="680">
        <f>N3-N2</f>
        <v>400</v>
      </c>
      <c r="T4" s="680">
        <f>T3-T2</f>
        <v>25</v>
      </c>
      <c r="V4" s="680">
        <f>V3-V2</f>
        <v>347</v>
      </c>
      <c r="X4" s="680">
        <f>X3-X2</f>
        <v>20</v>
      </c>
      <c r="AF4" s="680">
        <f>AF3-AF2</f>
        <v>6</v>
      </c>
      <c r="AH4" s="680">
        <f>AH3-AH2</f>
        <v>230</v>
      </c>
      <c r="AJ4" s="680">
        <f>AJ3-AJ2</f>
        <v>8100</v>
      </c>
      <c r="AR4" s="680">
        <f>AR3-AR2</f>
        <v>12</v>
      </c>
      <c r="AT4" s="680">
        <f>AT3-AT2</f>
        <v>209</v>
      </c>
      <c r="AV4" s="680">
        <f>AV3-AV2</f>
        <v>15</v>
      </c>
      <c r="BD4" s="680">
        <f>BD2-BD3</f>
        <v>8</v>
      </c>
      <c r="BE4" s="680">
        <f>BE2-BE3</f>
        <v>12</v>
      </c>
      <c r="BF4" s="680">
        <f>BF2-BF3</f>
        <v>20</v>
      </c>
      <c r="BG4" s="680"/>
      <c r="BH4" s="680"/>
      <c r="BK4" s="680">
        <f>BK2-BK3</f>
        <v>10</v>
      </c>
      <c r="BM4" s="680">
        <f>BM2-BM3</f>
        <v>10</v>
      </c>
      <c r="BO4" s="680">
        <f>BO2-BO3</f>
        <v>10</v>
      </c>
      <c r="BQ4" s="680">
        <f>BQ2-BQ3</f>
        <v>10</v>
      </c>
      <c r="BS4" s="680">
        <f>BS2-BS3</f>
        <v>10</v>
      </c>
      <c r="BU4" s="680">
        <f>BU2-BU3</f>
        <v>10</v>
      </c>
      <c r="CB4" s="680">
        <f>CB3-CB2</f>
        <v>60</v>
      </c>
      <c r="CD4" s="680">
        <f>CD3-CD2</f>
        <v>647</v>
      </c>
      <c r="CE4" s="680"/>
      <c r="CF4" s="680">
        <f>CF3-CF2</f>
        <v>57.9</v>
      </c>
      <c r="CG4" s="680"/>
      <c r="CH4" s="680"/>
      <c r="CI4" s="680">
        <f>CI3-CI2</f>
        <v>50</v>
      </c>
      <c r="CJ4" s="680"/>
      <c r="CK4" s="680">
        <f>CK3-CK2</f>
        <v>51.8</v>
      </c>
      <c r="CL4" s="680"/>
      <c r="CM4" s="680">
        <f>CM3-CM2</f>
        <v>54.5</v>
      </c>
      <c r="CN4" s="680"/>
      <c r="CO4" s="680">
        <f>CO3-CO2</f>
        <v>32</v>
      </c>
      <c r="CP4" s="680"/>
      <c r="CQ4" s="680"/>
      <c r="CR4" s="680"/>
      <c r="CS4" s="680"/>
      <c r="CT4" s="680"/>
      <c r="CV4" s="680">
        <f>CV3-CV2</f>
        <v>159</v>
      </c>
      <c r="CX4" s="680">
        <f>CX3-CX2</f>
        <v>169</v>
      </c>
      <c r="CZ4" s="680">
        <f>CZ3-CZ2</f>
        <v>1060</v>
      </c>
      <c r="DB4" s="680">
        <f>DB3-DB2</f>
        <v>400</v>
      </c>
      <c r="DD4" s="680">
        <f>DD3-DD2</f>
        <v>279</v>
      </c>
      <c r="DF4" s="680">
        <f>DF3-DF2</f>
        <v>239</v>
      </c>
      <c r="DH4" s="680">
        <f>DH3-DH2</f>
        <v>1200</v>
      </c>
      <c r="DI4" s="680"/>
      <c r="DJ4" s="680">
        <f>DJ3-DJ2</f>
        <v>700</v>
      </c>
      <c r="DP4" s="680">
        <f>DP3-DP2</f>
        <v>32</v>
      </c>
      <c r="DR4" s="680">
        <f>DR3-DR2</f>
        <v>1220</v>
      </c>
      <c r="DT4" s="680">
        <f>DT3-DT2</f>
        <v>88.9</v>
      </c>
      <c r="DU4" s="680"/>
      <c r="DV4" s="680"/>
      <c r="DW4" s="680"/>
      <c r="DZ4" s="680">
        <f>DZ2-DZ3</f>
        <v>92.9</v>
      </c>
      <c r="EB4" s="680">
        <f>EB2-EB3</f>
        <v>16</v>
      </c>
      <c r="EN4" s="681" t="s">
        <v>779</v>
      </c>
    </row>
    <row r="5" spans="1:147" ht="14.45" customHeight="1">
      <c r="A5" s="593" t="s">
        <v>864</v>
      </c>
    </row>
    <row r="6" spans="1:147" ht="14.45" customHeight="1">
      <c r="A6" s="675" t="s">
        <v>865</v>
      </c>
      <c r="B6" s="685"/>
      <c r="C6" s="685"/>
      <c r="D6" s="685"/>
      <c r="E6" s="685"/>
      <c r="F6" s="685"/>
      <c r="G6" s="685"/>
      <c r="H6" s="685"/>
      <c r="I6" s="685"/>
      <c r="J6" s="685"/>
      <c r="K6" s="685"/>
      <c r="L6" s="685"/>
      <c r="M6" s="685"/>
      <c r="N6" s="685"/>
      <c r="O6" s="685"/>
      <c r="P6" s="685"/>
      <c r="Q6" s="685"/>
      <c r="R6" s="685"/>
      <c r="S6" s="685"/>
      <c r="T6" s="676"/>
      <c r="U6" s="676"/>
      <c r="V6" s="676"/>
      <c r="W6" s="676"/>
      <c r="X6" s="677"/>
      <c r="Y6" s="677"/>
      <c r="Z6" s="677"/>
      <c r="AA6" s="677"/>
      <c r="AB6" s="677"/>
      <c r="AC6" s="677"/>
      <c r="EK6" s="673"/>
      <c r="EL6" s="677"/>
      <c r="EM6" s="686"/>
      <c r="EN6" s="686"/>
    </row>
    <row r="7" spans="1:147" ht="14.45" customHeight="1" thickBot="1">
      <c r="AF7" s="675"/>
      <c r="AG7" s="675"/>
      <c r="AH7" s="675"/>
      <c r="AI7" s="675"/>
      <c r="AQ7" s="676"/>
      <c r="AV7" s="675"/>
      <c r="AW7" s="675"/>
      <c r="AX7" s="675"/>
      <c r="AY7" s="675"/>
      <c r="AZ7" s="675"/>
      <c r="BA7" s="675"/>
      <c r="BD7" s="687"/>
      <c r="BF7" s="688"/>
      <c r="BG7" s="688"/>
      <c r="BH7" s="688"/>
      <c r="BJ7" s="677"/>
      <c r="CA7" s="677"/>
      <c r="CF7" s="675"/>
      <c r="CG7" s="675"/>
      <c r="CH7" s="675"/>
      <c r="CI7" s="675"/>
      <c r="CJ7" s="675"/>
      <c r="CK7" s="675"/>
      <c r="CL7" s="675"/>
      <c r="CM7" s="675"/>
      <c r="CN7" s="675"/>
      <c r="CO7" s="675"/>
      <c r="CP7" s="675"/>
      <c r="CQ7" s="675"/>
      <c r="CR7" s="675"/>
      <c r="CS7" s="675"/>
      <c r="CT7" s="675"/>
      <c r="CX7" s="673"/>
      <c r="CY7" s="673"/>
      <c r="DF7" s="673"/>
      <c r="DG7" s="673"/>
      <c r="DH7" s="673"/>
      <c r="DI7" s="673"/>
      <c r="DJ7" s="673"/>
      <c r="DK7" s="673"/>
      <c r="DL7" s="673"/>
      <c r="DM7" s="673"/>
      <c r="DP7" s="689"/>
      <c r="DQ7" s="673"/>
      <c r="DR7" s="678"/>
      <c r="DS7" s="678"/>
      <c r="DZ7" s="673"/>
      <c r="EA7" s="673"/>
      <c r="EG7" s="677"/>
    </row>
    <row r="8" spans="1:147" ht="27" hidden="1" customHeight="1" thickBot="1">
      <c r="A8" s="690"/>
      <c r="B8" s="1042" t="s">
        <v>431</v>
      </c>
      <c r="C8" s="1042"/>
      <c r="D8" s="1042"/>
      <c r="E8" s="1042"/>
      <c r="F8" s="1042"/>
      <c r="G8" s="1042"/>
      <c r="H8" s="1042"/>
      <c r="I8" s="1042"/>
      <c r="J8" s="1042"/>
      <c r="K8" s="1042"/>
      <c r="L8" s="1042"/>
      <c r="M8" s="1042"/>
      <c r="N8" s="1042"/>
      <c r="O8" s="1042"/>
      <c r="P8" s="1042"/>
      <c r="Q8" s="1042"/>
      <c r="R8" s="1042"/>
      <c r="S8" s="1043"/>
      <c r="T8" s="1042" t="s">
        <v>780</v>
      </c>
      <c r="U8" s="1042"/>
      <c r="V8" s="1042"/>
      <c r="W8" s="1042"/>
      <c r="X8" s="1042"/>
      <c r="Y8" s="1042"/>
      <c r="Z8" s="1042"/>
      <c r="AA8" s="1042"/>
      <c r="AB8" s="1042"/>
      <c r="AC8" s="1042"/>
      <c r="AD8" s="1042"/>
      <c r="AE8" s="1043"/>
      <c r="AF8" s="1045" t="s">
        <v>781</v>
      </c>
      <c r="AG8" s="1045"/>
      <c r="AH8" s="1046"/>
      <c r="AI8" s="1046"/>
      <c r="AJ8" s="1046"/>
      <c r="AK8" s="1046"/>
      <c r="AL8" s="1046"/>
      <c r="AM8" s="1046"/>
      <c r="AN8" s="1046"/>
      <c r="AO8" s="1046"/>
      <c r="AP8" s="1046"/>
      <c r="AQ8" s="1046"/>
      <c r="AR8" s="1042" t="s">
        <v>432</v>
      </c>
      <c r="AS8" s="1042"/>
      <c r="AT8" s="1042"/>
      <c r="AU8" s="1042"/>
      <c r="AV8" s="1042"/>
      <c r="AW8" s="1042"/>
      <c r="AX8" s="1042"/>
      <c r="AY8" s="1042"/>
      <c r="AZ8" s="1042"/>
      <c r="BA8" s="1042"/>
      <c r="BB8" s="1042"/>
      <c r="BC8" s="1043"/>
      <c r="BD8" s="1042" t="s">
        <v>433</v>
      </c>
      <c r="BE8" s="1042"/>
      <c r="BF8" s="1042"/>
      <c r="BG8" s="1042"/>
      <c r="BH8" s="1042"/>
      <c r="BI8" s="1042"/>
      <c r="BJ8" s="1043"/>
      <c r="BK8" s="1042" t="s">
        <v>434</v>
      </c>
      <c r="BL8" s="1042"/>
      <c r="BM8" s="1042"/>
      <c r="BN8" s="1042"/>
      <c r="BO8" s="1042"/>
      <c r="BP8" s="1042"/>
      <c r="BQ8" s="1042"/>
      <c r="BR8" s="1042"/>
      <c r="BS8" s="1042"/>
      <c r="BT8" s="1042"/>
      <c r="BU8" s="1042"/>
      <c r="BV8" s="1042"/>
      <c r="BW8" s="1042"/>
      <c r="BX8" s="1042"/>
      <c r="BY8" s="1042"/>
      <c r="BZ8" s="1042"/>
      <c r="CA8" s="1043"/>
      <c r="CB8" s="1042" t="s">
        <v>435</v>
      </c>
      <c r="CC8" s="1042"/>
      <c r="CD8" s="1042"/>
      <c r="CE8" s="1042"/>
      <c r="CF8" s="1042"/>
      <c r="CG8" s="1042"/>
      <c r="CH8" s="1042"/>
      <c r="CI8" s="1042"/>
      <c r="CJ8" s="1042"/>
      <c r="CK8" s="1042"/>
      <c r="CL8" s="1042"/>
      <c r="CM8" s="1042"/>
      <c r="CN8" s="1042"/>
      <c r="CO8" s="1042"/>
      <c r="CP8" s="1042"/>
      <c r="CQ8" s="1042"/>
      <c r="CR8" s="1042"/>
      <c r="CS8" s="1042"/>
      <c r="CT8" s="1042"/>
      <c r="CU8" s="1043"/>
      <c r="CV8" s="1042" t="s">
        <v>436</v>
      </c>
      <c r="CW8" s="1042"/>
      <c r="CX8" s="1042"/>
      <c r="CY8" s="1042"/>
      <c r="CZ8" s="1042"/>
      <c r="DA8" s="1042"/>
      <c r="DB8" s="1042"/>
      <c r="DC8" s="1042"/>
      <c r="DD8" s="1042"/>
      <c r="DE8" s="1042"/>
      <c r="DF8" s="1042"/>
      <c r="DG8" s="1042"/>
      <c r="DH8" s="1042"/>
      <c r="DI8" s="1042"/>
      <c r="DJ8" s="1042"/>
      <c r="DK8" s="1042"/>
      <c r="DL8" s="1042"/>
      <c r="DM8" s="1042"/>
      <c r="DN8" s="1042"/>
      <c r="DO8" s="1043"/>
      <c r="DP8" s="1042" t="s">
        <v>437</v>
      </c>
      <c r="DQ8" s="1042"/>
      <c r="DR8" s="1042"/>
      <c r="DS8" s="1042"/>
      <c r="DT8" s="1042"/>
      <c r="DU8" s="1042"/>
      <c r="DV8" s="1042"/>
      <c r="DW8" s="1042"/>
      <c r="DX8" s="1042"/>
      <c r="DY8" s="1043"/>
      <c r="DZ8" s="1042" t="s">
        <v>438</v>
      </c>
      <c r="EA8" s="1042"/>
      <c r="EB8" s="1042"/>
      <c r="EC8" s="1042"/>
      <c r="ED8" s="1042"/>
      <c r="EE8" s="1042"/>
      <c r="EF8" s="1042"/>
      <c r="EG8" s="1042"/>
      <c r="EK8" s="1044" t="s">
        <v>782</v>
      </c>
      <c r="EL8" s="1044"/>
      <c r="EM8" s="1044"/>
      <c r="EN8" s="1044"/>
    </row>
    <row r="9" spans="1:147" s="692" customFormat="1" ht="27" customHeight="1">
      <c r="A9" s="691"/>
      <c r="B9" s="1039" t="str">
        <f>HLOOKUP(B8,'[1]Topic Names'!$A$2:$K$8,'[1]Economy Names'!$K$1)</f>
        <v>Starting a Business</v>
      </c>
      <c r="C9" s="1040"/>
      <c r="D9" s="1040"/>
      <c r="E9" s="1040"/>
      <c r="F9" s="1040"/>
      <c r="G9" s="1040"/>
      <c r="H9" s="1040"/>
      <c r="I9" s="1040"/>
      <c r="J9" s="1040"/>
      <c r="K9" s="1040"/>
      <c r="L9" s="1040"/>
      <c r="M9" s="1040"/>
      <c r="N9" s="1040"/>
      <c r="O9" s="1040"/>
      <c r="P9" s="1040"/>
      <c r="Q9" s="1040"/>
      <c r="R9" s="1040"/>
      <c r="S9" s="1041"/>
      <c r="T9" s="1039" t="str">
        <f>HLOOKUP(T8,'[1]Topic Names'!$A$2:$K$8,'[1]Economy Names'!$K$1)</f>
        <v>Dealing with Construction Permits</v>
      </c>
      <c r="U9" s="1040"/>
      <c r="V9" s="1040"/>
      <c r="W9" s="1040"/>
      <c r="X9" s="1040"/>
      <c r="Y9" s="1040"/>
      <c r="Z9" s="1040"/>
      <c r="AA9" s="1040"/>
      <c r="AB9" s="1040"/>
      <c r="AC9" s="1040"/>
      <c r="AD9" s="1040"/>
      <c r="AE9" s="1041"/>
      <c r="AF9" s="1039" t="str">
        <f>HLOOKUP(AF8,'[1]Topic Names'!$A$2:$K$8,'[1]Economy Names'!$K$1)</f>
        <v>Getting Electricity</v>
      </c>
      <c r="AG9" s="1040"/>
      <c r="AH9" s="1040"/>
      <c r="AI9" s="1040"/>
      <c r="AJ9" s="1040"/>
      <c r="AK9" s="1040"/>
      <c r="AL9" s="1040"/>
      <c r="AM9" s="1040"/>
      <c r="AN9" s="1040"/>
      <c r="AO9" s="1040"/>
      <c r="AP9" s="1040"/>
      <c r="AQ9" s="1041"/>
      <c r="AR9" s="1039" t="str">
        <f>HLOOKUP(AR8,'[1]Topic Names'!$A$2:$K$8,'[1]Economy Names'!$K$1)</f>
        <v>Registering Property</v>
      </c>
      <c r="AS9" s="1040"/>
      <c r="AT9" s="1040"/>
      <c r="AU9" s="1040"/>
      <c r="AV9" s="1040"/>
      <c r="AW9" s="1040"/>
      <c r="AX9" s="1040"/>
      <c r="AY9" s="1040"/>
      <c r="AZ9" s="1040"/>
      <c r="BA9" s="1040"/>
      <c r="BB9" s="1040"/>
      <c r="BC9" s="1041"/>
      <c r="BD9" s="1039" t="str">
        <f>HLOOKUP(BD8,'[1]Topic Names'!$A$2:$K$8,'[1]Economy Names'!$K$1)</f>
        <v>Getting Credit</v>
      </c>
      <c r="BE9" s="1040"/>
      <c r="BF9" s="1040"/>
      <c r="BG9" s="1040"/>
      <c r="BH9" s="1040"/>
      <c r="BI9" s="1040"/>
      <c r="BJ9" s="1041"/>
      <c r="BK9" s="1039" t="str">
        <f>HLOOKUP(BK8,'[1]Topic Names'!$A$2:$K$8,'[1]Economy Names'!$K$1)</f>
        <v>Protecting Minority Investors</v>
      </c>
      <c r="BL9" s="1040"/>
      <c r="BM9" s="1040"/>
      <c r="BN9" s="1040"/>
      <c r="BO9" s="1040"/>
      <c r="BP9" s="1040"/>
      <c r="BQ9" s="1040"/>
      <c r="BR9" s="1040"/>
      <c r="BS9" s="1040"/>
      <c r="BT9" s="1040"/>
      <c r="BU9" s="1040"/>
      <c r="BV9" s="1040"/>
      <c r="BW9" s="1040"/>
      <c r="BX9" s="1040"/>
      <c r="BY9" s="1040"/>
      <c r="BZ9" s="1040"/>
      <c r="CA9" s="1041"/>
      <c r="CB9" s="1039" t="str">
        <f>HLOOKUP(CB8,'[1]Topic Names'!$A$2:$K$8,'[1]Economy Names'!$K$1)</f>
        <v>Paying Taxes</v>
      </c>
      <c r="CC9" s="1040"/>
      <c r="CD9" s="1040"/>
      <c r="CE9" s="1040"/>
      <c r="CF9" s="1040"/>
      <c r="CG9" s="1040"/>
      <c r="CH9" s="1040"/>
      <c r="CI9" s="1040"/>
      <c r="CJ9" s="1040"/>
      <c r="CK9" s="1040"/>
      <c r="CL9" s="1040"/>
      <c r="CM9" s="1040"/>
      <c r="CN9" s="1040"/>
      <c r="CO9" s="1040"/>
      <c r="CP9" s="1040"/>
      <c r="CQ9" s="1040"/>
      <c r="CR9" s="1040"/>
      <c r="CS9" s="1040"/>
      <c r="CT9" s="1040"/>
      <c r="CU9" s="1041"/>
      <c r="CV9" s="1039" t="str">
        <f>HLOOKUP(CV8,'[1]Topic Names'!$A$2:$K$8,'[1]Economy Names'!$K$1)</f>
        <v>Trading Across Borders</v>
      </c>
      <c r="CW9" s="1040"/>
      <c r="CX9" s="1040"/>
      <c r="CY9" s="1040"/>
      <c r="CZ9" s="1040"/>
      <c r="DA9" s="1040"/>
      <c r="DB9" s="1040"/>
      <c r="DC9" s="1040"/>
      <c r="DD9" s="1040"/>
      <c r="DE9" s="1040"/>
      <c r="DF9" s="1040"/>
      <c r="DG9" s="1040"/>
      <c r="DH9" s="1040"/>
      <c r="DI9" s="1040"/>
      <c r="DJ9" s="1040"/>
      <c r="DK9" s="1040"/>
      <c r="DL9" s="1040"/>
      <c r="DM9" s="1040"/>
      <c r="DN9" s="1040"/>
      <c r="DO9" s="1041"/>
      <c r="DP9" s="1039" t="str">
        <f>HLOOKUP(DP8,'[1]Topic Names'!$A$2:$K$8,'[1]Economy Names'!$K$1)</f>
        <v>Enforcing Contracts</v>
      </c>
      <c r="DQ9" s="1040"/>
      <c r="DR9" s="1040"/>
      <c r="DS9" s="1040"/>
      <c r="DT9" s="1040"/>
      <c r="DU9" s="1040"/>
      <c r="DV9" s="1040"/>
      <c r="DW9" s="1040"/>
      <c r="DX9" s="1040"/>
      <c r="DY9" s="1041"/>
      <c r="DZ9" s="1039" t="str">
        <f>HLOOKUP(DZ8,'[1]Topic Names'!$A$2:$K$8,'[1]Economy Names'!$K$1)</f>
        <v>Resolving Insolvency</v>
      </c>
      <c r="EA9" s="1040"/>
      <c r="EB9" s="1040"/>
      <c r="EC9" s="1040"/>
      <c r="ED9" s="1040"/>
      <c r="EE9" s="1040"/>
      <c r="EF9" s="1040"/>
      <c r="EG9" s="1041"/>
      <c r="EH9" s="677"/>
      <c r="EI9" s="677"/>
      <c r="EK9" s="1039" t="s">
        <v>782</v>
      </c>
      <c r="EL9" s="1040"/>
      <c r="EM9" s="1040"/>
      <c r="EN9" s="1041"/>
    </row>
    <row r="10" spans="1:147" s="702" customFormat="1" ht="48.6" hidden="1" customHeight="1">
      <c r="A10" s="693"/>
      <c r="B10" s="694" t="s">
        <v>783</v>
      </c>
      <c r="C10" s="695" t="s">
        <v>784</v>
      </c>
      <c r="D10" s="695" t="s">
        <v>785</v>
      </c>
      <c r="E10" s="695" t="s">
        <v>784</v>
      </c>
      <c r="F10" s="695" t="s">
        <v>786</v>
      </c>
      <c r="G10" s="695" t="s">
        <v>784</v>
      </c>
      <c r="H10" s="695" t="s">
        <v>787</v>
      </c>
      <c r="I10" s="695" t="s">
        <v>784</v>
      </c>
      <c r="J10" s="695" t="s">
        <v>788</v>
      </c>
      <c r="K10" s="695" t="s">
        <v>784</v>
      </c>
      <c r="L10" s="695" t="s">
        <v>789</v>
      </c>
      <c r="M10" s="695" t="s">
        <v>784</v>
      </c>
      <c r="N10" s="695" t="s">
        <v>790</v>
      </c>
      <c r="O10" s="695" t="s">
        <v>784</v>
      </c>
      <c r="P10" s="695" t="s">
        <v>791</v>
      </c>
      <c r="Q10" s="695" t="s">
        <v>792</v>
      </c>
      <c r="R10" s="695" t="s">
        <v>793</v>
      </c>
      <c r="S10" s="696" t="s">
        <v>794</v>
      </c>
      <c r="T10" s="694" t="s">
        <v>795</v>
      </c>
      <c r="U10" s="695" t="s">
        <v>784</v>
      </c>
      <c r="V10" s="695" t="s">
        <v>796</v>
      </c>
      <c r="W10" s="695" t="s">
        <v>784</v>
      </c>
      <c r="X10" s="695" t="s">
        <v>797</v>
      </c>
      <c r="Y10" s="695" t="s">
        <v>784</v>
      </c>
      <c r="Z10" s="695" t="s">
        <v>798</v>
      </c>
      <c r="AA10" s="695" t="s">
        <v>784</v>
      </c>
      <c r="AB10" s="695" t="s">
        <v>791</v>
      </c>
      <c r="AC10" s="695" t="s">
        <v>792</v>
      </c>
      <c r="AD10" s="695" t="s">
        <v>799</v>
      </c>
      <c r="AE10" s="696" t="s">
        <v>800</v>
      </c>
      <c r="AF10" s="697" t="s">
        <v>795</v>
      </c>
      <c r="AG10" s="698" t="s">
        <v>784</v>
      </c>
      <c r="AH10" s="698" t="s">
        <v>796</v>
      </c>
      <c r="AI10" s="698" t="s">
        <v>784</v>
      </c>
      <c r="AJ10" s="699" t="s">
        <v>801</v>
      </c>
      <c r="AK10" s="699" t="s">
        <v>784</v>
      </c>
      <c r="AL10" s="699" t="s">
        <v>802</v>
      </c>
      <c r="AM10" s="699" t="s">
        <v>784</v>
      </c>
      <c r="AN10" s="699" t="s">
        <v>791</v>
      </c>
      <c r="AO10" s="699" t="s">
        <v>792</v>
      </c>
      <c r="AP10" s="700" t="s">
        <v>803</v>
      </c>
      <c r="AQ10" s="701" t="s">
        <v>804</v>
      </c>
      <c r="AR10" s="694" t="s">
        <v>795</v>
      </c>
      <c r="AS10" s="695" t="s">
        <v>784</v>
      </c>
      <c r="AT10" s="695" t="s">
        <v>796</v>
      </c>
      <c r="AU10" s="695" t="s">
        <v>784</v>
      </c>
      <c r="AV10" s="695" t="s">
        <v>805</v>
      </c>
      <c r="AW10" s="695" t="s">
        <v>784</v>
      </c>
      <c r="AX10" s="695" t="s">
        <v>806</v>
      </c>
      <c r="AY10" s="695" t="s">
        <v>784</v>
      </c>
      <c r="AZ10" s="695" t="s">
        <v>791</v>
      </c>
      <c r="BA10" s="695" t="s">
        <v>792</v>
      </c>
      <c r="BB10" s="695" t="s">
        <v>807</v>
      </c>
      <c r="BC10" s="696" t="s">
        <v>808</v>
      </c>
      <c r="BD10" s="694" t="s">
        <v>809</v>
      </c>
      <c r="BE10" s="695" t="s">
        <v>810</v>
      </c>
      <c r="BF10" s="695" t="s">
        <v>811</v>
      </c>
      <c r="BG10" s="695" t="s">
        <v>791</v>
      </c>
      <c r="BH10" s="695" t="s">
        <v>792</v>
      </c>
      <c r="BI10" s="695" t="s">
        <v>812</v>
      </c>
      <c r="BJ10" s="696" t="s">
        <v>813</v>
      </c>
      <c r="BK10" s="694" t="s">
        <v>814</v>
      </c>
      <c r="BL10" s="695" t="s">
        <v>784</v>
      </c>
      <c r="BM10" s="695" t="s">
        <v>815</v>
      </c>
      <c r="BN10" s="695" t="s">
        <v>784</v>
      </c>
      <c r="BO10" s="695" t="s">
        <v>816</v>
      </c>
      <c r="BP10" s="695" t="s">
        <v>784</v>
      </c>
      <c r="BQ10" s="695" t="s">
        <v>817</v>
      </c>
      <c r="BR10" s="695" t="s">
        <v>784</v>
      </c>
      <c r="BS10" s="695" t="s">
        <v>818</v>
      </c>
      <c r="BT10" s="695" t="s">
        <v>784</v>
      </c>
      <c r="BU10" s="695" t="s">
        <v>819</v>
      </c>
      <c r="BV10" s="695" t="s">
        <v>784</v>
      </c>
      <c r="BW10" s="695" t="s">
        <v>820</v>
      </c>
      <c r="BX10" s="695" t="s">
        <v>791</v>
      </c>
      <c r="BY10" s="695" t="s">
        <v>792</v>
      </c>
      <c r="BZ10" s="695" t="s">
        <v>821</v>
      </c>
      <c r="CA10" s="696" t="s">
        <v>822</v>
      </c>
      <c r="CB10" s="694" t="s">
        <v>823</v>
      </c>
      <c r="CC10" s="695" t="s">
        <v>784</v>
      </c>
      <c r="CD10" s="695" t="s">
        <v>824</v>
      </c>
      <c r="CE10" s="695" t="s">
        <v>784</v>
      </c>
      <c r="CF10" s="695" t="s">
        <v>825</v>
      </c>
      <c r="CG10" s="695" t="s">
        <v>784</v>
      </c>
      <c r="CH10" s="695"/>
      <c r="CI10" s="695" t="s">
        <v>826</v>
      </c>
      <c r="CJ10" s="695" t="s">
        <v>784</v>
      </c>
      <c r="CK10" s="695" t="s">
        <v>827</v>
      </c>
      <c r="CL10" s="695" t="s">
        <v>784</v>
      </c>
      <c r="CM10" s="695" t="s">
        <v>828</v>
      </c>
      <c r="CN10" s="695" t="s">
        <v>784</v>
      </c>
      <c r="CO10" s="695" t="s">
        <v>829</v>
      </c>
      <c r="CP10" s="695" t="s">
        <v>784</v>
      </c>
      <c r="CQ10" s="695" t="s">
        <v>830</v>
      </c>
      <c r="CR10" s="695" t="s">
        <v>791</v>
      </c>
      <c r="CS10" s="695" t="s">
        <v>792</v>
      </c>
      <c r="CT10" s="695" t="s">
        <v>831</v>
      </c>
      <c r="CU10" s="696" t="s">
        <v>832</v>
      </c>
      <c r="CV10" s="694" t="s">
        <v>833</v>
      </c>
      <c r="CW10" s="695" t="s">
        <v>784</v>
      </c>
      <c r="CX10" s="695" t="s">
        <v>834</v>
      </c>
      <c r="CY10" s="695" t="s">
        <v>784</v>
      </c>
      <c r="CZ10" s="695" t="s">
        <v>835</v>
      </c>
      <c r="DA10" s="695" t="s">
        <v>784</v>
      </c>
      <c r="DB10" s="695" t="s">
        <v>836</v>
      </c>
      <c r="DC10" s="695" t="s">
        <v>784</v>
      </c>
      <c r="DD10" s="695" t="s">
        <v>837</v>
      </c>
      <c r="DE10" s="695" t="s">
        <v>784</v>
      </c>
      <c r="DF10" s="695" t="s">
        <v>838</v>
      </c>
      <c r="DG10" s="695" t="s">
        <v>784</v>
      </c>
      <c r="DH10" s="695" t="s">
        <v>839</v>
      </c>
      <c r="DI10" s="695" t="s">
        <v>784</v>
      </c>
      <c r="DJ10" s="695" t="s">
        <v>840</v>
      </c>
      <c r="DK10" s="695" t="s">
        <v>784</v>
      </c>
      <c r="DL10" s="695" t="s">
        <v>791</v>
      </c>
      <c r="DM10" s="695" t="s">
        <v>792</v>
      </c>
      <c r="DN10" s="695" t="s">
        <v>841</v>
      </c>
      <c r="DO10" s="696" t="s">
        <v>842</v>
      </c>
      <c r="DP10" s="694" t="s">
        <v>843</v>
      </c>
      <c r="DQ10" s="695" t="s">
        <v>784</v>
      </c>
      <c r="DR10" s="695" t="s">
        <v>796</v>
      </c>
      <c r="DS10" s="695" t="s">
        <v>784</v>
      </c>
      <c r="DT10" s="695" t="s">
        <v>844</v>
      </c>
      <c r="DU10" s="695" t="s">
        <v>784</v>
      </c>
      <c r="DV10" s="695" t="s">
        <v>791</v>
      </c>
      <c r="DW10" s="695" t="s">
        <v>792</v>
      </c>
      <c r="DX10" s="695" t="s">
        <v>845</v>
      </c>
      <c r="DY10" s="696" t="s">
        <v>846</v>
      </c>
      <c r="DZ10" s="694" t="s">
        <v>847</v>
      </c>
      <c r="EA10" s="695" t="s">
        <v>784</v>
      </c>
      <c r="EB10" s="695" t="s">
        <v>848</v>
      </c>
      <c r="EC10" s="695" t="s">
        <v>784</v>
      </c>
      <c r="ED10" s="695" t="s">
        <v>791</v>
      </c>
      <c r="EE10" s="695" t="s">
        <v>792</v>
      </c>
      <c r="EF10" s="695" t="s">
        <v>849</v>
      </c>
      <c r="EG10" s="696" t="s">
        <v>850</v>
      </c>
      <c r="EK10" s="694" t="s">
        <v>851</v>
      </c>
      <c r="EL10" s="695"/>
      <c r="EM10" s="695"/>
      <c r="EN10" s="696"/>
    </row>
    <row r="11" spans="1:147" s="712" customFormat="1" ht="54" customHeight="1" thickBot="1">
      <c r="A11" s="703" t="s">
        <v>852</v>
      </c>
      <c r="B11" s="704" t="str">
        <f>INDEX('[1]Column Names'!E1:E7,'[1]Economy Names'!$K$1,1)</f>
        <v>Procedures - Men (number)</v>
      </c>
      <c r="C11" s="705" t="s">
        <v>784</v>
      </c>
      <c r="D11" s="705" t="str">
        <f>INDEX('[1]Column Names'!F1:F7,'[1]Economy Names'!$K$1,1)</f>
        <v>Time - Men (days)</v>
      </c>
      <c r="E11" s="705" t="s">
        <v>784</v>
      </c>
      <c r="F11" s="705" t="str">
        <f>INDEX('[1]Column Names'!G1:G7,'[1]Economy Names'!$K$1,1)</f>
        <v>Cost - Men (% of income per capita)</v>
      </c>
      <c r="G11" s="705" t="s">
        <v>784</v>
      </c>
      <c r="H11" s="705" t="str">
        <f>INDEX('[1]Column Names'!H1:H7,'[1]Economy Names'!$K$1,1)</f>
        <v>Procedures - Women (number)</v>
      </c>
      <c r="I11" s="705" t="s">
        <v>784</v>
      </c>
      <c r="J11" s="705" t="str">
        <f>INDEX('[1]Column Names'!I1:I7,'[1]Economy Names'!$K$1,1)</f>
        <v>Time - Women (days)</v>
      </c>
      <c r="K11" s="705" t="s">
        <v>784</v>
      </c>
      <c r="L11" s="705" t="str">
        <f>INDEX('[1]Column Names'!J1:J7,'[1]Economy Names'!$K$1,1)</f>
        <v>Cost - Women (% of income per capita)</v>
      </c>
      <c r="M11" s="705" t="s">
        <v>784</v>
      </c>
      <c r="N11" s="705" t="str">
        <f>INDEX('[1]Column Names'!K1:K7,'[1]Economy Names'!$K$1,1)</f>
        <v>Paid-in Min. Capital (% of income per capita)</v>
      </c>
      <c r="O11" s="705" t="s">
        <v>784</v>
      </c>
      <c r="P11" s="705" t="s">
        <v>791</v>
      </c>
      <c r="Q11" s="705" t="s">
        <v>792</v>
      </c>
      <c r="R11" s="705" t="str">
        <f>INDEX('[1]Column Names'!L1:L7,'[1]Economy Names'!$K$1,1)</f>
        <v>Ease of starting a business (DTF)</v>
      </c>
      <c r="S11" s="706" t="str">
        <f>INDEX('[1]Column Names'!M1:M7,'[1]Economy Names'!$K$1,1)</f>
        <v>Ease of Starting RANK</v>
      </c>
      <c r="T11" s="704" t="str">
        <f>INDEX('[1]Column Names'!N1:N7,'[1]Economy Names'!$K$1,1)</f>
        <v>Procedures (number)</v>
      </c>
      <c r="U11" s="705" t="s">
        <v>784</v>
      </c>
      <c r="V11" s="705" t="str">
        <f>INDEX('[1]Column Names'!O1:O7,'[1]Economy Names'!$K$1,1)</f>
        <v>Time (days)</v>
      </c>
      <c r="W11" s="705" t="s">
        <v>784</v>
      </c>
      <c r="X11" s="705" t="str">
        <f>INDEX('[1]Column Names'!P1:P7,'[1]Economy Names'!$K$1,1)</f>
        <v>Cost (% of warehouse value)</v>
      </c>
      <c r="Y11" s="705" t="s">
        <v>784</v>
      </c>
      <c r="Z11" s="705" t="str">
        <f>INDEX('[1]Column Names'!BR1:BR7,'[1]Economy Names'!$K$1,1)</f>
        <v>Building quality control index (0-15)</v>
      </c>
      <c r="AA11" s="705" t="s">
        <v>784</v>
      </c>
      <c r="AB11" s="705" t="s">
        <v>791</v>
      </c>
      <c r="AC11" s="705" t="s">
        <v>792</v>
      </c>
      <c r="AD11" s="705" t="str">
        <f>INDEX('[1]Column Names'!Q1:Q7,'[1]Economy Names'!$K$1,1)</f>
        <v>Ease of dealing with construction permits (DTF)</v>
      </c>
      <c r="AE11" s="706" t="str">
        <f>INDEX('[1]Column Names'!R1:R7,'[1]Economy Names'!$K$1,1)</f>
        <v>Ease of Construction RANK</v>
      </c>
      <c r="AF11" s="707" t="str">
        <f>INDEX('[1]Column Names'!N1:N7,'[1]Economy Names'!$K$1,1)</f>
        <v>Procedures (number)</v>
      </c>
      <c r="AG11" s="708" t="s">
        <v>784</v>
      </c>
      <c r="AH11" s="708" t="str">
        <f>INDEX('[1]Column Names'!BN1:BN7,'[1]Economy Names'!$K$1,1)</f>
        <v>Time (days)</v>
      </c>
      <c r="AI11" s="708" t="s">
        <v>784</v>
      </c>
      <c r="AJ11" s="709" t="str">
        <f>INDEX('[1]Column Names'!BO1:BO7,'[1]Economy Names'!$K$1,1)</f>
        <v>Cost (% of income per capita)</v>
      </c>
      <c r="AK11" s="709" t="s">
        <v>784</v>
      </c>
      <c r="AL11" s="709" t="str">
        <f>INDEX('[1]Column Names'!BS1:BS7,'[1]Economy Names'!$K$1,1)</f>
        <v>Reliability of supply and transparency of tariff index (0–8)</v>
      </c>
      <c r="AM11" s="709" t="s">
        <v>784</v>
      </c>
      <c r="AN11" s="709" t="s">
        <v>791</v>
      </c>
      <c r="AO11" s="709" t="s">
        <v>792</v>
      </c>
      <c r="AP11" s="710" t="str">
        <f>INDEX('[1]Column Names'!BP1:BP7,'[1]Economy Names'!$K$1,1)</f>
        <v>Ease of getting electricity (DTF)</v>
      </c>
      <c r="AQ11" s="711" t="str">
        <f>INDEX('[1]Column Names'!BQ1:BQ7,'[1]Economy Names'!$K$1,1)</f>
        <v>Ease of getting electricity RANK</v>
      </c>
      <c r="AR11" s="704" t="str">
        <f>INDEX('[1]Column Names'!S1:S7,'[1]Economy Names'!$K$1,1)</f>
        <v>Procedures (number)</v>
      </c>
      <c r="AS11" s="705" t="s">
        <v>784</v>
      </c>
      <c r="AT11" s="705" t="str">
        <f>INDEX('[1]Column Names'!T1:T7,'[1]Economy Names'!$K$1,1)</f>
        <v>Time (days)</v>
      </c>
      <c r="AU11" s="705" t="s">
        <v>784</v>
      </c>
      <c r="AV11" s="705" t="str">
        <f>INDEX('[1]Column Names'!U1:U7,'[1]Economy Names'!$K$1,1)</f>
        <v>Cost (% of property value)</v>
      </c>
      <c r="AW11" s="705" t="s">
        <v>784</v>
      </c>
      <c r="AX11" s="705" t="str">
        <f>INDEX('[1]Column Names'!BT1:BT7,'[1]Economy Names'!$K$1,1)</f>
        <v>Quality of land administration index (0-30)</v>
      </c>
      <c r="AY11" s="705" t="s">
        <v>784</v>
      </c>
      <c r="AZ11" s="705" t="s">
        <v>791</v>
      </c>
      <c r="BA11" s="705" t="s">
        <v>792</v>
      </c>
      <c r="BB11" s="705" t="str">
        <f>INDEX('[1]Column Names'!V1:V7,'[1]Economy Names'!$K$1,1)</f>
        <v>Ease of registering property (DTF)</v>
      </c>
      <c r="BC11" s="706" t="str">
        <f>INDEX('[1]Column Names'!W1:W7,'[1]Economy Names'!$K$1,1)</f>
        <v>Ease of Property RANK</v>
      </c>
      <c r="BD11" s="704" t="str">
        <f>INDEX('[1]Column Names'!X1:X7,'[1]Economy Names'!$K$1,1)</f>
        <v>Credit information index</v>
      </c>
      <c r="BE11" s="705" t="str">
        <f>INDEX('[1]Column Names'!Y1:Y7,'[1]Economy Names'!$K$1,1)</f>
        <v>Legal rights index</v>
      </c>
      <c r="BF11" s="705" t="str">
        <f>INDEX('[1]Column Names'!Z1:Z7,'[1]Economy Names'!$K$1,1)</f>
        <v>Sum getting credit</v>
      </c>
      <c r="BG11" s="705" t="s">
        <v>791</v>
      </c>
      <c r="BH11" s="705" t="s">
        <v>792</v>
      </c>
      <c r="BI11" s="705" t="str">
        <f>INDEX('[1]Column Names'!AA1:AA7,'[1]Economy Names'!$K$1,1)</f>
        <v>Ease of getting credit (DTF)</v>
      </c>
      <c r="BJ11" s="706" t="str">
        <f>INDEX('[1]Column Names'!AB1:AB7,'[1]Economy Names'!$K$1,1)</f>
        <v>Ease of Credit RANK</v>
      </c>
      <c r="BK11" s="704" t="str">
        <f>INDEX('[1]Column Names'!AC1:AC7,'[1]Economy Names'!$K$1,1)</f>
        <v>Disclosure index (0-10)</v>
      </c>
      <c r="BL11" s="705" t="s">
        <v>784</v>
      </c>
      <c r="BM11" s="705" t="str">
        <f>INDEX('[1]Column Names'!AD1:AD7,'[1]Economy Names'!$K$1,1)</f>
        <v>Director liability index (0-10)</v>
      </c>
      <c r="BN11" s="705" t="s">
        <v>784</v>
      </c>
      <c r="BO11" s="705" t="str">
        <f>INDEX('[1]Column Names'!AE1:AE7,'[1]Economy Names'!$K$1,1)</f>
        <v>Shareholder suits index (0-10)</v>
      </c>
      <c r="BP11" s="705" t="s">
        <v>784</v>
      </c>
      <c r="BQ11" s="705" t="str">
        <f>INDEX('[1]Column Names'!AG1:AG7,'[1]Economy Names'!$K$1,1)</f>
        <v>Shareholder rights index (0-10)</v>
      </c>
      <c r="BR11" s="705" t="s">
        <v>784</v>
      </c>
      <c r="BS11" s="705" t="str">
        <f>INDEX('[1]Column Names'!AH1:AH7,'[1]Economy Names'!$K$1,1)</f>
        <v>Ownership and control index (0-10)</v>
      </c>
      <c r="BT11" s="705" t="s">
        <v>784</v>
      </c>
      <c r="BU11" s="705" t="str">
        <f>INDEX('[1]Column Names'!AI1:AI7,'[1]Economy Names'!$K$1,1)</f>
        <v>Corporate transparency index (0-10)</v>
      </c>
      <c r="BV11" s="705" t="s">
        <v>784</v>
      </c>
      <c r="BW11" s="705" t="str">
        <f>INDEX('[1]Column Names'!AK1:AK7,'[1]Economy Names'!$K$1,1)</f>
        <v>Strength of minority investors protection index (0 -10)</v>
      </c>
      <c r="BX11" s="705" t="s">
        <v>791</v>
      </c>
      <c r="BY11" s="705" t="s">
        <v>792</v>
      </c>
      <c r="BZ11" s="705" t="str">
        <f>INDEX('[1]Column Names'!AL1:AL7,'[1]Economy Names'!$K$1,1)</f>
        <v>Strength of minority investors protection index (DTF)</v>
      </c>
      <c r="CA11" s="706" t="str">
        <f>INDEX('[1]Column Names'!AM1:AM7,'[1]Economy Names'!$K$1,1)</f>
        <v>Ease of Protecting Minority Investors RANK</v>
      </c>
      <c r="CB11" s="704" t="str">
        <f>INDEX('[1]Column Names'!AN1:AN7,'[1]Economy Names'!$K$1,1)</f>
        <v>Payments (number)</v>
      </c>
      <c r="CC11" s="705" t="s">
        <v>784</v>
      </c>
      <c r="CD11" s="705" t="str">
        <f>INDEX('[1]Column Names'!AO1:AO7,'[1]Economy Names'!$K$1,1)</f>
        <v>Time (hours)</v>
      </c>
      <c r="CE11" s="705" t="s">
        <v>784</v>
      </c>
      <c r="CF11" s="705" t="str">
        <f>INDEX('[1]Column Names'!AP1:AP7,'[1]Economy Names'!$K$1,1)</f>
        <v>Total tax rate (% of profit)</v>
      </c>
      <c r="CG11" s="705" t="s">
        <v>784</v>
      </c>
      <c r="CH11" s="705" t="s">
        <v>853</v>
      </c>
      <c r="CI11" s="705" t="str">
        <f>INDEX('[1]Column Names'!CC1:CC7,'[1]Economy Names'!$K$1,1)</f>
        <v>Time to comply with VAT refund (hours)</v>
      </c>
      <c r="CJ11" s="705" t="s">
        <v>784</v>
      </c>
      <c r="CK11" s="705" t="str">
        <f>INDEX('[1]Column Names'!CD1:CD7,'[1]Economy Names'!$K$1,1)</f>
        <v>Time to obtain VAT refund (weeks)</v>
      </c>
      <c r="CL11" s="705" t="s">
        <v>784</v>
      </c>
      <c r="CM11" s="705" t="str">
        <f>INDEX('[1]Column Names'!CE1:CE7,'[1]Economy Names'!$K$1,1)</f>
        <v>Time to comply with corporate income tax audit (hours)</v>
      </c>
      <c r="CN11" s="705" t="s">
        <v>784</v>
      </c>
      <c r="CO11" s="705" t="str">
        <f>INDEX('[1]Column Names'!CF1:CF7,'[1]Economy Names'!$K$1,1)</f>
        <v>Time to complete a corporate income tax audit (weeks)</v>
      </c>
      <c r="CP11" s="705" t="s">
        <v>784</v>
      </c>
      <c r="CQ11" s="705" t="str">
        <f>INDEX('[1]Column Names'!CG1:CG7,'[1]Economy Names'!$K$1,1)</f>
        <v>Postfiling index (0-100)</v>
      </c>
      <c r="CR11" s="705" t="s">
        <v>791</v>
      </c>
      <c r="CS11" s="705" t="s">
        <v>792</v>
      </c>
      <c r="CT11" s="705" t="str">
        <f>INDEX('[1]Column Names'!AR1:AR7,'[1]Economy Names'!$K$1,1)</f>
        <v>Ease of paying taxes (DTF)</v>
      </c>
      <c r="CU11" s="706" t="str">
        <f>INDEX('[1]Column Names'!AS1:AS7,'[1]Economy Names'!$K$1,1)</f>
        <v>Ease of Taxes RANK</v>
      </c>
      <c r="CV11" s="704" t="str">
        <f>INDEX('[1]Column Names'!BU1:BU7,'[1]Economy Names'!$K$1,1)</f>
        <v>Time to export: Border compliance (hours)</v>
      </c>
      <c r="CW11" s="705" t="s">
        <v>784</v>
      </c>
      <c r="CX11" s="705" t="str">
        <f>INDEX('[1]Column Names'!BV1:BV7,'[1]Economy Names'!$K$1,1)</f>
        <v>Time to export: Documentary compliance (hours)</v>
      </c>
      <c r="CY11" s="705" t="s">
        <v>784</v>
      </c>
      <c r="CZ11" s="705" t="str">
        <f>INDEX('[1]Column Names'!BW1:BW7,'[1]Economy Names'!$K$1,1)</f>
        <v>Cost to export: Border compliance (US$)</v>
      </c>
      <c r="DA11" s="705" t="s">
        <v>784</v>
      </c>
      <c r="DB11" s="705" t="str">
        <f>INDEX('[1]Column Names'!BX1:BX7,'[1]Economy Names'!$K$1,1)</f>
        <v>Cost to export: Documentary compliance (US$)</v>
      </c>
      <c r="DC11" s="705" t="s">
        <v>784</v>
      </c>
      <c r="DD11" s="705" t="str">
        <f>INDEX('[1]Column Names'!BY1:BY7,'[1]Economy Names'!$K$1,1)</f>
        <v>Time to import: Border compliance (hours)</v>
      </c>
      <c r="DE11" s="705" t="s">
        <v>784</v>
      </c>
      <c r="DF11" s="705" t="str">
        <f>INDEX('[1]Column Names'!BZ1:BZ7,'[1]Economy Names'!$K$1,1)</f>
        <v>Time to import: Documentary compliance (hours)</v>
      </c>
      <c r="DG11" s="705" t="s">
        <v>784</v>
      </c>
      <c r="DH11" s="705" t="str">
        <f>INDEX('[1]Column Names'!CA1:CA7,'[1]Economy Names'!$K$1,1)</f>
        <v>Cost to import: Border compliance (US$)</v>
      </c>
      <c r="DI11" s="705" t="s">
        <v>784</v>
      </c>
      <c r="DJ11" s="705" t="str">
        <f>INDEX('[1]Column Names'!CB1:CB7,'[1]Economy Names'!$K$1,1)</f>
        <v>Cost to import: Documentary compliance (US$)</v>
      </c>
      <c r="DK11" s="705" t="s">
        <v>784</v>
      </c>
      <c r="DL11" s="705" t="s">
        <v>791</v>
      </c>
      <c r="DM11" s="705" t="s">
        <v>792</v>
      </c>
      <c r="DN11" s="705" t="str">
        <f>INDEX('[1]Column Names'!AZ1:AZ7,'[1]Economy Names'!$K$1,1)</f>
        <v>Ease of trading across borders (DTF)</v>
      </c>
      <c r="DO11" s="706" t="str">
        <f>INDEX('[1]Column Names'!BA1:BA7,'[1]Economy Names'!$K$1,1)</f>
        <v>Ease of Trading RANK</v>
      </c>
      <c r="DP11" s="704" t="str">
        <f>INDEX('[1]Column Names'!BM1:BM7,'[1]Economy Names'!$K$1,1)</f>
        <v>Quality of judicial processes index (0-18)</v>
      </c>
      <c r="DQ11" s="705" t="s">
        <v>784</v>
      </c>
      <c r="DR11" s="705" t="str">
        <f>INDEX('[1]Column Names'!BC1:BC7,'[1]Economy Names'!$K$1,1)</f>
        <v>Time (days)</v>
      </c>
      <c r="DS11" s="705" t="s">
        <v>784</v>
      </c>
      <c r="DT11" s="705" t="str">
        <f>INDEX('[1]Column Names'!BD1:BD7,'[1]Economy Names'!$K$1,1)</f>
        <v>Cost (% of claim)</v>
      </c>
      <c r="DU11" s="705" t="s">
        <v>784</v>
      </c>
      <c r="DV11" s="705" t="s">
        <v>791</v>
      </c>
      <c r="DW11" s="705" t="s">
        <v>792</v>
      </c>
      <c r="DX11" s="705" t="str">
        <f>INDEX('[1]Column Names'!BE1:BE7,'[1]Economy Names'!$K$1,1)</f>
        <v>Ease of enforcing contracts (DTF)</v>
      </c>
      <c r="DY11" s="706" t="str">
        <f>INDEX('[1]Column Names'!BF1:BF7,'[1]Economy Names'!$K$1,1)</f>
        <v>Ease of Contracts RANK</v>
      </c>
      <c r="DZ11" s="704" t="str">
        <f>INDEX('[1]Column Names'!BI1:BI7,'[1]Economy Names'!$K$1,1)</f>
        <v>Recovery rate (cents on the dollar)</v>
      </c>
      <c r="EA11" s="705" t="s">
        <v>784</v>
      </c>
      <c r="EB11" s="705" t="str">
        <f>INDEX('[1]Column Names'!BJ1:BJ7,'[1]Economy Names'!$K$1,1)</f>
        <v>Strength of insolvency framework index (0-16)</v>
      </c>
      <c r="EC11" s="705" t="s">
        <v>784</v>
      </c>
      <c r="ED11" s="705" t="s">
        <v>791</v>
      </c>
      <c r="EE11" s="705" t="s">
        <v>792</v>
      </c>
      <c r="EF11" s="705" t="str">
        <f>INDEX('[1]Column Names'!BK1:BK7,'[1]Economy Names'!$K$1,1)</f>
        <v>Ease of resolving insolvency (DTF)</v>
      </c>
      <c r="EG11" s="706" t="str">
        <f>INDEX('[1]Column Names'!BL1:BL7,'[1]Economy Names'!$K$1,1)</f>
        <v>Ease of Resolving Insolvency RANK</v>
      </c>
      <c r="EK11" s="713" t="str">
        <f>INDEX('[1]Column Names'!C1:C7,'[1]Economy Names'!$K$1,1)</f>
        <v xml:space="preserve">Rank as of Current Data </v>
      </c>
      <c r="EL11" s="705" t="str">
        <f>INDEX('[1]Column Names'!D1:D7,'[1]Economy Names'!$K$1,1)</f>
        <v>Overall distance to frontier (DTF) score as of current data (0-100)</v>
      </c>
      <c r="EM11" s="714" t="s">
        <v>854</v>
      </c>
      <c r="EN11" s="715" t="s">
        <v>855</v>
      </c>
      <c r="EO11" s="712" t="s">
        <v>856</v>
      </c>
      <c r="EP11" s="712" t="s">
        <v>857</v>
      </c>
      <c r="EQ11" s="712" t="s">
        <v>857</v>
      </c>
    </row>
    <row r="12" spans="1:147" ht="14.45" customHeight="1">
      <c r="A12" s="692" t="s">
        <v>45</v>
      </c>
      <c r="B12" s="716">
        <v>3</v>
      </c>
      <c r="C12" s="717">
        <f t="shared" ref="C12:C28" si="0">(IF(B12=-1,0,(IF(B12&gt;B$3,0,IF(B12&lt;B$2,1,((B$3-B12)/B$4))))))*100</f>
        <v>88.235294117647058</v>
      </c>
      <c r="D12" s="716">
        <v>2.5</v>
      </c>
      <c r="E12" s="717">
        <f t="shared" ref="E12:E28" si="1">(IF(D12=-1,0,(IF(D12&gt;D$3,0,IF(D12&lt;D$2,1,((D$3-D12)/D$4))))))*100</f>
        <v>97.989949748743726</v>
      </c>
      <c r="F12" s="718">
        <v>0.69838576626030002</v>
      </c>
      <c r="G12" s="717">
        <f t="shared" ref="G12:G28" si="2">(IF(F12=-1,0,(IF(F12&gt;F$3,0,IF(F12&lt;F$2,1,((F$3-F12)/F$4))))))*100</f>
        <v>99.650807116869856</v>
      </c>
      <c r="H12" s="716">
        <v>3</v>
      </c>
      <c r="I12" s="717">
        <f t="shared" ref="I12:I28" si="3">(IF(H12=-1,0,(IF(H12&gt;H$3,0,IF(H12&lt;H$2,1,((H$3-H12)/H$4))))))*100</f>
        <v>88.235294117647058</v>
      </c>
      <c r="J12" s="716">
        <v>2.5</v>
      </c>
      <c r="K12" s="717">
        <f t="shared" ref="K12:K28" si="4">(IF(J12=-1,0,(IF(J12&gt;J$3,0,IF(J12&lt;J$2,1,((J$3-J12)/J$4))))))*100</f>
        <v>97.989949748743726</v>
      </c>
      <c r="L12" s="718">
        <v>0.69838576626030002</v>
      </c>
      <c r="M12" s="717">
        <f t="shared" ref="M12:M28" si="5">(IF(L12=-1,0,(IF(L12&gt;L$3,0,IF(L12&lt;L$2,1,((L$3-L12)/L$4))))))*100</f>
        <v>99.650807116869856</v>
      </c>
      <c r="N12" s="718">
        <v>0</v>
      </c>
      <c r="O12" s="717">
        <f t="shared" ref="O12:O28" si="6">(IF(N12=-1,0,(IF(N12&gt;N$3,0,IF(N12&lt;N$2,1,((N$3-N12)/N$4))))))*100</f>
        <v>100</v>
      </c>
      <c r="P12" s="717">
        <f t="shared" ref="P12:P28" si="7">ROUND(25%*O12+12.5%*C12+12.5%*E12+12.5%*G12+12.5%*I12+12.5%*K12+12.5%*M12,5)</f>
        <v>96.469009999999997</v>
      </c>
      <c r="Q12" s="719">
        <f t="shared" ref="Q12:Q28" si="8">ROUND(P12,2)</f>
        <v>96.47</v>
      </c>
      <c r="R12" s="720">
        <f t="shared" ref="R12:R28" si="9">+ROUND(P12,2)</f>
        <v>96.47</v>
      </c>
      <c r="S12" s="721">
        <f t="shared" ref="S12:S28" si="10">RANK(Q12,Q$12:Q$46)</f>
        <v>3</v>
      </c>
      <c r="T12" s="722">
        <v>10</v>
      </c>
      <c r="U12" s="717">
        <f t="shared" ref="U12:U28" si="11">(IF(T12=-1,0,(IF(T12&gt;T$3,0,IF(T12&lt;T$2,1,((T$3-T12)/T$4))))))*100</f>
        <v>80</v>
      </c>
      <c r="V12" s="722">
        <v>112</v>
      </c>
      <c r="W12" s="717">
        <f t="shared" ref="W12:W28" si="12">(IF(V12=-1,0,(IF(V12&gt;V$3,0,IF(V12&lt;V$2,1,((V$3-V12)/V$4))))))*100</f>
        <v>75.216138328530263</v>
      </c>
      <c r="X12" s="723">
        <v>0.45843387631755</v>
      </c>
      <c r="Y12" s="717">
        <f t="shared" ref="Y12:Y28" si="13">(IF(X12=-1,0,(IF(X12&gt;X$3,0,IF(X12&lt;X$2,1,((X$3-X12)/X$4))))))*100</f>
        <v>97.707830618412245</v>
      </c>
      <c r="Z12" s="716">
        <v>14</v>
      </c>
      <c r="AA12" s="717">
        <f t="shared" ref="AA12:AA28" si="14">IF(Z12="No Practice", 0, Z12/15*100)</f>
        <v>93.333333333333329</v>
      </c>
      <c r="AB12" s="717">
        <f t="shared" ref="AB12:AB28" si="15">ROUND(AVERAGE(U12,W12,Y12,AA12),5)</f>
        <v>86.564329999999998</v>
      </c>
      <c r="AC12" s="716">
        <f t="shared" ref="AC12:AC28" si="16">+ROUND(AB12,2)</f>
        <v>86.56</v>
      </c>
      <c r="AD12" s="724">
        <f t="shared" ref="AD12:AD28" si="17">ROUND(AB12,2)</f>
        <v>86.56</v>
      </c>
      <c r="AE12" s="721">
        <f t="shared" ref="AE12:AE28" si="18">RANK(AC12,AC$12:AC$46)</f>
        <v>2</v>
      </c>
      <c r="AF12" s="722">
        <v>5</v>
      </c>
      <c r="AG12" s="717">
        <f t="shared" ref="AG12:AG28" si="19">(IF(AF12=-1,0,(IF(AF12&gt;AF$3,0,IF(AF12&lt;AF$2,1,((AF$3-AF12)/AF$4))))))*100</f>
        <v>66.666666666666657</v>
      </c>
      <c r="AH12" s="722">
        <v>75</v>
      </c>
      <c r="AI12" s="717">
        <f t="shared" ref="AI12:AI28" si="20">(IF(AH12=-1,0,(IF(AH12&gt;AH$3,0,IF(AH12&lt;AH$2,1,((AH$3-AH12)/AH$4))))))*100</f>
        <v>75.217391304347828</v>
      </c>
      <c r="AJ12" s="723">
        <v>12.637162227110601</v>
      </c>
      <c r="AK12" s="717">
        <f t="shared" ref="AK12:AK28" si="21">(IF(AJ12=-1,0,(IF(AJ12&gt;AJ$3,0,IF(AJ12&lt;AJ$2,1,((AJ$3-AJ12)/AJ$4))))))*100</f>
        <v>99.843985651517158</v>
      </c>
      <c r="AL12" s="716">
        <v>7</v>
      </c>
      <c r="AM12" s="717">
        <f t="shared" ref="AM12:AM28" si="22">+IF(AL12="No Practice",0,AL12/8)*100</f>
        <v>87.5</v>
      </c>
      <c r="AN12" s="725">
        <f t="shared" ref="AN12:AN28" si="23">ROUND(AVERAGE(AG12,AI12,AK12,AM12),5)</f>
        <v>82.307010000000005</v>
      </c>
      <c r="AO12" s="726">
        <f t="shared" ref="AO12:AO28" si="24">ROUND(AN12,2)</f>
        <v>82.31</v>
      </c>
      <c r="AP12" s="720">
        <f t="shared" ref="AP12:AP28" si="25">ROUND(AN12,2)</f>
        <v>82.31</v>
      </c>
      <c r="AQ12" s="721">
        <f t="shared" ref="AQ12:AQ28" si="26">RANK(AO12,AO$12:AO$46)</f>
        <v>20</v>
      </c>
      <c r="AR12" s="727">
        <v>5</v>
      </c>
      <c r="AS12" s="717">
        <f t="shared" ref="AS12:AS28" si="27">(IF(AR12=-1,0,(IF(AR12&gt;AR$3,0,IF(AR12&lt;AR$2,1,((AR$3-AR12)/AR$4))))))*100</f>
        <v>66.666666666666657</v>
      </c>
      <c r="AT12" s="727">
        <v>4.5</v>
      </c>
      <c r="AU12" s="717">
        <f t="shared" ref="AU12:AU28" si="28">(IF(AT12=-1,0,(IF(AT12&gt;AT$3,0,IF(AT12&lt;AT$2,1,((AT$3-AT12)/AT$4))))))*100</f>
        <v>98.325358851674636</v>
      </c>
      <c r="AV12" s="723">
        <v>5.2145033298366998</v>
      </c>
      <c r="AW12" s="717">
        <f t="shared" ref="AW12:AW28" si="29">(IF(AV12=-1,0,(IF(AV12&gt;AV$3,0,IF(AV12&lt;AV$2,1,((AV$3-AV12)/AV$4))))))*100</f>
        <v>65.23664446775534</v>
      </c>
      <c r="AX12" s="716">
        <v>20</v>
      </c>
      <c r="AY12" s="717">
        <f t="shared" ref="AY12:AY28" si="30">+IF(AX12="No Practice",0,AX12/30)*100</f>
        <v>66.666666666666657</v>
      </c>
      <c r="AZ12" s="728">
        <f t="shared" ref="AZ12:AZ28" si="31">ROUND(AVERAGE(AS12,AU12,AW12,AY12),5)</f>
        <v>74.223830000000007</v>
      </c>
      <c r="BA12" s="726">
        <f t="shared" ref="BA12:BA28" si="32">+ROUND(AZ12,2)</f>
        <v>74.22</v>
      </c>
      <c r="BB12" s="720">
        <f t="shared" ref="BB12:BB28" si="33">+ROUND(AZ12,2)</f>
        <v>74.22</v>
      </c>
      <c r="BC12" s="721">
        <f t="shared" ref="BC12:BC28" si="34">RANK(BA12,BA$12:BA$46)</f>
        <v>23</v>
      </c>
      <c r="BD12" s="716">
        <v>7</v>
      </c>
      <c r="BE12" s="722">
        <v>11</v>
      </c>
      <c r="BF12" s="722">
        <f t="shared" ref="BF12:BF28" si="35">BD12+BE12</f>
        <v>18</v>
      </c>
      <c r="BG12" s="729">
        <f t="shared" ref="BG12:BG28" si="36">(IF(BF12=-1,0,(IF(BF12&lt;BF$3,0,IF(BF12&gt;BF$2,1,((-BF$3+BF12)/BF$4))))))*100</f>
        <v>90</v>
      </c>
      <c r="BH12" s="730">
        <f t="shared" ref="BH12:BH28" si="37">ROUND(BG12,2)</f>
        <v>90</v>
      </c>
      <c r="BI12" s="720">
        <f t="shared" ref="BI12:BI28" si="38">ROUND(BG12,2)</f>
        <v>90</v>
      </c>
      <c r="BJ12" s="721">
        <f t="shared" ref="BJ12:BJ28" si="39">RANK(BH12,BH$12:BH$46)</f>
        <v>3</v>
      </c>
      <c r="BK12" s="731">
        <v>8</v>
      </c>
      <c r="BL12" s="717">
        <f t="shared" ref="BL12:BL28" si="40">(IF(BK12=-1,0,(IF(BK12&lt;BK$3,0,IF(BK12&gt;BK$2,1,((-BK$3+BK12)/BK$4))))))*100</f>
        <v>80</v>
      </c>
      <c r="BM12" s="731">
        <v>2</v>
      </c>
      <c r="BN12" s="717">
        <f t="shared" ref="BN12:BN28" si="41">(IF(BM12=-1,0,(IF(BM12&lt;BM$3,0,IF(BM12&gt;BM$2,1,((-BM$3+BM12)/BM$4))))))*100</f>
        <v>20</v>
      </c>
      <c r="BO12" s="716">
        <v>8</v>
      </c>
      <c r="BP12" s="717">
        <f t="shared" ref="BP12:BP28" si="42">(IF(BO12=-1,0,(IF(BO12&lt;BO$3,0,IF(BO12&gt;BO$2,1,((-BO$3+BO12)/BO$4))))))*100</f>
        <v>80</v>
      </c>
      <c r="BQ12" s="721">
        <v>5</v>
      </c>
      <c r="BR12" s="719">
        <f t="shared" ref="BR12:BR28" si="43">(IF(BQ12=-1,0,(IF(BQ12&lt;BQ$3,0,IF(BQ12&gt;BQ$2,1,((-BQ$3+BQ12)/BQ$4))))))*100</f>
        <v>50</v>
      </c>
      <c r="BS12" s="732">
        <v>4</v>
      </c>
      <c r="BT12" s="717">
        <f t="shared" ref="BT12:BT28" si="44">(IF(BS12=-1,0,(IF(BS12&lt;BS$3,0,IF(BS12&gt;BS$2,1,((-BS$3+BS12)/BS$4))))))*100</f>
        <v>40</v>
      </c>
      <c r="BU12" s="732">
        <v>8</v>
      </c>
      <c r="BV12" s="717">
        <f t="shared" ref="BV12:BV28" si="45">(IF(BU12=-1,0,(IF(BU12&lt;BU$3,0,IF(BU12&gt;BU$2,1,((-BU$3+BU12)/BU$4))))))*100</f>
        <v>80</v>
      </c>
      <c r="BW12" s="733">
        <f t="shared" ref="BW12:BW28" si="46">+AVERAGE(BM12,BK12,BO12,BQ12,BS12,BU12)</f>
        <v>5.833333333333333</v>
      </c>
      <c r="BX12" s="734">
        <f t="shared" ref="BX12:BX28" si="47">ROUND(AVERAGE(BL12,BN12,BP12,BR12,BT12,BV12),5)</f>
        <v>58.333329999999997</v>
      </c>
      <c r="BY12" s="719">
        <f t="shared" ref="BY12:BY28" si="48">+ROUND(BX12,2)</f>
        <v>58.33</v>
      </c>
      <c r="BZ12" s="724">
        <f t="shared" ref="BZ12:BZ28" si="49">+BY12</f>
        <v>58.33</v>
      </c>
      <c r="CA12" s="721">
        <f t="shared" ref="CA12:CA28" si="50">RANK(BY12,BY$12:BY$46)</f>
        <v>27</v>
      </c>
      <c r="CB12" s="716">
        <v>11</v>
      </c>
      <c r="CC12" s="717">
        <f t="shared" ref="CC12:CC28" si="51">(IF(CB12=-1,0,(IF(CB12&gt;CB$3,0,IF(CB12&lt;CB$2,1,((CB$3-CB12)/CB$4))))))*100</f>
        <v>86.666666666666671</v>
      </c>
      <c r="CD12" s="716">
        <v>105</v>
      </c>
      <c r="CE12" s="717">
        <f t="shared" ref="CE12:CE28" si="52">(IF(CD12=-1,0,(IF(CD12&gt;CD$3,0,IF(CD12&lt;CD$2,1,((CD$3-CD12)/CD$4))))))*100</f>
        <v>91.344667697063358</v>
      </c>
      <c r="CF12" s="718">
        <v>47.555211895169599</v>
      </c>
      <c r="CG12" s="717">
        <f t="shared" ref="CG12:CG28" si="53">(IF(CF12=-1,0,(IF(CF12&gt;CF$3,0,IF(CF12&lt;CF$2,1,((CF$3-CF12)/CF$4)^$CG$2)))))*100</f>
        <v>69.050287734502433</v>
      </c>
      <c r="CH12" s="717" t="s">
        <v>859</v>
      </c>
      <c r="CI12" s="716">
        <v>4.5</v>
      </c>
      <c r="CJ12" s="717">
        <f t="shared" ref="CJ12:CJ28" si="54">IF(CI12="","",IF(CH12="N/A","No VAT",(IF(CI12="N/A",0,(IF(CI12&gt;CI$3,0,IF(CI12&lt;CI$2,1,((CI$3-CI12)/CI$4))))))*100))</f>
        <v>91</v>
      </c>
      <c r="CK12" s="718">
        <v>7.4523809523809526</v>
      </c>
      <c r="CL12" s="717">
        <f t="shared" ref="CL12:CL28" si="55">IF(CK12="","",IF(CH12="N/A","No VAT",(IF(CK12="N/A",0,(IF(CK12&gt;CK$3,0,IF(CK12&lt;CK$2,1,((CK$3-CK12)/CK$4))))))*100))</f>
        <v>91.790770362198941</v>
      </c>
      <c r="CM12" s="716">
        <v>2.25</v>
      </c>
      <c r="CN12" s="717">
        <f t="shared" ref="CN12:CN28" si="56">IF(CM12="","",IF(CM12="N/A","No CIT",IF(CM12&gt;CM$3,0,IF(CM12&lt;CM$2,1,((CM$3-CM12)/CM$4)))*100))</f>
        <v>98.623853211009177</v>
      </c>
      <c r="CO12" s="718">
        <v>0</v>
      </c>
      <c r="CP12" s="717">
        <f t="shared" ref="CP12:CP28" si="57">IF(CO12="","",IF(CO12="N/A","No CIT",IF(CO12&gt;CO$3,0,IF(CO12&lt;CO$2,1,((CO$3-CO12)/CO$4)))*100))</f>
        <v>100</v>
      </c>
      <c r="CQ12" s="719">
        <f t="shared" ref="CQ12:CQ28" si="58">IF(OR(ISNUMBER(CJ12),ISNUMBER(CL12),ISNUMBER(CN12),ISNUMBER(CP12)),AVERAGE(CJ12,CL12,CN12,CP12),"")</f>
        <v>95.353655893302033</v>
      </c>
      <c r="CR12" s="735">
        <f t="shared" ref="CR12:CR28" si="59">ROUND(AVERAGE(CC12,CE12,CG12,CQ12),5)</f>
        <v>85.603819999999999</v>
      </c>
      <c r="CS12" s="719">
        <f t="shared" ref="CS12:CS28" si="60">+ROUND(CR12,2)</f>
        <v>85.6</v>
      </c>
      <c r="CT12" s="724">
        <f t="shared" ref="CT12:CT28" si="61">+CS12</f>
        <v>85.6</v>
      </c>
      <c r="CU12" s="721">
        <f t="shared" ref="CU12:CU28" si="62">RANK(CS12,CS$12:CS$46)</f>
        <v>14</v>
      </c>
      <c r="CV12" s="731">
        <v>35.5</v>
      </c>
      <c r="CW12" s="717">
        <f t="shared" ref="CW12:CW28" si="63">(IF(CV12=-1,0,(IF(CV12&gt;CV$3,0,IF(CV12&lt;CV$2,1,((CV$3-CV12)/CV$4))))))*100</f>
        <v>78.301886792452834</v>
      </c>
      <c r="CX12" s="731">
        <v>7</v>
      </c>
      <c r="CY12" s="717">
        <f t="shared" ref="CY12:CY28" si="64">(IF(CX12=-1,0,(IF(CX12&gt;CX$3,0,IF(CX12&lt;CX$2,1,((CX$3-CX12)/CX$4))))))*100</f>
        <v>96.449704142011839</v>
      </c>
      <c r="CZ12" s="731">
        <v>749</v>
      </c>
      <c r="DA12" s="717">
        <f t="shared" ref="DA12:DA28" si="65">(IF(CZ12=-1,0,(IF(CZ12&gt;CZ$3,0,IF(CZ12&lt;CZ$2,1,((CZ$3-CZ12)/CZ$4))))))*100</f>
        <v>29.339622641509433</v>
      </c>
      <c r="DB12" s="731">
        <v>264</v>
      </c>
      <c r="DC12" s="717">
        <f t="shared" ref="DC12:DC28" si="66">(IF(DB12=-1,0,(IF(DB12&gt;DB$3,0,IF(DB12&lt;DB$2,1,((DB$3-DB12)/DB$4))))))*100</f>
        <v>34</v>
      </c>
      <c r="DD12" s="731">
        <v>39</v>
      </c>
      <c r="DE12" s="717">
        <f t="shared" ref="DE12:DE28" si="67">(IF(DD12=-1,0,(IF(DD12&gt;DD$3,0,IF(DD12&lt;DD$2,1,((DD$3-DD12)/DD$4))))))*100</f>
        <v>86.379928315412187</v>
      </c>
      <c r="DF12" s="731">
        <v>4</v>
      </c>
      <c r="DG12" s="717">
        <f t="shared" ref="DG12:DG28" si="68">(IF(DF12=-1,0,(IF(DF12&gt;DF$3,0,IF(DF12&lt;DF$2,1,((DF$3-DF12)/DF$4))))))*100</f>
        <v>98.744769874476987</v>
      </c>
      <c r="DH12" s="731">
        <v>525</v>
      </c>
      <c r="DI12" s="717">
        <f t="shared" ref="DI12:DI28" si="69">(IF(DH12=-1,0,(IF(DH12&gt;DH$3,0,IF(DH12&lt;DH$2,1,((DH$3-DH12)/DH$4))))))*100</f>
        <v>56.25</v>
      </c>
      <c r="DJ12" s="731">
        <v>100</v>
      </c>
      <c r="DK12" s="717">
        <f t="shared" ref="DK12:DK28" si="70">(IF(DJ12=-1,0,(IF(DJ12&gt;DJ$3,0,IF(DJ12&lt;DJ$2,1,((DJ$3-DJ12)/DJ$4))))))*100</f>
        <v>85.714285714285708</v>
      </c>
      <c r="DL12" s="725">
        <f t="shared" ref="DL12:DL28" si="71">ROUND(AVERAGE(CW12,CY12,DA12,DC12,DE12,DG12,DI12,DK12),5)</f>
        <v>70.64752</v>
      </c>
      <c r="DM12" s="719">
        <f t="shared" ref="DM12:DM28" si="72">+ROUND(DL12,2)</f>
        <v>70.650000000000006</v>
      </c>
      <c r="DN12" s="724">
        <f t="shared" ref="DN12:DN28" si="73">+DM12</f>
        <v>70.650000000000006</v>
      </c>
      <c r="DO12" s="721">
        <f t="shared" ref="DO12:DO28" si="74">RANK(DM12,DM$12:DM$46)</f>
        <v>35</v>
      </c>
      <c r="DP12" s="716">
        <v>15.5</v>
      </c>
      <c r="DQ12" s="717">
        <f t="shared" ref="DQ12:DQ28" si="75">DP12/18*100</f>
        <v>86.111111111111114</v>
      </c>
      <c r="DR12" s="716">
        <v>395</v>
      </c>
      <c r="DS12" s="717">
        <f t="shared" ref="DS12:DS28" si="76">(IF(DR12=-1,0,(IF(DR12&gt;DR$3,0,IF(DR12&lt;DR$2,1,((DR$3-DR12)/DR$4))))))*100</f>
        <v>77.459016393442624</v>
      </c>
      <c r="DT12" s="716">
        <v>21.8</v>
      </c>
      <c r="DU12" s="717">
        <f t="shared" ref="DU12:DU28" si="77">(IF(DT12=-1,0,(IF(DT12&gt;DT$3,0,IF(DT12&lt;DT$2,1,((DT$3-DT12)/DT$4))))))*100</f>
        <v>75.590551181102356</v>
      </c>
      <c r="DV12" s="725">
        <f t="shared" ref="DV12:DV28" si="78">ROUND(AVERAGE(DQ12,DS12,DU12),5)</f>
        <v>79.720230000000001</v>
      </c>
      <c r="DW12" s="719">
        <f t="shared" ref="DW12:DW28" si="79">+ROUND(DV12,2)</f>
        <v>79.72</v>
      </c>
      <c r="DX12" s="724">
        <f t="shared" ref="DX12:DX28" si="80">+DW12</f>
        <v>79.72</v>
      </c>
      <c r="DY12" s="721">
        <f t="shared" ref="DY12:DY28" si="81">RANK(DW12,DW$12:DW$46)</f>
        <v>2</v>
      </c>
      <c r="DZ12" s="718">
        <v>82.4058726024153</v>
      </c>
      <c r="EA12" s="717">
        <f t="shared" ref="EA12:EA28" si="82">(IF(DZ12=-1,0,(IF(DZ12&lt;DZ$3,0,IF(DZ12&gt;DZ$2,1,((-DZ$3+DZ12)/DZ$4))))))*100</f>
        <v>88.703845643073521</v>
      </c>
      <c r="EB12" s="716">
        <v>11</v>
      </c>
      <c r="EC12" s="717">
        <f t="shared" ref="EC12:EC28" si="83">(IF(EB12=-1,0,(IF(EB12&lt;EB$3,0,IF(EB12&gt;EB$2,1,((-EB$3+EB12)/EB$4))))))*100</f>
        <v>68.75</v>
      </c>
      <c r="ED12" s="717">
        <f t="shared" ref="ED12:ED28" si="84">ROUND(AVERAGE(EA12,EC12),5)</f>
        <v>78.726920000000007</v>
      </c>
      <c r="EE12" s="719">
        <f t="shared" ref="EE12:EE28" si="85">+ROUND(ED12,2)</f>
        <v>78.73</v>
      </c>
      <c r="EF12" s="724">
        <f t="shared" ref="EF12:EF28" si="86">+EE12</f>
        <v>78.73</v>
      </c>
      <c r="EG12" s="721">
        <f t="shared" ref="EG12:EG28" si="87">RANK(EE12,EE$12:EE$46)</f>
        <v>19</v>
      </c>
      <c r="EH12" s="736"/>
      <c r="EI12" s="736"/>
      <c r="EJ12" s="736"/>
      <c r="EK12" s="721">
        <f t="shared" ref="EK12:EK28" si="88">RANK(EM12,EM$12:EM$46)</f>
        <v>11</v>
      </c>
      <c r="EL12" s="737">
        <f t="shared" ref="EL12:EL28" si="89">+EM12</f>
        <v>80.260000000000005</v>
      </c>
      <c r="EM12" s="738">
        <f t="shared" ref="EM12:EM28" si="90">ROUND(EN12,2)</f>
        <v>80.260000000000005</v>
      </c>
      <c r="EN12" s="739">
        <f t="shared" ref="EN12:EN28" si="91">AVERAGE(P12,AB12,AZ12,BG12,BX12,CR12,DL12,DV12,ED12,AN12)</f>
        <v>80.259600000000006</v>
      </c>
      <c r="EO12" s="740"/>
      <c r="EP12" s="741"/>
      <c r="EQ12" s="679"/>
    </row>
    <row r="13" spans="1:147" ht="14.45" customHeight="1">
      <c r="A13" s="692" t="s">
        <v>37</v>
      </c>
      <c r="B13" s="716">
        <v>8</v>
      </c>
      <c r="C13" s="717">
        <f t="shared" si="0"/>
        <v>58.82352941176471</v>
      </c>
      <c r="D13" s="716">
        <v>21</v>
      </c>
      <c r="E13" s="717">
        <f t="shared" si="1"/>
        <v>79.396984924623112</v>
      </c>
      <c r="F13" s="718">
        <v>0.27494363921656001</v>
      </c>
      <c r="G13" s="717">
        <f t="shared" si="2"/>
        <v>99.86252818039172</v>
      </c>
      <c r="H13" s="716">
        <v>8</v>
      </c>
      <c r="I13" s="717">
        <f t="shared" si="3"/>
        <v>58.82352941176471</v>
      </c>
      <c r="J13" s="716">
        <v>21</v>
      </c>
      <c r="K13" s="717">
        <f t="shared" si="4"/>
        <v>79.396984924623112</v>
      </c>
      <c r="L13" s="718">
        <v>0.27494363921656001</v>
      </c>
      <c r="M13" s="717">
        <f t="shared" si="5"/>
        <v>99.86252818039172</v>
      </c>
      <c r="N13" s="718">
        <v>12.8478336082505</v>
      </c>
      <c r="O13" s="717">
        <f t="shared" si="6"/>
        <v>96.788041597937379</v>
      </c>
      <c r="P13" s="717">
        <f t="shared" si="7"/>
        <v>83.717770000000002</v>
      </c>
      <c r="Q13" s="719">
        <f t="shared" si="8"/>
        <v>83.72</v>
      </c>
      <c r="R13" s="720">
        <f t="shared" si="9"/>
        <v>83.72</v>
      </c>
      <c r="S13" s="721">
        <f t="shared" si="10"/>
        <v>34</v>
      </c>
      <c r="T13" s="722">
        <v>11</v>
      </c>
      <c r="U13" s="717">
        <f t="shared" si="11"/>
        <v>76</v>
      </c>
      <c r="V13" s="722">
        <v>222</v>
      </c>
      <c r="W13" s="717">
        <f t="shared" si="12"/>
        <v>43.515850144092219</v>
      </c>
      <c r="X13" s="723">
        <v>1.26727793057714</v>
      </c>
      <c r="Y13" s="717">
        <f t="shared" si="13"/>
        <v>93.6636103471143</v>
      </c>
      <c r="Z13" s="716">
        <v>13</v>
      </c>
      <c r="AA13" s="717">
        <f t="shared" si="14"/>
        <v>86.666666666666671</v>
      </c>
      <c r="AB13" s="717">
        <f t="shared" si="15"/>
        <v>74.961529999999996</v>
      </c>
      <c r="AC13" s="716">
        <f t="shared" si="16"/>
        <v>74.959999999999994</v>
      </c>
      <c r="AD13" s="724">
        <f t="shared" si="17"/>
        <v>74.959999999999994</v>
      </c>
      <c r="AE13" s="721">
        <f t="shared" si="18"/>
        <v>20</v>
      </c>
      <c r="AF13" s="722">
        <v>5</v>
      </c>
      <c r="AG13" s="717">
        <f t="shared" si="19"/>
        <v>66.666666666666657</v>
      </c>
      <c r="AH13" s="722">
        <v>23</v>
      </c>
      <c r="AI13" s="717">
        <f t="shared" si="20"/>
        <v>97.826086956521735</v>
      </c>
      <c r="AJ13" s="723">
        <v>95.735375175206499</v>
      </c>
      <c r="AK13" s="717">
        <f t="shared" si="21"/>
        <v>98.818081787960423</v>
      </c>
      <c r="AL13" s="716">
        <v>7</v>
      </c>
      <c r="AM13" s="717">
        <f t="shared" si="22"/>
        <v>87.5</v>
      </c>
      <c r="AN13" s="725">
        <f t="shared" si="23"/>
        <v>87.702709999999996</v>
      </c>
      <c r="AO13" s="726">
        <f t="shared" si="24"/>
        <v>87.7</v>
      </c>
      <c r="AP13" s="720">
        <f t="shared" si="25"/>
        <v>87.7</v>
      </c>
      <c r="AQ13" s="721">
        <f t="shared" si="26"/>
        <v>13</v>
      </c>
      <c r="AR13" s="727">
        <v>3</v>
      </c>
      <c r="AS13" s="717">
        <f t="shared" si="27"/>
        <v>83.333333333333343</v>
      </c>
      <c r="AT13" s="727">
        <v>20.5</v>
      </c>
      <c r="AU13" s="717">
        <f t="shared" si="28"/>
        <v>90.669856459330148</v>
      </c>
      <c r="AV13" s="723">
        <v>4.6167278793579296</v>
      </c>
      <c r="AW13" s="717">
        <f t="shared" si="29"/>
        <v>69.221814137613805</v>
      </c>
      <c r="AX13" s="716">
        <v>23</v>
      </c>
      <c r="AY13" s="717">
        <f t="shared" si="30"/>
        <v>76.666666666666671</v>
      </c>
      <c r="AZ13" s="728">
        <f t="shared" si="31"/>
        <v>79.972920000000002</v>
      </c>
      <c r="BA13" s="726">
        <f t="shared" si="32"/>
        <v>79.97</v>
      </c>
      <c r="BB13" s="720">
        <f t="shared" si="33"/>
        <v>79.97</v>
      </c>
      <c r="BC13" s="721">
        <f t="shared" si="34"/>
        <v>15</v>
      </c>
      <c r="BD13" s="716">
        <v>7</v>
      </c>
      <c r="BE13" s="722">
        <v>5</v>
      </c>
      <c r="BF13" s="722">
        <f t="shared" si="35"/>
        <v>12</v>
      </c>
      <c r="BG13" s="729">
        <f t="shared" si="36"/>
        <v>60</v>
      </c>
      <c r="BH13" s="730">
        <f t="shared" si="37"/>
        <v>60</v>
      </c>
      <c r="BI13" s="720">
        <f t="shared" si="38"/>
        <v>60</v>
      </c>
      <c r="BJ13" s="721">
        <f t="shared" si="39"/>
        <v>19</v>
      </c>
      <c r="BK13" s="731">
        <v>5</v>
      </c>
      <c r="BL13" s="717">
        <f t="shared" si="40"/>
        <v>50</v>
      </c>
      <c r="BM13" s="731">
        <v>5</v>
      </c>
      <c r="BN13" s="717">
        <f t="shared" si="41"/>
        <v>50</v>
      </c>
      <c r="BO13" s="716">
        <v>6</v>
      </c>
      <c r="BP13" s="717">
        <f t="shared" si="42"/>
        <v>60</v>
      </c>
      <c r="BQ13" s="721">
        <v>8</v>
      </c>
      <c r="BR13" s="719">
        <f t="shared" si="43"/>
        <v>80</v>
      </c>
      <c r="BS13" s="732">
        <v>8</v>
      </c>
      <c r="BT13" s="717">
        <f t="shared" si="44"/>
        <v>80</v>
      </c>
      <c r="BU13" s="732">
        <v>7</v>
      </c>
      <c r="BV13" s="717">
        <f t="shared" si="45"/>
        <v>70</v>
      </c>
      <c r="BW13" s="733">
        <f t="shared" si="46"/>
        <v>6.5</v>
      </c>
      <c r="BX13" s="734">
        <f t="shared" si="47"/>
        <v>65</v>
      </c>
      <c r="BY13" s="719">
        <f t="shared" si="48"/>
        <v>65</v>
      </c>
      <c r="BZ13" s="724">
        <f t="shared" si="49"/>
        <v>65</v>
      </c>
      <c r="CA13" s="721">
        <f t="shared" si="50"/>
        <v>13</v>
      </c>
      <c r="CB13" s="716">
        <v>12</v>
      </c>
      <c r="CC13" s="717">
        <f t="shared" si="51"/>
        <v>85</v>
      </c>
      <c r="CD13" s="716">
        <v>131</v>
      </c>
      <c r="CE13" s="717">
        <f t="shared" si="52"/>
        <v>87.326120556414224</v>
      </c>
      <c r="CF13" s="718">
        <v>51.6462136670158</v>
      </c>
      <c r="CG13" s="717">
        <f t="shared" si="53"/>
        <v>62.776520351080265</v>
      </c>
      <c r="CH13" s="717" t="s">
        <v>859</v>
      </c>
      <c r="CI13" s="716">
        <v>1.5</v>
      </c>
      <c r="CJ13" s="717">
        <f t="shared" si="54"/>
        <v>97</v>
      </c>
      <c r="CK13" s="718">
        <v>3.1666666666666665</v>
      </c>
      <c r="CL13" s="717">
        <f t="shared" si="55"/>
        <v>100</v>
      </c>
      <c r="CM13" s="716">
        <v>3.25</v>
      </c>
      <c r="CN13" s="717">
        <f t="shared" si="56"/>
        <v>96.788990825688074</v>
      </c>
      <c r="CO13" s="718">
        <v>0</v>
      </c>
      <c r="CP13" s="717">
        <f t="shared" si="57"/>
        <v>100</v>
      </c>
      <c r="CQ13" s="719">
        <f t="shared" si="58"/>
        <v>98.447247706422019</v>
      </c>
      <c r="CR13" s="735">
        <f t="shared" si="59"/>
        <v>83.387469999999993</v>
      </c>
      <c r="CS13" s="719">
        <f t="shared" si="60"/>
        <v>83.39</v>
      </c>
      <c r="CT13" s="724">
        <f t="shared" si="61"/>
        <v>83.39</v>
      </c>
      <c r="CU13" s="721">
        <f t="shared" si="62"/>
        <v>21</v>
      </c>
      <c r="CV13" s="731">
        <v>0</v>
      </c>
      <c r="CW13" s="717">
        <f t="shared" si="63"/>
        <v>100</v>
      </c>
      <c r="CX13" s="731">
        <v>0.5</v>
      </c>
      <c r="CY13" s="717">
        <f t="shared" si="64"/>
        <v>100</v>
      </c>
      <c r="CZ13" s="731">
        <v>0</v>
      </c>
      <c r="DA13" s="717">
        <f t="shared" si="65"/>
        <v>100</v>
      </c>
      <c r="DB13" s="731">
        <v>0</v>
      </c>
      <c r="DC13" s="717">
        <f t="shared" si="66"/>
        <v>100</v>
      </c>
      <c r="DD13" s="731">
        <v>0</v>
      </c>
      <c r="DE13" s="717">
        <f t="shared" si="67"/>
        <v>100</v>
      </c>
      <c r="DF13" s="731">
        <v>0.5</v>
      </c>
      <c r="DG13" s="717">
        <f t="shared" si="68"/>
        <v>100</v>
      </c>
      <c r="DH13" s="731">
        <v>0</v>
      </c>
      <c r="DI13" s="717">
        <f t="shared" si="69"/>
        <v>100</v>
      </c>
      <c r="DJ13" s="731">
        <v>0</v>
      </c>
      <c r="DK13" s="717">
        <f t="shared" si="70"/>
        <v>100</v>
      </c>
      <c r="DL13" s="725">
        <f t="shared" si="71"/>
        <v>100</v>
      </c>
      <c r="DM13" s="719">
        <f t="shared" si="72"/>
        <v>100</v>
      </c>
      <c r="DN13" s="724">
        <f t="shared" si="73"/>
        <v>100</v>
      </c>
      <c r="DO13" s="721">
        <f t="shared" si="74"/>
        <v>1</v>
      </c>
      <c r="DP13" s="716">
        <v>13</v>
      </c>
      <c r="DQ13" s="717">
        <f t="shared" si="75"/>
        <v>72.222222222222214</v>
      </c>
      <c r="DR13" s="716">
        <v>397</v>
      </c>
      <c r="DS13" s="717">
        <f t="shared" si="76"/>
        <v>77.295081967213122</v>
      </c>
      <c r="DT13" s="716">
        <v>20.6</v>
      </c>
      <c r="DU13" s="717">
        <f t="shared" si="77"/>
        <v>76.940382452193475</v>
      </c>
      <c r="DV13" s="725">
        <f t="shared" si="78"/>
        <v>75.485900000000001</v>
      </c>
      <c r="DW13" s="719">
        <f t="shared" si="79"/>
        <v>75.489999999999995</v>
      </c>
      <c r="DX13" s="724">
        <f t="shared" si="80"/>
        <v>75.489999999999995</v>
      </c>
      <c r="DY13" s="721">
        <f t="shared" si="81"/>
        <v>5</v>
      </c>
      <c r="DZ13" s="718">
        <v>82.786346779601601</v>
      </c>
      <c r="EA13" s="717">
        <f t="shared" si="82"/>
        <v>89.113398040475346</v>
      </c>
      <c r="EB13" s="716">
        <v>11</v>
      </c>
      <c r="EC13" s="717">
        <f t="shared" si="83"/>
        <v>68.75</v>
      </c>
      <c r="ED13" s="717">
        <f t="shared" si="84"/>
        <v>78.931700000000006</v>
      </c>
      <c r="EE13" s="719">
        <f t="shared" si="85"/>
        <v>78.930000000000007</v>
      </c>
      <c r="EF13" s="724">
        <f t="shared" si="86"/>
        <v>78.930000000000007</v>
      </c>
      <c r="EG13" s="721">
        <f t="shared" si="87"/>
        <v>18</v>
      </c>
      <c r="EH13" s="736"/>
      <c r="EI13" s="736"/>
      <c r="EJ13" s="736"/>
      <c r="EK13" s="721">
        <f t="shared" si="88"/>
        <v>14</v>
      </c>
      <c r="EL13" s="737">
        <f t="shared" si="89"/>
        <v>78.92</v>
      </c>
      <c r="EM13" s="738">
        <f t="shared" si="90"/>
        <v>78.92</v>
      </c>
      <c r="EN13" s="739">
        <f t="shared" si="91"/>
        <v>78.916000000000011</v>
      </c>
      <c r="EO13" s="740"/>
      <c r="EP13" s="741"/>
      <c r="EQ13" s="679"/>
    </row>
    <row r="14" spans="1:147" ht="14.45" customHeight="1">
      <c r="A14" s="692" t="s">
        <v>21</v>
      </c>
      <c r="B14" s="716">
        <v>3</v>
      </c>
      <c r="C14" s="717">
        <f t="shared" si="0"/>
        <v>88.235294117647058</v>
      </c>
      <c r="D14" s="716">
        <v>4</v>
      </c>
      <c r="E14" s="717">
        <f t="shared" si="1"/>
        <v>96.482412060301499</v>
      </c>
      <c r="F14" s="718">
        <v>4.9853110281360902</v>
      </c>
      <c r="G14" s="717">
        <f t="shared" si="2"/>
        <v>97.507344485931952</v>
      </c>
      <c r="H14" s="716">
        <v>3</v>
      </c>
      <c r="I14" s="717">
        <f t="shared" si="3"/>
        <v>88.235294117647058</v>
      </c>
      <c r="J14" s="716">
        <v>4</v>
      </c>
      <c r="K14" s="717">
        <f t="shared" si="4"/>
        <v>96.482412060301499</v>
      </c>
      <c r="L14" s="718">
        <v>4.9853110281360902</v>
      </c>
      <c r="M14" s="717">
        <f t="shared" si="5"/>
        <v>97.507344485931952</v>
      </c>
      <c r="N14" s="718">
        <v>17.0475977922578</v>
      </c>
      <c r="O14" s="717">
        <f t="shared" si="6"/>
        <v>95.738100551935545</v>
      </c>
      <c r="P14" s="717">
        <f t="shared" si="7"/>
        <v>94.490790000000004</v>
      </c>
      <c r="Q14" s="719">
        <f t="shared" si="8"/>
        <v>94.49</v>
      </c>
      <c r="R14" s="720">
        <f t="shared" si="9"/>
        <v>94.49</v>
      </c>
      <c r="S14" s="721">
        <f t="shared" si="10"/>
        <v>9</v>
      </c>
      <c r="T14" s="722">
        <v>10</v>
      </c>
      <c r="U14" s="717">
        <f t="shared" si="11"/>
        <v>80</v>
      </c>
      <c r="V14" s="722">
        <v>212</v>
      </c>
      <c r="W14" s="717">
        <f t="shared" si="12"/>
        <v>46.397694524495677</v>
      </c>
      <c r="X14" s="723">
        <v>1.0084341676173001</v>
      </c>
      <c r="Y14" s="717">
        <f t="shared" si="13"/>
        <v>94.957829161913509</v>
      </c>
      <c r="Z14" s="716">
        <v>12</v>
      </c>
      <c r="AA14" s="717">
        <f t="shared" si="14"/>
        <v>80</v>
      </c>
      <c r="AB14" s="717">
        <f t="shared" si="15"/>
        <v>75.338880000000003</v>
      </c>
      <c r="AC14" s="716">
        <f t="shared" si="16"/>
        <v>75.34</v>
      </c>
      <c r="AD14" s="724">
        <f t="shared" si="17"/>
        <v>75.34</v>
      </c>
      <c r="AE14" s="721">
        <f t="shared" si="18"/>
        <v>18</v>
      </c>
      <c r="AF14" s="722">
        <v>6</v>
      </c>
      <c r="AG14" s="717">
        <f t="shared" si="19"/>
        <v>50</v>
      </c>
      <c r="AH14" s="722">
        <v>88</v>
      </c>
      <c r="AI14" s="717">
        <f t="shared" si="20"/>
        <v>69.565217391304344</v>
      </c>
      <c r="AJ14" s="723">
        <v>102.42084201188401</v>
      </c>
      <c r="AK14" s="717">
        <f t="shared" si="21"/>
        <v>98.735545160347115</v>
      </c>
      <c r="AL14" s="716">
        <v>8</v>
      </c>
      <c r="AM14" s="717">
        <f t="shared" si="22"/>
        <v>100</v>
      </c>
      <c r="AN14" s="725">
        <f t="shared" si="23"/>
        <v>79.575190000000006</v>
      </c>
      <c r="AO14" s="726">
        <f t="shared" si="24"/>
        <v>79.58</v>
      </c>
      <c r="AP14" s="720">
        <f t="shared" si="25"/>
        <v>79.58</v>
      </c>
      <c r="AQ14" s="721">
        <f t="shared" si="26"/>
        <v>29</v>
      </c>
      <c r="AR14" s="727">
        <v>8</v>
      </c>
      <c r="AS14" s="717">
        <f t="shared" si="27"/>
        <v>41.666666666666671</v>
      </c>
      <c r="AT14" s="727">
        <v>56</v>
      </c>
      <c r="AU14" s="717">
        <f t="shared" si="28"/>
        <v>73.68421052631578</v>
      </c>
      <c r="AV14" s="723">
        <v>12.6943976105317</v>
      </c>
      <c r="AW14" s="717">
        <f t="shared" si="29"/>
        <v>15.370682596455332</v>
      </c>
      <c r="AX14" s="716">
        <v>22.5</v>
      </c>
      <c r="AY14" s="717">
        <f t="shared" si="30"/>
        <v>75</v>
      </c>
      <c r="AZ14" s="728">
        <f t="shared" si="31"/>
        <v>51.430390000000003</v>
      </c>
      <c r="BA14" s="726">
        <f t="shared" si="32"/>
        <v>51.43</v>
      </c>
      <c r="BB14" s="720">
        <f t="shared" si="33"/>
        <v>51.43</v>
      </c>
      <c r="BC14" s="721">
        <f t="shared" si="34"/>
        <v>34</v>
      </c>
      <c r="BD14" s="716">
        <v>5</v>
      </c>
      <c r="BE14" s="722">
        <v>4</v>
      </c>
      <c r="BF14" s="722">
        <f t="shared" si="35"/>
        <v>9</v>
      </c>
      <c r="BG14" s="729">
        <f t="shared" si="36"/>
        <v>45</v>
      </c>
      <c r="BH14" s="730">
        <f t="shared" si="37"/>
        <v>45</v>
      </c>
      <c r="BI14" s="720">
        <f t="shared" si="38"/>
        <v>45</v>
      </c>
      <c r="BJ14" s="721">
        <f t="shared" si="39"/>
        <v>31</v>
      </c>
      <c r="BK14" s="731">
        <v>8</v>
      </c>
      <c r="BL14" s="717">
        <f t="shared" si="40"/>
        <v>80</v>
      </c>
      <c r="BM14" s="731">
        <v>6</v>
      </c>
      <c r="BN14" s="717">
        <f t="shared" si="41"/>
        <v>60</v>
      </c>
      <c r="BO14" s="716">
        <v>7</v>
      </c>
      <c r="BP14" s="717">
        <f t="shared" si="42"/>
        <v>70</v>
      </c>
      <c r="BQ14" s="721">
        <v>4</v>
      </c>
      <c r="BR14" s="719">
        <f t="shared" si="43"/>
        <v>40</v>
      </c>
      <c r="BS14" s="732">
        <v>4</v>
      </c>
      <c r="BT14" s="717">
        <f t="shared" si="44"/>
        <v>40</v>
      </c>
      <c r="BU14" s="732">
        <v>6</v>
      </c>
      <c r="BV14" s="717">
        <f t="shared" si="45"/>
        <v>60</v>
      </c>
      <c r="BW14" s="733">
        <f t="shared" si="46"/>
        <v>5.833333333333333</v>
      </c>
      <c r="BX14" s="734">
        <f t="shared" si="47"/>
        <v>58.333329999999997</v>
      </c>
      <c r="BY14" s="719">
        <f t="shared" si="48"/>
        <v>58.33</v>
      </c>
      <c r="BZ14" s="724">
        <f t="shared" si="49"/>
        <v>58.33</v>
      </c>
      <c r="CA14" s="721">
        <f t="shared" si="50"/>
        <v>27</v>
      </c>
      <c r="CB14" s="716">
        <v>11</v>
      </c>
      <c r="CC14" s="717">
        <f t="shared" si="51"/>
        <v>86.666666666666671</v>
      </c>
      <c r="CD14" s="716">
        <v>161</v>
      </c>
      <c r="CE14" s="717">
        <f t="shared" si="52"/>
        <v>82.689335394126743</v>
      </c>
      <c r="CF14" s="718">
        <v>58.688807249064801</v>
      </c>
      <c r="CG14" s="717">
        <f t="shared" si="53"/>
        <v>51.583076177070787</v>
      </c>
      <c r="CH14" s="717" t="s">
        <v>861</v>
      </c>
      <c r="CI14" s="716">
        <v>5</v>
      </c>
      <c r="CJ14" s="717">
        <f t="shared" si="54"/>
        <v>90</v>
      </c>
      <c r="CK14" s="718">
        <v>18.5</v>
      </c>
      <c r="CL14" s="717">
        <f t="shared" si="55"/>
        <v>70.463320463320471</v>
      </c>
      <c r="CM14" s="716">
        <v>5.5</v>
      </c>
      <c r="CN14" s="717">
        <f t="shared" si="56"/>
        <v>92.660550458715591</v>
      </c>
      <c r="CO14" s="718">
        <v>0</v>
      </c>
      <c r="CP14" s="717">
        <f t="shared" si="57"/>
        <v>100</v>
      </c>
      <c r="CQ14" s="719">
        <f t="shared" si="58"/>
        <v>88.280967730509019</v>
      </c>
      <c r="CR14" s="735">
        <f t="shared" si="59"/>
        <v>77.305009999999996</v>
      </c>
      <c r="CS14" s="719">
        <f t="shared" si="60"/>
        <v>77.31</v>
      </c>
      <c r="CT14" s="724">
        <f t="shared" si="61"/>
        <v>77.31</v>
      </c>
      <c r="CU14" s="721">
        <f t="shared" si="62"/>
        <v>28</v>
      </c>
      <c r="CV14" s="731">
        <v>0</v>
      </c>
      <c r="CW14" s="717">
        <f t="shared" si="63"/>
        <v>100</v>
      </c>
      <c r="CX14" s="731">
        <v>0.5</v>
      </c>
      <c r="CY14" s="717">
        <f t="shared" si="64"/>
        <v>100</v>
      </c>
      <c r="CZ14" s="731">
        <v>0</v>
      </c>
      <c r="DA14" s="717">
        <f t="shared" si="65"/>
        <v>100</v>
      </c>
      <c r="DB14" s="731">
        <v>0</v>
      </c>
      <c r="DC14" s="717">
        <f t="shared" si="66"/>
        <v>100</v>
      </c>
      <c r="DD14" s="731">
        <v>0</v>
      </c>
      <c r="DE14" s="717">
        <f t="shared" si="67"/>
        <v>100</v>
      </c>
      <c r="DF14" s="731">
        <v>0.5</v>
      </c>
      <c r="DG14" s="717">
        <f t="shared" si="68"/>
        <v>100</v>
      </c>
      <c r="DH14" s="731">
        <v>0</v>
      </c>
      <c r="DI14" s="717">
        <f t="shared" si="69"/>
        <v>100</v>
      </c>
      <c r="DJ14" s="731">
        <v>0</v>
      </c>
      <c r="DK14" s="717">
        <f t="shared" si="70"/>
        <v>100</v>
      </c>
      <c r="DL14" s="725">
        <f t="shared" si="71"/>
        <v>100</v>
      </c>
      <c r="DM14" s="719">
        <f t="shared" si="72"/>
        <v>100</v>
      </c>
      <c r="DN14" s="724">
        <f t="shared" si="73"/>
        <v>100</v>
      </c>
      <c r="DO14" s="721">
        <f t="shared" si="74"/>
        <v>1</v>
      </c>
      <c r="DP14" s="716">
        <v>8</v>
      </c>
      <c r="DQ14" s="717">
        <f t="shared" si="75"/>
        <v>44.444444444444443</v>
      </c>
      <c r="DR14" s="716">
        <v>505</v>
      </c>
      <c r="DS14" s="717">
        <f t="shared" si="76"/>
        <v>68.442622950819683</v>
      </c>
      <c r="DT14" s="716">
        <v>18</v>
      </c>
      <c r="DU14" s="717">
        <f t="shared" si="77"/>
        <v>79.865016872890877</v>
      </c>
      <c r="DV14" s="725">
        <f t="shared" si="78"/>
        <v>64.250690000000006</v>
      </c>
      <c r="DW14" s="719">
        <f t="shared" si="79"/>
        <v>64.25</v>
      </c>
      <c r="DX14" s="724">
        <f t="shared" si="80"/>
        <v>64.25</v>
      </c>
      <c r="DY14" s="721">
        <f t="shared" si="81"/>
        <v>24</v>
      </c>
      <c r="DZ14" s="718">
        <v>89.894081776089806</v>
      </c>
      <c r="EA14" s="717">
        <f t="shared" si="82"/>
        <v>96.764350673939504</v>
      </c>
      <c r="EB14" s="716">
        <v>11.5</v>
      </c>
      <c r="EC14" s="717">
        <f t="shared" si="83"/>
        <v>71.875</v>
      </c>
      <c r="ED14" s="717">
        <f t="shared" si="84"/>
        <v>84.319680000000005</v>
      </c>
      <c r="EE14" s="719">
        <f t="shared" si="85"/>
        <v>84.32</v>
      </c>
      <c r="EF14" s="724">
        <f t="shared" si="86"/>
        <v>84.32</v>
      </c>
      <c r="EG14" s="721">
        <f t="shared" si="87"/>
        <v>9</v>
      </c>
      <c r="EH14" s="736"/>
      <c r="EI14" s="736"/>
      <c r="EJ14" s="736"/>
      <c r="EK14" s="721">
        <f t="shared" si="88"/>
        <v>28</v>
      </c>
      <c r="EL14" s="737">
        <f t="shared" si="89"/>
        <v>73</v>
      </c>
      <c r="EM14" s="738">
        <f t="shared" si="90"/>
        <v>73</v>
      </c>
      <c r="EN14" s="739">
        <f t="shared" si="91"/>
        <v>73.004396</v>
      </c>
      <c r="EO14" s="740"/>
      <c r="EP14" s="741"/>
      <c r="EQ14" s="679"/>
    </row>
    <row r="15" spans="1:147" ht="14.45" customHeight="1">
      <c r="A15" s="692" t="s">
        <v>47</v>
      </c>
      <c r="B15" s="716">
        <v>2</v>
      </c>
      <c r="C15" s="717">
        <f t="shared" si="0"/>
        <v>94.117647058823522</v>
      </c>
      <c r="D15" s="716">
        <v>1.5</v>
      </c>
      <c r="E15" s="717">
        <f t="shared" si="1"/>
        <v>98.994974874371849</v>
      </c>
      <c r="F15" s="718">
        <v>0.36429466897959001</v>
      </c>
      <c r="G15" s="717">
        <f t="shared" si="2"/>
        <v>99.817852665510202</v>
      </c>
      <c r="H15" s="716">
        <v>2</v>
      </c>
      <c r="I15" s="717">
        <f t="shared" si="3"/>
        <v>94.117647058823522</v>
      </c>
      <c r="J15" s="716">
        <v>1.5</v>
      </c>
      <c r="K15" s="717">
        <f t="shared" si="4"/>
        <v>98.994974874371849</v>
      </c>
      <c r="L15" s="718">
        <v>0.36429466897959001</v>
      </c>
      <c r="M15" s="717">
        <f t="shared" si="5"/>
        <v>99.817852665510202</v>
      </c>
      <c r="N15" s="718">
        <v>0</v>
      </c>
      <c r="O15" s="717">
        <f t="shared" si="6"/>
        <v>100</v>
      </c>
      <c r="P15" s="717">
        <f t="shared" si="7"/>
        <v>98.232619999999997</v>
      </c>
      <c r="Q15" s="719">
        <f t="shared" si="8"/>
        <v>98.23</v>
      </c>
      <c r="R15" s="720">
        <f t="shared" si="9"/>
        <v>98.23</v>
      </c>
      <c r="S15" s="721">
        <f t="shared" si="10"/>
        <v>2</v>
      </c>
      <c r="T15" s="722">
        <v>12</v>
      </c>
      <c r="U15" s="717">
        <f t="shared" si="11"/>
        <v>72</v>
      </c>
      <c r="V15" s="722">
        <v>249</v>
      </c>
      <c r="W15" s="717">
        <f t="shared" si="12"/>
        <v>35.73487031700288</v>
      </c>
      <c r="X15" s="723">
        <v>1.2828155534858401</v>
      </c>
      <c r="Y15" s="717">
        <f t="shared" si="13"/>
        <v>93.585922232570809</v>
      </c>
      <c r="Z15" s="716">
        <v>14</v>
      </c>
      <c r="AA15" s="717">
        <f t="shared" si="14"/>
        <v>93.333333333333329</v>
      </c>
      <c r="AB15" s="717">
        <f t="shared" si="15"/>
        <v>73.663529999999994</v>
      </c>
      <c r="AC15" s="716">
        <f t="shared" si="16"/>
        <v>73.66</v>
      </c>
      <c r="AD15" s="724">
        <f t="shared" si="17"/>
        <v>73.66</v>
      </c>
      <c r="AE15" s="721">
        <f t="shared" si="18"/>
        <v>21</v>
      </c>
      <c r="AF15" s="722">
        <v>7</v>
      </c>
      <c r="AG15" s="717">
        <f t="shared" si="19"/>
        <v>33.333333333333329</v>
      </c>
      <c r="AH15" s="722">
        <v>137</v>
      </c>
      <c r="AI15" s="717">
        <f t="shared" si="20"/>
        <v>48.260869565217391</v>
      </c>
      <c r="AJ15" s="723">
        <v>125.75087678506399</v>
      </c>
      <c r="AK15" s="717">
        <f t="shared" si="21"/>
        <v>98.447520039690573</v>
      </c>
      <c r="AL15" s="716">
        <v>6</v>
      </c>
      <c r="AM15" s="717">
        <f t="shared" si="22"/>
        <v>75</v>
      </c>
      <c r="AN15" s="725">
        <f t="shared" si="23"/>
        <v>63.760429999999999</v>
      </c>
      <c r="AO15" s="726">
        <f t="shared" si="24"/>
        <v>63.76</v>
      </c>
      <c r="AP15" s="720">
        <f t="shared" si="25"/>
        <v>63.76</v>
      </c>
      <c r="AQ15" s="721">
        <f t="shared" si="26"/>
        <v>34</v>
      </c>
      <c r="AR15" s="727">
        <v>6</v>
      </c>
      <c r="AS15" s="717">
        <f t="shared" si="27"/>
        <v>58.333333333333336</v>
      </c>
      <c r="AT15" s="727">
        <v>16.5</v>
      </c>
      <c r="AU15" s="717">
        <f t="shared" si="28"/>
        <v>92.58373205741627</v>
      </c>
      <c r="AV15" s="723">
        <v>3.1474610084755401</v>
      </c>
      <c r="AW15" s="717">
        <f t="shared" si="29"/>
        <v>79.016926610163068</v>
      </c>
      <c r="AX15" s="716">
        <v>21.5</v>
      </c>
      <c r="AY15" s="717">
        <f t="shared" si="30"/>
        <v>71.666666666666671</v>
      </c>
      <c r="AZ15" s="728">
        <f t="shared" si="31"/>
        <v>75.40016</v>
      </c>
      <c r="BA15" s="726">
        <f t="shared" si="32"/>
        <v>75.400000000000006</v>
      </c>
      <c r="BB15" s="720">
        <f t="shared" si="33"/>
        <v>75.400000000000006</v>
      </c>
      <c r="BC15" s="721">
        <f t="shared" si="34"/>
        <v>22</v>
      </c>
      <c r="BD15" s="716">
        <v>8</v>
      </c>
      <c r="BE15" s="722">
        <v>9</v>
      </c>
      <c r="BF15" s="722">
        <f t="shared" si="35"/>
        <v>17</v>
      </c>
      <c r="BG15" s="729">
        <f t="shared" si="36"/>
        <v>85</v>
      </c>
      <c r="BH15" s="730">
        <f t="shared" si="37"/>
        <v>85</v>
      </c>
      <c r="BI15" s="720">
        <f t="shared" si="38"/>
        <v>85</v>
      </c>
      <c r="BJ15" s="721">
        <f t="shared" si="39"/>
        <v>5</v>
      </c>
      <c r="BK15" s="731">
        <v>8</v>
      </c>
      <c r="BL15" s="717">
        <f t="shared" si="40"/>
        <v>80</v>
      </c>
      <c r="BM15" s="731">
        <v>9</v>
      </c>
      <c r="BN15" s="717">
        <f t="shared" si="41"/>
        <v>90</v>
      </c>
      <c r="BO15" s="716">
        <v>9</v>
      </c>
      <c r="BP15" s="717">
        <f t="shared" si="42"/>
        <v>90</v>
      </c>
      <c r="BQ15" s="721">
        <v>6</v>
      </c>
      <c r="BR15" s="719">
        <f t="shared" si="43"/>
        <v>60</v>
      </c>
      <c r="BS15" s="732">
        <v>8</v>
      </c>
      <c r="BT15" s="717">
        <f t="shared" si="44"/>
        <v>80</v>
      </c>
      <c r="BU15" s="732">
        <v>6</v>
      </c>
      <c r="BV15" s="717">
        <f t="shared" si="45"/>
        <v>60</v>
      </c>
      <c r="BW15" s="733">
        <f t="shared" si="46"/>
        <v>7.666666666666667</v>
      </c>
      <c r="BX15" s="734">
        <f t="shared" si="47"/>
        <v>76.666669999999996</v>
      </c>
      <c r="BY15" s="719">
        <f t="shared" si="48"/>
        <v>76.67</v>
      </c>
      <c r="BZ15" s="724">
        <f t="shared" si="49"/>
        <v>76.67</v>
      </c>
      <c r="CA15" s="721">
        <f t="shared" si="50"/>
        <v>3</v>
      </c>
      <c r="CB15" s="716">
        <v>8</v>
      </c>
      <c r="CC15" s="717">
        <f t="shared" si="51"/>
        <v>91.666666666666657</v>
      </c>
      <c r="CD15" s="716">
        <v>131</v>
      </c>
      <c r="CE15" s="717">
        <f t="shared" si="52"/>
        <v>87.326120556414224</v>
      </c>
      <c r="CF15" s="718">
        <v>20.980237317204001</v>
      </c>
      <c r="CG15" s="717">
        <f t="shared" si="53"/>
        <v>100</v>
      </c>
      <c r="CH15" s="717" t="s">
        <v>859</v>
      </c>
      <c r="CI15" s="716">
        <v>7.5</v>
      </c>
      <c r="CJ15" s="717">
        <f t="shared" si="54"/>
        <v>85</v>
      </c>
      <c r="CK15" s="718">
        <v>9.8809523809523814</v>
      </c>
      <c r="CL15" s="717">
        <f t="shared" si="55"/>
        <v>87.102408530979972</v>
      </c>
      <c r="CM15" s="716">
        <v>16</v>
      </c>
      <c r="CN15" s="717">
        <f t="shared" si="56"/>
        <v>73.394495412844037</v>
      </c>
      <c r="CO15" s="718">
        <v>12.714285714285714</v>
      </c>
      <c r="CP15" s="717">
        <f t="shared" si="57"/>
        <v>60.267857142857139</v>
      </c>
      <c r="CQ15" s="719">
        <f t="shared" si="58"/>
        <v>76.44119027167028</v>
      </c>
      <c r="CR15" s="735">
        <f t="shared" si="59"/>
        <v>88.858490000000003</v>
      </c>
      <c r="CS15" s="719">
        <f t="shared" si="60"/>
        <v>88.86</v>
      </c>
      <c r="CT15" s="724">
        <f t="shared" si="61"/>
        <v>88.86</v>
      </c>
      <c r="CU15" s="721">
        <f t="shared" si="62"/>
        <v>8</v>
      </c>
      <c r="CV15" s="731">
        <v>2</v>
      </c>
      <c r="CW15" s="717">
        <f t="shared" si="63"/>
        <v>99.371069182389931</v>
      </c>
      <c r="CX15" s="731">
        <v>1</v>
      </c>
      <c r="CY15" s="717">
        <f t="shared" si="64"/>
        <v>100</v>
      </c>
      <c r="CZ15" s="731">
        <v>166.666666666667</v>
      </c>
      <c r="DA15" s="717">
        <f t="shared" si="65"/>
        <v>84.276729559748404</v>
      </c>
      <c r="DB15" s="731">
        <v>155.555555555556</v>
      </c>
      <c r="DC15" s="717">
        <f t="shared" si="66"/>
        <v>61.111111111111008</v>
      </c>
      <c r="DD15" s="731">
        <v>2</v>
      </c>
      <c r="DE15" s="717">
        <f t="shared" si="67"/>
        <v>99.641577060931894</v>
      </c>
      <c r="DF15" s="731">
        <v>1</v>
      </c>
      <c r="DG15" s="717">
        <f t="shared" si="68"/>
        <v>100</v>
      </c>
      <c r="DH15" s="731">
        <v>171.875</v>
      </c>
      <c r="DI15" s="717">
        <f t="shared" si="69"/>
        <v>85.677083333333343</v>
      </c>
      <c r="DJ15" s="731">
        <v>162.5</v>
      </c>
      <c r="DK15" s="717">
        <f t="shared" si="70"/>
        <v>76.785714285714292</v>
      </c>
      <c r="DL15" s="725">
        <f t="shared" si="71"/>
        <v>88.357910000000004</v>
      </c>
      <c r="DM15" s="719">
        <f t="shared" si="72"/>
        <v>88.36</v>
      </c>
      <c r="DN15" s="724">
        <f t="shared" si="73"/>
        <v>88.36</v>
      </c>
      <c r="DO15" s="721">
        <f t="shared" si="74"/>
        <v>26</v>
      </c>
      <c r="DP15" s="716">
        <v>9.5</v>
      </c>
      <c r="DQ15" s="717">
        <f t="shared" si="75"/>
        <v>52.777777777777779</v>
      </c>
      <c r="DR15" s="716">
        <v>910</v>
      </c>
      <c r="DS15" s="717">
        <f t="shared" si="76"/>
        <v>35.245901639344261</v>
      </c>
      <c r="DT15" s="716">
        <v>22.3</v>
      </c>
      <c r="DU15" s="717">
        <f t="shared" si="77"/>
        <v>75.028121484814392</v>
      </c>
      <c r="DV15" s="725">
        <f t="shared" si="78"/>
        <v>54.3506</v>
      </c>
      <c r="DW15" s="719">
        <f t="shared" si="79"/>
        <v>54.35</v>
      </c>
      <c r="DX15" s="724">
        <f t="shared" si="80"/>
        <v>54.35</v>
      </c>
      <c r="DY15" s="721">
        <f t="shared" si="81"/>
        <v>33</v>
      </c>
      <c r="DZ15" s="718">
        <v>87.436468955072002</v>
      </c>
      <c r="EA15" s="717">
        <f t="shared" si="82"/>
        <v>94.118911684684605</v>
      </c>
      <c r="EB15" s="716">
        <v>11</v>
      </c>
      <c r="EC15" s="717">
        <f t="shared" si="83"/>
        <v>68.75</v>
      </c>
      <c r="ED15" s="717">
        <f t="shared" si="84"/>
        <v>81.434460000000001</v>
      </c>
      <c r="EE15" s="719">
        <f t="shared" si="85"/>
        <v>81.430000000000007</v>
      </c>
      <c r="EF15" s="724">
        <f t="shared" si="86"/>
        <v>81.430000000000007</v>
      </c>
      <c r="EG15" s="721">
        <f t="shared" si="87"/>
        <v>14</v>
      </c>
      <c r="EH15" s="736"/>
      <c r="EI15" s="736"/>
      <c r="EJ15" s="736"/>
      <c r="EK15" s="721">
        <f t="shared" si="88"/>
        <v>16</v>
      </c>
      <c r="EL15" s="737">
        <f t="shared" si="89"/>
        <v>78.569999999999993</v>
      </c>
      <c r="EM15" s="738">
        <f t="shared" si="90"/>
        <v>78.569999999999993</v>
      </c>
      <c r="EN15" s="739">
        <f t="shared" si="91"/>
        <v>78.572486999999995</v>
      </c>
      <c r="EO15" s="740"/>
      <c r="EP15" s="741"/>
      <c r="EQ15" s="679"/>
    </row>
    <row r="16" spans="1:147" ht="14.45" customHeight="1">
      <c r="A16" s="692" t="s">
        <v>23</v>
      </c>
      <c r="B16" s="716">
        <v>8</v>
      </c>
      <c r="C16" s="717">
        <f t="shared" si="0"/>
        <v>58.82352941176471</v>
      </c>
      <c r="D16" s="716">
        <v>9</v>
      </c>
      <c r="E16" s="717">
        <f t="shared" si="1"/>
        <v>91.457286432160799</v>
      </c>
      <c r="F16" s="718">
        <v>5.7009746983441003</v>
      </c>
      <c r="G16" s="717">
        <f t="shared" si="2"/>
        <v>97.149512650827944</v>
      </c>
      <c r="H16" s="716">
        <v>8</v>
      </c>
      <c r="I16" s="717">
        <f t="shared" si="3"/>
        <v>58.82352941176471</v>
      </c>
      <c r="J16" s="716">
        <v>9</v>
      </c>
      <c r="K16" s="717">
        <f t="shared" si="4"/>
        <v>91.457286432160799</v>
      </c>
      <c r="L16" s="718">
        <v>5.7009746983441003</v>
      </c>
      <c r="M16" s="717">
        <f t="shared" si="5"/>
        <v>97.149512650827944</v>
      </c>
      <c r="N16" s="718">
        <v>2.4956024557000001E-4</v>
      </c>
      <c r="O16" s="717">
        <f t="shared" si="6"/>
        <v>99.999937609938613</v>
      </c>
      <c r="P16" s="717">
        <f t="shared" si="7"/>
        <v>86.857569999999996</v>
      </c>
      <c r="Q16" s="719">
        <f t="shared" si="8"/>
        <v>86.86</v>
      </c>
      <c r="R16" s="720">
        <f t="shared" si="9"/>
        <v>86.86</v>
      </c>
      <c r="S16" s="721">
        <f t="shared" si="10"/>
        <v>29</v>
      </c>
      <c r="T16" s="722">
        <v>21</v>
      </c>
      <c r="U16" s="717">
        <f t="shared" si="11"/>
        <v>36</v>
      </c>
      <c r="V16" s="722">
        <v>247</v>
      </c>
      <c r="W16" s="717">
        <f t="shared" si="12"/>
        <v>36.311239193083573</v>
      </c>
      <c r="X16" s="723">
        <v>0.25455145047760003</v>
      </c>
      <c r="Y16" s="717">
        <f t="shared" si="13"/>
        <v>98.727242747611996</v>
      </c>
      <c r="Z16" s="716">
        <v>12</v>
      </c>
      <c r="AA16" s="717">
        <f t="shared" si="14"/>
        <v>80</v>
      </c>
      <c r="AB16" s="717">
        <f t="shared" si="15"/>
        <v>62.759619999999998</v>
      </c>
      <c r="AC16" s="716">
        <f t="shared" si="16"/>
        <v>62.76</v>
      </c>
      <c r="AD16" s="724">
        <f t="shared" si="17"/>
        <v>62.76</v>
      </c>
      <c r="AE16" s="721">
        <f t="shared" si="18"/>
        <v>35</v>
      </c>
      <c r="AF16" s="722">
        <v>4</v>
      </c>
      <c r="AG16" s="717">
        <f t="shared" si="19"/>
        <v>83.333333333333343</v>
      </c>
      <c r="AH16" s="722">
        <v>68</v>
      </c>
      <c r="AI16" s="717">
        <f t="shared" si="20"/>
        <v>78.260869565217391</v>
      </c>
      <c r="AJ16" s="723">
        <v>24.9560245566269</v>
      </c>
      <c r="AK16" s="717">
        <f t="shared" si="21"/>
        <v>99.691900931399672</v>
      </c>
      <c r="AL16" s="716">
        <v>8</v>
      </c>
      <c r="AM16" s="717">
        <f t="shared" si="22"/>
        <v>100</v>
      </c>
      <c r="AN16" s="725">
        <f t="shared" si="23"/>
        <v>90.321529999999996</v>
      </c>
      <c r="AO16" s="726">
        <f t="shared" si="24"/>
        <v>90.32</v>
      </c>
      <c r="AP16" s="720">
        <f t="shared" si="25"/>
        <v>90.32</v>
      </c>
      <c r="AQ16" s="721">
        <f t="shared" si="26"/>
        <v>7</v>
      </c>
      <c r="AR16" s="727">
        <v>4</v>
      </c>
      <c r="AS16" s="717">
        <f t="shared" si="27"/>
        <v>75</v>
      </c>
      <c r="AT16" s="727">
        <v>28</v>
      </c>
      <c r="AU16" s="717">
        <f t="shared" si="28"/>
        <v>87.081339712918663</v>
      </c>
      <c r="AV16" s="723">
        <v>4.0057897976971502</v>
      </c>
      <c r="AW16" s="717">
        <f t="shared" si="29"/>
        <v>73.294734682018998</v>
      </c>
      <c r="AX16" s="716">
        <v>25</v>
      </c>
      <c r="AY16" s="717">
        <f t="shared" si="30"/>
        <v>83.333333333333343</v>
      </c>
      <c r="AZ16" s="728">
        <f t="shared" si="31"/>
        <v>79.677350000000004</v>
      </c>
      <c r="BA16" s="726">
        <f t="shared" si="32"/>
        <v>79.680000000000007</v>
      </c>
      <c r="BB16" s="720">
        <f t="shared" si="33"/>
        <v>79.680000000000007</v>
      </c>
      <c r="BC16" s="721">
        <f t="shared" si="34"/>
        <v>16</v>
      </c>
      <c r="BD16" s="716">
        <v>7</v>
      </c>
      <c r="BE16" s="722">
        <v>7</v>
      </c>
      <c r="BF16" s="722">
        <f t="shared" si="35"/>
        <v>14</v>
      </c>
      <c r="BG16" s="729">
        <f t="shared" si="36"/>
        <v>70</v>
      </c>
      <c r="BH16" s="730">
        <f t="shared" si="37"/>
        <v>70</v>
      </c>
      <c r="BI16" s="720">
        <f t="shared" si="38"/>
        <v>70</v>
      </c>
      <c r="BJ16" s="721">
        <f t="shared" si="39"/>
        <v>10</v>
      </c>
      <c r="BK16" s="731">
        <v>2</v>
      </c>
      <c r="BL16" s="717">
        <f t="shared" si="40"/>
        <v>20</v>
      </c>
      <c r="BM16" s="731">
        <v>5</v>
      </c>
      <c r="BN16" s="717">
        <f t="shared" si="41"/>
        <v>50</v>
      </c>
      <c r="BO16" s="716">
        <v>9</v>
      </c>
      <c r="BP16" s="717">
        <f t="shared" si="42"/>
        <v>90</v>
      </c>
      <c r="BQ16" s="721">
        <v>8</v>
      </c>
      <c r="BR16" s="719">
        <f t="shared" si="43"/>
        <v>80</v>
      </c>
      <c r="BS16" s="732">
        <v>7</v>
      </c>
      <c r="BT16" s="717">
        <f t="shared" si="44"/>
        <v>70</v>
      </c>
      <c r="BU16" s="732">
        <v>5</v>
      </c>
      <c r="BV16" s="717">
        <f t="shared" si="45"/>
        <v>50</v>
      </c>
      <c r="BW16" s="733">
        <f t="shared" si="46"/>
        <v>6</v>
      </c>
      <c r="BX16" s="734">
        <f t="shared" si="47"/>
        <v>60</v>
      </c>
      <c r="BY16" s="719">
        <f t="shared" si="48"/>
        <v>60</v>
      </c>
      <c r="BZ16" s="724">
        <f t="shared" si="49"/>
        <v>60</v>
      </c>
      <c r="CA16" s="721">
        <f t="shared" si="50"/>
        <v>22</v>
      </c>
      <c r="CB16" s="716">
        <v>8</v>
      </c>
      <c r="CC16" s="717">
        <f t="shared" si="51"/>
        <v>91.666666666666657</v>
      </c>
      <c r="CD16" s="716">
        <v>234</v>
      </c>
      <c r="CE16" s="717">
        <f t="shared" si="52"/>
        <v>71.406491499227201</v>
      </c>
      <c r="CF16" s="718">
        <v>49.961313883806802</v>
      </c>
      <c r="CG16" s="717">
        <f t="shared" si="53"/>
        <v>65.378564324032624</v>
      </c>
      <c r="CH16" s="717" t="s">
        <v>859</v>
      </c>
      <c r="CI16" s="716">
        <v>4</v>
      </c>
      <c r="CJ16" s="717">
        <f t="shared" si="54"/>
        <v>92</v>
      </c>
      <c r="CK16" s="718">
        <v>9.4523809523809526</v>
      </c>
      <c r="CL16" s="717">
        <f t="shared" si="55"/>
        <v>87.92976650119509</v>
      </c>
      <c r="CM16" s="716">
        <v>3</v>
      </c>
      <c r="CN16" s="717">
        <f t="shared" si="56"/>
        <v>97.247706422018354</v>
      </c>
      <c r="CO16" s="718">
        <v>0</v>
      </c>
      <c r="CP16" s="717">
        <f t="shared" si="57"/>
        <v>100</v>
      </c>
      <c r="CQ16" s="719">
        <f t="shared" si="58"/>
        <v>94.294368230803371</v>
      </c>
      <c r="CR16" s="735">
        <f t="shared" si="59"/>
        <v>80.686520000000002</v>
      </c>
      <c r="CS16" s="719">
        <f t="shared" si="60"/>
        <v>80.69</v>
      </c>
      <c r="CT16" s="724">
        <f t="shared" si="61"/>
        <v>80.69</v>
      </c>
      <c r="CU16" s="721">
        <f t="shared" si="62"/>
        <v>24</v>
      </c>
      <c r="CV16" s="731">
        <v>0</v>
      </c>
      <c r="CW16" s="717">
        <f t="shared" si="63"/>
        <v>100</v>
      </c>
      <c r="CX16" s="731">
        <v>0.5</v>
      </c>
      <c r="CY16" s="717">
        <f t="shared" si="64"/>
        <v>100</v>
      </c>
      <c r="CZ16" s="731">
        <v>0</v>
      </c>
      <c r="DA16" s="717">
        <f t="shared" si="65"/>
        <v>100</v>
      </c>
      <c r="DB16" s="731">
        <v>0</v>
      </c>
      <c r="DC16" s="717">
        <f t="shared" si="66"/>
        <v>100</v>
      </c>
      <c r="DD16" s="731">
        <v>0</v>
      </c>
      <c r="DE16" s="717">
        <f t="shared" si="67"/>
        <v>100</v>
      </c>
      <c r="DF16" s="731">
        <v>0.5</v>
      </c>
      <c r="DG16" s="717">
        <f t="shared" si="68"/>
        <v>100</v>
      </c>
      <c r="DH16" s="731">
        <v>0</v>
      </c>
      <c r="DI16" s="717">
        <f t="shared" si="69"/>
        <v>100</v>
      </c>
      <c r="DJ16" s="731">
        <v>0</v>
      </c>
      <c r="DK16" s="717">
        <f t="shared" si="70"/>
        <v>100</v>
      </c>
      <c r="DL16" s="725">
        <f t="shared" si="71"/>
        <v>100</v>
      </c>
      <c r="DM16" s="719">
        <f t="shared" si="72"/>
        <v>100</v>
      </c>
      <c r="DN16" s="724">
        <f t="shared" si="73"/>
        <v>100</v>
      </c>
      <c r="DO16" s="721">
        <f t="shared" si="74"/>
        <v>1</v>
      </c>
      <c r="DP16" s="716">
        <v>10.5</v>
      </c>
      <c r="DQ16" s="717">
        <f t="shared" si="75"/>
        <v>58.333333333333336</v>
      </c>
      <c r="DR16" s="716">
        <v>611</v>
      </c>
      <c r="DS16" s="717">
        <f t="shared" si="76"/>
        <v>59.754098360655739</v>
      </c>
      <c r="DT16" s="716">
        <v>33</v>
      </c>
      <c r="DU16" s="717">
        <f t="shared" si="77"/>
        <v>62.99212598425197</v>
      </c>
      <c r="DV16" s="725">
        <f t="shared" si="78"/>
        <v>60.359850000000002</v>
      </c>
      <c r="DW16" s="719">
        <f t="shared" si="79"/>
        <v>60.36</v>
      </c>
      <c r="DX16" s="724">
        <f t="shared" si="80"/>
        <v>60.36</v>
      </c>
      <c r="DY16" s="721">
        <f t="shared" si="81"/>
        <v>27</v>
      </c>
      <c r="DZ16" s="718">
        <v>66.511406531945994</v>
      </c>
      <c r="EA16" s="717">
        <f t="shared" si="82"/>
        <v>71.59462489983423</v>
      </c>
      <c r="EB16" s="716">
        <v>13</v>
      </c>
      <c r="EC16" s="717">
        <f t="shared" si="83"/>
        <v>81.25</v>
      </c>
      <c r="ED16" s="717">
        <f t="shared" si="84"/>
        <v>76.422309999999996</v>
      </c>
      <c r="EE16" s="719">
        <f t="shared" si="85"/>
        <v>76.42</v>
      </c>
      <c r="EF16" s="724">
        <f t="shared" si="86"/>
        <v>76.42</v>
      </c>
      <c r="EG16" s="721">
        <f t="shared" si="87"/>
        <v>22</v>
      </c>
      <c r="EH16" s="736"/>
      <c r="EI16" s="736"/>
      <c r="EJ16" s="736"/>
      <c r="EK16" s="721">
        <f t="shared" si="88"/>
        <v>19</v>
      </c>
      <c r="EL16" s="737">
        <f t="shared" si="89"/>
        <v>76.709999999999994</v>
      </c>
      <c r="EM16" s="738">
        <f t="shared" si="90"/>
        <v>76.709999999999994</v>
      </c>
      <c r="EN16" s="739">
        <f t="shared" si="91"/>
        <v>76.708474999999993</v>
      </c>
      <c r="EO16" s="740"/>
      <c r="EP16" s="741"/>
      <c r="EQ16" s="679"/>
    </row>
    <row r="17" spans="1:147" ht="14.45" customHeight="1">
      <c r="A17" s="692" t="s">
        <v>24</v>
      </c>
      <c r="B17" s="716">
        <v>4</v>
      </c>
      <c r="C17" s="717">
        <f t="shared" si="0"/>
        <v>82.35294117647058</v>
      </c>
      <c r="D17" s="716">
        <v>3</v>
      </c>
      <c r="E17" s="717">
        <f t="shared" si="1"/>
        <v>97.48743718592965</v>
      </c>
      <c r="F17" s="718">
        <v>0.18681943293250999</v>
      </c>
      <c r="G17" s="717">
        <f t="shared" si="2"/>
        <v>99.906590283533745</v>
      </c>
      <c r="H17" s="716">
        <v>4</v>
      </c>
      <c r="I17" s="717">
        <f t="shared" si="3"/>
        <v>82.35294117647058</v>
      </c>
      <c r="J17" s="716">
        <v>3</v>
      </c>
      <c r="K17" s="717">
        <f t="shared" si="4"/>
        <v>97.48743718592965</v>
      </c>
      <c r="L17" s="718">
        <v>0.18681943293250999</v>
      </c>
      <c r="M17" s="717">
        <f t="shared" si="5"/>
        <v>99.906590283533745</v>
      </c>
      <c r="N17" s="718">
        <v>13.9417487263065</v>
      </c>
      <c r="O17" s="717">
        <f t="shared" si="6"/>
        <v>96.514562818423371</v>
      </c>
      <c r="P17" s="717">
        <f t="shared" si="7"/>
        <v>94.065380000000005</v>
      </c>
      <c r="Q17" s="719">
        <f t="shared" si="8"/>
        <v>94.07</v>
      </c>
      <c r="R17" s="720">
        <f t="shared" si="9"/>
        <v>94.07</v>
      </c>
      <c r="S17" s="721">
        <f t="shared" si="10"/>
        <v>13</v>
      </c>
      <c r="T17" s="722">
        <v>7</v>
      </c>
      <c r="U17" s="717">
        <f t="shared" si="11"/>
        <v>92</v>
      </c>
      <c r="V17" s="722">
        <v>64</v>
      </c>
      <c r="W17" s="717">
        <f t="shared" si="12"/>
        <v>89.04899135446685</v>
      </c>
      <c r="X17" s="723">
        <v>1.79173309341855</v>
      </c>
      <c r="Y17" s="717">
        <f t="shared" si="13"/>
        <v>91.041334532907243</v>
      </c>
      <c r="Z17" s="716">
        <v>10</v>
      </c>
      <c r="AA17" s="717">
        <f t="shared" si="14"/>
        <v>66.666666666666657</v>
      </c>
      <c r="AB17" s="717">
        <f t="shared" si="15"/>
        <v>84.689250000000001</v>
      </c>
      <c r="AC17" s="716">
        <f t="shared" si="16"/>
        <v>84.69</v>
      </c>
      <c r="AD17" s="724">
        <f t="shared" si="17"/>
        <v>84.69</v>
      </c>
      <c r="AE17" s="721">
        <f t="shared" si="18"/>
        <v>3</v>
      </c>
      <c r="AF17" s="722">
        <v>4</v>
      </c>
      <c r="AG17" s="717">
        <f t="shared" si="19"/>
        <v>83.333333333333343</v>
      </c>
      <c r="AH17" s="722">
        <v>38</v>
      </c>
      <c r="AI17" s="717">
        <f t="shared" si="20"/>
        <v>91.304347826086953</v>
      </c>
      <c r="AJ17" s="723">
        <v>109.36425545955601</v>
      </c>
      <c r="AK17" s="717">
        <f t="shared" si="21"/>
        <v>98.649824006672148</v>
      </c>
      <c r="AL17" s="716">
        <v>7</v>
      </c>
      <c r="AM17" s="717">
        <f t="shared" si="22"/>
        <v>87.5</v>
      </c>
      <c r="AN17" s="725">
        <f t="shared" si="23"/>
        <v>90.196879999999993</v>
      </c>
      <c r="AO17" s="726">
        <f t="shared" si="24"/>
        <v>90.2</v>
      </c>
      <c r="AP17" s="720">
        <f t="shared" si="25"/>
        <v>90.2</v>
      </c>
      <c r="AQ17" s="721">
        <f t="shared" si="26"/>
        <v>8</v>
      </c>
      <c r="AR17" s="727">
        <v>3</v>
      </c>
      <c r="AS17" s="717">
        <f t="shared" si="27"/>
        <v>83.333333333333343</v>
      </c>
      <c r="AT17" s="727">
        <v>4</v>
      </c>
      <c r="AU17" s="717">
        <f t="shared" si="28"/>
        <v>98.564593301435409</v>
      </c>
      <c r="AV17" s="723">
        <v>0.60925732115427</v>
      </c>
      <c r="AW17" s="717">
        <f t="shared" si="29"/>
        <v>95.938284525638196</v>
      </c>
      <c r="AX17" s="716">
        <v>24.5</v>
      </c>
      <c r="AY17" s="717">
        <f t="shared" si="30"/>
        <v>81.666666666666671</v>
      </c>
      <c r="AZ17" s="728">
        <f t="shared" si="31"/>
        <v>89.875720000000001</v>
      </c>
      <c r="BA17" s="726">
        <f t="shared" si="32"/>
        <v>89.88</v>
      </c>
      <c r="BB17" s="720">
        <f t="shared" si="33"/>
        <v>89.88</v>
      </c>
      <c r="BC17" s="721">
        <f t="shared" si="34"/>
        <v>5</v>
      </c>
      <c r="BD17" s="716">
        <v>6</v>
      </c>
      <c r="BE17" s="722">
        <v>8</v>
      </c>
      <c r="BF17" s="722">
        <f t="shared" si="35"/>
        <v>14</v>
      </c>
      <c r="BG17" s="729">
        <f t="shared" si="36"/>
        <v>70</v>
      </c>
      <c r="BH17" s="730">
        <f t="shared" si="37"/>
        <v>70</v>
      </c>
      <c r="BI17" s="720">
        <f t="shared" si="38"/>
        <v>70</v>
      </c>
      <c r="BJ17" s="721">
        <f t="shared" si="39"/>
        <v>10</v>
      </c>
      <c r="BK17" s="731">
        <v>7</v>
      </c>
      <c r="BL17" s="717">
        <f t="shared" si="40"/>
        <v>70</v>
      </c>
      <c r="BM17" s="731">
        <v>5</v>
      </c>
      <c r="BN17" s="717">
        <f t="shared" si="41"/>
        <v>50</v>
      </c>
      <c r="BO17" s="716">
        <v>8</v>
      </c>
      <c r="BP17" s="717">
        <f t="shared" si="42"/>
        <v>80</v>
      </c>
      <c r="BQ17" s="721">
        <v>8</v>
      </c>
      <c r="BR17" s="719">
        <f t="shared" si="43"/>
        <v>80</v>
      </c>
      <c r="BS17" s="732">
        <v>6</v>
      </c>
      <c r="BT17" s="717">
        <f t="shared" si="44"/>
        <v>60</v>
      </c>
      <c r="BU17" s="732">
        <v>9</v>
      </c>
      <c r="BV17" s="717">
        <f t="shared" si="45"/>
        <v>90</v>
      </c>
      <c r="BW17" s="733">
        <f t="shared" si="46"/>
        <v>7.166666666666667</v>
      </c>
      <c r="BX17" s="734">
        <f t="shared" si="47"/>
        <v>71.666669999999996</v>
      </c>
      <c r="BY17" s="719">
        <f t="shared" si="48"/>
        <v>71.67</v>
      </c>
      <c r="BZ17" s="724">
        <f t="shared" si="49"/>
        <v>71.67</v>
      </c>
      <c r="CA17" s="721">
        <f t="shared" si="50"/>
        <v>9</v>
      </c>
      <c r="CB17" s="716">
        <v>10</v>
      </c>
      <c r="CC17" s="717">
        <f t="shared" si="51"/>
        <v>88.333333333333329</v>
      </c>
      <c r="CD17" s="716">
        <v>130</v>
      </c>
      <c r="CE17" s="717">
        <f t="shared" si="52"/>
        <v>87.480680061823804</v>
      </c>
      <c r="CF17" s="718">
        <v>24.964915787178999</v>
      </c>
      <c r="CG17" s="717">
        <f t="shared" si="53"/>
        <v>100</v>
      </c>
      <c r="CH17" s="717" t="s">
        <v>859</v>
      </c>
      <c r="CI17" s="716">
        <v>8</v>
      </c>
      <c r="CJ17" s="717">
        <f t="shared" si="54"/>
        <v>84</v>
      </c>
      <c r="CK17" s="718">
        <v>7.0952380952380949</v>
      </c>
      <c r="CL17" s="717">
        <f t="shared" si="55"/>
        <v>92.480235337378204</v>
      </c>
      <c r="CM17" s="716">
        <v>4.75</v>
      </c>
      <c r="CN17" s="717">
        <f t="shared" si="56"/>
        <v>94.036697247706428</v>
      </c>
      <c r="CO17" s="718">
        <v>0</v>
      </c>
      <c r="CP17" s="717">
        <f t="shared" si="57"/>
        <v>100</v>
      </c>
      <c r="CQ17" s="719">
        <f t="shared" si="58"/>
        <v>92.629233146271162</v>
      </c>
      <c r="CR17" s="735">
        <f t="shared" si="59"/>
        <v>92.110810000000001</v>
      </c>
      <c r="CS17" s="719">
        <f t="shared" si="60"/>
        <v>92.11</v>
      </c>
      <c r="CT17" s="724">
        <f t="shared" si="61"/>
        <v>92.11</v>
      </c>
      <c r="CU17" s="721">
        <f t="shared" si="62"/>
        <v>2</v>
      </c>
      <c r="CV17" s="731">
        <v>0</v>
      </c>
      <c r="CW17" s="717">
        <f t="shared" si="63"/>
        <v>100</v>
      </c>
      <c r="CX17" s="731">
        <v>0.5</v>
      </c>
      <c r="CY17" s="717">
        <f t="shared" si="64"/>
        <v>100</v>
      </c>
      <c r="CZ17" s="731">
        <v>0</v>
      </c>
      <c r="DA17" s="717">
        <f t="shared" si="65"/>
        <v>100</v>
      </c>
      <c r="DB17" s="731">
        <v>0</v>
      </c>
      <c r="DC17" s="717">
        <f t="shared" si="66"/>
        <v>100</v>
      </c>
      <c r="DD17" s="731">
        <v>0</v>
      </c>
      <c r="DE17" s="717">
        <f t="shared" si="67"/>
        <v>100</v>
      </c>
      <c r="DF17" s="731">
        <v>0.5</v>
      </c>
      <c r="DG17" s="717">
        <f t="shared" si="68"/>
        <v>100</v>
      </c>
      <c r="DH17" s="731">
        <v>0</v>
      </c>
      <c r="DI17" s="717">
        <f t="shared" si="69"/>
        <v>100</v>
      </c>
      <c r="DJ17" s="731">
        <v>0</v>
      </c>
      <c r="DK17" s="717">
        <f t="shared" si="70"/>
        <v>100</v>
      </c>
      <c r="DL17" s="725">
        <f t="shared" si="71"/>
        <v>100</v>
      </c>
      <c r="DM17" s="719">
        <f t="shared" si="72"/>
        <v>100</v>
      </c>
      <c r="DN17" s="724">
        <f t="shared" si="73"/>
        <v>100</v>
      </c>
      <c r="DO17" s="721">
        <f t="shared" si="74"/>
        <v>1</v>
      </c>
      <c r="DP17" s="716">
        <v>11</v>
      </c>
      <c r="DQ17" s="717">
        <f t="shared" si="75"/>
        <v>61.111111111111114</v>
      </c>
      <c r="DR17" s="716">
        <v>380</v>
      </c>
      <c r="DS17" s="717">
        <f t="shared" si="76"/>
        <v>78.688524590163937</v>
      </c>
      <c r="DT17" s="716">
        <v>23.3</v>
      </c>
      <c r="DU17" s="717">
        <f t="shared" si="77"/>
        <v>73.903262092238464</v>
      </c>
      <c r="DV17" s="725">
        <f t="shared" si="78"/>
        <v>71.234300000000005</v>
      </c>
      <c r="DW17" s="719">
        <f t="shared" si="79"/>
        <v>71.23</v>
      </c>
      <c r="DX17" s="724">
        <f t="shared" si="80"/>
        <v>71.23</v>
      </c>
      <c r="DY17" s="721">
        <f t="shared" si="81"/>
        <v>15</v>
      </c>
      <c r="DZ17" s="718">
        <v>87.9915682804901</v>
      </c>
      <c r="EA17" s="717">
        <f t="shared" si="82"/>
        <v>94.716435178137885</v>
      </c>
      <c r="EB17" s="716">
        <v>12</v>
      </c>
      <c r="EC17" s="717">
        <f t="shared" si="83"/>
        <v>75</v>
      </c>
      <c r="ED17" s="717">
        <f t="shared" si="84"/>
        <v>84.858220000000003</v>
      </c>
      <c r="EE17" s="719">
        <f t="shared" si="85"/>
        <v>84.86</v>
      </c>
      <c r="EF17" s="724">
        <f t="shared" si="86"/>
        <v>84.86</v>
      </c>
      <c r="EG17" s="721">
        <f t="shared" si="87"/>
        <v>8</v>
      </c>
      <c r="EH17" s="736"/>
      <c r="EI17" s="736"/>
      <c r="EJ17" s="736"/>
      <c r="EK17" s="721">
        <f t="shared" si="88"/>
        <v>2</v>
      </c>
      <c r="EL17" s="737">
        <f t="shared" si="89"/>
        <v>84.87</v>
      </c>
      <c r="EM17" s="738">
        <f t="shared" si="90"/>
        <v>84.87</v>
      </c>
      <c r="EN17" s="739">
        <f t="shared" si="91"/>
        <v>84.869722999999993</v>
      </c>
      <c r="EO17" s="740"/>
      <c r="EP17" s="741"/>
      <c r="EQ17" s="679"/>
    </row>
    <row r="18" spans="1:147" ht="14.45" customHeight="1">
      <c r="A18" s="692" t="s">
        <v>26</v>
      </c>
      <c r="B18" s="716">
        <v>3</v>
      </c>
      <c r="C18" s="717">
        <f t="shared" si="0"/>
        <v>88.235294117647058</v>
      </c>
      <c r="D18" s="716">
        <v>3.5</v>
      </c>
      <c r="E18" s="717">
        <f t="shared" si="1"/>
        <v>96.984924623115575</v>
      </c>
      <c r="F18" s="718">
        <v>1.2443930969849499</v>
      </c>
      <c r="G18" s="717">
        <f t="shared" si="2"/>
        <v>99.377803451507532</v>
      </c>
      <c r="H18" s="716">
        <v>3</v>
      </c>
      <c r="I18" s="717">
        <f t="shared" si="3"/>
        <v>88.235294117647058</v>
      </c>
      <c r="J18" s="716">
        <v>3.5</v>
      </c>
      <c r="K18" s="717">
        <f t="shared" si="4"/>
        <v>96.984924623115575</v>
      </c>
      <c r="L18" s="718">
        <v>1.2443930969849499</v>
      </c>
      <c r="M18" s="717">
        <f t="shared" si="5"/>
        <v>99.377803451507532</v>
      </c>
      <c r="N18" s="718">
        <v>16.3735933813808</v>
      </c>
      <c r="O18" s="717">
        <f t="shared" si="6"/>
        <v>95.906601654654793</v>
      </c>
      <c r="P18" s="717">
        <f t="shared" si="7"/>
        <v>95.126159999999999</v>
      </c>
      <c r="Q18" s="719">
        <f t="shared" si="8"/>
        <v>95.13</v>
      </c>
      <c r="R18" s="720">
        <f t="shared" si="9"/>
        <v>95.13</v>
      </c>
      <c r="S18" s="721">
        <f t="shared" si="10"/>
        <v>6</v>
      </c>
      <c r="T18" s="722">
        <v>10</v>
      </c>
      <c r="U18" s="717">
        <f t="shared" si="11"/>
        <v>80</v>
      </c>
      <c r="V18" s="722">
        <v>102</v>
      </c>
      <c r="W18" s="717">
        <f t="shared" si="12"/>
        <v>78.097982708933728</v>
      </c>
      <c r="X18" s="723">
        <v>0.23316068991857</v>
      </c>
      <c r="Y18" s="717">
        <f t="shared" si="13"/>
        <v>98.834196550407142</v>
      </c>
      <c r="Z18" s="716">
        <v>11</v>
      </c>
      <c r="AA18" s="717">
        <f t="shared" si="14"/>
        <v>73.333333333333329</v>
      </c>
      <c r="AB18" s="717">
        <f t="shared" si="15"/>
        <v>82.566379999999995</v>
      </c>
      <c r="AC18" s="716">
        <f t="shared" si="16"/>
        <v>82.57</v>
      </c>
      <c r="AD18" s="724">
        <f t="shared" si="17"/>
        <v>82.57</v>
      </c>
      <c r="AE18" s="721">
        <f t="shared" si="18"/>
        <v>5</v>
      </c>
      <c r="AF18" s="722">
        <v>5</v>
      </c>
      <c r="AG18" s="717">
        <f t="shared" si="19"/>
        <v>66.666666666666657</v>
      </c>
      <c r="AH18" s="722">
        <v>91</v>
      </c>
      <c r="AI18" s="717">
        <f t="shared" si="20"/>
        <v>68.260869565217391</v>
      </c>
      <c r="AJ18" s="723">
        <v>173.007055352587</v>
      </c>
      <c r="AK18" s="717">
        <f t="shared" si="21"/>
        <v>97.864110427745842</v>
      </c>
      <c r="AL18" s="716">
        <v>8</v>
      </c>
      <c r="AM18" s="717">
        <f t="shared" si="22"/>
        <v>100</v>
      </c>
      <c r="AN18" s="725">
        <f t="shared" si="23"/>
        <v>83.197909999999993</v>
      </c>
      <c r="AO18" s="726">
        <f t="shared" si="24"/>
        <v>83.2</v>
      </c>
      <c r="AP18" s="720">
        <f t="shared" si="25"/>
        <v>83.2</v>
      </c>
      <c r="AQ18" s="721">
        <f t="shared" si="26"/>
        <v>19</v>
      </c>
      <c r="AR18" s="727">
        <v>3</v>
      </c>
      <c r="AS18" s="717">
        <f t="shared" si="27"/>
        <v>83.333333333333343</v>
      </c>
      <c r="AT18" s="727">
        <v>17.5</v>
      </c>
      <c r="AU18" s="717">
        <f t="shared" si="28"/>
        <v>92.10526315789474</v>
      </c>
      <c r="AV18" s="723">
        <v>0.45673564627822999</v>
      </c>
      <c r="AW18" s="717">
        <f t="shared" si="29"/>
        <v>96.955095691478476</v>
      </c>
      <c r="AX18" s="716">
        <v>27.5</v>
      </c>
      <c r="AY18" s="717">
        <f t="shared" si="30"/>
        <v>91.666666666666657</v>
      </c>
      <c r="AZ18" s="728">
        <f t="shared" si="31"/>
        <v>91.015090000000001</v>
      </c>
      <c r="BA18" s="726">
        <f t="shared" si="32"/>
        <v>91.02</v>
      </c>
      <c r="BB18" s="720">
        <f t="shared" si="33"/>
        <v>91.02</v>
      </c>
      <c r="BC18" s="721">
        <f t="shared" si="34"/>
        <v>2</v>
      </c>
      <c r="BD18" s="716">
        <v>7</v>
      </c>
      <c r="BE18" s="722">
        <v>7</v>
      </c>
      <c r="BF18" s="722">
        <f t="shared" si="35"/>
        <v>14</v>
      </c>
      <c r="BG18" s="729">
        <f t="shared" si="36"/>
        <v>70</v>
      </c>
      <c r="BH18" s="730">
        <f t="shared" si="37"/>
        <v>70</v>
      </c>
      <c r="BI18" s="720">
        <f t="shared" si="38"/>
        <v>70</v>
      </c>
      <c r="BJ18" s="721">
        <f t="shared" si="39"/>
        <v>10</v>
      </c>
      <c r="BK18" s="731">
        <v>8</v>
      </c>
      <c r="BL18" s="717">
        <f t="shared" si="40"/>
        <v>80</v>
      </c>
      <c r="BM18" s="731">
        <v>3</v>
      </c>
      <c r="BN18" s="717">
        <f t="shared" si="41"/>
        <v>30</v>
      </c>
      <c r="BO18" s="716">
        <v>6</v>
      </c>
      <c r="BP18" s="717">
        <f t="shared" si="42"/>
        <v>60</v>
      </c>
      <c r="BQ18" s="721">
        <v>9</v>
      </c>
      <c r="BR18" s="719">
        <f t="shared" si="43"/>
        <v>90</v>
      </c>
      <c r="BS18" s="732">
        <v>4</v>
      </c>
      <c r="BT18" s="717">
        <f t="shared" si="44"/>
        <v>40</v>
      </c>
      <c r="BU18" s="732">
        <v>6</v>
      </c>
      <c r="BV18" s="717">
        <f t="shared" si="45"/>
        <v>60</v>
      </c>
      <c r="BW18" s="733">
        <f t="shared" si="46"/>
        <v>6</v>
      </c>
      <c r="BX18" s="734">
        <f t="shared" si="47"/>
        <v>60</v>
      </c>
      <c r="BY18" s="719">
        <f t="shared" si="48"/>
        <v>60</v>
      </c>
      <c r="BZ18" s="724">
        <f t="shared" si="49"/>
        <v>60</v>
      </c>
      <c r="CA18" s="721">
        <f t="shared" si="50"/>
        <v>22</v>
      </c>
      <c r="CB18" s="716">
        <v>8</v>
      </c>
      <c r="CC18" s="717">
        <f t="shared" si="51"/>
        <v>91.666666666666657</v>
      </c>
      <c r="CD18" s="716">
        <v>84</v>
      </c>
      <c r="CE18" s="717">
        <f t="shared" si="52"/>
        <v>94.590417310664606</v>
      </c>
      <c r="CF18" s="718">
        <v>48.681822902833602</v>
      </c>
      <c r="CG18" s="717">
        <f t="shared" si="53"/>
        <v>67.337311521858283</v>
      </c>
      <c r="CH18" s="717" t="s">
        <v>859</v>
      </c>
      <c r="CI18" s="716">
        <v>2.25</v>
      </c>
      <c r="CJ18" s="717">
        <f t="shared" si="54"/>
        <v>95.5</v>
      </c>
      <c r="CK18" s="718">
        <v>3.8809523809523809</v>
      </c>
      <c r="CL18" s="717">
        <f t="shared" si="55"/>
        <v>98.685420113991555</v>
      </c>
      <c r="CM18" s="716">
        <v>1.5</v>
      </c>
      <c r="CN18" s="717">
        <f t="shared" si="56"/>
        <v>100</v>
      </c>
      <c r="CO18" s="718">
        <v>0</v>
      </c>
      <c r="CP18" s="717">
        <f t="shared" si="57"/>
        <v>100</v>
      </c>
      <c r="CQ18" s="719">
        <f t="shared" si="58"/>
        <v>98.546355028497885</v>
      </c>
      <c r="CR18" s="735">
        <f t="shared" si="59"/>
        <v>88.03519</v>
      </c>
      <c r="CS18" s="719">
        <f t="shared" si="60"/>
        <v>88.04</v>
      </c>
      <c r="CT18" s="724">
        <f t="shared" si="61"/>
        <v>88.04</v>
      </c>
      <c r="CU18" s="721">
        <f t="shared" si="62"/>
        <v>11</v>
      </c>
      <c r="CV18" s="731">
        <v>2</v>
      </c>
      <c r="CW18" s="717">
        <f t="shared" si="63"/>
        <v>99.371069182389931</v>
      </c>
      <c r="CX18" s="731">
        <v>0.5</v>
      </c>
      <c r="CY18" s="717">
        <f t="shared" si="64"/>
        <v>100</v>
      </c>
      <c r="CZ18" s="731">
        <v>0</v>
      </c>
      <c r="DA18" s="717">
        <f t="shared" si="65"/>
        <v>100</v>
      </c>
      <c r="DB18" s="731">
        <v>0</v>
      </c>
      <c r="DC18" s="717">
        <f t="shared" si="66"/>
        <v>100</v>
      </c>
      <c r="DD18" s="731">
        <v>0</v>
      </c>
      <c r="DE18" s="717">
        <f t="shared" si="67"/>
        <v>100</v>
      </c>
      <c r="DF18" s="731">
        <v>0.5</v>
      </c>
      <c r="DG18" s="717">
        <f t="shared" si="68"/>
        <v>100</v>
      </c>
      <c r="DH18" s="731">
        <v>0</v>
      </c>
      <c r="DI18" s="717">
        <f t="shared" si="69"/>
        <v>100</v>
      </c>
      <c r="DJ18" s="731">
        <v>0</v>
      </c>
      <c r="DK18" s="717">
        <f t="shared" si="70"/>
        <v>100</v>
      </c>
      <c r="DL18" s="725">
        <f t="shared" si="71"/>
        <v>99.921379999999999</v>
      </c>
      <c r="DM18" s="719">
        <f t="shared" si="72"/>
        <v>99.92</v>
      </c>
      <c r="DN18" s="724">
        <f t="shared" si="73"/>
        <v>99.92</v>
      </c>
      <c r="DO18" s="721">
        <f t="shared" si="74"/>
        <v>15</v>
      </c>
      <c r="DP18" s="716">
        <v>13.5</v>
      </c>
      <c r="DQ18" s="717">
        <f t="shared" si="75"/>
        <v>75</v>
      </c>
      <c r="DR18" s="716">
        <v>425</v>
      </c>
      <c r="DS18" s="717">
        <f t="shared" si="76"/>
        <v>75</v>
      </c>
      <c r="DT18" s="716">
        <v>21.9</v>
      </c>
      <c r="DU18" s="717">
        <f t="shared" si="77"/>
        <v>75.47806524184476</v>
      </c>
      <c r="DV18" s="725">
        <f t="shared" si="78"/>
        <v>75.159360000000007</v>
      </c>
      <c r="DW18" s="719">
        <f t="shared" si="79"/>
        <v>75.16</v>
      </c>
      <c r="DX18" s="724">
        <f t="shared" si="80"/>
        <v>75.16</v>
      </c>
      <c r="DY18" s="721">
        <f t="shared" si="81"/>
        <v>6</v>
      </c>
      <c r="DZ18" s="718">
        <v>40.331484376780502</v>
      </c>
      <c r="EA18" s="717">
        <f t="shared" si="82"/>
        <v>43.413869081572123</v>
      </c>
      <c r="EB18" s="716">
        <v>14</v>
      </c>
      <c r="EC18" s="717">
        <f t="shared" si="83"/>
        <v>87.5</v>
      </c>
      <c r="ED18" s="717">
        <f t="shared" si="84"/>
        <v>65.45693</v>
      </c>
      <c r="EE18" s="719">
        <f t="shared" si="85"/>
        <v>65.459999999999994</v>
      </c>
      <c r="EF18" s="724">
        <f t="shared" si="86"/>
        <v>65.459999999999994</v>
      </c>
      <c r="EG18" s="721">
        <f t="shared" si="87"/>
        <v>28</v>
      </c>
      <c r="EH18" s="736"/>
      <c r="EI18" s="736"/>
      <c r="EJ18" s="736"/>
      <c r="EK18" s="721">
        <f t="shared" si="88"/>
        <v>8</v>
      </c>
      <c r="EL18" s="737">
        <f t="shared" si="89"/>
        <v>81.05</v>
      </c>
      <c r="EM18" s="738">
        <f t="shared" si="90"/>
        <v>81.05</v>
      </c>
      <c r="EN18" s="739">
        <f t="shared" si="91"/>
        <v>81.047839999999979</v>
      </c>
      <c r="EO18" s="740"/>
      <c r="EP18" s="741"/>
      <c r="EQ18" s="679"/>
    </row>
    <row r="19" spans="1:147" ht="14.45" customHeight="1">
      <c r="A19" s="692" t="s">
        <v>42</v>
      </c>
      <c r="B19" s="716">
        <v>3</v>
      </c>
      <c r="C19" s="717">
        <f t="shared" si="0"/>
        <v>88.235294117647058</v>
      </c>
      <c r="D19" s="716">
        <v>14</v>
      </c>
      <c r="E19" s="717">
        <f t="shared" si="1"/>
        <v>86.4321608040201</v>
      </c>
      <c r="F19" s="718">
        <v>0.99953645524102996</v>
      </c>
      <c r="G19" s="717">
        <f t="shared" si="2"/>
        <v>99.500231772379479</v>
      </c>
      <c r="H19" s="716">
        <v>3</v>
      </c>
      <c r="I19" s="717">
        <f t="shared" si="3"/>
        <v>88.235294117647058</v>
      </c>
      <c r="J19" s="716">
        <v>14</v>
      </c>
      <c r="K19" s="717">
        <f t="shared" si="4"/>
        <v>86.4321608040201</v>
      </c>
      <c r="L19" s="718">
        <v>0.99953645524102996</v>
      </c>
      <c r="M19" s="717">
        <f t="shared" si="5"/>
        <v>99.500231772379479</v>
      </c>
      <c r="N19" s="718">
        <v>6.5758977318488601</v>
      </c>
      <c r="O19" s="717">
        <f t="shared" si="6"/>
        <v>98.35602556703779</v>
      </c>
      <c r="P19" s="717">
        <f t="shared" si="7"/>
        <v>93.130930000000006</v>
      </c>
      <c r="Q19" s="719">
        <f t="shared" si="8"/>
        <v>93.13</v>
      </c>
      <c r="R19" s="720">
        <f t="shared" si="9"/>
        <v>93.13</v>
      </c>
      <c r="S19" s="721">
        <f t="shared" si="10"/>
        <v>15</v>
      </c>
      <c r="T19" s="722">
        <v>17</v>
      </c>
      <c r="U19" s="717">
        <f t="shared" si="11"/>
        <v>52</v>
      </c>
      <c r="V19" s="722">
        <v>65</v>
      </c>
      <c r="W19" s="717">
        <f t="shared" si="12"/>
        <v>88.760806916426517</v>
      </c>
      <c r="X19" s="723">
        <v>0.91135682308785004</v>
      </c>
      <c r="Y19" s="717">
        <f t="shared" si="13"/>
        <v>95.443215884560743</v>
      </c>
      <c r="Z19" s="716">
        <v>10</v>
      </c>
      <c r="AA19" s="717">
        <f t="shared" si="14"/>
        <v>66.666666666666657</v>
      </c>
      <c r="AB19" s="717">
        <f t="shared" si="15"/>
        <v>75.717669999999998</v>
      </c>
      <c r="AC19" s="716">
        <f t="shared" si="16"/>
        <v>75.72</v>
      </c>
      <c r="AD19" s="724">
        <f t="shared" si="17"/>
        <v>75.72</v>
      </c>
      <c r="AE19" s="721">
        <f t="shared" si="18"/>
        <v>16</v>
      </c>
      <c r="AF19" s="722">
        <v>5</v>
      </c>
      <c r="AG19" s="717">
        <f t="shared" si="19"/>
        <v>66.666666666666657</v>
      </c>
      <c r="AH19" s="722">
        <v>42</v>
      </c>
      <c r="AI19" s="717">
        <f t="shared" si="20"/>
        <v>89.565217391304358</v>
      </c>
      <c r="AJ19" s="723">
        <v>27.987020746748801</v>
      </c>
      <c r="AK19" s="717">
        <f t="shared" si="21"/>
        <v>99.654481225348789</v>
      </c>
      <c r="AL19" s="716">
        <v>8</v>
      </c>
      <c r="AM19" s="717">
        <f t="shared" si="22"/>
        <v>100</v>
      </c>
      <c r="AN19" s="725">
        <f t="shared" si="23"/>
        <v>88.971590000000006</v>
      </c>
      <c r="AO19" s="726">
        <f t="shared" si="24"/>
        <v>88.97</v>
      </c>
      <c r="AP19" s="720">
        <f t="shared" si="25"/>
        <v>88.97</v>
      </c>
      <c r="AQ19" s="721">
        <f t="shared" si="26"/>
        <v>12</v>
      </c>
      <c r="AR19" s="727">
        <v>3</v>
      </c>
      <c r="AS19" s="717">
        <f t="shared" si="27"/>
        <v>83.333333333333343</v>
      </c>
      <c r="AT19" s="727">
        <v>32</v>
      </c>
      <c r="AU19" s="717">
        <f t="shared" si="28"/>
        <v>85.167464114832541</v>
      </c>
      <c r="AV19" s="723">
        <v>4.0121522590084702</v>
      </c>
      <c r="AW19" s="717">
        <f t="shared" si="29"/>
        <v>73.252318273276856</v>
      </c>
      <c r="AX19" s="716">
        <v>27</v>
      </c>
      <c r="AY19" s="717">
        <f t="shared" si="30"/>
        <v>90</v>
      </c>
      <c r="AZ19" s="728">
        <f t="shared" si="31"/>
        <v>82.938280000000006</v>
      </c>
      <c r="BA19" s="726">
        <f t="shared" si="32"/>
        <v>82.94</v>
      </c>
      <c r="BB19" s="720">
        <f t="shared" si="33"/>
        <v>82.94</v>
      </c>
      <c r="BC19" s="721">
        <f t="shared" si="34"/>
        <v>9</v>
      </c>
      <c r="BD19" s="716">
        <v>6</v>
      </c>
      <c r="BE19" s="722">
        <v>7</v>
      </c>
      <c r="BF19" s="722">
        <f t="shared" si="35"/>
        <v>13</v>
      </c>
      <c r="BG19" s="729">
        <f t="shared" si="36"/>
        <v>65</v>
      </c>
      <c r="BH19" s="730">
        <f t="shared" si="37"/>
        <v>65</v>
      </c>
      <c r="BI19" s="720">
        <f t="shared" si="38"/>
        <v>65</v>
      </c>
      <c r="BJ19" s="721">
        <f t="shared" si="39"/>
        <v>15</v>
      </c>
      <c r="BK19" s="731">
        <v>6</v>
      </c>
      <c r="BL19" s="717">
        <f t="shared" si="40"/>
        <v>60</v>
      </c>
      <c r="BM19" s="731">
        <v>4</v>
      </c>
      <c r="BN19" s="717">
        <f t="shared" si="41"/>
        <v>40</v>
      </c>
      <c r="BO19" s="716">
        <v>8</v>
      </c>
      <c r="BP19" s="717">
        <f t="shared" si="42"/>
        <v>80</v>
      </c>
      <c r="BQ19" s="721">
        <v>7</v>
      </c>
      <c r="BR19" s="719">
        <f t="shared" si="43"/>
        <v>70</v>
      </c>
      <c r="BS19" s="732">
        <v>3</v>
      </c>
      <c r="BT19" s="717">
        <f t="shared" si="44"/>
        <v>30</v>
      </c>
      <c r="BU19" s="732">
        <v>6</v>
      </c>
      <c r="BV19" s="717">
        <f t="shared" si="45"/>
        <v>60</v>
      </c>
      <c r="BW19" s="733">
        <f t="shared" si="46"/>
        <v>5.666666666666667</v>
      </c>
      <c r="BX19" s="734">
        <f t="shared" si="47"/>
        <v>56.666670000000003</v>
      </c>
      <c r="BY19" s="719">
        <f t="shared" si="48"/>
        <v>56.67</v>
      </c>
      <c r="BZ19" s="724">
        <f t="shared" si="49"/>
        <v>56.67</v>
      </c>
      <c r="CA19" s="721">
        <f t="shared" si="50"/>
        <v>29</v>
      </c>
      <c r="CB19" s="716">
        <v>8</v>
      </c>
      <c r="CC19" s="717">
        <f t="shared" si="51"/>
        <v>91.666666666666657</v>
      </c>
      <c r="CD19" s="716">
        <v>93</v>
      </c>
      <c r="CE19" s="717">
        <f t="shared" si="52"/>
        <v>93.199381761978358</v>
      </c>
      <c r="CF19" s="718">
        <v>38.1391283628544</v>
      </c>
      <c r="CG19" s="717">
        <f t="shared" si="53"/>
        <v>82.987177284023332</v>
      </c>
      <c r="CH19" s="717" t="s">
        <v>859</v>
      </c>
      <c r="CI19" s="716">
        <v>5</v>
      </c>
      <c r="CJ19" s="717">
        <f t="shared" si="54"/>
        <v>90</v>
      </c>
      <c r="CK19" s="718">
        <v>6.1666666666666661</v>
      </c>
      <c r="CL19" s="717">
        <f t="shared" si="55"/>
        <v>94.272844272844281</v>
      </c>
      <c r="CM19" s="716">
        <v>8</v>
      </c>
      <c r="CN19" s="717">
        <f t="shared" si="56"/>
        <v>88.073394495412856</v>
      </c>
      <c r="CO19" s="718">
        <v>0</v>
      </c>
      <c r="CP19" s="717">
        <f t="shared" si="57"/>
        <v>100</v>
      </c>
      <c r="CQ19" s="719">
        <f t="shared" si="58"/>
        <v>93.086559692064284</v>
      </c>
      <c r="CR19" s="735">
        <f t="shared" si="59"/>
        <v>90.234949999999998</v>
      </c>
      <c r="CS19" s="719">
        <f t="shared" si="60"/>
        <v>90.23</v>
      </c>
      <c r="CT19" s="724">
        <f t="shared" si="61"/>
        <v>90.23</v>
      </c>
      <c r="CU19" s="721">
        <f t="shared" si="62"/>
        <v>5</v>
      </c>
      <c r="CV19" s="731">
        <v>36</v>
      </c>
      <c r="CW19" s="717">
        <f t="shared" si="63"/>
        <v>77.987421383647799</v>
      </c>
      <c r="CX19" s="731">
        <v>2</v>
      </c>
      <c r="CY19" s="717">
        <f t="shared" si="64"/>
        <v>99.408284023668642</v>
      </c>
      <c r="CZ19" s="731">
        <v>212.5</v>
      </c>
      <c r="DA19" s="717">
        <f t="shared" si="65"/>
        <v>79.952830188679243</v>
      </c>
      <c r="DB19" s="731">
        <v>70</v>
      </c>
      <c r="DC19" s="717">
        <f t="shared" si="66"/>
        <v>82.5</v>
      </c>
      <c r="DD19" s="731">
        <v>2</v>
      </c>
      <c r="DE19" s="717">
        <f t="shared" si="67"/>
        <v>99.641577060931894</v>
      </c>
      <c r="DF19" s="731">
        <v>0.5</v>
      </c>
      <c r="DG19" s="717">
        <f t="shared" si="68"/>
        <v>100</v>
      </c>
      <c r="DH19" s="731">
        <v>0</v>
      </c>
      <c r="DI19" s="717">
        <f t="shared" si="69"/>
        <v>100</v>
      </c>
      <c r="DJ19" s="731">
        <v>0</v>
      </c>
      <c r="DK19" s="717">
        <f t="shared" si="70"/>
        <v>100</v>
      </c>
      <c r="DL19" s="725">
        <f t="shared" si="71"/>
        <v>92.436260000000004</v>
      </c>
      <c r="DM19" s="719">
        <f t="shared" si="72"/>
        <v>92.44</v>
      </c>
      <c r="DN19" s="724">
        <f t="shared" si="73"/>
        <v>92.44</v>
      </c>
      <c r="DO19" s="721">
        <f t="shared" si="74"/>
        <v>22</v>
      </c>
      <c r="DP19" s="716">
        <v>8.5</v>
      </c>
      <c r="DQ19" s="717">
        <f t="shared" si="75"/>
        <v>47.222222222222221</v>
      </c>
      <c r="DR19" s="716">
        <v>375</v>
      </c>
      <c r="DS19" s="717">
        <f t="shared" si="76"/>
        <v>79.098360655737707</v>
      </c>
      <c r="DT19" s="716">
        <v>16.2</v>
      </c>
      <c r="DU19" s="717">
        <f t="shared" si="77"/>
        <v>81.889763779527541</v>
      </c>
      <c r="DV19" s="725">
        <f t="shared" si="78"/>
        <v>69.403450000000007</v>
      </c>
      <c r="DW19" s="719">
        <f t="shared" si="79"/>
        <v>69.400000000000006</v>
      </c>
      <c r="DX19" s="724">
        <f t="shared" si="80"/>
        <v>69.400000000000006</v>
      </c>
      <c r="DY19" s="721">
        <f t="shared" si="81"/>
        <v>17</v>
      </c>
      <c r="DZ19" s="718">
        <v>90.264832716947694</v>
      </c>
      <c r="EA19" s="717">
        <f t="shared" si="82"/>
        <v>97.16343672437857</v>
      </c>
      <c r="EB19" s="716">
        <v>14.5</v>
      </c>
      <c r="EC19" s="717">
        <f t="shared" si="83"/>
        <v>90.625</v>
      </c>
      <c r="ED19" s="717">
        <f t="shared" si="84"/>
        <v>93.894220000000004</v>
      </c>
      <c r="EE19" s="719">
        <f t="shared" si="85"/>
        <v>93.89</v>
      </c>
      <c r="EF19" s="724">
        <f t="shared" si="86"/>
        <v>93.89</v>
      </c>
      <c r="EG19" s="721">
        <f t="shared" si="87"/>
        <v>1</v>
      </c>
      <c r="EH19" s="736"/>
      <c r="EI19" s="736"/>
      <c r="EJ19" s="736"/>
      <c r="EK19" s="721">
        <f t="shared" si="88"/>
        <v>9</v>
      </c>
      <c r="EL19" s="737">
        <f t="shared" si="89"/>
        <v>80.84</v>
      </c>
      <c r="EM19" s="738">
        <f t="shared" si="90"/>
        <v>80.84</v>
      </c>
      <c r="EN19" s="739">
        <f t="shared" si="91"/>
        <v>80.839401999999993</v>
      </c>
      <c r="EO19" s="740"/>
      <c r="EP19" s="741"/>
      <c r="EQ19" s="679"/>
    </row>
    <row r="20" spans="1:147" ht="14.45" customHeight="1">
      <c r="A20" s="692" t="s">
        <v>28</v>
      </c>
      <c r="B20" s="716">
        <v>5</v>
      </c>
      <c r="C20" s="717">
        <f t="shared" si="0"/>
        <v>76.470588235294116</v>
      </c>
      <c r="D20" s="716">
        <v>3.5</v>
      </c>
      <c r="E20" s="717">
        <f t="shared" si="1"/>
        <v>96.984924623115575</v>
      </c>
      <c r="F20" s="718">
        <v>0.74408936264365</v>
      </c>
      <c r="G20" s="717">
        <f t="shared" si="2"/>
        <v>99.627955318678175</v>
      </c>
      <c r="H20" s="716">
        <v>5</v>
      </c>
      <c r="I20" s="717">
        <f t="shared" si="3"/>
        <v>76.470588235294116</v>
      </c>
      <c r="J20" s="716">
        <v>3.5</v>
      </c>
      <c r="K20" s="717">
        <f t="shared" si="4"/>
        <v>96.984924623115575</v>
      </c>
      <c r="L20" s="718">
        <v>0.74408936264365</v>
      </c>
      <c r="M20" s="717">
        <f t="shared" si="5"/>
        <v>99.627955318678175</v>
      </c>
      <c r="N20" s="718">
        <v>2.99987648219E-3</v>
      </c>
      <c r="O20" s="717">
        <f t="shared" si="6"/>
        <v>99.999250030879452</v>
      </c>
      <c r="P20" s="717">
        <f t="shared" si="7"/>
        <v>93.270679999999999</v>
      </c>
      <c r="Q20" s="719">
        <f t="shared" si="8"/>
        <v>93.27</v>
      </c>
      <c r="R20" s="720">
        <f t="shared" si="9"/>
        <v>93.27</v>
      </c>
      <c r="S20" s="721">
        <f t="shared" si="10"/>
        <v>14</v>
      </c>
      <c r="T20" s="722">
        <v>9</v>
      </c>
      <c r="U20" s="717">
        <f t="shared" si="11"/>
        <v>84</v>
      </c>
      <c r="V20" s="722">
        <v>183</v>
      </c>
      <c r="W20" s="717">
        <f t="shared" si="12"/>
        <v>54.755043227665702</v>
      </c>
      <c r="X20" s="723">
        <v>3.03512864428623</v>
      </c>
      <c r="Y20" s="717">
        <f t="shared" si="13"/>
        <v>84.824356778568841</v>
      </c>
      <c r="Z20" s="716">
        <v>14</v>
      </c>
      <c r="AA20" s="717">
        <f t="shared" si="14"/>
        <v>93.333333333333329</v>
      </c>
      <c r="AB20" s="717">
        <f t="shared" si="15"/>
        <v>79.228179999999995</v>
      </c>
      <c r="AC20" s="716">
        <f t="shared" si="16"/>
        <v>79.23</v>
      </c>
      <c r="AD20" s="724">
        <f t="shared" si="17"/>
        <v>79.23</v>
      </c>
      <c r="AE20" s="721">
        <f t="shared" si="18"/>
        <v>8</v>
      </c>
      <c r="AF20" s="722">
        <v>5</v>
      </c>
      <c r="AG20" s="717">
        <f t="shared" si="19"/>
        <v>66.666666666666657</v>
      </c>
      <c r="AH20" s="722">
        <v>71</v>
      </c>
      <c r="AI20" s="717">
        <f t="shared" si="20"/>
        <v>76.956521739130437</v>
      </c>
      <c r="AJ20" s="723">
        <v>40.834888652169901</v>
      </c>
      <c r="AK20" s="717">
        <f t="shared" si="21"/>
        <v>99.495865572195427</v>
      </c>
      <c r="AL20" s="716">
        <v>8</v>
      </c>
      <c r="AM20" s="717">
        <f t="shared" si="22"/>
        <v>100</v>
      </c>
      <c r="AN20" s="725">
        <f t="shared" si="23"/>
        <v>85.779759999999996</v>
      </c>
      <c r="AO20" s="726">
        <f t="shared" si="24"/>
        <v>85.78</v>
      </c>
      <c r="AP20" s="720">
        <f t="shared" si="25"/>
        <v>85.78</v>
      </c>
      <c r="AQ20" s="721">
        <f t="shared" si="26"/>
        <v>14</v>
      </c>
      <c r="AR20" s="727">
        <v>8</v>
      </c>
      <c r="AS20" s="717">
        <f t="shared" si="27"/>
        <v>41.666666666666671</v>
      </c>
      <c r="AT20" s="727">
        <v>64</v>
      </c>
      <c r="AU20" s="717">
        <f t="shared" si="28"/>
        <v>69.856459330143537</v>
      </c>
      <c r="AV20" s="723">
        <v>7.3246321227676097</v>
      </c>
      <c r="AW20" s="717">
        <f t="shared" si="29"/>
        <v>51.16911918154927</v>
      </c>
      <c r="AX20" s="716">
        <v>24.5</v>
      </c>
      <c r="AY20" s="717">
        <f t="shared" si="30"/>
        <v>81.666666666666671</v>
      </c>
      <c r="AZ20" s="728">
        <f t="shared" si="31"/>
        <v>61.089730000000003</v>
      </c>
      <c r="BA20" s="726">
        <f t="shared" si="32"/>
        <v>61.09</v>
      </c>
      <c r="BB20" s="720">
        <f t="shared" si="33"/>
        <v>61.09</v>
      </c>
      <c r="BC20" s="721">
        <f t="shared" si="34"/>
        <v>31</v>
      </c>
      <c r="BD20" s="716">
        <v>6</v>
      </c>
      <c r="BE20" s="722">
        <v>4</v>
      </c>
      <c r="BF20" s="722">
        <f t="shared" si="35"/>
        <v>10</v>
      </c>
      <c r="BG20" s="729">
        <f t="shared" si="36"/>
        <v>50</v>
      </c>
      <c r="BH20" s="730">
        <f t="shared" si="37"/>
        <v>50</v>
      </c>
      <c r="BI20" s="720">
        <f t="shared" si="38"/>
        <v>50</v>
      </c>
      <c r="BJ20" s="721">
        <f t="shared" si="39"/>
        <v>25</v>
      </c>
      <c r="BK20" s="731">
        <v>8</v>
      </c>
      <c r="BL20" s="717">
        <f t="shared" si="40"/>
        <v>80</v>
      </c>
      <c r="BM20" s="731">
        <v>3</v>
      </c>
      <c r="BN20" s="717">
        <f t="shared" si="41"/>
        <v>30</v>
      </c>
      <c r="BO20" s="716">
        <v>6</v>
      </c>
      <c r="BP20" s="717">
        <f t="shared" si="42"/>
        <v>60</v>
      </c>
      <c r="BQ20" s="721">
        <v>6</v>
      </c>
      <c r="BR20" s="719">
        <f t="shared" si="43"/>
        <v>60</v>
      </c>
      <c r="BS20" s="732">
        <v>8</v>
      </c>
      <c r="BT20" s="717">
        <f t="shared" si="44"/>
        <v>80</v>
      </c>
      <c r="BU20" s="732">
        <v>8</v>
      </c>
      <c r="BV20" s="717">
        <f t="shared" si="45"/>
        <v>80</v>
      </c>
      <c r="BW20" s="733">
        <f t="shared" si="46"/>
        <v>6.5</v>
      </c>
      <c r="BX20" s="734">
        <f t="shared" si="47"/>
        <v>65</v>
      </c>
      <c r="BY20" s="719">
        <f t="shared" si="48"/>
        <v>65</v>
      </c>
      <c r="BZ20" s="724">
        <f t="shared" si="49"/>
        <v>65</v>
      </c>
      <c r="CA20" s="721">
        <f t="shared" si="50"/>
        <v>13</v>
      </c>
      <c r="CB20" s="716">
        <v>8</v>
      </c>
      <c r="CC20" s="717">
        <f t="shared" si="51"/>
        <v>91.666666666666657</v>
      </c>
      <c r="CD20" s="716">
        <v>139</v>
      </c>
      <c r="CE20" s="717">
        <f t="shared" si="52"/>
        <v>86.089644513137557</v>
      </c>
      <c r="CF20" s="718">
        <v>62.8338206265474</v>
      </c>
      <c r="CG20" s="717">
        <f t="shared" si="53"/>
        <v>44.706546923870519</v>
      </c>
      <c r="CH20" s="717" t="s">
        <v>859</v>
      </c>
      <c r="CI20" s="716">
        <v>10</v>
      </c>
      <c r="CJ20" s="717">
        <f t="shared" si="54"/>
        <v>80</v>
      </c>
      <c r="CK20" s="718">
        <v>6.1666666666666661</v>
      </c>
      <c r="CL20" s="717">
        <f t="shared" si="55"/>
        <v>94.272844272844281</v>
      </c>
      <c r="CM20" s="716">
        <v>4</v>
      </c>
      <c r="CN20" s="717">
        <f t="shared" si="56"/>
        <v>95.412844036697251</v>
      </c>
      <c r="CO20" s="718">
        <v>0</v>
      </c>
      <c r="CP20" s="717">
        <f t="shared" si="57"/>
        <v>100</v>
      </c>
      <c r="CQ20" s="719">
        <f t="shared" si="58"/>
        <v>92.421422077385387</v>
      </c>
      <c r="CR20" s="735">
        <f t="shared" si="59"/>
        <v>78.721069999999997</v>
      </c>
      <c r="CS20" s="719">
        <f t="shared" si="60"/>
        <v>78.72</v>
      </c>
      <c r="CT20" s="724">
        <f t="shared" si="61"/>
        <v>78.72</v>
      </c>
      <c r="CU20" s="721">
        <f t="shared" si="62"/>
        <v>26</v>
      </c>
      <c r="CV20" s="731">
        <v>0</v>
      </c>
      <c r="CW20" s="717">
        <f t="shared" si="63"/>
        <v>100</v>
      </c>
      <c r="CX20" s="731">
        <v>0.5</v>
      </c>
      <c r="CY20" s="717">
        <f t="shared" si="64"/>
        <v>100</v>
      </c>
      <c r="CZ20" s="731">
        <v>0</v>
      </c>
      <c r="DA20" s="717">
        <f t="shared" si="65"/>
        <v>100</v>
      </c>
      <c r="DB20" s="731">
        <v>0</v>
      </c>
      <c r="DC20" s="717">
        <f t="shared" si="66"/>
        <v>100</v>
      </c>
      <c r="DD20" s="731">
        <v>0</v>
      </c>
      <c r="DE20" s="717">
        <f t="shared" si="67"/>
        <v>100</v>
      </c>
      <c r="DF20" s="731">
        <v>0.5</v>
      </c>
      <c r="DG20" s="717">
        <f t="shared" si="68"/>
        <v>100</v>
      </c>
      <c r="DH20" s="731">
        <v>0</v>
      </c>
      <c r="DI20" s="717">
        <f t="shared" si="69"/>
        <v>100</v>
      </c>
      <c r="DJ20" s="731">
        <v>0</v>
      </c>
      <c r="DK20" s="717">
        <f t="shared" si="70"/>
        <v>100</v>
      </c>
      <c r="DL20" s="725">
        <f t="shared" si="71"/>
        <v>100</v>
      </c>
      <c r="DM20" s="719">
        <f t="shared" si="72"/>
        <v>100</v>
      </c>
      <c r="DN20" s="724">
        <f t="shared" si="73"/>
        <v>100</v>
      </c>
      <c r="DO20" s="721">
        <f t="shared" si="74"/>
        <v>1</v>
      </c>
      <c r="DP20" s="716">
        <v>11</v>
      </c>
      <c r="DQ20" s="717">
        <f t="shared" si="75"/>
        <v>61.111111111111114</v>
      </c>
      <c r="DR20" s="716">
        <v>395</v>
      </c>
      <c r="DS20" s="717">
        <f t="shared" si="76"/>
        <v>77.459016393442624</v>
      </c>
      <c r="DT20" s="716">
        <v>17.399999999999999</v>
      </c>
      <c r="DU20" s="717">
        <f t="shared" si="77"/>
        <v>80.539932508436436</v>
      </c>
      <c r="DV20" s="725">
        <f t="shared" si="78"/>
        <v>73.036689999999993</v>
      </c>
      <c r="DW20" s="719">
        <f t="shared" si="79"/>
        <v>73.040000000000006</v>
      </c>
      <c r="DX20" s="724">
        <f t="shared" si="80"/>
        <v>73.040000000000006</v>
      </c>
      <c r="DY20" s="721">
        <f t="shared" si="81"/>
        <v>10</v>
      </c>
      <c r="DZ20" s="718">
        <v>78.489085859299294</v>
      </c>
      <c r="EA20" s="717">
        <f t="shared" si="82"/>
        <v>84.487713519159627</v>
      </c>
      <c r="EB20" s="716">
        <v>11</v>
      </c>
      <c r="EC20" s="717">
        <f t="shared" si="83"/>
        <v>68.75</v>
      </c>
      <c r="ED20" s="717">
        <f t="shared" si="84"/>
        <v>76.618859999999998</v>
      </c>
      <c r="EE20" s="719">
        <f t="shared" si="85"/>
        <v>76.62</v>
      </c>
      <c r="EF20" s="724">
        <f t="shared" si="86"/>
        <v>76.62</v>
      </c>
      <c r="EG20" s="721">
        <f t="shared" si="87"/>
        <v>20</v>
      </c>
      <c r="EH20" s="736"/>
      <c r="EI20" s="736"/>
      <c r="EJ20" s="736"/>
      <c r="EK20" s="721">
        <f t="shared" si="88"/>
        <v>21</v>
      </c>
      <c r="EL20" s="737">
        <f t="shared" si="89"/>
        <v>76.27</v>
      </c>
      <c r="EM20" s="738">
        <f t="shared" si="90"/>
        <v>76.27</v>
      </c>
      <c r="EN20" s="739">
        <f t="shared" si="91"/>
        <v>76.274496999999997</v>
      </c>
      <c r="EO20" s="740"/>
      <c r="EP20" s="741"/>
      <c r="EQ20" s="679"/>
    </row>
    <row r="21" spans="1:147" ht="14.45" customHeight="1">
      <c r="A21" s="692" t="s">
        <v>25</v>
      </c>
      <c r="B21" s="716">
        <v>9</v>
      </c>
      <c r="C21" s="717">
        <f t="shared" si="0"/>
        <v>52.941176470588239</v>
      </c>
      <c r="D21" s="716">
        <v>10.5</v>
      </c>
      <c r="E21" s="717">
        <f t="shared" si="1"/>
        <v>89.949748743718601</v>
      </c>
      <c r="F21" s="718">
        <v>1.9314081035350501</v>
      </c>
      <c r="G21" s="717">
        <f t="shared" si="2"/>
        <v>99.034295948232469</v>
      </c>
      <c r="H21" s="716">
        <v>9</v>
      </c>
      <c r="I21" s="717">
        <f t="shared" si="3"/>
        <v>52.941176470588239</v>
      </c>
      <c r="J21" s="716">
        <v>10.5</v>
      </c>
      <c r="K21" s="717">
        <f t="shared" si="4"/>
        <v>89.949748743718601</v>
      </c>
      <c r="L21" s="718">
        <v>1.9314081035350501</v>
      </c>
      <c r="M21" s="717">
        <f t="shared" si="5"/>
        <v>99.034295948232469</v>
      </c>
      <c r="N21" s="718">
        <v>32.936700264922401</v>
      </c>
      <c r="O21" s="717">
        <f t="shared" si="6"/>
        <v>91.765824933769395</v>
      </c>
      <c r="P21" s="717">
        <f t="shared" si="7"/>
        <v>83.422759999999997</v>
      </c>
      <c r="Q21" s="719">
        <f t="shared" si="8"/>
        <v>83.42</v>
      </c>
      <c r="R21" s="720">
        <f t="shared" si="9"/>
        <v>83.42</v>
      </c>
      <c r="S21" s="721">
        <f t="shared" si="10"/>
        <v>35</v>
      </c>
      <c r="T21" s="722">
        <v>8</v>
      </c>
      <c r="U21" s="717">
        <f t="shared" si="11"/>
        <v>88</v>
      </c>
      <c r="V21" s="722">
        <v>96</v>
      </c>
      <c r="W21" s="717">
        <f t="shared" si="12"/>
        <v>79.827089337175792</v>
      </c>
      <c r="X21" s="723">
        <v>1.0728788877983899</v>
      </c>
      <c r="Y21" s="717">
        <f t="shared" si="13"/>
        <v>94.635605561008049</v>
      </c>
      <c r="Z21" s="716">
        <v>9.5</v>
      </c>
      <c r="AA21" s="717">
        <f t="shared" si="14"/>
        <v>63.333333333333329</v>
      </c>
      <c r="AB21" s="717">
        <f t="shared" si="15"/>
        <v>81.449010000000001</v>
      </c>
      <c r="AC21" s="716">
        <f t="shared" si="16"/>
        <v>81.45</v>
      </c>
      <c r="AD21" s="724">
        <f t="shared" si="17"/>
        <v>81.45</v>
      </c>
      <c r="AE21" s="721">
        <f t="shared" si="18"/>
        <v>6</v>
      </c>
      <c r="AF21" s="722">
        <v>3</v>
      </c>
      <c r="AG21" s="717">
        <f t="shared" si="19"/>
        <v>100</v>
      </c>
      <c r="AH21" s="722">
        <v>28</v>
      </c>
      <c r="AI21" s="717">
        <f t="shared" si="20"/>
        <v>95.652173913043484</v>
      </c>
      <c r="AJ21" s="723">
        <v>40.841508328503799</v>
      </c>
      <c r="AK21" s="717">
        <f t="shared" si="21"/>
        <v>99.495783847796247</v>
      </c>
      <c r="AL21" s="716">
        <v>8</v>
      </c>
      <c r="AM21" s="717">
        <f t="shared" si="22"/>
        <v>100</v>
      </c>
      <c r="AN21" s="725">
        <f t="shared" si="23"/>
        <v>98.786990000000003</v>
      </c>
      <c r="AO21" s="726">
        <f t="shared" si="24"/>
        <v>98.79</v>
      </c>
      <c r="AP21" s="720">
        <f t="shared" si="25"/>
        <v>98.79</v>
      </c>
      <c r="AQ21" s="721">
        <f t="shared" si="26"/>
        <v>2</v>
      </c>
      <c r="AR21" s="727">
        <v>6</v>
      </c>
      <c r="AS21" s="717">
        <f t="shared" si="27"/>
        <v>58.333333333333336</v>
      </c>
      <c r="AT21" s="727">
        <v>52</v>
      </c>
      <c r="AU21" s="717">
        <f t="shared" si="28"/>
        <v>75.598086124401902</v>
      </c>
      <c r="AV21" s="723">
        <v>6.65899749890057</v>
      </c>
      <c r="AW21" s="717">
        <f t="shared" si="29"/>
        <v>55.606683340662869</v>
      </c>
      <c r="AX21" s="716">
        <v>22</v>
      </c>
      <c r="AY21" s="717">
        <f t="shared" si="30"/>
        <v>73.333333333333329</v>
      </c>
      <c r="AZ21" s="728">
        <f t="shared" si="31"/>
        <v>65.717860000000002</v>
      </c>
      <c r="BA21" s="726">
        <f t="shared" si="32"/>
        <v>65.72</v>
      </c>
      <c r="BB21" s="720">
        <f t="shared" si="33"/>
        <v>65.72</v>
      </c>
      <c r="BC21" s="721">
        <f t="shared" si="34"/>
        <v>29</v>
      </c>
      <c r="BD21" s="716">
        <v>8</v>
      </c>
      <c r="BE21" s="722">
        <v>6</v>
      </c>
      <c r="BF21" s="722">
        <f t="shared" si="35"/>
        <v>14</v>
      </c>
      <c r="BG21" s="729">
        <f t="shared" si="36"/>
        <v>70</v>
      </c>
      <c r="BH21" s="730">
        <f t="shared" si="37"/>
        <v>70</v>
      </c>
      <c r="BI21" s="720">
        <f t="shared" si="38"/>
        <v>70</v>
      </c>
      <c r="BJ21" s="721">
        <f t="shared" si="39"/>
        <v>10</v>
      </c>
      <c r="BK21" s="731">
        <v>5</v>
      </c>
      <c r="BL21" s="717">
        <f t="shared" si="40"/>
        <v>50</v>
      </c>
      <c r="BM21" s="731">
        <v>5</v>
      </c>
      <c r="BN21" s="717">
        <f t="shared" si="41"/>
        <v>50</v>
      </c>
      <c r="BO21" s="716">
        <v>5</v>
      </c>
      <c r="BP21" s="717">
        <f t="shared" si="42"/>
        <v>50</v>
      </c>
      <c r="BQ21" s="721">
        <v>8</v>
      </c>
      <c r="BR21" s="719">
        <f t="shared" si="43"/>
        <v>80</v>
      </c>
      <c r="BS21" s="732">
        <v>6</v>
      </c>
      <c r="BT21" s="717">
        <f t="shared" si="44"/>
        <v>60</v>
      </c>
      <c r="BU21" s="732">
        <v>7</v>
      </c>
      <c r="BV21" s="717">
        <f t="shared" si="45"/>
        <v>70</v>
      </c>
      <c r="BW21" s="733">
        <f t="shared" si="46"/>
        <v>6</v>
      </c>
      <c r="BX21" s="734">
        <f t="shared" si="47"/>
        <v>60</v>
      </c>
      <c r="BY21" s="719">
        <f t="shared" si="48"/>
        <v>60</v>
      </c>
      <c r="BZ21" s="724">
        <f t="shared" si="49"/>
        <v>60</v>
      </c>
      <c r="CA21" s="721">
        <f t="shared" si="50"/>
        <v>22</v>
      </c>
      <c r="CB21" s="716">
        <v>9</v>
      </c>
      <c r="CC21" s="717">
        <f t="shared" si="51"/>
        <v>90</v>
      </c>
      <c r="CD21" s="716">
        <v>218</v>
      </c>
      <c r="CE21" s="717">
        <f t="shared" si="52"/>
        <v>73.879443585780521</v>
      </c>
      <c r="CF21" s="718">
        <v>48.8524661312332</v>
      </c>
      <c r="CG21" s="717">
        <f t="shared" si="53"/>
        <v>67.076908075112513</v>
      </c>
      <c r="CH21" s="717" t="s">
        <v>859</v>
      </c>
      <c r="CI21" s="716">
        <v>0</v>
      </c>
      <c r="CJ21" s="717">
        <f t="shared" si="54"/>
        <v>100</v>
      </c>
      <c r="CK21" s="718">
        <v>5.1666666666666661</v>
      </c>
      <c r="CL21" s="717">
        <f t="shared" si="55"/>
        <v>96.203346203346214</v>
      </c>
      <c r="CM21" s="716">
        <v>5</v>
      </c>
      <c r="CN21" s="717">
        <f t="shared" si="56"/>
        <v>93.577981651376149</v>
      </c>
      <c r="CO21" s="718">
        <v>0</v>
      </c>
      <c r="CP21" s="717">
        <f t="shared" si="57"/>
        <v>100</v>
      </c>
      <c r="CQ21" s="719">
        <f t="shared" si="58"/>
        <v>97.445331963680587</v>
      </c>
      <c r="CR21" s="735">
        <f t="shared" si="59"/>
        <v>82.10042</v>
      </c>
      <c r="CS21" s="719">
        <f t="shared" si="60"/>
        <v>82.1</v>
      </c>
      <c r="CT21" s="724">
        <f t="shared" si="61"/>
        <v>82.1</v>
      </c>
      <c r="CU21" s="721">
        <f t="shared" si="62"/>
        <v>23</v>
      </c>
      <c r="CV21" s="731">
        <v>36</v>
      </c>
      <c r="CW21" s="717">
        <f t="shared" si="63"/>
        <v>77.987421383647799</v>
      </c>
      <c r="CX21" s="731">
        <v>1</v>
      </c>
      <c r="CY21" s="717">
        <f t="shared" si="64"/>
        <v>100</v>
      </c>
      <c r="CZ21" s="731">
        <v>345</v>
      </c>
      <c r="DA21" s="717">
        <f t="shared" si="65"/>
        <v>67.452830188679243</v>
      </c>
      <c r="DB21" s="731">
        <v>45</v>
      </c>
      <c r="DC21" s="717">
        <f t="shared" si="66"/>
        <v>88.75</v>
      </c>
      <c r="DD21" s="731">
        <v>0</v>
      </c>
      <c r="DE21" s="717">
        <f t="shared" si="67"/>
        <v>100</v>
      </c>
      <c r="DF21" s="731">
        <v>0.5</v>
      </c>
      <c r="DG21" s="717">
        <f t="shared" si="68"/>
        <v>100</v>
      </c>
      <c r="DH21" s="731">
        <v>0</v>
      </c>
      <c r="DI21" s="717">
        <f t="shared" si="69"/>
        <v>100</v>
      </c>
      <c r="DJ21" s="731">
        <v>0</v>
      </c>
      <c r="DK21" s="717">
        <f t="shared" si="70"/>
        <v>100</v>
      </c>
      <c r="DL21" s="725">
        <f t="shared" si="71"/>
        <v>91.773780000000002</v>
      </c>
      <c r="DM21" s="719">
        <f t="shared" si="72"/>
        <v>91.77</v>
      </c>
      <c r="DN21" s="724">
        <f t="shared" si="73"/>
        <v>91.77</v>
      </c>
      <c r="DO21" s="721">
        <f t="shared" si="74"/>
        <v>25</v>
      </c>
      <c r="DP21" s="716">
        <v>12</v>
      </c>
      <c r="DQ21" s="717">
        <f t="shared" si="75"/>
        <v>66.666666666666657</v>
      </c>
      <c r="DR21" s="716">
        <v>499</v>
      </c>
      <c r="DS21" s="717">
        <f t="shared" si="76"/>
        <v>68.93442622950819</v>
      </c>
      <c r="DT21" s="716">
        <v>14.4</v>
      </c>
      <c r="DU21" s="717">
        <f t="shared" si="77"/>
        <v>83.91451068616422</v>
      </c>
      <c r="DV21" s="725">
        <f t="shared" si="78"/>
        <v>73.171869999999998</v>
      </c>
      <c r="DW21" s="719">
        <f t="shared" si="79"/>
        <v>73.17</v>
      </c>
      <c r="DX21" s="724">
        <f t="shared" si="80"/>
        <v>73.17</v>
      </c>
      <c r="DY21" s="721">
        <f t="shared" si="81"/>
        <v>9</v>
      </c>
      <c r="DZ21" s="718">
        <v>84.356022928076698</v>
      </c>
      <c r="EA21" s="717">
        <f t="shared" si="82"/>
        <v>90.8030386739254</v>
      </c>
      <c r="EB21" s="716">
        <v>15</v>
      </c>
      <c r="EC21" s="717">
        <f t="shared" si="83"/>
        <v>93.75</v>
      </c>
      <c r="ED21" s="717">
        <f t="shared" si="84"/>
        <v>92.276520000000005</v>
      </c>
      <c r="EE21" s="719">
        <f t="shared" si="85"/>
        <v>92.28</v>
      </c>
      <c r="EF21" s="724">
        <f t="shared" si="86"/>
        <v>92.28</v>
      </c>
      <c r="EG21" s="721">
        <f t="shared" si="87"/>
        <v>3</v>
      </c>
      <c r="EH21" s="736"/>
      <c r="EI21" s="736"/>
      <c r="EJ21" s="736"/>
      <c r="EK21" s="721">
        <f t="shared" si="88"/>
        <v>12</v>
      </c>
      <c r="EL21" s="737">
        <f t="shared" si="89"/>
        <v>79.87</v>
      </c>
      <c r="EM21" s="738">
        <f t="shared" si="90"/>
        <v>79.87</v>
      </c>
      <c r="EN21" s="739">
        <f t="shared" si="91"/>
        <v>79.869921000000005</v>
      </c>
      <c r="EO21" s="740"/>
      <c r="EP21" s="741"/>
      <c r="EQ21" s="679"/>
    </row>
    <row r="22" spans="1:147" ht="14.45" customHeight="1">
      <c r="A22" s="692" t="s">
        <v>48</v>
      </c>
      <c r="B22" s="716">
        <v>5</v>
      </c>
      <c r="C22" s="717">
        <f t="shared" si="0"/>
        <v>76.470588235294116</v>
      </c>
      <c r="D22" s="716">
        <v>13</v>
      </c>
      <c r="E22" s="717">
        <f t="shared" si="1"/>
        <v>87.437185929648237</v>
      </c>
      <c r="F22" s="718">
        <v>2.2112932684503601</v>
      </c>
      <c r="G22" s="717">
        <f t="shared" si="2"/>
        <v>98.894353365774819</v>
      </c>
      <c r="H22" s="716">
        <v>5</v>
      </c>
      <c r="I22" s="717">
        <f t="shared" si="3"/>
        <v>76.470588235294116</v>
      </c>
      <c r="J22" s="716">
        <v>13</v>
      </c>
      <c r="K22" s="717">
        <f t="shared" si="4"/>
        <v>87.437185929648237</v>
      </c>
      <c r="L22" s="718">
        <v>2.2112932684503601</v>
      </c>
      <c r="M22" s="717">
        <f t="shared" si="5"/>
        <v>98.894353365774819</v>
      </c>
      <c r="N22" s="718">
        <v>6.1237697824699996E-3</v>
      </c>
      <c r="O22" s="717">
        <f t="shared" si="6"/>
        <v>99.998469057554388</v>
      </c>
      <c r="P22" s="717">
        <f t="shared" si="7"/>
        <v>90.700149999999994</v>
      </c>
      <c r="Q22" s="719">
        <f t="shared" si="8"/>
        <v>90.7</v>
      </c>
      <c r="R22" s="720">
        <f t="shared" si="9"/>
        <v>90.7</v>
      </c>
      <c r="S22" s="721">
        <f t="shared" si="10"/>
        <v>21</v>
      </c>
      <c r="T22" s="722">
        <v>17</v>
      </c>
      <c r="U22" s="717">
        <f t="shared" si="11"/>
        <v>52</v>
      </c>
      <c r="V22" s="722">
        <v>124</v>
      </c>
      <c r="W22" s="717">
        <f t="shared" si="12"/>
        <v>71.75792507204612</v>
      </c>
      <c r="X22" s="723">
        <v>1.8497370655546299</v>
      </c>
      <c r="Y22" s="717">
        <f t="shared" si="13"/>
        <v>90.75131467222684</v>
      </c>
      <c r="Z22" s="716">
        <v>12</v>
      </c>
      <c r="AA22" s="717">
        <f t="shared" si="14"/>
        <v>80</v>
      </c>
      <c r="AB22" s="717">
        <f t="shared" si="15"/>
        <v>73.627309999999994</v>
      </c>
      <c r="AC22" s="716">
        <f t="shared" si="16"/>
        <v>73.63</v>
      </c>
      <c r="AD22" s="724">
        <f t="shared" si="17"/>
        <v>73.63</v>
      </c>
      <c r="AE22" s="721">
        <f t="shared" si="18"/>
        <v>22</v>
      </c>
      <c r="AF22" s="722">
        <v>6</v>
      </c>
      <c r="AG22" s="717">
        <f t="shared" si="19"/>
        <v>50</v>
      </c>
      <c r="AH22" s="722">
        <v>51</v>
      </c>
      <c r="AI22" s="717">
        <f t="shared" si="20"/>
        <v>85.652173913043484</v>
      </c>
      <c r="AJ22" s="723">
        <v>69.861546627137997</v>
      </c>
      <c r="AK22" s="717">
        <f t="shared" si="21"/>
        <v>99.137511770035331</v>
      </c>
      <c r="AL22" s="716">
        <v>7</v>
      </c>
      <c r="AM22" s="717">
        <f t="shared" si="22"/>
        <v>87.5</v>
      </c>
      <c r="AN22" s="725">
        <f t="shared" si="23"/>
        <v>80.572419999999994</v>
      </c>
      <c r="AO22" s="726">
        <f t="shared" si="24"/>
        <v>80.569999999999993</v>
      </c>
      <c r="AP22" s="720">
        <f t="shared" si="25"/>
        <v>80.569999999999993</v>
      </c>
      <c r="AQ22" s="721">
        <f t="shared" si="26"/>
        <v>26</v>
      </c>
      <c r="AR22" s="727">
        <v>10</v>
      </c>
      <c r="AS22" s="717">
        <f t="shared" si="27"/>
        <v>25</v>
      </c>
      <c r="AT22" s="727">
        <v>20</v>
      </c>
      <c r="AU22" s="717">
        <f t="shared" si="28"/>
        <v>90.909090909090907</v>
      </c>
      <c r="AV22" s="723">
        <v>4.8363731005544004</v>
      </c>
      <c r="AW22" s="717">
        <f t="shared" si="29"/>
        <v>67.757512662970669</v>
      </c>
      <c r="AX22" s="716">
        <v>4.5</v>
      </c>
      <c r="AY22" s="717">
        <f t="shared" si="30"/>
        <v>15</v>
      </c>
      <c r="AZ22" s="728">
        <f t="shared" si="31"/>
        <v>49.666649999999997</v>
      </c>
      <c r="BA22" s="726">
        <f t="shared" si="32"/>
        <v>49.67</v>
      </c>
      <c r="BB22" s="720">
        <f t="shared" si="33"/>
        <v>49.67</v>
      </c>
      <c r="BC22" s="721">
        <f t="shared" si="34"/>
        <v>35</v>
      </c>
      <c r="BD22" s="716">
        <v>7</v>
      </c>
      <c r="BE22" s="722">
        <v>3</v>
      </c>
      <c r="BF22" s="722">
        <f t="shared" si="35"/>
        <v>10</v>
      </c>
      <c r="BG22" s="729">
        <f t="shared" si="36"/>
        <v>50</v>
      </c>
      <c r="BH22" s="730">
        <f t="shared" si="37"/>
        <v>50</v>
      </c>
      <c r="BI22" s="720">
        <f t="shared" si="38"/>
        <v>50</v>
      </c>
      <c r="BJ22" s="721">
        <f t="shared" si="39"/>
        <v>25</v>
      </c>
      <c r="BK22" s="731">
        <v>7</v>
      </c>
      <c r="BL22" s="717">
        <f t="shared" si="40"/>
        <v>70</v>
      </c>
      <c r="BM22" s="731">
        <v>4</v>
      </c>
      <c r="BN22" s="717">
        <f t="shared" si="41"/>
        <v>40</v>
      </c>
      <c r="BO22" s="716">
        <v>5</v>
      </c>
      <c r="BP22" s="717">
        <f t="shared" si="42"/>
        <v>50</v>
      </c>
      <c r="BQ22" s="721">
        <v>8</v>
      </c>
      <c r="BR22" s="719">
        <f t="shared" si="43"/>
        <v>80</v>
      </c>
      <c r="BS22" s="732">
        <v>7</v>
      </c>
      <c r="BT22" s="717">
        <f t="shared" si="44"/>
        <v>70</v>
      </c>
      <c r="BU22" s="732">
        <v>7</v>
      </c>
      <c r="BV22" s="717">
        <f t="shared" si="45"/>
        <v>70</v>
      </c>
      <c r="BW22" s="733">
        <f t="shared" si="46"/>
        <v>6.333333333333333</v>
      </c>
      <c r="BX22" s="734">
        <f t="shared" si="47"/>
        <v>63.333329999999997</v>
      </c>
      <c r="BY22" s="719">
        <f t="shared" si="48"/>
        <v>63.33</v>
      </c>
      <c r="BZ22" s="724">
        <f t="shared" si="49"/>
        <v>63.33</v>
      </c>
      <c r="CA22" s="721">
        <f t="shared" si="50"/>
        <v>18</v>
      </c>
      <c r="CB22" s="716">
        <v>8</v>
      </c>
      <c r="CC22" s="717">
        <f t="shared" si="51"/>
        <v>91.666666666666657</v>
      </c>
      <c r="CD22" s="716">
        <v>193</v>
      </c>
      <c r="CE22" s="717">
        <f t="shared" si="52"/>
        <v>77.743431221020089</v>
      </c>
      <c r="CF22" s="718">
        <v>50.7129276025235</v>
      </c>
      <c r="CG22" s="717">
        <f t="shared" si="53"/>
        <v>64.221083652203049</v>
      </c>
      <c r="CH22" s="717" t="s">
        <v>859</v>
      </c>
      <c r="CI22" s="716">
        <v>16.5</v>
      </c>
      <c r="CJ22" s="717">
        <f t="shared" si="54"/>
        <v>67</v>
      </c>
      <c r="CK22" s="718">
        <v>27.166666666666668</v>
      </c>
      <c r="CL22" s="717">
        <f t="shared" si="55"/>
        <v>53.732303732303734</v>
      </c>
      <c r="CM22" s="716">
        <v>3.5</v>
      </c>
      <c r="CN22" s="717">
        <f t="shared" si="56"/>
        <v>96.330275229357795</v>
      </c>
      <c r="CO22" s="718">
        <v>0</v>
      </c>
      <c r="CP22" s="717">
        <f t="shared" si="57"/>
        <v>100</v>
      </c>
      <c r="CQ22" s="719">
        <f t="shared" si="58"/>
        <v>79.265644740415382</v>
      </c>
      <c r="CR22" s="735">
        <f t="shared" si="59"/>
        <v>78.224209999999999</v>
      </c>
      <c r="CS22" s="719">
        <f t="shared" si="60"/>
        <v>78.22</v>
      </c>
      <c r="CT22" s="724">
        <f t="shared" si="61"/>
        <v>78.22</v>
      </c>
      <c r="CU22" s="721">
        <f t="shared" si="62"/>
        <v>27</v>
      </c>
      <c r="CV22" s="731">
        <v>24</v>
      </c>
      <c r="CW22" s="717">
        <f t="shared" si="63"/>
        <v>85.534591194968556</v>
      </c>
      <c r="CX22" s="731">
        <v>1</v>
      </c>
      <c r="CY22" s="717">
        <f t="shared" si="64"/>
        <v>100</v>
      </c>
      <c r="CZ22" s="731">
        <v>300</v>
      </c>
      <c r="DA22" s="717">
        <f t="shared" si="65"/>
        <v>71.698113207547166</v>
      </c>
      <c r="DB22" s="731">
        <v>30</v>
      </c>
      <c r="DC22" s="717">
        <f t="shared" si="66"/>
        <v>92.5</v>
      </c>
      <c r="DD22" s="731">
        <v>0.5</v>
      </c>
      <c r="DE22" s="717">
        <f t="shared" si="67"/>
        <v>100</v>
      </c>
      <c r="DF22" s="731">
        <v>0.5</v>
      </c>
      <c r="DG22" s="717">
        <f t="shared" si="68"/>
        <v>100</v>
      </c>
      <c r="DH22" s="731">
        <v>0</v>
      </c>
      <c r="DI22" s="717">
        <f t="shared" si="69"/>
        <v>100</v>
      </c>
      <c r="DJ22" s="731">
        <v>0</v>
      </c>
      <c r="DK22" s="717">
        <f t="shared" si="70"/>
        <v>100</v>
      </c>
      <c r="DL22" s="725">
        <f t="shared" si="71"/>
        <v>93.716589999999997</v>
      </c>
      <c r="DM22" s="719">
        <f t="shared" si="72"/>
        <v>93.72</v>
      </c>
      <c r="DN22" s="724">
        <f t="shared" si="73"/>
        <v>93.72</v>
      </c>
      <c r="DO22" s="721">
        <f t="shared" si="74"/>
        <v>20</v>
      </c>
      <c r="DP22" s="716">
        <v>12</v>
      </c>
      <c r="DQ22" s="717">
        <f t="shared" si="75"/>
        <v>66.666666666666657</v>
      </c>
      <c r="DR22" s="716">
        <v>1580</v>
      </c>
      <c r="DS22" s="717">
        <f t="shared" si="76"/>
        <v>0</v>
      </c>
      <c r="DT22" s="716">
        <v>14.4</v>
      </c>
      <c r="DU22" s="717">
        <f t="shared" si="77"/>
        <v>83.91451068616422</v>
      </c>
      <c r="DV22" s="725">
        <f t="shared" si="78"/>
        <v>50.193730000000002</v>
      </c>
      <c r="DW22" s="719">
        <f t="shared" si="79"/>
        <v>50.19</v>
      </c>
      <c r="DX22" s="724">
        <f t="shared" si="80"/>
        <v>50.19</v>
      </c>
      <c r="DY22" s="721">
        <f t="shared" si="81"/>
        <v>35</v>
      </c>
      <c r="DZ22" s="718">
        <v>35.603847967969102</v>
      </c>
      <c r="EA22" s="717">
        <f t="shared" si="82"/>
        <v>38.324917080698704</v>
      </c>
      <c r="EB22" s="716">
        <v>12</v>
      </c>
      <c r="EC22" s="717">
        <f t="shared" si="83"/>
        <v>75</v>
      </c>
      <c r="ED22" s="717">
        <f t="shared" si="84"/>
        <v>56.662460000000003</v>
      </c>
      <c r="EE22" s="719">
        <f t="shared" si="85"/>
        <v>56.66</v>
      </c>
      <c r="EF22" s="724">
        <f t="shared" si="86"/>
        <v>56.66</v>
      </c>
      <c r="EG22" s="721">
        <f t="shared" si="87"/>
        <v>31</v>
      </c>
      <c r="EH22" s="736"/>
      <c r="EI22" s="736"/>
      <c r="EJ22" s="736"/>
      <c r="EK22" s="721">
        <f t="shared" si="88"/>
        <v>34</v>
      </c>
      <c r="EL22" s="737">
        <f t="shared" si="89"/>
        <v>68.67</v>
      </c>
      <c r="EM22" s="738">
        <f t="shared" si="90"/>
        <v>68.67</v>
      </c>
      <c r="EN22" s="739">
        <f t="shared" si="91"/>
        <v>68.669684999999987</v>
      </c>
      <c r="EO22" s="740"/>
      <c r="EP22" s="741"/>
      <c r="EQ22" s="679"/>
    </row>
    <row r="23" spans="1:147" ht="14.45" customHeight="1">
      <c r="A23" s="692" t="s">
        <v>34</v>
      </c>
      <c r="B23" s="716">
        <v>6</v>
      </c>
      <c r="C23" s="717">
        <f t="shared" si="0"/>
        <v>70.588235294117652</v>
      </c>
      <c r="D23" s="716">
        <v>7</v>
      </c>
      <c r="E23" s="717">
        <f t="shared" si="1"/>
        <v>93.467336683417088</v>
      </c>
      <c r="F23" s="718">
        <v>7.1291473513954697</v>
      </c>
      <c r="G23" s="717">
        <f t="shared" si="2"/>
        <v>96.43542632430227</v>
      </c>
      <c r="H23" s="716">
        <v>6</v>
      </c>
      <c r="I23" s="717">
        <f t="shared" si="3"/>
        <v>70.588235294117652</v>
      </c>
      <c r="J23" s="716">
        <v>7</v>
      </c>
      <c r="K23" s="717">
        <f t="shared" si="4"/>
        <v>93.467336683417088</v>
      </c>
      <c r="L23" s="718">
        <v>7.1291473513954697</v>
      </c>
      <c r="M23" s="717">
        <f t="shared" si="5"/>
        <v>96.43542632430227</v>
      </c>
      <c r="N23" s="718">
        <v>45.505195859971103</v>
      </c>
      <c r="O23" s="717">
        <f t="shared" si="6"/>
        <v>88.62370103500723</v>
      </c>
      <c r="P23" s="717">
        <f t="shared" si="7"/>
        <v>87.278670000000005</v>
      </c>
      <c r="Q23" s="719">
        <f t="shared" si="8"/>
        <v>87.28</v>
      </c>
      <c r="R23" s="720">
        <f t="shared" si="9"/>
        <v>87.28</v>
      </c>
      <c r="S23" s="721">
        <f t="shared" si="10"/>
        <v>27</v>
      </c>
      <c r="T23" s="722">
        <v>17</v>
      </c>
      <c r="U23" s="717">
        <f t="shared" si="11"/>
        <v>52</v>
      </c>
      <c r="V23" s="722">
        <v>202</v>
      </c>
      <c r="W23" s="717">
        <f t="shared" si="12"/>
        <v>49.279538904899134</v>
      </c>
      <c r="X23" s="723">
        <v>0.2252810563041</v>
      </c>
      <c r="Y23" s="717">
        <f t="shared" si="13"/>
        <v>98.873594718479495</v>
      </c>
      <c r="Z23" s="716">
        <v>13</v>
      </c>
      <c r="AA23" s="717">
        <f t="shared" si="14"/>
        <v>86.666666666666671</v>
      </c>
      <c r="AB23" s="717">
        <f t="shared" si="15"/>
        <v>71.704949999999997</v>
      </c>
      <c r="AC23" s="716">
        <f t="shared" si="16"/>
        <v>71.7</v>
      </c>
      <c r="AD23" s="724">
        <f t="shared" si="17"/>
        <v>71.7</v>
      </c>
      <c r="AE23" s="721">
        <f t="shared" si="18"/>
        <v>25</v>
      </c>
      <c r="AF23" s="722">
        <v>5</v>
      </c>
      <c r="AG23" s="717">
        <f t="shared" si="19"/>
        <v>66.666666666666657</v>
      </c>
      <c r="AH23" s="722">
        <v>257</v>
      </c>
      <c r="AI23" s="717">
        <f t="shared" si="20"/>
        <v>0</v>
      </c>
      <c r="AJ23" s="723">
        <v>93.886320098292501</v>
      </c>
      <c r="AK23" s="717">
        <f t="shared" si="21"/>
        <v>98.840909628416142</v>
      </c>
      <c r="AL23" s="716">
        <v>6</v>
      </c>
      <c r="AM23" s="717">
        <f t="shared" si="22"/>
        <v>75</v>
      </c>
      <c r="AN23" s="725">
        <f t="shared" si="23"/>
        <v>60.126890000000003</v>
      </c>
      <c r="AO23" s="726">
        <f t="shared" si="24"/>
        <v>60.13</v>
      </c>
      <c r="AP23" s="720">
        <f t="shared" si="25"/>
        <v>60.13</v>
      </c>
      <c r="AQ23" s="721">
        <f t="shared" si="26"/>
        <v>35</v>
      </c>
      <c r="AR23" s="727">
        <v>4</v>
      </c>
      <c r="AS23" s="717">
        <f t="shared" si="27"/>
        <v>75</v>
      </c>
      <c r="AT23" s="727">
        <v>17.5</v>
      </c>
      <c r="AU23" s="717">
        <f t="shared" si="28"/>
        <v>92.10526315789474</v>
      </c>
      <c r="AV23" s="723">
        <v>5.01528974580894</v>
      </c>
      <c r="AW23" s="717">
        <f t="shared" si="29"/>
        <v>66.564735027940401</v>
      </c>
      <c r="AX23" s="716">
        <v>26</v>
      </c>
      <c r="AY23" s="717">
        <f t="shared" si="30"/>
        <v>86.666666666666671</v>
      </c>
      <c r="AZ23" s="728">
        <f t="shared" si="31"/>
        <v>80.08417</v>
      </c>
      <c r="BA23" s="726">
        <f t="shared" si="32"/>
        <v>80.08</v>
      </c>
      <c r="BB23" s="720">
        <f t="shared" si="33"/>
        <v>80.08</v>
      </c>
      <c r="BC23" s="721">
        <f t="shared" si="34"/>
        <v>13</v>
      </c>
      <c r="BD23" s="716">
        <v>5</v>
      </c>
      <c r="BE23" s="722">
        <v>10</v>
      </c>
      <c r="BF23" s="722">
        <f t="shared" si="35"/>
        <v>15</v>
      </c>
      <c r="BG23" s="729">
        <f t="shared" si="36"/>
        <v>75</v>
      </c>
      <c r="BH23" s="730">
        <f t="shared" si="37"/>
        <v>75</v>
      </c>
      <c r="BI23" s="720">
        <f t="shared" si="38"/>
        <v>75</v>
      </c>
      <c r="BJ23" s="721">
        <f t="shared" si="39"/>
        <v>7</v>
      </c>
      <c r="BK23" s="731">
        <v>2</v>
      </c>
      <c r="BL23" s="717">
        <f t="shared" si="40"/>
        <v>20</v>
      </c>
      <c r="BM23" s="731">
        <v>4</v>
      </c>
      <c r="BN23" s="717">
        <f t="shared" si="41"/>
        <v>40</v>
      </c>
      <c r="BO23" s="716">
        <v>6</v>
      </c>
      <c r="BP23" s="717">
        <f t="shared" si="42"/>
        <v>60</v>
      </c>
      <c r="BQ23" s="721">
        <v>8</v>
      </c>
      <c r="BR23" s="719">
        <f t="shared" si="43"/>
        <v>80</v>
      </c>
      <c r="BS23" s="732">
        <v>6</v>
      </c>
      <c r="BT23" s="717">
        <f t="shared" si="44"/>
        <v>60</v>
      </c>
      <c r="BU23" s="732">
        <v>7</v>
      </c>
      <c r="BV23" s="717">
        <f t="shared" si="45"/>
        <v>70</v>
      </c>
      <c r="BW23" s="733">
        <f t="shared" si="46"/>
        <v>5.5</v>
      </c>
      <c r="BX23" s="734">
        <f t="shared" si="47"/>
        <v>55</v>
      </c>
      <c r="BY23" s="719">
        <f t="shared" si="48"/>
        <v>55</v>
      </c>
      <c r="BZ23" s="724">
        <f t="shared" si="49"/>
        <v>55</v>
      </c>
      <c r="CA23" s="721">
        <f t="shared" si="50"/>
        <v>32</v>
      </c>
      <c r="CB23" s="716">
        <v>11</v>
      </c>
      <c r="CC23" s="717">
        <f t="shared" si="51"/>
        <v>86.666666666666671</v>
      </c>
      <c r="CD23" s="716">
        <v>277</v>
      </c>
      <c r="CE23" s="717">
        <f t="shared" si="52"/>
        <v>64.760432766615153</v>
      </c>
      <c r="CF23" s="718">
        <v>46.515011718616599</v>
      </c>
      <c r="CG23" s="717">
        <f t="shared" si="53"/>
        <v>70.622494348910351</v>
      </c>
      <c r="CH23" s="717" t="s">
        <v>859</v>
      </c>
      <c r="CI23" s="716">
        <v>15</v>
      </c>
      <c r="CJ23" s="717">
        <f t="shared" si="54"/>
        <v>70</v>
      </c>
      <c r="CK23" s="718">
        <v>13.738095238095237</v>
      </c>
      <c r="CL23" s="717">
        <f t="shared" si="55"/>
        <v>79.656186799043937</v>
      </c>
      <c r="CM23" s="716">
        <v>12</v>
      </c>
      <c r="CN23" s="717">
        <f t="shared" si="56"/>
        <v>80.733944954128447</v>
      </c>
      <c r="CO23" s="718">
        <v>8.7142857142857135</v>
      </c>
      <c r="CP23" s="717">
        <f t="shared" si="57"/>
        <v>72.767857142857139</v>
      </c>
      <c r="CQ23" s="719">
        <f t="shared" si="58"/>
        <v>75.789497224007391</v>
      </c>
      <c r="CR23" s="735">
        <f t="shared" si="59"/>
        <v>74.459770000000006</v>
      </c>
      <c r="CS23" s="719">
        <f t="shared" si="60"/>
        <v>74.459999999999994</v>
      </c>
      <c r="CT23" s="724">
        <f t="shared" si="61"/>
        <v>74.459999999999994</v>
      </c>
      <c r="CU23" s="721">
        <f t="shared" si="62"/>
        <v>30</v>
      </c>
      <c r="CV23" s="731">
        <v>0</v>
      </c>
      <c r="CW23" s="717">
        <f t="shared" si="63"/>
        <v>100</v>
      </c>
      <c r="CX23" s="731">
        <v>0.75</v>
      </c>
      <c r="CY23" s="717">
        <f t="shared" si="64"/>
        <v>100</v>
      </c>
      <c r="CZ23" s="731">
        <v>0</v>
      </c>
      <c r="DA23" s="717">
        <f t="shared" si="65"/>
        <v>100</v>
      </c>
      <c r="DB23" s="731">
        <v>0</v>
      </c>
      <c r="DC23" s="717">
        <f t="shared" si="66"/>
        <v>100</v>
      </c>
      <c r="DD23" s="731">
        <v>0</v>
      </c>
      <c r="DE23" s="717">
        <f t="shared" si="67"/>
        <v>100</v>
      </c>
      <c r="DF23" s="731">
        <v>0.75</v>
      </c>
      <c r="DG23" s="717">
        <f t="shared" si="68"/>
        <v>100</v>
      </c>
      <c r="DH23" s="731">
        <v>0</v>
      </c>
      <c r="DI23" s="717">
        <f t="shared" si="69"/>
        <v>100</v>
      </c>
      <c r="DJ23" s="731">
        <v>0</v>
      </c>
      <c r="DK23" s="717">
        <f t="shared" si="70"/>
        <v>100</v>
      </c>
      <c r="DL23" s="725">
        <f t="shared" si="71"/>
        <v>100</v>
      </c>
      <c r="DM23" s="719">
        <f t="shared" si="72"/>
        <v>100</v>
      </c>
      <c r="DN23" s="724">
        <f t="shared" si="73"/>
        <v>100</v>
      </c>
      <c r="DO23" s="721">
        <f t="shared" si="74"/>
        <v>1</v>
      </c>
      <c r="DP23" s="716">
        <v>12</v>
      </c>
      <c r="DQ23" s="717">
        <f t="shared" si="75"/>
        <v>66.666666666666657</v>
      </c>
      <c r="DR23" s="716">
        <v>395</v>
      </c>
      <c r="DS23" s="717">
        <f t="shared" si="76"/>
        <v>77.459016393442624</v>
      </c>
      <c r="DT23" s="716">
        <v>15</v>
      </c>
      <c r="DU23" s="717">
        <f t="shared" si="77"/>
        <v>83.239595050618661</v>
      </c>
      <c r="DV23" s="725">
        <f t="shared" si="78"/>
        <v>75.788430000000005</v>
      </c>
      <c r="DW23" s="719">
        <f t="shared" si="79"/>
        <v>75.790000000000006</v>
      </c>
      <c r="DX23" s="724">
        <f t="shared" si="80"/>
        <v>75.790000000000006</v>
      </c>
      <c r="DY23" s="721">
        <f t="shared" si="81"/>
        <v>4</v>
      </c>
      <c r="DZ23" s="718">
        <v>42.969433020195602</v>
      </c>
      <c r="EA23" s="717">
        <f t="shared" si="82"/>
        <v>46.253426286539934</v>
      </c>
      <c r="EB23" s="716">
        <v>9</v>
      </c>
      <c r="EC23" s="717">
        <f t="shared" si="83"/>
        <v>56.25</v>
      </c>
      <c r="ED23" s="717">
        <f t="shared" si="84"/>
        <v>51.251710000000003</v>
      </c>
      <c r="EE23" s="719">
        <f t="shared" si="85"/>
        <v>51.25</v>
      </c>
      <c r="EF23" s="724">
        <f t="shared" si="86"/>
        <v>51.25</v>
      </c>
      <c r="EG23" s="721">
        <f t="shared" si="87"/>
        <v>33</v>
      </c>
      <c r="EH23" s="736"/>
      <c r="EI23" s="736"/>
      <c r="EJ23" s="736"/>
      <c r="EK23" s="721">
        <f t="shared" si="88"/>
        <v>27</v>
      </c>
      <c r="EL23" s="737">
        <f t="shared" si="89"/>
        <v>73.069999999999993</v>
      </c>
      <c r="EM23" s="738">
        <f t="shared" si="90"/>
        <v>73.069999999999993</v>
      </c>
      <c r="EN23" s="739">
        <f t="shared" si="91"/>
        <v>73.069459000000009</v>
      </c>
      <c r="EO23" s="740"/>
      <c r="EP23" s="741"/>
      <c r="EQ23" s="679"/>
    </row>
    <row r="24" spans="1:147" ht="14.45" customHeight="1">
      <c r="A24" s="692" t="s">
        <v>62</v>
      </c>
      <c r="B24" s="716">
        <v>7</v>
      </c>
      <c r="C24" s="717">
        <f t="shared" si="0"/>
        <v>64.705882352941174</v>
      </c>
      <c r="D24" s="716">
        <v>5.5</v>
      </c>
      <c r="E24" s="717">
        <f t="shared" si="1"/>
        <v>94.9748743718593</v>
      </c>
      <c r="F24" s="718">
        <v>0.65771191394316997</v>
      </c>
      <c r="G24" s="717">
        <f t="shared" si="2"/>
        <v>99.67114404302842</v>
      </c>
      <c r="H24" s="716">
        <v>7</v>
      </c>
      <c r="I24" s="717">
        <f t="shared" si="3"/>
        <v>64.705882352941174</v>
      </c>
      <c r="J24" s="716">
        <v>5.5</v>
      </c>
      <c r="K24" s="717">
        <f t="shared" si="4"/>
        <v>94.9748743718593</v>
      </c>
      <c r="L24" s="718">
        <v>0.65771191394316997</v>
      </c>
      <c r="M24" s="717">
        <f t="shared" si="5"/>
        <v>99.67114404302842</v>
      </c>
      <c r="N24" s="718">
        <v>0</v>
      </c>
      <c r="O24" s="717">
        <f t="shared" si="6"/>
        <v>100</v>
      </c>
      <c r="P24" s="717">
        <f t="shared" si="7"/>
        <v>89.837980000000002</v>
      </c>
      <c r="Q24" s="719">
        <f t="shared" si="8"/>
        <v>89.84</v>
      </c>
      <c r="R24" s="720">
        <f t="shared" si="9"/>
        <v>89.84</v>
      </c>
      <c r="S24" s="721">
        <f t="shared" si="10"/>
        <v>22</v>
      </c>
      <c r="T24" s="722">
        <v>13</v>
      </c>
      <c r="U24" s="717">
        <f t="shared" si="11"/>
        <v>68</v>
      </c>
      <c r="V24" s="722">
        <v>152</v>
      </c>
      <c r="W24" s="717">
        <f t="shared" si="12"/>
        <v>63.68876080691642</v>
      </c>
      <c r="X24" s="723">
        <v>0.60544310037875004</v>
      </c>
      <c r="Y24" s="717">
        <f t="shared" si="13"/>
        <v>96.97278449810625</v>
      </c>
      <c r="Z24" s="716">
        <v>13</v>
      </c>
      <c r="AA24" s="717">
        <f t="shared" si="14"/>
        <v>86.666666666666671</v>
      </c>
      <c r="AB24" s="717">
        <f t="shared" si="15"/>
        <v>78.832049999999995</v>
      </c>
      <c r="AC24" s="716">
        <f t="shared" si="16"/>
        <v>78.83</v>
      </c>
      <c r="AD24" s="724">
        <f t="shared" si="17"/>
        <v>78.83</v>
      </c>
      <c r="AE24" s="721">
        <f t="shared" si="18"/>
        <v>11</v>
      </c>
      <c r="AF24" s="722">
        <v>6</v>
      </c>
      <c r="AG24" s="717">
        <f t="shared" si="19"/>
        <v>50</v>
      </c>
      <c r="AH24" s="722">
        <v>43</v>
      </c>
      <c r="AI24" s="717">
        <f t="shared" si="20"/>
        <v>89.130434782608688</v>
      </c>
      <c r="AJ24" s="723">
        <v>70.535673209798702</v>
      </c>
      <c r="AK24" s="717">
        <f t="shared" si="21"/>
        <v>99.12918921963211</v>
      </c>
      <c r="AL24" s="716">
        <v>6</v>
      </c>
      <c r="AM24" s="717">
        <f t="shared" si="22"/>
        <v>75</v>
      </c>
      <c r="AN24" s="725">
        <f t="shared" si="23"/>
        <v>78.314909999999998</v>
      </c>
      <c r="AO24" s="726">
        <f t="shared" si="24"/>
        <v>78.31</v>
      </c>
      <c r="AP24" s="720">
        <f t="shared" si="25"/>
        <v>78.31</v>
      </c>
      <c r="AQ24" s="721">
        <f t="shared" si="26"/>
        <v>30</v>
      </c>
      <c r="AR24" s="727">
        <v>6</v>
      </c>
      <c r="AS24" s="717">
        <f t="shared" si="27"/>
        <v>58.333333333333336</v>
      </c>
      <c r="AT24" s="727">
        <v>28.5</v>
      </c>
      <c r="AU24" s="717">
        <f t="shared" si="28"/>
        <v>86.842105263157904</v>
      </c>
      <c r="AV24" s="723">
        <v>1.24023158657999</v>
      </c>
      <c r="AW24" s="717">
        <f t="shared" si="29"/>
        <v>91.731789422800063</v>
      </c>
      <c r="AX24" s="716">
        <v>14</v>
      </c>
      <c r="AY24" s="717">
        <f t="shared" si="30"/>
        <v>46.666666666666664</v>
      </c>
      <c r="AZ24" s="728">
        <f t="shared" si="31"/>
        <v>70.893469999999994</v>
      </c>
      <c r="BA24" s="726">
        <f t="shared" si="32"/>
        <v>70.89</v>
      </c>
      <c r="BB24" s="720">
        <f t="shared" si="33"/>
        <v>70.89</v>
      </c>
      <c r="BC24" s="721">
        <f t="shared" si="34"/>
        <v>28</v>
      </c>
      <c r="BD24" s="716">
        <v>6</v>
      </c>
      <c r="BE24" s="722">
        <v>4</v>
      </c>
      <c r="BF24" s="722">
        <f t="shared" si="35"/>
        <v>10</v>
      </c>
      <c r="BG24" s="729">
        <f t="shared" si="36"/>
        <v>50</v>
      </c>
      <c r="BH24" s="730">
        <f t="shared" si="37"/>
        <v>50</v>
      </c>
      <c r="BI24" s="720">
        <f t="shared" si="38"/>
        <v>50</v>
      </c>
      <c r="BJ24" s="721">
        <f t="shared" si="39"/>
        <v>25</v>
      </c>
      <c r="BK24" s="731">
        <v>8</v>
      </c>
      <c r="BL24" s="717">
        <f t="shared" si="40"/>
        <v>80</v>
      </c>
      <c r="BM24" s="731">
        <v>6</v>
      </c>
      <c r="BN24" s="717">
        <f t="shared" si="41"/>
        <v>60</v>
      </c>
      <c r="BO24" s="716">
        <v>7</v>
      </c>
      <c r="BP24" s="717">
        <f t="shared" si="42"/>
        <v>70</v>
      </c>
      <c r="BQ24" s="721">
        <v>10</v>
      </c>
      <c r="BR24" s="719">
        <f t="shared" si="43"/>
        <v>100</v>
      </c>
      <c r="BS24" s="732">
        <v>6</v>
      </c>
      <c r="BT24" s="717">
        <f t="shared" si="44"/>
        <v>60</v>
      </c>
      <c r="BU24" s="732">
        <v>2</v>
      </c>
      <c r="BV24" s="717">
        <f t="shared" si="45"/>
        <v>20</v>
      </c>
      <c r="BW24" s="733">
        <f t="shared" si="46"/>
        <v>6.5</v>
      </c>
      <c r="BX24" s="734">
        <f t="shared" si="47"/>
        <v>65</v>
      </c>
      <c r="BY24" s="719">
        <f t="shared" si="48"/>
        <v>65</v>
      </c>
      <c r="BZ24" s="724">
        <f t="shared" si="49"/>
        <v>65</v>
      </c>
      <c r="CA24" s="721">
        <f t="shared" si="50"/>
        <v>13</v>
      </c>
      <c r="CB24" s="716">
        <v>7</v>
      </c>
      <c r="CC24" s="717">
        <f t="shared" si="51"/>
        <v>93.333333333333329</v>
      </c>
      <c r="CD24" s="716">
        <v>291</v>
      </c>
      <c r="CE24" s="717">
        <f t="shared" si="52"/>
        <v>62.596599690880993</v>
      </c>
      <c r="CF24" s="718">
        <v>30.5002131844054</v>
      </c>
      <c r="CG24" s="717">
        <f t="shared" si="53"/>
        <v>93.872587776904766</v>
      </c>
      <c r="CH24" s="717" t="s">
        <v>859</v>
      </c>
      <c r="CI24" s="716" t="s">
        <v>858</v>
      </c>
      <c r="CJ24" s="717">
        <f t="shared" si="54"/>
        <v>0</v>
      </c>
      <c r="CK24" s="718" t="s">
        <v>858</v>
      </c>
      <c r="CL24" s="717">
        <f t="shared" si="55"/>
        <v>0</v>
      </c>
      <c r="CM24" s="716">
        <v>65</v>
      </c>
      <c r="CN24" s="717">
        <f t="shared" si="56"/>
        <v>0</v>
      </c>
      <c r="CO24" s="718">
        <v>24.857142857142858</v>
      </c>
      <c r="CP24" s="717">
        <f t="shared" si="57"/>
        <v>22.321428571428569</v>
      </c>
      <c r="CQ24" s="719">
        <f t="shared" si="58"/>
        <v>5.5803571428571423</v>
      </c>
      <c r="CR24" s="735">
        <f t="shared" si="59"/>
        <v>63.84572</v>
      </c>
      <c r="CS24" s="719">
        <f t="shared" si="60"/>
        <v>63.85</v>
      </c>
      <c r="CT24" s="724">
        <f t="shared" si="61"/>
        <v>63.85</v>
      </c>
      <c r="CU24" s="721">
        <f t="shared" si="62"/>
        <v>33</v>
      </c>
      <c r="CV24" s="731">
        <v>60</v>
      </c>
      <c r="CW24" s="717">
        <f t="shared" si="63"/>
        <v>62.893081761006286</v>
      </c>
      <c r="CX24" s="731">
        <v>24</v>
      </c>
      <c r="CY24" s="717">
        <f t="shared" si="64"/>
        <v>86.390532544378701</v>
      </c>
      <c r="CZ24" s="731">
        <v>290</v>
      </c>
      <c r="DA24" s="717">
        <f t="shared" si="65"/>
        <v>72.641509433962256</v>
      </c>
      <c r="DB24" s="731">
        <v>50</v>
      </c>
      <c r="DC24" s="717">
        <f t="shared" si="66"/>
        <v>87.5</v>
      </c>
      <c r="DD24" s="731">
        <v>54</v>
      </c>
      <c r="DE24" s="717">
        <f t="shared" si="67"/>
        <v>81.003584229390682</v>
      </c>
      <c r="DF24" s="731">
        <v>36</v>
      </c>
      <c r="DG24" s="717">
        <f t="shared" si="68"/>
        <v>85.355648535564853</v>
      </c>
      <c r="DH24" s="731">
        <v>290</v>
      </c>
      <c r="DI24" s="717">
        <f t="shared" si="69"/>
        <v>75.833333333333329</v>
      </c>
      <c r="DJ24" s="731">
        <v>50</v>
      </c>
      <c r="DK24" s="717">
        <f t="shared" si="70"/>
        <v>92.857142857142861</v>
      </c>
      <c r="DL24" s="725">
        <f t="shared" si="71"/>
        <v>80.559349999999995</v>
      </c>
      <c r="DM24" s="719">
        <f t="shared" si="72"/>
        <v>80.56</v>
      </c>
      <c r="DN24" s="724">
        <f t="shared" si="73"/>
        <v>80.56</v>
      </c>
      <c r="DO24" s="721">
        <f t="shared" si="74"/>
        <v>32</v>
      </c>
      <c r="DP24" s="716">
        <v>9</v>
      </c>
      <c r="DQ24" s="717">
        <f t="shared" si="75"/>
        <v>50</v>
      </c>
      <c r="DR24" s="716">
        <v>480</v>
      </c>
      <c r="DS24" s="717">
        <f t="shared" si="76"/>
        <v>70.491803278688522</v>
      </c>
      <c r="DT24" s="716">
        <v>28.6</v>
      </c>
      <c r="DU24" s="717">
        <f t="shared" si="77"/>
        <v>67.941507311586051</v>
      </c>
      <c r="DV24" s="725">
        <f t="shared" si="78"/>
        <v>62.811100000000003</v>
      </c>
      <c r="DW24" s="719">
        <f t="shared" si="79"/>
        <v>62.81</v>
      </c>
      <c r="DX24" s="724">
        <f t="shared" si="80"/>
        <v>62.81</v>
      </c>
      <c r="DY24" s="721">
        <f t="shared" si="81"/>
        <v>26</v>
      </c>
      <c r="DZ24" s="718">
        <v>33.465579021154902</v>
      </c>
      <c r="EA24" s="717">
        <f t="shared" si="82"/>
        <v>36.023228225139825</v>
      </c>
      <c r="EB24" s="716">
        <v>12</v>
      </c>
      <c r="EC24" s="717">
        <f t="shared" si="83"/>
        <v>75</v>
      </c>
      <c r="ED24" s="717">
        <f t="shared" si="84"/>
        <v>55.511609999999997</v>
      </c>
      <c r="EE24" s="719">
        <f t="shared" si="85"/>
        <v>55.51</v>
      </c>
      <c r="EF24" s="724">
        <f t="shared" si="86"/>
        <v>55.51</v>
      </c>
      <c r="EG24" s="721">
        <f t="shared" si="87"/>
        <v>32</v>
      </c>
      <c r="EH24" s="736"/>
      <c r="EI24" s="736"/>
      <c r="EJ24" s="736"/>
      <c r="EK24" s="721">
        <f t="shared" si="88"/>
        <v>32</v>
      </c>
      <c r="EL24" s="737">
        <f t="shared" si="89"/>
        <v>69.56</v>
      </c>
      <c r="EM24" s="738">
        <f t="shared" si="90"/>
        <v>69.56</v>
      </c>
      <c r="EN24" s="739">
        <f t="shared" si="91"/>
        <v>69.560619000000003</v>
      </c>
      <c r="EO24" s="740"/>
      <c r="EP24" s="741"/>
      <c r="EQ24" s="679"/>
    </row>
    <row r="25" spans="1:147" ht="14.45" customHeight="1">
      <c r="A25" s="692" t="s">
        <v>49</v>
      </c>
      <c r="B25" s="716">
        <v>5</v>
      </c>
      <c r="C25" s="717">
        <f t="shared" si="0"/>
        <v>76.470588235294116</v>
      </c>
      <c r="D25" s="716">
        <v>3.5</v>
      </c>
      <c r="E25" s="717">
        <f t="shared" si="1"/>
        <v>96.984924623115575</v>
      </c>
      <c r="F25" s="718">
        <v>1.9897090084958999</v>
      </c>
      <c r="G25" s="717">
        <f t="shared" si="2"/>
        <v>99.005145495752046</v>
      </c>
      <c r="H25" s="716">
        <v>5</v>
      </c>
      <c r="I25" s="717">
        <f t="shared" si="3"/>
        <v>76.470588235294116</v>
      </c>
      <c r="J25" s="716">
        <v>3.5</v>
      </c>
      <c r="K25" s="717">
        <f t="shared" si="4"/>
        <v>96.984924623115575</v>
      </c>
      <c r="L25" s="718">
        <v>1.9897090084958999</v>
      </c>
      <c r="M25" s="717">
        <f t="shared" si="5"/>
        <v>99.005145495752046</v>
      </c>
      <c r="N25" s="718">
        <v>7.6234061628195597</v>
      </c>
      <c r="O25" s="717">
        <f t="shared" si="6"/>
        <v>98.094148459295113</v>
      </c>
      <c r="P25" s="717">
        <f t="shared" si="7"/>
        <v>92.6387</v>
      </c>
      <c r="Q25" s="719">
        <f t="shared" si="8"/>
        <v>92.64</v>
      </c>
      <c r="R25" s="720">
        <f t="shared" si="9"/>
        <v>92.64</v>
      </c>
      <c r="S25" s="721">
        <f t="shared" si="10"/>
        <v>17</v>
      </c>
      <c r="T25" s="722">
        <v>17</v>
      </c>
      <c r="U25" s="717">
        <f t="shared" si="11"/>
        <v>52</v>
      </c>
      <c r="V25" s="722">
        <v>84</v>
      </c>
      <c r="W25" s="717">
        <f t="shared" si="12"/>
        <v>83.285302593659935</v>
      </c>
      <c r="X25" s="723">
        <v>0.39435206598071998</v>
      </c>
      <c r="Y25" s="717">
        <f t="shared" si="13"/>
        <v>98.028239670096411</v>
      </c>
      <c r="Z25" s="716">
        <v>8</v>
      </c>
      <c r="AA25" s="717">
        <f t="shared" si="14"/>
        <v>53.333333333333336</v>
      </c>
      <c r="AB25" s="717">
        <f t="shared" si="15"/>
        <v>71.661720000000003</v>
      </c>
      <c r="AC25" s="716">
        <f t="shared" si="16"/>
        <v>71.66</v>
      </c>
      <c r="AD25" s="724">
        <f t="shared" si="17"/>
        <v>71.66</v>
      </c>
      <c r="AE25" s="721">
        <f t="shared" si="18"/>
        <v>26</v>
      </c>
      <c r="AF25" s="722">
        <v>4</v>
      </c>
      <c r="AG25" s="717">
        <f t="shared" si="19"/>
        <v>83.333333333333343</v>
      </c>
      <c r="AH25" s="722">
        <v>22</v>
      </c>
      <c r="AI25" s="717">
        <f t="shared" si="20"/>
        <v>98.260869565217391</v>
      </c>
      <c r="AJ25" s="723">
        <v>10.6429001226014</v>
      </c>
      <c r="AK25" s="717">
        <f t="shared" si="21"/>
        <v>99.868606171325908</v>
      </c>
      <c r="AL25" s="716">
        <v>7</v>
      </c>
      <c r="AM25" s="717">
        <f t="shared" si="22"/>
        <v>87.5</v>
      </c>
      <c r="AN25" s="725">
        <f t="shared" si="23"/>
        <v>92.240700000000004</v>
      </c>
      <c r="AO25" s="726">
        <f t="shared" si="24"/>
        <v>92.24</v>
      </c>
      <c r="AP25" s="720">
        <f t="shared" si="25"/>
        <v>92.24</v>
      </c>
      <c r="AQ25" s="721">
        <f t="shared" si="26"/>
        <v>5</v>
      </c>
      <c r="AR25" s="727">
        <v>3</v>
      </c>
      <c r="AS25" s="717">
        <f t="shared" si="27"/>
        <v>83.333333333333343</v>
      </c>
      <c r="AT25" s="727">
        <v>3.5</v>
      </c>
      <c r="AU25" s="717">
        <f t="shared" si="28"/>
        <v>98.803827751196167</v>
      </c>
      <c r="AV25" s="723">
        <v>3.6033939404236901</v>
      </c>
      <c r="AW25" s="717">
        <f t="shared" si="29"/>
        <v>75.977373730508731</v>
      </c>
      <c r="AX25" s="716">
        <v>26.5</v>
      </c>
      <c r="AY25" s="717">
        <f t="shared" si="30"/>
        <v>88.333333333333329</v>
      </c>
      <c r="AZ25" s="728">
        <f t="shared" si="31"/>
        <v>86.611969999999999</v>
      </c>
      <c r="BA25" s="726">
        <f t="shared" si="32"/>
        <v>86.61</v>
      </c>
      <c r="BB25" s="720">
        <f t="shared" si="33"/>
        <v>86.61</v>
      </c>
      <c r="BC25" s="721">
        <f t="shared" si="34"/>
        <v>7</v>
      </c>
      <c r="BD25" s="716">
        <v>7</v>
      </c>
      <c r="BE25" s="722">
        <v>5</v>
      </c>
      <c r="BF25" s="722">
        <f t="shared" si="35"/>
        <v>12</v>
      </c>
      <c r="BG25" s="729">
        <f t="shared" si="36"/>
        <v>60</v>
      </c>
      <c r="BH25" s="730">
        <f t="shared" si="37"/>
        <v>60</v>
      </c>
      <c r="BI25" s="720">
        <f t="shared" si="38"/>
        <v>60</v>
      </c>
      <c r="BJ25" s="721">
        <f t="shared" si="39"/>
        <v>19</v>
      </c>
      <c r="BK25" s="731">
        <v>7</v>
      </c>
      <c r="BL25" s="717">
        <f t="shared" si="40"/>
        <v>70</v>
      </c>
      <c r="BM25" s="731">
        <v>5</v>
      </c>
      <c r="BN25" s="717">
        <f t="shared" si="41"/>
        <v>50</v>
      </c>
      <c r="BO25" s="716">
        <v>8</v>
      </c>
      <c r="BP25" s="717">
        <f t="shared" si="42"/>
        <v>80</v>
      </c>
      <c r="BQ25" s="721">
        <v>8</v>
      </c>
      <c r="BR25" s="719">
        <f t="shared" si="43"/>
        <v>80</v>
      </c>
      <c r="BS25" s="732">
        <v>7</v>
      </c>
      <c r="BT25" s="717">
        <f t="shared" si="44"/>
        <v>70</v>
      </c>
      <c r="BU25" s="732">
        <v>7</v>
      </c>
      <c r="BV25" s="717">
        <f t="shared" si="45"/>
        <v>70</v>
      </c>
      <c r="BW25" s="733">
        <f t="shared" si="46"/>
        <v>7</v>
      </c>
      <c r="BX25" s="734">
        <f t="shared" si="47"/>
        <v>70</v>
      </c>
      <c r="BY25" s="719">
        <f t="shared" si="48"/>
        <v>70</v>
      </c>
      <c r="BZ25" s="724">
        <f t="shared" si="49"/>
        <v>70</v>
      </c>
      <c r="CA25" s="721">
        <f t="shared" si="50"/>
        <v>11</v>
      </c>
      <c r="CB25" s="716">
        <v>21</v>
      </c>
      <c r="CC25" s="717">
        <f t="shared" si="51"/>
        <v>70</v>
      </c>
      <c r="CD25" s="716">
        <v>140</v>
      </c>
      <c r="CE25" s="717">
        <f t="shared" si="52"/>
        <v>85.935085007727977</v>
      </c>
      <c r="CF25" s="718">
        <v>30.091608468521802</v>
      </c>
      <c r="CG25" s="717">
        <f t="shared" si="53"/>
        <v>94.445712695148458</v>
      </c>
      <c r="CH25" s="717" t="s">
        <v>860</v>
      </c>
      <c r="CI25" s="716">
        <v>3</v>
      </c>
      <c r="CJ25" s="717">
        <f t="shared" si="54"/>
        <v>94</v>
      </c>
      <c r="CK25" s="718">
        <v>20.904761904761905</v>
      </c>
      <c r="CL25" s="717">
        <f t="shared" si="55"/>
        <v>65.820922963780106</v>
      </c>
      <c r="CM25" s="716">
        <v>3.25</v>
      </c>
      <c r="CN25" s="717">
        <f t="shared" si="56"/>
        <v>96.788990825688074</v>
      </c>
      <c r="CO25" s="718">
        <v>0</v>
      </c>
      <c r="CP25" s="717">
        <f t="shared" si="57"/>
        <v>100</v>
      </c>
      <c r="CQ25" s="719">
        <f t="shared" si="58"/>
        <v>89.152478447367045</v>
      </c>
      <c r="CR25" s="735">
        <f t="shared" si="59"/>
        <v>84.883319999999998</v>
      </c>
      <c r="CS25" s="719">
        <f t="shared" si="60"/>
        <v>84.88</v>
      </c>
      <c r="CT25" s="724">
        <f t="shared" si="61"/>
        <v>84.88</v>
      </c>
      <c r="CU25" s="721">
        <f t="shared" si="62"/>
        <v>17</v>
      </c>
      <c r="CV25" s="731">
        <v>36</v>
      </c>
      <c r="CW25" s="717">
        <f t="shared" si="63"/>
        <v>77.987421383647799</v>
      </c>
      <c r="CX25" s="731">
        <v>2</v>
      </c>
      <c r="CY25" s="717">
        <f t="shared" si="64"/>
        <v>99.408284023668642</v>
      </c>
      <c r="CZ25" s="731">
        <v>655</v>
      </c>
      <c r="DA25" s="717">
        <f t="shared" si="65"/>
        <v>38.20754716981132</v>
      </c>
      <c r="DB25" s="731">
        <v>40</v>
      </c>
      <c r="DC25" s="717">
        <f t="shared" si="66"/>
        <v>90</v>
      </c>
      <c r="DD25" s="731">
        <v>24</v>
      </c>
      <c r="DE25" s="717">
        <f t="shared" si="67"/>
        <v>91.756272401433691</v>
      </c>
      <c r="DF25" s="731">
        <v>2.5</v>
      </c>
      <c r="DG25" s="717">
        <f t="shared" si="68"/>
        <v>99.372384937238493</v>
      </c>
      <c r="DH25" s="731">
        <v>655</v>
      </c>
      <c r="DI25" s="717">
        <f t="shared" si="69"/>
        <v>45.416666666666664</v>
      </c>
      <c r="DJ25" s="731">
        <v>0</v>
      </c>
      <c r="DK25" s="717">
        <f t="shared" si="70"/>
        <v>100</v>
      </c>
      <c r="DL25" s="725">
        <f t="shared" si="71"/>
        <v>80.268569999999997</v>
      </c>
      <c r="DM25" s="719">
        <f t="shared" si="72"/>
        <v>80.27</v>
      </c>
      <c r="DN25" s="724">
        <f t="shared" si="73"/>
        <v>80.27</v>
      </c>
      <c r="DO25" s="721">
        <f t="shared" si="74"/>
        <v>33</v>
      </c>
      <c r="DP25" s="716">
        <v>7.5</v>
      </c>
      <c r="DQ25" s="717">
        <f t="shared" si="75"/>
        <v>41.666666666666671</v>
      </c>
      <c r="DR25" s="716">
        <v>417</v>
      </c>
      <c r="DS25" s="717">
        <f t="shared" si="76"/>
        <v>75.655737704918039</v>
      </c>
      <c r="DT25" s="716">
        <v>9</v>
      </c>
      <c r="DU25" s="717">
        <f t="shared" si="77"/>
        <v>89.988751406074229</v>
      </c>
      <c r="DV25" s="725">
        <f t="shared" si="78"/>
        <v>69.103719999999996</v>
      </c>
      <c r="DW25" s="719">
        <f t="shared" si="79"/>
        <v>69.099999999999994</v>
      </c>
      <c r="DX25" s="724">
        <f t="shared" si="80"/>
        <v>69.099999999999994</v>
      </c>
      <c r="DY25" s="721">
        <f t="shared" si="81"/>
        <v>19</v>
      </c>
      <c r="DZ25" s="718">
        <v>85.029272372456106</v>
      </c>
      <c r="EA25" s="717">
        <f t="shared" si="82"/>
        <v>91.527742058617974</v>
      </c>
      <c r="EB25" s="716">
        <v>11.5</v>
      </c>
      <c r="EC25" s="717">
        <f t="shared" si="83"/>
        <v>71.875</v>
      </c>
      <c r="ED25" s="717">
        <f t="shared" si="84"/>
        <v>81.701369999999997</v>
      </c>
      <c r="EE25" s="719">
        <f t="shared" si="85"/>
        <v>81.7</v>
      </c>
      <c r="EF25" s="724">
        <f t="shared" si="86"/>
        <v>81.7</v>
      </c>
      <c r="EG25" s="721">
        <f t="shared" si="87"/>
        <v>13</v>
      </c>
      <c r="EH25" s="736"/>
      <c r="EI25" s="736"/>
      <c r="EJ25" s="736"/>
      <c r="EK25" s="721">
        <f t="shared" si="88"/>
        <v>15</v>
      </c>
      <c r="EL25" s="737">
        <f t="shared" si="89"/>
        <v>78.91</v>
      </c>
      <c r="EM25" s="738">
        <f t="shared" si="90"/>
        <v>78.91</v>
      </c>
      <c r="EN25" s="739">
        <f t="shared" si="91"/>
        <v>78.911006999999998</v>
      </c>
      <c r="EO25" s="740"/>
      <c r="EP25" s="741"/>
      <c r="EQ25" s="679"/>
    </row>
    <row r="26" spans="1:147" ht="14.45" customHeight="1">
      <c r="A26" s="692" t="s">
        <v>50</v>
      </c>
      <c r="B26" s="716">
        <v>3</v>
      </c>
      <c r="C26" s="717">
        <f t="shared" si="0"/>
        <v>88.235294117647058</v>
      </c>
      <c r="D26" s="716">
        <v>5</v>
      </c>
      <c r="E26" s="717">
        <f t="shared" si="1"/>
        <v>95.477386934673376</v>
      </c>
      <c r="F26" s="718">
        <v>0.17895506988893001</v>
      </c>
      <c r="G26" s="717">
        <f t="shared" si="2"/>
        <v>99.910522465055536</v>
      </c>
      <c r="H26" s="716">
        <v>3</v>
      </c>
      <c r="I26" s="717">
        <f t="shared" si="3"/>
        <v>88.235294117647058</v>
      </c>
      <c r="J26" s="716">
        <v>5</v>
      </c>
      <c r="K26" s="717">
        <f t="shared" si="4"/>
        <v>95.477386934673376</v>
      </c>
      <c r="L26" s="718">
        <v>0.17895506988893001</v>
      </c>
      <c r="M26" s="717">
        <f t="shared" si="5"/>
        <v>99.910522465055536</v>
      </c>
      <c r="N26" s="718">
        <v>0</v>
      </c>
      <c r="O26" s="717">
        <f t="shared" si="6"/>
        <v>100</v>
      </c>
      <c r="P26" s="717">
        <f t="shared" si="7"/>
        <v>95.905799999999999</v>
      </c>
      <c r="Q26" s="719">
        <f t="shared" si="8"/>
        <v>95.91</v>
      </c>
      <c r="R26" s="720">
        <f t="shared" si="9"/>
        <v>95.91</v>
      </c>
      <c r="S26" s="721">
        <f t="shared" si="10"/>
        <v>4</v>
      </c>
      <c r="T26" s="722">
        <v>10</v>
      </c>
      <c r="U26" s="717">
        <f t="shared" si="11"/>
        <v>80</v>
      </c>
      <c r="V26" s="722">
        <v>149.5</v>
      </c>
      <c r="W26" s="717">
        <f t="shared" si="12"/>
        <v>64.409221902017293</v>
      </c>
      <c r="X26" s="723">
        <v>5.4104381564132904</v>
      </c>
      <c r="Y26" s="717">
        <f t="shared" si="13"/>
        <v>72.947809217933539</v>
      </c>
      <c r="Z26" s="716">
        <v>13</v>
      </c>
      <c r="AA26" s="717">
        <f t="shared" si="14"/>
        <v>86.666666666666671</v>
      </c>
      <c r="AB26" s="717">
        <f t="shared" si="15"/>
        <v>76.005920000000003</v>
      </c>
      <c r="AC26" s="716">
        <f t="shared" si="16"/>
        <v>76.010000000000005</v>
      </c>
      <c r="AD26" s="724">
        <f t="shared" si="17"/>
        <v>76.010000000000005</v>
      </c>
      <c r="AE26" s="721">
        <f t="shared" si="18"/>
        <v>14</v>
      </c>
      <c r="AF26" s="722">
        <v>5</v>
      </c>
      <c r="AG26" s="717">
        <f t="shared" si="19"/>
        <v>66.666666666666657</v>
      </c>
      <c r="AH26" s="722">
        <v>85</v>
      </c>
      <c r="AI26" s="717">
        <f t="shared" si="20"/>
        <v>70.869565217391312</v>
      </c>
      <c r="AJ26" s="723">
        <v>61.874199214087398</v>
      </c>
      <c r="AK26" s="717">
        <f t="shared" si="21"/>
        <v>99.236120997356949</v>
      </c>
      <c r="AL26" s="716">
        <v>8</v>
      </c>
      <c r="AM26" s="717">
        <f t="shared" si="22"/>
        <v>100</v>
      </c>
      <c r="AN26" s="725">
        <f t="shared" si="23"/>
        <v>84.193089999999998</v>
      </c>
      <c r="AO26" s="726">
        <f t="shared" si="24"/>
        <v>84.19</v>
      </c>
      <c r="AP26" s="720">
        <f t="shared" si="25"/>
        <v>84.19</v>
      </c>
      <c r="AQ26" s="721">
        <f t="shared" si="26"/>
        <v>16</v>
      </c>
      <c r="AR26" s="727">
        <v>5</v>
      </c>
      <c r="AS26" s="717">
        <f t="shared" si="27"/>
        <v>66.666666666666657</v>
      </c>
      <c r="AT26" s="727">
        <v>31.5</v>
      </c>
      <c r="AU26" s="717">
        <f t="shared" si="28"/>
        <v>85.406698564593299</v>
      </c>
      <c r="AV26" s="723">
        <v>2.5427781043559201</v>
      </c>
      <c r="AW26" s="717">
        <f t="shared" si="29"/>
        <v>83.048145970960547</v>
      </c>
      <c r="AX26" s="716">
        <v>21</v>
      </c>
      <c r="AY26" s="717">
        <f t="shared" si="30"/>
        <v>70</v>
      </c>
      <c r="AZ26" s="728">
        <f t="shared" si="31"/>
        <v>76.280379999999994</v>
      </c>
      <c r="BA26" s="726">
        <f t="shared" si="32"/>
        <v>76.28</v>
      </c>
      <c r="BB26" s="720">
        <f t="shared" si="33"/>
        <v>76.28</v>
      </c>
      <c r="BC26" s="721">
        <f t="shared" si="34"/>
        <v>21</v>
      </c>
      <c r="BD26" s="716">
        <v>7</v>
      </c>
      <c r="BE26" s="722">
        <v>7</v>
      </c>
      <c r="BF26" s="722">
        <f t="shared" si="35"/>
        <v>14</v>
      </c>
      <c r="BG26" s="729">
        <f t="shared" si="36"/>
        <v>70</v>
      </c>
      <c r="BH26" s="730">
        <f t="shared" si="37"/>
        <v>70</v>
      </c>
      <c r="BI26" s="720">
        <f t="shared" si="38"/>
        <v>70</v>
      </c>
      <c r="BJ26" s="721">
        <f t="shared" si="39"/>
        <v>10</v>
      </c>
      <c r="BK26" s="731">
        <v>9</v>
      </c>
      <c r="BL26" s="717">
        <f t="shared" si="40"/>
        <v>90</v>
      </c>
      <c r="BM26" s="731">
        <v>8</v>
      </c>
      <c r="BN26" s="717">
        <f t="shared" si="41"/>
        <v>80</v>
      </c>
      <c r="BO26" s="716">
        <v>9</v>
      </c>
      <c r="BP26" s="717">
        <f t="shared" si="42"/>
        <v>90</v>
      </c>
      <c r="BQ26" s="721">
        <v>7</v>
      </c>
      <c r="BR26" s="719">
        <f t="shared" si="43"/>
        <v>70</v>
      </c>
      <c r="BS26" s="732">
        <v>4</v>
      </c>
      <c r="BT26" s="717">
        <f t="shared" si="44"/>
        <v>40</v>
      </c>
      <c r="BU26" s="732">
        <v>7</v>
      </c>
      <c r="BV26" s="717">
        <f t="shared" si="45"/>
        <v>70</v>
      </c>
      <c r="BW26" s="733">
        <f t="shared" si="46"/>
        <v>7.333333333333333</v>
      </c>
      <c r="BX26" s="734">
        <f t="shared" si="47"/>
        <v>73.333330000000004</v>
      </c>
      <c r="BY26" s="719">
        <f t="shared" si="48"/>
        <v>73.33</v>
      </c>
      <c r="BZ26" s="724">
        <f t="shared" si="49"/>
        <v>73.33</v>
      </c>
      <c r="CA26" s="721">
        <f t="shared" si="50"/>
        <v>7</v>
      </c>
      <c r="CB26" s="716">
        <v>9</v>
      </c>
      <c r="CC26" s="717">
        <f t="shared" si="51"/>
        <v>90</v>
      </c>
      <c r="CD26" s="716">
        <v>82</v>
      </c>
      <c r="CE26" s="717">
        <f t="shared" si="52"/>
        <v>94.899536321483765</v>
      </c>
      <c r="CF26" s="718">
        <v>26.049982492558101</v>
      </c>
      <c r="CG26" s="717">
        <f t="shared" si="53"/>
        <v>100</v>
      </c>
      <c r="CH26" s="717" t="s">
        <v>860</v>
      </c>
      <c r="CI26" s="716">
        <v>1</v>
      </c>
      <c r="CJ26" s="717">
        <f t="shared" si="54"/>
        <v>98</v>
      </c>
      <c r="CK26" s="718">
        <v>16.333333333333332</v>
      </c>
      <c r="CL26" s="717">
        <f t="shared" si="55"/>
        <v>74.646074646074652</v>
      </c>
      <c r="CM26" s="716">
        <v>2.5</v>
      </c>
      <c r="CN26" s="717">
        <f t="shared" si="56"/>
        <v>98.165137614678898</v>
      </c>
      <c r="CO26" s="718">
        <v>0</v>
      </c>
      <c r="CP26" s="717">
        <f t="shared" si="57"/>
        <v>100</v>
      </c>
      <c r="CQ26" s="719">
        <f t="shared" si="58"/>
        <v>92.702803065188391</v>
      </c>
      <c r="CR26" s="735">
        <f t="shared" si="59"/>
        <v>94.400580000000005</v>
      </c>
      <c r="CS26" s="719">
        <f t="shared" si="60"/>
        <v>94.4</v>
      </c>
      <c r="CT26" s="724">
        <f t="shared" si="61"/>
        <v>94.4</v>
      </c>
      <c r="CU26" s="721">
        <f t="shared" si="62"/>
        <v>1</v>
      </c>
      <c r="CV26" s="731">
        <v>24</v>
      </c>
      <c r="CW26" s="717">
        <f t="shared" si="63"/>
        <v>85.534591194968556</v>
      </c>
      <c r="CX26" s="731">
        <v>1</v>
      </c>
      <c r="CY26" s="717">
        <f t="shared" si="64"/>
        <v>100</v>
      </c>
      <c r="CZ26" s="731">
        <v>305</v>
      </c>
      <c r="DA26" s="717">
        <f t="shared" si="65"/>
        <v>71.226415094339629</v>
      </c>
      <c r="DB26" s="731">
        <v>75</v>
      </c>
      <c r="DC26" s="717">
        <f t="shared" si="66"/>
        <v>81.25</v>
      </c>
      <c r="DD26" s="731">
        <v>24</v>
      </c>
      <c r="DE26" s="717">
        <f t="shared" si="67"/>
        <v>91.756272401433691</v>
      </c>
      <c r="DF26" s="731">
        <v>0.8125</v>
      </c>
      <c r="DG26" s="717">
        <f t="shared" si="68"/>
        <v>100</v>
      </c>
      <c r="DH26" s="731">
        <v>253</v>
      </c>
      <c r="DI26" s="717">
        <f t="shared" si="69"/>
        <v>78.916666666666671</v>
      </c>
      <c r="DJ26" s="731">
        <v>75</v>
      </c>
      <c r="DK26" s="717">
        <f t="shared" si="70"/>
        <v>89.285714285714292</v>
      </c>
      <c r="DL26" s="725">
        <f t="shared" si="71"/>
        <v>87.246210000000005</v>
      </c>
      <c r="DM26" s="719">
        <f t="shared" si="72"/>
        <v>87.25</v>
      </c>
      <c r="DN26" s="724">
        <f t="shared" si="73"/>
        <v>87.25</v>
      </c>
      <c r="DO26" s="721">
        <f t="shared" si="74"/>
        <v>27</v>
      </c>
      <c r="DP26" s="716">
        <v>8.5</v>
      </c>
      <c r="DQ26" s="717">
        <f t="shared" si="75"/>
        <v>47.222222222222221</v>
      </c>
      <c r="DR26" s="716">
        <v>650</v>
      </c>
      <c r="DS26" s="717">
        <f t="shared" si="76"/>
        <v>56.557377049180324</v>
      </c>
      <c r="DT26" s="716">
        <v>26.9</v>
      </c>
      <c r="DU26" s="717">
        <f t="shared" si="77"/>
        <v>69.85376827896512</v>
      </c>
      <c r="DV26" s="725">
        <f t="shared" si="78"/>
        <v>57.877789999999997</v>
      </c>
      <c r="DW26" s="719">
        <f t="shared" si="79"/>
        <v>57.88</v>
      </c>
      <c r="DX26" s="724">
        <f t="shared" si="80"/>
        <v>57.88</v>
      </c>
      <c r="DY26" s="721">
        <f t="shared" si="81"/>
        <v>31</v>
      </c>
      <c r="DZ26" s="718">
        <v>87.699266689930596</v>
      </c>
      <c r="EA26" s="717">
        <f t="shared" si="82"/>
        <v>94.401794068816571</v>
      </c>
      <c r="EB26" s="716">
        <v>10.5</v>
      </c>
      <c r="EC26" s="717">
        <f t="shared" si="83"/>
        <v>65.625</v>
      </c>
      <c r="ED26" s="717">
        <f t="shared" si="84"/>
        <v>80.013400000000004</v>
      </c>
      <c r="EE26" s="719">
        <f t="shared" si="85"/>
        <v>80.010000000000005</v>
      </c>
      <c r="EF26" s="724">
        <f t="shared" si="86"/>
        <v>80.010000000000005</v>
      </c>
      <c r="EG26" s="721">
        <f t="shared" si="87"/>
        <v>15</v>
      </c>
      <c r="EH26" s="736"/>
      <c r="EI26" s="736"/>
      <c r="EJ26" s="736"/>
      <c r="EK26" s="721">
        <f t="shared" si="88"/>
        <v>13</v>
      </c>
      <c r="EL26" s="737">
        <f t="shared" si="89"/>
        <v>79.53</v>
      </c>
      <c r="EM26" s="738">
        <f t="shared" si="90"/>
        <v>79.53</v>
      </c>
      <c r="EN26" s="739">
        <f t="shared" si="91"/>
        <v>79.525649999999999</v>
      </c>
      <c r="EO26" s="740"/>
      <c r="EP26" s="741"/>
      <c r="EQ26" s="679"/>
    </row>
    <row r="27" spans="1:147" ht="14.45" customHeight="1">
      <c r="A27" s="692" t="s">
        <v>63</v>
      </c>
      <c r="B27" s="716">
        <v>4</v>
      </c>
      <c r="C27" s="717">
        <f t="shared" si="0"/>
        <v>82.35294117647058</v>
      </c>
      <c r="D27" s="716">
        <v>12</v>
      </c>
      <c r="E27" s="717">
        <f t="shared" si="1"/>
        <v>88.442211055276388</v>
      </c>
      <c r="F27" s="718">
        <v>3.3326726398853599</v>
      </c>
      <c r="G27" s="717">
        <f t="shared" si="2"/>
        <v>98.333663680057313</v>
      </c>
      <c r="H27" s="716">
        <v>4</v>
      </c>
      <c r="I27" s="717">
        <f t="shared" si="3"/>
        <v>82.35294117647058</v>
      </c>
      <c r="J27" s="716">
        <v>12</v>
      </c>
      <c r="K27" s="717">
        <f t="shared" si="4"/>
        <v>88.442211055276388</v>
      </c>
      <c r="L27" s="718">
        <v>3.3326726398853599</v>
      </c>
      <c r="M27" s="717">
        <f t="shared" si="5"/>
        <v>98.333663680057313</v>
      </c>
      <c r="N27" s="718">
        <v>0</v>
      </c>
      <c r="O27" s="717">
        <f t="shared" si="6"/>
        <v>100</v>
      </c>
      <c r="P27" s="717">
        <f t="shared" si="7"/>
        <v>92.282200000000003</v>
      </c>
      <c r="Q27" s="719">
        <f t="shared" si="8"/>
        <v>92.28</v>
      </c>
      <c r="R27" s="720">
        <f t="shared" si="9"/>
        <v>92.28</v>
      </c>
      <c r="S27" s="721">
        <f t="shared" si="10"/>
        <v>18</v>
      </c>
      <c r="T27" s="722">
        <v>15</v>
      </c>
      <c r="U27" s="717">
        <f t="shared" si="11"/>
        <v>60</v>
      </c>
      <c r="V27" s="722">
        <v>209</v>
      </c>
      <c r="W27" s="717">
        <f t="shared" si="12"/>
        <v>47.262247838616716</v>
      </c>
      <c r="X27" s="723">
        <v>1.4984640236942099</v>
      </c>
      <c r="Y27" s="717">
        <f t="shared" si="13"/>
        <v>92.507679881528944</v>
      </c>
      <c r="Z27" s="716">
        <v>13</v>
      </c>
      <c r="AA27" s="717">
        <f t="shared" si="14"/>
        <v>86.666666666666671</v>
      </c>
      <c r="AB27" s="717">
        <f t="shared" si="15"/>
        <v>71.60915</v>
      </c>
      <c r="AC27" s="716">
        <f t="shared" si="16"/>
        <v>71.61</v>
      </c>
      <c r="AD27" s="724">
        <f t="shared" si="17"/>
        <v>71.61</v>
      </c>
      <c r="AE27" s="721">
        <f t="shared" si="18"/>
        <v>27</v>
      </c>
      <c r="AF27" s="722">
        <v>6</v>
      </c>
      <c r="AG27" s="717">
        <f t="shared" si="19"/>
        <v>50</v>
      </c>
      <c r="AH27" s="722">
        <v>102</v>
      </c>
      <c r="AI27" s="717">
        <f t="shared" si="20"/>
        <v>63.478260869565219</v>
      </c>
      <c r="AJ27" s="723">
        <v>14.697544187459901</v>
      </c>
      <c r="AK27" s="717">
        <f t="shared" si="21"/>
        <v>99.818548837191841</v>
      </c>
      <c r="AL27" s="716">
        <v>7</v>
      </c>
      <c r="AM27" s="717">
        <f t="shared" si="22"/>
        <v>87.5</v>
      </c>
      <c r="AN27" s="725">
        <f t="shared" si="23"/>
        <v>75.199200000000005</v>
      </c>
      <c r="AO27" s="726">
        <f t="shared" si="24"/>
        <v>75.2</v>
      </c>
      <c r="AP27" s="720">
        <f t="shared" si="25"/>
        <v>75.2</v>
      </c>
      <c r="AQ27" s="721">
        <f t="shared" si="26"/>
        <v>31</v>
      </c>
      <c r="AR27" s="727">
        <v>6</v>
      </c>
      <c r="AS27" s="717">
        <f t="shared" si="27"/>
        <v>58.333333333333336</v>
      </c>
      <c r="AT27" s="727">
        <v>81</v>
      </c>
      <c r="AU27" s="717">
        <f t="shared" si="28"/>
        <v>61.722488038277511</v>
      </c>
      <c r="AV27" s="723">
        <v>8.3060258384093704</v>
      </c>
      <c r="AW27" s="717">
        <f t="shared" si="29"/>
        <v>44.626494410604195</v>
      </c>
      <c r="AX27" s="716">
        <v>14</v>
      </c>
      <c r="AY27" s="717">
        <f t="shared" si="30"/>
        <v>46.666666666666664</v>
      </c>
      <c r="AZ27" s="728">
        <f t="shared" si="31"/>
        <v>52.837249999999997</v>
      </c>
      <c r="BA27" s="726">
        <f t="shared" si="32"/>
        <v>52.84</v>
      </c>
      <c r="BB27" s="720">
        <f t="shared" si="33"/>
        <v>52.84</v>
      </c>
      <c r="BC27" s="721">
        <f t="shared" si="34"/>
        <v>33</v>
      </c>
      <c r="BD27" s="716">
        <v>7</v>
      </c>
      <c r="BE27" s="722">
        <v>6</v>
      </c>
      <c r="BF27" s="722">
        <f t="shared" si="35"/>
        <v>13</v>
      </c>
      <c r="BG27" s="729">
        <f t="shared" si="36"/>
        <v>65</v>
      </c>
      <c r="BH27" s="730">
        <f t="shared" si="37"/>
        <v>65</v>
      </c>
      <c r="BI27" s="720">
        <f t="shared" si="38"/>
        <v>65</v>
      </c>
      <c r="BJ27" s="721">
        <f t="shared" si="39"/>
        <v>15</v>
      </c>
      <c r="BK27" s="731">
        <v>7</v>
      </c>
      <c r="BL27" s="717">
        <f t="shared" si="40"/>
        <v>70</v>
      </c>
      <c r="BM27" s="731">
        <v>9</v>
      </c>
      <c r="BN27" s="717">
        <f t="shared" si="41"/>
        <v>90</v>
      </c>
      <c r="BO27" s="716">
        <v>9</v>
      </c>
      <c r="BP27" s="717">
        <f t="shared" si="42"/>
        <v>90</v>
      </c>
      <c r="BQ27" s="721">
        <v>7</v>
      </c>
      <c r="BR27" s="719">
        <f t="shared" si="43"/>
        <v>70</v>
      </c>
      <c r="BS27" s="732">
        <v>4</v>
      </c>
      <c r="BT27" s="717">
        <f t="shared" si="44"/>
        <v>40</v>
      </c>
      <c r="BU27" s="732">
        <v>9</v>
      </c>
      <c r="BV27" s="717">
        <f t="shared" si="45"/>
        <v>90</v>
      </c>
      <c r="BW27" s="733">
        <f t="shared" si="46"/>
        <v>7.5</v>
      </c>
      <c r="BX27" s="734">
        <f t="shared" si="47"/>
        <v>75</v>
      </c>
      <c r="BY27" s="719">
        <f t="shared" si="48"/>
        <v>75</v>
      </c>
      <c r="BZ27" s="724">
        <f t="shared" si="49"/>
        <v>75</v>
      </c>
      <c r="CA27" s="721">
        <f t="shared" si="50"/>
        <v>4</v>
      </c>
      <c r="CB27" s="716">
        <v>33</v>
      </c>
      <c r="CC27" s="717">
        <f t="shared" si="51"/>
        <v>50</v>
      </c>
      <c r="CD27" s="716">
        <v>235</v>
      </c>
      <c r="CE27" s="717">
        <f t="shared" si="52"/>
        <v>71.251931993817621</v>
      </c>
      <c r="CF27" s="718">
        <v>28.116082545917799</v>
      </c>
      <c r="CG27" s="717">
        <f t="shared" si="53"/>
        <v>97.204556474708141</v>
      </c>
      <c r="CH27" s="717" t="s">
        <v>859</v>
      </c>
      <c r="CI27" s="716">
        <v>34</v>
      </c>
      <c r="CJ27" s="717">
        <f t="shared" si="54"/>
        <v>32</v>
      </c>
      <c r="CK27" s="718">
        <v>31.30952380952381</v>
      </c>
      <c r="CL27" s="717">
        <f t="shared" si="55"/>
        <v>45.734510020224306</v>
      </c>
      <c r="CM27" s="716">
        <v>10</v>
      </c>
      <c r="CN27" s="717">
        <f t="shared" si="56"/>
        <v>84.403669724770651</v>
      </c>
      <c r="CO27" s="718">
        <v>0</v>
      </c>
      <c r="CP27" s="717">
        <f t="shared" si="57"/>
        <v>100</v>
      </c>
      <c r="CQ27" s="719">
        <f t="shared" si="58"/>
        <v>65.534544936248736</v>
      </c>
      <c r="CR27" s="735">
        <f t="shared" si="59"/>
        <v>70.99776</v>
      </c>
      <c r="CS27" s="719">
        <f t="shared" si="60"/>
        <v>71</v>
      </c>
      <c r="CT27" s="724">
        <f t="shared" si="61"/>
        <v>71</v>
      </c>
      <c r="CU27" s="721">
        <f t="shared" si="62"/>
        <v>31</v>
      </c>
      <c r="CV27" s="731">
        <v>36</v>
      </c>
      <c r="CW27" s="717">
        <f t="shared" si="63"/>
        <v>77.987421383647799</v>
      </c>
      <c r="CX27" s="731">
        <v>12.5</v>
      </c>
      <c r="CY27" s="717">
        <f t="shared" si="64"/>
        <v>93.195266272189343</v>
      </c>
      <c r="CZ27" s="731">
        <v>150</v>
      </c>
      <c r="DA27" s="717">
        <f t="shared" si="65"/>
        <v>85.84905660377359</v>
      </c>
      <c r="DB27" s="731">
        <v>72.5</v>
      </c>
      <c r="DC27" s="717">
        <f t="shared" si="66"/>
        <v>81.875</v>
      </c>
      <c r="DD27" s="731">
        <v>64</v>
      </c>
      <c r="DE27" s="717">
        <f t="shared" si="67"/>
        <v>77.41935483870968</v>
      </c>
      <c r="DF27" s="731">
        <v>44</v>
      </c>
      <c r="DG27" s="717">
        <f t="shared" si="68"/>
        <v>82.008368200836827</v>
      </c>
      <c r="DH27" s="731">
        <v>306.66666666666703</v>
      </c>
      <c r="DI27" s="717">
        <f t="shared" si="69"/>
        <v>74.444444444444429</v>
      </c>
      <c r="DJ27" s="731">
        <v>70</v>
      </c>
      <c r="DK27" s="717">
        <f t="shared" si="70"/>
        <v>90</v>
      </c>
      <c r="DL27" s="725">
        <f t="shared" si="71"/>
        <v>82.847359999999995</v>
      </c>
      <c r="DM27" s="719">
        <f t="shared" si="72"/>
        <v>82.85</v>
      </c>
      <c r="DN27" s="724">
        <f t="shared" si="73"/>
        <v>82.85</v>
      </c>
      <c r="DO27" s="721">
        <f t="shared" si="74"/>
        <v>30</v>
      </c>
      <c r="DP27" s="716">
        <v>13</v>
      </c>
      <c r="DQ27" s="717">
        <f t="shared" si="75"/>
        <v>72.222222222222214</v>
      </c>
      <c r="DR27" s="716">
        <v>975</v>
      </c>
      <c r="DS27" s="717">
        <f t="shared" si="76"/>
        <v>29.918032786885245</v>
      </c>
      <c r="DT27" s="716">
        <v>25.3</v>
      </c>
      <c r="DU27" s="717">
        <f t="shared" si="77"/>
        <v>71.653543307086608</v>
      </c>
      <c r="DV27" s="725">
        <f t="shared" si="78"/>
        <v>57.931269999999998</v>
      </c>
      <c r="DW27" s="719">
        <f t="shared" si="79"/>
        <v>57.93</v>
      </c>
      <c r="DX27" s="724">
        <f t="shared" si="80"/>
        <v>57.93</v>
      </c>
      <c r="DY27" s="721">
        <f t="shared" si="81"/>
        <v>30</v>
      </c>
      <c r="DZ27" s="718">
        <v>62.594799116735203</v>
      </c>
      <c r="EA27" s="717">
        <f t="shared" si="82"/>
        <v>67.378685809187516</v>
      </c>
      <c r="EB27" s="716">
        <v>12.5</v>
      </c>
      <c r="EC27" s="717">
        <f t="shared" si="83"/>
        <v>78.125</v>
      </c>
      <c r="ED27" s="717">
        <f t="shared" si="84"/>
        <v>72.751840000000001</v>
      </c>
      <c r="EE27" s="719">
        <f t="shared" si="85"/>
        <v>72.75</v>
      </c>
      <c r="EF27" s="724">
        <f t="shared" si="86"/>
        <v>72.75</v>
      </c>
      <c r="EG27" s="721">
        <f t="shared" si="87"/>
        <v>25</v>
      </c>
      <c r="EH27" s="736"/>
      <c r="EI27" s="736"/>
      <c r="EJ27" s="736"/>
      <c r="EK27" s="721">
        <f t="shared" si="88"/>
        <v>31</v>
      </c>
      <c r="EL27" s="737">
        <f t="shared" si="89"/>
        <v>71.650000000000006</v>
      </c>
      <c r="EM27" s="738">
        <f t="shared" si="90"/>
        <v>71.650000000000006</v>
      </c>
      <c r="EN27" s="739">
        <f t="shared" si="91"/>
        <v>71.645603000000008</v>
      </c>
      <c r="EO27" s="740"/>
      <c r="EP27" s="741"/>
      <c r="EQ27" s="679"/>
    </row>
    <row r="28" spans="1:147" ht="14.45" customHeight="1">
      <c r="A28" s="692" t="s">
        <v>29</v>
      </c>
      <c r="B28" s="716">
        <v>6</v>
      </c>
      <c r="C28" s="717">
        <f t="shared" si="0"/>
        <v>70.588235294117652</v>
      </c>
      <c r="D28" s="716">
        <v>6.5</v>
      </c>
      <c r="E28" s="717">
        <f t="shared" si="1"/>
        <v>93.969849246231149</v>
      </c>
      <c r="F28" s="718">
        <v>13.9397008648869</v>
      </c>
      <c r="G28" s="717">
        <f t="shared" si="2"/>
        <v>93.030149567556549</v>
      </c>
      <c r="H28" s="716">
        <v>6</v>
      </c>
      <c r="I28" s="717">
        <f t="shared" si="3"/>
        <v>70.588235294117652</v>
      </c>
      <c r="J28" s="716">
        <v>6.5</v>
      </c>
      <c r="K28" s="717">
        <f t="shared" si="4"/>
        <v>93.969849246231149</v>
      </c>
      <c r="L28" s="718">
        <v>13.9397008648869</v>
      </c>
      <c r="M28" s="717">
        <f t="shared" si="5"/>
        <v>93.030149567556549</v>
      </c>
      <c r="N28" s="718">
        <v>3.7206652987500002E-3</v>
      </c>
      <c r="O28" s="717">
        <f t="shared" si="6"/>
        <v>99.999069833675307</v>
      </c>
      <c r="P28" s="717">
        <f t="shared" si="7"/>
        <v>89.396829999999994</v>
      </c>
      <c r="Q28" s="719">
        <f t="shared" si="8"/>
        <v>89.4</v>
      </c>
      <c r="R28" s="720">
        <f t="shared" si="9"/>
        <v>89.4</v>
      </c>
      <c r="S28" s="721">
        <f t="shared" si="10"/>
        <v>23</v>
      </c>
      <c r="T28" s="722">
        <v>10</v>
      </c>
      <c r="U28" s="717">
        <f t="shared" si="11"/>
        <v>80</v>
      </c>
      <c r="V28" s="722">
        <v>227.5</v>
      </c>
      <c r="W28" s="717">
        <f t="shared" si="12"/>
        <v>41.930835734870314</v>
      </c>
      <c r="X28" s="723">
        <v>3.5256391857849998</v>
      </c>
      <c r="Y28" s="717">
        <f t="shared" si="13"/>
        <v>82.371804071075005</v>
      </c>
      <c r="Z28" s="716">
        <v>11</v>
      </c>
      <c r="AA28" s="717">
        <f t="shared" si="14"/>
        <v>73.333333333333329</v>
      </c>
      <c r="AB28" s="717">
        <f t="shared" si="15"/>
        <v>69.408990000000003</v>
      </c>
      <c r="AC28" s="716">
        <f t="shared" si="16"/>
        <v>69.41</v>
      </c>
      <c r="AD28" s="724">
        <f t="shared" si="17"/>
        <v>69.41</v>
      </c>
      <c r="AE28" s="721">
        <f t="shared" si="18"/>
        <v>30</v>
      </c>
      <c r="AF28" s="722">
        <v>4</v>
      </c>
      <c r="AG28" s="717">
        <f t="shared" si="19"/>
        <v>83.333333333333343</v>
      </c>
      <c r="AH28" s="722">
        <v>124</v>
      </c>
      <c r="AI28" s="717">
        <f t="shared" si="20"/>
        <v>53.913043478260867</v>
      </c>
      <c r="AJ28" s="723">
        <v>158.03153789908799</v>
      </c>
      <c r="AK28" s="717">
        <f t="shared" si="21"/>
        <v>98.048993359270526</v>
      </c>
      <c r="AL28" s="716">
        <v>7</v>
      </c>
      <c r="AM28" s="717">
        <f t="shared" si="22"/>
        <v>87.5</v>
      </c>
      <c r="AN28" s="725">
        <f t="shared" si="23"/>
        <v>80.698840000000004</v>
      </c>
      <c r="AO28" s="726">
        <f t="shared" si="24"/>
        <v>80.7</v>
      </c>
      <c r="AP28" s="720">
        <f t="shared" si="25"/>
        <v>80.7</v>
      </c>
      <c r="AQ28" s="721">
        <f t="shared" si="26"/>
        <v>25</v>
      </c>
      <c r="AR28" s="727">
        <v>4</v>
      </c>
      <c r="AS28" s="717">
        <f t="shared" si="27"/>
        <v>75</v>
      </c>
      <c r="AT28" s="727">
        <v>16</v>
      </c>
      <c r="AU28" s="717">
        <f t="shared" si="28"/>
        <v>92.822966507177028</v>
      </c>
      <c r="AV28" s="723">
        <v>4.4121753017954699</v>
      </c>
      <c r="AW28" s="717">
        <f t="shared" si="29"/>
        <v>70.585497988030198</v>
      </c>
      <c r="AX28" s="716">
        <v>26.5</v>
      </c>
      <c r="AY28" s="717">
        <f t="shared" si="30"/>
        <v>88.333333333333329</v>
      </c>
      <c r="AZ28" s="728">
        <f t="shared" si="31"/>
        <v>81.685450000000003</v>
      </c>
      <c r="BA28" s="726">
        <f t="shared" si="32"/>
        <v>81.69</v>
      </c>
      <c r="BB28" s="720">
        <f t="shared" si="33"/>
        <v>81.69</v>
      </c>
      <c r="BC28" s="721">
        <f t="shared" si="34"/>
        <v>11</v>
      </c>
      <c r="BD28" s="716">
        <v>7</v>
      </c>
      <c r="BE28" s="722">
        <v>2</v>
      </c>
      <c r="BF28" s="722">
        <f t="shared" si="35"/>
        <v>9</v>
      </c>
      <c r="BG28" s="729">
        <f t="shared" si="36"/>
        <v>45</v>
      </c>
      <c r="BH28" s="730">
        <f t="shared" si="37"/>
        <v>45</v>
      </c>
      <c r="BI28" s="720">
        <f t="shared" si="38"/>
        <v>45</v>
      </c>
      <c r="BJ28" s="721">
        <f t="shared" si="39"/>
        <v>31</v>
      </c>
      <c r="BK28" s="731">
        <v>7</v>
      </c>
      <c r="BL28" s="717">
        <f t="shared" si="40"/>
        <v>70</v>
      </c>
      <c r="BM28" s="731">
        <v>4</v>
      </c>
      <c r="BN28" s="717">
        <f t="shared" si="41"/>
        <v>40</v>
      </c>
      <c r="BO28" s="716">
        <v>7</v>
      </c>
      <c r="BP28" s="717">
        <f t="shared" si="42"/>
        <v>70</v>
      </c>
      <c r="BQ28" s="721">
        <v>8</v>
      </c>
      <c r="BR28" s="719">
        <f t="shared" si="43"/>
        <v>80</v>
      </c>
      <c r="BS28" s="732">
        <v>5</v>
      </c>
      <c r="BT28" s="717">
        <f t="shared" si="44"/>
        <v>50</v>
      </c>
      <c r="BU28" s="732">
        <v>7</v>
      </c>
      <c r="BV28" s="717">
        <f t="shared" si="45"/>
        <v>70</v>
      </c>
      <c r="BW28" s="733">
        <f t="shared" si="46"/>
        <v>6.333333333333333</v>
      </c>
      <c r="BX28" s="734">
        <f t="shared" si="47"/>
        <v>63.333329999999997</v>
      </c>
      <c r="BY28" s="719">
        <f t="shared" si="48"/>
        <v>63.33</v>
      </c>
      <c r="BZ28" s="724">
        <f t="shared" si="49"/>
        <v>63.33</v>
      </c>
      <c r="CA28" s="721">
        <f t="shared" si="50"/>
        <v>18</v>
      </c>
      <c r="CB28" s="716">
        <v>14</v>
      </c>
      <c r="CC28" s="717">
        <f t="shared" si="51"/>
        <v>81.666666666666671</v>
      </c>
      <c r="CD28" s="716">
        <v>240</v>
      </c>
      <c r="CE28" s="717">
        <f t="shared" si="52"/>
        <v>70.479134466769708</v>
      </c>
      <c r="CF28" s="718">
        <v>62.039221768349996</v>
      </c>
      <c r="CG28" s="717">
        <f t="shared" si="53"/>
        <v>46.044242236399874</v>
      </c>
      <c r="CH28" s="717" t="s">
        <v>862</v>
      </c>
      <c r="CI28" s="716">
        <v>51</v>
      </c>
      <c r="CJ28" s="717">
        <f t="shared" si="54"/>
        <v>0</v>
      </c>
      <c r="CK28" s="718">
        <v>86</v>
      </c>
      <c r="CL28" s="717">
        <f t="shared" si="55"/>
        <v>0</v>
      </c>
      <c r="CM28" s="716">
        <v>5</v>
      </c>
      <c r="CN28" s="717">
        <f t="shared" si="56"/>
        <v>93.577981651376149</v>
      </c>
      <c r="CO28" s="718">
        <v>0</v>
      </c>
      <c r="CP28" s="717">
        <f t="shared" si="57"/>
        <v>100</v>
      </c>
      <c r="CQ28" s="719">
        <f t="shared" si="58"/>
        <v>48.394495412844037</v>
      </c>
      <c r="CR28" s="735">
        <f t="shared" si="59"/>
        <v>61.646129999999999</v>
      </c>
      <c r="CS28" s="719">
        <f t="shared" si="60"/>
        <v>61.65</v>
      </c>
      <c r="CT28" s="724">
        <f t="shared" si="61"/>
        <v>61.65</v>
      </c>
      <c r="CU28" s="721">
        <f t="shared" si="62"/>
        <v>34</v>
      </c>
      <c r="CV28" s="731">
        <v>0</v>
      </c>
      <c r="CW28" s="717">
        <f t="shared" si="63"/>
        <v>100</v>
      </c>
      <c r="CX28" s="731">
        <v>0.5</v>
      </c>
      <c r="CY28" s="717">
        <f t="shared" si="64"/>
        <v>100</v>
      </c>
      <c r="CZ28" s="731">
        <v>0</v>
      </c>
      <c r="DA28" s="717">
        <f t="shared" si="65"/>
        <v>100</v>
      </c>
      <c r="DB28" s="731">
        <v>0</v>
      </c>
      <c r="DC28" s="717">
        <f t="shared" si="66"/>
        <v>100</v>
      </c>
      <c r="DD28" s="731">
        <v>0</v>
      </c>
      <c r="DE28" s="717">
        <f t="shared" si="67"/>
        <v>100</v>
      </c>
      <c r="DF28" s="731">
        <v>0.5</v>
      </c>
      <c r="DG28" s="717">
        <f t="shared" si="68"/>
        <v>100</v>
      </c>
      <c r="DH28" s="731">
        <v>0</v>
      </c>
      <c r="DI28" s="717">
        <f t="shared" si="69"/>
        <v>100</v>
      </c>
      <c r="DJ28" s="731">
        <v>0</v>
      </c>
      <c r="DK28" s="717">
        <f t="shared" si="70"/>
        <v>100</v>
      </c>
      <c r="DL28" s="725">
        <f t="shared" si="71"/>
        <v>100</v>
      </c>
      <c r="DM28" s="719">
        <f t="shared" si="72"/>
        <v>100</v>
      </c>
      <c r="DN28" s="724">
        <f t="shared" si="73"/>
        <v>100</v>
      </c>
      <c r="DO28" s="721">
        <f t="shared" si="74"/>
        <v>1</v>
      </c>
      <c r="DP28" s="716">
        <v>13</v>
      </c>
      <c r="DQ28" s="717">
        <f t="shared" si="75"/>
        <v>72.222222222222214</v>
      </c>
      <c r="DR28" s="716">
        <v>1120</v>
      </c>
      <c r="DS28" s="717">
        <f t="shared" si="76"/>
        <v>18.032786885245901</v>
      </c>
      <c r="DT28" s="716">
        <v>23.1</v>
      </c>
      <c r="DU28" s="717">
        <f t="shared" si="77"/>
        <v>74.128233970753655</v>
      </c>
      <c r="DV28" s="725">
        <f t="shared" si="78"/>
        <v>54.794409999999999</v>
      </c>
      <c r="DW28" s="719">
        <f t="shared" si="79"/>
        <v>54.79</v>
      </c>
      <c r="DX28" s="724">
        <f t="shared" si="80"/>
        <v>54.79</v>
      </c>
      <c r="DY28" s="721">
        <f t="shared" si="81"/>
        <v>32</v>
      </c>
      <c r="DZ28" s="718">
        <v>63.911956213926302</v>
      </c>
      <c r="EA28" s="717">
        <f t="shared" si="82"/>
        <v>68.796508303472876</v>
      </c>
      <c r="EB28" s="716">
        <v>13.5</v>
      </c>
      <c r="EC28" s="717">
        <f t="shared" si="83"/>
        <v>84.375</v>
      </c>
      <c r="ED28" s="717">
        <f t="shared" si="84"/>
        <v>76.585750000000004</v>
      </c>
      <c r="EE28" s="719">
        <f t="shared" si="85"/>
        <v>76.59</v>
      </c>
      <c r="EF28" s="724">
        <f t="shared" si="86"/>
        <v>76.59</v>
      </c>
      <c r="EG28" s="721">
        <f t="shared" si="87"/>
        <v>21</v>
      </c>
      <c r="EH28" s="736"/>
      <c r="EI28" s="736"/>
      <c r="EJ28" s="736"/>
      <c r="EK28" s="721">
        <f t="shared" si="88"/>
        <v>30</v>
      </c>
      <c r="EL28" s="737">
        <f t="shared" si="89"/>
        <v>72.25</v>
      </c>
      <c r="EM28" s="738">
        <f t="shared" si="90"/>
        <v>72.25</v>
      </c>
      <c r="EN28" s="739">
        <f t="shared" si="91"/>
        <v>72.254972999999993</v>
      </c>
      <c r="EO28" s="740"/>
      <c r="EP28" s="741"/>
      <c r="EQ28" s="679"/>
    </row>
    <row r="29" spans="1:147" s="692" customFormat="1" ht="14.45" customHeight="1">
      <c r="A29" s="692" t="s">
        <v>51</v>
      </c>
      <c r="B29" s="742">
        <v>8</v>
      </c>
      <c r="C29" s="725">
        <v>58.82352941176471</v>
      </c>
      <c r="D29" s="743">
        <v>11.15</v>
      </c>
      <c r="E29" s="725">
        <v>89.2964824120603</v>
      </c>
      <c r="F29" s="743">
        <v>7.4994764735693611</v>
      </c>
      <c r="G29" s="725">
        <v>96.25026176321532</v>
      </c>
      <c r="H29" s="742">
        <v>8</v>
      </c>
      <c r="I29" s="725">
        <v>58.82352941176471</v>
      </c>
      <c r="J29" s="743">
        <v>11.15</v>
      </c>
      <c r="K29" s="725">
        <v>89.2964824120603</v>
      </c>
      <c r="L29" s="743">
        <v>7.4994764735693611</v>
      </c>
      <c r="M29" s="725">
        <v>96.25026176321532</v>
      </c>
      <c r="N29" s="743">
        <v>2.4424277439999999E-5</v>
      </c>
      <c r="O29" s="725">
        <v>99.99999389393065</v>
      </c>
      <c r="P29" s="725">
        <v>86.092569999999995</v>
      </c>
      <c r="Q29" s="719">
        <v>86.09</v>
      </c>
      <c r="R29" s="720">
        <v>86.09</v>
      </c>
      <c r="S29" s="721">
        <v>89</v>
      </c>
      <c r="T29" s="742">
        <v>12</v>
      </c>
      <c r="U29" s="725">
        <v>72</v>
      </c>
      <c r="V29" s="742">
        <v>197</v>
      </c>
      <c r="W29" s="725">
        <v>50.720461095100859</v>
      </c>
      <c r="X29" s="743">
        <v>0.54487079739850997</v>
      </c>
      <c r="Y29" s="725">
        <v>97.27564601300746</v>
      </c>
      <c r="Z29" s="742">
        <v>11</v>
      </c>
      <c r="AA29" s="725">
        <v>73.333333333333329</v>
      </c>
      <c r="AB29" s="725">
        <v>73.332359999999994</v>
      </c>
      <c r="AC29" s="742">
        <v>73.33</v>
      </c>
      <c r="AD29" s="724">
        <v>73.33</v>
      </c>
      <c r="AE29" s="721">
        <v>60</v>
      </c>
      <c r="AF29" s="743">
        <v>3.35</v>
      </c>
      <c r="AG29" s="725">
        <v>94.166666666666671</v>
      </c>
      <c r="AH29" s="743">
        <v>97.65</v>
      </c>
      <c r="AI29" s="725">
        <v>65.369565217391298</v>
      </c>
      <c r="AJ29" s="743">
        <v>0</v>
      </c>
      <c r="AK29" s="725">
        <v>100</v>
      </c>
      <c r="AL29" s="742">
        <v>8</v>
      </c>
      <c r="AM29" s="725">
        <v>100</v>
      </c>
      <c r="AN29" s="725">
        <v>89.884060000000005</v>
      </c>
      <c r="AO29" s="719">
        <v>89.88</v>
      </c>
      <c r="AP29" s="720">
        <v>89.88</v>
      </c>
      <c r="AQ29" s="721">
        <v>15</v>
      </c>
      <c r="AR29" s="742">
        <v>6</v>
      </c>
      <c r="AS29" s="725">
        <v>58.333333333333343</v>
      </c>
      <c r="AT29" s="742">
        <v>13</v>
      </c>
      <c r="AU29" s="725">
        <v>94.258373205741634</v>
      </c>
      <c r="AV29" s="743">
        <v>5.7903195971916004</v>
      </c>
      <c r="AW29" s="725">
        <v>61.397869352055991</v>
      </c>
      <c r="AX29" s="742">
        <v>24.5</v>
      </c>
      <c r="AY29" s="725">
        <v>81.666666666666671</v>
      </c>
      <c r="AZ29" s="744">
        <v>73.914060000000006</v>
      </c>
      <c r="BA29" s="719">
        <v>73.91</v>
      </c>
      <c r="BB29" s="720">
        <v>73.91</v>
      </c>
      <c r="BC29" s="721">
        <v>49</v>
      </c>
      <c r="BD29" s="742">
        <v>6</v>
      </c>
      <c r="BE29" s="742">
        <v>4</v>
      </c>
      <c r="BF29" s="722">
        <v>10</v>
      </c>
      <c r="BG29" s="729">
        <v>50</v>
      </c>
      <c r="BH29" s="730">
        <v>50</v>
      </c>
      <c r="BI29" s="720">
        <v>50</v>
      </c>
      <c r="BJ29" s="721">
        <v>82</v>
      </c>
      <c r="BK29" s="719">
        <v>7</v>
      </c>
      <c r="BL29" s="725">
        <v>70</v>
      </c>
      <c r="BM29" s="742">
        <v>6</v>
      </c>
      <c r="BN29" s="725">
        <v>60</v>
      </c>
      <c r="BO29" s="742">
        <v>8</v>
      </c>
      <c r="BP29" s="725">
        <v>80</v>
      </c>
      <c r="BQ29" s="742">
        <v>7</v>
      </c>
      <c r="BR29" s="725">
        <v>70</v>
      </c>
      <c r="BS29" s="742">
        <v>3</v>
      </c>
      <c r="BT29" s="725">
        <v>30</v>
      </c>
      <c r="BU29" s="742">
        <v>5</v>
      </c>
      <c r="BV29" s="725">
        <v>50</v>
      </c>
      <c r="BW29" s="733">
        <v>6</v>
      </c>
      <c r="BX29" s="734">
        <v>60</v>
      </c>
      <c r="BY29" s="719">
        <v>60</v>
      </c>
      <c r="BZ29" s="724">
        <v>60</v>
      </c>
      <c r="CA29" s="721">
        <v>53</v>
      </c>
      <c r="CB29" s="742">
        <v>14</v>
      </c>
      <c r="CC29" s="725">
        <v>81.666666666666671</v>
      </c>
      <c r="CD29" s="742">
        <v>175</v>
      </c>
      <c r="CE29" s="725">
        <v>80.525502318392583</v>
      </c>
      <c r="CF29" s="743">
        <v>48.895938880999999</v>
      </c>
      <c r="CG29" s="725">
        <v>67.010522402038987</v>
      </c>
      <c r="CH29" s="742" t="s">
        <v>861</v>
      </c>
      <c r="CI29" s="742">
        <v>6</v>
      </c>
      <c r="CJ29" s="725">
        <v>88</v>
      </c>
      <c r="CK29" s="743">
        <v>10.5</v>
      </c>
      <c r="CL29" s="725">
        <v>85.90733590733592</v>
      </c>
      <c r="CM29" s="742">
        <v>24</v>
      </c>
      <c r="CN29" s="725">
        <v>58.715596330275233</v>
      </c>
      <c r="CO29" s="743">
        <v>5.4285714285714288</v>
      </c>
      <c r="CP29" s="725">
        <v>83.035714285714278</v>
      </c>
      <c r="CQ29" s="719">
        <v>78.914661630831361</v>
      </c>
      <c r="CR29" s="735">
        <v>77.029340000000005</v>
      </c>
      <c r="CS29" s="719">
        <v>77.03</v>
      </c>
      <c r="CT29" s="724">
        <v>77.03</v>
      </c>
      <c r="CU29" s="721">
        <v>70</v>
      </c>
      <c r="CV29" s="732">
        <v>22.6</v>
      </c>
      <c r="CW29" s="725">
        <v>86.415094339622641</v>
      </c>
      <c r="CX29" s="732">
        <v>2.3734999999999999</v>
      </c>
      <c r="CY29" s="725">
        <v>99.187278106508884</v>
      </c>
      <c r="CZ29" s="732">
        <v>264.85833333333312</v>
      </c>
      <c r="DA29" s="725">
        <v>75.013364779874237</v>
      </c>
      <c r="DB29" s="732">
        <v>60.405000000000001</v>
      </c>
      <c r="DC29" s="725">
        <v>84.898750000000007</v>
      </c>
      <c r="DD29" s="732">
        <v>39.6</v>
      </c>
      <c r="DE29" s="725">
        <v>86.164874551971323</v>
      </c>
      <c r="DF29" s="732">
        <v>3.35</v>
      </c>
      <c r="DG29" s="725">
        <v>99.016736401673626</v>
      </c>
      <c r="DH29" s="732">
        <v>299.20833333333309</v>
      </c>
      <c r="DI29" s="725">
        <v>75.065972222222243</v>
      </c>
      <c r="DJ29" s="732">
        <v>100</v>
      </c>
      <c r="DK29" s="725">
        <v>85.714285714285722</v>
      </c>
      <c r="DL29" s="725">
        <v>86.434539999999998</v>
      </c>
      <c r="DM29" s="719">
        <v>86.43</v>
      </c>
      <c r="DN29" s="724">
        <v>86.43</v>
      </c>
      <c r="DO29" s="721">
        <v>49</v>
      </c>
      <c r="DP29" s="742">
        <v>7.5</v>
      </c>
      <c r="DQ29" s="725">
        <v>41.666666666666671</v>
      </c>
      <c r="DR29" s="742">
        <v>360</v>
      </c>
      <c r="DS29" s="725">
        <v>80.327868852459019</v>
      </c>
      <c r="DT29" s="742">
        <v>23.4</v>
      </c>
      <c r="DU29" s="725">
        <v>73.790776152980868</v>
      </c>
      <c r="DV29" s="725">
        <v>65.261769999999999</v>
      </c>
      <c r="DW29" s="719">
        <v>65.260000000000005</v>
      </c>
      <c r="DX29" s="724">
        <v>65.260000000000005</v>
      </c>
      <c r="DY29" s="721">
        <v>48</v>
      </c>
      <c r="DZ29" s="743">
        <v>92.142939553741655</v>
      </c>
      <c r="EA29" s="725">
        <v>99.185080251605655</v>
      </c>
      <c r="EB29" s="742">
        <v>14</v>
      </c>
      <c r="EC29" s="725">
        <v>87.5</v>
      </c>
      <c r="ED29" s="725">
        <v>93.34254</v>
      </c>
      <c r="EE29" s="719">
        <v>93.34</v>
      </c>
      <c r="EF29" s="724">
        <v>93.34</v>
      </c>
      <c r="EG29" s="721">
        <v>2</v>
      </c>
      <c r="EH29" s="745"/>
      <c r="EI29" s="721">
        <v>2</v>
      </c>
      <c r="EJ29" s="745"/>
      <c r="EK29" s="721">
        <v>34</v>
      </c>
      <c r="EL29" s="737">
        <v>75.53</v>
      </c>
      <c r="EM29" s="746">
        <v>75.53</v>
      </c>
      <c r="EN29" s="747">
        <v>75.529123999999996</v>
      </c>
      <c r="EO29" s="748">
        <v>1</v>
      </c>
      <c r="EP29" s="749"/>
    </row>
    <row r="30" spans="1:147" ht="14.45" customHeight="1">
      <c r="A30" s="692" t="s">
        <v>439</v>
      </c>
      <c r="B30" s="716">
        <v>2</v>
      </c>
      <c r="C30" s="717">
        <f>(IF(B30=-1,0,(IF(B30&gt;B$3,0,IF(B30&lt;B$2,1,((B$3-B30)/B$4))))))*100</f>
        <v>94.117647058823522</v>
      </c>
      <c r="D30" s="716">
        <v>4</v>
      </c>
      <c r="E30" s="717">
        <f>(IF(D30=-1,0,(IF(D30&gt;D$3,0,IF(D30&lt;D$2,1,((D$3-D30)/D$4))))))*100</f>
        <v>96.482412060301499</v>
      </c>
      <c r="F30" s="718">
        <v>14.5681625437524</v>
      </c>
      <c r="G30" s="717">
        <f>(IF(F30=-1,0,(IF(F30&gt;F$3,0,IF(F30&lt;F$2,1,((F$3-F30)/F$4))))))*100</f>
        <v>92.715918728123796</v>
      </c>
      <c r="H30" s="716">
        <v>2</v>
      </c>
      <c r="I30" s="717">
        <f>(IF(H30=-1,0,(IF(H30&gt;H$3,0,IF(H30&lt;H$2,1,((H$3-H30)/H$4))))))*100</f>
        <v>94.117647058823522</v>
      </c>
      <c r="J30" s="716">
        <v>4</v>
      </c>
      <c r="K30" s="717">
        <f>(IF(J30=-1,0,(IF(J30&gt;J$3,0,IF(J30&lt;J$2,1,((J$3-J30)/J$4))))))*100</f>
        <v>96.482412060301499</v>
      </c>
      <c r="L30" s="718">
        <v>14.5681625437524</v>
      </c>
      <c r="M30" s="717">
        <f>(IF(L30=-1,0,(IF(L30&gt;L$3,0,IF(L30&lt;L$2,1,((L$3-L30)/L$4))))))*100</f>
        <v>92.715918728123796</v>
      </c>
      <c r="N30" s="718">
        <v>0</v>
      </c>
      <c r="O30" s="717">
        <f>(IF(N30=-1,0,(IF(N30&gt;N$3,0,IF(N30&lt;N$2,1,((N$3-N30)/N$4))))))*100</f>
        <v>100</v>
      </c>
      <c r="P30" s="717">
        <f>ROUND(25%*O30+12.5%*C30+12.5%*E30+12.5%*G30+12.5%*I30+12.5%*K30+12.5%*M30,5)</f>
        <v>95.828990000000005</v>
      </c>
      <c r="Q30" s="719">
        <f>ROUND(P30,2)</f>
        <v>95.83</v>
      </c>
      <c r="R30" s="720">
        <f>+ROUND(P30,2)</f>
        <v>95.83</v>
      </c>
      <c r="S30" s="721">
        <f>RANK(Q30,Q$12:Q$46)</f>
        <v>5</v>
      </c>
      <c r="T30" s="722">
        <v>10</v>
      </c>
      <c r="U30" s="717">
        <f>(IF(T30=-1,0,(IF(T30&gt;T$3,0,IF(T30&lt;T$2,1,((T$3-T30)/T$4))))))*100</f>
        <v>80</v>
      </c>
      <c r="V30" s="722">
        <v>28</v>
      </c>
      <c r="W30" s="717">
        <f>(IF(V30=-1,0,(IF(V30&gt;V$3,0,IF(V30&lt;V$2,1,((V$3-V30)/V$4))))))*100</f>
        <v>99.423631123919307</v>
      </c>
      <c r="X30" s="723">
        <v>4.2805784814788197</v>
      </c>
      <c r="Y30" s="717">
        <f>(IF(X30=-1,0,(IF(X30&gt;X$3,0,IF(X30&lt;X$2,1,((X$3-X30)/X$4))))))*100</f>
        <v>78.597107592605894</v>
      </c>
      <c r="Z30" s="716">
        <v>8</v>
      </c>
      <c r="AA30" s="717">
        <f>IF(Z30="No Practice", 0, Z30/15*100)</f>
        <v>53.333333333333336</v>
      </c>
      <c r="AB30" s="717">
        <f>ROUND(AVERAGE(U30,W30,Y30,AA30),5)</f>
        <v>77.838520000000003</v>
      </c>
      <c r="AC30" s="716">
        <f>+ROUND(AB30,2)</f>
        <v>77.84</v>
      </c>
      <c r="AD30" s="724">
        <f>ROUND(AB30,2)</f>
        <v>77.84</v>
      </c>
      <c r="AE30" s="721">
        <f>RANK(AC30,AC$12:AC$46)</f>
        <v>12</v>
      </c>
      <c r="AF30" s="722">
        <v>3</v>
      </c>
      <c r="AG30" s="717">
        <f>(IF(AF30=-1,0,(IF(AF30&gt;AF$3,0,IF(AF30&lt;AF$2,1,((AF$3-AF30)/AF$4))))))*100</f>
        <v>100</v>
      </c>
      <c r="AH30" s="722">
        <v>18</v>
      </c>
      <c r="AI30" s="717">
        <f>(IF(AH30=-1,0,(IF(AH30&gt;AH$3,0,IF(AH30&lt;AH$2,1,((AH$3-AH30)/AH$4))))))*100</f>
        <v>100</v>
      </c>
      <c r="AJ30" s="723">
        <v>38.286935817416399</v>
      </c>
      <c r="AK30" s="717">
        <f>(IF(AJ30=-1,0,(IF(AJ30&gt;AJ$3,0,IF(AJ30&lt;AJ$2,1,((AJ$3-AJ30)/AJ$4))))))*100</f>
        <v>99.527321780031897</v>
      </c>
      <c r="AL30" s="716">
        <v>8</v>
      </c>
      <c r="AM30" s="717">
        <f>+IF(AL30="No Practice",0,AL30/8)*100</f>
        <v>100</v>
      </c>
      <c r="AN30" s="725">
        <f>ROUND(AVERAGE(AG30,AI30,AK30,AM30),5)</f>
        <v>99.881829999999994</v>
      </c>
      <c r="AO30" s="726">
        <f>ROUND(AN30,2)</f>
        <v>99.88</v>
      </c>
      <c r="AP30" s="720">
        <f>ROUND(AN30,2)</f>
        <v>99.88</v>
      </c>
      <c r="AQ30" s="721">
        <f>RANK(AO30,AO$12:AO$46)</f>
        <v>1</v>
      </c>
      <c r="AR30" s="727">
        <v>7</v>
      </c>
      <c r="AS30" s="717">
        <f>(IF(AR30=-1,0,(IF(AR30&gt;AR$3,0,IF(AR30&lt;AR$2,1,((AR$3-AR30)/AR$4))))))*100</f>
        <v>50</v>
      </c>
      <c r="AT30" s="727">
        <v>5.5</v>
      </c>
      <c r="AU30" s="717">
        <f>(IF(AT30=-1,0,(IF(AT30&gt;AT$3,0,IF(AT30&lt;AT$2,1,((AT$3-AT30)/AT$4))))))*100</f>
        <v>97.84688995215312</v>
      </c>
      <c r="AV30" s="723">
        <v>5.1238661456325598</v>
      </c>
      <c r="AW30" s="717">
        <f>(IF(AV30=-1,0,(IF(AV30&gt;AV$3,0,IF(AV30&lt;AV$2,1,((AV$3-AV30)/AV$4))))))*100</f>
        <v>65.840892362449594</v>
      </c>
      <c r="AX30" s="716">
        <v>27.5</v>
      </c>
      <c r="AY30" s="717">
        <f>+IF(AX30="No Practice",0,AX30/30)*100</f>
        <v>91.666666666666657</v>
      </c>
      <c r="AZ30" s="728">
        <f>ROUND(AVERAGE(AS30,AU30,AW30,AY30),5)</f>
        <v>76.338610000000003</v>
      </c>
      <c r="BA30" s="726">
        <f>+ROUND(AZ30,2)</f>
        <v>76.34</v>
      </c>
      <c r="BB30" s="720">
        <f>+ROUND(AZ30,2)</f>
        <v>76.34</v>
      </c>
      <c r="BC30" s="721">
        <f>RANK(BA30,BA$12:BA$46)</f>
        <v>20</v>
      </c>
      <c r="BD30" s="716">
        <v>8</v>
      </c>
      <c r="BE30" s="722">
        <v>5</v>
      </c>
      <c r="BF30" s="722">
        <f>BD30+BE30</f>
        <v>13</v>
      </c>
      <c r="BG30" s="729">
        <f>(IF(BF30=-1,0,(IF(BF30&lt;BF$3,0,IF(BF30&gt;BF$2,1,((-BF$3+BF30)/BF$4))))))*100</f>
        <v>65</v>
      </c>
      <c r="BH30" s="730">
        <f>ROUND(BG30,2)</f>
        <v>65</v>
      </c>
      <c r="BI30" s="720">
        <f>ROUND(BG30,2)</f>
        <v>65</v>
      </c>
      <c r="BJ30" s="721">
        <f>RANK(BH30,BH$12:BH$46)</f>
        <v>15</v>
      </c>
      <c r="BK30" s="731">
        <v>7</v>
      </c>
      <c r="BL30" s="717">
        <f>(IF(BK30=-1,0,(IF(BK30&lt;BK$3,0,IF(BK30&gt;BK$2,1,((-BK$3+BK30)/BK$4))))))*100</f>
        <v>70</v>
      </c>
      <c r="BM30" s="731">
        <v>6</v>
      </c>
      <c r="BN30" s="717">
        <f>(IF(BM30=-1,0,(IF(BM30&lt;BM$3,0,IF(BM30&gt;BM$2,1,((-BM$3+BM30)/BM$4))))))*100</f>
        <v>60</v>
      </c>
      <c r="BO30" s="716">
        <v>8</v>
      </c>
      <c r="BP30" s="717">
        <f>(IF(BO30=-1,0,(IF(BO30&lt;BO$3,0,IF(BO30&gt;BO$2,1,((-BO$3+BO30)/BO$4))))))*100</f>
        <v>80</v>
      </c>
      <c r="BQ30" s="721">
        <v>7</v>
      </c>
      <c r="BR30" s="719">
        <f>(IF(BQ30=-1,0,(IF(BQ30&lt;BQ$3,0,IF(BQ30&gt;BQ$2,1,((-BQ$3+BQ30)/BQ$4))))))*100</f>
        <v>70</v>
      </c>
      <c r="BS30" s="732">
        <v>7</v>
      </c>
      <c r="BT30" s="717">
        <f>(IF(BS30=-1,0,(IF(BS30&lt;BS$3,0,IF(BS30&gt;BS$2,1,((-BS$3+BS30)/BS$4))))))*100</f>
        <v>70</v>
      </c>
      <c r="BU30" s="732">
        <v>9</v>
      </c>
      <c r="BV30" s="717">
        <f>(IF(BU30=-1,0,(IF(BU30&lt;BU$3,0,IF(BU30&gt;BU$2,1,((-BU$3+BU30)/BU$4))))))*100</f>
        <v>90</v>
      </c>
      <c r="BW30" s="733">
        <f>+AVERAGE(BM30,BK30,BO30,BQ30,BS30,BU30)</f>
        <v>7.333333333333333</v>
      </c>
      <c r="BX30" s="734">
        <f>ROUND(AVERAGE(BL30,BN30,BP30,BR30,BT30,BV30),5)</f>
        <v>73.333330000000004</v>
      </c>
      <c r="BY30" s="719">
        <f>+ROUND(BX30,2)</f>
        <v>73.33</v>
      </c>
      <c r="BZ30" s="724">
        <f>+BY30</f>
        <v>73.33</v>
      </c>
      <c r="CA30" s="721">
        <f>RANK(BY30,BY$12:BY$46)</f>
        <v>7</v>
      </c>
      <c r="CB30" s="716">
        <v>12</v>
      </c>
      <c r="CC30" s="717">
        <f>(IF(CB30=-1,0,(IF(CB30&gt;CB$3,0,IF(CB30&lt;CB$2,1,((CB$3-CB30)/CB$4))))))*100</f>
        <v>85</v>
      </c>
      <c r="CD30" s="716">
        <v>188</v>
      </c>
      <c r="CE30" s="717">
        <f>(IF(CD30=-1,0,(IF(CD30&gt;CD$3,0,IF(CD30&lt;CD$2,1,((CD$3-CD30)/CD$4))))))*100</f>
        <v>78.516228748068002</v>
      </c>
      <c r="CF30" s="718">
        <v>33.143187600188398</v>
      </c>
      <c r="CG30" s="717">
        <f>(IF(CF30=-1,0,(IF(CF30&gt;CF$3,0,IF(CF30&lt;CF$2,1,((CF$3-CF30)/CF$4)^$CG$2)))))*100</f>
        <v>90.143923724348113</v>
      </c>
      <c r="CH30" s="717" t="s">
        <v>861</v>
      </c>
      <c r="CI30" s="716">
        <v>0</v>
      </c>
      <c r="CJ30" s="717">
        <f>IF(CI30="","",IF(CH30="N/A","No VAT",(IF(CI30="N/A",0,(IF(CI30&gt;CI$3,0,IF(CI30&lt;CI$2,1,((CI$3-CI30)/CI$4))))))*100))</f>
        <v>100</v>
      </c>
      <c r="CK30" s="718">
        <v>10.5</v>
      </c>
      <c r="CL30" s="717">
        <f>IF(CK30="","",IF(CH30="N/A","No VAT",(IF(CK30="N/A",0,(IF(CK30&gt;CK$3,0,IF(CK30&lt;CK$2,1,((CK$3-CK30)/CK$4))))))*100))</f>
        <v>85.90733590733592</v>
      </c>
      <c r="CM30" s="716">
        <v>10</v>
      </c>
      <c r="CN30" s="717">
        <f>IF(CM30="","",IF(CM30="N/A","No CIT",IF(CM30&gt;CM$3,0,IF(CM30&lt;CM$2,1,((CM$3-CM30)/CM$4)))*100))</f>
        <v>84.403669724770651</v>
      </c>
      <c r="CO30" s="718">
        <v>0</v>
      </c>
      <c r="CP30" s="717">
        <f>IF(CO30="","",IF(CO30="N/A","No CIT",IF(CO30&gt;CO$3,0,IF(CO30&lt;CO$2,1,((CO$3-CO30)/CO$4)))*100))</f>
        <v>100</v>
      </c>
      <c r="CQ30" s="719">
        <f>IF(OR(ISNUMBER(CJ30),ISNUMBER(CL30),ISNUMBER(CN30),ISNUMBER(CP30)),AVERAGE(CJ30,CL30,CN30,CP30),"")</f>
        <v>92.577751408026643</v>
      </c>
      <c r="CR30" s="735">
        <f>ROUND(AVERAGE(CC30,CE30,CG30,CQ30),5)</f>
        <v>86.559479999999994</v>
      </c>
      <c r="CS30" s="719">
        <f>+ROUND(CR30,2)</f>
        <v>86.56</v>
      </c>
      <c r="CT30" s="724">
        <f>+CS30</f>
        <v>86.56</v>
      </c>
      <c r="CU30" s="721">
        <f>RANK(CS30,CS$12:CS$46)</f>
        <v>12</v>
      </c>
      <c r="CV30" s="731">
        <v>13.375</v>
      </c>
      <c r="CW30" s="717">
        <f>(IF(CV30=-1,0,(IF(CV30&gt;CV$3,0,IF(CV30&lt;CV$2,1,((CV$3-CV30)/CV$4))))))*100</f>
        <v>92.216981132075475</v>
      </c>
      <c r="CX30" s="731">
        <v>1</v>
      </c>
      <c r="CY30" s="717">
        <f>(IF(CX30=-1,0,(IF(CX30&gt;CX$3,0,IF(CX30&lt;CX$2,1,((CX$3-CX30)/CX$4))))))*100</f>
        <v>100</v>
      </c>
      <c r="CZ30" s="731">
        <v>184.72333333333299</v>
      </c>
      <c r="DA30" s="717">
        <f>(IF(CZ30=-1,0,(IF(CZ30&gt;CZ$3,0,IF(CZ30&lt;CZ$2,1,((CZ$3-CZ30)/CZ$4))))))*100</f>
        <v>82.573270440251605</v>
      </c>
      <c r="DB30" s="731">
        <v>11.095000000000001</v>
      </c>
      <c r="DC30" s="717">
        <f>(IF(DB30=-1,0,(IF(DB30&gt;DB$3,0,IF(DB30&lt;DB$2,1,((DB$3-DB30)/DB$4))))))*100</f>
        <v>97.226249999999993</v>
      </c>
      <c r="DD30" s="731">
        <v>6</v>
      </c>
      <c r="DE30" s="717">
        <f>(IF(DD30=-1,0,(IF(DD30&gt;DD$3,0,IF(DD30&lt;DD$2,1,((DD$3-DD30)/DD$4))))))*100</f>
        <v>98.207885304659499</v>
      </c>
      <c r="DF30" s="731">
        <v>1</v>
      </c>
      <c r="DG30" s="717">
        <f>(IF(DF30=-1,0,(IF(DF30&gt;DF$3,0,IF(DF30&lt;DF$2,1,((DF$3-DF30)/DF$4))))))*100</f>
        <v>100</v>
      </c>
      <c r="DH30" s="731">
        <v>314.63888888888903</v>
      </c>
      <c r="DI30" s="717">
        <f>(IF(DH30=-1,0,(IF(DH30&gt;DH$3,0,IF(DH30&lt;DH$2,1,((DH$3-DH30)/DH$4))))))*100</f>
        <v>73.780092592592581</v>
      </c>
      <c r="DJ30" s="731">
        <v>26.75</v>
      </c>
      <c r="DK30" s="717">
        <f>(IF(DJ30=-1,0,(IF(DJ30&gt;DJ$3,0,IF(DJ30&lt;DJ$2,1,((DJ$3-DJ30)/DJ$4))))))*100</f>
        <v>96.178571428571431</v>
      </c>
      <c r="DL30" s="725">
        <f>ROUND(AVERAGE(CW30,CY30,DA30,DC30,DE30,DG30,DI30,DK30),5)</f>
        <v>92.522880000000001</v>
      </c>
      <c r="DM30" s="719">
        <f>+ROUND(DL30,2)</f>
        <v>92.52</v>
      </c>
      <c r="DN30" s="724">
        <f>+DM30</f>
        <v>92.52</v>
      </c>
      <c r="DO30" s="721">
        <f>RANK(DM30,DM$12:DM$46)</f>
        <v>21</v>
      </c>
      <c r="DP30" s="716">
        <v>14.5</v>
      </c>
      <c r="DQ30" s="717">
        <f>DP30/18*100</f>
        <v>80.555555555555557</v>
      </c>
      <c r="DR30" s="716">
        <v>290</v>
      </c>
      <c r="DS30" s="717">
        <f>(IF(DR30=-1,0,(IF(DR30&gt;DR$3,0,IF(DR30&lt;DR$2,1,((DR$3-DR30)/DR$4))))))*100</f>
        <v>86.065573770491795</v>
      </c>
      <c r="DT30" s="716">
        <v>12.7</v>
      </c>
      <c r="DU30" s="717">
        <f>(IF(DT30=-1,0,(IF(DT30&gt;DT$3,0,IF(DT30&lt;DT$2,1,((DT$3-DT30)/DT$4))))))*100</f>
        <v>85.826771653543304</v>
      </c>
      <c r="DV30" s="725">
        <f>ROUND(AVERAGE(DQ30,DS30,DU30),5)</f>
        <v>84.149299999999997</v>
      </c>
      <c r="DW30" s="719">
        <f>+ROUND(DV30,2)</f>
        <v>84.15</v>
      </c>
      <c r="DX30" s="724">
        <f>+DW30</f>
        <v>84.15</v>
      </c>
      <c r="DY30" s="721">
        <f>RANK(DW30,DW$12:DW$46)</f>
        <v>1</v>
      </c>
      <c r="DZ30" s="718">
        <v>84.483074763558506</v>
      </c>
      <c r="EA30" s="717">
        <f>(IF(DZ30=-1,0,(IF(DZ30&lt;DZ$3,0,IF(DZ30&gt;DZ$2,1,((-DZ$3+DZ30)/DZ$4))))))*100</f>
        <v>90.939800606629177</v>
      </c>
      <c r="EB30" s="716">
        <v>14</v>
      </c>
      <c r="EC30" s="717">
        <f>(IF(EB30=-1,0,(IF(EB30&lt;EB$3,0,IF(EB30&gt;EB$2,1,((-EB$3+EB30)/EB$4))))))*100</f>
        <v>87.5</v>
      </c>
      <c r="ED30" s="717">
        <f>ROUND(AVERAGE(EA30,EC30),5)</f>
        <v>89.219899999999996</v>
      </c>
      <c r="EE30" s="719">
        <f>+ROUND(ED30,2)</f>
        <v>89.22</v>
      </c>
      <c r="EF30" s="724">
        <f>+EE30</f>
        <v>89.22</v>
      </c>
      <c r="EG30" s="721">
        <f>RANK(EE30,EE$12:EE$46)</f>
        <v>4</v>
      </c>
      <c r="EH30" s="736"/>
      <c r="EI30" s="736"/>
      <c r="EJ30" s="736"/>
      <c r="EK30" s="721">
        <f>RANK(EM30,EM$12:EM$46)</f>
        <v>3</v>
      </c>
      <c r="EL30" s="737">
        <f>+EM30</f>
        <v>84.07</v>
      </c>
      <c r="EM30" s="738">
        <f>ROUND(EN30,2)</f>
        <v>84.07</v>
      </c>
      <c r="EN30" s="739">
        <f>AVERAGE(P30,AB30,AZ30,BG30,BX30,CR30,DL30,DV30,ED30,AN30)</f>
        <v>84.067284000000015</v>
      </c>
      <c r="EO30" s="740"/>
      <c r="EP30" s="741"/>
      <c r="EQ30" s="679"/>
    </row>
    <row r="31" spans="1:147" ht="14.45" customHeight="1">
      <c r="A31" s="692" t="s">
        <v>31</v>
      </c>
      <c r="B31" s="716">
        <v>4</v>
      </c>
      <c r="C31" s="717">
        <f>(IF(B31=-1,0,(IF(B31&gt;B$3,0,IF(B31&lt;B$2,1,((B$3-B31)/B$4))))))*100</f>
        <v>82.35294117647058</v>
      </c>
      <c r="D31" s="716">
        <v>5.5</v>
      </c>
      <c r="E31" s="717">
        <f>(IF(D31=-1,0,(IF(D31&gt;D$3,0,IF(D31&lt;D$2,1,((D$3-D31)/D$4))))))*100</f>
        <v>94.9748743718593</v>
      </c>
      <c r="F31" s="718">
        <v>1.45150474322036</v>
      </c>
      <c r="G31" s="717">
        <f>(IF(F31=-1,0,(IF(F31&gt;F$3,0,IF(F31&lt;F$2,1,((F$3-F31)/F$4))))))*100</f>
        <v>99.274247628389816</v>
      </c>
      <c r="H31" s="716">
        <v>4</v>
      </c>
      <c r="I31" s="717">
        <f>(IF(H31=-1,0,(IF(H31&gt;H$3,0,IF(H31&lt;H$2,1,((H$3-H31)/H$4))))))*100</f>
        <v>82.35294117647058</v>
      </c>
      <c r="J31" s="716">
        <v>5.5</v>
      </c>
      <c r="K31" s="717">
        <f>(IF(J31=-1,0,(IF(J31&gt;J$3,0,IF(J31&lt;J$2,1,((J$3-J31)/J$4))))))*100</f>
        <v>94.9748743718593</v>
      </c>
      <c r="L31" s="718">
        <v>1.45150474322036</v>
      </c>
      <c r="M31" s="717">
        <f>(IF(L31=-1,0,(IF(L31&gt;L$3,0,IF(L31&lt;L$2,1,((L$3-L31)/L$4))))))*100</f>
        <v>99.274247628389816</v>
      </c>
      <c r="N31" s="718">
        <v>8.1412571833599998E-3</v>
      </c>
      <c r="O31" s="717">
        <f>(IF(N31=-1,0,(IF(N31&gt;N$3,0,IF(N31&lt;N$2,1,((N$3-N31)/N$4))))))*100</f>
        <v>99.997964685704162</v>
      </c>
      <c r="P31" s="717">
        <f>ROUND(25%*O31+12.5%*C31+12.5%*E31+12.5%*G31+12.5%*I31+12.5%*K31+12.5%*M31,5)</f>
        <v>94.150009999999995</v>
      </c>
      <c r="Q31" s="719">
        <f>ROUND(P31,2)</f>
        <v>94.15</v>
      </c>
      <c r="R31" s="720">
        <f>+ROUND(P31,2)</f>
        <v>94.15</v>
      </c>
      <c r="S31" s="721">
        <f>RANK(Q31,Q$12:Q$46)</f>
        <v>11</v>
      </c>
      <c r="T31" s="722">
        <v>12</v>
      </c>
      <c r="U31" s="717">
        <f>(IF(T31=-1,0,(IF(T31&gt;T$3,0,IF(T31&lt;T$2,1,((T$3-T31)/T$4))))))*100</f>
        <v>72</v>
      </c>
      <c r="V31" s="722">
        <v>147</v>
      </c>
      <c r="W31" s="717">
        <f>(IF(V31=-1,0,(IF(V31&gt;V$3,0,IF(V31&lt;V$2,1,((V$3-V31)/V$4))))))*100</f>
        <v>65.129682997118152</v>
      </c>
      <c r="X31" s="723">
        <v>0.28238441505859002</v>
      </c>
      <c r="Y31" s="717">
        <f>(IF(X31=-1,0,(IF(X31&gt;X$3,0,IF(X31&lt;X$2,1,((X$3-X31)/X$4))))))*100</f>
        <v>98.588077924707051</v>
      </c>
      <c r="Z31" s="716">
        <v>12</v>
      </c>
      <c r="AA31" s="717">
        <f>IF(Z31="No Practice", 0, Z31/15*100)</f>
        <v>80</v>
      </c>
      <c r="AB31" s="717">
        <f>ROUND(AVERAGE(U31,W31,Y31,AA31),5)</f>
        <v>78.92944</v>
      </c>
      <c r="AC31" s="716">
        <f>+ROUND(AB31,2)</f>
        <v>78.930000000000007</v>
      </c>
      <c r="AD31" s="724">
        <f>ROUND(AB31,2)</f>
        <v>78.930000000000007</v>
      </c>
      <c r="AE31" s="721">
        <f>RANK(AC31,AC$12:AC$46)</f>
        <v>9</v>
      </c>
      <c r="AF31" s="722">
        <v>4</v>
      </c>
      <c r="AG31" s="717">
        <f>(IF(AF31=-1,0,(IF(AF31&gt;AF$3,0,IF(AF31&lt;AF$2,1,((AF$3-AF31)/AF$4))))))*100</f>
        <v>83.333333333333343</v>
      </c>
      <c r="AH31" s="722">
        <v>107</v>
      </c>
      <c r="AI31" s="717">
        <f>(IF(AH31=-1,0,(IF(AH31&gt;AH$3,0,IF(AH31&lt;AH$2,1,((AH$3-AH31)/AH$4))))))*100</f>
        <v>61.304347826086961</v>
      </c>
      <c r="AJ31" s="723">
        <v>289.60487115489599</v>
      </c>
      <c r="AK31" s="717">
        <f>(IF(AJ31=-1,0,(IF(AJ31&gt;AJ$3,0,IF(AJ31&lt;AJ$2,1,((AJ$3-AJ31)/AJ$4))))))*100</f>
        <v>96.424631220309934</v>
      </c>
      <c r="AL31" s="716">
        <v>7</v>
      </c>
      <c r="AM31" s="717">
        <f>+IF(AL31="No Practice",0,AL31/8)*100</f>
        <v>87.5</v>
      </c>
      <c r="AN31" s="725">
        <f>ROUND(AVERAGE(AG31,AI31,AK31,AM31),5)</f>
        <v>82.14058</v>
      </c>
      <c r="AO31" s="726">
        <f>ROUND(AN31,2)</f>
        <v>82.14</v>
      </c>
      <c r="AP31" s="720">
        <f>ROUND(AN31,2)</f>
        <v>82.14</v>
      </c>
      <c r="AQ31" s="721">
        <f>RANK(AO31,AO$12:AO$46)</f>
        <v>21</v>
      </c>
      <c r="AR31" s="727">
        <v>4</v>
      </c>
      <c r="AS31" s="717">
        <f>(IF(AR31=-1,0,(IF(AR31&gt;AR$3,0,IF(AR31&lt;AR$2,1,((AR$3-AR31)/AR$4))))))*100</f>
        <v>75</v>
      </c>
      <c r="AT31" s="727">
        <v>16.5</v>
      </c>
      <c r="AU31" s="717">
        <f>(IF(AT31=-1,0,(IF(AT31&gt;AT$3,0,IF(AT31&lt;AT$2,1,((AT$3-AT31)/AT$4))))))*100</f>
        <v>92.58373205741627</v>
      </c>
      <c r="AV31" s="723">
        <v>2.01703151002758</v>
      </c>
      <c r="AW31" s="717">
        <f>(IF(AV31=-1,0,(IF(AV31&gt;AV$3,0,IF(AV31&lt;AV$2,1,((AV$3-AV31)/AV$4))))))*100</f>
        <v>86.5531232664828</v>
      </c>
      <c r="AX31" s="716">
        <v>22</v>
      </c>
      <c r="AY31" s="717">
        <f>+IF(AX31="No Practice",0,AX31/30)*100</f>
        <v>73.333333333333329</v>
      </c>
      <c r="AZ31" s="728">
        <f>ROUND(AVERAGE(AS31,AU31,AW31,AY31),5)</f>
        <v>81.867549999999994</v>
      </c>
      <c r="BA31" s="726">
        <f>+ROUND(AZ31,2)</f>
        <v>81.87</v>
      </c>
      <c r="BB31" s="720">
        <f>+ROUND(AZ31,2)</f>
        <v>81.87</v>
      </c>
      <c r="BC31" s="721">
        <f>RANK(BA31,BA$12:BA$46)</f>
        <v>10</v>
      </c>
      <c r="BD31" s="716">
        <v>8</v>
      </c>
      <c r="BE31" s="722">
        <v>9</v>
      </c>
      <c r="BF31" s="722">
        <f>BD31+BE31</f>
        <v>17</v>
      </c>
      <c r="BG31" s="729">
        <f>(IF(BF31=-1,0,(IF(BF31&lt;BF$3,0,IF(BF31&gt;BF$2,1,((-BF$3+BF31)/BF$4))))))*100</f>
        <v>85</v>
      </c>
      <c r="BH31" s="730">
        <f>ROUND(BG31,2)</f>
        <v>85</v>
      </c>
      <c r="BI31" s="720">
        <f>ROUND(BG31,2)</f>
        <v>85</v>
      </c>
      <c r="BJ31" s="721">
        <f>RANK(BH31,BH$12:BH$46)</f>
        <v>5</v>
      </c>
      <c r="BK31" s="731">
        <v>5</v>
      </c>
      <c r="BL31" s="717">
        <f>(IF(BK31=-1,0,(IF(BK31&lt;BK$3,0,IF(BK31&gt;BK$2,1,((-BK$3+BK31)/BK$4))))))*100</f>
        <v>50</v>
      </c>
      <c r="BM31" s="731">
        <v>4</v>
      </c>
      <c r="BN31" s="717">
        <f>(IF(BM31=-1,0,(IF(BM31&lt;BM$3,0,IF(BM31&gt;BM$2,1,((-BM$3+BM31)/BM$4))))))*100</f>
        <v>40</v>
      </c>
      <c r="BO31" s="716">
        <v>8</v>
      </c>
      <c r="BP31" s="717">
        <f>(IF(BO31=-1,0,(IF(BO31&lt;BO$3,0,IF(BO31&gt;BO$2,1,((-BO$3+BO31)/BO$4))))))*100</f>
        <v>80</v>
      </c>
      <c r="BQ31" s="721">
        <v>10</v>
      </c>
      <c r="BR31" s="719">
        <f>(IF(BQ31=-1,0,(IF(BQ31&lt;BQ$3,0,IF(BQ31&gt;BQ$2,1,((-BQ$3+BQ31)/BQ$4))))))*100</f>
        <v>100</v>
      </c>
      <c r="BS31" s="732">
        <v>4</v>
      </c>
      <c r="BT31" s="717">
        <f>(IF(BS31=-1,0,(IF(BS31&lt;BS$3,0,IF(BS31&gt;BS$2,1,((-BS$3+BS31)/BS$4))))))*100</f>
        <v>40</v>
      </c>
      <c r="BU31" s="732">
        <v>7</v>
      </c>
      <c r="BV31" s="717">
        <f>(IF(BU31=-1,0,(IF(BU31&lt;BU$3,0,IF(BU31&gt;BU$2,1,((-BU$3+BU31)/BU$4))))))*100</f>
        <v>70</v>
      </c>
      <c r="BW31" s="733">
        <f>+AVERAGE(BM31,BK31,BO31,BQ31,BS31,BU31)</f>
        <v>6.333333333333333</v>
      </c>
      <c r="BX31" s="734">
        <f>ROUND(AVERAGE(BL31,BN31,BP31,BR31,BT31,BV31),5)</f>
        <v>63.333329999999997</v>
      </c>
      <c r="BY31" s="719">
        <f>+ROUND(BX31,2)</f>
        <v>63.33</v>
      </c>
      <c r="BZ31" s="724">
        <f>+BY31</f>
        <v>63.33</v>
      </c>
      <c r="CA31" s="721">
        <f>RANK(BY31,BY$12:BY$46)</f>
        <v>18</v>
      </c>
      <c r="CB31" s="716">
        <v>7</v>
      </c>
      <c r="CC31" s="717">
        <f>(IF(CB31=-1,0,(IF(CB31&gt;CB$3,0,IF(CB31&lt;CB$2,1,((CB$3-CB31)/CB$4))))))*100</f>
        <v>93.333333333333329</v>
      </c>
      <c r="CD31" s="716">
        <v>168.5</v>
      </c>
      <c r="CE31" s="717">
        <f>(IF(CD31=-1,0,(IF(CD31&gt;CD$3,0,IF(CD31&lt;CD$2,1,((CD$3-CD31)/CD$4))))))*100</f>
        <v>81.530139103554859</v>
      </c>
      <c r="CF31" s="718">
        <v>35.9173006725064</v>
      </c>
      <c r="CG31" s="717">
        <f>(IF(CF31=-1,0,(IF(CF31&gt;CF$3,0,IF(CF31&lt;CF$2,1,((CF$3-CF31)/CF$4)^$CG$2)))))*100</f>
        <v>86.188281519665438</v>
      </c>
      <c r="CH31" s="717" t="s">
        <v>859</v>
      </c>
      <c r="CI31" s="716">
        <v>0</v>
      </c>
      <c r="CJ31" s="717">
        <f>IF(CI31="","",IF(CH31="N/A","No VAT",(IF(CI31="N/A",0,(IF(CI31&gt;CI$3,0,IF(CI31&lt;CI$2,1,((CI$3-CI31)/CI$4))))))*100))</f>
        <v>100</v>
      </c>
      <c r="CK31" s="718">
        <v>6.1666666666666661</v>
      </c>
      <c r="CL31" s="717">
        <f>IF(CK31="","",IF(CH31="N/A","No VAT",(IF(CK31="N/A",0,(IF(CK31&gt;CK$3,0,IF(CK31&lt;CK$2,1,((CK$3-CK31)/CK$4))))))*100))</f>
        <v>94.272844272844281</v>
      </c>
      <c r="CM31" s="716">
        <v>2.5</v>
      </c>
      <c r="CN31" s="717">
        <f>IF(CM31="","",IF(CM31="N/A","No CIT",IF(CM31&gt;CM$3,0,IF(CM31&lt;CM$2,1,((CM$3-CM31)/CM$4)))*100))</f>
        <v>98.165137614678898</v>
      </c>
      <c r="CO31" s="718">
        <v>0</v>
      </c>
      <c r="CP31" s="717">
        <f>IF(CO31="","",IF(CO31="N/A","No CIT",IF(CO31&gt;CO$3,0,IF(CO31&lt;CO$2,1,((CO$3-CO31)/CO$4)))*100))</f>
        <v>100</v>
      </c>
      <c r="CQ31" s="719">
        <f>IF(OR(ISNUMBER(CJ31),ISNUMBER(CL31),ISNUMBER(CN31),ISNUMBER(CP31)),AVERAGE(CJ31,CL31,CN31,CP31),"")</f>
        <v>98.109495471880791</v>
      </c>
      <c r="CR31" s="735">
        <f>ROUND(AVERAGE(CC31,CE31,CG31,CQ31),5)</f>
        <v>89.790310000000005</v>
      </c>
      <c r="CS31" s="719">
        <f>+ROUND(CR31,2)</f>
        <v>89.79</v>
      </c>
      <c r="CT31" s="724">
        <f>+CS31</f>
        <v>89.79</v>
      </c>
      <c r="CU31" s="721">
        <f>RANK(CS31,CS$12:CS$46)</f>
        <v>6</v>
      </c>
      <c r="CV31" s="731">
        <v>24</v>
      </c>
      <c r="CW31" s="717">
        <f>(IF(CV31=-1,0,(IF(CV31&gt;CV$3,0,IF(CV31&lt;CV$2,1,((CV$3-CV31)/CV$4))))))*100</f>
        <v>85.534591194968556</v>
      </c>
      <c r="CX31" s="731">
        <v>2</v>
      </c>
      <c r="CY31" s="717">
        <f>(IF(CX31=-1,0,(IF(CX31&gt;CX$3,0,IF(CX31&lt;CX$2,1,((CX$3-CX31)/CX$4))))))*100</f>
        <v>99.408284023668642</v>
      </c>
      <c r="CZ31" s="731">
        <v>150</v>
      </c>
      <c r="DA31" s="717">
        <f>(IF(CZ31=-1,0,(IF(CZ31&gt;CZ$3,0,IF(CZ31&lt;CZ$2,1,((CZ$3-CZ31)/CZ$4))))))*100</f>
        <v>85.84905660377359</v>
      </c>
      <c r="DB31" s="731">
        <v>35</v>
      </c>
      <c r="DC31" s="717">
        <f>(IF(DB31=-1,0,(IF(DB31&gt;DB$3,0,IF(DB31&lt;DB$2,1,((DB$3-DB31)/DB$4))))))*100</f>
        <v>91.25</v>
      </c>
      <c r="DD31" s="731">
        <v>0</v>
      </c>
      <c r="DE31" s="717">
        <f>(IF(DD31=-1,0,(IF(DD31&gt;DD$3,0,IF(DD31&lt;DD$2,1,((DD$3-DD31)/DD$4))))))*100</f>
        <v>100</v>
      </c>
      <c r="DF31" s="731">
        <v>0.5</v>
      </c>
      <c r="DG31" s="717">
        <f>(IF(DF31=-1,0,(IF(DF31&gt;DF$3,0,IF(DF31&lt;DF$2,1,((DF$3-DF31)/DF$4))))))*100</f>
        <v>100</v>
      </c>
      <c r="DH31" s="731">
        <v>0</v>
      </c>
      <c r="DI31" s="717">
        <f>(IF(DH31=-1,0,(IF(DH31&gt;DH$3,0,IF(DH31&lt;DH$2,1,((DH$3-DH31)/DH$4))))))*100</f>
        <v>100</v>
      </c>
      <c r="DJ31" s="731">
        <v>0</v>
      </c>
      <c r="DK31" s="717">
        <f>(IF(DJ31=-1,0,(IF(DJ31&gt;DJ$3,0,IF(DJ31&lt;DJ$2,1,((DJ$3-DJ31)/DJ$4))))))*100</f>
        <v>100</v>
      </c>
      <c r="DL31" s="725">
        <f>ROUND(AVERAGE(CW31,CY31,DA31,DC31,DE31,DG31,DI31,DK31),5)</f>
        <v>95.255240000000001</v>
      </c>
      <c r="DM31" s="719">
        <f>+ROUND(DL31,2)</f>
        <v>95.26</v>
      </c>
      <c r="DN31" s="724">
        <f>+DM31</f>
        <v>95.26</v>
      </c>
      <c r="DO31" s="721">
        <f>RANK(DM31,DM$12:DM$46)</f>
        <v>18</v>
      </c>
      <c r="DP31" s="716">
        <v>12.5</v>
      </c>
      <c r="DQ31" s="717">
        <f>DP31/18*100</f>
        <v>69.444444444444443</v>
      </c>
      <c r="DR31" s="716">
        <v>469</v>
      </c>
      <c r="DS31" s="717">
        <f>(IF(DR31=-1,0,(IF(DR31&gt;DR$3,0,IF(DR31&lt;DR$2,1,((DR$3-DR31)/DR$4))))))*100</f>
        <v>71.393442622950815</v>
      </c>
      <c r="DT31" s="716">
        <v>23.1</v>
      </c>
      <c r="DU31" s="717">
        <f>(IF(DT31=-1,0,(IF(DT31&gt;DT$3,0,IF(DT31&lt;DT$2,1,((DT$3-DT31)/DT$4))))))*100</f>
        <v>74.128233970753655</v>
      </c>
      <c r="DV31" s="725">
        <f>ROUND(AVERAGE(DQ31,DS31,DU31),5)</f>
        <v>71.655370000000005</v>
      </c>
      <c r="DW31" s="719">
        <f>+ROUND(DV31,2)</f>
        <v>71.66</v>
      </c>
      <c r="DX31" s="724">
        <f>+DW31</f>
        <v>71.66</v>
      </c>
      <c r="DY31" s="721">
        <f>RANK(DW31,DW$12:DW$46)</f>
        <v>14</v>
      </c>
      <c r="DZ31" s="718">
        <v>49.145625592989902</v>
      </c>
      <c r="EA31" s="717">
        <f>(IF(DZ31=-1,0,(IF(DZ31&lt;DZ$3,0,IF(DZ31&gt;DZ$2,1,((-DZ$3+DZ31)/DZ$4))))))*100</f>
        <v>52.901642188363716</v>
      </c>
      <c r="EB31" s="716">
        <v>12</v>
      </c>
      <c r="EC31" s="717">
        <f>(IF(EB31=-1,0,(IF(EB31&lt;EB$3,0,IF(EB31&gt;EB$2,1,((-EB$3+EB31)/EB$4))))))*100</f>
        <v>75</v>
      </c>
      <c r="ED31" s="717">
        <f>ROUND(AVERAGE(EA31,EC31),5)</f>
        <v>63.95082</v>
      </c>
      <c r="EE31" s="719">
        <f>+ROUND(ED31,2)</f>
        <v>63.95</v>
      </c>
      <c r="EF31" s="724">
        <f>+EE31</f>
        <v>63.95</v>
      </c>
      <c r="EG31" s="721">
        <f>RANK(EE31,EE$12:EE$46)</f>
        <v>29</v>
      </c>
      <c r="EH31" s="736"/>
      <c r="EI31" s="736"/>
      <c r="EJ31" s="736"/>
      <c r="EK31" s="721">
        <f>RANK(EM31,EM$12:EM$46)</f>
        <v>10</v>
      </c>
      <c r="EL31" s="737">
        <f>+EM31</f>
        <v>80.61</v>
      </c>
      <c r="EM31" s="738">
        <f>ROUND(EN31,2)</f>
        <v>80.61</v>
      </c>
      <c r="EN31" s="739">
        <f>AVERAGE(P31,AB31,AZ31,BG31,BX31,CR31,DL31,DV31,ED31,AN31)</f>
        <v>80.607265000000012</v>
      </c>
      <c r="EO31" s="740"/>
      <c r="EP31" s="741"/>
      <c r="EQ31" s="679"/>
    </row>
    <row r="32" spans="1:147" ht="14.45" customHeight="1">
      <c r="A32" s="692" t="s">
        <v>33</v>
      </c>
      <c r="B32" s="716">
        <v>5</v>
      </c>
      <c r="C32" s="717">
        <f>(IF(B32=-1,0,(IF(B32&gt;B$3,0,IF(B32&lt;B$2,1,((B$3-B32)/B$4))))))*100</f>
        <v>76.470588235294116</v>
      </c>
      <c r="D32" s="716">
        <v>16.5</v>
      </c>
      <c r="E32" s="717">
        <f>(IF(D32=-1,0,(IF(D32&gt;D$3,0,IF(D32&lt;D$2,1,((D$3-D32)/D$4))))))*100</f>
        <v>83.91959798994975</v>
      </c>
      <c r="F32" s="718">
        <v>1.7421834707200901</v>
      </c>
      <c r="G32" s="717">
        <f>(IF(F32=-1,0,(IF(F32&gt;F$3,0,IF(F32&lt;F$2,1,((F$3-F32)/F$4))))))*100</f>
        <v>99.128908264639961</v>
      </c>
      <c r="H32" s="716">
        <v>5</v>
      </c>
      <c r="I32" s="717">
        <f>(IF(H32=-1,0,(IF(H32&gt;H$3,0,IF(H32&lt;H$2,1,((H$3-H32)/H$4))))))*100</f>
        <v>76.470588235294116</v>
      </c>
      <c r="J32" s="716">
        <v>16.5</v>
      </c>
      <c r="K32" s="717">
        <f>(IF(J32=-1,0,(IF(J32&gt;J$3,0,IF(J32&lt;J$2,1,((J$3-J32)/J$4))))))*100</f>
        <v>83.91959798994975</v>
      </c>
      <c r="L32" s="718">
        <v>1.7421834707200901</v>
      </c>
      <c r="M32" s="717">
        <f>(IF(L32=-1,0,(IF(L32&gt;L$3,0,IF(L32&lt;L$2,1,((L$3-L32)/L$4))))))*100</f>
        <v>99.128908264639961</v>
      </c>
      <c r="N32" s="718">
        <v>19.519825194002099</v>
      </c>
      <c r="O32" s="717">
        <f>(IF(N32=-1,0,(IF(N32&gt;N$3,0,IF(N32&lt;N$2,1,((N$3-N32)/N$4))))))*100</f>
        <v>95.120043701499469</v>
      </c>
      <c r="P32" s="717">
        <f>ROUND(25%*O32+12.5%*C32+12.5%*E32+12.5%*G32+12.5%*I32+12.5%*K32+12.5%*M32,5)</f>
        <v>88.659779999999998</v>
      </c>
      <c r="Q32" s="719">
        <f>ROUND(P32,2)</f>
        <v>88.66</v>
      </c>
      <c r="R32" s="720">
        <f>+ROUND(P32,2)</f>
        <v>88.66</v>
      </c>
      <c r="S32" s="721">
        <f>RANK(Q32,Q$12:Q$46)</f>
        <v>24</v>
      </c>
      <c r="T32" s="722">
        <v>11</v>
      </c>
      <c r="U32" s="717">
        <f>(IF(T32=-1,0,(IF(T32&gt;T$3,0,IF(T32&lt;T$2,1,((T$3-T32)/T$4))))))*100</f>
        <v>76</v>
      </c>
      <c r="V32" s="722">
        <v>157</v>
      </c>
      <c r="W32" s="717">
        <f>(IF(V32=-1,0,(IF(V32&gt;V$3,0,IF(V32&lt;V$2,1,((V$3-V32)/V$4))))))*100</f>
        <v>62.247838616714702</v>
      </c>
      <c r="X32" s="723">
        <v>0.68868276135916995</v>
      </c>
      <c r="Y32" s="717">
        <f>(IF(X32=-1,0,(IF(X32&gt;X$3,0,IF(X32&lt;X$2,1,((X$3-X32)/X$4))))))*100</f>
        <v>96.55658619320414</v>
      </c>
      <c r="Z32" s="716">
        <v>15</v>
      </c>
      <c r="AA32" s="717">
        <f>IF(Z32="No Practice", 0, Z32/15*100)</f>
        <v>100</v>
      </c>
      <c r="AB32" s="717">
        <f>ROUND(AVERAGE(U32,W32,Y32,AA32),5)</f>
        <v>83.70111</v>
      </c>
      <c r="AC32" s="716">
        <f>+ROUND(AB32,2)</f>
        <v>83.7</v>
      </c>
      <c r="AD32" s="724">
        <f>ROUND(AB32,2)</f>
        <v>83.7</v>
      </c>
      <c r="AE32" s="721">
        <f>RANK(AC32,AC$12:AC$46)</f>
        <v>4</v>
      </c>
      <c r="AF32" s="722">
        <v>5</v>
      </c>
      <c r="AG32" s="717">
        <f>(IF(AF32=-1,0,(IF(AF32&gt;AF$3,0,IF(AF32&lt;AF$2,1,((AF$3-AF32)/AF$4))))))*100</f>
        <v>66.666666666666657</v>
      </c>
      <c r="AH32" s="722">
        <v>56</v>
      </c>
      <c r="AI32" s="717">
        <f>(IF(AH32=-1,0,(IF(AH32&gt;AH$3,0,IF(AH32&lt;AH$2,1,((AH$3-AH32)/AH$4))))))*100</f>
        <v>83.478260869565219</v>
      </c>
      <c r="AJ32" s="723">
        <v>36.001187923761599</v>
      </c>
      <c r="AK32" s="717">
        <f>(IF(AJ32=-1,0,(IF(AJ32&gt;AJ$3,0,IF(AJ32&lt;AJ$2,1,((AJ$3-AJ32)/AJ$4))))))*100</f>
        <v>99.555540889830098</v>
      </c>
      <c r="AL32" s="716">
        <v>7</v>
      </c>
      <c r="AM32" s="717">
        <f>+IF(AL32="No Practice",0,AL32/8)*100</f>
        <v>87.5</v>
      </c>
      <c r="AN32" s="725">
        <f>ROUND(AVERAGE(AG32,AI32,AK32,AM32),5)</f>
        <v>84.300120000000007</v>
      </c>
      <c r="AO32" s="726">
        <f>ROUND(AN32,2)</f>
        <v>84.3</v>
      </c>
      <c r="AP32" s="720">
        <f>ROUND(AN32,2)</f>
        <v>84.3</v>
      </c>
      <c r="AQ32" s="721">
        <f>RANK(AO32,AO$12:AO$46)</f>
        <v>15</v>
      </c>
      <c r="AR32" s="727">
        <v>7</v>
      </c>
      <c r="AS32" s="717">
        <f>(IF(AR32=-1,0,(IF(AR32&gt;AR$3,0,IF(AR32&lt;AR$2,1,((AR$3-AR32)/AR$4))))))*100</f>
        <v>50</v>
      </c>
      <c r="AT32" s="727">
        <v>26.5</v>
      </c>
      <c r="AU32" s="717">
        <f>(IF(AT32=-1,0,(IF(AT32&gt;AT$3,0,IF(AT32&lt;AT$2,1,((AT$3-AT32)/AT$4))))))*100</f>
        <v>87.799043062200951</v>
      </c>
      <c r="AV32" s="723">
        <v>10.114701140045399</v>
      </c>
      <c r="AW32" s="717">
        <f>(IF(AV32=-1,0,(IF(AV32&gt;AV$3,0,IF(AV32&lt;AV$2,1,((AV$3-AV32)/AV$4))))))*100</f>
        <v>32.568659066364006</v>
      </c>
      <c r="AX32" s="716">
        <v>25.5</v>
      </c>
      <c r="AY32" s="717">
        <f>+IF(AX32="No Practice",0,AX32/30)*100</f>
        <v>85</v>
      </c>
      <c r="AZ32" s="728">
        <f>ROUND(AVERAGE(AS32,AU32,AW32,AY32),5)</f>
        <v>63.841929999999998</v>
      </c>
      <c r="BA32" s="726">
        <f>+ROUND(AZ32,2)</f>
        <v>63.84</v>
      </c>
      <c r="BB32" s="720">
        <f>+ROUND(AZ32,2)</f>
        <v>63.84</v>
      </c>
      <c r="BC32" s="721">
        <f>RANK(BA32,BA$12:BA$46)</f>
        <v>30</v>
      </c>
      <c r="BD32" s="716">
        <v>0</v>
      </c>
      <c r="BE32" s="722">
        <v>3</v>
      </c>
      <c r="BF32" s="722">
        <f>BD32+BE32</f>
        <v>3</v>
      </c>
      <c r="BG32" s="729">
        <f>(IF(BF32=-1,0,(IF(BF32&lt;BF$3,0,IF(BF32&gt;BF$2,1,((-BF$3+BF32)/BF$4))))))*100</f>
        <v>15</v>
      </c>
      <c r="BH32" s="730">
        <f>ROUND(BG32,2)</f>
        <v>15</v>
      </c>
      <c r="BI32" s="720">
        <f>ROUND(BG32,2)</f>
        <v>15</v>
      </c>
      <c r="BJ32" s="721">
        <f>RANK(BH32,BH$12:BH$46)</f>
        <v>35</v>
      </c>
      <c r="BK32" s="731">
        <v>6</v>
      </c>
      <c r="BL32" s="717">
        <f>(IF(BK32=-1,0,(IF(BK32&lt;BK$3,0,IF(BK32&gt;BK$2,1,((-BK$3+BK32)/BK$4))))))*100</f>
        <v>60</v>
      </c>
      <c r="BM32" s="731">
        <v>4</v>
      </c>
      <c r="BN32" s="717">
        <f>(IF(BM32=-1,0,(IF(BM32&lt;BM$3,0,IF(BM32&gt;BM$2,1,((-BM$3+BM32)/BM$4))))))*100</f>
        <v>40</v>
      </c>
      <c r="BO32" s="716">
        <v>3</v>
      </c>
      <c r="BP32" s="717">
        <f>(IF(BO32=-1,0,(IF(BO32&lt;BO$3,0,IF(BO32&gt;BO$2,1,((-BO$3+BO32)/BO$4))))))*100</f>
        <v>30</v>
      </c>
      <c r="BQ32" s="721">
        <v>5</v>
      </c>
      <c r="BR32" s="719">
        <f>(IF(BQ32=-1,0,(IF(BQ32&lt;BQ$3,0,IF(BQ32&gt;BQ$2,1,((-BQ$3+BQ32)/BQ$4))))))*100</f>
        <v>50</v>
      </c>
      <c r="BS32" s="732">
        <v>3</v>
      </c>
      <c r="BT32" s="717">
        <f>(IF(BS32=-1,0,(IF(BS32&lt;BS$3,0,IF(BS32&gt;BS$2,1,((-BS$3+BS32)/BS$4))))))*100</f>
        <v>30</v>
      </c>
      <c r="BU32" s="732">
        <v>6</v>
      </c>
      <c r="BV32" s="717">
        <f>(IF(BU32=-1,0,(IF(BU32&lt;BU$3,0,IF(BU32&gt;BU$2,1,((-BU$3+BU32)/BU$4))))))*100</f>
        <v>60</v>
      </c>
      <c r="BW32" s="733">
        <f>+AVERAGE(BM32,BK32,BO32,BQ32,BS32,BU32)</f>
        <v>4.5</v>
      </c>
      <c r="BX32" s="734">
        <f>ROUND(AVERAGE(BL32,BN32,BP32,BR32,BT32,BV32),5)</f>
        <v>45</v>
      </c>
      <c r="BY32" s="719">
        <f>+ROUND(BX32,2)</f>
        <v>45</v>
      </c>
      <c r="BZ32" s="724">
        <f>+BY32</f>
        <v>45</v>
      </c>
      <c r="CA32" s="721">
        <f>RANK(BY32,BY$12:BY$46)</f>
        <v>35</v>
      </c>
      <c r="CB32" s="716">
        <v>23</v>
      </c>
      <c r="CC32" s="717">
        <f>(IF(CB32=-1,0,(IF(CB32&gt;CB$3,0,IF(CB32&lt;CB$2,1,((CB$3-CB32)/CB$4))))))*100</f>
        <v>66.666666666666657</v>
      </c>
      <c r="CD32" s="716">
        <v>55</v>
      </c>
      <c r="CE32" s="717">
        <f>(IF(CD32=-1,0,(IF(CD32&gt;CD$3,0,IF(CD32&lt;CD$2,1,((CD$3-CD32)/CD$4))))))*100</f>
        <v>99.072642967542507</v>
      </c>
      <c r="CF32" s="718">
        <v>20.780466060451101</v>
      </c>
      <c r="CG32" s="717">
        <f>(IF(CF32=-1,0,(IF(CF32&gt;CF$3,0,IF(CF32&lt;CF$2,1,((CF$3-CF32)/CF$4)^$CG$2)))))*100</f>
        <v>100</v>
      </c>
      <c r="CH32" s="717" t="s">
        <v>859</v>
      </c>
      <c r="CI32" s="716">
        <v>10.5</v>
      </c>
      <c r="CJ32" s="717">
        <f>IF(CI32="","",IF(CH32="N/A","No VAT",(IF(CI32="N/A",0,(IF(CI32&gt;CI$3,0,IF(CI32&lt;CI$2,1,((CI$3-CI32)/CI$4))))))*100))</f>
        <v>79</v>
      </c>
      <c r="CK32" s="718">
        <v>10.30952380952381</v>
      </c>
      <c r="CL32" s="717">
        <f>IF(CK32="","",IF(CH32="N/A","No VAT",(IF(CK32="N/A",0,(IF(CK32&gt;CK$3,0,IF(CK32&lt;CK$2,1,((CK$3-CK32)/CK$4))))))*100))</f>
        <v>86.275050560764853</v>
      </c>
      <c r="CM32" s="716">
        <v>4.5</v>
      </c>
      <c r="CN32" s="717">
        <f>IF(CM32="","",IF(CM32="N/A","No CIT",IF(CM32&gt;CM$3,0,IF(CM32&lt;CM$2,1,((CM$3-CM32)/CM$4)))*100))</f>
        <v>94.495412844036693</v>
      </c>
      <c r="CO32" s="718">
        <v>0</v>
      </c>
      <c r="CP32" s="717">
        <f>IF(CO32="","",IF(CO32="N/A","No CIT",IF(CO32&gt;CO$3,0,IF(CO32&lt;CO$2,1,((CO$3-CO32)/CO$4)))*100))</f>
        <v>100</v>
      </c>
      <c r="CQ32" s="719">
        <f>IF(OR(ISNUMBER(CJ32),ISNUMBER(CL32),ISNUMBER(CN32),ISNUMBER(CP32)),AVERAGE(CJ32,CL32,CN32,CP32),"")</f>
        <v>89.942615851200387</v>
      </c>
      <c r="CR32" s="735">
        <f>ROUND(AVERAGE(CC32,CE32,CG32,CQ32),5)</f>
        <v>88.920479999999998</v>
      </c>
      <c r="CS32" s="719">
        <f>+ROUND(CR32,2)</f>
        <v>88.92</v>
      </c>
      <c r="CT32" s="724">
        <f>+CS32</f>
        <v>88.92</v>
      </c>
      <c r="CU32" s="721">
        <f>RANK(CS32,CS$12:CS$46)</f>
        <v>7</v>
      </c>
      <c r="CV32" s="731">
        <v>0</v>
      </c>
      <c r="CW32" s="717">
        <f>(IF(CV32=-1,0,(IF(CV32&gt;CV$3,0,IF(CV32&lt;CV$2,1,((CV$3-CV32)/CV$4))))))*100</f>
        <v>100</v>
      </c>
      <c r="CX32" s="731">
        <v>0.5</v>
      </c>
      <c r="CY32" s="717">
        <f>(IF(CX32=-1,0,(IF(CX32&gt;CX$3,0,IF(CX32&lt;CX$2,1,((CX$3-CX32)/CX$4))))))*100</f>
        <v>100</v>
      </c>
      <c r="CZ32" s="731">
        <v>0</v>
      </c>
      <c r="DA32" s="717">
        <f>(IF(CZ32=-1,0,(IF(CZ32&gt;CZ$3,0,IF(CZ32&lt;CZ$2,1,((CZ$3-CZ32)/CZ$4))))))*100</f>
        <v>100</v>
      </c>
      <c r="DB32" s="731">
        <v>0</v>
      </c>
      <c r="DC32" s="717">
        <f>(IF(DB32=-1,0,(IF(DB32&gt;DB$3,0,IF(DB32&lt;DB$2,1,((DB$3-DB32)/DB$4))))))*100</f>
        <v>100</v>
      </c>
      <c r="DD32" s="731">
        <v>0</v>
      </c>
      <c r="DE32" s="717">
        <f>(IF(DD32=-1,0,(IF(DD32&gt;DD$3,0,IF(DD32&lt;DD$2,1,((DD$3-DD32)/DD$4))))))*100</f>
        <v>100</v>
      </c>
      <c r="DF32" s="731">
        <v>0.5</v>
      </c>
      <c r="DG32" s="717">
        <f>(IF(DF32=-1,0,(IF(DF32&gt;DF$3,0,IF(DF32&lt;DF$2,1,((DF$3-DF32)/DF$4))))))*100</f>
        <v>100</v>
      </c>
      <c r="DH32" s="731">
        <v>0</v>
      </c>
      <c r="DI32" s="717">
        <f>(IF(DH32=-1,0,(IF(DH32&gt;DH$3,0,IF(DH32&lt;DH$2,1,((DH$3-DH32)/DH$4))))))*100</f>
        <v>100</v>
      </c>
      <c r="DJ32" s="731">
        <v>0</v>
      </c>
      <c r="DK32" s="717">
        <f>(IF(DJ32=-1,0,(IF(DJ32&gt;DJ$3,0,IF(DJ32&lt;DJ$2,1,((DJ$3-DJ32)/DJ$4))))))*100</f>
        <v>100</v>
      </c>
      <c r="DL32" s="725">
        <f>ROUND(AVERAGE(CW32,CY32,DA32,DC32,DE32,DG32,DI32,DK32),5)</f>
        <v>100</v>
      </c>
      <c r="DM32" s="719">
        <f>+ROUND(DL32,2)</f>
        <v>100</v>
      </c>
      <c r="DN32" s="724">
        <f>+DM32</f>
        <v>100</v>
      </c>
      <c r="DO32" s="721">
        <f>RANK(DM32,DM$12:DM$46)</f>
        <v>1</v>
      </c>
      <c r="DP32" s="716">
        <v>8.5</v>
      </c>
      <c r="DQ32" s="717">
        <f>DP32/18*100</f>
        <v>47.222222222222221</v>
      </c>
      <c r="DR32" s="716">
        <v>321</v>
      </c>
      <c r="DS32" s="717">
        <f>(IF(DR32=-1,0,(IF(DR32&gt;DR$3,0,IF(DR32&lt;DR$2,1,((DR$3-DR32)/DR$4))))))*100</f>
        <v>83.524590163934434</v>
      </c>
      <c r="DT32" s="716">
        <v>9.6999999999999993</v>
      </c>
      <c r="DU32" s="717">
        <f>(IF(DT32=-1,0,(IF(DT32&gt;DT$3,0,IF(DT32&lt;DT$2,1,((DT$3-DT32)/DT$4))))))*100</f>
        <v>89.201349831271088</v>
      </c>
      <c r="DV32" s="725">
        <f>ROUND(AVERAGE(DQ32,DS32,DU32),5)</f>
        <v>73.316050000000004</v>
      </c>
      <c r="DW32" s="719">
        <f>+ROUND(DV32,2)</f>
        <v>73.319999999999993</v>
      </c>
      <c r="DX32" s="724">
        <f>+DW32</f>
        <v>73.319999999999993</v>
      </c>
      <c r="DY32" s="721">
        <f>RANK(DW32,DW$12:DW$46)</f>
        <v>8</v>
      </c>
      <c r="DZ32" s="718">
        <v>43.704895333524</v>
      </c>
      <c r="EA32" s="717">
        <f>(IF(DZ32=-1,0,(IF(DZ32&lt;DZ$3,0,IF(DZ32&gt;DZ$2,1,((-DZ$3+DZ32)/DZ$4))))))*100</f>
        <v>47.045097237377824</v>
      </c>
      <c r="EB32" s="716">
        <v>7</v>
      </c>
      <c r="EC32" s="717">
        <f>(IF(EB32=-1,0,(IF(EB32&lt;EB$3,0,IF(EB32&gt;EB$2,1,((-EB$3+EB32)/EB$4))))))*100</f>
        <v>43.75</v>
      </c>
      <c r="ED32" s="717">
        <f>ROUND(AVERAGE(EA32,EC32),5)</f>
        <v>45.397550000000003</v>
      </c>
      <c r="EE32" s="719">
        <f>+ROUND(ED32,2)</f>
        <v>45.4</v>
      </c>
      <c r="EF32" s="724">
        <f>+EE32</f>
        <v>45.4</v>
      </c>
      <c r="EG32" s="721">
        <f>RANK(EE32,EE$12:EE$46)</f>
        <v>34</v>
      </c>
      <c r="EH32" s="736"/>
      <c r="EI32" s="736"/>
      <c r="EJ32" s="736"/>
      <c r="EK32" s="721">
        <f>RANK(EM32,EM$12:EM$46)</f>
        <v>33</v>
      </c>
      <c r="EL32" s="737">
        <f>+EM32</f>
        <v>68.81</v>
      </c>
      <c r="EM32" s="738">
        <f>ROUND(EN32,2)</f>
        <v>68.81</v>
      </c>
      <c r="EN32" s="739">
        <f>AVERAGE(P32,AB32,AZ32,BG32,BX32,CR32,DL32,DV32,ED32,AN32)</f>
        <v>68.813702000000006</v>
      </c>
      <c r="EO32" s="740"/>
      <c r="EP32" s="741"/>
      <c r="EQ32" s="679"/>
    </row>
    <row r="33" spans="1:149" s="692" customFormat="1" ht="14.45" customHeight="1">
      <c r="A33" s="692" t="s">
        <v>53</v>
      </c>
      <c r="B33" s="743">
        <v>7.83</v>
      </c>
      <c r="C33" s="725">
        <v>59.82352941176471</v>
      </c>
      <c r="D33" s="743">
        <v>8.4149999999999991</v>
      </c>
      <c r="E33" s="725">
        <v>92.045226130653262</v>
      </c>
      <c r="F33" s="743">
        <v>17.817145184466295</v>
      </c>
      <c r="G33" s="725">
        <v>91.091427407766844</v>
      </c>
      <c r="H33" s="743">
        <v>7.83</v>
      </c>
      <c r="I33" s="725">
        <v>59.82352941176471</v>
      </c>
      <c r="J33" s="743">
        <v>8.4149999999999991</v>
      </c>
      <c r="K33" s="725">
        <v>92.045226130653262</v>
      </c>
      <c r="L33" s="743">
        <v>17.817145184466295</v>
      </c>
      <c r="M33" s="725">
        <v>91.091427407766844</v>
      </c>
      <c r="N33" s="743">
        <v>7.0583211034000004E-4</v>
      </c>
      <c r="O33" s="725">
        <v>99.999823541972418</v>
      </c>
      <c r="P33" s="725">
        <v>85.74</v>
      </c>
      <c r="Q33" s="719">
        <v>85.74</v>
      </c>
      <c r="R33" s="720">
        <v>85.74</v>
      </c>
      <c r="S33" s="721">
        <v>93</v>
      </c>
      <c r="T33" s="742">
        <v>13</v>
      </c>
      <c r="U33" s="725">
        <v>68</v>
      </c>
      <c r="V33" s="743">
        <v>86.44</v>
      </c>
      <c r="W33" s="725">
        <v>82.582132564841487</v>
      </c>
      <c r="X33" s="743">
        <v>9.8273472467612351</v>
      </c>
      <c r="Y33" s="725">
        <v>50.863263766193825</v>
      </c>
      <c r="Z33" s="743">
        <v>11.66</v>
      </c>
      <c r="AA33" s="725">
        <v>77.73333333333332</v>
      </c>
      <c r="AB33" s="725">
        <v>69.79468</v>
      </c>
      <c r="AC33" s="742">
        <v>69.790000000000006</v>
      </c>
      <c r="AD33" s="724">
        <v>69.790000000000006</v>
      </c>
      <c r="AE33" s="721">
        <v>83</v>
      </c>
      <c r="AF33" s="743">
        <v>6.83</v>
      </c>
      <c r="AG33" s="725">
        <v>36.166666666666657</v>
      </c>
      <c r="AH33" s="743">
        <v>100.44</v>
      </c>
      <c r="AI33" s="725">
        <v>64.156521739130426</v>
      </c>
      <c r="AJ33" s="743">
        <v>336.65644128907542</v>
      </c>
      <c r="AK33" s="725">
        <v>95.843747638406469</v>
      </c>
      <c r="AL33" s="743">
        <v>6.17</v>
      </c>
      <c r="AM33" s="725">
        <v>77.125</v>
      </c>
      <c r="AN33" s="725">
        <v>68.322980000000001</v>
      </c>
      <c r="AO33" s="719">
        <v>68.319999999999993</v>
      </c>
      <c r="AP33" s="720">
        <v>68.319999999999993</v>
      </c>
      <c r="AQ33" s="721">
        <v>98</v>
      </c>
      <c r="AR33" s="743">
        <v>7.66</v>
      </c>
      <c r="AS33" s="725">
        <v>44.5</v>
      </c>
      <c r="AT33" s="743">
        <v>42.09</v>
      </c>
      <c r="AU33" s="725">
        <v>80.339712918660283</v>
      </c>
      <c r="AV33" s="743">
        <v>5.2207775574964712</v>
      </c>
      <c r="AW33" s="725">
        <v>65.194816283356857</v>
      </c>
      <c r="AX33" s="743">
        <v>16.254999999999999</v>
      </c>
      <c r="AY33" s="725">
        <v>54.183333333333337</v>
      </c>
      <c r="AZ33" s="728">
        <v>61.054470000000002</v>
      </c>
      <c r="BA33" s="719">
        <v>61.05</v>
      </c>
      <c r="BB33" s="720">
        <v>61.05</v>
      </c>
      <c r="BC33" s="721">
        <v>101</v>
      </c>
      <c r="BD33" s="742">
        <v>8</v>
      </c>
      <c r="BE33" s="742">
        <v>10</v>
      </c>
      <c r="BF33" s="722">
        <v>18</v>
      </c>
      <c r="BG33" s="729">
        <v>90</v>
      </c>
      <c r="BH33" s="730">
        <v>90</v>
      </c>
      <c r="BI33" s="720">
        <v>90</v>
      </c>
      <c r="BJ33" s="721">
        <v>5</v>
      </c>
      <c r="BK33" s="719">
        <v>8</v>
      </c>
      <c r="BL33" s="725">
        <v>80</v>
      </c>
      <c r="BM33" s="742">
        <v>5</v>
      </c>
      <c r="BN33" s="725">
        <v>50</v>
      </c>
      <c r="BO33" s="742">
        <v>5</v>
      </c>
      <c r="BP33" s="725">
        <v>50</v>
      </c>
      <c r="BQ33" s="742">
        <v>8</v>
      </c>
      <c r="BR33" s="725">
        <v>80</v>
      </c>
      <c r="BS33" s="742">
        <v>6</v>
      </c>
      <c r="BT33" s="725">
        <v>60</v>
      </c>
      <c r="BU33" s="742">
        <v>4</v>
      </c>
      <c r="BV33" s="725">
        <v>40</v>
      </c>
      <c r="BW33" s="733">
        <v>6</v>
      </c>
      <c r="BX33" s="734">
        <v>60</v>
      </c>
      <c r="BY33" s="719">
        <v>60</v>
      </c>
      <c r="BZ33" s="724">
        <v>60</v>
      </c>
      <c r="CA33" s="721">
        <v>53</v>
      </c>
      <c r="CB33" s="742">
        <v>6</v>
      </c>
      <c r="CC33" s="725">
        <v>95</v>
      </c>
      <c r="CD33" s="742">
        <v>286</v>
      </c>
      <c r="CE33" s="725">
        <v>63.369397217928899</v>
      </c>
      <c r="CF33" s="743">
        <v>51.995407516588898</v>
      </c>
      <c r="CG33" s="725">
        <v>62.233896082821715</v>
      </c>
      <c r="CH33" s="742" t="s">
        <v>859</v>
      </c>
      <c r="CI33" s="742">
        <v>20</v>
      </c>
      <c r="CJ33" s="725">
        <v>60</v>
      </c>
      <c r="CK33" s="743">
        <v>37.166666666666664</v>
      </c>
      <c r="CL33" s="725">
        <v>34.427284427284434</v>
      </c>
      <c r="CM33" s="742">
        <v>14.5</v>
      </c>
      <c r="CN33" s="725">
        <v>76.146788990825684</v>
      </c>
      <c r="CO33" s="743">
        <v>35</v>
      </c>
      <c r="CP33" s="725">
        <v>0</v>
      </c>
      <c r="CQ33" s="719">
        <v>42.643518354527529</v>
      </c>
      <c r="CR33" s="735">
        <v>65.811700000000002</v>
      </c>
      <c r="CS33" s="719">
        <v>65.81</v>
      </c>
      <c r="CT33" s="724">
        <v>65.81</v>
      </c>
      <c r="CU33" s="721">
        <v>114</v>
      </c>
      <c r="CV33" s="732">
        <v>20.3888888888889</v>
      </c>
      <c r="CW33" s="725">
        <v>87.80573025856043</v>
      </c>
      <c r="CX33" s="732">
        <v>8</v>
      </c>
      <c r="CY33" s="725">
        <v>95.857988165680467</v>
      </c>
      <c r="CZ33" s="732">
        <v>400</v>
      </c>
      <c r="DA33" s="725">
        <v>62.264150943396224</v>
      </c>
      <c r="DB33" s="732">
        <v>60</v>
      </c>
      <c r="DC33" s="725">
        <v>85</v>
      </c>
      <c r="DD33" s="732">
        <v>44.2222222222222</v>
      </c>
      <c r="DE33" s="725">
        <v>84.508164078056552</v>
      </c>
      <c r="DF33" s="732">
        <v>17.5555555555556</v>
      </c>
      <c r="DG33" s="725">
        <v>93.072989307298911</v>
      </c>
      <c r="DH33" s="732">
        <v>450</v>
      </c>
      <c r="DI33" s="725">
        <v>62.5</v>
      </c>
      <c r="DJ33" s="732">
        <v>100</v>
      </c>
      <c r="DK33" s="725">
        <v>85.714285714285708</v>
      </c>
      <c r="DL33" s="725">
        <v>82.090410000000006</v>
      </c>
      <c r="DM33" s="719">
        <v>82.09</v>
      </c>
      <c r="DN33" s="724">
        <v>82.09</v>
      </c>
      <c r="DO33" s="721">
        <v>61</v>
      </c>
      <c r="DP33" s="743">
        <v>10.094999999999999</v>
      </c>
      <c r="DQ33" s="725">
        <v>56.083333333333336</v>
      </c>
      <c r="DR33" s="743">
        <v>340.65</v>
      </c>
      <c r="DS33" s="725">
        <v>81.913934426229503</v>
      </c>
      <c r="DT33" s="743">
        <v>32.972999999999999</v>
      </c>
      <c r="DU33" s="725">
        <v>63.022497187851513</v>
      </c>
      <c r="DV33" s="725">
        <v>67.006590000000003</v>
      </c>
      <c r="DW33" s="719">
        <v>67.010000000000005</v>
      </c>
      <c r="DX33" s="724">
        <v>67.010000000000005</v>
      </c>
      <c r="DY33" s="721">
        <v>40</v>
      </c>
      <c r="DZ33" s="743">
        <v>69.060755278965402</v>
      </c>
      <c r="EA33" s="725">
        <v>74.338810849263083</v>
      </c>
      <c r="EB33" s="742">
        <v>11.5</v>
      </c>
      <c r="EC33" s="725">
        <v>71.875</v>
      </c>
      <c r="ED33" s="725">
        <v>73.106909999999999</v>
      </c>
      <c r="EE33" s="719">
        <v>73.11</v>
      </c>
      <c r="EF33" s="724">
        <v>73.11</v>
      </c>
      <c r="EG33" s="721">
        <v>30</v>
      </c>
      <c r="EH33" s="745"/>
      <c r="EI33" s="721">
        <v>2</v>
      </c>
      <c r="EJ33" s="745"/>
      <c r="EK33" s="721">
        <v>47</v>
      </c>
      <c r="EL33" s="737">
        <v>72.290000000000006</v>
      </c>
      <c r="EM33" s="746">
        <v>72.290000000000006</v>
      </c>
      <c r="EN33" s="747">
        <v>72.292773999999994</v>
      </c>
      <c r="EO33" s="748">
        <v>1</v>
      </c>
      <c r="EP33" s="741"/>
    </row>
    <row r="34" spans="1:149" ht="14.45" customHeight="1">
      <c r="A34" s="692" t="s">
        <v>36</v>
      </c>
      <c r="B34" s="716">
        <v>4</v>
      </c>
      <c r="C34" s="717">
        <f t="shared" ref="C34:C45" si="92">(IF(B34=-1,0,(IF(B34&gt;B$3,0,IF(B34&lt;B$2,1,((B$3-B34)/B$4))))))*100</f>
        <v>82.35294117647058</v>
      </c>
      <c r="D34" s="716">
        <v>4</v>
      </c>
      <c r="E34" s="717">
        <f t="shared" ref="E34:E45" si="93">(IF(D34=-1,0,(IF(D34&gt;D$3,0,IF(D34&lt;D$2,1,((D$3-D34)/D$4))))))*100</f>
        <v>96.482412060301499</v>
      </c>
      <c r="F34" s="718">
        <v>4.4975025873899197</v>
      </c>
      <c r="G34" s="717">
        <f t="shared" ref="G34:G45" si="94">(IF(F34=-1,0,(IF(F34&gt;F$3,0,IF(F34&lt;F$2,1,((F$3-F34)/F$4))))))*100</f>
        <v>97.751248706305034</v>
      </c>
      <c r="H34" s="716">
        <v>4</v>
      </c>
      <c r="I34" s="717">
        <f t="shared" ref="I34:I45" si="95">(IF(H34=-1,0,(IF(H34&gt;H$3,0,IF(H34&lt;H$2,1,((H$3-H34)/H$4))))))*100</f>
        <v>82.35294117647058</v>
      </c>
      <c r="J34" s="716">
        <v>4</v>
      </c>
      <c r="K34" s="717">
        <f t="shared" ref="K34:K45" si="96">(IF(J34=-1,0,(IF(J34&gt;J$3,0,IF(J34&lt;J$2,1,((J$3-J34)/J$4))))))*100</f>
        <v>96.482412060301499</v>
      </c>
      <c r="L34" s="718">
        <v>4.4975025873899197</v>
      </c>
      <c r="M34" s="717">
        <f t="shared" ref="M34:M45" si="97">(IF(L34=-1,0,(IF(L34&gt;L$3,0,IF(L34&lt;L$2,1,((L$3-L34)/L$4))))))*100</f>
        <v>97.751248706305034</v>
      </c>
      <c r="N34" s="718">
        <v>0</v>
      </c>
      <c r="O34" s="717">
        <f t="shared" ref="O34:O45" si="98">(IF(N34=-1,0,(IF(N34&gt;N$3,0,IF(N34&lt;N$2,1,((N$3-N34)/N$4))))))*100</f>
        <v>100</v>
      </c>
      <c r="P34" s="717">
        <f t="shared" ref="P34:P45" si="99">ROUND(25%*O34+12.5%*C34+12.5%*E34+12.5%*G34+12.5%*I34+12.5%*K34+12.5%*M34,5)</f>
        <v>94.146649999999994</v>
      </c>
      <c r="Q34" s="719">
        <f t="shared" ref="Q34:Q45" si="100">ROUND(P34,2)</f>
        <v>94.15</v>
      </c>
      <c r="R34" s="720">
        <f t="shared" ref="R34:R45" si="101">+ROUND(P34,2)</f>
        <v>94.15</v>
      </c>
      <c r="S34" s="721">
        <f t="shared" ref="S34:S45" si="102">RANK(Q34,Q$12:Q$46)</f>
        <v>11</v>
      </c>
      <c r="T34" s="722">
        <v>13</v>
      </c>
      <c r="U34" s="717">
        <f t="shared" ref="U34:U45" si="103">(IF(T34=-1,0,(IF(T34&gt;T$3,0,IF(T34&lt;T$2,1,((T$3-T34)/T$4))))))*100</f>
        <v>68</v>
      </c>
      <c r="V34" s="722">
        <v>161</v>
      </c>
      <c r="W34" s="717">
        <f t="shared" ref="W34:W45" si="104">(IF(V34=-1,0,(IF(V34&gt;V$3,0,IF(V34&lt;V$2,1,((V$3-V34)/V$4))))))*100</f>
        <v>61.095100864553309</v>
      </c>
      <c r="X34" s="723">
        <v>3.6907219547294101</v>
      </c>
      <c r="Y34" s="717">
        <f t="shared" ref="Y34:Y45" si="105">(IF(X34=-1,0,(IF(X34&gt;X$3,0,IF(X34&lt;X$2,1,((X$3-X34)/X$4))))))*100</f>
        <v>81.546390226352941</v>
      </c>
      <c r="Z34" s="716">
        <v>10</v>
      </c>
      <c r="AA34" s="717">
        <f t="shared" ref="AA34:AA45" si="106">IF(Z34="No Practice", 0, Z34/15*100)</f>
        <v>66.666666666666657</v>
      </c>
      <c r="AB34" s="717">
        <f t="shared" ref="AB34:AB45" si="107">ROUND(AVERAGE(U34,W34,Y34,AA34),5)</f>
        <v>69.327039999999997</v>
      </c>
      <c r="AC34" s="716">
        <f t="shared" ref="AC34:AC45" si="108">+ROUND(AB34,2)</f>
        <v>69.33</v>
      </c>
      <c r="AD34" s="724">
        <f t="shared" ref="AD34:AD45" si="109">ROUND(AB34,2)</f>
        <v>69.33</v>
      </c>
      <c r="AE34" s="721">
        <f t="shared" ref="AE34:AE45" si="110">RANK(AC34,AC$12:AC$46)</f>
        <v>31</v>
      </c>
      <c r="AF34" s="722">
        <v>5</v>
      </c>
      <c r="AG34" s="717">
        <f t="shared" ref="AG34:AG45" si="111">(IF(AF34=-1,0,(IF(AF34&gt;AF$3,0,IF(AF34&lt;AF$2,1,((AF$3-AF34)/AF$4))))))*100</f>
        <v>66.666666666666657</v>
      </c>
      <c r="AH34" s="722">
        <v>110</v>
      </c>
      <c r="AI34" s="717">
        <f t="shared" ref="AI34:AI45" si="112">(IF(AH34=-1,0,(IF(AH34&gt;AH$3,0,IF(AH34&lt;AH$2,1,((AH$3-AH34)/AH$4))))))*100</f>
        <v>60</v>
      </c>
      <c r="AJ34" s="723">
        <v>29.885904693206001</v>
      </c>
      <c r="AK34" s="717">
        <f t="shared" ref="AK34:AK45" si="113">(IF(AJ34=-1,0,(IF(AJ34&gt;AJ$3,0,IF(AJ34&lt;AJ$2,1,((AJ$3-AJ34)/AJ$4))))))*100</f>
        <v>99.631038213664127</v>
      </c>
      <c r="AL34" s="716">
        <v>8</v>
      </c>
      <c r="AM34" s="717">
        <f t="shared" ref="AM34:AM45" si="114">+IF(AL34="No Practice",0,AL34/8)*100</f>
        <v>100</v>
      </c>
      <c r="AN34" s="725">
        <f t="shared" ref="AN34:AN45" si="115">ROUND(AVERAGE(AG34,AI34,AK34,AM34),5)</f>
        <v>81.574430000000007</v>
      </c>
      <c r="AO34" s="726">
        <f t="shared" ref="AO34:AO45" si="116">ROUND(AN34,2)</f>
        <v>81.569999999999993</v>
      </c>
      <c r="AP34" s="720">
        <f t="shared" ref="AP34:AP45" si="117">ROUND(AN34,2)</f>
        <v>81.569999999999993</v>
      </c>
      <c r="AQ34" s="721">
        <f t="shared" ref="AQ34:AQ45" si="118">RANK(AO34,AO$12:AO$46)</f>
        <v>22</v>
      </c>
      <c r="AR34" s="727">
        <v>5</v>
      </c>
      <c r="AS34" s="717">
        <f t="shared" ref="AS34:AS45" si="119">(IF(AR34=-1,0,(IF(AR34&gt;AR$3,0,IF(AR34&lt;AR$2,1,((AR$3-AR34)/AR$4))))))*100</f>
        <v>66.666666666666657</v>
      </c>
      <c r="AT34" s="727">
        <v>2.5</v>
      </c>
      <c r="AU34" s="717">
        <f t="shared" ref="AU34:AU45" si="120">(IF(AT34=-1,0,(IF(AT34&gt;AT$3,0,IF(AT34&lt;AT$2,1,((AT$3-AT34)/AT$4))))))*100</f>
        <v>99.282296650717711</v>
      </c>
      <c r="AV34" s="723">
        <v>6.1196060840865396</v>
      </c>
      <c r="AW34" s="717">
        <f t="shared" ref="AW34:AW45" si="121">(IF(AV34=-1,0,(IF(AV34&gt;AV$3,0,IF(AV34&lt;AV$2,1,((AV$3-AV34)/AV$4))))))*100</f>
        <v>59.202626106089738</v>
      </c>
      <c r="AX34" s="716">
        <v>28.5</v>
      </c>
      <c r="AY34" s="717">
        <f t="shared" ref="AY34:AY45" si="122">+IF(AX34="No Practice",0,AX34/30)*100</f>
        <v>95</v>
      </c>
      <c r="AZ34" s="728">
        <f t="shared" ref="AZ34:AZ45" si="123">ROUND(AVERAGE(AS34,AU34,AW34,AY34),5)</f>
        <v>80.037899999999993</v>
      </c>
      <c r="BA34" s="726">
        <f t="shared" ref="BA34:BA45" si="124">+ROUND(AZ34,2)</f>
        <v>80.040000000000006</v>
      </c>
      <c r="BB34" s="720">
        <f t="shared" ref="BB34:BB45" si="125">+ROUND(AZ34,2)</f>
        <v>80.040000000000006</v>
      </c>
      <c r="BC34" s="721">
        <f t="shared" ref="BC34:BC45" si="126">RANK(BA34,BA$12:BA$46)</f>
        <v>14</v>
      </c>
      <c r="BD34" s="716">
        <v>7</v>
      </c>
      <c r="BE34" s="722">
        <v>3</v>
      </c>
      <c r="BF34" s="722">
        <f t="shared" ref="BF34:BF45" si="127">BD34+BE34</f>
        <v>10</v>
      </c>
      <c r="BG34" s="729">
        <f t="shared" ref="BG34:BG45" si="128">(IF(BF34=-1,0,(IF(BF34&lt;BF$3,0,IF(BF34&gt;BF$2,1,((-BF$3+BF34)/BF$4))))))*100</f>
        <v>50</v>
      </c>
      <c r="BH34" s="730">
        <f t="shared" ref="BH34:BH45" si="129">ROUND(BG34,2)</f>
        <v>50</v>
      </c>
      <c r="BI34" s="720">
        <f t="shared" ref="BI34:BI45" si="130">ROUND(BG34,2)</f>
        <v>50</v>
      </c>
      <c r="BJ34" s="721">
        <f t="shared" ref="BJ34:BJ45" si="131">RANK(BH34,BH$12:BH$46)</f>
        <v>25</v>
      </c>
      <c r="BK34" s="731">
        <v>4</v>
      </c>
      <c r="BL34" s="717">
        <f t="shared" ref="BL34:BL45" si="132">(IF(BK34=-1,0,(IF(BK34&lt;BK$3,0,IF(BK34&gt;BK$2,1,((-BK$3+BK34)/BK$4))))))*100</f>
        <v>40</v>
      </c>
      <c r="BM34" s="731">
        <v>4</v>
      </c>
      <c r="BN34" s="717">
        <f t="shared" ref="BN34:BN45" si="133">(IF(BM34=-1,0,(IF(BM34&lt;BM$3,0,IF(BM34&gt;BM$2,1,((-BM$3+BM34)/BM$4))))))*100</f>
        <v>40</v>
      </c>
      <c r="BO34" s="716">
        <v>6</v>
      </c>
      <c r="BP34" s="717">
        <f t="shared" ref="BP34:BP45" si="134">(IF(BO34=-1,0,(IF(BO34&lt;BO$3,0,IF(BO34&gt;BO$2,1,((-BO$3+BO34)/BO$4))))))*100</f>
        <v>60</v>
      </c>
      <c r="BQ34" s="721">
        <v>7</v>
      </c>
      <c r="BR34" s="719">
        <f t="shared" ref="BR34:BR45" si="135">(IF(BQ34=-1,0,(IF(BQ34&lt;BQ$3,0,IF(BQ34&gt;BQ$2,1,((-BQ$3+BQ34)/BQ$4))))))*100</f>
        <v>70</v>
      </c>
      <c r="BS34" s="732">
        <v>6</v>
      </c>
      <c r="BT34" s="717">
        <f t="shared" ref="BT34:BT45" si="136">(IF(BS34=-1,0,(IF(BS34&lt;BS$3,0,IF(BS34&gt;BS$2,1,((-BS$3+BS34)/BS$4))))))*100</f>
        <v>60</v>
      </c>
      <c r="BU34" s="732">
        <v>7</v>
      </c>
      <c r="BV34" s="717">
        <f t="shared" ref="BV34:BV45" si="137">(IF(BU34=-1,0,(IF(BU34&lt;BU$3,0,IF(BU34&gt;BU$2,1,((-BU$3+BU34)/BU$4))))))*100</f>
        <v>70</v>
      </c>
      <c r="BW34" s="733">
        <f t="shared" ref="BW34:BW45" si="138">+AVERAGE(BM34,BK34,BO34,BQ34,BS34,BU34)</f>
        <v>5.666666666666667</v>
      </c>
      <c r="BX34" s="734">
        <f t="shared" ref="BX34:BX45" si="139">ROUND(AVERAGE(BL34,BN34,BP34,BR34,BT34,BV34),5)</f>
        <v>56.666670000000003</v>
      </c>
      <c r="BY34" s="719">
        <f t="shared" ref="BY34:BY45" si="140">+ROUND(BX34,2)</f>
        <v>56.67</v>
      </c>
      <c r="BZ34" s="724">
        <f t="shared" ref="BZ34:BZ45" si="141">+BY34</f>
        <v>56.67</v>
      </c>
      <c r="CA34" s="721">
        <f t="shared" ref="CA34:CA45" si="142">RANK(BY34,BY$12:BY$46)</f>
        <v>29</v>
      </c>
      <c r="CB34" s="716">
        <v>9</v>
      </c>
      <c r="CC34" s="717">
        <f t="shared" ref="CC34:CC45" si="143">(IF(CB34=-1,0,(IF(CB34&gt;CB$3,0,IF(CB34&lt;CB$2,1,((CB$3-CB34)/CB$4))))))*100</f>
        <v>90</v>
      </c>
      <c r="CD34" s="716">
        <v>119</v>
      </c>
      <c r="CE34" s="717">
        <f t="shared" ref="CE34:CE45" si="144">(IF(CD34=-1,0,(IF(CD34&gt;CD$3,0,IF(CD34&lt;CD$2,1,((CD$3-CD34)/CD$4))))))*100</f>
        <v>89.180834621329211</v>
      </c>
      <c r="CF34" s="718">
        <v>40.394595104384699</v>
      </c>
      <c r="CG34" s="717">
        <f t="shared" ref="CG34:CG45" si="145">(IF(CF34=-1,0,(IF(CF34&gt;CF$3,0,IF(CF34&lt;CF$2,1,((CF$3-CF34)/CF$4)^$CG$2)))))*100</f>
        <v>79.705705055491521</v>
      </c>
      <c r="CH34" s="717" t="s">
        <v>861</v>
      </c>
      <c r="CI34" s="716">
        <v>0</v>
      </c>
      <c r="CJ34" s="717">
        <f t="shared" ref="CJ34:CJ45" si="146">IF(CI34="","",IF(CH34="N/A","No VAT",(IF(CI34="N/A",0,(IF(CI34&gt;CI$3,0,IF(CI34&lt;CI$2,1,((CI$3-CI34)/CI$4))))))*100))</f>
        <v>100</v>
      </c>
      <c r="CK34" s="718">
        <v>14.5</v>
      </c>
      <c r="CL34" s="717">
        <f t="shared" ref="CL34:CL45" si="147">IF(CK34="","",IF(CH34="N/A","No VAT",(IF(CK34="N/A",0,(IF(CK34&gt;CK$3,0,IF(CK34&lt;CK$2,1,((CK$3-CK34)/CK$4))))))*100))</f>
        <v>78.185328185328189</v>
      </c>
      <c r="CM34" s="716">
        <v>4</v>
      </c>
      <c r="CN34" s="717">
        <f t="shared" ref="CN34:CN45" si="148">IF(CM34="","",IF(CM34="N/A","No CIT",IF(CM34&gt;CM$3,0,IF(CM34&lt;CM$2,1,((CM$3-CM34)/CM$4)))*100))</f>
        <v>95.412844036697251</v>
      </c>
      <c r="CO34" s="718">
        <v>0</v>
      </c>
      <c r="CP34" s="717">
        <f t="shared" ref="CP34:CP45" si="149">IF(CO34="","",IF(CO34="N/A","No CIT",IF(CO34&gt;CO$3,0,IF(CO34&lt;CO$2,1,((CO$3-CO34)/CO$4)))*100))</f>
        <v>100</v>
      </c>
      <c r="CQ34" s="719">
        <f t="shared" ref="CQ34:CQ45" si="150">IF(OR(ISNUMBER(CJ34),ISNUMBER(CL34),ISNUMBER(CN34),ISNUMBER(CP34)),AVERAGE(CJ34,CL34,CN34,CP34),"")</f>
        <v>93.399543055506356</v>
      </c>
      <c r="CR34" s="735">
        <f t="shared" ref="CR34:CR45" si="151">ROUND(AVERAGE(CC34,CE34,CG34,CQ34),5)</f>
        <v>88.071520000000007</v>
      </c>
      <c r="CS34" s="719">
        <f t="shared" ref="CS34:CS45" si="152">+ROUND(CR34,2)</f>
        <v>88.07</v>
      </c>
      <c r="CT34" s="724">
        <f t="shared" ref="CT34:CT45" si="153">+CS34</f>
        <v>88.07</v>
      </c>
      <c r="CU34" s="721">
        <f t="shared" ref="CU34:CU45" si="154">RANK(CS34,CS$12:CS$46)</f>
        <v>10</v>
      </c>
      <c r="CV34" s="731">
        <v>0</v>
      </c>
      <c r="CW34" s="717">
        <f t="shared" ref="CW34:CW45" si="155">(IF(CV34=-1,0,(IF(CV34&gt;CV$3,0,IF(CV34&lt;CV$2,1,((CV$3-CV34)/CV$4))))))*100</f>
        <v>100</v>
      </c>
      <c r="CX34" s="731">
        <v>0.5</v>
      </c>
      <c r="CY34" s="717">
        <f t="shared" ref="CY34:CY45" si="156">(IF(CX34=-1,0,(IF(CX34&gt;CX$3,0,IF(CX34&lt;CX$2,1,((CX$3-CX34)/CX$4))))))*100</f>
        <v>100</v>
      </c>
      <c r="CZ34" s="731">
        <v>0</v>
      </c>
      <c r="DA34" s="717">
        <f t="shared" ref="DA34:DA45" si="157">(IF(CZ34=-1,0,(IF(CZ34&gt;CZ$3,0,IF(CZ34&lt;CZ$2,1,((CZ$3-CZ34)/CZ$4))))))*100</f>
        <v>100</v>
      </c>
      <c r="DB34" s="731">
        <v>0</v>
      </c>
      <c r="DC34" s="717">
        <f t="shared" ref="DC34:DC45" si="158">(IF(DB34=-1,0,(IF(DB34&gt;DB$3,0,IF(DB34&lt;DB$2,1,((DB$3-DB34)/DB$4))))))*100</f>
        <v>100</v>
      </c>
      <c r="DD34" s="731">
        <v>0</v>
      </c>
      <c r="DE34" s="717">
        <f t="shared" ref="DE34:DE45" si="159">(IF(DD34=-1,0,(IF(DD34&gt;DD$3,0,IF(DD34&lt;DD$2,1,((DD$3-DD34)/DD$4))))))*100</f>
        <v>100</v>
      </c>
      <c r="DF34" s="731">
        <v>0.5</v>
      </c>
      <c r="DG34" s="717">
        <f t="shared" ref="DG34:DG45" si="160">(IF(DF34=-1,0,(IF(DF34&gt;DF$3,0,IF(DF34&lt;DF$2,1,((DF$3-DF34)/DF$4))))))*100</f>
        <v>100</v>
      </c>
      <c r="DH34" s="731">
        <v>0</v>
      </c>
      <c r="DI34" s="717">
        <f t="shared" ref="DI34:DI45" si="161">(IF(DH34=-1,0,(IF(DH34&gt;DH$3,0,IF(DH34&lt;DH$2,1,((DH$3-DH34)/DH$4))))))*100</f>
        <v>100</v>
      </c>
      <c r="DJ34" s="731">
        <v>0</v>
      </c>
      <c r="DK34" s="717">
        <f t="shared" ref="DK34:DK45" si="162">(IF(DJ34=-1,0,(IF(DJ34&gt;DJ$3,0,IF(DJ34&lt;DJ$2,1,((DJ$3-DJ34)/DJ$4))))))*100</f>
        <v>100</v>
      </c>
      <c r="DL34" s="725">
        <f t="shared" ref="DL34:DL45" si="163">ROUND(AVERAGE(CW34,CY34,DA34,DC34,DE34,DG34,DI34,DK34),5)</f>
        <v>100</v>
      </c>
      <c r="DM34" s="719">
        <f t="shared" ref="DM34:DM45" si="164">+ROUND(DL34,2)</f>
        <v>100</v>
      </c>
      <c r="DN34" s="724">
        <f t="shared" ref="DN34:DN45" si="165">+DM34</f>
        <v>100</v>
      </c>
      <c r="DO34" s="721">
        <f t="shared" ref="DO34:DO45" si="166">RANK(DM34,DM$12:DM$46)</f>
        <v>1</v>
      </c>
      <c r="DP34" s="716">
        <v>7</v>
      </c>
      <c r="DQ34" s="717">
        <f t="shared" ref="DQ34:DQ45" si="167">DP34/18*100</f>
        <v>38.888888888888893</v>
      </c>
      <c r="DR34" s="716">
        <v>514</v>
      </c>
      <c r="DS34" s="717">
        <f t="shared" ref="DS34:DS45" si="168">(IF(DR34=-1,0,(IF(DR34&gt;DR$3,0,IF(DR34&lt;DR$2,1,((DR$3-DR34)/DR$4))))))*100</f>
        <v>67.704918032786892</v>
      </c>
      <c r="DT34" s="716">
        <v>23.9</v>
      </c>
      <c r="DU34" s="717">
        <f t="shared" ref="DU34:DU45" si="169">(IF(DT34=-1,0,(IF(DT34&gt;DT$3,0,IF(DT34&lt;DT$2,1,((DT$3-DT34)/DT$4))))))*100</f>
        <v>73.228346456692904</v>
      </c>
      <c r="DV34" s="725">
        <f t="shared" ref="DV34:DV45" si="170">ROUND(AVERAGE(DQ34,DS34,DU34),5)</f>
        <v>59.940719999999999</v>
      </c>
      <c r="DW34" s="719">
        <f t="shared" ref="DW34:DW45" si="171">+ROUND(DV34,2)</f>
        <v>59.94</v>
      </c>
      <c r="DX34" s="724">
        <f t="shared" ref="DX34:DX45" si="172">+DW34</f>
        <v>59.94</v>
      </c>
      <c r="DY34" s="721">
        <f t="shared" ref="DY34:DY45" si="173">RANK(DW34,DW$12:DW$46)</f>
        <v>28</v>
      </c>
      <c r="DZ34" s="718">
        <v>89.292393222918406</v>
      </c>
      <c r="EA34" s="717">
        <f t="shared" ref="EA34:EA45" si="174">(IF(DZ34=-1,0,(IF(DZ34&lt;DZ$3,0,IF(DZ34&gt;DZ$2,1,((-DZ$3+DZ34)/DZ$4))))))*100</f>
        <v>96.11667731207578</v>
      </c>
      <c r="EB34" s="716">
        <v>11.5</v>
      </c>
      <c r="EC34" s="717">
        <f t="shared" ref="EC34:EC45" si="175">(IF(EB34=-1,0,(IF(EB34&lt;EB$3,0,IF(EB34&gt;EB$2,1,((-EB$3+EB34)/EB$4))))))*100</f>
        <v>71.875</v>
      </c>
      <c r="ED34" s="717">
        <f t="shared" ref="ED34:ED45" si="176">ROUND(AVERAGE(EA34,EC34),5)</f>
        <v>83.995840000000001</v>
      </c>
      <c r="EE34" s="719">
        <f t="shared" ref="EE34:EE45" si="177">+ROUND(ED34,2)</f>
        <v>84</v>
      </c>
      <c r="EF34" s="724">
        <f t="shared" ref="EF34:EF45" si="178">+EE34</f>
        <v>84</v>
      </c>
      <c r="EG34" s="721">
        <f t="shared" ref="EG34:EG45" si="179">RANK(EE34,EE$12:EE$46)</f>
        <v>10</v>
      </c>
      <c r="EH34" s="736"/>
      <c r="EI34" s="736"/>
      <c r="EJ34" s="736"/>
      <c r="EK34" s="721">
        <f t="shared" ref="EK34:EK45" si="180">RANK(EM34,EM$12:EM$46)</f>
        <v>20</v>
      </c>
      <c r="EL34" s="737">
        <f t="shared" ref="EL34:EL45" si="181">+EM34</f>
        <v>76.38</v>
      </c>
      <c r="EM34" s="738">
        <f t="shared" ref="EM34:EM45" si="182">ROUND(EN34,2)</f>
        <v>76.38</v>
      </c>
      <c r="EN34" s="739">
        <f t="shared" ref="EN34:EN45" si="183">AVERAGE(P34,AB34,AZ34,BG34,BX34,CR34,DL34,DV34,ED34,AN34)</f>
        <v>76.376076999999995</v>
      </c>
      <c r="EO34" s="740"/>
      <c r="EP34" s="741"/>
      <c r="EQ34" s="679"/>
    </row>
    <row r="35" spans="1:149" ht="14.45" customHeight="1">
      <c r="A35" s="692" t="s">
        <v>54</v>
      </c>
      <c r="B35" s="716">
        <v>1</v>
      </c>
      <c r="C35" s="717">
        <f t="shared" si="92"/>
        <v>100</v>
      </c>
      <c r="D35" s="716">
        <v>0.5</v>
      </c>
      <c r="E35" s="717">
        <f t="shared" si="93"/>
        <v>100</v>
      </c>
      <c r="F35" s="718">
        <v>0.30629337026142001</v>
      </c>
      <c r="G35" s="717">
        <f t="shared" si="94"/>
        <v>99.846853314869293</v>
      </c>
      <c r="H35" s="716">
        <v>1</v>
      </c>
      <c r="I35" s="717">
        <f t="shared" si="95"/>
        <v>100</v>
      </c>
      <c r="J35" s="716">
        <v>0.5</v>
      </c>
      <c r="K35" s="717">
        <f t="shared" si="96"/>
        <v>100</v>
      </c>
      <c r="L35" s="718">
        <v>0.30629337026142001</v>
      </c>
      <c r="M35" s="717">
        <f t="shared" si="97"/>
        <v>99.846853314869293</v>
      </c>
      <c r="N35" s="718">
        <v>0</v>
      </c>
      <c r="O35" s="717">
        <f t="shared" si="98"/>
        <v>100</v>
      </c>
      <c r="P35" s="717">
        <f t="shared" si="99"/>
        <v>99.961709999999997</v>
      </c>
      <c r="Q35" s="719">
        <f t="shared" si="100"/>
        <v>99.96</v>
      </c>
      <c r="R35" s="720">
        <f t="shared" si="101"/>
        <v>99.96</v>
      </c>
      <c r="S35" s="721">
        <f t="shared" si="102"/>
        <v>1</v>
      </c>
      <c r="T35" s="722">
        <v>10</v>
      </c>
      <c r="U35" s="717">
        <f t="shared" si="103"/>
        <v>80</v>
      </c>
      <c r="V35" s="722">
        <v>93</v>
      </c>
      <c r="W35" s="717">
        <f t="shared" si="104"/>
        <v>80.691642651296831</v>
      </c>
      <c r="X35" s="723">
        <v>2.2182505685237501</v>
      </c>
      <c r="Y35" s="717">
        <f t="shared" si="105"/>
        <v>88.908747157381256</v>
      </c>
      <c r="Z35" s="716">
        <v>15</v>
      </c>
      <c r="AA35" s="717">
        <f t="shared" si="106"/>
        <v>100</v>
      </c>
      <c r="AB35" s="717">
        <f t="shared" si="107"/>
        <v>87.400099999999995</v>
      </c>
      <c r="AC35" s="716">
        <f t="shared" si="108"/>
        <v>87.4</v>
      </c>
      <c r="AD35" s="724">
        <f t="shared" si="109"/>
        <v>87.4</v>
      </c>
      <c r="AE35" s="721">
        <f t="shared" si="110"/>
        <v>1</v>
      </c>
      <c r="AF35" s="722">
        <v>5</v>
      </c>
      <c r="AG35" s="717">
        <f t="shared" si="111"/>
        <v>66.666666666666657</v>
      </c>
      <c r="AH35" s="722">
        <v>58</v>
      </c>
      <c r="AI35" s="717">
        <f t="shared" si="112"/>
        <v>82.608695652173907</v>
      </c>
      <c r="AJ35" s="723">
        <v>75.971155499868402</v>
      </c>
      <c r="AK35" s="717">
        <f t="shared" si="113"/>
        <v>99.062084500001617</v>
      </c>
      <c r="AL35" s="716">
        <v>7</v>
      </c>
      <c r="AM35" s="717">
        <f t="shared" si="114"/>
        <v>87.5</v>
      </c>
      <c r="AN35" s="725">
        <f t="shared" si="115"/>
        <v>83.959360000000004</v>
      </c>
      <c r="AO35" s="726">
        <f t="shared" si="116"/>
        <v>83.96</v>
      </c>
      <c r="AP35" s="720">
        <f t="shared" si="117"/>
        <v>83.96</v>
      </c>
      <c r="AQ35" s="721">
        <f t="shared" si="118"/>
        <v>17</v>
      </c>
      <c r="AR35" s="727">
        <v>2</v>
      </c>
      <c r="AS35" s="717">
        <f t="shared" si="119"/>
        <v>91.666666666666657</v>
      </c>
      <c r="AT35" s="727">
        <v>1</v>
      </c>
      <c r="AU35" s="717">
        <f t="shared" si="120"/>
        <v>100</v>
      </c>
      <c r="AV35" s="723">
        <v>7.3043570509119998E-2</v>
      </c>
      <c r="AW35" s="717">
        <f t="shared" si="121"/>
        <v>99.513042863272545</v>
      </c>
      <c r="AX35" s="716">
        <v>26</v>
      </c>
      <c r="AY35" s="717">
        <f t="shared" si="122"/>
        <v>86.666666666666671</v>
      </c>
      <c r="AZ35" s="728">
        <f t="shared" si="123"/>
        <v>94.461590000000001</v>
      </c>
      <c r="BA35" s="726">
        <f t="shared" si="124"/>
        <v>94.46</v>
      </c>
      <c r="BB35" s="720">
        <f t="shared" si="125"/>
        <v>94.46</v>
      </c>
      <c r="BC35" s="721">
        <f t="shared" si="126"/>
        <v>1</v>
      </c>
      <c r="BD35" s="716">
        <v>8</v>
      </c>
      <c r="BE35" s="722">
        <v>12</v>
      </c>
      <c r="BF35" s="722">
        <f t="shared" si="127"/>
        <v>20</v>
      </c>
      <c r="BG35" s="729">
        <f t="shared" si="128"/>
        <v>100</v>
      </c>
      <c r="BH35" s="730">
        <f t="shared" si="129"/>
        <v>100</v>
      </c>
      <c r="BI35" s="720">
        <f t="shared" si="130"/>
        <v>100</v>
      </c>
      <c r="BJ35" s="721">
        <f t="shared" si="131"/>
        <v>1</v>
      </c>
      <c r="BK35" s="731">
        <v>10</v>
      </c>
      <c r="BL35" s="717">
        <f t="shared" si="132"/>
        <v>100</v>
      </c>
      <c r="BM35" s="731">
        <v>9</v>
      </c>
      <c r="BN35" s="717">
        <f t="shared" si="133"/>
        <v>90</v>
      </c>
      <c r="BO35" s="716">
        <v>9</v>
      </c>
      <c r="BP35" s="717">
        <f t="shared" si="134"/>
        <v>90</v>
      </c>
      <c r="BQ35" s="721">
        <v>8</v>
      </c>
      <c r="BR35" s="719">
        <f t="shared" si="135"/>
        <v>80</v>
      </c>
      <c r="BS35" s="732">
        <v>7</v>
      </c>
      <c r="BT35" s="717">
        <f t="shared" si="136"/>
        <v>70</v>
      </c>
      <c r="BU35" s="732">
        <v>7</v>
      </c>
      <c r="BV35" s="717">
        <f t="shared" si="137"/>
        <v>70</v>
      </c>
      <c r="BW35" s="733">
        <f t="shared" si="138"/>
        <v>8.3333333333333339</v>
      </c>
      <c r="BX35" s="734">
        <f t="shared" si="139"/>
        <v>83.333330000000004</v>
      </c>
      <c r="BY35" s="719">
        <f t="shared" si="140"/>
        <v>83.33</v>
      </c>
      <c r="BZ35" s="724">
        <f t="shared" si="141"/>
        <v>83.33</v>
      </c>
      <c r="CA35" s="721">
        <f t="shared" si="142"/>
        <v>1</v>
      </c>
      <c r="CB35" s="716">
        <v>7</v>
      </c>
      <c r="CC35" s="717">
        <f t="shared" si="143"/>
        <v>93.333333333333329</v>
      </c>
      <c r="CD35" s="716">
        <v>152</v>
      </c>
      <c r="CE35" s="717">
        <f t="shared" si="144"/>
        <v>84.080370942812991</v>
      </c>
      <c r="CF35" s="718">
        <v>34.2933871864103</v>
      </c>
      <c r="CG35" s="717">
        <f t="shared" si="145"/>
        <v>88.509214160810217</v>
      </c>
      <c r="CH35" s="717" t="s">
        <v>859</v>
      </c>
      <c r="CI35" s="716">
        <v>2</v>
      </c>
      <c r="CJ35" s="717">
        <f t="shared" si="146"/>
        <v>96</v>
      </c>
      <c r="CK35" s="718">
        <v>5.1666666666666661</v>
      </c>
      <c r="CL35" s="717">
        <f t="shared" si="147"/>
        <v>96.203346203346214</v>
      </c>
      <c r="CM35" s="716">
        <v>4</v>
      </c>
      <c r="CN35" s="717">
        <f t="shared" si="148"/>
        <v>95.412844036697251</v>
      </c>
      <c r="CO35" s="718">
        <v>0</v>
      </c>
      <c r="CP35" s="717">
        <f t="shared" si="149"/>
        <v>100</v>
      </c>
      <c r="CQ35" s="719">
        <f t="shared" si="150"/>
        <v>96.904047560010866</v>
      </c>
      <c r="CR35" s="735">
        <f t="shared" si="151"/>
        <v>90.706739999999996</v>
      </c>
      <c r="CS35" s="719">
        <f t="shared" si="152"/>
        <v>90.71</v>
      </c>
      <c r="CT35" s="724">
        <f t="shared" si="153"/>
        <v>90.71</v>
      </c>
      <c r="CU35" s="721">
        <f t="shared" si="154"/>
        <v>4</v>
      </c>
      <c r="CV35" s="731">
        <v>38</v>
      </c>
      <c r="CW35" s="717">
        <f t="shared" si="155"/>
        <v>76.729559748427675</v>
      </c>
      <c r="CX35" s="731">
        <v>3</v>
      </c>
      <c r="CY35" s="717">
        <f t="shared" si="156"/>
        <v>98.816568047337284</v>
      </c>
      <c r="CZ35" s="731">
        <v>337</v>
      </c>
      <c r="DA35" s="717">
        <f t="shared" si="157"/>
        <v>68.20754716981132</v>
      </c>
      <c r="DB35" s="731">
        <v>67</v>
      </c>
      <c r="DC35" s="717">
        <f t="shared" si="158"/>
        <v>83.25</v>
      </c>
      <c r="DD35" s="731">
        <v>25</v>
      </c>
      <c r="DE35" s="717">
        <f t="shared" si="159"/>
        <v>91.397849462365585</v>
      </c>
      <c r="DF35" s="731">
        <v>1</v>
      </c>
      <c r="DG35" s="717">
        <f t="shared" si="160"/>
        <v>100</v>
      </c>
      <c r="DH35" s="731">
        <v>366.5</v>
      </c>
      <c r="DI35" s="717">
        <f t="shared" si="161"/>
        <v>69.458333333333329</v>
      </c>
      <c r="DJ35" s="731">
        <v>80</v>
      </c>
      <c r="DK35" s="717">
        <f t="shared" si="162"/>
        <v>88.571428571428569</v>
      </c>
      <c r="DL35" s="725">
        <f t="shared" si="163"/>
        <v>84.553910000000002</v>
      </c>
      <c r="DM35" s="719">
        <f t="shared" si="164"/>
        <v>84.55</v>
      </c>
      <c r="DN35" s="724">
        <f t="shared" si="165"/>
        <v>84.55</v>
      </c>
      <c r="DO35" s="721">
        <f t="shared" si="166"/>
        <v>29</v>
      </c>
      <c r="DP35" s="716">
        <v>11</v>
      </c>
      <c r="DQ35" s="717">
        <f t="shared" si="167"/>
        <v>61.111111111111114</v>
      </c>
      <c r="DR35" s="716">
        <v>216</v>
      </c>
      <c r="DS35" s="717">
        <f t="shared" si="168"/>
        <v>92.131147540983605</v>
      </c>
      <c r="DT35" s="716">
        <v>27.2</v>
      </c>
      <c r="DU35" s="717">
        <f t="shared" si="169"/>
        <v>69.516310461192347</v>
      </c>
      <c r="DV35" s="725">
        <f t="shared" si="170"/>
        <v>74.252859999999998</v>
      </c>
      <c r="DW35" s="719">
        <f t="shared" si="171"/>
        <v>74.25</v>
      </c>
      <c r="DX35" s="724">
        <f t="shared" si="172"/>
        <v>74.25</v>
      </c>
      <c r="DY35" s="721">
        <f t="shared" si="173"/>
        <v>7</v>
      </c>
      <c r="DZ35" s="718">
        <v>83.367204226290397</v>
      </c>
      <c r="EA35" s="717">
        <f t="shared" si="174"/>
        <v>89.738648252196327</v>
      </c>
      <c r="EB35" s="716">
        <v>8.5</v>
      </c>
      <c r="EC35" s="717">
        <f t="shared" si="175"/>
        <v>53.125</v>
      </c>
      <c r="ED35" s="717">
        <f t="shared" si="176"/>
        <v>71.431820000000002</v>
      </c>
      <c r="EE35" s="719">
        <f t="shared" si="177"/>
        <v>71.430000000000007</v>
      </c>
      <c r="EF35" s="724">
        <f t="shared" si="178"/>
        <v>71.430000000000007</v>
      </c>
      <c r="EG35" s="721">
        <f t="shared" si="179"/>
        <v>26</v>
      </c>
      <c r="EH35" s="736"/>
      <c r="EI35" s="736"/>
      <c r="EJ35" s="736"/>
      <c r="EK35" s="721">
        <f t="shared" si="180"/>
        <v>1</v>
      </c>
      <c r="EL35" s="737">
        <f t="shared" si="181"/>
        <v>87.01</v>
      </c>
      <c r="EM35" s="738">
        <f t="shared" si="182"/>
        <v>87.01</v>
      </c>
      <c r="EN35" s="739">
        <f t="shared" si="183"/>
        <v>87.006141999999997</v>
      </c>
      <c r="EO35" s="740"/>
      <c r="EP35" s="741"/>
      <c r="EQ35" s="679"/>
    </row>
    <row r="36" spans="1:149" ht="14.45" customHeight="1">
      <c r="A36" s="692" t="s">
        <v>55</v>
      </c>
      <c r="B36" s="716">
        <v>4</v>
      </c>
      <c r="C36" s="717">
        <f t="shared" si="92"/>
        <v>82.35294117647058</v>
      </c>
      <c r="D36" s="716">
        <v>4</v>
      </c>
      <c r="E36" s="717">
        <f t="shared" si="93"/>
        <v>96.482412060301499</v>
      </c>
      <c r="F36" s="718">
        <v>0.87963287411415003</v>
      </c>
      <c r="G36" s="717">
        <f t="shared" si="94"/>
        <v>99.560183562942925</v>
      </c>
      <c r="H36" s="716">
        <v>4</v>
      </c>
      <c r="I36" s="717">
        <f t="shared" si="95"/>
        <v>82.35294117647058</v>
      </c>
      <c r="J36" s="716">
        <v>4</v>
      </c>
      <c r="K36" s="717">
        <f t="shared" si="96"/>
        <v>96.482412060301499</v>
      </c>
      <c r="L36" s="718">
        <v>0.87963287411415003</v>
      </c>
      <c r="M36" s="717">
        <f t="shared" si="97"/>
        <v>99.560183562942925</v>
      </c>
      <c r="N36" s="718">
        <v>4.7376995015124903</v>
      </c>
      <c r="O36" s="717">
        <f t="shared" si="98"/>
        <v>98.815575124621873</v>
      </c>
      <c r="P36" s="717">
        <f t="shared" si="99"/>
        <v>94.302779999999998</v>
      </c>
      <c r="Q36" s="719">
        <f t="shared" si="100"/>
        <v>94.3</v>
      </c>
      <c r="R36" s="720">
        <f t="shared" si="101"/>
        <v>94.3</v>
      </c>
      <c r="S36" s="721">
        <f t="shared" si="102"/>
        <v>10</v>
      </c>
      <c r="T36" s="722">
        <v>11</v>
      </c>
      <c r="U36" s="717">
        <f t="shared" si="103"/>
        <v>76</v>
      </c>
      <c r="V36" s="722">
        <v>110.5</v>
      </c>
      <c r="W36" s="717">
        <f t="shared" si="104"/>
        <v>75.648414985590776</v>
      </c>
      <c r="X36" s="723">
        <v>0.58219658087769999</v>
      </c>
      <c r="Y36" s="717">
        <f t="shared" si="105"/>
        <v>97.08901709561151</v>
      </c>
      <c r="Z36" s="716">
        <v>8</v>
      </c>
      <c r="AA36" s="717">
        <f t="shared" si="106"/>
        <v>53.333333333333336</v>
      </c>
      <c r="AB36" s="717">
        <f t="shared" si="107"/>
        <v>75.517690000000002</v>
      </c>
      <c r="AC36" s="716">
        <f t="shared" si="108"/>
        <v>75.52</v>
      </c>
      <c r="AD36" s="724">
        <f t="shared" si="109"/>
        <v>75.52</v>
      </c>
      <c r="AE36" s="721">
        <f t="shared" si="110"/>
        <v>17</v>
      </c>
      <c r="AF36" s="722">
        <v>4</v>
      </c>
      <c r="AG36" s="717">
        <f t="shared" si="111"/>
        <v>83.333333333333343</v>
      </c>
      <c r="AH36" s="722">
        <v>66</v>
      </c>
      <c r="AI36" s="717">
        <f t="shared" si="112"/>
        <v>79.130434782608688</v>
      </c>
      <c r="AJ36" s="723">
        <v>11.291517145271399</v>
      </c>
      <c r="AK36" s="717">
        <f t="shared" si="113"/>
        <v>99.860598553762088</v>
      </c>
      <c r="AL36" s="716">
        <v>8</v>
      </c>
      <c r="AM36" s="717">
        <f t="shared" si="114"/>
        <v>100</v>
      </c>
      <c r="AN36" s="725">
        <f t="shared" si="115"/>
        <v>90.581090000000003</v>
      </c>
      <c r="AO36" s="726">
        <f t="shared" si="116"/>
        <v>90.58</v>
      </c>
      <c r="AP36" s="720">
        <f t="shared" si="117"/>
        <v>90.58</v>
      </c>
      <c r="AQ36" s="721">
        <f t="shared" si="118"/>
        <v>6</v>
      </c>
      <c r="AR36" s="727">
        <v>1</v>
      </c>
      <c r="AS36" s="717">
        <f t="shared" si="119"/>
        <v>100</v>
      </c>
      <c r="AT36" s="727">
        <v>3</v>
      </c>
      <c r="AU36" s="717">
        <f t="shared" si="120"/>
        <v>99.043062200956939</v>
      </c>
      <c r="AV36" s="723">
        <v>2.5016581948255201</v>
      </c>
      <c r="AW36" s="717">
        <f t="shared" si="121"/>
        <v>83.322278701163199</v>
      </c>
      <c r="AX36" s="716">
        <v>20</v>
      </c>
      <c r="AY36" s="717">
        <f t="shared" si="122"/>
        <v>66.666666666666657</v>
      </c>
      <c r="AZ36" s="728">
        <f t="shared" si="123"/>
        <v>87.257999999999996</v>
      </c>
      <c r="BA36" s="726">
        <f t="shared" si="124"/>
        <v>87.26</v>
      </c>
      <c r="BB36" s="720">
        <f t="shared" si="125"/>
        <v>87.26</v>
      </c>
      <c r="BC36" s="721">
        <f t="shared" si="126"/>
        <v>6</v>
      </c>
      <c r="BD36" s="716">
        <v>6</v>
      </c>
      <c r="BE36" s="722">
        <v>5</v>
      </c>
      <c r="BF36" s="722">
        <f t="shared" si="127"/>
        <v>11</v>
      </c>
      <c r="BG36" s="729">
        <f t="shared" si="128"/>
        <v>55.000000000000007</v>
      </c>
      <c r="BH36" s="730">
        <f t="shared" si="129"/>
        <v>55</v>
      </c>
      <c r="BI36" s="720">
        <f t="shared" si="130"/>
        <v>55</v>
      </c>
      <c r="BJ36" s="721">
        <f t="shared" si="131"/>
        <v>23</v>
      </c>
      <c r="BK36" s="731">
        <v>7</v>
      </c>
      <c r="BL36" s="717">
        <f t="shared" si="132"/>
        <v>70</v>
      </c>
      <c r="BM36" s="731">
        <v>5</v>
      </c>
      <c r="BN36" s="717">
        <f t="shared" si="133"/>
        <v>50</v>
      </c>
      <c r="BO36" s="716">
        <v>8</v>
      </c>
      <c r="BP36" s="717">
        <f t="shared" si="134"/>
        <v>80</v>
      </c>
      <c r="BQ36" s="721">
        <v>8</v>
      </c>
      <c r="BR36" s="719">
        <f t="shared" si="135"/>
        <v>80</v>
      </c>
      <c r="BS36" s="732">
        <v>8</v>
      </c>
      <c r="BT36" s="717">
        <f t="shared" si="136"/>
        <v>80</v>
      </c>
      <c r="BU36" s="732">
        <v>9</v>
      </c>
      <c r="BV36" s="717">
        <f t="shared" si="137"/>
        <v>90</v>
      </c>
      <c r="BW36" s="733">
        <f t="shared" si="138"/>
        <v>7.5</v>
      </c>
      <c r="BX36" s="734">
        <f t="shared" si="139"/>
        <v>75</v>
      </c>
      <c r="BY36" s="719">
        <f t="shared" si="140"/>
        <v>75</v>
      </c>
      <c r="BZ36" s="724">
        <f t="shared" si="141"/>
        <v>75</v>
      </c>
      <c r="CA36" s="721">
        <f t="shared" si="142"/>
        <v>4</v>
      </c>
      <c r="CB36" s="716">
        <v>4</v>
      </c>
      <c r="CC36" s="717">
        <f t="shared" si="143"/>
        <v>98.333333333333329</v>
      </c>
      <c r="CD36" s="716">
        <v>83</v>
      </c>
      <c r="CE36" s="717">
        <f t="shared" si="144"/>
        <v>94.744976816074185</v>
      </c>
      <c r="CF36" s="718">
        <v>39.461421154075502</v>
      </c>
      <c r="CG36" s="717">
        <f t="shared" si="145"/>
        <v>81.067397896524753</v>
      </c>
      <c r="CH36" s="717" t="s">
        <v>859</v>
      </c>
      <c r="CI36" s="716">
        <v>9</v>
      </c>
      <c r="CJ36" s="717">
        <f t="shared" si="146"/>
        <v>82</v>
      </c>
      <c r="CK36" s="718">
        <v>10.452380952380953</v>
      </c>
      <c r="CL36" s="717">
        <f t="shared" si="147"/>
        <v>85.999264570693157</v>
      </c>
      <c r="CM36" s="716">
        <v>11.5</v>
      </c>
      <c r="CN36" s="717">
        <f t="shared" si="148"/>
        <v>81.651376146788991</v>
      </c>
      <c r="CO36" s="718">
        <v>24.857142857142858</v>
      </c>
      <c r="CP36" s="717">
        <f t="shared" si="149"/>
        <v>22.321428571428569</v>
      </c>
      <c r="CQ36" s="719">
        <f t="shared" si="150"/>
        <v>67.993017322227672</v>
      </c>
      <c r="CR36" s="735">
        <f t="shared" si="151"/>
        <v>85.534679999999994</v>
      </c>
      <c r="CS36" s="719">
        <f t="shared" si="152"/>
        <v>85.53</v>
      </c>
      <c r="CT36" s="724">
        <f t="shared" si="153"/>
        <v>85.53</v>
      </c>
      <c r="CU36" s="721">
        <f t="shared" si="154"/>
        <v>15</v>
      </c>
      <c r="CV36" s="731">
        <v>2</v>
      </c>
      <c r="CW36" s="717">
        <f t="shared" si="155"/>
        <v>99.371069182389931</v>
      </c>
      <c r="CX36" s="731">
        <v>2</v>
      </c>
      <c r="CY36" s="717">
        <f t="shared" si="156"/>
        <v>99.408284023668642</v>
      </c>
      <c r="CZ36" s="731">
        <v>125</v>
      </c>
      <c r="DA36" s="717">
        <f t="shared" si="157"/>
        <v>88.20754716981132</v>
      </c>
      <c r="DB36" s="731">
        <v>0</v>
      </c>
      <c r="DC36" s="717">
        <f t="shared" si="158"/>
        <v>100</v>
      </c>
      <c r="DD36" s="731">
        <v>2</v>
      </c>
      <c r="DE36" s="717">
        <f t="shared" si="159"/>
        <v>99.641577060931894</v>
      </c>
      <c r="DF36" s="731">
        <v>2</v>
      </c>
      <c r="DG36" s="717">
        <f t="shared" si="160"/>
        <v>99.581589958159</v>
      </c>
      <c r="DH36" s="731">
        <v>125</v>
      </c>
      <c r="DI36" s="717">
        <f t="shared" si="161"/>
        <v>89.583333333333343</v>
      </c>
      <c r="DJ36" s="731">
        <v>0</v>
      </c>
      <c r="DK36" s="717">
        <f t="shared" si="162"/>
        <v>100</v>
      </c>
      <c r="DL36" s="725">
        <f t="shared" si="163"/>
        <v>96.974180000000004</v>
      </c>
      <c r="DM36" s="719">
        <f t="shared" si="164"/>
        <v>96.97</v>
      </c>
      <c r="DN36" s="724">
        <f t="shared" si="165"/>
        <v>96.97</v>
      </c>
      <c r="DO36" s="721">
        <f t="shared" si="166"/>
        <v>17</v>
      </c>
      <c r="DP36" s="716">
        <v>11</v>
      </c>
      <c r="DQ36" s="717">
        <f t="shared" si="167"/>
        <v>61.111111111111114</v>
      </c>
      <c r="DR36" s="716">
        <v>280</v>
      </c>
      <c r="DS36" s="717">
        <f t="shared" si="168"/>
        <v>86.885245901639337</v>
      </c>
      <c r="DT36" s="716">
        <v>9.9</v>
      </c>
      <c r="DU36" s="717">
        <f t="shared" si="169"/>
        <v>88.976377952755897</v>
      </c>
      <c r="DV36" s="725">
        <f t="shared" si="170"/>
        <v>78.99091</v>
      </c>
      <c r="DW36" s="719">
        <f t="shared" si="171"/>
        <v>78.989999999999995</v>
      </c>
      <c r="DX36" s="724">
        <f t="shared" si="172"/>
        <v>78.989999999999995</v>
      </c>
      <c r="DY36" s="721">
        <f t="shared" si="173"/>
        <v>3</v>
      </c>
      <c r="DZ36" s="718">
        <v>92.927042196442898</v>
      </c>
      <c r="EA36" s="717">
        <f t="shared" si="174"/>
        <v>100</v>
      </c>
      <c r="EB36" s="716">
        <v>12.5</v>
      </c>
      <c r="EC36" s="717">
        <f t="shared" si="175"/>
        <v>78.125</v>
      </c>
      <c r="ED36" s="717">
        <f t="shared" si="176"/>
        <v>89.0625</v>
      </c>
      <c r="EE36" s="719">
        <f t="shared" si="177"/>
        <v>89.06</v>
      </c>
      <c r="EF36" s="724">
        <f t="shared" si="178"/>
        <v>89.06</v>
      </c>
      <c r="EG36" s="721">
        <f t="shared" si="179"/>
        <v>6</v>
      </c>
      <c r="EH36" s="736"/>
      <c r="EI36" s="736"/>
      <c r="EJ36" s="736"/>
      <c r="EK36" s="721">
        <f t="shared" si="180"/>
        <v>4</v>
      </c>
      <c r="EL36" s="737">
        <f t="shared" si="181"/>
        <v>82.82</v>
      </c>
      <c r="EM36" s="738">
        <f t="shared" si="182"/>
        <v>82.82</v>
      </c>
      <c r="EN36" s="739">
        <f t="shared" si="183"/>
        <v>82.822182999999995</v>
      </c>
      <c r="EO36" s="740"/>
      <c r="EP36" s="741"/>
      <c r="EQ36" s="679"/>
    </row>
    <row r="37" spans="1:149" ht="14.45" customHeight="1">
      <c r="A37" s="692" t="s">
        <v>38</v>
      </c>
      <c r="B37" s="716">
        <v>4</v>
      </c>
      <c r="C37" s="717">
        <f t="shared" si="92"/>
        <v>82.35294117647058</v>
      </c>
      <c r="D37" s="716">
        <v>37</v>
      </c>
      <c r="E37" s="717">
        <f t="shared" si="93"/>
        <v>63.316582914572862</v>
      </c>
      <c r="F37" s="718">
        <v>12.086998237974401</v>
      </c>
      <c r="G37" s="717">
        <f t="shared" si="94"/>
        <v>93.956500881012801</v>
      </c>
      <c r="H37" s="716">
        <v>4</v>
      </c>
      <c r="I37" s="717">
        <f t="shared" si="95"/>
        <v>82.35294117647058</v>
      </c>
      <c r="J37" s="716">
        <v>37</v>
      </c>
      <c r="K37" s="717">
        <f t="shared" si="96"/>
        <v>63.316582914572862</v>
      </c>
      <c r="L37" s="718">
        <v>12.086998237974401</v>
      </c>
      <c r="M37" s="717">
        <f t="shared" si="97"/>
        <v>93.956500881012801</v>
      </c>
      <c r="N37" s="718">
        <v>10.929245708044901</v>
      </c>
      <c r="O37" s="717">
        <f t="shared" si="98"/>
        <v>97.267688572988774</v>
      </c>
      <c r="P37" s="717">
        <f t="shared" si="99"/>
        <v>84.223429999999993</v>
      </c>
      <c r="Q37" s="719">
        <f t="shared" si="100"/>
        <v>84.22</v>
      </c>
      <c r="R37" s="720">
        <f t="shared" si="101"/>
        <v>84.22</v>
      </c>
      <c r="S37" s="721">
        <f t="shared" si="102"/>
        <v>33</v>
      </c>
      <c r="T37" s="722">
        <v>12</v>
      </c>
      <c r="U37" s="717">
        <f t="shared" si="103"/>
        <v>72</v>
      </c>
      <c r="V37" s="722">
        <v>153</v>
      </c>
      <c r="W37" s="717">
        <f t="shared" si="104"/>
        <v>63.400576368876081</v>
      </c>
      <c r="X37" s="723">
        <v>0.29609512472235</v>
      </c>
      <c r="Y37" s="717">
        <f t="shared" si="105"/>
        <v>98.519524376388262</v>
      </c>
      <c r="Z37" s="716">
        <v>10</v>
      </c>
      <c r="AA37" s="717">
        <f t="shared" si="106"/>
        <v>66.666666666666657</v>
      </c>
      <c r="AB37" s="717">
        <f t="shared" si="107"/>
        <v>75.146690000000007</v>
      </c>
      <c r="AC37" s="716">
        <f t="shared" si="108"/>
        <v>75.150000000000006</v>
      </c>
      <c r="AD37" s="724">
        <f t="shared" si="109"/>
        <v>75.150000000000006</v>
      </c>
      <c r="AE37" s="721">
        <f t="shared" si="110"/>
        <v>19</v>
      </c>
      <c r="AF37" s="722">
        <v>4</v>
      </c>
      <c r="AG37" s="717">
        <f t="shared" si="111"/>
        <v>83.333333333333343</v>
      </c>
      <c r="AH37" s="722">
        <v>122</v>
      </c>
      <c r="AI37" s="717">
        <f t="shared" si="112"/>
        <v>54.782608695652172</v>
      </c>
      <c r="AJ37" s="723">
        <v>19.043554891525801</v>
      </c>
      <c r="AK37" s="717">
        <f t="shared" si="113"/>
        <v>99.764894384055239</v>
      </c>
      <c r="AL37" s="716">
        <v>7</v>
      </c>
      <c r="AM37" s="717">
        <f t="shared" si="114"/>
        <v>87.5</v>
      </c>
      <c r="AN37" s="725">
        <f t="shared" si="115"/>
        <v>81.345209999999994</v>
      </c>
      <c r="AO37" s="726">
        <f t="shared" si="116"/>
        <v>81.349999999999994</v>
      </c>
      <c r="AP37" s="720">
        <f t="shared" si="117"/>
        <v>81.349999999999994</v>
      </c>
      <c r="AQ37" s="721">
        <f t="shared" si="118"/>
        <v>23</v>
      </c>
      <c r="AR37" s="727">
        <v>6</v>
      </c>
      <c r="AS37" s="717">
        <f t="shared" si="119"/>
        <v>58.333333333333336</v>
      </c>
      <c r="AT37" s="727">
        <v>33</v>
      </c>
      <c r="AU37" s="717">
        <f t="shared" si="120"/>
        <v>84.688995215310996</v>
      </c>
      <c r="AV37" s="723">
        <v>0.30849943720945999</v>
      </c>
      <c r="AW37" s="717">
        <f t="shared" si="121"/>
        <v>97.943337085270272</v>
      </c>
      <c r="AX37" s="716">
        <v>19.5</v>
      </c>
      <c r="AY37" s="717">
        <f t="shared" si="122"/>
        <v>65</v>
      </c>
      <c r="AZ37" s="728">
        <f t="shared" si="123"/>
        <v>76.491420000000005</v>
      </c>
      <c r="BA37" s="726">
        <f t="shared" si="124"/>
        <v>76.489999999999995</v>
      </c>
      <c r="BB37" s="720">
        <f t="shared" si="125"/>
        <v>76.489999999999995</v>
      </c>
      <c r="BC37" s="721">
        <f t="shared" si="126"/>
        <v>19</v>
      </c>
      <c r="BD37" s="716">
        <v>8</v>
      </c>
      <c r="BE37" s="722">
        <v>7</v>
      </c>
      <c r="BF37" s="722">
        <f t="shared" si="127"/>
        <v>15</v>
      </c>
      <c r="BG37" s="729">
        <f t="shared" si="128"/>
        <v>75</v>
      </c>
      <c r="BH37" s="730">
        <f t="shared" si="129"/>
        <v>75</v>
      </c>
      <c r="BI37" s="720">
        <f t="shared" si="130"/>
        <v>75</v>
      </c>
      <c r="BJ37" s="721">
        <f t="shared" si="131"/>
        <v>7</v>
      </c>
      <c r="BK37" s="731">
        <v>7</v>
      </c>
      <c r="BL37" s="717">
        <f t="shared" si="132"/>
        <v>70</v>
      </c>
      <c r="BM37" s="731">
        <v>2</v>
      </c>
      <c r="BN37" s="717">
        <f t="shared" si="133"/>
        <v>20</v>
      </c>
      <c r="BO37" s="716">
        <v>9</v>
      </c>
      <c r="BP37" s="717">
        <f t="shared" si="134"/>
        <v>90</v>
      </c>
      <c r="BQ37" s="721">
        <v>8</v>
      </c>
      <c r="BR37" s="719">
        <f t="shared" si="135"/>
        <v>80</v>
      </c>
      <c r="BS37" s="732">
        <v>5</v>
      </c>
      <c r="BT37" s="717">
        <f t="shared" si="136"/>
        <v>50</v>
      </c>
      <c r="BU37" s="732">
        <v>7</v>
      </c>
      <c r="BV37" s="717">
        <f t="shared" si="137"/>
        <v>70</v>
      </c>
      <c r="BW37" s="733">
        <f t="shared" si="138"/>
        <v>6.333333333333333</v>
      </c>
      <c r="BX37" s="734">
        <f t="shared" si="139"/>
        <v>63.333329999999997</v>
      </c>
      <c r="BY37" s="719">
        <f t="shared" si="140"/>
        <v>63.33</v>
      </c>
      <c r="BZ37" s="724">
        <f t="shared" si="141"/>
        <v>63.33</v>
      </c>
      <c r="CA37" s="721">
        <f t="shared" si="142"/>
        <v>18</v>
      </c>
      <c r="CB37" s="716">
        <v>7</v>
      </c>
      <c r="CC37" s="717">
        <f t="shared" si="143"/>
        <v>93.333333333333329</v>
      </c>
      <c r="CD37" s="716">
        <v>271</v>
      </c>
      <c r="CE37" s="717">
        <f t="shared" si="144"/>
        <v>65.687789799072632</v>
      </c>
      <c r="CF37" s="718">
        <v>40.3790281031891</v>
      </c>
      <c r="CG37" s="717">
        <f t="shared" si="145"/>
        <v>79.728468004621362</v>
      </c>
      <c r="CH37" s="717" t="s">
        <v>859</v>
      </c>
      <c r="CI37" s="716">
        <v>8</v>
      </c>
      <c r="CJ37" s="717">
        <f t="shared" si="146"/>
        <v>84</v>
      </c>
      <c r="CK37" s="718">
        <v>10.166666666666666</v>
      </c>
      <c r="CL37" s="717">
        <f t="shared" si="147"/>
        <v>86.550836550836564</v>
      </c>
      <c r="CM37" s="716">
        <v>2.5</v>
      </c>
      <c r="CN37" s="717">
        <f t="shared" si="148"/>
        <v>98.165137614678898</v>
      </c>
      <c r="CO37" s="718">
        <v>0</v>
      </c>
      <c r="CP37" s="717">
        <f t="shared" si="149"/>
        <v>100</v>
      </c>
      <c r="CQ37" s="719">
        <f t="shared" si="150"/>
        <v>92.178993541378858</v>
      </c>
      <c r="CR37" s="735">
        <f t="shared" si="151"/>
        <v>82.732150000000004</v>
      </c>
      <c r="CS37" s="719">
        <f t="shared" si="152"/>
        <v>82.73</v>
      </c>
      <c r="CT37" s="724">
        <f t="shared" si="153"/>
        <v>82.73</v>
      </c>
      <c r="CU37" s="721">
        <f t="shared" si="154"/>
        <v>22</v>
      </c>
      <c r="CV37" s="731">
        <v>0</v>
      </c>
      <c r="CW37" s="717">
        <f t="shared" si="155"/>
        <v>100</v>
      </c>
      <c r="CX37" s="731">
        <v>0.5</v>
      </c>
      <c r="CY37" s="717">
        <f t="shared" si="156"/>
        <v>100</v>
      </c>
      <c r="CZ37" s="731">
        <v>0</v>
      </c>
      <c r="DA37" s="717">
        <f t="shared" si="157"/>
        <v>100</v>
      </c>
      <c r="DB37" s="731">
        <v>0</v>
      </c>
      <c r="DC37" s="717">
        <f t="shared" si="158"/>
        <v>100</v>
      </c>
      <c r="DD37" s="731">
        <v>0</v>
      </c>
      <c r="DE37" s="717">
        <f t="shared" si="159"/>
        <v>100</v>
      </c>
      <c r="DF37" s="731">
        <v>0.5</v>
      </c>
      <c r="DG37" s="717">
        <f t="shared" si="160"/>
        <v>100</v>
      </c>
      <c r="DH37" s="731">
        <v>0</v>
      </c>
      <c r="DI37" s="717">
        <f t="shared" si="161"/>
        <v>100</v>
      </c>
      <c r="DJ37" s="731">
        <v>0</v>
      </c>
      <c r="DK37" s="717">
        <f t="shared" si="162"/>
        <v>100</v>
      </c>
      <c r="DL37" s="725">
        <f t="shared" si="163"/>
        <v>100</v>
      </c>
      <c r="DM37" s="719">
        <f t="shared" si="164"/>
        <v>100</v>
      </c>
      <c r="DN37" s="724">
        <f t="shared" si="165"/>
        <v>100</v>
      </c>
      <c r="DO37" s="721">
        <f t="shared" si="166"/>
        <v>1</v>
      </c>
      <c r="DP37" s="716">
        <v>10.5</v>
      </c>
      <c r="DQ37" s="717">
        <f t="shared" si="167"/>
        <v>58.333333333333336</v>
      </c>
      <c r="DR37" s="716">
        <v>685</v>
      </c>
      <c r="DS37" s="717">
        <f t="shared" si="168"/>
        <v>53.688524590163937</v>
      </c>
      <c r="DT37" s="716">
        <v>19.399999999999999</v>
      </c>
      <c r="DU37" s="717">
        <f t="shared" si="169"/>
        <v>78.29021372328458</v>
      </c>
      <c r="DV37" s="725">
        <f t="shared" si="170"/>
        <v>63.437359999999998</v>
      </c>
      <c r="DW37" s="719">
        <f t="shared" si="171"/>
        <v>63.44</v>
      </c>
      <c r="DX37" s="724">
        <f t="shared" si="172"/>
        <v>63.44</v>
      </c>
      <c r="DY37" s="721">
        <f t="shared" si="173"/>
        <v>25</v>
      </c>
      <c r="DZ37" s="718">
        <v>60.612255941481401</v>
      </c>
      <c r="EA37" s="717">
        <f t="shared" si="174"/>
        <v>65.244624264242617</v>
      </c>
      <c r="EB37" s="716">
        <v>14</v>
      </c>
      <c r="EC37" s="717">
        <f t="shared" si="175"/>
        <v>87.5</v>
      </c>
      <c r="ED37" s="717">
        <f t="shared" si="176"/>
        <v>76.372309999999999</v>
      </c>
      <c r="EE37" s="719">
        <f t="shared" si="177"/>
        <v>76.37</v>
      </c>
      <c r="EF37" s="724">
        <f t="shared" si="178"/>
        <v>76.37</v>
      </c>
      <c r="EG37" s="721">
        <f t="shared" si="179"/>
        <v>23</v>
      </c>
      <c r="EH37" s="736"/>
      <c r="EI37" s="736"/>
      <c r="EJ37" s="736"/>
      <c r="EK37" s="721">
        <f t="shared" si="180"/>
        <v>17</v>
      </c>
      <c r="EL37" s="737">
        <f t="shared" si="181"/>
        <v>77.81</v>
      </c>
      <c r="EM37" s="738">
        <f t="shared" si="182"/>
        <v>77.81</v>
      </c>
      <c r="EN37" s="739">
        <f t="shared" si="183"/>
        <v>77.808189999999996</v>
      </c>
      <c r="EO37" s="740"/>
      <c r="EP37" s="741"/>
      <c r="EQ37" s="679"/>
    </row>
    <row r="38" spans="1:149" ht="14.45" customHeight="1">
      <c r="A38" s="692" t="s">
        <v>56</v>
      </c>
      <c r="B38" s="716">
        <v>5</v>
      </c>
      <c r="C38" s="717">
        <f t="shared" si="92"/>
        <v>76.470588235294116</v>
      </c>
      <c r="D38" s="716">
        <v>4.5</v>
      </c>
      <c r="E38" s="717">
        <f t="shared" si="93"/>
        <v>95.979899497487438</v>
      </c>
      <c r="F38" s="718">
        <v>2.1225679708250702</v>
      </c>
      <c r="G38" s="717">
        <f t="shared" si="94"/>
        <v>98.93871601458747</v>
      </c>
      <c r="H38" s="716">
        <v>5</v>
      </c>
      <c r="I38" s="717">
        <f t="shared" si="95"/>
        <v>76.470588235294116</v>
      </c>
      <c r="J38" s="716">
        <v>4.5</v>
      </c>
      <c r="K38" s="717">
        <f t="shared" si="96"/>
        <v>95.979899497487438</v>
      </c>
      <c r="L38" s="718">
        <v>2.1225679708250702</v>
      </c>
      <c r="M38" s="717">
        <f t="shared" si="97"/>
        <v>98.93871601458747</v>
      </c>
      <c r="N38" s="718">
        <v>2.9480110705899999E-2</v>
      </c>
      <c r="O38" s="717">
        <f t="shared" si="98"/>
        <v>99.992629972323527</v>
      </c>
      <c r="P38" s="717">
        <f t="shared" si="99"/>
        <v>92.845460000000003</v>
      </c>
      <c r="Q38" s="719">
        <f t="shared" si="100"/>
        <v>92.85</v>
      </c>
      <c r="R38" s="720">
        <f t="shared" si="101"/>
        <v>92.85</v>
      </c>
      <c r="S38" s="721">
        <f t="shared" si="102"/>
        <v>16</v>
      </c>
      <c r="T38" s="722">
        <v>14</v>
      </c>
      <c r="U38" s="717">
        <f t="shared" si="103"/>
        <v>64</v>
      </c>
      <c r="V38" s="722">
        <v>113</v>
      </c>
      <c r="W38" s="717">
        <f t="shared" si="104"/>
        <v>74.927953890489917</v>
      </c>
      <c r="X38" s="723">
        <v>1.27910694813992</v>
      </c>
      <c r="Y38" s="717">
        <f t="shared" si="105"/>
        <v>93.604465259300412</v>
      </c>
      <c r="Z38" s="716">
        <v>11</v>
      </c>
      <c r="AA38" s="717">
        <f t="shared" si="106"/>
        <v>73.333333333333329</v>
      </c>
      <c r="AB38" s="717">
        <f t="shared" si="107"/>
        <v>76.466440000000006</v>
      </c>
      <c r="AC38" s="716">
        <f t="shared" si="108"/>
        <v>76.47</v>
      </c>
      <c r="AD38" s="724">
        <f t="shared" si="109"/>
        <v>76.47</v>
      </c>
      <c r="AE38" s="721">
        <f t="shared" si="110"/>
        <v>13</v>
      </c>
      <c r="AF38" s="722">
        <v>7</v>
      </c>
      <c r="AG38" s="717">
        <f t="shared" si="111"/>
        <v>33.333333333333329</v>
      </c>
      <c r="AH38" s="722">
        <v>41</v>
      </c>
      <c r="AI38" s="717">
        <f t="shared" si="112"/>
        <v>90</v>
      </c>
      <c r="AJ38" s="723">
        <v>37.282552646213901</v>
      </c>
      <c r="AK38" s="717">
        <f t="shared" si="113"/>
        <v>99.539721572268974</v>
      </c>
      <c r="AL38" s="716">
        <v>8</v>
      </c>
      <c r="AM38" s="717">
        <f t="shared" si="114"/>
        <v>100</v>
      </c>
      <c r="AN38" s="725">
        <f t="shared" si="115"/>
        <v>80.718260000000001</v>
      </c>
      <c r="AO38" s="726">
        <f t="shared" si="116"/>
        <v>80.72</v>
      </c>
      <c r="AP38" s="720">
        <f t="shared" si="117"/>
        <v>80.72</v>
      </c>
      <c r="AQ38" s="721">
        <f t="shared" si="118"/>
        <v>24</v>
      </c>
      <c r="AR38" s="727">
        <v>1</v>
      </c>
      <c r="AS38" s="717">
        <f t="shared" si="119"/>
        <v>100</v>
      </c>
      <c r="AT38" s="727">
        <v>1</v>
      </c>
      <c r="AU38" s="717">
        <f t="shared" si="120"/>
        <v>100</v>
      </c>
      <c r="AV38" s="723">
        <v>7.34422016605886</v>
      </c>
      <c r="AW38" s="717">
        <f t="shared" si="121"/>
        <v>51.03853222627427</v>
      </c>
      <c r="AX38" s="716">
        <v>21</v>
      </c>
      <c r="AY38" s="717">
        <f t="shared" si="122"/>
        <v>70</v>
      </c>
      <c r="AZ38" s="728">
        <f t="shared" si="123"/>
        <v>80.259630000000001</v>
      </c>
      <c r="BA38" s="726">
        <f t="shared" si="124"/>
        <v>80.260000000000005</v>
      </c>
      <c r="BB38" s="720">
        <f t="shared" si="125"/>
        <v>80.260000000000005</v>
      </c>
      <c r="BC38" s="721">
        <f t="shared" si="126"/>
        <v>12</v>
      </c>
      <c r="BD38" s="716">
        <v>7</v>
      </c>
      <c r="BE38" s="722">
        <v>2</v>
      </c>
      <c r="BF38" s="722">
        <f t="shared" si="127"/>
        <v>9</v>
      </c>
      <c r="BG38" s="729">
        <f t="shared" si="128"/>
        <v>45</v>
      </c>
      <c r="BH38" s="730">
        <f t="shared" si="129"/>
        <v>45</v>
      </c>
      <c r="BI38" s="720">
        <f t="shared" si="130"/>
        <v>45</v>
      </c>
      <c r="BJ38" s="721">
        <f t="shared" si="131"/>
        <v>31</v>
      </c>
      <c r="BK38" s="731">
        <v>6</v>
      </c>
      <c r="BL38" s="717">
        <f t="shared" si="132"/>
        <v>60</v>
      </c>
      <c r="BM38" s="731">
        <v>5</v>
      </c>
      <c r="BN38" s="717">
        <f t="shared" si="133"/>
        <v>50</v>
      </c>
      <c r="BO38" s="716">
        <v>7</v>
      </c>
      <c r="BP38" s="717">
        <f t="shared" si="134"/>
        <v>70</v>
      </c>
      <c r="BQ38" s="721">
        <v>4</v>
      </c>
      <c r="BR38" s="719">
        <f t="shared" si="135"/>
        <v>40</v>
      </c>
      <c r="BS38" s="732">
        <v>6</v>
      </c>
      <c r="BT38" s="717">
        <f t="shared" si="136"/>
        <v>60</v>
      </c>
      <c r="BU38" s="732">
        <v>6</v>
      </c>
      <c r="BV38" s="717">
        <f t="shared" si="137"/>
        <v>60</v>
      </c>
      <c r="BW38" s="733">
        <f t="shared" si="138"/>
        <v>5.666666666666667</v>
      </c>
      <c r="BX38" s="734">
        <f t="shared" si="139"/>
        <v>56.666670000000003</v>
      </c>
      <c r="BY38" s="719">
        <f t="shared" si="140"/>
        <v>56.67</v>
      </c>
      <c r="BZ38" s="724">
        <f t="shared" si="141"/>
        <v>56.67</v>
      </c>
      <c r="CA38" s="721">
        <f t="shared" si="142"/>
        <v>29</v>
      </c>
      <c r="CB38" s="716">
        <v>8</v>
      </c>
      <c r="CC38" s="717">
        <f t="shared" si="143"/>
        <v>91.666666666666657</v>
      </c>
      <c r="CD38" s="716">
        <v>243</v>
      </c>
      <c r="CE38" s="717">
        <f t="shared" si="144"/>
        <v>70.015455950540968</v>
      </c>
      <c r="CF38" s="718">
        <v>39.775056115184597</v>
      </c>
      <c r="CG38" s="717">
        <f t="shared" si="145"/>
        <v>80.610382413147036</v>
      </c>
      <c r="CH38" s="717" t="s">
        <v>859</v>
      </c>
      <c r="CI38" s="716">
        <v>4</v>
      </c>
      <c r="CJ38" s="717">
        <f t="shared" si="146"/>
        <v>92</v>
      </c>
      <c r="CK38" s="718">
        <v>14.166666666666666</v>
      </c>
      <c r="CL38" s="717">
        <f t="shared" si="147"/>
        <v>78.828828828828833</v>
      </c>
      <c r="CM38" s="716">
        <v>1.5</v>
      </c>
      <c r="CN38" s="717">
        <f t="shared" si="148"/>
        <v>100</v>
      </c>
      <c r="CO38" s="718">
        <v>0</v>
      </c>
      <c r="CP38" s="717">
        <f t="shared" si="149"/>
        <v>100</v>
      </c>
      <c r="CQ38" s="719">
        <f t="shared" si="150"/>
        <v>92.707207207207205</v>
      </c>
      <c r="CR38" s="735">
        <f t="shared" si="151"/>
        <v>83.749930000000006</v>
      </c>
      <c r="CS38" s="719">
        <f t="shared" si="152"/>
        <v>83.75</v>
      </c>
      <c r="CT38" s="724">
        <f t="shared" si="153"/>
        <v>83.75</v>
      </c>
      <c r="CU38" s="721">
        <f t="shared" si="154"/>
        <v>20</v>
      </c>
      <c r="CV38" s="731">
        <v>0</v>
      </c>
      <c r="CW38" s="717">
        <f t="shared" si="155"/>
        <v>100</v>
      </c>
      <c r="CX38" s="731">
        <v>1</v>
      </c>
      <c r="CY38" s="717">
        <f t="shared" si="156"/>
        <v>100</v>
      </c>
      <c r="CZ38" s="731">
        <v>0</v>
      </c>
      <c r="DA38" s="717">
        <f t="shared" si="157"/>
        <v>100</v>
      </c>
      <c r="DB38" s="731">
        <v>0</v>
      </c>
      <c r="DC38" s="717">
        <f t="shared" si="158"/>
        <v>100</v>
      </c>
      <c r="DD38" s="731">
        <v>0</v>
      </c>
      <c r="DE38" s="717">
        <f t="shared" si="159"/>
        <v>100</v>
      </c>
      <c r="DF38" s="731">
        <v>1</v>
      </c>
      <c r="DG38" s="717">
        <f t="shared" si="160"/>
        <v>100</v>
      </c>
      <c r="DH38" s="731">
        <v>0</v>
      </c>
      <c r="DI38" s="717">
        <f t="shared" si="161"/>
        <v>100</v>
      </c>
      <c r="DJ38" s="731">
        <v>0</v>
      </c>
      <c r="DK38" s="717">
        <f t="shared" si="162"/>
        <v>100</v>
      </c>
      <c r="DL38" s="725">
        <f t="shared" si="163"/>
        <v>100</v>
      </c>
      <c r="DM38" s="719">
        <f t="shared" si="164"/>
        <v>100</v>
      </c>
      <c r="DN38" s="724">
        <f t="shared" si="165"/>
        <v>100</v>
      </c>
      <c r="DO38" s="721">
        <f t="shared" si="166"/>
        <v>1</v>
      </c>
      <c r="DP38" s="716">
        <v>12.5</v>
      </c>
      <c r="DQ38" s="717">
        <f t="shared" si="167"/>
        <v>69.444444444444443</v>
      </c>
      <c r="DR38" s="716">
        <v>547</v>
      </c>
      <c r="DS38" s="717">
        <f t="shared" si="168"/>
        <v>65</v>
      </c>
      <c r="DT38" s="716">
        <v>13.8</v>
      </c>
      <c r="DU38" s="717">
        <f t="shared" si="169"/>
        <v>84.58942632170978</v>
      </c>
      <c r="DV38" s="725">
        <f t="shared" si="170"/>
        <v>73.011290000000002</v>
      </c>
      <c r="DW38" s="719">
        <f t="shared" si="171"/>
        <v>73.010000000000005</v>
      </c>
      <c r="DX38" s="724">
        <f t="shared" si="172"/>
        <v>73.010000000000005</v>
      </c>
      <c r="DY38" s="721">
        <f t="shared" si="173"/>
        <v>11</v>
      </c>
      <c r="DZ38" s="718">
        <v>74.188324093177599</v>
      </c>
      <c r="EA38" s="717">
        <f t="shared" si="174"/>
        <v>79.858260595454894</v>
      </c>
      <c r="EB38" s="716">
        <v>14.5</v>
      </c>
      <c r="EC38" s="717">
        <f t="shared" si="175"/>
        <v>90.625</v>
      </c>
      <c r="ED38" s="717">
        <f t="shared" si="176"/>
        <v>85.241630000000001</v>
      </c>
      <c r="EE38" s="719">
        <f t="shared" si="177"/>
        <v>85.24</v>
      </c>
      <c r="EF38" s="724">
        <f t="shared" si="178"/>
        <v>85.24</v>
      </c>
      <c r="EG38" s="721">
        <f t="shared" si="179"/>
        <v>7</v>
      </c>
      <c r="EH38" s="736"/>
      <c r="EI38" s="736"/>
      <c r="EJ38" s="736"/>
      <c r="EK38" s="721">
        <f t="shared" si="180"/>
        <v>18</v>
      </c>
      <c r="EL38" s="737">
        <f t="shared" si="181"/>
        <v>77.400000000000006</v>
      </c>
      <c r="EM38" s="738">
        <f t="shared" si="182"/>
        <v>77.400000000000006</v>
      </c>
      <c r="EN38" s="739">
        <f t="shared" si="183"/>
        <v>77.39593099999999</v>
      </c>
      <c r="EO38" s="740"/>
      <c r="EP38" s="741"/>
      <c r="EQ38" s="679"/>
    </row>
    <row r="39" spans="1:149" s="692" customFormat="1" ht="14.45" customHeight="1">
      <c r="A39" s="750" t="s">
        <v>57</v>
      </c>
      <c r="B39" s="751">
        <v>6</v>
      </c>
      <c r="C39" s="752">
        <f t="shared" si="92"/>
        <v>70.588235294117652</v>
      </c>
      <c r="D39" s="751">
        <v>11.5</v>
      </c>
      <c r="E39" s="752">
        <f t="shared" si="93"/>
        <v>88.94472361809045</v>
      </c>
      <c r="F39" s="753">
        <v>1.17759927169485</v>
      </c>
      <c r="G39" s="752">
        <f t="shared" si="94"/>
        <v>99.411200364152577</v>
      </c>
      <c r="H39" s="751">
        <v>6</v>
      </c>
      <c r="I39" s="752">
        <f t="shared" si="95"/>
        <v>70.588235294117652</v>
      </c>
      <c r="J39" s="751">
        <v>11.5</v>
      </c>
      <c r="K39" s="752">
        <f t="shared" si="96"/>
        <v>88.94472361809045</v>
      </c>
      <c r="L39" s="753">
        <v>1.17759927169485</v>
      </c>
      <c r="M39" s="752">
        <f t="shared" si="97"/>
        <v>99.411200364152577</v>
      </c>
      <c r="N39" s="753">
        <v>17.7885086358739</v>
      </c>
      <c r="O39" s="752">
        <f t="shared" si="98"/>
        <v>95.55287284103153</v>
      </c>
      <c r="P39" s="752">
        <f t="shared" si="99"/>
        <v>88.624260000000007</v>
      </c>
      <c r="Q39" s="754">
        <f t="shared" si="100"/>
        <v>88.62</v>
      </c>
      <c r="R39" s="755">
        <f t="shared" si="101"/>
        <v>88.62</v>
      </c>
      <c r="S39" s="756">
        <f t="shared" si="102"/>
        <v>25</v>
      </c>
      <c r="T39" s="757">
        <v>10</v>
      </c>
      <c r="U39" s="752">
        <f t="shared" si="103"/>
        <v>80</v>
      </c>
      <c r="V39" s="757">
        <v>286</v>
      </c>
      <c r="W39" s="752">
        <f t="shared" si="104"/>
        <v>25.072046109510087</v>
      </c>
      <c r="X39" s="758">
        <v>9.3032145287850004E-2</v>
      </c>
      <c r="Y39" s="752">
        <f t="shared" si="105"/>
        <v>99.534839273560749</v>
      </c>
      <c r="Z39" s="751">
        <v>10</v>
      </c>
      <c r="AA39" s="752">
        <f t="shared" si="106"/>
        <v>66.666666666666657</v>
      </c>
      <c r="AB39" s="752">
        <f t="shared" si="107"/>
        <v>67.818389999999994</v>
      </c>
      <c r="AC39" s="751">
        <f t="shared" si="108"/>
        <v>67.819999999999993</v>
      </c>
      <c r="AD39" s="759">
        <f t="shared" si="109"/>
        <v>67.819999999999993</v>
      </c>
      <c r="AE39" s="756">
        <f t="shared" si="110"/>
        <v>33</v>
      </c>
      <c r="AF39" s="757">
        <v>5</v>
      </c>
      <c r="AG39" s="752">
        <f t="shared" si="111"/>
        <v>66.666666666666657</v>
      </c>
      <c r="AH39" s="757">
        <v>121</v>
      </c>
      <c r="AI39" s="752">
        <f t="shared" si="112"/>
        <v>55.217391304347828</v>
      </c>
      <c r="AJ39" s="758">
        <v>52.639754755278098</v>
      </c>
      <c r="AK39" s="752">
        <f t="shared" si="113"/>
        <v>99.350126484502738</v>
      </c>
      <c r="AL39" s="751">
        <v>8</v>
      </c>
      <c r="AM39" s="752">
        <f t="shared" si="114"/>
        <v>100</v>
      </c>
      <c r="AN39" s="752">
        <f t="shared" si="115"/>
        <v>80.308549999999997</v>
      </c>
      <c r="AO39" s="754">
        <f t="shared" si="116"/>
        <v>80.31</v>
      </c>
      <c r="AP39" s="755">
        <f t="shared" si="117"/>
        <v>80.31</v>
      </c>
      <c r="AQ39" s="756">
        <f t="shared" si="118"/>
        <v>27</v>
      </c>
      <c r="AR39" s="760">
        <v>3</v>
      </c>
      <c r="AS39" s="752">
        <f t="shared" si="119"/>
        <v>83.333333333333343</v>
      </c>
      <c r="AT39" s="760">
        <v>16.5</v>
      </c>
      <c r="AU39" s="752">
        <f t="shared" si="120"/>
        <v>92.58373205741627</v>
      </c>
      <c r="AV39" s="758">
        <v>3.9934490347190002E-2</v>
      </c>
      <c r="AW39" s="752">
        <f t="shared" si="121"/>
        <v>99.733770064352072</v>
      </c>
      <c r="AX39" s="751">
        <v>26.5</v>
      </c>
      <c r="AY39" s="752">
        <f t="shared" si="122"/>
        <v>88.333333333333329</v>
      </c>
      <c r="AZ39" s="761">
        <f t="shared" si="123"/>
        <v>90.996039999999994</v>
      </c>
      <c r="BA39" s="754">
        <f t="shared" si="124"/>
        <v>91</v>
      </c>
      <c r="BB39" s="755">
        <f t="shared" si="125"/>
        <v>91</v>
      </c>
      <c r="BC39" s="756">
        <f t="shared" si="126"/>
        <v>3</v>
      </c>
      <c r="BD39" s="751">
        <v>6</v>
      </c>
      <c r="BE39" s="757">
        <v>7</v>
      </c>
      <c r="BF39" s="757">
        <f t="shared" si="127"/>
        <v>13</v>
      </c>
      <c r="BG39" s="762">
        <f t="shared" si="128"/>
        <v>65</v>
      </c>
      <c r="BH39" s="755">
        <f t="shared" si="129"/>
        <v>65</v>
      </c>
      <c r="BI39" s="755">
        <f t="shared" si="130"/>
        <v>65</v>
      </c>
      <c r="BJ39" s="756">
        <f t="shared" si="131"/>
        <v>15</v>
      </c>
      <c r="BK39" s="763">
        <v>3</v>
      </c>
      <c r="BL39" s="752">
        <f t="shared" si="132"/>
        <v>30</v>
      </c>
      <c r="BM39" s="763">
        <v>4</v>
      </c>
      <c r="BN39" s="752">
        <f t="shared" si="133"/>
        <v>40</v>
      </c>
      <c r="BO39" s="751">
        <v>7</v>
      </c>
      <c r="BP39" s="752">
        <f t="shared" si="134"/>
        <v>70</v>
      </c>
      <c r="BQ39" s="756">
        <v>6</v>
      </c>
      <c r="BR39" s="754">
        <f t="shared" si="135"/>
        <v>60</v>
      </c>
      <c r="BS39" s="763">
        <v>6</v>
      </c>
      <c r="BT39" s="752">
        <f t="shared" si="136"/>
        <v>60</v>
      </c>
      <c r="BU39" s="763">
        <v>6</v>
      </c>
      <c r="BV39" s="752">
        <f t="shared" si="137"/>
        <v>60</v>
      </c>
      <c r="BW39" s="764">
        <f t="shared" si="138"/>
        <v>5.333333333333333</v>
      </c>
      <c r="BX39" s="765">
        <f t="shared" si="139"/>
        <v>53.333329999999997</v>
      </c>
      <c r="BY39" s="754">
        <f t="shared" si="140"/>
        <v>53.33</v>
      </c>
      <c r="BZ39" s="759">
        <f t="shared" si="141"/>
        <v>53.33</v>
      </c>
      <c r="CA39" s="756">
        <f t="shared" si="142"/>
        <v>33</v>
      </c>
      <c r="CB39" s="751">
        <v>8</v>
      </c>
      <c r="CC39" s="752">
        <f t="shared" si="143"/>
        <v>91.666666666666657</v>
      </c>
      <c r="CD39" s="751">
        <v>192</v>
      </c>
      <c r="CE39" s="752">
        <f t="shared" si="144"/>
        <v>77.897990726429683</v>
      </c>
      <c r="CF39" s="753">
        <v>51.629324026379102</v>
      </c>
      <c r="CG39" s="752">
        <f t="shared" si="145"/>
        <v>62.802735954296317</v>
      </c>
      <c r="CH39" s="752" t="s">
        <v>859</v>
      </c>
      <c r="CI39" s="751">
        <v>5</v>
      </c>
      <c r="CJ39" s="752">
        <f t="shared" si="146"/>
        <v>90</v>
      </c>
      <c r="CK39" s="753">
        <v>18.452380952380953</v>
      </c>
      <c r="CL39" s="752">
        <f t="shared" si="147"/>
        <v>70.555249126677708</v>
      </c>
      <c r="CM39" s="751">
        <v>2</v>
      </c>
      <c r="CN39" s="752">
        <f t="shared" si="148"/>
        <v>99.082568807339456</v>
      </c>
      <c r="CO39" s="753">
        <v>0</v>
      </c>
      <c r="CP39" s="752">
        <f t="shared" si="149"/>
        <v>100</v>
      </c>
      <c r="CQ39" s="754">
        <f t="shared" si="150"/>
        <v>89.909454483504291</v>
      </c>
      <c r="CR39" s="766">
        <f t="shared" si="151"/>
        <v>80.569209999999998</v>
      </c>
      <c r="CS39" s="754">
        <f t="shared" si="152"/>
        <v>80.569999999999993</v>
      </c>
      <c r="CT39" s="759">
        <f t="shared" si="153"/>
        <v>80.569999999999993</v>
      </c>
      <c r="CU39" s="756">
        <f t="shared" si="154"/>
        <v>25</v>
      </c>
      <c r="CV39" s="763">
        <v>0</v>
      </c>
      <c r="CW39" s="752">
        <f t="shared" si="155"/>
        <v>100</v>
      </c>
      <c r="CX39" s="763">
        <v>0.5</v>
      </c>
      <c r="CY39" s="752">
        <f t="shared" si="156"/>
        <v>100</v>
      </c>
      <c r="CZ39" s="763">
        <v>0</v>
      </c>
      <c r="DA39" s="752">
        <f t="shared" si="157"/>
        <v>100</v>
      </c>
      <c r="DB39" s="763">
        <v>0</v>
      </c>
      <c r="DC39" s="752">
        <f t="shared" si="158"/>
        <v>100</v>
      </c>
      <c r="DD39" s="763">
        <v>0</v>
      </c>
      <c r="DE39" s="752">
        <f t="shared" si="159"/>
        <v>100</v>
      </c>
      <c r="DF39" s="763">
        <v>0.5</v>
      </c>
      <c r="DG39" s="752">
        <f t="shared" si="160"/>
        <v>100</v>
      </c>
      <c r="DH39" s="763">
        <v>0</v>
      </c>
      <c r="DI39" s="752">
        <f t="shared" si="161"/>
        <v>100</v>
      </c>
      <c r="DJ39" s="763">
        <v>0</v>
      </c>
      <c r="DK39" s="752">
        <f t="shared" si="162"/>
        <v>100</v>
      </c>
      <c r="DL39" s="752">
        <f t="shared" si="163"/>
        <v>100</v>
      </c>
      <c r="DM39" s="754">
        <f t="shared" si="164"/>
        <v>100</v>
      </c>
      <c r="DN39" s="759">
        <f t="shared" si="165"/>
        <v>100</v>
      </c>
      <c r="DO39" s="756">
        <f t="shared" si="166"/>
        <v>1</v>
      </c>
      <c r="DP39" s="751">
        <v>10.5</v>
      </c>
      <c r="DQ39" s="752">
        <f t="shared" si="167"/>
        <v>58.333333333333336</v>
      </c>
      <c r="DR39" s="751">
        <v>705</v>
      </c>
      <c r="DS39" s="752">
        <f t="shared" si="168"/>
        <v>52.049180327868847</v>
      </c>
      <c r="DT39" s="751">
        <v>30</v>
      </c>
      <c r="DU39" s="752">
        <f t="shared" si="169"/>
        <v>66.366704161979754</v>
      </c>
      <c r="DV39" s="752">
        <f t="shared" si="170"/>
        <v>58.916409999999999</v>
      </c>
      <c r="DW39" s="754">
        <f t="shared" si="171"/>
        <v>58.92</v>
      </c>
      <c r="DX39" s="759">
        <f t="shared" si="172"/>
        <v>58.92</v>
      </c>
      <c r="DY39" s="756">
        <f t="shared" si="173"/>
        <v>29</v>
      </c>
      <c r="DZ39" s="753">
        <v>55.559360222226204</v>
      </c>
      <c r="EA39" s="752">
        <f t="shared" si="174"/>
        <v>59.805554598736485</v>
      </c>
      <c r="EB39" s="751">
        <v>13</v>
      </c>
      <c r="EC39" s="752">
        <f t="shared" si="175"/>
        <v>81.25</v>
      </c>
      <c r="ED39" s="752">
        <f t="shared" si="176"/>
        <v>70.527780000000007</v>
      </c>
      <c r="EE39" s="754">
        <f t="shared" si="177"/>
        <v>70.53</v>
      </c>
      <c r="EF39" s="759">
        <f t="shared" si="178"/>
        <v>70.53</v>
      </c>
      <c r="EG39" s="756">
        <f t="shared" si="179"/>
        <v>27</v>
      </c>
      <c r="EH39" s="759"/>
      <c r="EI39" s="759"/>
      <c r="EJ39" s="759"/>
      <c r="EK39" s="756">
        <f t="shared" si="180"/>
        <v>25</v>
      </c>
      <c r="EL39" s="767">
        <f t="shared" si="181"/>
        <v>75.61</v>
      </c>
      <c r="EM39" s="746">
        <f t="shared" si="182"/>
        <v>75.61</v>
      </c>
      <c r="EN39" s="768">
        <f t="shared" si="183"/>
        <v>75.609397000000001</v>
      </c>
      <c r="EO39" s="748"/>
      <c r="EP39" s="741"/>
    </row>
    <row r="40" spans="1:149" ht="14.45" customHeight="1">
      <c r="A40" s="692" t="s">
        <v>40</v>
      </c>
      <c r="B40" s="716">
        <v>4</v>
      </c>
      <c r="C40" s="717">
        <f t="shared" si="92"/>
        <v>82.35294117647058</v>
      </c>
      <c r="D40" s="716">
        <v>7</v>
      </c>
      <c r="E40" s="717">
        <f t="shared" si="93"/>
        <v>93.467336683417088</v>
      </c>
      <c r="F40" s="718">
        <v>0</v>
      </c>
      <c r="G40" s="717">
        <f t="shared" si="94"/>
        <v>100</v>
      </c>
      <c r="H40" s="716">
        <v>4</v>
      </c>
      <c r="I40" s="717">
        <f t="shared" si="95"/>
        <v>82.35294117647058</v>
      </c>
      <c r="J40" s="716">
        <v>7</v>
      </c>
      <c r="K40" s="717">
        <f t="shared" si="96"/>
        <v>93.467336683417088</v>
      </c>
      <c r="L40" s="718">
        <v>0</v>
      </c>
      <c r="M40" s="717">
        <f t="shared" si="97"/>
        <v>100</v>
      </c>
      <c r="N40" s="718">
        <v>40.550816195282898</v>
      </c>
      <c r="O40" s="717">
        <f t="shared" si="98"/>
        <v>89.862295951179277</v>
      </c>
      <c r="P40" s="717">
        <f t="shared" si="99"/>
        <v>91.420640000000006</v>
      </c>
      <c r="Q40" s="719">
        <f t="shared" si="100"/>
        <v>91.42</v>
      </c>
      <c r="R40" s="720">
        <f t="shared" si="101"/>
        <v>91.42</v>
      </c>
      <c r="S40" s="721">
        <f t="shared" si="102"/>
        <v>19</v>
      </c>
      <c r="T40" s="722">
        <v>12</v>
      </c>
      <c r="U40" s="717">
        <f t="shared" si="103"/>
        <v>72</v>
      </c>
      <c r="V40" s="722">
        <v>224.5</v>
      </c>
      <c r="W40" s="717">
        <f t="shared" si="104"/>
        <v>42.795389048991353</v>
      </c>
      <c r="X40" s="723">
        <v>2.7033532088069601</v>
      </c>
      <c r="Y40" s="717">
        <f t="shared" si="105"/>
        <v>86.483233955965204</v>
      </c>
      <c r="Z40" s="716">
        <v>12</v>
      </c>
      <c r="AA40" s="717">
        <f t="shared" si="106"/>
        <v>80</v>
      </c>
      <c r="AB40" s="717">
        <f t="shared" si="107"/>
        <v>70.319659999999999</v>
      </c>
      <c r="AC40" s="716">
        <f t="shared" si="108"/>
        <v>70.319999999999993</v>
      </c>
      <c r="AD40" s="724">
        <f t="shared" si="109"/>
        <v>70.319999999999993</v>
      </c>
      <c r="AE40" s="721">
        <f t="shared" si="110"/>
        <v>28</v>
      </c>
      <c r="AF40" s="722">
        <v>5</v>
      </c>
      <c r="AG40" s="717">
        <f t="shared" si="111"/>
        <v>66.666666666666657</v>
      </c>
      <c r="AH40" s="722">
        <v>38</v>
      </c>
      <c r="AI40" s="717">
        <f t="shared" si="112"/>
        <v>91.304347826086953</v>
      </c>
      <c r="AJ40" s="723">
        <v>109.78619841200999</v>
      </c>
      <c r="AK40" s="717">
        <f t="shared" si="113"/>
        <v>98.644614834419627</v>
      </c>
      <c r="AL40" s="716">
        <v>8</v>
      </c>
      <c r="AM40" s="717">
        <f t="shared" si="114"/>
        <v>100</v>
      </c>
      <c r="AN40" s="725">
        <f t="shared" si="115"/>
        <v>89.153909999999996</v>
      </c>
      <c r="AO40" s="726">
        <f t="shared" si="116"/>
        <v>89.15</v>
      </c>
      <c r="AP40" s="720">
        <f t="shared" si="117"/>
        <v>89.15</v>
      </c>
      <c r="AQ40" s="721">
        <f t="shared" si="118"/>
        <v>10</v>
      </c>
      <c r="AR40" s="727">
        <v>5</v>
      </c>
      <c r="AS40" s="717">
        <f t="shared" si="119"/>
        <v>66.666666666666657</v>
      </c>
      <c r="AT40" s="727">
        <v>49.5</v>
      </c>
      <c r="AU40" s="717">
        <f t="shared" si="120"/>
        <v>76.794258373205736</v>
      </c>
      <c r="AV40" s="723">
        <v>2.0418484423135301</v>
      </c>
      <c r="AW40" s="717">
        <f t="shared" si="121"/>
        <v>86.387677051243145</v>
      </c>
      <c r="AX40" s="716">
        <v>23.5</v>
      </c>
      <c r="AY40" s="717">
        <f t="shared" si="122"/>
        <v>78.333333333333329</v>
      </c>
      <c r="AZ40" s="728">
        <f t="shared" si="123"/>
        <v>77.045479999999998</v>
      </c>
      <c r="BA40" s="726">
        <f t="shared" si="124"/>
        <v>77.05</v>
      </c>
      <c r="BB40" s="720">
        <f t="shared" si="125"/>
        <v>77.05</v>
      </c>
      <c r="BC40" s="721">
        <f t="shared" si="126"/>
        <v>17</v>
      </c>
      <c r="BD40" s="716">
        <v>4</v>
      </c>
      <c r="BE40" s="722">
        <v>3</v>
      </c>
      <c r="BF40" s="722">
        <f t="shared" si="127"/>
        <v>7</v>
      </c>
      <c r="BG40" s="729">
        <f t="shared" si="128"/>
        <v>35</v>
      </c>
      <c r="BH40" s="730">
        <f t="shared" si="129"/>
        <v>35</v>
      </c>
      <c r="BI40" s="720">
        <f t="shared" si="130"/>
        <v>35</v>
      </c>
      <c r="BJ40" s="721">
        <f t="shared" si="131"/>
        <v>34</v>
      </c>
      <c r="BK40" s="731">
        <v>5</v>
      </c>
      <c r="BL40" s="717">
        <f t="shared" si="132"/>
        <v>50</v>
      </c>
      <c r="BM40" s="731">
        <v>9</v>
      </c>
      <c r="BN40" s="717">
        <f t="shared" si="133"/>
        <v>90</v>
      </c>
      <c r="BO40" s="716">
        <v>8</v>
      </c>
      <c r="BP40" s="717">
        <f t="shared" si="134"/>
        <v>80</v>
      </c>
      <c r="BQ40" s="721">
        <v>9</v>
      </c>
      <c r="BR40" s="719">
        <f t="shared" si="135"/>
        <v>90</v>
      </c>
      <c r="BS40" s="732">
        <v>8</v>
      </c>
      <c r="BT40" s="717">
        <f t="shared" si="136"/>
        <v>80</v>
      </c>
      <c r="BU40" s="732">
        <v>6</v>
      </c>
      <c r="BV40" s="717">
        <f t="shared" si="137"/>
        <v>60</v>
      </c>
      <c r="BW40" s="733">
        <f t="shared" si="138"/>
        <v>7.5</v>
      </c>
      <c r="BX40" s="734">
        <f t="shared" si="139"/>
        <v>75</v>
      </c>
      <c r="BY40" s="719">
        <f t="shared" si="140"/>
        <v>75</v>
      </c>
      <c r="BZ40" s="724">
        <f t="shared" si="141"/>
        <v>75</v>
      </c>
      <c r="CA40" s="721">
        <f t="shared" si="142"/>
        <v>4</v>
      </c>
      <c r="CB40" s="716">
        <v>10</v>
      </c>
      <c r="CC40" s="717">
        <f t="shared" si="143"/>
        <v>88.333333333333329</v>
      </c>
      <c r="CD40" s="716">
        <v>245</v>
      </c>
      <c r="CE40" s="717">
        <f t="shared" si="144"/>
        <v>69.706336939721794</v>
      </c>
      <c r="CF40" s="718">
        <v>31.013829180558702</v>
      </c>
      <c r="CG40" s="717">
        <f t="shared" si="145"/>
        <v>93.150926151542166</v>
      </c>
      <c r="CH40" s="717" t="s">
        <v>859</v>
      </c>
      <c r="CI40" s="716">
        <v>3</v>
      </c>
      <c r="CJ40" s="717">
        <f t="shared" si="146"/>
        <v>94</v>
      </c>
      <c r="CK40" s="718">
        <v>5.1666666666666661</v>
      </c>
      <c r="CL40" s="717">
        <f t="shared" si="147"/>
        <v>96.203346203346214</v>
      </c>
      <c r="CM40" s="716">
        <v>7</v>
      </c>
      <c r="CN40" s="717">
        <f t="shared" si="148"/>
        <v>89.908256880733944</v>
      </c>
      <c r="CO40" s="718">
        <v>0</v>
      </c>
      <c r="CP40" s="717">
        <f t="shared" si="149"/>
        <v>100</v>
      </c>
      <c r="CQ40" s="719">
        <f t="shared" si="150"/>
        <v>95.027900771020029</v>
      </c>
      <c r="CR40" s="735">
        <f t="shared" si="151"/>
        <v>86.55462</v>
      </c>
      <c r="CS40" s="719">
        <f t="shared" si="152"/>
        <v>86.55</v>
      </c>
      <c r="CT40" s="724">
        <f t="shared" si="153"/>
        <v>86.55</v>
      </c>
      <c r="CU40" s="721">
        <f t="shared" si="154"/>
        <v>13</v>
      </c>
      <c r="CV40" s="731">
        <v>0</v>
      </c>
      <c r="CW40" s="717">
        <f t="shared" si="155"/>
        <v>100</v>
      </c>
      <c r="CX40" s="731">
        <v>0.5</v>
      </c>
      <c r="CY40" s="717">
        <f t="shared" si="156"/>
        <v>100</v>
      </c>
      <c r="CZ40" s="731">
        <v>0</v>
      </c>
      <c r="DA40" s="717">
        <f t="shared" si="157"/>
        <v>100</v>
      </c>
      <c r="DB40" s="731">
        <v>0</v>
      </c>
      <c r="DC40" s="717">
        <f t="shared" si="158"/>
        <v>100</v>
      </c>
      <c r="DD40" s="731">
        <v>0</v>
      </c>
      <c r="DE40" s="717">
        <f t="shared" si="159"/>
        <v>100</v>
      </c>
      <c r="DF40" s="731">
        <v>0.5</v>
      </c>
      <c r="DG40" s="717">
        <f t="shared" si="160"/>
        <v>100</v>
      </c>
      <c r="DH40" s="731">
        <v>0</v>
      </c>
      <c r="DI40" s="717">
        <f t="shared" si="161"/>
        <v>100</v>
      </c>
      <c r="DJ40" s="731">
        <v>0</v>
      </c>
      <c r="DK40" s="717">
        <f t="shared" si="162"/>
        <v>100</v>
      </c>
      <c r="DL40" s="725">
        <f t="shared" si="163"/>
        <v>100</v>
      </c>
      <c r="DM40" s="719">
        <f t="shared" si="164"/>
        <v>100</v>
      </c>
      <c r="DN40" s="724">
        <f t="shared" si="165"/>
        <v>100</v>
      </c>
      <c r="DO40" s="721">
        <f t="shared" si="166"/>
        <v>1</v>
      </c>
      <c r="DP40" s="716">
        <v>10.5</v>
      </c>
      <c r="DQ40" s="717">
        <f t="shared" si="167"/>
        <v>58.333333333333336</v>
      </c>
      <c r="DR40" s="716">
        <v>1160</v>
      </c>
      <c r="DS40" s="717">
        <f t="shared" si="168"/>
        <v>14.754098360655737</v>
      </c>
      <c r="DT40" s="716">
        <v>12.7</v>
      </c>
      <c r="DU40" s="717">
        <f t="shared" si="169"/>
        <v>85.826771653543304</v>
      </c>
      <c r="DV40" s="725">
        <f t="shared" si="170"/>
        <v>52.971400000000003</v>
      </c>
      <c r="DW40" s="719">
        <f t="shared" si="171"/>
        <v>52.97</v>
      </c>
      <c r="DX40" s="724">
        <f t="shared" si="172"/>
        <v>52.97</v>
      </c>
      <c r="DY40" s="721">
        <f t="shared" si="173"/>
        <v>34</v>
      </c>
      <c r="DZ40" s="718">
        <v>89.248107269326894</v>
      </c>
      <c r="EA40" s="717">
        <f t="shared" si="174"/>
        <v>96.069006748468126</v>
      </c>
      <c r="EB40" s="716">
        <v>11.5</v>
      </c>
      <c r="EC40" s="717">
        <f t="shared" si="175"/>
        <v>71.875</v>
      </c>
      <c r="ED40" s="717">
        <f t="shared" si="176"/>
        <v>83.971999999999994</v>
      </c>
      <c r="EE40" s="719">
        <f t="shared" si="177"/>
        <v>83.97</v>
      </c>
      <c r="EF40" s="724">
        <f t="shared" si="178"/>
        <v>83.97</v>
      </c>
      <c r="EG40" s="721">
        <f t="shared" si="179"/>
        <v>11</v>
      </c>
      <c r="EH40" s="736"/>
      <c r="EI40" s="736"/>
      <c r="EJ40" s="736"/>
      <c r="EK40" s="721">
        <f t="shared" si="180"/>
        <v>22</v>
      </c>
      <c r="EL40" s="737">
        <f t="shared" si="181"/>
        <v>76.14</v>
      </c>
      <c r="EM40" s="738">
        <f t="shared" si="182"/>
        <v>76.14</v>
      </c>
      <c r="EN40" s="739">
        <f t="shared" si="183"/>
        <v>76.143771000000001</v>
      </c>
      <c r="EO40" s="740"/>
      <c r="EP40" s="741"/>
      <c r="EQ40" s="679"/>
    </row>
    <row r="41" spans="1:149" ht="14.45" customHeight="1">
      <c r="A41" s="692" t="s">
        <v>27</v>
      </c>
      <c r="B41" s="716">
        <v>7</v>
      </c>
      <c r="C41" s="717">
        <f t="shared" si="92"/>
        <v>64.705882352941174</v>
      </c>
      <c r="D41" s="716">
        <v>13</v>
      </c>
      <c r="E41" s="717">
        <f t="shared" si="93"/>
        <v>87.437185929648237</v>
      </c>
      <c r="F41" s="718">
        <v>4.9656487809963901</v>
      </c>
      <c r="G41" s="717">
        <f t="shared" si="94"/>
        <v>97.517175609501805</v>
      </c>
      <c r="H41" s="716">
        <v>7</v>
      </c>
      <c r="I41" s="717">
        <f t="shared" si="95"/>
        <v>64.705882352941174</v>
      </c>
      <c r="J41" s="716">
        <v>13</v>
      </c>
      <c r="K41" s="717">
        <f t="shared" si="96"/>
        <v>87.437185929648237</v>
      </c>
      <c r="L41" s="718">
        <v>4.9656487809963901</v>
      </c>
      <c r="M41" s="717">
        <f t="shared" si="97"/>
        <v>97.517175609501805</v>
      </c>
      <c r="N41" s="718">
        <v>12.893658605459001</v>
      </c>
      <c r="O41" s="717">
        <f t="shared" si="98"/>
        <v>96.776585348635251</v>
      </c>
      <c r="P41" s="717">
        <f t="shared" si="99"/>
        <v>86.609210000000004</v>
      </c>
      <c r="Q41" s="719">
        <f t="shared" si="100"/>
        <v>86.61</v>
      </c>
      <c r="R41" s="720">
        <f t="shared" si="101"/>
        <v>86.61</v>
      </c>
      <c r="S41" s="721">
        <f t="shared" si="102"/>
        <v>30</v>
      </c>
      <c r="T41" s="722">
        <v>13</v>
      </c>
      <c r="U41" s="717">
        <f t="shared" si="103"/>
        <v>68</v>
      </c>
      <c r="V41" s="722">
        <v>205</v>
      </c>
      <c r="W41" s="717">
        <f t="shared" si="104"/>
        <v>48.414985590778095</v>
      </c>
      <c r="X41" s="723">
        <v>5.1907644090871301</v>
      </c>
      <c r="Y41" s="717">
        <f t="shared" si="105"/>
        <v>74.046177954564357</v>
      </c>
      <c r="Z41" s="716">
        <v>11</v>
      </c>
      <c r="AA41" s="717">
        <f t="shared" si="106"/>
        <v>73.333333333333329</v>
      </c>
      <c r="AB41" s="717">
        <f t="shared" si="107"/>
        <v>65.948620000000005</v>
      </c>
      <c r="AC41" s="716">
        <f t="shared" si="108"/>
        <v>65.95</v>
      </c>
      <c r="AD41" s="724">
        <f t="shared" si="109"/>
        <v>65.95</v>
      </c>
      <c r="AE41" s="721">
        <f t="shared" si="110"/>
        <v>34</v>
      </c>
      <c r="AF41" s="722">
        <v>7</v>
      </c>
      <c r="AG41" s="717">
        <f t="shared" si="111"/>
        <v>33.333333333333329</v>
      </c>
      <c r="AH41" s="722">
        <v>107</v>
      </c>
      <c r="AI41" s="717">
        <f t="shared" si="112"/>
        <v>61.304347826086961</v>
      </c>
      <c r="AJ41" s="723">
        <v>216.09849596554099</v>
      </c>
      <c r="AK41" s="717">
        <f t="shared" si="113"/>
        <v>97.33211733375876</v>
      </c>
      <c r="AL41" s="716">
        <v>8</v>
      </c>
      <c r="AM41" s="717">
        <f t="shared" si="114"/>
        <v>100</v>
      </c>
      <c r="AN41" s="725">
        <f t="shared" si="115"/>
        <v>72.992450000000005</v>
      </c>
      <c r="AO41" s="726">
        <f t="shared" si="116"/>
        <v>72.989999999999995</v>
      </c>
      <c r="AP41" s="720">
        <f t="shared" si="117"/>
        <v>72.989999999999995</v>
      </c>
      <c r="AQ41" s="721">
        <f t="shared" si="118"/>
        <v>32</v>
      </c>
      <c r="AR41" s="727">
        <v>5</v>
      </c>
      <c r="AS41" s="717">
        <f t="shared" si="119"/>
        <v>66.666666666666657</v>
      </c>
      <c r="AT41" s="727">
        <v>12.5</v>
      </c>
      <c r="AU41" s="717">
        <f t="shared" si="120"/>
        <v>94.497607655502392</v>
      </c>
      <c r="AV41" s="723">
        <v>6.0951848735769003</v>
      </c>
      <c r="AW41" s="717">
        <f t="shared" si="121"/>
        <v>59.365434176153997</v>
      </c>
      <c r="AX41" s="716">
        <v>22.5</v>
      </c>
      <c r="AY41" s="717">
        <f t="shared" si="122"/>
        <v>75</v>
      </c>
      <c r="AZ41" s="728">
        <f t="shared" si="123"/>
        <v>73.882429999999999</v>
      </c>
      <c r="BA41" s="726">
        <f t="shared" si="124"/>
        <v>73.88</v>
      </c>
      <c r="BB41" s="720">
        <f t="shared" si="125"/>
        <v>73.88</v>
      </c>
      <c r="BC41" s="721">
        <f t="shared" si="126"/>
        <v>26</v>
      </c>
      <c r="BD41" s="716">
        <v>7</v>
      </c>
      <c r="BE41" s="722">
        <v>5</v>
      </c>
      <c r="BF41" s="722">
        <f t="shared" si="127"/>
        <v>12</v>
      </c>
      <c r="BG41" s="729">
        <f t="shared" si="128"/>
        <v>60</v>
      </c>
      <c r="BH41" s="730">
        <f t="shared" si="129"/>
        <v>60</v>
      </c>
      <c r="BI41" s="720">
        <f t="shared" si="130"/>
        <v>60</v>
      </c>
      <c r="BJ41" s="721">
        <f t="shared" si="131"/>
        <v>19</v>
      </c>
      <c r="BK41" s="731">
        <v>5</v>
      </c>
      <c r="BL41" s="717">
        <f t="shared" si="132"/>
        <v>50</v>
      </c>
      <c r="BM41" s="731">
        <v>6</v>
      </c>
      <c r="BN41" s="717">
        <f t="shared" si="133"/>
        <v>60</v>
      </c>
      <c r="BO41" s="716">
        <v>6</v>
      </c>
      <c r="BP41" s="717">
        <f t="shared" si="134"/>
        <v>60</v>
      </c>
      <c r="BQ41" s="721">
        <v>10</v>
      </c>
      <c r="BR41" s="719">
        <f t="shared" si="135"/>
        <v>100</v>
      </c>
      <c r="BS41" s="732">
        <v>4</v>
      </c>
      <c r="BT41" s="717">
        <f t="shared" si="136"/>
        <v>40</v>
      </c>
      <c r="BU41" s="732">
        <v>8</v>
      </c>
      <c r="BV41" s="717">
        <f t="shared" si="137"/>
        <v>80</v>
      </c>
      <c r="BW41" s="733">
        <f t="shared" si="138"/>
        <v>6.5</v>
      </c>
      <c r="BX41" s="734">
        <f t="shared" si="139"/>
        <v>65</v>
      </c>
      <c r="BY41" s="719">
        <f t="shared" si="140"/>
        <v>65</v>
      </c>
      <c r="BZ41" s="724">
        <f t="shared" si="141"/>
        <v>65</v>
      </c>
      <c r="CA41" s="721">
        <f t="shared" si="142"/>
        <v>13</v>
      </c>
      <c r="CB41" s="716">
        <v>8</v>
      </c>
      <c r="CC41" s="717">
        <f t="shared" si="143"/>
        <v>91.666666666666657</v>
      </c>
      <c r="CD41" s="716">
        <v>152</v>
      </c>
      <c r="CE41" s="717">
        <f t="shared" si="144"/>
        <v>84.080370942812991</v>
      </c>
      <c r="CF41" s="718">
        <v>48.976911310175403</v>
      </c>
      <c r="CG41" s="717">
        <f t="shared" si="145"/>
        <v>66.886843928334002</v>
      </c>
      <c r="CH41" s="717" t="s">
        <v>859</v>
      </c>
      <c r="CI41" s="716">
        <v>0</v>
      </c>
      <c r="CJ41" s="717">
        <f t="shared" si="146"/>
        <v>100</v>
      </c>
      <c r="CK41" s="718">
        <v>18.166666666666668</v>
      </c>
      <c r="CL41" s="717">
        <f t="shared" si="147"/>
        <v>71.106821106821101</v>
      </c>
      <c r="CM41" s="716">
        <v>2</v>
      </c>
      <c r="CN41" s="717">
        <f t="shared" si="148"/>
        <v>99.082568807339456</v>
      </c>
      <c r="CO41" s="718">
        <v>0</v>
      </c>
      <c r="CP41" s="717">
        <f t="shared" si="149"/>
        <v>100</v>
      </c>
      <c r="CQ41" s="719">
        <f t="shared" si="150"/>
        <v>92.547347478540132</v>
      </c>
      <c r="CR41" s="735">
        <f t="shared" si="151"/>
        <v>83.795310000000001</v>
      </c>
      <c r="CS41" s="719">
        <f t="shared" si="152"/>
        <v>83.8</v>
      </c>
      <c r="CT41" s="724">
        <f t="shared" si="153"/>
        <v>83.8</v>
      </c>
      <c r="CU41" s="721">
        <f t="shared" si="154"/>
        <v>19</v>
      </c>
      <c r="CV41" s="731">
        <v>0</v>
      </c>
      <c r="CW41" s="717">
        <f t="shared" si="155"/>
        <v>100</v>
      </c>
      <c r="CX41" s="731">
        <v>0.5</v>
      </c>
      <c r="CY41" s="717">
        <f t="shared" si="156"/>
        <v>100</v>
      </c>
      <c r="CZ41" s="731">
        <v>0</v>
      </c>
      <c r="DA41" s="717">
        <f t="shared" si="157"/>
        <v>100</v>
      </c>
      <c r="DB41" s="731">
        <v>0</v>
      </c>
      <c r="DC41" s="717">
        <f t="shared" si="158"/>
        <v>100</v>
      </c>
      <c r="DD41" s="731">
        <v>0</v>
      </c>
      <c r="DE41" s="717">
        <f t="shared" si="159"/>
        <v>100</v>
      </c>
      <c r="DF41" s="731">
        <v>0.5</v>
      </c>
      <c r="DG41" s="717">
        <f t="shared" si="160"/>
        <v>100</v>
      </c>
      <c r="DH41" s="731">
        <v>0</v>
      </c>
      <c r="DI41" s="717">
        <f t="shared" si="161"/>
        <v>100</v>
      </c>
      <c r="DJ41" s="731">
        <v>0</v>
      </c>
      <c r="DK41" s="717">
        <f t="shared" si="162"/>
        <v>100</v>
      </c>
      <c r="DL41" s="725">
        <f t="shared" si="163"/>
        <v>100</v>
      </c>
      <c r="DM41" s="719">
        <f t="shared" si="164"/>
        <v>100</v>
      </c>
      <c r="DN41" s="724">
        <f t="shared" si="165"/>
        <v>100</v>
      </c>
      <c r="DO41" s="721">
        <f t="shared" si="166"/>
        <v>1</v>
      </c>
      <c r="DP41" s="716">
        <v>11</v>
      </c>
      <c r="DQ41" s="717">
        <f t="shared" si="167"/>
        <v>61.111111111111114</v>
      </c>
      <c r="DR41" s="716">
        <v>510</v>
      </c>
      <c r="DS41" s="717">
        <f t="shared" si="168"/>
        <v>68.032786885245898</v>
      </c>
      <c r="DT41" s="716">
        <v>18.5</v>
      </c>
      <c r="DU41" s="717">
        <f t="shared" si="169"/>
        <v>79.302587176602927</v>
      </c>
      <c r="DV41" s="725">
        <f t="shared" si="170"/>
        <v>69.482159999999993</v>
      </c>
      <c r="DW41" s="719">
        <f t="shared" si="171"/>
        <v>69.48</v>
      </c>
      <c r="DX41" s="724">
        <f t="shared" si="172"/>
        <v>69.48</v>
      </c>
      <c r="DY41" s="721">
        <f t="shared" si="173"/>
        <v>16</v>
      </c>
      <c r="DZ41" s="718">
        <v>78.267231281787602</v>
      </c>
      <c r="EA41" s="717">
        <f t="shared" si="174"/>
        <v>84.248903424959735</v>
      </c>
      <c r="EB41" s="716">
        <v>12</v>
      </c>
      <c r="EC41" s="717">
        <f t="shared" si="175"/>
        <v>75</v>
      </c>
      <c r="ED41" s="717">
        <f t="shared" si="176"/>
        <v>79.624449999999996</v>
      </c>
      <c r="EE41" s="719">
        <f t="shared" si="177"/>
        <v>79.62</v>
      </c>
      <c r="EF41" s="724">
        <f t="shared" si="178"/>
        <v>79.62</v>
      </c>
      <c r="EG41" s="721">
        <f t="shared" si="179"/>
        <v>16</v>
      </c>
      <c r="EH41" s="736"/>
      <c r="EI41" s="736"/>
      <c r="EJ41" s="736"/>
      <c r="EK41" s="721">
        <f t="shared" si="180"/>
        <v>24</v>
      </c>
      <c r="EL41" s="737">
        <f t="shared" si="181"/>
        <v>75.73</v>
      </c>
      <c r="EM41" s="738">
        <f t="shared" si="182"/>
        <v>75.73</v>
      </c>
      <c r="EN41" s="739">
        <f t="shared" si="183"/>
        <v>75.733463</v>
      </c>
      <c r="EO41" s="740"/>
      <c r="EP41" s="741"/>
      <c r="EQ41" s="679"/>
    </row>
    <row r="42" spans="1:149" ht="14.45" customHeight="1">
      <c r="A42" s="692" t="s">
        <v>43</v>
      </c>
      <c r="B42" s="716">
        <v>3</v>
      </c>
      <c r="C42" s="717">
        <f t="shared" si="92"/>
        <v>88.235294117647058</v>
      </c>
      <c r="D42" s="716">
        <v>7</v>
      </c>
      <c r="E42" s="717">
        <f t="shared" si="93"/>
        <v>93.467336683417088</v>
      </c>
      <c r="F42" s="718">
        <v>0.50819345228624002</v>
      </c>
      <c r="G42" s="717">
        <f t="shared" si="94"/>
        <v>99.745903273856882</v>
      </c>
      <c r="H42" s="716">
        <v>3</v>
      </c>
      <c r="I42" s="717">
        <f t="shared" si="95"/>
        <v>88.235294117647058</v>
      </c>
      <c r="J42" s="716">
        <v>7</v>
      </c>
      <c r="K42" s="717">
        <f t="shared" si="96"/>
        <v>93.467336683417088</v>
      </c>
      <c r="L42" s="718">
        <v>0.50819345228624002</v>
      </c>
      <c r="M42" s="717">
        <f t="shared" si="97"/>
        <v>99.745903273856882</v>
      </c>
      <c r="N42" s="718">
        <v>11.549851188323601</v>
      </c>
      <c r="O42" s="717">
        <f t="shared" si="98"/>
        <v>97.1125372029191</v>
      </c>
      <c r="P42" s="717">
        <f t="shared" si="99"/>
        <v>94.640270000000001</v>
      </c>
      <c r="Q42" s="719">
        <f t="shared" si="100"/>
        <v>94.64</v>
      </c>
      <c r="R42" s="720">
        <f t="shared" si="101"/>
        <v>94.64</v>
      </c>
      <c r="S42" s="721">
        <f t="shared" si="102"/>
        <v>7</v>
      </c>
      <c r="T42" s="722">
        <v>7</v>
      </c>
      <c r="U42" s="717">
        <f t="shared" si="103"/>
        <v>92</v>
      </c>
      <c r="V42" s="722">
        <v>116</v>
      </c>
      <c r="W42" s="717">
        <f t="shared" si="104"/>
        <v>74.063400576368878</v>
      </c>
      <c r="X42" s="723">
        <v>2.13441249960219</v>
      </c>
      <c r="Y42" s="717">
        <f t="shared" si="105"/>
        <v>89.327937501989041</v>
      </c>
      <c r="Z42" s="716">
        <v>9</v>
      </c>
      <c r="AA42" s="717">
        <f t="shared" si="106"/>
        <v>60</v>
      </c>
      <c r="AB42" s="717">
        <f t="shared" si="107"/>
        <v>78.847830000000002</v>
      </c>
      <c r="AC42" s="716">
        <f t="shared" si="108"/>
        <v>78.849999999999994</v>
      </c>
      <c r="AD42" s="724">
        <f t="shared" si="109"/>
        <v>78.849999999999994</v>
      </c>
      <c r="AE42" s="721">
        <f t="shared" si="110"/>
        <v>10</v>
      </c>
      <c r="AF42" s="722">
        <v>3</v>
      </c>
      <c r="AG42" s="717">
        <f t="shared" si="111"/>
        <v>100</v>
      </c>
      <c r="AH42" s="722">
        <v>52</v>
      </c>
      <c r="AI42" s="717">
        <f t="shared" si="112"/>
        <v>85.217391304347828</v>
      </c>
      <c r="AJ42" s="723">
        <v>32.339583327306002</v>
      </c>
      <c r="AK42" s="717">
        <f t="shared" si="113"/>
        <v>99.600745884848081</v>
      </c>
      <c r="AL42" s="716">
        <v>8</v>
      </c>
      <c r="AM42" s="717">
        <f t="shared" si="114"/>
        <v>100</v>
      </c>
      <c r="AN42" s="725">
        <f t="shared" si="115"/>
        <v>96.204530000000005</v>
      </c>
      <c r="AO42" s="726">
        <f t="shared" si="116"/>
        <v>96.2</v>
      </c>
      <c r="AP42" s="720">
        <f t="shared" si="117"/>
        <v>96.2</v>
      </c>
      <c r="AQ42" s="721">
        <f t="shared" si="118"/>
        <v>3</v>
      </c>
      <c r="AR42" s="727">
        <v>1</v>
      </c>
      <c r="AS42" s="717">
        <f t="shared" si="119"/>
        <v>100</v>
      </c>
      <c r="AT42" s="727">
        <v>7</v>
      </c>
      <c r="AU42" s="717">
        <f t="shared" si="120"/>
        <v>97.129186602870803</v>
      </c>
      <c r="AV42" s="723">
        <v>4.2538114508921296</v>
      </c>
      <c r="AW42" s="717">
        <f t="shared" si="121"/>
        <v>71.641256994052469</v>
      </c>
      <c r="AX42" s="716">
        <v>27.5</v>
      </c>
      <c r="AY42" s="717">
        <f t="shared" si="122"/>
        <v>91.666666666666657</v>
      </c>
      <c r="AZ42" s="728">
        <f t="shared" si="123"/>
        <v>90.109279999999998</v>
      </c>
      <c r="BA42" s="726">
        <f t="shared" si="124"/>
        <v>90.11</v>
      </c>
      <c r="BB42" s="720">
        <f t="shared" si="125"/>
        <v>90.11</v>
      </c>
      <c r="BC42" s="721">
        <f t="shared" si="126"/>
        <v>4</v>
      </c>
      <c r="BD42" s="716">
        <v>5</v>
      </c>
      <c r="BE42" s="722">
        <v>6</v>
      </c>
      <c r="BF42" s="722">
        <f t="shared" si="127"/>
        <v>11</v>
      </c>
      <c r="BG42" s="729">
        <f t="shared" si="128"/>
        <v>55.000000000000007</v>
      </c>
      <c r="BH42" s="730">
        <f t="shared" si="129"/>
        <v>55</v>
      </c>
      <c r="BI42" s="720">
        <f t="shared" si="130"/>
        <v>55</v>
      </c>
      <c r="BJ42" s="721">
        <f t="shared" si="131"/>
        <v>23</v>
      </c>
      <c r="BK42" s="731">
        <v>8</v>
      </c>
      <c r="BL42" s="717">
        <f t="shared" si="132"/>
        <v>80</v>
      </c>
      <c r="BM42" s="731">
        <v>4</v>
      </c>
      <c r="BN42" s="717">
        <f t="shared" si="133"/>
        <v>40</v>
      </c>
      <c r="BO42" s="716">
        <v>7</v>
      </c>
      <c r="BP42" s="717">
        <f t="shared" si="134"/>
        <v>70</v>
      </c>
      <c r="BQ42" s="721">
        <v>9</v>
      </c>
      <c r="BR42" s="719">
        <f t="shared" si="135"/>
        <v>90</v>
      </c>
      <c r="BS42" s="732">
        <v>8</v>
      </c>
      <c r="BT42" s="717">
        <f t="shared" si="136"/>
        <v>80</v>
      </c>
      <c r="BU42" s="732">
        <v>7</v>
      </c>
      <c r="BV42" s="717">
        <f t="shared" si="137"/>
        <v>70</v>
      </c>
      <c r="BW42" s="733">
        <f t="shared" si="138"/>
        <v>7.166666666666667</v>
      </c>
      <c r="BX42" s="734">
        <f t="shared" si="139"/>
        <v>71.666669999999996</v>
      </c>
      <c r="BY42" s="719">
        <f t="shared" si="140"/>
        <v>71.67</v>
      </c>
      <c r="BZ42" s="724">
        <f t="shared" si="141"/>
        <v>71.67</v>
      </c>
      <c r="CA42" s="721">
        <f t="shared" si="142"/>
        <v>9</v>
      </c>
      <c r="CB42" s="716">
        <v>6</v>
      </c>
      <c r="CC42" s="717">
        <f t="shared" si="143"/>
        <v>95</v>
      </c>
      <c r="CD42" s="716">
        <v>122</v>
      </c>
      <c r="CE42" s="717">
        <f t="shared" si="144"/>
        <v>88.717156105100457</v>
      </c>
      <c r="CF42" s="718">
        <v>49.130036054647597</v>
      </c>
      <c r="CG42" s="717">
        <f t="shared" si="145"/>
        <v>66.652792231684373</v>
      </c>
      <c r="CH42" s="717" t="s">
        <v>859</v>
      </c>
      <c r="CI42" s="716">
        <v>10.5</v>
      </c>
      <c r="CJ42" s="717">
        <f t="shared" si="146"/>
        <v>79</v>
      </c>
      <c r="CK42" s="718">
        <v>8.1666666666666661</v>
      </c>
      <c r="CL42" s="717">
        <f t="shared" si="147"/>
        <v>90.411840411840416</v>
      </c>
      <c r="CM42" s="716">
        <v>5</v>
      </c>
      <c r="CN42" s="717">
        <f t="shared" si="148"/>
        <v>93.577981651376149</v>
      </c>
      <c r="CO42" s="718">
        <v>0</v>
      </c>
      <c r="CP42" s="717">
        <f t="shared" si="149"/>
        <v>100</v>
      </c>
      <c r="CQ42" s="719">
        <f t="shared" si="150"/>
        <v>90.747455515804148</v>
      </c>
      <c r="CR42" s="735">
        <f t="shared" si="151"/>
        <v>85.279349999999994</v>
      </c>
      <c r="CS42" s="719">
        <f t="shared" si="152"/>
        <v>85.28</v>
      </c>
      <c r="CT42" s="724">
        <f t="shared" si="153"/>
        <v>85.28</v>
      </c>
      <c r="CU42" s="721">
        <f t="shared" si="154"/>
        <v>16</v>
      </c>
      <c r="CV42" s="731">
        <v>1.83</v>
      </c>
      <c r="CW42" s="717">
        <f t="shared" si="155"/>
        <v>99.477987421383645</v>
      </c>
      <c r="CX42" s="731">
        <v>1</v>
      </c>
      <c r="CY42" s="717">
        <f t="shared" si="156"/>
        <v>100</v>
      </c>
      <c r="CZ42" s="731">
        <v>55</v>
      </c>
      <c r="DA42" s="717">
        <f t="shared" si="157"/>
        <v>94.811320754716974</v>
      </c>
      <c r="DB42" s="731">
        <v>40</v>
      </c>
      <c r="DC42" s="717">
        <f t="shared" si="158"/>
        <v>90</v>
      </c>
      <c r="DD42" s="731">
        <v>0</v>
      </c>
      <c r="DE42" s="717">
        <f t="shared" si="159"/>
        <v>100</v>
      </c>
      <c r="DF42" s="731">
        <v>0.5</v>
      </c>
      <c r="DG42" s="717">
        <f t="shared" si="160"/>
        <v>100</v>
      </c>
      <c r="DH42" s="731">
        <v>0</v>
      </c>
      <c r="DI42" s="717">
        <f t="shared" si="161"/>
        <v>100</v>
      </c>
      <c r="DJ42" s="731">
        <v>0</v>
      </c>
      <c r="DK42" s="717">
        <f t="shared" si="162"/>
        <v>100</v>
      </c>
      <c r="DL42" s="725">
        <f t="shared" si="163"/>
        <v>98.036159999999995</v>
      </c>
      <c r="DM42" s="719">
        <f t="shared" si="164"/>
        <v>98.04</v>
      </c>
      <c r="DN42" s="724">
        <f t="shared" si="165"/>
        <v>98.04</v>
      </c>
      <c r="DO42" s="721">
        <f t="shared" si="166"/>
        <v>16</v>
      </c>
      <c r="DP42" s="716">
        <v>12</v>
      </c>
      <c r="DQ42" s="717">
        <f t="shared" si="167"/>
        <v>66.666666666666657</v>
      </c>
      <c r="DR42" s="716">
        <v>321</v>
      </c>
      <c r="DS42" s="717">
        <f t="shared" si="168"/>
        <v>83.524590163934434</v>
      </c>
      <c r="DT42" s="716">
        <v>30.4</v>
      </c>
      <c r="DU42" s="717">
        <f t="shared" si="169"/>
        <v>65.916760404949386</v>
      </c>
      <c r="DV42" s="725">
        <f t="shared" si="170"/>
        <v>72.036010000000005</v>
      </c>
      <c r="DW42" s="719">
        <f t="shared" si="171"/>
        <v>72.040000000000006</v>
      </c>
      <c r="DX42" s="724">
        <f t="shared" si="172"/>
        <v>72.040000000000006</v>
      </c>
      <c r="DY42" s="721">
        <f t="shared" si="173"/>
        <v>13</v>
      </c>
      <c r="DZ42" s="718">
        <v>77.9157697054561</v>
      </c>
      <c r="EA42" s="717">
        <f t="shared" si="174"/>
        <v>83.870580953128197</v>
      </c>
      <c r="EB42" s="716">
        <v>12</v>
      </c>
      <c r="EC42" s="717">
        <f t="shared" si="175"/>
        <v>75</v>
      </c>
      <c r="ED42" s="717">
        <f t="shared" si="176"/>
        <v>79.435289999999995</v>
      </c>
      <c r="EE42" s="719">
        <f t="shared" si="177"/>
        <v>79.44</v>
      </c>
      <c r="EF42" s="724">
        <f t="shared" si="178"/>
        <v>79.44</v>
      </c>
      <c r="EG42" s="721">
        <f t="shared" si="179"/>
        <v>17</v>
      </c>
      <c r="EH42" s="736"/>
      <c r="EI42" s="736"/>
      <c r="EJ42" s="736"/>
      <c r="EK42" s="721">
        <f t="shared" si="180"/>
        <v>7</v>
      </c>
      <c r="EL42" s="737">
        <f t="shared" si="181"/>
        <v>82.13</v>
      </c>
      <c r="EM42" s="738">
        <f t="shared" si="182"/>
        <v>82.13</v>
      </c>
      <c r="EN42" s="739">
        <f t="shared" si="183"/>
        <v>82.125539000000003</v>
      </c>
      <c r="EO42" s="740"/>
      <c r="EP42" s="741"/>
      <c r="EQ42" s="679"/>
    </row>
    <row r="43" spans="1:149" ht="14.45" customHeight="1">
      <c r="A43" s="692" t="s">
        <v>58</v>
      </c>
      <c r="B43" s="716">
        <v>6</v>
      </c>
      <c r="C43" s="717">
        <f t="shared" si="92"/>
        <v>70.588235294117652</v>
      </c>
      <c r="D43" s="716">
        <v>10</v>
      </c>
      <c r="E43" s="717">
        <f t="shared" si="93"/>
        <v>90.452261306532662</v>
      </c>
      <c r="F43" s="718">
        <v>2.2890324924496301</v>
      </c>
      <c r="G43" s="717">
        <f t="shared" si="94"/>
        <v>98.855483753775189</v>
      </c>
      <c r="H43" s="716">
        <v>6</v>
      </c>
      <c r="I43" s="717">
        <f t="shared" si="95"/>
        <v>70.588235294117652</v>
      </c>
      <c r="J43" s="716">
        <v>10</v>
      </c>
      <c r="K43" s="717">
        <f t="shared" si="96"/>
        <v>90.452261306532662</v>
      </c>
      <c r="L43" s="718">
        <v>2.2890324924496301</v>
      </c>
      <c r="M43" s="717">
        <f t="shared" si="97"/>
        <v>98.855483753775189</v>
      </c>
      <c r="N43" s="718">
        <v>25.326337033712399</v>
      </c>
      <c r="O43" s="717">
        <f t="shared" si="98"/>
        <v>93.668415741571906</v>
      </c>
      <c r="P43" s="717">
        <f t="shared" si="99"/>
        <v>88.391099999999994</v>
      </c>
      <c r="Q43" s="719">
        <f t="shared" si="100"/>
        <v>88.39</v>
      </c>
      <c r="R43" s="720">
        <f t="shared" si="101"/>
        <v>88.39</v>
      </c>
      <c r="S43" s="721">
        <f t="shared" si="102"/>
        <v>26</v>
      </c>
      <c r="T43" s="722">
        <v>13</v>
      </c>
      <c r="U43" s="717">
        <f t="shared" si="103"/>
        <v>68</v>
      </c>
      <c r="V43" s="722">
        <v>156</v>
      </c>
      <c r="W43" s="717">
        <f t="shared" si="104"/>
        <v>62.536023054755042</v>
      </c>
      <c r="X43" s="723">
        <v>0.71673533805405998</v>
      </c>
      <c r="Y43" s="717">
        <f t="shared" si="105"/>
        <v>96.416323309729691</v>
      </c>
      <c r="Z43" s="716">
        <v>9</v>
      </c>
      <c r="AA43" s="717">
        <f t="shared" si="106"/>
        <v>60</v>
      </c>
      <c r="AB43" s="717">
        <f t="shared" si="107"/>
        <v>71.73809</v>
      </c>
      <c r="AC43" s="716">
        <f t="shared" si="108"/>
        <v>71.739999999999995</v>
      </c>
      <c r="AD43" s="724">
        <f t="shared" si="109"/>
        <v>71.739999999999995</v>
      </c>
      <c r="AE43" s="721">
        <f t="shared" si="110"/>
        <v>24</v>
      </c>
      <c r="AF43" s="722">
        <v>3</v>
      </c>
      <c r="AG43" s="717">
        <f t="shared" si="111"/>
        <v>100</v>
      </c>
      <c r="AH43" s="722">
        <v>39</v>
      </c>
      <c r="AI43" s="717">
        <f t="shared" si="112"/>
        <v>90.869565217391298</v>
      </c>
      <c r="AJ43" s="723">
        <v>58.909059940415098</v>
      </c>
      <c r="AK43" s="717">
        <f t="shared" si="113"/>
        <v>99.272727655056599</v>
      </c>
      <c r="AL43" s="716">
        <v>7</v>
      </c>
      <c r="AM43" s="717">
        <f t="shared" si="114"/>
        <v>87.5</v>
      </c>
      <c r="AN43" s="725">
        <f t="shared" si="115"/>
        <v>94.410570000000007</v>
      </c>
      <c r="AO43" s="726">
        <f t="shared" si="116"/>
        <v>94.41</v>
      </c>
      <c r="AP43" s="720">
        <f t="shared" si="117"/>
        <v>94.41</v>
      </c>
      <c r="AQ43" s="721">
        <f t="shared" si="118"/>
        <v>4</v>
      </c>
      <c r="AR43" s="727">
        <v>4</v>
      </c>
      <c r="AS43" s="717">
        <f t="shared" si="119"/>
        <v>75</v>
      </c>
      <c r="AT43" s="727">
        <v>16</v>
      </c>
      <c r="AU43" s="717">
        <f t="shared" si="120"/>
        <v>92.822966507177028</v>
      </c>
      <c r="AV43" s="723">
        <v>0.25379895055506002</v>
      </c>
      <c r="AW43" s="717">
        <f t="shared" si="121"/>
        <v>98.308006996299596</v>
      </c>
      <c r="AX43" s="716">
        <v>23.5</v>
      </c>
      <c r="AY43" s="717">
        <f t="shared" si="122"/>
        <v>78.333333333333329</v>
      </c>
      <c r="AZ43" s="728">
        <f t="shared" si="123"/>
        <v>86.116079999999997</v>
      </c>
      <c r="BA43" s="726">
        <f t="shared" si="124"/>
        <v>86.12</v>
      </c>
      <c r="BB43" s="720">
        <f t="shared" si="125"/>
        <v>86.12</v>
      </c>
      <c r="BC43" s="721">
        <f t="shared" si="126"/>
        <v>8</v>
      </c>
      <c r="BD43" s="716">
        <v>6</v>
      </c>
      <c r="BE43" s="722">
        <v>6</v>
      </c>
      <c r="BF43" s="722">
        <f t="shared" si="127"/>
        <v>12</v>
      </c>
      <c r="BG43" s="729">
        <f t="shared" si="128"/>
        <v>60</v>
      </c>
      <c r="BH43" s="730">
        <f t="shared" si="129"/>
        <v>60</v>
      </c>
      <c r="BI43" s="720">
        <f t="shared" si="130"/>
        <v>60</v>
      </c>
      <c r="BJ43" s="721">
        <f t="shared" si="131"/>
        <v>19</v>
      </c>
      <c r="BK43" s="731">
        <v>0</v>
      </c>
      <c r="BL43" s="717">
        <f t="shared" si="132"/>
        <v>0</v>
      </c>
      <c r="BM43" s="731">
        <v>5</v>
      </c>
      <c r="BN43" s="717">
        <f t="shared" si="133"/>
        <v>50</v>
      </c>
      <c r="BO43" s="716">
        <v>5</v>
      </c>
      <c r="BP43" s="717">
        <f t="shared" si="134"/>
        <v>50</v>
      </c>
      <c r="BQ43" s="721">
        <v>8</v>
      </c>
      <c r="BR43" s="719">
        <f t="shared" si="135"/>
        <v>80</v>
      </c>
      <c r="BS43" s="732">
        <v>6</v>
      </c>
      <c r="BT43" s="717">
        <f t="shared" si="136"/>
        <v>60</v>
      </c>
      <c r="BU43" s="732">
        <v>6</v>
      </c>
      <c r="BV43" s="717">
        <f t="shared" si="137"/>
        <v>60</v>
      </c>
      <c r="BW43" s="733">
        <f t="shared" si="138"/>
        <v>5</v>
      </c>
      <c r="BX43" s="734">
        <f t="shared" si="139"/>
        <v>50</v>
      </c>
      <c r="BY43" s="719">
        <f t="shared" si="140"/>
        <v>50</v>
      </c>
      <c r="BZ43" s="724">
        <f t="shared" si="141"/>
        <v>50</v>
      </c>
      <c r="CA43" s="721">
        <f t="shared" si="142"/>
        <v>34</v>
      </c>
      <c r="CB43" s="716">
        <v>19</v>
      </c>
      <c r="CC43" s="717">
        <f t="shared" si="143"/>
        <v>73.333333333333329</v>
      </c>
      <c r="CD43" s="716">
        <v>63</v>
      </c>
      <c r="CE43" s="717">
        <f t="shared" si="144"/>
        <v>97.836166924265839</v>
      </c>
      <c r="CF43" s="718">
        <v>28.812511391166101</v>
      </c>
      <c r="CG43" s="717">
        <f t="shared" si="145"/>
        <v>96.234247351165237</v>
      </c>
      <c r="CH43" s="717" t="s">
        <v>861</v>
      </c>
      <c r="CI43" s="716">
        <v>1.5</v>
      </c>
      <c r="CJ43" s="717">
        <f t="shared" si="146"/>
        <v>97</v>
      </c>
      <c r="CK43" s="718">
        <v>14.5</v>
      </c>
      <c r="CL43" s="717">
        <f t="shared" si="147"/>
        <v>78.185328185328189</v>
      </c>
      <c r="CM43" s="716">
        <v>9.5</v>
      </c>
      <c r="CN43" s="717">
        <f t="shared" si="148"/>
        <v>85.321100917431195</v>
      </c>
      <c r="CO43" s="718">
        <v>4.5714285714285712</v>
      </c>
      <c r="CP43" s="717">
        <f t="shared" si="149"/>
        <v>85.714285714285722</v>
      </c>
      <c r="CQ43" s="719">
        <f t="shared" si="150"/>
        <v>86.55517870426128</v>
      </c>
      <c r="CR43" s="735">
        <f t="shared" si="151"/>
        <v>88.489729999999994</v>
      </c>
      <c r="CS43" s="719">
        <f t="shared" si="152"/>
        <v>88.49</v>
      </c>
      <c r="CT43" s="724">
        <f t="shared" si="153"/>
        <v>88.49</v>
      </c>
      <c r="CU43" s="721">
        <f t="shared" si="154"/>
        <v>9</v>
      </c>
      <c r="CV43" s="731">
        <v>1</v>
      </c>
      <c r="CW43" s="717">
        <f t="shared" si="155"/>
        <v>100</v>
      </c>
      <c r="CX43" s="731">
        <v>1.55555555555556</v>
      </c>
      <c r="CY43" s="717">
        <f t="shared" si="156"/>
        <v>99.671268902038122</v>
      </c>
      <c r="CZ43" s="731">
        <v>200.555555555556</v>
      </c>
      <c r="DA43" s="717">
        <f t="shared" si="157"/>
        <v>81.079664570230563</v>
      </c>
      <c r="DB43" s="731">
        <v>75</v>
      </c>
      <c r="DC43" s="717">
        <f t="shared" si="158"/>
        <v>81.25</v>
      </c>
      <c r="DD43" s="731">
        <v>1</v>
      </c>
      <c r="DE43" s="717">
        <f t="shared" si="159"/>
        <v>100</v>
      </c>
      <c r="DF43" s="731">
        <v>1.55555555555556</v>
      </c>
      <c r="DG43" s="717">
        <f t="shared" si="160"/>
        <v>99.767549976754992</v>
      </c>
      <c r="DH43" s="731">
        <v>200.555555555556</v>
      </c>
      <c r="DI43" s="717">
        <f t="shared" si="161"/>
        <v>83.28703703703701</v>
      </c>
      <c r="DJ43" s="731">
        <v>75</v>
      </c>
      <c r="DK43" s="717">
        <f t="shared" si="162"/>
        <v>89.285714285714292</v>
      </c>
      <c r="DL43" s="725">
        <f t="shared" si="163"/>
        <v>91.792649999999995</v>
      </c>
      <c r="DM43" s="719">
        <f t="shared" si="164"/>
        <v>91.79</v>
      </c>
      <c r="DN43" s="724">
        <f t="shared" si="165"/>
        <v>91.79</v>
      </c>
      <c r="DO43" s="721">
        <f t="shared" si="166"/>
        <v>24</v>
      </c>
      <c r="DP43" s="716">
        <v>9.5</v>
      </c>
      <c r="DQ43" s="717">
        <f t="shared" si="167"/>
        <v>52.777777777777779</v>
      </c>
      <c r="DR43" s="716">
        <v>420</v>
      </c>
      <c r="DS43" s="717">
        <f t="shared" si="168"/>
        <v>75.409836065573771</v>
      </c>
      <c r="DT43" s="716">
        <v>24</v>
      </c>
      <c r="DU43" s="717">
        <f t="shared" si="169"/>
        <v>73.115860517435323</v>
      </c>
      <c r="DV43" s="725">
        <f t="shared" si="170"/>
        <v>67.101159999999993</v>
      </c>
      <c r="DW43" s="719">
        <f t="shared" si="171"/>
        <v>67.099999999999994</v>
      </c>
      <c r="DX43" s="724">
        <f t="shared" si="172"/>
        <v>67.099999999999994</v>
      </c>
      <c r="DY43" s="721">
        <f t="shared" si="173"/>
        <v>21</v>
      </c>
      <c r="DZ43" s="718">
        <v>46.6469469299454</v>
      </c>
      <c r="EA43" s="717">
        <f t="shared" si="174"/>
        <v>50.211998848165116</v>
      </c>
      <c r="EB43" s="716">
        <v>12</v>
      </c>
      <c r="EC43" s="717">
        <f t="shared" si="175"/>
        <v>75</v>
      </c>
      <c r="ED43" s="717">
        <f t="shared" si="176"/>
        <v>62.606000000000002</v>
      </c>
      <c r="EE43" s="719">
        <f t="shared" si="177"/>
        <v>62.61</v>
      </c>
      <c r="EF43" s="724">
        <f t="shared" si="178"/>
        <v>62.61</v>
      </c>
      <c r="EG43" s="721">
        <f t="shared" si="179"/>
        <v>30</v>
      </c>
      <c r="EH43" s="736"/>
      <c r="EI43" s="736"/>
      <c r="EJ43" s="736"/>
      <c r="EK43" s="721">
        <f t="shared" si="180"/>
        <v>23</v>
      </c>
      <c r="EL43" s="737">
        <f t="shared" si="181"/>
        <v>76.06</v>
      </c>
      <c r="EM43" s="738">
        <f t="shared" si="182"/>
        <v>76.06</v>
      </c>
      <c r="EN43" s="739">
        <f t="shared" si="183"/>
        <v>76.064537999999999</v>
      </c>
      <c r="EO43" s="740"/>
      <c r="EP43" s="741"/>
      <c r="EQ43" s="679"/>
    </row>
    <row r="44" spans="1:149" ht="14.45" customHeight="1">
      <c r="A44" s="692" t="s">
        <v>59</v>
      </c>
      <c r="B44" s="716">
        <v>7</v>
      </c>
      <c r="C44" s="717">
        <f t="shared" si="92"/>
        <v>64.705882352941174</v>
      </c>
      <c r="D44" s="716">
        <v>6.5</v>
      </c>
      <c r="E44" s="717">
        <f t="shared" si="93"/>
        <v>93.969849246231149</v>
      </c>
      <c r="F44" s="718">
        <v>16.445256851540201</v>
      </c>
      <c r="G44" s="717">
        <f t="shared" si="94"/>
        <v>91.777371574229903</v>
      </c>
      <c r="H44" s="716">
        <v>7</v>
      </c>
      <c r="I44" s="717">
        <f t="shared" si="95"/>
        <v>64.705882352941174</v>
      </c>
      <c r="J44" s="716">
        <v>6.5</v>
      </c>
      <c r="K44" s="717">
        <f t="shared" si="96"/>
        <v>93.969849246231149</v>
      </c>
      <c r="L44" s="718">
        <v>16.445256851540201</v>
      </c>
      <c r="M44" s="717">
        <f t="shared" si="97"/>
        <v>91.777371574229903</v>
      </c>
      <c r="N44" s="718">
        <v>10.205867628956501</v>
      </c>
      <c r="O44" s="717">
        <f t="shared" si="98"/>
        <v>97.448533092760869</v>
      </c>
      <c r="P44" s="717">
        <f t="shared" si="99"/>
        <v>86.975409999999997</v>
      </c>
      <c r="Q44" s="719">
        <f t="shared" si="100"/>
        <v>86.98</v>
      </c>
      <c r="R44" s="720">
        <f t="shared" si="101"/>
        <v>86.98</v>
      </c>
      <c r="S44" s="721">
        <f t="shared" si="102"/>
        <v>28</v>
      </c>
      <c r="T44" s="722">
        <v>18</v>
      </c>
      <c r="U44" s="717">
        <f t="shared" si="103"/>
        <v>48</v>
      </c>
      <c r="V44" s="722">
        <v>103</v>
      </c>
      <c r="W44" s="717">
        <f t="shared" si="104"/>
        <v>77.809798270893367</v>
      </c>
      <c r="X44" s="723">
        <v>3.5426716503530802</v>
      </c>
      <c r="Y44" s="717">
        <f t="shared" si="105"/>
        <v>82.286641748234615</v>
      </c>
      <c r="Z44" s="716">
        <v>9.5</v>
      </c>
      <c r="AA44" s="717">
        <f t="shared" si="106"/>
        <v>63.333333333333329</v>
      </c>
      <c r="AB44" s="717">
        <f t="shared" si="107"/>
        <v>67.857439999999997</v>
      </c>
      <c r="AC44" s="716">
        <f t="shared" si="108"/>
        <v>67.86</v>
      </c>
      <c r="AD44" s="724">
        <f t="shared" si="109"/>
        <v>67.86</v>
      </c>
      <c r="AE44" s="721">
        <f t="shared" si="110"/>
        <v>32</v>
      </c>
      <c r="AF44" s="722">
        <v>4</v>
      </c>
      <c r="AG44" s="717">
        <f t="shared" si="111"/>
        <v>83.333333333333343</v>
      </c>
      <c r="AH44" s="722">
        <v>63</v>
      </c>
      <c r="AI44" s="717">
        <f t="shared" si="112"/>
        <v>80.434782608695656</v>
      </c>
      <c r="AJ44" s="723">
        <v>617.26469294405695</v>
      </c>
      <c r="AK44" s="717">
        <f t="shared" si="113"/>
        <v>92.37944823525855</v>
      </c>
      <c r="AL44" s="716">
        <v>5</v>
      </c>
      <c r="AM44" s="717">
        <f t="shared" si="114"/>
        <v>62.5</v>
      </c>
      <c r="AN44" s="725">
        <f t="shared" si="115"/>
        <v>79.66189</v>
      </c>
      <c r="AO44" s="726">
        <f t="shared" si="116"/>
        <v>79.66</v>
      </c>
      <c r="AP44" s="720">
        <f t="shared" si="117"/>
        <v>79.66</v>
      </c>
      <c r="AQ44" s="721">
        <f t="shared" si="118"/>
        <v>28</v>
      </c>
      <c r="AR44" s="727">
        <v>7</v>
      </c>
      <c r="AS44" s="717">
        <f t="shared" si="119"/>
        <v>50</v>
      </c>
      <c r="AT44" s="727">
        <v>7</v>
      </c>
      <c r="AU44" s="717">
        <f t="shared" si="120"/>
        <v>97.129186602870803</v>
      </c>
      <c r="AV44" s="723">
        <v>4.0105569494753901</v>
      </c>
      <c r="AW44" s="717">
        <f t="shared" si="121"/>
        <v>73.262953670164066</v>
      </c>
      <c r="AX44" s="716">
        <v>21.5</v>
      </c>
      <c r="AY44" s="717">
        <f t="shared" si="122"/>
        <v>71.666666666666671</v>
      </c>
      <c r="AZ44" s="728">
        <f t="shared" si="123"/>
        <v>73.014700000000005</v>
      </c>
      <c r="BA44" s="726">
        <f t="shared" si="124"/>
        <v>73.010000000000005</v>
      </c>
      <c r="BB44" s="720">
        <f t="shared" si="125"/>
        <v>73.010000000000005</v>
      </c>
      <c r="BC44" s="721">
        <f t="shared" si="126"/>
        <v>27</v>
      </c>
      <c r="BD44" s="716">
        <v>7</v>
      </c>
      <c r="BE44" s="722">
        <v>3</v>
      </c>
      <c r="BF44" s="722">
        <f t="shared" si="127"/>
        <v>10</v>
      </c>
      <c r="BG44" s="729">
        <f t="shared" si="128"/>
        <v>50</v>
      </c>
      <c r="BH44" s="730">
        <f t="shared" si="129"/>
        <v>50</v>
      </c>
      <c r="BI44" s="720">
        <f t="shared" si="130"/>
        <v>50</v>
      </c>
      <c r="BJ44" s="721">
        <f t="shared" si="131"/>
        <v>25</v>
      </c>
      <c r="BK44" s="731">
        <v>9</v>
      </c>
      <c r="BL44" s="717">
        <f t="shared" si="132"/>
        <v>90</v>
      </c>
      <c r="BM44" s="731">
        <v>5</v>
      </c>
      <c r="BN44" s="717">
        <f t="shared" si="133"/>
        <v>50</v>
      </c>
      <c r="BO44" s="716">
        <v>6</v>
      </c>
      <c r="BP44" s="717">
        <f t="shared" si="134"/>
        <v>60</v>
      </c>
      <c r="BQ44" s="721">
        <v>8</v>
      </c>
      <c r="BR44" s="719">
        <f t="shared" si="135"/>
        <v>80</v>
      </c>
      <c r="BS44" s="732">
        <v>7</v>
      </c>
      <c r="BT44" s="717">
        <f t="shared" si="136"/>
        <v>70</v>
      </c>
      <c r="BU44" s="732">
        <v>7</v>
      </c>
      <c r="BV44" s="717">
        <f t="shared" si="137"/>
        <v>70</v>
      </c>
      <c r="BW44" s="733">
        <f t="shared" si="138"/>
        <v>7</v>
      </c>
      <c r="BX44" s="734">
        <f t="shared" si="139"/>
        <v>70</v>
      </c>
      <c r="BY44" s="719">
        <f t="shared" si="140"/>
        <v>70</v>
      </c>
      <c r="BZ44" s="724">
        <f t="shared" si="141"/>
        <v>70</v>
      </c>
      <c r="CA44" s="721">
        <f t="shared" si="142"/>
        <v>11</v>
      </c>
      <c r="CB44" s="716">
        <v>11</v>
      </c>
      <c r="CC44" s="717">
        <f t="shared" si="143"/>
        <v>86.666666666666671</v>
      </c>
      <c r="CD44" s="716">
        <v>216.5</v>
      </c>
      <c r="CE44" s="717">
        <f t="shared" si="144"/>
        <v>74.111282843894898</v>
      </c>
      <c r="CF44" s="718">
        <v>41.1086351594466</v>
      </c>
      <c r="CG44" s="717">
        <f t="shared" si="145"/>
        <v>78.659836957299788</v>
      </c>
      <c r="CH44" s="717" t="s">
        <v>859</v>
      </c>
      <c r="CI44" s="716" t="s">
        <v>858</v>
      </c>
      <c r="CJ44" s="717">
        <f t="shared" si="146"/>
        <v>0</v>
      </c>
      <c r="CK44" s="718" t="s">
        <v>858</v>
      </c>
      <c r="CL44" s="717">
        <f t="shared" si="147"/>
        <v>0</v>
      </c>
      <c r="CM44" s="716">
        <v>47.5</v>
      </c>
      <c r="CN44" s="717">
        <f t="shared" si="148"/>
        <v>15.596330275229359</v>
      </c>
      <c r="CO44" s="718">
        <v>32.142857142857139</v>
      </c>
      <c r="CP44" s="717">
        <f t="shared" si="149"/>
        <v>0</v>
      </c>
      <c r="CQ44" s="719">
        <f t="shared" si="150"/>
        <v>3.8990825688073398</v>
      </c>
      <c r="CR44" s="735">
        <f t="shared" si="151"/>
        <v>60.834220000000002</v>
      </c>
      <c r="CS44" s="719">
        <f t="shared" si="152"/>
        <v>60.83</v>
      </c>
      <c r="CT44" s="724">
        <f t="shared" si="153"/>
        <v>60.83</v>
      </c>
      <c r="CU44" s="721">
        <f t="shared" si="154"/>
        <v>35</v>
      </c>
      <c r="CV44" s="731">
        <v>15.75</v>
      </c>
      <c r="CW44" s="717">
        <f t="shared" si="155"/>
        <v>90.723270440251568</v>
      </c>
      <c r="CX44" s="731">
        <v>5</v>
      </c>
      <c r="CY44" s="717">
        <f t="shared" si="156"/>
        <v>97.633136094674555</v>
      </c>
      <c r="CZ44" s="731">
        <v>376.375</v>
      </c>
      <c r="DA44" s="717">
        <f t="shared" si="157"/>
        <v>64.492924528301884</v>
      </c>
      <c r="DB44" s="731">
        <v>87</v>
      </c>
      <c r="DC44" s="717">
        <f t="shared" si="158"/>
        <v>78.25</v>
      </c>
      <c r="DD44" s="731">
        <v>41.076923076923102</v>
      </c>
      <c r="DE44" s="717">
        <f t="shared" si="159"/>
        <v>85.635511441963047</v>
      </c>
      <c r="DF44" s="731">
        <v>11.0769230769231</v>
      </c>
      <c r="DG44" s="717">
        <f t="shared" si="160"/>
        <v>95.783714193756026</v>
      </c>
      <c r="DH44" s="731">
        <v>655.26923076923094</v>
      </c>
      <c r="DI44" s="717">
        <f t="shared" si="161"/>
        <v>45.394230769230752</v>
      </c>
      <c r="DJ44" s="731">
        <v>141.61538461538501</v>
      </c>
      <c r="DK44" s="717">
        <f t="shared" si="162"/>
        <v>79.769230769230717</v>
      </c>
      <c r="DL44" s="725">
        <f t="shared" si="163"/>
        <v>79.710250000000002</v>
      </c>
      <c r="DM44" s="719">
        <f t="shared" si="164"/>
        <v>79.709999999999994</v>
      </c>
      <c r="DN44" s="724">
        <f t="shared" si="165"/>
        <v>79.709999999999994</v>
      </c>
      <c r="DO44" s="721">
        <f t="shared" si="166"/>
        <v>34</v>
      </c>
      <c r="DP44" s="716">
        <v>13</v>
      </c>
      <c r="DQ44" s="717">
        <f t="shared" si="167"/>
        <v>72.222222222222214</v>
      </c>
      <c r="DR44" s="716">
        <v>580</v>
      </c>
      <c r="DS44" s="717">
        <f t="shared" si="168"/>
        <v>62.295081967213115</v>
      </c>
      <c r="DT44" s="716">
        <v>24.9</v>
      </c>
      <c r="DU44" s="717">
        <f t="shared" si="169"/>
        <v>72.103487064116976</v>
      </c>
      <c r="DV44" s="725">
        <f t="shared" si="170"/>
        <v>68.873599999999996</v>
      </c>
      <c r="DW44" s="719">
        <f t="shared" si="171"/>
        <v>68.87</v>
      </c>
      <c r="DX44" s="724">
        <f t="shared" si="172"/>
        <v>68.87</v>
      </c>
      <c r="DY44" s="721">
        <f t="shared" si="173"/>
        <v>20</v>
      </c>
      <c r="DZ44" s="718">
        <v>18.5443122118613</v>
      </c>
      <c r="EA44" s="717">
        <f t="shared" si="174"/>
        <v>19.961584727514854</v>
      </c>
      <c r="EB44" s="716">
        <v>8</v>
      </c>
      <c r="EC44" s="717">
        <f t="shared" si="175"/>
        <v>50</v>
      </c>
      <c r="ED44" s="717">
        <f t="shared" si="176"/>
        <v>34.980789999999999</v>
      </c>
      <c r="EE44" s="719">
        <f t="shared" si="177"/>
        <v>34.979999999999997</v>
      </c>
      <c r="EF44" s="724">
        <f t="shared" si="178"/>
        <v>34.979999999999997</v>
      </c>
      <c r="EG44" s="721">
        <f t="shared" si="179"/>
        <v>35</v>
      </c>
      <c r="EH44" s="769"/>
      <c r="EI44" s="769"/>
      <c r="EJ44" s="769"/>
      <c r="EK44" s="721">
        <f t="shared" si="180"/>
        <v>35</v>
      </c>
      <c r="EL44" s="737">
        <f t="shared" si="181"/>
        <v>67.19</v>
      </c>
      <c r="EM44" s="738">
        <f t="shared" si="182"/>
        <v>67.19</v>
      </c>
      <c r="EN44" s="739">
        <f t="shared" si="183"/>
        <v>67.190829999999991</v>
      </c>
      <c r="EO44" s="770"/>
      <c r="EP44" s="741"/>
      <c r="EQ44" s="679"/>
    </row>
    <row r="45" spans="1:149" ht="14.45" customHeight="1">
      <c r="A45" s="692" t="s">
        <v>60</v>
      </c>
      <c r="B45" s="716">
        <v>4</v>
      </c>
      <c r="C45" s="717">
        <f t="shared" si="92"/>
        <v>82.35294117647058</v>
      </c>
      <c r="D45" s="716">
        <v>4.5</v>
      </c>
      <c r="E45" s="717">
        <f t="shared" si="93"/>
        <v>95.979899497487438</v>
      </c>
      <c r="F45" s="718">
        <v>5.3399035655369999E-2</v>
      </c>
      <c r="G45" s="717">
        <f t="shared" si="94"/>
        <v>99.97330048217232</v>
      </c>
      <c r="H45" s="716">
        <v>4</v>
      </c>
      <c r="I45" s="717">
        <f t="shared" si="95"/>
        <v>82.35294117647058</v>
      </c>
      <c r="J45" s="716">
        <v>4.5</v>
      </c>
      <c r="K45" s="717">
        <f t="shared" si="96"/>
        <v>95.979899497487438</v>
      </c>
      <c r="L45" s="718">
        <v>5.3399035655369999E-2</v>
      </c>
      <c r="M45" s="717">
        <f t="shared" si="97"/>
        <v>99.97330048217232</v>
      </c>
      <c r="N45" s="718">
        <v>0</v>
      </c>
      <c r="O45" s="717">
        <f t="shared" si="98"/>
        <v>100</v>
      </c>
      <c r="P45" s="717">
        <f t="shared" si="99"/>
        <v>94.576539999999994</v>
      </c>
      <c r="Q45" s="719">
        <f t="shared" si="100"/>
        <v>94.58</v>
      </c>
      <c r="R45" s="720">
        <f t="shared" si="101"/>
        <v>94.58</v>
      </c>
      <c r="S45" s="721">
        <f t="shared" si="102"/>
        <v>8</v>
      </c>
      <c r="T45" s="722">
        <v>9</v>
      </c>
      <c r="U45" s="717">
        <f t="shared" si="103"/>
        <v>84</v>
      </c>
      <c r="V45" s="722">
        <v>86</v>
      </c>
      <c r="W45" s="717">
        <f t="shared" si="104"/>
        <v>82.708933717579242</v>
      </c>
      <c r="X45" s="723">
        <v>1.0707263728563401</v>
      </c>
      <c r="Y45" s="717">
        <f t="shared" si="105"/>
        <v>94.646368135718291</v>
      </c>
      <c r="Z45" s="716">
        <v>9</v>
      </c>
      <c r="AA45" s="717">
        <f t="shared" si="106"/>
        <v>60</v>
      </c>
      <c r="AB45" s="717">
        <f t="shared" si="107"/>
        <v>80.338830000000002</v>
      </c>
      <c r="AC45" s="716">
        <f t="shared" si="108"/>
        <v>80.34</v>
      </c>
      <c r="AD45" s="724">
        <f t="shared" si="109"/>
        <v>80.34</v>
      </c>
      <c r="AE45" s="721">
        <f t="shared" si="110"/>
        <v>7</v>
      </c>
      <c r="AF45" s="722">
        <v>4</v>
      </c>
      <c r="AG45" s="717">
        <f t="shared" si="111"/>
        <v>83.333333333333343</v>
      </c>
      <c r="AH45" s="722">
        <v>79</v>
      </c>
      <c r="AI45" s="717">
        <f t="shared" si="112"/>
        <v>73.478260869565219</v>
      </c>
      <c r="AJ45" s="723">
        <v>25.834097456498601</v>
      </c>
      <c r="AK45" s="717">
        <f t="shared" si="113"/>
        <v>99.681060525228403</v>
      </c>
      <c r="AL45" s="716">
        <v>8</v>
      </c>
      <c r="AM45" s="717">
        <f t="shared" si="114"/>
        <v>100</v>
      </c>
      <c r="AN45" s="725">
        <f t="shared" si="115"/>
        <v>89.123159999999999</v>
      </c>
      <c r="AO45" s="726">
        <f t="shared" si="116"/>
        <v>89.12</v>
      </c>
      <c r="AP45" s="720">
        <f t="shared" si="117"/>
        <v>89.12</v>
      </c>
      <c r="AQ45" s="721">
        <f t="shared" si="118"/>
        <v>11</v>
      </c>
      <c r="AR45" s="727">
        <v>6</v>
      </c>
      <c r="AS45" s="717">
        <f t="shared" si="119"/>
        <v>58.333333333333336</v>
      </c>
      <c r="AT45" s="727">
        <v>21.5</v>
      </c>
      <c r="AU45" s="717">
        <f t="shared" si="120"/>
        <v>90.191387559808618</v>
      </c>
      <c r="AV45" s="723">
        <v>4.8128135964393604</v>
      </c>
      <c r="AW45" s="717">
        <f t="shared" si="121"/>
        <v>67.914576023737595</v>
      </c>
      <c r="AX45" s="716">
        <v>24</v>
      </c>
      <c r="AY45" s="717">
        <f t="shared" si="122"/>
        <v>80</v>
      </c>
      <c r="AZ45" s="728">
        <f t="shared" si="123"/>
        <v>74.109819999999999</v>
      </c>
      <c r="BA45" s="726">
        <f t="shared" si="124"/>
        <v>74.11</v>
      </c>
      <c r="BB45" s="720">
        <f t="shared" si="125"/>
        <v>74.11</v>
      </c>
      <c r="BC45" s="721">
        <f t="shared" si="126"/>
        <v>24</v>
      </c>
      <c r="BD45" s="716">
        <v>8</v>
      </c>
      <c r="BE45" s="722">
        <v>7</v>
      </c>
      <c r="BF45" s="722">
        <f t="shared" si="127"/>
        <v>15</v>
      </c>
      <c r="BG45" s="729">
        <f t="shared" si="128"/>
        <v>75</v>
      </c>
      <c r="BH45" s="730">
        <f t="shared" si="129"/>
        <v>75</v>
      </c>
      <c r="BI45" s="720">
        <f t="shared" si="130"/>
        <v>75</v>
      </c>
      <c r="BJ45" s="721">
        <f t="shared" si="131"/>
        <v>7</v>
      </c>
      <c r="BK45" s="731">
        <v>10</v>
      </c>
      <c r="BL45" s="717">
        <f t="shared" si="132"/>
        <v>100</v>
      </c>
      <c r="BM45" s="731">
        <v>7</v>
      </c>
      <c r="BN45" s="717">
        <f t="shared" si="133"/>
        <v>70</v>
      </c>
      <c r="BO45" s="716">
        <v>8</v>
      </c>
      <c r="BP45" s="717">
        <f t="shared" si="134"/>
        <v>80</v>
      </c>
      <c r="BQ45" s="721">
        <v>8</v>
      </c>
      <c r="BR45" s="719">
        <f t="shared" si="135"/>
        <v>80</v>
      </c>
      <c r="BS45" s="732">
        <v>6</v>
      </c>
      <c r="BT45" s="717">
        <f t="shared" si="136"/>
        <v>60</v>
      </c>
      <c r="BU45" s="732">
        <v>8</v>
      </c>
      <c r="BV45" s="717">
        <f t="shared" si="137"/>
        <v>80</v>
      </c>
      <c r="BW45" s="733">
        <f t="shared" si="138"/>
        <v>7.833333333333333</v>
      </c>
      <c r="BX45" s="734">
        <f t="shared" si="139"/>
        <v>78.333330000000004</v>
      </c>
      <c r="BY45" s="719">
        <f t="shared" si="140"/>
        <v>78.33</v>
      </c>
      <c r="BZ45" s="724">
        <f t="shared" si="141"/>
        <v>78.33</v>
      </c>
      <c r="CA45" s="721">
        <f t="shared" si="142"/>
        <v>2</v>
      </c>
      <c r="CB45" s="716">
        <v>8</v>
      </c>
      <c r="CC45" s="717">
        <f t="shared" si="143"/>
        <v>91.666666666666657</v>
      </c>
      <c r="CD45" s="716">
        <v>110</v>
      </c>
      <c r="CE45" s="717">
        <f t="shared" si="144"/>
        <v>90.571870170015458</v>
      </c>
      <c r="CF45" s="718">
        <v>30.932699754351599</v>
      </c>
      <c r="CG45" s="717">
        <f t="shared" si="145"/>
        <v>93.265010632869192</v>
      </c>
      <c r="CH45" s="717" t="s">
        <v>861</v>
      </c>
      <c r="CI45" s="716">
        <v>1.5</v>
      </c>
      <c r="CJ45" s="717">
        <f t="shared" si="146"/>
        <v>97</v>
      </c>
      <c r="CK45" s="718">
        <v>9.5</v>
      </c>
      <c r="CL45" s="717">
        <f t="shared" si="147"/>
        <v>87.837837837837839</v>
      </c>
      <c r="CM45" s="716">
        <v>6.5</v>
      </c>
      <c r="CN45" s="717">
        <f t="shared" si="148"/>
        <v>90.825688073394488</v>
      </c>
      <c r="CO45" s="718">
        <v>8.2857142857142847</v>
      </c>
      <c r="CP45" s="717">
        <f t="shared" si="149"/>
        <v>74.107142857142861</v>
      </c>
      <c r="CQ45" s="719">
        <f t="shared" si="150"/>
        <v>87.442667192093808</v>
      </c>
      <c r="CR45" s="735">
        <f t="shared" si="151"/>
        <v>90.736549999999994</v>
      </c>
      <c r="CS45" s="719">
        <f t="shared" si="152"/>
        <v>90.74</v>
      </c>
      <c r="CT45" s="724">
        <f t="shared" si="153"/>
        <v>90.74</v>
      </c>
      <c r="CU45" s="721">
        <f t="shared" si="154"/>
        <v>3</v>
      </c>
      <c r="CV45" s="731">
        <v>24</v>
      </c>
      <c r="CW45" s="717">
        <f t="shared" si="155"/>
        <v>85.534591194968556</v>
      </c>
      <c r="CX45" s="731">
        <v>4</v>
      </c>
      <c r="CY45" s="717">
        <f t="shared" si="156"/>
        <v>98.224852071005913</v>
      </c>
      <c r="CZ45" s="731">
        <v>280</v>
      </c>
      <c r="DA45" s="717">
        <f t="shared" si="157"/>
        <v>73.584905660377359</v>
      </c>
      <c r="DB45" s="731">
        <v>25</v>
      </c>
      <c r="DC45" s="717">
        <f t="shared" si="158"/>
        <v>93.75</v>
      </c>
      <c r="DD45" s="731">
        <v>3</v>
      </c>
      <c r="DE45" s="717">
        <f t="shared" si="159"/>
        <v>99.283154121863802</v>
      </c>
      <c r="DF45" s="731">
        <v>1.6666666666666701</v>
      </c>
      <c r="DG45" s="717">
        <f t="shared" si="160"/>
        <v>99.721059972105991</v>
      </c>
      <c r="DH45" s="731">
        <v>0</v>
      </c>
      <c r="DI45" s="717">
        <f t="shared" si="161"/>
        <v>100</v>
      </c>
      <c r="DJ45" s="731">
        <v>0</v>
      </c>
      <c r="DK45" s="717">
        <f t="shared" si="162"/>
        <v>100</v>
      </c>
      <c r="DL45" s="725">
        <f t="shared" si="163"/>
        <v>93.762320000000003</v>
      </c>
      <c r="DM45" s="719">
        <f t="shared" si="164"/>
        <v>93.76</v>
      </c>
      <c r="DN45" s="724">
        <f t="shared" si="165"/>
        <v>93.76</v>
      </c>
      <c r="DO45" s="721">
        <f t="shared" si="166"/>
        <v>19</v>
      </c>
      <c r="DP45" s="716">
        <v>15</v>
      </c>
      <c r="DQ45" s="717">
        <f t="shared" si="167"/>
        <v>83.333333333333343</v>
      </c>
      <c r="DR45" s="716">
        <v>437</v>
      </c>
      <c r="DS45" s="717">
        <f t="shared" si="168"/>
        <v>74.016393442622956</v>
      </c>
      <c r="DT45" s="716">
        <v>43.9</v>
      </c>
      <c r="DU45" s="717">
        <f t="shared" si="169"/>
        <v>50.73115860517435</v>
      </c>
      <c r="DV45" s="725">
        <f t="shared" si="170"/>
        <v>69.360299999999995</v>
      </c>
      <c r="DW45" s="719">
        <f t="shared" si="171"/>
        <v>69.36</v>
      </c>
      <c r="DX45" s="724">
        <f t="shared" si="172"/>
        <v>69.36</v>
      </c>
      <c r="DY45" s="721">
        <f t="shared" si="173"/>
        <v>18</v>
      </c>
      <c r="DZ45" s="718">
        <v>88.557213930348297</v>
      </c>
      <c r="EA45" s="717">
        <f t="shared" si="174"/>
        <v>95.325311012215593</v>
      </c>
      <c r="EB45" s="716">
        <v>11</v>
      </c>
      <c r="EC45" s="717">
        <f t="shared" si="175"/>
        <v>68.75</v>
      </c>
      <c r="ED45" s="717">
        <f t="shared" si="176"/>
        <v>82.037660000000002</v>
      </c>
      <c r="EE45" s="719">
        <f t="shared" si="177"/>
        <v>82.04</v>
      </c>
      <c r="EF45" s="724">
        <f t="shared" si="178"/>
        <v>82.04</v>
      </c>
      <c r="EG45" s="721">
        <f t="shared" si="179"/>
        <v>12</v>
      </c>
      <c r="EH45" s="769"/>
      <c r="EI45" s="769"/>
      <c r="EJ45" s="769"/>
      <c r="EK45" s="721">
        <f t="shared" si="180"/>
        <v>5</v>
      </c>
      <c r="EL45" s="737">
        <f t="shared" si="181"/>
        <v>82.74</v>
      </c>
      <c r="EM45" s="738">
        <f t="shared" si="182"/>
        <v>82.74</v>
      </c>
      <c r="EN45" s="739">
        <f t="shared" si="183"/>
        <v>82.737850999999992</v>
      </c>
      <c r="EO45" s="770"/>
      <c r="EP45" s="741"/>
      <c r="EQ45" s="679"/>
    </row>
    <row r="46" spans="1:149" s="692" customFormat="1" ht="14.45" customHeight="1">
      <c r="A46" s="692" t="s">
        <v>61</v>
      </c>
      <c r="B46" s="742">
        <v>6</v>
      </c>
      <c r="C46" s="725">
        <v>70.588235294117652</v>
      </c>
      <c r="D46" s="742">
        <v>5.6</v>
      </c>
      <c r="E46" s="725">
        <v>94.874371859296474</v>
      </c>
      <c r="F46" s="743">
        <v>1.1248586933895601</v>
      </c>
      <c r="G46" s="725">
        <v>99.437570653305215</v>
      </c>
      <c r="H46" s="742">
        <v>0</v>
      </c>
      <c r="I46" s="725">
        <v>70.588235294117652</v>
      </c>
      <c r="J46" s="742">
        <v>5.6</v>
      </c>
      <c r="K46" s="725">
        <v>94.874371859296474</v>
      </c>
      <c r="L46" s="743">
        <v>1.1248586933895601</v>
      </c>
      <c r="M46" s="725">
        <v>99.437570653305215</v>
      </c>
      <c r="N46" s="743">
        <v>0</v>
      </c>
      <c r="O46" s="725">
        <v>100</v>
      </c>
      <c r="P46" s="725">
        <v>91.225040000000007</v>
      </c>
      <c r="Q46" s="719">
        <v>91.23</v>
      </c>
      <c r="R46" s="720">
        <v>91.23</v>
      </c>
      <c r="S46" s="721">
        <v>51</v>
      </c>
      <c r="T46" s="742">
        <v>15.8</v>
      </c>
      <c r="U46" s="725">
        <v>56.8</v>
      </c>
      <c r="V46" s="742">
        <v>80.599999999999994</v>
      </c>
      <c r="W46" s="725">
        <v>84.265129682997127</v>
      </c>
      <c r="X46" s="743">
        <v>0.95521145903413007</v>
      </c>
      <c r="Y46" s="725">
        <v>95.223942704829341</v>
      </c>
      <c r="Z46" s="742">
        <v>10</v>
      </c>
      <c r="AA46" s="725">
        <v>66.666666666666671</v>
      </c>
      <c r="AB46" s="725">
        <v>75.738929999999996</v>
      </c>
      <c r="AC46" s="742">
        <v>75.739999999999995</v>
      </c>
      <c r="AD46" s="724">
        <v>75.739999999999995</v>
      </c>
      <c r="AE46" s="721">
        <v>39</v>
      </c>
      <c r="AF46" s="742">
        <v>4.8000000000000007</v>
      </c>
      <c r="AG46" s="725">
        <v>70</v>
      </c>
      <c r="AH46" s="742">
        <v>89.6</v>
      </c>
      <c r="AI46" s="725">
        <v>68.869565217391312</v>
      </c>
      <c r="AJ46" s="743">
        <v>24.393313678669099</v>
      </c>
      <c r="AK46" s="725">
        <v>99.698847979275698</v>
      </c>
      <c r="AL46" s="742">
        <v>7.6</v>
      </c>
      <c r="AM46" s="725">
        <v>95</v>
      </c>
      <c r="AN46" s="725">
        <v>83.392099999999999</v>
      </c>
      <c r="AO46" s="719">
        <v>83.39</v>
      </c>
      <c r="AP46" s="720">
        <v>83.39</v>
      </c>
      <c r="AQ46" s="721">
        <v>36</v>
      </c>
      <c r="AR46" s="742">
        <v>4.4000000000000004</v>
      </c>
      <c r="AS46" s="725">
        <v>71.666666666666657</v>
      </c>
      <c r="AT46" s="742">
        <v>15.2</v>
      </c>
      <c r="AU46" s="725">
        <v>93.205741626794264</v>
      </c>
      <c r="AV46" s="743">
        <v>2.4490317535411981</v>
      </c>
      <c r="AW46" s="725">
        <v>83.673121643058693</v>
      </c>
      <c r="AX46" s="742">
        <v>17.600000000000001</v>
      </c>
      <c r="AY46" s="725">
        <v>58.666666666666671</v>
      </c>
      <c r="AZ46" s="728">
        <v>76.803049999999999</v>
      </c>
      <c r="BA46" s="719">
        <v>76.8</v>
      </c>
      <c r="BB46" s="720">
        <v>76.8</v>
      </c>
      <c r="BC46" s="721">
        <v>36</v>
      </c>
      <c r="BD46" s="742">
        <v>8</v>
      </c>
      <c r="BE46" s="742">
        <v>11</v>
      </c>
      <c r="BF46" s="722">
        <v>19</v>
      </c>
      <c r="BG46" s="729">
        <v>95</v>
      </c>
      <c r="BH46" s="730">
        <v>95</v>
      </c>
      <c r="BI46" s="720">
        <v>95</v>
      </c>
      <c r="BJ46" s="721">
        <v>2</v>
      </c>
      <c r="BK46" s="719">
        <v>7.4</v>
      </c>
      <c r="BL46" s="725">
        <v>74</v>
      </c>
      <c r="BM46" s="742">
        <v>8.6</v>
      </c>
      <c r="BN46" s="725">
        <v>86</v>
      </c>
      <c r="BO46" s="742">
        <v>9</v>
      </c>
      <c r="BP46" s="725">
        <v>90</v>
      </c>
      <c r="BQ46" s="742">
        <v>4</v>
      </c>
      <c r="BR46" s="725">
        <v>40</v>
      </c>
      <c r="BS46" s="742">
        <v>4.4000000000000004</v>
      </c>
      <c r="BT46" s="725">
        <v>44</v>
      </c>
      <c r="BU46" s="742">
        <v>5.4</v>
      </c>
      <c r="BV46" s="725">
        <v>54</v>
      </c>
      <c r="BW46" s="733">
        <v>6.4666666666666659</v>
      </c>
      <c r="BX46" s="734">
        <v>64.666669999999996</v>
      </c>
      <c r="BY46" s="719">
        <v>64.67</v>
      </c>
      <c r="BZ46" s="724">
        <v>64.67</v>
      </c>
      <c r="CA46" s="721">
        <v>41</v>
      </c>
      <c r="CB46" s="742">
        <v>10.6</v>
      </c>
      <c r="CC46" s="725">
        <v>87.333333333333343</v>
      </c>
      <c r="CD46" s="742">
        <v>175</v>
      </c>
      <c r="CE46" s="725">
        <v>80.525502318392583</v>
      </c>
      <c r="CF46" s="743">
        <v>43.954557141321303</v>
      </c>
      <c r="CG46" s="725">
        <v>74.432670780892721</v>
      </c>
      <c r="CH46" s="742" t="s">
        <v>858</v>
      </c>
      <c r="CI46" s="742" t="s">
        <v>858</v>
      </c>
      <c r="CJ46" s="725" t="s">
        <v>863</v>
      </c>
      <c r="CK46" s="743" t="s">
        <v>858</v>
      </c>
      <c r="CL46" s="725" t="s">
        <v>863</v>
      </c>
      <c r="CM46" s="742">
        <v>9</v>
      </c>
      <c r="CN46" s="725">
        <v>86.238532110091754</v>
      </c>
      <c r="CO46" s="743">
        <v>0</v>
      </c>
      <c r="CP46" s="725">
        <v>100</v>
      </c>
      <c r="CQ46" s="719">
        <v>93.11926605504587</v>
      </c>
      <c r="CR46" s="735">
        <v>83.852689999999996</v>
      </c>
      <c r="CS46" s="719">
        <v>83.85</v>
      </c>
      <c r="CT46" s="724">
        <v>83.85</v>
      </c>
      <c r="CU46" s="721">
        <v>36</v>
      </c>
      <c r="CV46" s="732">
        <v>1.5</v>
      </c>
      <c r="CW46" s="725">
        <v>99.685534591194966</v>
      </c>
      <c r="CX46" s="732">
        <v>1.5</v>
      </c>
      <c r="CY46" s="725">
        <v>99.704142011834321</v>
      </c>
      <c r="CZ46" s="732">
        <v>175</v>
      </c>
      <c r="DA46" s="725">
        <v>83.490566037735846</v>
      </c>
      <c r="DB46" s="732">
        <v>60</v>
      </c>
      <c r="DC46" s="725">
        <v>85</v>
      </c>
      <c r="DD46" s="732">
        <v>1.5</v>
      </c>
      <c r="DE46" s="725">
        <v>99.820788530465947</v>
      </c>
      <c r="DF46" s="732">
        <v>7.5</v>
      </c>
      <c r="DG46" s="725">
        <v>97.280334728033466</v>
      </c>
      <c r="DH46" s="732">
        <v>175</v>
      </c>
      <c r="DI46" s="725">
        <v>85.416666666666657</v>
      </c>
      <c r="DJ46" s="732">
        <v>100</v>
      </c>
      <c r="DK46" s="725">
        <v>85.714285714285708</v>
      </c>
      <c r="DL46" s="725">
        <v>92.014039999999994</v>
      </c>
      <c r="DM46" s="719">
        <v>92.01</v>
      </c>
      <c r="DN46" s="724">
        <v>92.01</v>
      </c>
      <c r="DO46" s="721">
        <v>35</v>
      </c>
      <c r="DP46" s="742">
        <v>13.8</v>
      </c>
      <c r="DQ46" s="725">
        <v>76.666666666666671</v>
      </c>
      <c r="DR46" s="742">
        <v>420</v>
      </c>
      <c r="DS46" s="725">
        <v>75.409836065573785</v>
      </c>
      <c r="DT46" s="743">
        <v>30.54</v>
      </c>
      <c r="DU46" s="725">
        <v>65.759280089988749</v>
      </c>
      <c r="DV46" s="725">
        <v>72.611930000000001</v>
      </c>
      <c r="DW46" s="719">
        <v>72.61</v>
      </c>
      <c r="DX46" s="724">
        <v>72.61</v>
      </c>
      <c r="DY46" s="721">
        <v>20</v>
      </c>
      <c r="DZ46" s="743">
        <v>78.624114540057306</v>
      </c>
      <c r="EA46" s="725">
        <v>84.633061937628966</v>
      </c>
      <c r="EB46" s="742">
        <v>15</v>
      </c>
      <c r="EC46" s="725">
        <v>93.75</v>
      </c>
      <c r="ED46" s="725">
        <v>89.19153</v>
      </c>
      <c r="EE46" s="719">
        <v>89.19</v>
      </c>
      <c r="EF46" s="724">
        <v>89.19</v>
      </c>
      <c r="EG46" s="721">
        <v>5</v>
      </c>
      <c r="EH46" s="771"/>
      <c r="EI46" s="772">
        <v>2</v>
      </c>
      <c r="EJ46" s="771"/>
      <c r="EK46" s="721">
        <v>8</v>
      </c>
      <c r="EL46" s="737">
        <v>82.45</v>
      </c>
      <c r="EM46" s="746">
        <v>82.45</v>
      </c>
      <c r="EN46" s="747">
        <v>82.449598000000009</v>
      </c>
      <c r="EO46" s="773">
        <v>1</v>
      </c>
      <c r="EP46" s="741"/>
    </row>
    <row r="47" spans="1:149" ht="14.45" customHeight="1">
      <c r="A47" s="252" t="s">
        <v>64</v>
      </c>
      <c r="B47" s="658">
        <f>AVERAGE(B12:B46)</f>
        <v>4.9094285714285713</v>
      </c>
      <c r="C47" s="658">
        <f t="shared" ref="C47:BN47" si="184">AVERAGE(C12:C46)</f>
        <v>77.00336134453778</v>
      </c>
      <c r="D47" s="658">
        <f t="shared" si="184"/>
        <v>8.1618571428571443</v>
      </c>
      <c r="E47" s="658">
        <f t="shared" si="184"/>
        <v>92.299641062455152</v>
      </c>
      <c r="F47" s="658">
        <f t="shared" si="184"/>
        <v>3.8887086401007318</v>
      </c>
      <c r="G47" s="658">
        <f t="shared" si="184"/>
        <v>98.055645679949635</v>
      </c>
      <c r="H47" s="658">
        <f t="shared" si="184"/>
        <v>4.7379999999999995</v>
      </c>
      <c r="I47" s="658">
        <f t="shared" si="184"/>
        <v>77.00336134453778</v>
      </c>
      <c r="J47" s="658">
        <f t="shared" si="184"/>
        <v>8.1618571428571443</v>
      </c>
      <c r="K47" s="658">
        <f t="shared" si="184"/>
        <v>92.299641062455152</v>
      </c>
      <c r="L47" s="658">
        <f t="shared" si="184"/>
        <v>3.8887086401007318</v>
      </c>
      <c r="M47" s="658">
        <f t="shared" si="184"/>
        <v>98.055645679949635</v>
      </c>
      <c r="N47" s="658">
        <f t="shared" si="184"/>
        <v>8.7544351061431787</v>
      </c>
      <c r="O47" s="658">
        <f t="shared" si="184"/>
        <v>97.811391223464199</v>
      </c>
      <c r="P47" s="658">
        <f t="shared" si="184"/>
        <v>91.292509999999993</v>
      </c>
      <c r="Q47" s="658">
        <f t="shared" si="184"/>
        <v>91.293142857142854</v>
      </c>
      <c r="R47" s="774">
        <f t="shared" si="184"/>
        <v>91.293142857142854</v>
      </c>
      <c r="S47" s="658">
        <f t="shared" si="184"/>
        <v>22.257142857142856</v>
      </c>
      <c r="T47" s="658">
        <f t="shared" si="184"/>
        <v>12.280000000000001</v>
      </c>
      <c r="U47" s="658">
        <f t="shared" si="184"/>
        <v>70.88000000000001</v>
      </c>
      <c r="V47" s="658">
        <f t="shared" si="184"/>
        <v>148.65828571428574</v>
      </c>
      <c r="W47" s="658">
        <f t="shared" si="184"/>
        <v>64.651790860436392</v>
      </c>
      <c r="X47" s="658">
        <f t="shared" si="184"/>
        <v>1.8549219352350548</v>
      </c>
      <c r="Y47" s="658">
        <f t="shared" si="184"/>
        <v>90.725390323824726</v>
      </c>
      <c r="Z47" s="658">
        <f t="shared" si="184"/>
        <v>11.247428571428571</v>
      </c>
      <c r="AA47" s="658">
        <f t="shared" si="184"/>
        <v>74.982857142857142</v>
      </c>
      <c r="AB47" s="658">
        <f t="shared" si="184"/>
        <v>75.310009428571433</v>
      </c>
      <c r="AC47" s="658">
        <f t="shared" si="184"/>
        <v>75.310571428571421</v>
      </c>
      <c r="AD47" s="774">
        <f t="shared" si="184"/>
        <v>75.310571428571421</v>
      </c>
      <c r="AE47" s="658">
        <f t="shared" si="184"/>
        <v>21.285714285714285</v>
      </c>
      <c r="AF47" s="658">
        <f t="shared" si="184"/>
        <v>4.7994285714285718</v>
      </c>
      <c r="AG47" s="658">
        <f t="shared" si="184"/>
        <v>70.009523809523827</v>
      </c>
      <c r="AH47" s="658">
        <f t="shared" si="184"/>
        <v>77.419714285714292</v>
      </c>
      <c r="AI47" s="658">
        <f t="shared" si="184"/>
        <v>74.277142857142877</v>
      </c>
      <c r="AJ47" s="658">
        <f t="shared" si="184"/>
        <v>92.695829948426692</v>
      </c>
      <c r="AK47" s="658">
        <f t="shared" si="184"/>
        <v>98.855607037673749</v>
      </c>
      <c r="AL47" s="658">
        <f t="shared" si="184"/>
        <v>7.3362857142857134</v>
      </c>
      <c r="AM47" s="658">
        <f t="shared" si="184"/>
        <v>91.703571428571422</v>
      </c>
      <c r="AN47" s="658">
        <f t="shared" si="184"/>
        <v>83.711460857142882</v>
      </c>
      <c r="AO47" s="658">
        <f t="shared" si="184"/>
        <v>83.710857142857108</v>
      </c>
      <c r="AP47" s="774">
        <f t="shared" si="184"/>
        <v>83.710857142857108</v>
      </c>
      <c r="AQ47" s="658">
        <f t="shared" si="184"/>
        <v>20.542857142857144</v>
      </c>
      <c r="AR47" s="658">
        <f t="shared" si="184"/>
        <v>4.8302857142857141</v>
      </c>
      <c r="AS47" s="658">
        <f t="shared" si="184"/>
        <v>68.080952380952382</v>
      </c>
      <c r="AT47" s="658">
        <f t="shared" si="184"/>
        <v>22.351142857142861</v>
      </c>
      <c r="AU47" s="658">
        <f t="shared" si="184"/>
        <v>89.784142173615876</v>
      </c>
      <c r="AV47" s="658">
        <f t="shared" si="184"/>
        <v>4.2076464572045653</v>
      </c>
      <c r="AW47" s="658">
        <f t="shared" si="184"/>
        <v>71.949023618636218</v>
      </c>
      <c r="AX47" s="658">
        <f t="shared" si="184"/>
        <v>22.495857142857144</v>
      </c>
      <c r="AY47" s="658">
        <f t="shared" si="184"/>
        <v>74.986190476190487</v>
      </c>
      <c r="AZ47" s="658">
        <f t="shared" si="184"/>
        <v>76.200077428571433</v>
      </c>
      <c r="BA47" s="658">
        <f t="shared" si="184"/>
        <v>76.200285714285727</v>
      </c>
      <c r="BB47" s="774">
        <f t="shared" si="184"/>
        <v>76.200285714285727</v>
      </c>
      <c r="BC47" s="658">
        <f t="shared" si="184"/>
        <v>21.171428571428571</v>
      </c>
      <c r="BD47" s="658">
        <f t="shared" si="184"/>
        <v>6.5714285714285712</v>
      </c>
      <c r="BE47" s="658">
        <f t="shared" si="184"/>
        <v>6.0857142857142854</v>
      </c>
      <c r="BF47" s="658">
        <f t="shared" si="184"/>
        <v>12.657142857142857</v>
      </c>
      <c r="BG47" s="658">
        <f t="shared" si="184"/>
        <v>63.285714285714285</v>
      </c>
      <c r="BH47" s="658">
        <f t="shared" si="184"/>
        <v>63.285714285714285</v>
      </c>
      <c r="BI47" s="774">
        <f t="shared" si="184"/>
        <v>63.285714285714285</v>
      </c>
      <c r="BJ47" s="658">
        <f t="shared" si="184"/>
        <v>18.37142857142857</v>
      </c>
      <c r="BK47" s="658">
        <f t="shared" si="184"/>
        <v>6.4685714285714289</v>
      </c>
      <c r="BL47" s="658">
        <f t="shared" si="184"/>
        <v>64.685714285714283</v>
      </c>
      <c r="BM47" s="658">
        <f t="shared" si="184"/>
        <v>5.3028571428571425</v>
      </c>
      <c r="BN47" s="658">
        <f t="shared" si="184"/>
        <v>53.028571428571432</v>
      </c>
      <c r="BO47" s="658">
        <f t="shared" ref="BO47:DZ47" si="185">AVERAGE(BO12:BO46)</f>
        <v>7.1428571428571432</v>
      </c>
      <c r="BP47" s="658">
        <f t="shared" si="185"/>
        <v>71.428571428571431</v>
      </c>
      <c r="BQ47" s="658">
        <f t="shared" si="185"/>
        <v>7.4</v>
      </c>
      <c r="BR47" s="658">
        <f t="shared" si="185"/>
        <v>74</v>
      </c>
      <c r="BS47" s="658">
        <f t="shared" si="185"/>
        <v>5.7542857142857144</v>
      </c>
      <c r="BT47" s="658">
        <f t="shared" si="185"/>
        <v>57.542857142857144</v>
      </c>
      <c r="BU47" s="658">
        <f t="shared" si="185"/>
        <v>6.6971428571428575</v>
      </c>
      <c r="BV47" s="658">
        <f t="shared" si="185"/>
        <v>66.971428571428575</v>
      </c>
      <c r="BW47" s="658">
        <f t="shared" si="185"/>
        <v>6.4609523809523806</v>
      </c>
      <c r="BX47" s="658">
        <f t="shared" si="185"/>
        <v>64.609523428571421</v>
      </c>
      <c r="BY47" s="658">
        <f t="shared" si="185"/>
        <v>64.609142857142842</v>
      </c>
      <c r="BZ47" s="774">
        <f t="shared" si="185"/>
        <v>64.609142857142842</v>
      </c>
      <c r="CA47" s="658">
        <f t="shared" si="185"/>
        <v>19.542857142857144</v>
      </c>
      <c r="CB47" s="658">
        <f t="shared" si="185"/>
        <v>10.674285714285714</v>
      </c>
      <c r="CC47" s="658">
        <f t="shared" si="185"/>
        <v>87.209523809523816</v>
      </c>
      <c r="CD47" s="658">
        <f t="shared" si="185"/>
        <v>168.57142857142858</v>
      </c>
      <c r="CE47" s="658">
        <f t="shared" si="185"/>
        <v>81.519099138882751</v>
      </c>
      <c r="CF47" s="658">
        <f t="shared" si="185"/>
        <v>41.054950800452211</v>
      </c>
      <c r="CG47" s="658">
        <f t="shared" si="185"/>
        <v>77.845426423525097</v>
      </c>
      <c r="CH47" s="658" t="e">
        <f t="shared" si="185"/>
        <v>#DIV/0!</v>
      </c>
      <c r="CI47" s="658">
        <f t="shared" si="185"/>
        <v>7.7890625</v>
      </c>
      <c r="CJ47" s="658">
        <f t="shared" si="185"/>
        <v>79.514705882352942</v>
      </c>
      <c r="CK47" s="658">
        <f t="shared" si="185"/>
        <v>14.857142857142863</v>
      </c>
      <c r="CL47" s="658">
        <f t="shared" si="185"/>
        <v>74.695553897234561</v>
      </c>
      <c r="CM47" s="658">
        <f t="shared" si="185"/>
        <v>9.1999999999999993</v>
      </c>
      <c r="CN47" s="658">
        <f t="shared" si="185"/>
        <v>86.343381389252954</v>
      </c>
      <c r="CO47" s="658">
        <f t="shared" si="185"/>
        <v>4.4734693877551015</v>
      </c>
      <c r="CP47" s="658">
        <f t="shared" si="185"/>
        <v>86.301020408163254</v>
      </c>
      <c r="CQ47" s="658">
        <f t="shared" si="185"/>
        <v>81.942438768040262</v>
      </c>
      <c r="CR47" s="658">
        <f t="shared" si="185"/>
        <v>82.129121428571423</v>
      </c>
      <c r="CS47" s="658">
        <f t="shared" si="185"/>
        <v>82.129142857142853</v>
      </c>
      <c r="CT47" s="774">
        <f t="shared" si="185"/>
        <v>82.129142857142853</v>
      </c>
      <c r="CU47" s="658">
        <f t="shared" si="185"/>
        <v>22.028571428571428</v>
      </c>
      <c r="CV47" s="658">
        <f t="shared" si="185"/>
        <v>13.026968253968255</v>
      </c>
      <c r="CW47" s="658">
        <f t="shared" si="185"/>
        <v>92.184296695617448</v>
      </c>
      <c r="CX47" s="658">
        <f t="shared" si="185"/>
        <v>2.6051158730158734</v>
      </c>
      <c r="CY47" s="658">
        <f t="shared" si="185"/>
        <v>98.936110641495276</v>
      </c>
      <c r="CZ47" s="658">
        <f>AVERAGE(CZ12:CZ46)</f>
        <v>163.47653968253968</v>
      </c>
      <c r="DA47" s="658">
        <f t="shared" si="185"/>
        <v>84.577684935609483</v>
      </c>
      <c r="DB47" s="658">
        <f t="shared" si="185"/>
        <v>37.787301587301606</v>
      </c>
      <c r="DC47" s="658">
        <f t="shared" si="185"/>
        <v>90.553174603174611</v>
      </c>
      <c r="DD47" s="658">
        <f t="shared" si="185"/>
        <v>10.654261294261294</v>
      </c>
      <c r="DE47" s="658">
        <f t="shared" si="185"/>
        <v>96.350239167443476</v>
      </c>
      <c r="DF47" s="658">
        <f t="shared" si="185"/>
        <v>4.164777167277169</v>
      </c>
      <c r="DG47" s="658">
        <f t="shared" si="185"/>
        <v>98.563004173882831</v>
      </c>
      <c r="DH47" s="658">
        <f t="shared" si="185"/>
        <v>136.79181929181931</v>
      </c>
      <c r="DI47" s="658">
        <f t="shared" si="185"/>
        <v>88.600681725681724</v>
      </c>
      <c r="DJ47" s="658">
        <f t="shared" si="185"/>
        <v>30.881868131868142</v>
      </c>
      <c r="DK47" s="658">
        <f t="shared" si="185"/>
        <v>95.588304552590273</v>
      </c>
      <c r="DL47" s="658">
        <f t="shared" si="185"/>
        <v>93.169185999999996</v>
      </c>
      <c r="DM47" s="658">
        <f t="shared" si="185"/>
        <v>93.169142857142859</v>
      </c>
      <c r="DN47" s="774">
        <f t="shared" si="185"/>
        <v>93.169142857142859</v>
      </c>
      <c r="DO47" s="658">
        <f t="shared" si="185"/>
        <v>17.2</v>
      </c>
      <c r="DP47" s="658">
        <f t="shared" si="185"/>
        <v>11.082714285714287</v>
      </c>
      <c r="DQ47" s="658">
        <f t="shared" si="185"/>
        <v>61.570634920634909</v>
      </c>
      <c r="DR47" s="658">
        <f t="shared" si="185"/>
        <v>545.27571428571434</v>
      </c>
      <c r="DS47" s="658">
        <f t="shared" si="185"/>
        <v>65.703395784543318</v>
      </c>
      <c r="DT47" s="658">
        <f t="shared" si="185"/>
        <v>21.777514285714282</v>
      </c>
      <c r="DU47" s="658">
        <f t="shared" si="185"/>
        <v>75.615844448015423</v>
      </c>
      <c r="DV47" s="658">
        <f t="shared" si="185"/>
        <v>67.629959428571425</v>
      </c>
      <c r="DW47" s="658">
        <f t="shared" si="185"/>
        <v>67.6297142857143</v>
      </c>
      <c r="DX47" s="774">
        <f t="shared" si="185"/>
        <v>67.6297142857143</v>
      </c>
      <c r="DY47" s="658">
        <f t="shared" si="185"/>
        <v>19.457142857142856</v>
      </c>
      <c r="DZ47" s="658">
        <f t="shared" si="185"/>
        <v>70.686539757233888</v>
      </c>
      <c r="EA47" s="658">
        <f t="shared" ref="EA47:EL47" si="186">AVERAGE(EA12:EA46)</f>
        <v>76.088016278848002</v>
      </c>
      <c r="EB47" s="658">
        <f t="shared" si="186"/>
        <v>11.971428571428572</v>
      </c>
      <c r="EC47" s="658">
        <f t="shared" si="186"/>
        <v>74.821428571428569</v>
      </c>
      <c r="ED47" s="658">
        <f t="shared" si="186"/>
        <v>75.454722285714297</v>
      </c>
      <c r="EE47" s="658">
        <f t="shared" si="186"/>
        <v>75.454571428571427</v>
      </c>
      <c r="EF47" s="774">
        <f t="shared" si="186"/>
        <v>75.454571428571427</v>
      </c>
      <c r="EG47" s="658">
        <f t="shared" si="186"/>
        <v>18.171428571428571</v>
      </c>
      <c r="EH47" s="658" t="e">
        <f t="shared" si="186"/>
        <v>#DIV/0!</v>
      </c>
      <c r="EI47" s="658">
        <f t="shared" si="186"/>
        <v>2</v>
      </c>
      <c r="EJ47" s="658" t="e">
        <f t="shared" si="186"/>
        <v>#DIV/0!</v>
      </c>
      <c r="EK47" s="658">
        <f t="shared" si="186"/>
        <v>18.8</v>
      </c>
      <c r="EL47" s="774">
        <f t="shared" si="186"/>
        <v>77.279428571428554</v>
      </c>
      <c r="ER47" s="673"/>
      <c r="ES47" s="673"/>
    </row>
    <row r="48" spans="1:149" ht="14.45" customHeight="1">
      <c r="A48" s="252" t="s">
        <v>3323</v>
      </c>
      <c r="B48" s="658">
        <f>STDEV(B12:B46)</f>
        <v>1.9831776979163038</v>
      </c>
      <c r="C48" s="658">
        <f t="shared" ref="C48:BN48" si="187">STDEV(C12:C46)</f>
        <v>11.665751164213601</v>
      </c>
      <c r="D48" s="658">
        <f t="shared" si="187"/>
        <v>6.7621085388180733</v>
      </c>
      <c r="E48" s="658">
        <f t="shared" si="187"/>
        <v>6.7960889837367571</v>
      </c>
      <c r="F48" s="658">
        <f t="shared" si="187"/>
        <v>5.0504055390686782</v>
      </c>
      <c r="G48" s="658">
        <f t="shared" si="187"/>
        <v>2.52520276953434</v>
      </c>
      <c r="H48" s="658">
        <f t="shared" si="187"/>
        <v>2.1393124239013868</v>
      </c>
      <c r="I48" s="658">
        <f t="shared" si="187"/>
        <v>11.665751164213601</v>
      </c>
      <c r="J48" s="658">
        <f t="shared" si="187"/>
        <v>6.7621085388180733</v>
      </c>
      <c r="K48" s="658">
        <f t="shared" si="187"/>
        <v>6.7960889837367571</v>
      </c>
      <c r="L48" s="658">
        <f t="shared" si="187"/>
        <v>5.0504055390686782</v>
      </c>
      <c r="M48" s="658">
        <f t="shared" si="187"/>
        <v>2.52520276953434</v>
      </c>
      <c r="N48" s="658">
        <f t="shared" si="187"/>
        <v>12.152952392309418</v>
      </c>
      <c r="O48" s="658">
        <f t="shared" si="187"/>
        <v>3.0382380980773531</v>
      </c>
      <c r="P48" s="658">
        <f t="shared" si="187"/>
        <v>4.2582327009294243</v>
      </c>
      <c r="Q48" s="658">
        <f t="shared" si="187"/>
        <v>4.2585359065325354</v>
      </c>
      <c r="R48" s="774">
        <f t="shared" si="187"/>
        <v>4.2585359065325354</v>
      </c>
      <c r="S48" s="658">
        <f t="shared" si="187"/>
        <v>20.533105058937007</v>
      </c>
      <c r="T48" s="658">
        <f t="shared" si="187"/>
        <v>3.2795982537320558</v>
      </c>
      <c r="U48" s="658">
        <f t="shared" si="187"/>
        <v>13.118393014928191</v>
      </c>
      <c r="V48" s="658">
        <f t="shared" si="187"/>
        <v>62.933257526185109</v>
      </c>
      <c r="W48" s="658">
        <f t="shared" si="187"/>
        <v>18.136385454232002</v>
      </c>
      <c r="X48" s="658">
        <f t="shared" si="187"/>
        <v>2.005978321461229</v>
      </c>
      <c r="Y48" s="658">
        <f t="shared" si="187"/>
        <v>10.029891607306123</v>
      </c>
      <c r="Z48" s="658">
        <f t="shared" si="187"/>
        <v>1.9688221962219286</v>
      </c>
      <c r="AA48" s="658">
        <f t="shared" si="187"/>
        <v>13.125481308146144</v>
      </c>
      <c r="AB48" s="658">
        <f t="shared" si="187"/>
        <v>5.8257563911962862</v>
      </c>
      <c r="AC48" s="658">
        <f t="shared" si="187"/>
        <v>5.8256557029872535</v>
      </c>
      <c r="AD48" s="774">
        <f t="shared" si="187"/>
        <v>5.8256557029872535</v>
      </c>
      <c r="AE48" s="658">
        <f t="shared" si="187"/>
        <v>16.686682658673067</v>
      </c>
      <c r="AF48" s="658">
        <f t="shared" si="187"/>
        <v>1.1594038601472587</v>
      </c>
      <c r="AG48" s="658">
        <f t="shared" si="187"/>
        <v>19.323397669120951</v>
      </c>
      <c r="AH48" s="658">
        <f t="shared" si="187"/>
        <v>45.284866481738739</v>
      </c>
      <c r="AI48" s="658">
        <f t="shared" si="187"/>
        <v>19.23863424571049</v>
      </c>
      <c r="AJ48" s="658">
        <f t="shared" si="187"/>
        <v>119.57746745437265</v>
      </c>
      <c r="AK48" s="658">
        <f t="shared" si="187"/>
        <v>1.4762650303008977</v>
      </c>
      <c r="AL48" s="658">
        <f t="shared" si="187"/>
        <v>0.78760278774297698</v>
      </c>
      <c r="AM48" s="658">
        <f t="shared" si="187"/>
        <v>9.8450348467871986</v>
      </c>
      <c r="AN48" s="658">
        <f t="shared" si="187"/>
        <v>8.7548738925400063</v>
      </c>
      <c r="AO48" s="658">
        <f t="shared" si="187"/>
        <v>8.7544356392259832</v>
      </c>
      <c r="AP48" s="774">
        <f t="shared" si="187"/>
        <v>8.7544356392259832</v>
      </c>
      <c r="AQ48" s="658">
        <f t="shared" si="187"/>
        <v>16.9520827405867</v>
      </c>
      <c r="AR48" s="658">
        <f t="shared" si="187"/>
        <v>2.1311933769801441</v>
      </c>
      <c r="AS48" s="658">
        <f t="shared" si="187"/>
        <v>17.759944808167852</v>
      </c>
      <c r="AT48" s="658">
        <f t="shared" si="187"/>
        <v>19.259476318613306</v>
      </c>
      <c r="AU48" s="658">
        <f t="shared" si="187"/>
        <v>9.215060439527738</v>
      </c>
      <c r="AV48" s="658">
        <f t="shared" si="187"/>
        <v>2.892695703618589</v>
      </c>
      <c r="AW48" s="658">
        <f t="shared" si="187"/>
        <v>19.284638024123893</v>
      </c>
      <c r="AX48" s="658">
        <f t="shared" si="187"/>
        <v>4.8370792848994419</v>
      </c>
      <c r="AY48" s="658">
        <f t="shared" si="187"/>
        <v>16.123597616331548</v>
      </c>
      <c r="AZ48" s="658">
        <f t="shared" si="187"/>
        <v>11.251568691295054</v>
      </c>
      <c r="BA48" s="658">
        <f t="shared" si="187"/>
        <v>11.252176125666685</v>
      </c>
      <c r="BB48" s="774">
        <f t="shared" si="187"/>
        <v>11.252176125666685</v>
      </c>
      <c r="BC48" s="658">
        <f t="shared" si="187"/>
        <v>18.106686633405246</v>
      </c>
      <c r="BD48" s="658">
        <f t="shared" si="187"/>
        <v>1.5393985511100323</v>
      </c>
      <c r="BE48" s="658">
        <f t="shared" si="187"/>
        <v>2.6829683799350104</v>
      </c>
      <c r="BF48" s="658">
        <f t="shared" si="187"/>
        <v>3.5557977275137</v>
      </c>
      <c r="BG48" s="658">
        <f t="shared" si="187"/>
        <v>17.778988637568514</v>
      </c>
      <c r="BH48" s="658">
        <f t="shared" si="187"/>
        <v>17.778988637568514</v>
      </c>
      <c r="BI48" s="774">
        <f t="shared" si="187"/>
        <v>17.778988637568514</v>
      </c>
      <c r="BJ48" s="658">
        <f t="shared" si="187"/>
        <v>14.790867043522487</v>
      </c>
      <c r="BK48" s="658">
        <f t="shared" si="187"/>
        <v>2.2444403768071046</v>
      </c>
      <c r="BL48" s="658">
        <f t="shared" si="187"/>
        <v>22.444403768071048</v>
      </c>
      <c r="BM48" s="658">
        <f t="shared" si="187"/>
        <v>1.9307855326548424</v>
      </c>
      <c r="BN48" s="658">
        <f t="shared" si="187"/>
        <v>19.307855326548424</v>
      </c>
      <c r="BO48" s="658">
        <f t="shared" ref="BO48:DZ48" si="188">STDEV(BO12:BO46)</f>
        <v>1.4978976864230731</v>
      </c>
      <c r="BP48" s="658">
        <f t="shared" si="188"/>
        <v>14.978976864230729</v>
      </c>
      <c r="BQ48" s="658">
        <f t="shared" si="188"/>
        <v>1.5941067939721723</v>
      </c>
      <c r="BR48" s="658">
        <f t="shared" si="188"/>
        <v>15.941067939721716</v>
      </c>
      <c r="BS48" s="658">
        <f t="shared" si="188"/>
        <v>1.6037351360354417</v>
      </c>
      <c r="BT48" s="658">
        <f t="shared" si="188"/>
        <v>16.037351360354439</v>
      </c>
      <c r="BU48" s="658">
        <f t="shared" si="188"/>
        <v>1.43843986447035</v>
      </c>
      <c r="BV48" s="658">
        <f t="shared" si="188"/>
        <v>14.384398644703486</v>
      </c>
      <c r="BW48" s="658">
        <f t="shared" si="188"/>
        <v>0.86040291953261028</v>
      </c>
      <c r="BX48" s="658">
        <f t="shared" si="188"/>
        <v>8.6040289838216264</v>
      </c>
      <c r="BY48" s="658">
        <f t="shared" si="188"/>
        <v>8.6038180209611266</v>
      </c>
      <c r="BZ48" s="774">
        <f t="shared" si="188"/>
        <v>8.6038180209611266</v>
      </c>
      <c r="CA48" s="658">
        <f t="shared" si="188"/>
        <v>13.714189425432282</v>
      </c>
      <c r="CB48" s="658">
        <f t="shared" si="188"/>
        <v>5.624125702361777</v>
      </c>
      <c r="CC48" s="658">
        <f t="shared" si="188"/>
        <v>9.3735428372697402</v>
      </c>
      <c r="CD48" s="658">
        <f t="shared" si="188"/>
        <v>67.077670394448106</v>
      </c>
      <c r="CE48" s="658">
        <f t="shared" si="188"/>
        <v>10.367491560192919</v>
      </c>
      <c r="CF48" s="658">
        <f t="shared" si="188"/>
        <v>11.284206056233042</v>
      </c>
      <c r="CG48" s="658">
        <f t="shared" si="188"/>
        <v>15.93649000254514</v>
      </c>
      <c r="CH48" s="658" t="e">
        <f t="shared" si="188"/>
        <v>#DIV/0!</v>
      </c>
      <c r="CI48" s="658">
        <f t="shared" si="188"/>
        <v>10.620489436317683</v>
      </c>
      <c r="CJ48" s="658">
        <f t="shared" si="188"/>
        <v>28.64635078936298</v>
      </c>
      <c r="CK48" s="658">
        <f t="shared" si="188"/>
        <v>15.205167957523107</v>
      </c>
      <c r="CL48" s="658">
        <f t="shared" si="188"/>
        <v>27.849868369048977</v>
      </c>
      <c r="CM48" s="658">
        <f t="shared" si="188"/>
        <v>12.877933703455234</v>
      </c>
      <c r="CN48" s="658">
        <f t="shared" si="188"/>
        <v>21.602673081509966</v>
      </c>
      <c r="CO48" s="658">
        <f t="shared" si="188"/>
        <v>9.6255070447552615</v>
      </c>
      <c r="CP48" s="658">
        <f t="shared" si="188"/>
        <v>29.196238127657757</v>
      </c>
      <c r="CQ48" s="658">
        <f t="shared" si="188"/>
        <v>23.283737482730903</v>
      </c>
      <c r="CR48" s="658">
        <f t="shared" si="188"/>
        <v>8.6636641954806457</v>
      </c>
      <c r="CS48" s="658">
        <f t="shared" si="188"/>
        <v>8.6633200304260374</v>
      </c>
      <c r="CT48" s="774">
        <f t="shared" si="188"/>
        <v>8.6633200304260374</v>
      </c>
      <c r="CU48" s="658">
        <f t="shared" si="188"/>
        <v>20.954412302853619</v>
      </c>
      <c r="CV48" s="658">
        <f t="shared" si="188"/>
        <v>16.471635378089736</v>
      </c>
      <c r="CW48" s="658">
        <f t="shared" si="188"/>
        <v>10.157451549504895</v>
      </c>
      <c r="CX48" s="658">
        <f t="shared" si="188"/>
        <v>4.5206511452576157</v>
      </c>
      <c r="CY48" s="658">
        <f t="shared" si="188"/>
        <v>2.6238615382587529</v>
      </c>
      <c r="CZ48" s="658">
        <f t="shared" si="188"/>
        <v>191.44551367016015</v>
      </c>
      <c r="DA48" s="658">
        <f t="shared" si="188"/>
        <v>18.060897516052748</v>
      </c>
      <c r="DB48" s="658">
        <f t="shared" si="188"/>
        <v>53.914103325256477</v>
      </c>
      <c r="DC48" s="658">
        <f t="shared" si="188"/>
        <v>13.478525831314036</v>
      </c>
      <c r="DD48" s="658">
        <f t="shared" si="188"/>
        <v>18.477819467512344</v>
      </c>
      <c r="DE48" s="658">
        <f t="shared" si="188"/>
        <v>6.5120559193693852</v>
      </c>
      <c r="DF48" s="658">
        <f t="shared" si="188"/>
        <v>9.6473869259609923</v>
      </c>
      <c r="DG48" s="658">
        <f t="shared" si="188"/>
        <v>3.9936813694498907</v>
      </c>
      <c r="DH48" s="658">
        <f t="shared" si="188"/>
        <v>200.1925689828999</v>
      </c>
      <c r="DI48" s="658">
        <f t="shared" si="188"/>
        <v>16.682714081908266</v>
      </c>
      <c r="DJ48" s="658">
        <f t="shared" si="188"/>
        <v>48.156481264290335</v>
      </c>
      <c r="DK48" s="658">
        <f t="shared" si="188"/>
        <v>6.8794973234700469</v>
      </c>
      <c r="DL48" s="658">
        <f t="shared" si="188"/>
        <v>7.987162944677209</v>
      </c>
      <c r="DM48" s="658">
        <f t="shared" si="188"/>
        <v>7.9869663575501981</v>
      </c>
      <c r="DN48" s="774">
        <f t="shared" si="188"/>
        <v>7.9869663575501981</v>
      </c>
      <c r="DO48" s="658">
        <f t="shared" si="188"/>
        <v>15.929624640162448</v>
      </c>
      <c r="DP48" s="658">
        <f t="shared" si="188"/>
        <v>2.2057382860517678</v>
      </c>
      <c r="DQ48" s="658">
        <f t="shared" si="188"/>
        <v>12.254101589176594</v>
      </c>
      <c r="DR48" s="658">
        <f t="shared" si="188"/>
        <v>287.73784340126349</v>
      </c>
      <c r="DS48" s="658">
        <f t="shared" si="188"/>
        <v>21.660277465300521</v>
      </c>
      <c r="DT48" s="658">
        <f t="shared" si="188"/>
        <v>7.7035435557908443</v>
      </c>
      <c r="DU48" s="658">
        <f t="shared" si="188"/>
        <v>8.6654033248489544</v>
      </c>
      <c r="DV48" s="658">
        <f t="shared" si="188"/>
        <v>8.1898004232934731</v>
      </c>
      <c r="DW48" s="658">
        <f t="shared" si="188"/>
        <v>8.1903617982695405</v>
      </c>
      <c r="DX48" s="774">
        <f t="shared" si="188"/>
        <v>8.1903617982695405</v>
      </c>
      <c r="DY48" s="658">
        <f t="shared" si="188"/>
        <v>11.890042440786218</v>
      </c>
      <c r="DZ48" s="658">
        <f t="shared" si="188"/>
        <v>20.376230248833465</v>
      </c>
      <c r="EA48" s="658">
        <f t="shared" ref="EA48:EL48" si="189">STDEV(EA12:EA46)</f>
        <v>21.932575473611848</v>
      </c>
      <c r="EB48" s="658">
        <f t="shared" si="189"/>
        <v>1.8940419630998691</v>
      </c>
      <c r="EC48" s="658">
        <f t="shared" si="189"/>
        <v>11.837762269374151</v>
      </c>
      <c r="ED48" s="658">
        <f t="shared" si="189"/>
        <v>13.765726262728684</v>
      </c>
      <c r="EE48" s="658">
        <f t="shared" si="189"/>
        <v>13.765457481096094</v>
      </c>
      <c r="EF48" s="774">
        <f t="shared" si="189"/>
        <v>13.765457481096094</v>
      </c>
      <c r="EG48" s="658">
        <f t="shared" si="189"/>
        <v>10.399337406171366</v>
      </c>
      <c r="EH48" s="658" t="e">
        <f t="shared" si="189"/>
        <v>#DIV/0!</v>
      </c>
      <c r="EI48" s="658">
        <f t="shared" si="189"/>
        <v>0</v>
      </c>
      <c r="EJ48" s="658" t="e">
        <f t="shared" si="189"/>
        <v>#DIV/0!</v>
      </c>
      <c r="EK48" s="658">
        <f t="shared" si="189"/>
        <v>11.396077756636014</v>
      </c>
      <c r="EL48" s="774">
        <f t="shared" si="189"/>
        <v>4.8914354580568808</v>
      </c>
    </row>
    <row r="49" spans="1:149" s="692" customFormat="1" ht="14.45" customHeight="1">
      <c r="A49" s="671" t="s">
        <v>3324</v>
      </c>
      <c r="B49" s="775">
        <f>(B39-B47)/B48</f>
        <v>0.54991109960407303</v>
      </c>
      <c r="C49" s="775">
        <f t="shared" ref="C49:BN49" si="190">(C39-C47)/C48</f>
        <v>-0.54991109960406714</v>
      </c>
      <c r="D49" s="775">
        <f t="shared" si="190"/>
        <v>0.49365413731237134</v>
      </c>
      <c r="E49" s="775">
        <f t="shared" si="190"/>
        <v>-0.49365413731237467</v>
      </c>
      <c r="F49" s="775">
        <f t="shared" si="190"/>
        <v>-0.53681023185829646</v>
      </c>
      <c r="G49" s="775">
        <f t="shared" si="190"/>
        <v>0.53681023185829702</v>
      </c>
      <c r="H49" s="775">
        <f t="shared" si="190"/>
        <v>0.58990916235532198</v>
      </c>
      <c r="I49" s="775">
        <f t="shared" si="190"/>
        <v>-0.54991109960406714</v>
      </c>
      <c r="J49" s="775">
        <f t="shared" si="190"/>
        <v>0.49365413731237134</v>
      </c>
      <c r="K49" s="775">
        <f t="shared" si="190"/>
        <v>-0.49365413731237467</v>
      </c>
      <c r="L49" s="775">
        <f t="shared" si="190"/>
        <v>-0.53681023185829646</v>
      </c>
      <c r="M49" s="775">
        <f t="shared" si="190"/>
        <v>0.53681023185829702</v>
      </c>
      <c r="N49" s="775">
        <f t="shared" si="190"/>
        <v>0.74336451243301394</v>
      </c>
      <c r="O49" s="775">
        <f t="shared" si="190"/>
        <v>-0.7433645124330106</v>
      </c>
      <c r="P49" s="775">
        <f t="shared" si="190"/>
        <v>-0.62660971990037084</v>
      </c>
      <c r="Q49" s="775">
        <f t="shared" si="190"/>
        <v>-0.62771405849655637</v>
      </c>
      <c r="R49" s="775">
        <f>(R39-R47)/R48</f>
        <v>-0.62771405849655637</v>
      </c>
      <c r="S49" s="775">
        <f t="shared" si="190"/>
        <v>0.13358219007715635</v>
      </c>
      <c r="T49" s="775">
        <f t="shared" si="190"/>
        <v>-0.69520710270090225</v>
      </c>
      <c r="U49" s="775">
        <f t="shared" si="190"/>
        <v>0.69520710270090291</v>
      </c>
      <c r="V49" s="775">
        <f t="shared" si="190"/>
        <v>2.1823391905078084</v>
      </c>
      <c r="W49" s="775">
        <f t="shared" si="190"/>
        <v>-2.1823391905078111</v>
      </c>
      <c r="X49" s="775">
        <f t="shared" si="190"/>
        <v>-0.87831945694397084</v>
      </c>
      <c r="Y49" s="775">
        <f t="shared" si="190"/>
        <v>0.87831945694397262</v>
      </c>
      <c r="Z49" s="775">
        <f t="shared" si="190"/>
        <v>-0.63359127798453529</v>
      </c>
      <c r="AA49" s="775">
        <f t="shared" si="190"/>
        <v>-0.63359127798453829</v>
      </c>
      <c r="AB49" s="775">
        <f t="shared" si="190"/>
        <v>-1.2859479397203353</v>
      </c>
      <c r="AC49" s="775">
        <f t="shared" si="190"/>
        <v>-1.2857902715964569</v>
      </c>
      <c r="AD49" s="775">
        <f>(AD39-AD47)/AD48</f>
        <v>-1.2857902715964569</v>
      </c>
      <c r="AE49" s="775">
        <f t="shared" si="190"/>
        <v>0.70201405239747283</v>
      </c>
      <c r="AF49" s="775">
        <f t="shared" si="190"/>
        <v>0.17299530859415382</v>
      </c>
      <c r="AG49" s="775">
        <f t="shared" si="190"/>
        <v>-0.17299530859415582</v>
      </c>
      <c r="AH49" s="775">
        <f t="shared" si="190"/>
        <v>0.96235871053875344</v>
      </c>
      <c r="AI49" s="775">
        <f t="shared" si="190"/>
        <v>-0.99070190271145031</v>
      </c>
      <c r="AJ49" s="775">
        <f t="shared" si="190"/>
        <v>-0.33498012665666171</v>
      </c>
      <c r="AK49" s="775">
        <f t="shared" si="190"/>
        <v>0.33498012665665705</v>
      </c>
      <c r="AL49" s="775">
        <f t="shared" si="190"/>
        <v>0.84270179847418258</v>
      </c>
      <c r="AM49" s="775">
        <f t="shared" si="190"/>
        <v>0.84270179847418325</v>
      </c>
      <c r="AN49" s="775">
        <f t="shared" si="190"/>
        <v>-0.38868759263825514</v>
      </c>
      <c r="AO49" s="775">
        <f t="shared" si="190"/>
        <v>-0.38847245933465907</v>
      </c>
      <c r="AP49" s="775">
        <f t="shared" si="190"/>
        <v>-0.38847245933465907</v>
      </c>
      <c r="AQ49" s="775">
        <f t="shared" si="190"/>
        <v>0.38090557696979349</v>
      </c>
      <c r="AR49" s="775">
        <f t="shared" si="190"/>
        <v>-0.8588079026780715</v>
      </c>
      <c r="AS49" s="775">
        <f t="shared" si="190"/>
        <v>0.85880790267807283</v>
      </c>
      <c r="AT49" s="775">
        <f t="shared" si="190"/>
        <v>-0.30380591664831658</v>
      </c>
      <c r="AU49" s="775">
        <f t="shared" si="190"/>
        <v>0.30380591664831985</v>
      </c>
      <c r="AV49" s="775">
        <f t="shared" si="190"/>
        <v>-1.4407709603342713</v>
      </c>
      <c r="AW49" s="775">
        <f t="shared" si="190"/>
        <v>1.4407709603342749</v>
      </c>
      <c r="AX49" s="775">
        <f t="shared" si="190"/>
        <v>0.82780178312212604</v>
      </c>
      <c r="AY49" s="775">
        <f t="shared" si="190"/>
        <v>0.82780178312212138</v>
      </c>
      <c r="AZ49" s="775">
        <f t="shared" si="190"/>
        <v>1.3150133085776459</v>
      </c>
      <c r="BA49" s="775">
        <f t="shared" si="190"/>
        <v>1.3152757404814794</v>
      </c>
      <c r="BB49" s="775">
        <f t="shared" si="190"/>
        <v>1.3152757404814794</v>
      </c>
      <c r="BC49" s="775">
        <f t="shared" si="190"/>
        <v>-1.0035755817358589</v>
      </c>
      <c r="BD49" s="775">
        <f t="shared" si="190"/>
        <v>-0.37120248750170931</v>
      </c>
      <c r="BE49" s="775">
        <f t="shared" si="190"/>
        <v>0.34077394319043797</v>
      </c>
      <c r="BF49" s="775">
        <f t="shared" si="190"/>
        <v>9.6422004042642048E-2</v>
      </c>
      <c r="BG49" s="775">
        <f t="shared" si="190"/>
        <v>9.6422004042641882E-2</v>
      </c>
      <c r="BH49" s="775">
        <f t="shared" si="190"/>
        <v>9.6422004042641882E-2</v>
      </c>
      <c r="BI49" s="775">
        <f t="shared" si="190"/>
        <v>9.6422004042641882E-2</v>
      </c>
      <c r="BJ49" s="775">
        <f t="shared" si="190"/>
        <v>-0.22793988760145428</v>
      </c>
      <c r="BK49" s="775">
        <f t="shared" si="190"/>
        <v>-1.5454059125000006</v>
      </c>
      <c r="BL49" s="775">
        <f t="shared" si="190"/>
        <v>-1.5454059125000004</v>
      </c>
      <c r="BM49" s="775">
        <f t="shared" si="190"/>
        <v>-0.67478087069862469</v>
      </c>
      <c r="BN49" s="775">
        <f t="shared" si="190"/>
        <v>-0.67478087069862513</v>
      </c>
      <c r="BO49" s="775">
        <f t="shared" ref="BO49:DZ49" si="191">(BO39-BO47)/BO48</f>
        <v>-9.5371762805963781E-2</v>
      </c>
      <c r="BP49" s="775">
        <f t="shared" si="191"/>
        <v>-9.537176280596367E-2</v>
      </c>
      <c r="BQ49" s="775">
        <f t="shared" si="191"/>
        <v>-0.87823476149392765</v>
      </c>
      <c r="BR49" s="775">
        <f t="shared" si="191"/>
        <v>-0.87823476149392776</v>
      </c>
      <c r="BS49" s="775">
        <f t="shared" si="191"/>
        <v>0.15321375718044716</v>
      </c>
      <c r="BT49" s="775">
        <f t="shared" si="191"/>
        <v>0.15321375718044694</v>
      </c>
      <c r="BU49" s="775">
        <f t="shared" si="191"/>
        <v>-0.48465206948331724</v>
      </c>
      <c r="BV49" s="775">
        <f t="shared" si="191"/>
        <v>-0.48465206948331774</v>
      </c>
      <c r="BW49" s="775">
        <f t="shared" si="191"/>
        <v>-1.3105709220879851</v>
      </c>
      <c r="BX49" s="775">
        <f t="shared" si="191"/>
        <v>-1.3105712974438297</v>
      </c>
      <c r="BY49" s="775">
        <f t="shared" si="191"/>
        <v>-1.3109462368525153</v>
      </c>
      <c r="BZ49" s="775">
        <f t="shared" si="191"/>
        <v>-1.3109462368525153</v>
      </c>
      <c r="CA49" s="775">
        <f t="shared" si="191"/>
        <v>0.9812568894656839</v>
      </c>
      <c r="CB49" s="775">
        <f>(CB39-CB47)/CB48</f>
        <v>-0.47550247910758531</v>
      </c>
      <c r="CC49" s="775">
        <f t="shared" si="191"/>
        <v>0.47550247910757792</v>
      </c>
      <c r="CD49" s="775">
        <f t="shared" si="191"/>
        <v>0.34927526985955903</v>
      </c>
      <c r="CE49" s="775">
        <f t="shared" si="191"/>
        <v>-0.3492752698595577</v>
      </c>
      <c r="CF49" s="775">
        <f t="shared" si="191"/>
        <v>0.93709501344012924</v>
      </c>
      <c r="CG49" s="775">
        <f t="shared" si="191"/>
        <v>-0.94391490640827336</v>
      </c>
      <c r="CH49" s="775" t="e">
        <f t="shared" si="191"/>
        <v>#VALUE!</v>
      </c>
      <c r="CI49" s="775">
        <f t="shared" si="191"/>
        <v>-0.26261148478360696</v>
      </c>
      <c r="CJ49" s="775">
        <f t="shared" si="191"/>
        <v>0.36602547370677591</v>
      </c>
      <c r="CK49" s="775">
        <f t="shared" si="191"/>
        <v>0.2364484302496154</v>
      </c>
      <c r="CL49" s="775">
        <f t="shared" si="191"/>
        <v>-0.14866514683991078</v>
      </c>
      <c r="CM49" s="775">
        <f t="shared" si="191"/>
        <v>-0.55909590511932761</v>
      </c>
      <c r="CN49" s="775">
        <f t="shared" si="191"/>
        <v>0.58970421715959553</v>
      </c>
      <c r="CO49" s="775">
        <f t="shared" si="191"/>
        <v>-0.46475155718602917</v>
      </c>
      <c r="CP49" s="775">
        <f t="shared" si="191"/>
        <v>0.46920358478853574</v>
      </c>
      <c r="CQ49" s="775">
        <f t="shared" si="191"/>
        <v>0.34217082722964948</v>
      </c>
      <c r="CR49" s="775">
        <f t="shared" si="191"/>
        <v>-0.18005215730604432</v>
      </c>
      <c r="CS49" s="775">
        <f t="shared" si="191"/>
        <v>-0.17997059460657894</v>
      </c>
      <c r="CT49" s="775">
        <f>(CT39-CT47)/CT48</f>
        <v>-0.17997059460657894</v>
      </c>
      <c r="CU49" s="775">
        <f t="shared" si="191"/>
        <v>0.1418044337623306</v>
      </c>
      <c r="CV49" s="775">
        <f t="shared" si="191"/>
        <v>-0.79087279161706592</v>
      </c>
      <c r="CW49" s="775">
        <f t="shared" si="191"/>
        <v>0.76945514003101623</v>
      </c>
      <c r="CX49" s="775">
        <f t="shared" si="191"/>
        <v>-0.46566651691852912</v>
      </c>
      <c r="CY49" s="775">
        <f t="shared" si="191"/>
        <v>0.40546703512821125</v>
      </c>
      <c r="CZ49" s="775">
        <f t="shared" si="191"/>
        <v>-0.85390634937620957</v>
      </c>
      <c r="DA49" s="775">
        <f t="shared" si="191"/>
        <v>0.85390634937621313</v>
      </c>
      <c r="DB49" s="775">
        <f t="shared" si="191"/>
        <v>-0.70087971897327006</v>
      </c>
      <c r="DC49" s="775">
        <f t="shared" si="191"/>
        <v>0.7008797189732735</v>
      </c>
      <c r="DD49" s="775">
        <f t="shared" si="191"/>
        <v>-0.57659732594495738</v>
      </c>
      <c r="DE49" s="775">
        <f t="shared" si="191"/>
        <v>0.56046214555693796</v>
      </c>
      <c r="DF49" s="775">
        <f t="shared" si="191"/>
        <v>-0.37987251837233782</v>
      </c>
      <c r="DG49" s="775">
        <f t="shared" si="191"/>
        <v>0.35981734474603511</v>
      </c>
      <c r="DH49" s="775">
        <f t="shared" si="191"/>
        <v>-0.68330118338959833</v>
      </c>
      <c r="DI49" s="775">
        <f t="shared" si="191"/>
        <v>0.68330118338960077</v>
      </c>
      <c r="DJ49" s="775">
        <f t="shared" si="191"/>
        <v>-0.6412816576523438</v>
      </c>
      <c r="DK49" s="775">
        <f t="shared" si="191"/>
        <v>0.6412816576523428</v>
      </c>
      <c r="DL49" s="775">
        <f t="shared" si="191"/>
        <v>0.85522406983723587</v>
      </c>
      <c r="DM49" s="775">
        <f t="shared" si="191"/>
        <v>0.8552505215449957</v>
      </c>
      <c r="DN49" s="775">
        <f t="shared" si="191"/>
        <v>0.8552505215449957</v>
      </c>
      <c r="DO49" s="775">
        <f t="shared" si="191"/>
        <v>-1.0169731155595387</v>
      </c>
      <c r="DP49" s="775">
        <f t="shared" si="191"/>
        <v>-0.26418106327443552</v>
      </c>
      <c r="DQ49" s="775">
        <f t="shared" si="191"/>
        <v>-0.26418106327443147</v>
      </c>
      <c r="DR49" s="775">
        <f t="shared" si="191"/>
        <v>0.55510350611595738</v>
      </c>
      <c r="DS49" s="775">
        <f t="shared" si="191"/>
        <v>-0.63038045004494259</v>
      </c>
      <c r="DT49" s="775">
        <f t="shared" si="191"/>
        <v>1.0673640844290129</v>
      </c>
      <c r="DU49" s="775">
        <f t="shared" si="191"/>
        <v>-1.0673640844290291</v>
      </c>
      <c r="DV49" s="775">
        <f t="shared" si="191"/>
        <v>-1.0639513758831416</v>
      </c>
      <c r="DW49" s="775">
        <f t="shared" si="191"/>
        <v>-1.0634102009455171</v>
      </c>
      <c r="DX49" s="775">
        <f t="shared" si="191"/>
        <v>-1.0634102009455171</v>
      </c>
      <c r="DY49" s="775">
        <f t="shared" si="191"/>
        <v>0.80259235325539613</v>
      </c>
      <c r="DZ49" s="775">
        <f t="shared" si="191"/>
        <v>-0.74239343344059983</v>
      </c>
      <c r="EA49" s="775">
        <f t="shared" ref="EA49:EL49" si="192">(EA39-EA47)/EA48</f>
        <v>-0.74238712638658155</v>
      </c>
      <c r="EB49" s="775">
        <f t="shared" si="192"/>
        <v>0.54305630424788742</v>
      </c>
      <c r="EC49" s="775">
        <f t="shared" si="192"/>
        <v>0.54305630424788909</v>
      </c>
      <c r="ED49" s="775">
        <f t="shared" si="192"/>
        <v>-0.35791371931128729</v>
      </c>
      <c r="EE49" s="775">
        <f t="shared" si="192"/>
        <v>-0.35774847551084077</v>
      </c>
      <c r="EF49" s="775">
        <f t="shared" si="192"/>
        <v>-0.35774847551084077</v>
      </c>
      <c r="EG49" s="775">
        <f t="shared" si="192"/>
        <v>0.84895518663835412</v>
      </c>
      <c r="EH49" s="775" t="e">
        <f t="shared" si="192"/>
        <v>#DIV/0!</v>
      </c>
      <c r="EI49" s="775" t="e">
        <f t="shared" si="192"/>
        <v>#DIV/0!</v>
      </c>
      <c r="EJ49" s="775" t="e">
        <f t="shared" si="192"/>
        <v>#DIV/0!</v>
      </c>
      <c r="EK49" s="775">
        <f t="shared" si="192"/>
        <v>0.54404683193651404</v>
      </c>
      <c r="EL49" s="775">
        <f t="shared" si="192"/>
        <v>-0.34129624846194606</v>
      </c>
      <c r="EM49" s="676"/>
      <c r="EN49" s="776"/>
      <c r="EO49" s="677"/>
      <c r="EP49" s="677"/>
      <c r="EQ49" s="677"/>
    </row>
    <row r="50" spans="1:149" s="692" customFormat="1" ht="14.45" customHeight="1">
      <c r="B50" s="777"/>
      <c r="C50" s="778"/>
      <c r="D50" s="676"/>
      <c r="E50" s="676"/>
      <c r="F50" s="677"/>
      <c r="G50" s="677"/>
      <c r="H50" s="677"/>
      <c r="I50" s="677"/>
      <c r="J50" s="677"/>
      <c r="K50" s="677"/>
      <c r="L50" s="677"/>
      <c r="M50" s="677"/>
      <c r="N50" s="677"/>
      <c r="O50" s="677"/>
      <c r="P50" s="677"/>
      <c r="Q50" s="677"/>
      <c r="R50" s="677"/>
      <c r="S50" s="676"/>
      <c r="T50" s="676"/>
      <c r="U50" s="676"/>
      <c r="V50" s="676"/>
      <c r="W50" s="676"/>
      <c r="X50" s="677"/>
      <c r="Y50" s="677"/>
      <c r="Z50" s="677"/>
      <c r="AA50" s="677"/>
      <c r="AB50" s="677"/>
      <c r="AC50" s="677"/>
      <c r="AD50" s="677"/>
      <c r="AE50" s="676"/>
      <c r="AF50" s="677"/>
      <c r="AG50" s="677"/>
      <c r="AH50" s="677"/>
      <c r="AI50" s="677"/>
      <c r="AJ50" s="677"/>
      <c r="AK50" s="677"/>
      <c r="AL50" s="677"/>
      <c r="AM50" s="677"/>
      <c r="AN50" s="677"/>
      <c r="AO50" s="677"/>
      <c r="AP50" s="677"/>
      <c r="AQ50" s="677"/>
      <c r="AR50" s="676"/>
      <c r="AS50" s="676"/>
      <c r="AT50" s="676"/>
      <c r="AU50" s="676"/>
      <c r="AV50" s="677"/>
      <c r="AW50" s="677"/>
      <c r="AX50" s="677"/>
      <c r="AY50" s="677"/>
      <c r="AZ50" s="677"/>
      <c r="BA50" s="677"/>
      <c r="BB50" s="677"/>
      <c r="BC50" s="676"/>
      <c r="BD50" s="676"/>
      <c r="BE50" s="676"/>
      <c r="BF50" s="676"/>
      <c r="BG50" s="676"/>
      <c r="BH50" s="676"/>
      <c r="BI50" s="677"/>
      <c r="BJ50" s="676"/>
      <c r="BK50" s="676"/>
      <c r="BL50" s="676"/>
      <c r="BM50" s="676"/>
      <c r="BN50" s="676"/>
      <c r="BO50" s="676"/>
      <c r="BP50" s="676"/>
      <c r="BQ50" s="676"/>
      <c r="BR50" s="676"/>
      <c r="BS50" s="676"/>
      <c r="BT50" s="676"/>
      <c r="BU50" s="676"/>
      <c r="BV50" s="676"/>
      <c r="BW50" s="677"/>
      <c r="BX50" s="677"/>
      <c r="BY50" s="677"/>
      <c r="BZ50" s="677"/>
      <c r="CA50" s="676"/>
      <c r="CB50" s="676"/>
      <c r="CC50" s="676"/>
      <c r="CD50" s="676"/>
      <c r="CE50" s="676"/>
      <c r="CF50" s="779"/>
      <c r="CG50" s="779"/>
      <c r="CH50" s="779"/>
      <c r="CI50" s="779"/>
      <c r="CJ50" s="779"/>
      <c r="CK50" s="779"/>
      <c r="CL50" s="779"/>
      <c r="CM50" s="779"/>
      <c r="CN50" s="779"/>
      <c r="CO50" s="779"/>
      <c r="CP50" s="779"/>
      <c r="CQ50" s="779"/>
      <c r="CR50" s="779"/>
      <c r="CS50" s="779"/>
      <c r="CT50" s="677"/>
      <c r="CU50" s="676"/>
      <c r="CV50" s="676"/>
      <c r="CW50" s="676"/>
      <c r="CX50" s="676"/>
      <c r="CY50" s="676"/>
      <c r="CZ50" s="676"/>
      <c r="DA50" s="676"/>
      <c r="DB50" s="676"/>
      <c r="DC50" s="676"/>
      <c r="DD50" s="676"/>
      <c r="DE50" s="676"/>
      <c r="DF50" s="676"/>
      <c r="DG50" s="676"/>
      <c r="DH50" s="676"/>
      <c r="DI50" s="676"/>
      <c r="DJ50" s="676"/>
      <c r="DK50" s="676"/>
      <c r="DL50" s="676"/>
      <c r="DM50" s="676"/>
      <c r="DN50" s="677"/>
      <c r="DO50" s="676"/>
      <c r="DP50" s="676"/>
      <c r="DQ50" s="676"/>
      <c r="DR50" s="676"/>
      <c r="DS50" s="676"/>
      <c r="DT50" s="677"/>
      <c r="DU50" s="677"/>
      <c r="DV50" s="677"/>
      <c r="DW50" s="677"/>
      <c r="DX50" s="677"/>
      <c r="DY50" s="676"/>
      <c r="DZ50" s="779"/>
      <c r="EA50" s="779"/>
      <c r="EB50" s="677"/>
      <c r="EC50" s="677"/>
      <c r="ED50" s="677"/>
      <c r="EE50" s="677"/>
      <c r="EF50" s="677"/>
      <c r="EG50" s="676"/>
      <c r="EH50" s="677"/>
      <c r="EI50" s="677"/>
      <c r="EJ50" s="677"/>
      <c r="EK50" s="676"/>
      <c r="EL50" s="676"/>
      <c r="EM50" s="676"/>
      <c r="EN50" s="776"/>
      <c r="EO50" s="677"/>
      <c r="EP50" s="677"/>
      <c r="EQ50" s="677"/>
    </row>
    <row r="51" spans="1:149" s="692" customFormat="1" ht="14.45" customHeight="1">
      <c r="A51" s="677"/>
      <c r="B51" s="777"/>
      <c r="C51" s="778"/>
      <c r="D51" s="676"/>
      <c r="E51" s="676"/>
      <c r="F51" s="677"/>
      <c r="G51" s="677"/>
      <c r="H51" s="677"/>
      <c r="I51" s="677"/>
      <c r="J51" s="677"/>
      <c r="K51" s="677"/>
      <c r="L51" s="677"/>
      <c r="M51" s="677"/>
      <c r="N51" s="677"/>
      <c r="O51" s="677"/>
      <c r="P51" s="677"/>
      <c r="Q51" s="677"/>
      <c r="R51" s="677"/>
      <c r="S51" s="676"/>
      <c r="T51" s="676"/>
      <c r="U51" s="676"/>
      <c r="V51" s="676"/>
      <c r="W51" s="676"/>
      <c r="X51" s="677"/>
      <c r="Y51" s="677"/>
      <c r="Z51" s="677"/>
      <c r="AA51" s="677"/>
      <c r="AB51" s="677"/>
      <c r="AC51" s="677"/>
      <c r="AD51" s="677"/>
      <c r="AE51" s="676"/>
      <c r="AF51" s="677"/>
      <c r="AG51" s="677"/>
      <c r="AH51" s="677"/>
      <c r="AI51" s="677"/>
      <c r="AJ51" s="677"/>
      <c r="AK51" s="677"/>
      <c r="AL51" s="677"/>
      <c r="AM51" s="677"/>
      <c r="AN51" s="677"/>
      <c r="AO51" s="677"/>
      <c r="AP51" s="677"/>
      <c r="AQ51" s="677"/>
      <c r="AR51" s="676"/>
      <c r="AS51" s="676"/>
      <c r="AT51" s="676"/>
      <c r="AU51" s="676"/>
      <c r="AV51" s="677"/>
      <c r="AW51" s="677"/>
      <c r="AX51" s="677"/>
      <c r="AY51" s="677"/>
      <c r="AZ51" s="677"/>
      <c r="BA51" s="677"/>
      <c r="BB51" s="677"/>
      <c r="BC51" s="676"/>
      <c r="BD51" s="676"/>
      <c r="BE51" s="676"/>
      <c r="BF51" s="676"/>
      <c r="BG51" s="676"/>
      <c r="BH51" s="676"/>
      <c r="BI51" s="677"/>
      <c r="BJ51" s="676"/>
      <c r="BK51" s="676"/>
      <c r="BL51" s="676"/>
      <c r="BM51" s="676"/>
      <c r="BN51" s="676"/>
      <c r="BO51" s="676"/>
      <c r="BP51" s="676"/>
      <c r="BQ51" s="676"/>
      <c r="BR51" s="676"/>
      <c r="BS51" s="676"/>
      <c r="BT51" s="676"/>
      <c r="BU51" s="676"/>
      <c r="BV51" s="676"/>
      <c r="BW51" s="677"/>
      <c r="BX51" s="677"/>
      <c r="BY51" s="677"/>
      <c r="BZ51" s="677"/>
      <c r="CA51" s="676"/>
      <c r="CB51" s="676"/>
      <c r="CC51" s="676"/>
      <c r="CD51" s="676"/>
      <c r="CE51" s="676"/>
      <c r="CF51" s="779"/>
      <c r="CG51" s="779"/>
      <c r="CH51" s="779"/>
      <c r="CI51" s="779"/>
      <c r="CJ51" s="779"/>
      <c r="CK51" s="779"/>
      <c r="CL51" s="779"/>
      <c r="CM51" s="779"/>
      <c r="CN51" s="779"/>
      <c r="CO51" s="779"/>
      <c r="CP51" s="779"/>
      <c r="CQ51" s="779"/>
      <c r="CR51" s="779"/>
      <c r="CS51" s="779"/>
      <c r="CT51" s="677"/>
      <c r="CU51" s="676"/>
      <c r="CV51" s="676"/>
      <c r="CW51" s="676"/>
      <c r="CX51" s="676"/>
      <c r="CY51" s="676"/>
      <c r="CZ51" s="676"/>
      <c r="DA51" s="676"/>
      <c r="DB51" s="676"/>
      <c r="DC51" s="676"/>
      <c r="DD51" s="676"/>
      <c r="DE51" s="676"/>
      <c r="DF51" s="676"/>
      <c r="DG51" s="676"/>
      <c r="DH51" s="676"/>
      <c r="DI51" s="676"/>
      <c r="DJ51" s="676"/>
      <c r="DK51" s="676"/>
      <c r="DL51" s="676"/>
      <c r="DM51" s="676"/>
      <c r="DN51" s="677"/>
      <c r="DO51" s="676"/>
      <c r="DP51" s="676"/>
      <c r="DQ51" s="676"/>
      <c r="DR51" s="676"/>
      <c r="DS51" s="676"/>
      <c r="DT51" s="677"/>
      <c r="DU51" s="677"/>
      <c r="DV51" s="677"/>
      <c r="DW51" s="677"/>
      <c r="DX51" s="677"/>
      <c r="DY51" s="676"/>
      <c r="DZ51" s="779"/>
      <c r="EA51" s="779"/>
      <c r="EB51" s="677"/>
      <c r="EC51" s="677"/>
      <c r="ED51" s="677"/>
      <c r="EE51" s="677"/>
      <c r="EF51" s="677"/>
      <c r="EG51" s="676"/>
      <c r="EH51" s="677"/>
      <c r="EI51" s="677"/>
      <c r="EJ51" s="677"/>
      <c r="EK51" s="676"/>
      <c r="EL51" s="676"/>
      <c r="EM51" s="676"/>
      <c r="EN51" s="776"/>
      <c r="EO51" s="677"/>
      <c r="EP51" s="677"/>
      <c r="EQ51" s="677"/>
    </row>
    <row r="52" spans="1:149" s="692" customFormat="1" ht="14.45" customHeight="1">
      <c r="A52" s="676"/>
      <c r="B52" s="777"/>
      <c r="C52" s="778"/>
      <c r="D52" s="676"/>
      <c r="E52" s="676"/>
      <c r="F52" s="677"/>
      <c r="G52" s="677"/>
      <c r="H52" s="677"/>
      <c r="I52" s="677"/>
      <c r="J52" s="677"/>
      <c r="K52" s="677"/>
      <c r="L52" s="677"/>
      <c r="M52" s="677"/>
      <c r="N52" s="677"/>
      <c r="O52" s="677"/>
      <c r="P52" s="677"/>
      <c r="Q52" s="677"/>
      <c r="R52" s="677"/>
      <c r="S52" s="676"/>
      <c r="T52" s="676"/>
      <c r="U52" s="676"/>
      <c r="V52" s="676"/>
      <c r="W52" s="676"/>
      <c r="X52" s="677"/>
      <c r="Y52" s="677"/>
      <c r="Z52" s="677"/>
      <c r="AA52" s="677"/>
      <c r="AB52" s="677"/>
      <c r="AC52" s="677"/>
      <c r="AD52" s="677"/>
      <c r="AE52" s="676"/>
      <c r="AF52" s="677"/>
      <c r="AG52" s="677"/>
      <c r="AH52" s="677"/>
      <c r="AI52" s="677"/>
      <c r="AJ52" s="677"/>
      <c r="AK52" s="677"/>
      <c r="AL52" s="677"/>
      <c r="AM52" s="677"/>
      <c r="AN52" s="677"/>
      <c r="AO52" s="677"/>
      <c r="AP52" s="677"/>
      <c r="AQ52" s="677"/>
      <c r="AR52" s="676"/>
      <c r="AS52" s="676"/>
      <c r="AT52" s="676"/>
      <c r="AU52" s="676"/>
      <c r="AV52" s="677"/>
      <c r="AW52" s="677"/>
      <c r="AX52" s="677"/>
      <c r="AY52" s="677"/>
      <c r="AZ52" s="677"/>
      <c r="BA52" s="677"/>
      <c r="BB52" s="677"/>
      <c r="BC52" s="676"/>
      <c r="BD52" s="676"/>
      <c r="BE52" s="676"/>
      <c r="BF52" s="676"/>
      <c r="BG52" s="676"/>
      <c r="BH52" s="676"/>
      <c r="BI52" s="677"/>
      <c r="BJ52" s="676"/>
      <c r="BK52" s="676"/>
      <c r="BL52" s="676"/>
      <c r="BM52" s="676"/>
      <c r="BN52" s="676"/>
      <c r="BO52" s="676"/>
      <c r="BP52" s="676"/>
      <c r="BQ52" s="676"/>
      <c r="BR52" s="676"/>
      <c r="BS52" s="676"/>
      <c r="BT52" s="676"/>
      <c r="BU52" s="676"/>
      <c r="BV52" s="676"/>
      <c r="BW52" s="677"/>
      <c r="BX52" s="677"/>
      <c r="BY52" s="677"/>
      <c r="BZ52" s="677"/>
      <c r="CA52" s="676"/>
      <c r="CB52" s="676"/>
      <c r="CC52" s="676"/>
      <c r="CD52" s="676"/>
      <c r="CE52" s="676"/>
      <c r="CF52" s="779"/>
      <c r="CG52" s="779"/>
      <c r="CH52" s="779"/>
      <c r="CI52" s="779"/>
      <c r="CJ52" s="779"/>
      <c r="CK52" s="779"/>
      <c r="CL52" s="779"/>
      <c r="CM52" s="779"/>
      <c r="CN52" s="779"/>
      <c r="CO52" s="779"/>
      <c r="CP52" s="779"/>
      <c r="CQ52" s="779"/>
      <c r="CR52" s="779"/>
      <c r="CS52" s="779"/>
      <c r="CT52" s="677"/>
      <c r="CU52" s="676"/>
      <c r="CV52" s="676"/>
      <c r="CW52" s="676"/>
      <c r="CX52" s="676"/>
      <c r="CY52" s="676"/>
      <c r="CZ52" s="676"/>
      <c r="DA52" s="676"/>
      <c r="DB52" s="676"/>
      <c r="DC52" s="676"/>
      <c r="DD52" s="676"/>
      <c r="DE52" s="676"/>
      <c r="DF52" s="676"/>
      <c r="DG52" s="676"/>
      <c r="DH52" s="676"/>
      <c r="DI52" s="676"/>
      <c r="DJ52" s="676"/>
      <c r="DK52" s="676"/>
      <c r="DL52" s="676"/>
      <c r="DM52" s="676"/>
      <c r="DN52" s="677"/>
      <c r="DO52" s="676"/>
      <c r="DP52" s="676"/>
      <c r="DQ52" s="676"/>
      <c r="DR52" s="676"/>
      <c r="DS52" s="676"/>
      <c r="DT52" s="677"/>
      <c r="DU52" s="677"/>
      <c r="DV52" s="677"/>
      <c r="DW52" s="677"/>
      <c r="DX52" s="677"/>
      <c r="DY52" s="676"/>
      <c r="DZ52" s="779"/>
      <c r="EA52" s="779"/>
      <c r="EB52" s="677"/>
      <c r="EC52" s="677"/>
      <c r="ED52" s="677"/>
      <c r="EE52" s="677"/>
      <c r="EF52" s="677"/>
      <c r="EG52" s="676"/>
      <c r="EH52" s="677"/>
      <c r="EI52" s="677"/>
      <c r="EJ52" s="677"/>
      <c r="EK52" s="676"/>
      <c r="EL52" s="676"/>
      <c r="EM52" s="676"/>
      <c r="EN52" s="776"/>
      <c r="EO52" s="677"/>
      <c r="EP52" s="677"/>
      <c r="EQ52" s="677"/>
    </row>
    <row r="53" spans="1:149" s="692" customFormat="1" ht="14.45" customHeight="1">
      <c r="A53" s="676"/>
      <c r="B53" s="777"/>
      <c r="C53" s="778"/>
      <c r="D53" s="676"/>
      <c r="E53" s="676"/>
      <c r="F53" s="677"/>
      <c r="G53" s="677"/>
      <c r="H53" s="677"/>
      <c r="I53" s="677"/>
      <c r="J53" s="677"/>
      <c r="K53" s="677"/>
      <c r="L53" s="677"/>
      <c r="M53" s="677"/>
      <c r="N53" s="677"/>
      <c r="O53" s="677"/>
      <c r="P53" s="677"/>
      <c r="Q53" s="677"/>
      <c r="R53" s="677"/>
      <c r="S53" s="676"/>
      <c r="T53" s="676"/>
      <c r="U53" s="676"/>
      <c r="V53" s="676"/>
      <c r="W53" s="676"/>
      <c r="X53" s="677"/>
      <c r="Y53" s="677"/>
      <c r="Z53" s="677"/>
      <c r="AA53" s="677"/>
      <c r="AB53" s="677"/>
      <c r="AC53" s="677"/>
      <c r="AD53" s="677"/>
      <c r="AE53" s="676"/>
      <c r="AF53" s="677"/>
      <c r="AG53" s="677"/>
      <c r="AH53" s="677"/>
      <c r="AI53" s="677"/>
      <c r="AJ53" s="677"/>
      <c r="AK53" s="677"/>
      <c r="AL53" s="677"/>
      <c r="AM53" s="677"/>
      <c r="AN53" s="677"/>
      <c r="AO53" s="677"/>
      <c r="AP53" s="677"/>
      <c r="AQ53" s="677"/>
      <c r="AR53" s="676"/>
      <c r="AS53" s="676"/>
      <c r="AT53" s="676"/>
      <c r="AU53" s="676"/>
      <c r="AV53" s="677"/>
      <c r="AW53" s="677"/>
      <c r="AX53" s="677"/>
      <c r="AY53" s="677"/>
      <c r="AZ53" s="677"/>
      <c r="BA53" s="677"/>
      <c r="BB53" s="677"/>
      <c r="BC53" s="676"/>
      <c r="BD53" s="676"/>
      <c r="BE53" s="676"/>
      <c r="BF53" s="676"/>
      <c r="BG53" s="676"/>
      <c r="BH53" s="676"/>
      <c r="BI53" s="677"/>
      <c r="BJ53" s="676"/>
      <c r="BK53" s="676"/>
      <c r="BL53" s="676"/>
      <c r="BM53" s="676"/>
      <c r="BN53" s="676"/>
      <c r="BO53" s="676"/>
      <c r="BP53" s="676"/>
      <c r="BQ53" s="676"/>
      <c r="BR53" s="676"/>
      <c r="BS53" s="676"/>
      <c r="BT53" s="676"/>
      <c r="BU53" s="676"/>
      <c r="BV53" s="676"/>
      <c r="BW53" s="677"/>
      <c r="BX53" s="677"/>
      <c r="BY53" s="677"/>
      <c r="BZ53" s="677"/>
      <c r="CA53" s="676"/>
      <c r="CB53" s="676"/>
      <c r="CC53" s="676"/>
      <c r="CD53" s="676"/>
      <c r="CE53" s="676"/>
      <c r="CF53" s="779"/>
      <c r="CG53" s="779"/>
      <c r="CH53" s="779"/>
      <c r="CI53" s="779"/>
      <c r="CJ53" s="779"/>
      <c r="CK53" s="779"/>
      <c r="CL53" s="779"/>
      <c r="CM53" s="779"/>
      <c r="CN53" s="779"/>
      <c r="CO53" s="779"/>
      <c r="CP53" s="779"/>
      <c r="CQ53" s="779"/>
      <c r="CR53" s="779"/>
      <c r="CS53" s="779"/>
      <c r="CT53" s="677"/>
      <c r="CU53" s="676"/>
      <c r="CV53" s="676"/>
      <c r="CW53" s="676"/>
      <c r="CX53" s="676"/>
      <c r="CY53" s="676"/>
      <c r="CZ53" s="676"/>
      <c r="DA53" s="676"/>
      <c r="DB53" s="676"/>
      <c r="DC53" s="676"/>
      <c r="DD53" s="676"/>
      <c r="DE53" s="676"/>
      <c r="DF53" s="676"/>
      <c r="DG53" s="676"/>
      <c r="DH53" s="676"/>
      <c r="DI53" s="676"/>
      <c r="DJ53" s="676"/>
      <c r="DK53" s="676"/>
      <c r="DL53" s="676"/>
      <c r="DM53" s="676"/>
      <c r="DN53" s="677"/>
      <c r="DO53" s="676"/>
      <c r="DP53" s="676"/>
      <c r="DQ53" s="676"/>
      <c r="DR53" s="676"/>
      <c r="DS53" s="676"/>
      <c r="DT53" s="677"/>
      <c r="DU53" s="677"/>
      <c r="DV53" s="677"/>
      <c r="DW53" s="677"/>
      <c r="DX53" s="677"/>
      <c r="DY53" s="676"/>
      <c r="DZ53" s="779"/>
      <c r="EA53" s="779"/>
      <c r="EB53" s="677"/>
      <c r="EC53" s="677"/>
      <c r="ED53" s="677"/>
      <c r="EE53" s="677"/>
      <c r="EF53" s="677"/>
      <c r="EG53" s="676"/>
      <c r="EH53" s="677"/>
      <c r="EI53" s="677"/>
      <c r="EJ53" s="677"/>
      <c r="EK53" s="676"/>
      <c r="EL53" s="676"/>
      <c r="EM53" s="676"/>
      <c r="EN53" s="776"/>
      <c r="EO53" s="677"/>
      <c r="EP53" s="677"/>
      <c r="EQ53" s="677"/>
    </row>
    <row r="54" spans="1:149" s="692" customFormat="1" ht="14.45" customHeight="1">
      <c r="A54" s="676"/>
      <c r="B54" s="777"/>
      <c r="C54" s="778"/>
      <c r="D54" s="676"/>
      <c r="E54" s="676"/>
      <c r="F54" s="677"/>
      <c r="G54" s="677"/>
      <c r="H54" s="677"/>
      <c r="I54" s="677"/>
      <c r="J54" s="677"/>
      <c r="K54" s="677"/>
      <c r="L54" s="677"/>
      <c r="M54" s="677"/>
      <c r="N54" s="677"/>
      <c r="O54" s="677"/>
      <c r="P54" s="677"/>
      <c r="Q54" s="677"/>
      <c r="R54" s="677"/>
      <c r="S54" s="676"/>
      <c r="T54" s="676"/>
      <c r="U54" s="676"/>
      <c r="V54" s="676"/>
      <c r="W54" s="676"/>
      <c r="X54" s="677"/>
      <c r="Y54" s="677"/>
      <c r="Z54" s="677"/>
      <c r="AA54" s="677"/>
      <c r="AB54" s="677"/>
      <c r="AC54" s="677"/>
      <c r="AD54" s="677"/>
      <c r="AE54" s="676"/>
      <c r="AF54" s="677"/>
      <c r="AG54" s="677"/>
      <c r="AH54" s="677"/>
      <c r="AI54" s="677"/>
      <c r="AJ54" s="677"/>
      <c r="AK54" s="677"/>
      <c r="AL54" s="677"/>
      <c r="AM54" s="677"/>
      <c r="AN54" s="677"/>
      <c r="AO54" s="677"/>
      <c r="AP54" s="677"/>
      <c r="AQ54" s="677"/>
      <c r="AR54" s="676"/>
      <c r="AS54" s="676"/>
      <c r="AT54" s="676"/>
      <c r="AU54" s="676"/>
      <c r="AV54" s="677"/>
      <c r="AW54" s="677"/>
      <c r="AX54" s="677"/>
      <c r="AY54" s="677"/>
      <c r="AZ54" s="677"/>
      <c r="BA54" s="677"/>
      <c r="BB54" s="677"/>
      <c r="BC54" s="676"/>
      <c r="BD54" s="676"/>
      <c r="BE54" s="676"/>
      <c r="BF54" s="676"/>
      <c r="BG54" s="676"/>
      <c r="BH54" s="676"/>
      <c r="BI54" s="677"/>
      <c r="BJ54" s="676"/>
      <c r="BK54" s="676"/>
      <c r="BL54" s="676"/>
      <c r="BM54" s="676"/>
      <c r="BN54" s="676"/>
      <c r="BO54" s="676"/>
      <c r="BP54" s="676"/>
      <c r="BQ54" s="676"/>
      <c r="BR54" s="676"/>
      <c r="BS54" s="676"/>
      <c r="BT54" s="676"/>
      <c r="BU54" s="676"/>
      <c r="BV54" s="676"/>
      <c r="BW54" s="677"/>
      <c r="BX54" s="677"/>
      <c r="BY54" s="677"/>
      <c r="BZ54" s="677"/>
      <c r="CA54" s="676"/>
      <c r="CB54" s="676"/>
      <c r="CC54" s="676"/>
      <c r="CD54" s="676"/>
      <c r="CE54" s="676"/>
      <c r="CF54" s="779"/>
      <c r="CG54" s="779"/>
      <c r="CH54" s="779"/>
      <c r="CI54" s="779"/>
      <c r="CJ54" s="779"/>
      <c r="CK54" s="779"/>
      <c r="CL54" s="779"/>
      <c r="CM54" s="779"/>
      <c r="CN54" s="779"/>
      <c r="CO54" s="779"/>
      <c r="CP54" s="779"/>
      <c r="CQ54" s="779"/>
      <c r="CR54" s="779"/>
      <c r="CS54" s="779"/>
      <c r="CT54" s="677"/>
      <c r="CU54" s="676"/>
      <c r="CV54" s="676"/>
      <c r="CW54" s="676"/>
      <c r="CX54" s="676"/>
      <c r="CY54" s="676"/>
      <c r="CZ54" s="676"/>
      <c r="DA54" s="676"/>
      <c r="DB54" s="676"/>
      <c r="DC54" s="676"/>
      <c r="DD54" s="676"/>
      <c r="DE54" s="676"/>
      <c r="DF54" s="676"/>
      <c r="DG54" s="676"/>
      <c r="DH54" s="676"/>
      <c r="DI54" s="676"/>
      <c r="DJ54" s="676"/>
      <c r="DK54" s="676"/>
      <c r="DL54" s="676"/>
      <c r="DM54" s="676"/>
      <c r="DN54" s="677"/>
      <c r="DO54" s="676"/>
      <c r="DP54" s="676"/>
      <c r="DQ54" s="676"/>
      <c r="DR54" s="676"/>
      <c r="DS54" s="676"/>
      <c r="DT54" s="677"/>
      <c r="DU54" s="677"/>
      <c r="DV54" s="677"/>
      <c r="DW54" s="677"/>
      <c r="DX54" s="677"/>
      <c r="DY54" s="676"/>
      <c r="DZ54" s="779"/>
      <c r="EA54" s="779"/>
      <c r="EB54" s="677"/>
      <c r="EC54" s="677"/>
      <c r="ED54" s="677"/>
      <c r="EE54" s="677"/>
      <c r="EF54" s="677"/>
      <c r="EG54" s="676"/>
      <c r="EH54" s="677"/>
      <c r="EI54" s="677"/>
      <c r="EJ54" s="677"/>
      <c r="EK54" s="676"/>
      <c r="EL54" s="676"/>
      <c r="EM54" s="676"/>
      <c r="EN54" s="776"/>
      <c r="EO54" s="677"/>
      <c r="EP54" s="677"/>
      <c r="EQ54" s="677"/>
    </row>
    <row r="55" spans="1:149" s="692" customFormat="1" ht="14.45" customHeight="1">
      <c r="A55" s="676"/>
      <c r="B55" s="777"/>
      <c r="C55" s="778"/>
      <c r="D55" s="676"/>
      <c r="E55" s="676"/>
      <c r="F55" s="677"/>
      <c r="G55" s="677"/>
      <c r="H55" s="677"/>
      <c r="I55" s="677"/>
      <c r="J55" s="677"/>
      <c r="K55" s="677"/>
      <c r="L55" s="677"/>
      <c r="M55" s="677"/>
      <c r="N55" s="677"/>
      <c r="O55" s="677"/>
      <c r="P55" s="677"/>
      <c r="Q55" s="677"/>
      <c r="R55" s="677"/>
      <c r="S55" s="676"/>
      <c r="T55" s="676"/>
      <c r="U55" s="676"/>
      <c r="V55" s="676"/>
      <c r="W55" s="676"/>
      <c r="X55" s="677"/>
      <c r="Y55" s="677"/>
      <c r="Z55" s="677"/>
      <c r="AA55" s="677"/>
      <c r="AB55" s="677"/>
      <c r="AC55" s="677"/>
      <c r="AD55" s="677"/>
      <c r="AE55" s="676"/>
      <c r="AF55" s="677"/>
      <c r="AG55" s="677"/>
      <c r="AH55" s="677"/>
      <c r="AI55" s="677"/>
      <c r="AJ55" s="677"/>
      <c r="AK55" s="677"/>
      <c r="AL55" s="677"/>
      <c r="AM55" s="677"/>
      <c r="AN55" s="677"/>
      <c r="AO55" s="677"/>
      <c r="AP55" s="677"/>
      <c r="AQ55" s="677"/>
      <c r="AR55" s="676"/>
      <c r="AS55" s="676"/>
      <c r="AT55" s="676"/>
      <c r="AU55" s="676"/>
      <c r="AV55" s="677"/>
      <c r="AW55" s="677"/>
      <c r="AX55" s="677"/>
      <c r="AY55" s="677"/>
      <c r="AZ55" s="677"/>
      <c r="BA55" s="677"/>
      <c r="BB55" s="677"/>
      <c r="BC55" s="676"/>
      <c r="BD55" s="676"/>
      <c r="BE55" s="676"/>
      <c r="BF55" s="676"/>
      <c r="BG55" s="676"/>
      <c r="BH55" s="676"/>
      <c r="BI55" s="677"/>
      <c r="BJ55" s="676"/>
      <c r="BK55" s="676"/>
      <c r="BL55" s="676"/>
      <c r="BM55" s="676"/>
      <c r="BN55" s="676"/>
      <c r="BO55" s="676"/>
      <c r="BP55" s="676"/>
      <c r="BQ55" s="676"/>
      <c r="BR55" s="676"/>
      <c r="BS55" s="676"/>
      <c r="BT55" s="676"/>
      <c r="BU55" s="676"/>
      <c r="BV55" s="676"/>
      <c r="BW55" s="677"/>
      <c r="BX55" s="677"/>
      <c r="BY55" s="677"/>
      <c r="BZ55" s="677"/>
      <c r="CA55" s="676"/>
      <c r="CB55" s="676"/>
      <c r="CC55" s="676"/>
      <c r="CD55" s="676"/>
      <c r="CE55" s="676"/>
      <c r="CF55" s="779"/>
      <c r="CG55" s="779"/>
      <c r="CH55" s="779"/>
      <c r="CI55" s="779"/>
      <c r="CJ55" s="779"/>
      <c r="CK55" s="779"/>
      <c r="CL55" s="779"/>
      <c r="CM55" s="779"/>
      <c r="CN55" s="779"/>
      <c r="CO55" s="779"/>
      <c r="CP55" s="779"/>
      <c r="CQ55" s="779"/>
      <c r="CR55" s="779"/>
      <c r="CS55" s="779"/>
      <c r="CT55" s="677"/>
      <c r="CU55" s="676"/>
      <c r="CV55" s="676"/>
      <c r="CW55" s="676"/>
      <c r="CX55" s="676"/>
      <c r="CY55" s="676"/>
      <c r="CZ55" s="676"/>
      <c r="DA55" s="676"/>
      <c r="DB55" s="676"/>
      <c r="DC55" s="676"/>
      <c r="DD55" s="676"/>
      <c r="DE55" s="676"/>
      <c r="DF55" s="676"/>
      <c r="DG55" s="676"/>
      <c r="DH55" s="676"/>
      <c r="DI55" s="676"/>
      <c r="DJ55" s="676"/>
      <c r="DK55" s="676"/>
      <c r="DL55" s="676"/>
      <c r="DM55" s="676"/>
      <c r="DN55" s="677"/>
      <c r="DO55" s="676"/>
      <c r="DP55" s="676"/>
      <c r="DQ55" s="676"/>
      <c r="DR55" s="676"/>
      <c r="DS55" s="676"/>
      <c r="DT55" s="677"/>
      <c r="DU55" s="677"/>
      <c r="DV55" s="677"/>
      <c r="DW55" s="677"/>
      <c r="DX55" s="677"/>
      <c r="DY55" s="676"/>
      <c r="DZ55" s="779"/>
      <c r="EA55" s="779"/>
      <c r="EB55" s="677"/>
      <c r="EC55" s="677"/>
      <c r="ED55" s="677"/>
      <c r="EE55" s="677"/>
      <c r="EF55" s="677"/>
      <c r="EG55" s="676"/>
      <c r="EH55" s="677"/>
      <c r="EI55" s="677"/>
      <c r="EJ55" s="677"/>
      <c r="EK55" s="676"/>
      <c r="EL55" s="676"/>
      <c r="EM55" s="676"/>
      <c r="EN55" s="776"/>
      <c r="EO55" s="677"/>
      <c r="EP55" s="677"/>
      <c r="EQ55" s="677"/>
    </row>
    <row r="56" spans="1:149" s="692" customFormat="1" ht="14.45" customHeight="1">
      <c r="A56" s="676"/>
      <c r="B56" s="777"/>
      <c r="C56" s="778"/>
      <c r="D56" s="676"/>
      <c r="E56" s="676"/>
      <c r="F56" s="677"/>
      <c r="G56" s="677"/>
      <c r="H56" s="677"/>
      <c r="I56" s="677"/>
      <c r="J56" s="677"/>
      <c r="K56" s="677"/>
      <c r="L56" s="677"/>
      <c r="M56" s="677"/>
      <c r="N56" s="677"/>
      <c r="O56" s="677"/>
      <c r="P56" s="677"/>
      <c r="Q56" s="677"/>
      <c r="R56" s="677"/>
      <c r="S56" s="676"/>
      <c r="T56" s="676"/>
      <c r="U56" s="676"/>
      <c r="V56" s="676"/>
      <c r="W56" s="676"/>
      <c r="X56" s="677"/>
      <c r="Y56" s="677"/>
      <c r="Z56" s="677"/>
      <c r="AA56" s="677"/>
      <c r="AB56" s="677"/>
      <c r="AC56" s="677"/>
      <c r="AD56" s="677"/>
      <c r="AE56" s="676"/>
      <c r="AF56" s="677"/>
      <c r="AG56" s="677"/>
      <c r="AH56" s="677"/>
      <c r="AI56" s="677"/>
      <c r="AJ56" s="677"/>
      <c r="AK56" s="677"/>
      <c r="AL56" s="677"/>
      <c r="AM56" s="677"/>
      <c r="AN56" s="677"/>
      <c r="AO56" s="677"/>
      <c r="AP56" s="677"/>
      <c r="AQ56" s="677"/>
      <c r="AR56" s="676"/>
      <c r="AS56" s="676"/>
      <c r="AT56" s="676"/>
      <c r="AU56" s="676"/>
      <c r="AV56" s="677"/>
      <c r="AW56" s="677"/>
      <c r="AX56" s="677"/>
      <c r="AY56" s="677"/>
      <c r="AZ56" s="677"/>
      <c r="BA56" s="677"/>
      <c r="BB56" s="677"/>
      <c r="BC56" s="676"/>
      <c r="BD56" s="676"/>
      <c r="BE56" s="676"/>
      <c r="BF56" s="676"/>
      <c r="BG56" s="676"/>
      <c r="BH56" s="676"/>
      <c r="BI56" s="677"/>
      <c r="BJ56" s="676"/>
      <c r="BK56" s="676"/>
      <c r="BL56" s="676"/>
      <c r="BM56" s="676"/>
      <c r="BN56" s="676"/>
      <c r="BO56" s="676"/>
      <c r="BP56" s="676"/>
      <c r="BQ56" s="676"/>
      <c r="BR56" s="676"/>
      <c r="BS56" s="676"/>
      <c r="BT56" s="676"/>
      <c r="BU56" s="676"/>
      <c r="BV56" s="676"/>
      <c r="BW56" s="677"/>
      <c r="BX56" s="677"/>
      <c r="BY56" s="677"/>
      <c r="BZ56" s="677"/>
      <c r="CA56" s="676"/>
      <c r="CB56" s="676"/>
      <c r="CC56" s="676"/>
      <c r="CD56" s="676"/>
      <c r="CE56" s="676"/>
      <c r="CF56" s="779"/>
      <c r="CG56" s="779"/>
      <c r="CH56" s="779"/>
      <c r="CI56" s="779"/>
      <c r="CJ56" s="779"/>
      <c r="CK56" s="779"/>
      <c r="CL56" s="779"/>
      <c r="CM56" s="779"/>
      <c r="CN56" s="779"/>
      <c r="CO56" s="779"/>
      <c r="CP56" s="779"/>
      <c r="CQ56" s="779"/>
      <c r="CR56" s="779"/>
      <c r="CS56" s="779"/>
      <c r="CT56" s="677"/>
      <c r="CU56" s="676"/>
      <c r="CV56" s="676"/>
      <c r="CW56" s="676"/>
      <c r="CX56" s="676"/>
      <c r="CY56" s="676"/>
      <c r="CZ56" s="676"/>
      <c r="DA56" s="676"/>
      <c r="DB56" s="676"/>
      <c r="DC56" s="676"/>
      <c r="DD56" s="676"/>
      <c r="DE56" s="676"/>
      <c r="DF56" s="676"/>
      <c r="DG56" s="676"/>
      <c r="DH56" s="676"/>
      <c r="DI56" s="676"/>
      <c r="DJ56" s="676"/>
      <c r="DK56" s="676"/>
      <c r="DL56" s="676"/>
      <c r="DM56" s="676"/>
      <c r="DN56" s="677"/>
      <c r="DO56" s="676"/>
      <c r="DP56" s="676"/>
      <c r="DQ56" s="676"/>
      <c r="DR56" s="676"/>
      <c r="DS56" s="676"/>
      <c r="DT56" s="677"/>
      <c r="DU56" s="677"/>
      <c r="DV56" s="677"/>
      <c r="DW56" s="677"/>
      <c r="DX56" s="677"/>
      <c r="DY56" s="676"/>
      <c r="DZ56" s="779"/>
      <c r="EA56" s="779"/>
      <c r="EB56" s="677"/>
      <c r="EC56" s="677"/>
      <c r="ED56" s="677"/>
      <c r="EE56" s="677"/>
      <c r="EF56" s="677"/>
      <c r="EG56" s="676"/>
      <c r="EH56" s="677"/>
      <c r="EI56" s="677"/>
      <c r="EJ56" s="677"/>
      <c r="EK56" s="676"/>
      <c r="EL56" s="676"/>
      <c r="EM56" s="676"/>
      <c r="EN56" s="776"/>
      <c r="EO56" s="677"/>
      <c r="EP56" s="677"/>
      <c r="EQ56" s="677"/>
    </row>
    <row r="57" spans="1:149" s="692" customFormat="1" ht="14.45" customHeight="1">
      <c r="A57" s="676"/>
      <c r="B57" s="777"/>
      <c r="C57" s="778"/>
      <c r="D57" s="676"/>
      <c r="E57" s="676"/>
      <c r="F57" s="677"/>
      <c r="G57" s="677"/>
      <c r="H57" s="677"/>
      <c r="I57" s="677"/>
      <c r="J57" s="677"/>
      <c r="K57" s="677"/>
      <c r="L57" s="677"/>
      <c r="M57" s="677"/>
      <c r="N57" s="677"/>
      <c r="O57" s="677"/>
      <c r="P57" s="677"/>
      <c r="Q57" s="677"/>
      <c r="R57" s="677"/>
      <c r="S57" s="676"/>
      <c r="T57" s="676"/>
      <c r="U57" s="676"/>
      <c r="V57" s="676"/>
      <c r="W57" s="676"/>
      <c r="X57" s="677"/>
      <c r="Y57" s="677"/>
      <c r="Z57" s="677"/>
      <c r="AA57" s="677"/>
      <c r="AB57" s="677"/>
      <c r="AC57" s="677"/>
      <c r="AD57" s="677"/>
      <c r="AE57" s="676"/>
      <c r="AF57" s="677"/>
      <c r="AG57" s="677"/>
      <c r="AH57" s="677"/>
      <c r="AI57" s="677"/>
      <c r="AJ57" s="677"/>
      <c r="AK57" s="677"/>
      <c r="AL57" s="677"/>
      <c r="AM57" s="677"/>
      <c r="AN57" s="677"/>
      <c r="AO57" s="677"/>
      <c r="AP57" s="677"/>
      <c r="AQ57" s="677"/>
      <c r="AR57" s="676"/>
      <c r="AS57" s="676"/>
      <c r="AT57" s="676"/>
      <c r="AU57" s="676"/>
      <c r="AV57" s="677"/>
      <c r="AW57" s="677"/>
      <c r="AX57" s="677"/>
      <c r="AY57" s="677"/>
      <c r="AZ57" s="677"/>
      <c r="BA57" s="677"/>
      <c r="BB57" s="677"/>
      <c r="BC57" s="676"/>
      <c r="BD57" s="676"/>
      <c r="BE57" s="676"/>
      <c r="BF57" s="676"/>
      <c r="BG57" s="676"/>
      <c r="BH57" s="676"/>
      <c r="BI57" s="677"/>
      <c r="BJ57" s="676"/>
      <c r="BK57" s="676"/>
      <c r="BL57" s="676"/>
      <c r="BM57" s="676"/>
      <c r="BN57" s="676"/>
      <c r="BO57" s="676"/>
      <c r="BP57" s="676"/>
      <c r="BQ57" s="676"/>
      <c r="BR57" s="676"/>
      <c r="BS57" s="676"/>
      <c r="BT57" s="676"/>
      <c r="BU57" s="676"/>
      <c r="BV57" s="676"/>
      <c r="BW57" s="677"/>
      <c r="BX57" s="677"/>
      <c r="BY57" s="677"/>
      <c r="BZ57" s="677"/>
      <c r="CA57" s="676"/>
      <c r="CB57" s="676"/>
      <c r="CC57" s="676"/>
      <c r="CD57" s="676"/>
      <c r="CE57" s="676"/>
      <c r="CF57" s="779"/>
      <c r="CG57" s="779"/>
      <c r="CH57" s="779"/>
      <c r="CI57" s="779"/>
      <c r="CJ57" s="779"/>
      <c r="CK57" s="779"/>
      <c r="CL57" s="779"/>
      <c r="CM57" s="779"/>
      <c r="CN57" s="779"/>
      <c r="CO57" s="779"/>
      <c r="CP57" s="779"/>
      <c r="CQ57" s="779"/>
      <c r="CR57" s="779"/>
      <c r="CS57" s="779"/>
      <c r="CT57" s="677"/>
      <c r="CU57" s="676"/>
      <c r="CV57" s="676"/>
      <c r="CW57" s="676"/>
      <c r="CX57" s="676"/>
      <c r="CY57" s="676"/>
      <c r="CZ57" s="676"/>
      <c r="DA57" s="676"/>
      <c r="DB57" s="676"/>
      <c r="DC57" s="676"/>
      <c r="DD57" s="676"/>
      <c r="DE57" s="676"/>
      <c r="DF57" s="676"/>
      <c r="DG57" s="676"/>
      <c r="DH57" s="676"/>
      <c r="DI57" s="676"/>
      <c r="DJ57" s="676"/>
      <c r="DK57" s="676"/>
      <c r="DL57" s="676"/>
      <c r="DM57" s="676"/>
      <c r="DN57" s="677"/>
      <c r="DO57" s="676"/>
      <c r="DP57" s="676"/>
      <c r="DQ57" s="676"/>
      <c r="DR57" s="676"/>
      <c r="DS57" s="676"/>
      <c r="DT57" s="677"/>
      <c r="DU57" s="677"/>
      <c r="DV57" s="677"/>
      <c r="DW57" s="677"/>
      <c r="DX57" s="677"/>
      <c r="DY57" s="676"/>
      <c r="DZ57" s="779"/>
      <c r="EA57" s="779"/>
      <c r="EB57" s="677"/>
      <c r="EC57" s="677"/>
      <c r="ED57" s="677"/>
      <c r="EE57" s="677"/>
      <c r="EF57" s="677"/>
      <c r="EG57" s="676"/>
      <c r="EH57" s="677"/>
      <c r="EI57" s="677"/>
      <c r="EJ57" s="677"/>
      <c r="EK57" s="676"/>
      <c r="EL57" s="676"/>
      <c r="EM57" s="676"/>
      <c r="EN57" s="776"/>
      <c r="EO57" s="677"/>
      <c r="EP57" s="677"/>
      <c r="EQ57" s="677"/>
    </row>
    <row r="58" spans="1:149" s="692" customFormat="1" ht="14.45" customHeight="1">
      <c r="A58" s="676"/>
      <c r="B58" s="777"/>
      <c r="C58" s="778"/>
      <c r="D58" s="676"/>
      <c r="E58" s="676"/>
      <c r="F58" s="677"/>
      <c r="G58" s="677"/>
      <c r="H58" s="677"/>
      <c r="I58" s="677"/>
      <c r="J58" s="677"/>
      <c r="K58" s="677"/>
      <c r="L58" s="677"/>
      <c r="M58" s="677"/>
      <c r="N58" s="677"/>
      <c r="O58" s="677"/>
      <c r="P58" s="677"/>
      <c r="Q58" s="677"/>
      <c r="R58" s="677"/>
      <c r="S58" s="676"/>
      <c r="T58" s="676"/>
      <c r="U58" s="676"/>
      <c r="V58" s="676"/>
      <c r="W58" s="676"/>
      <c r="X58" s="677"/>
      <c r="Y58" s="677"/>
      <c r="Z58" s="677"/>
      <c r="AA58" s="677"/>
      <c r="AB58" s="677"/>
      <c r="AC58" s="677"/>
      <c r="AD58" s="677"/>
      <c r="AE58" s="676"/>
      <c r="AF58" s="677"/>
      <c r="AG58" s="677"/>
      <c r="AH58" s="677"/>
      <c r="AI58" s="677"/>
      <c r="AJ58" s="677"/>
      <c r="AK58" s="677"/>
      <c r="AL58" s="677"/>
      <c r="AM58" s="677"/>
      <c r="AN58" s="677"/>
      <c r="AO58" s="677"/>
      <c r="AP58" s="677"/>
      <c r="AQ58" s="677"/>
      <c r="AR58" s="676"/>
      <c r="AS58" s="676"/>
      <c r="AT58" s="676"/>
      <c r="AU58" s="676"/>
      <c r="AV58" s="677"/>
      <c r="AW58" s="677"/>
      <c r="AX58" s="677"/>
      <c r="AY58" s="677"/>
      <c r="AZ58" s="677"/>
      <c r="BA58" s="677"/>
      <c r="BB58" s="677"/>
      <c r="BC58" s="676"/>
      <c r="BD58" s="676"/>
      <c r="BE58" s="676"/>
      <c r="BF58" s="676"/>
      <c r="BG58" s="676"/>
      <c r="BH58" s="676"/>
      <c r="BI58" s="677"/>
      <c r="BJ58" s="676"/>
      <c r="BK58" s="676"/>
      <c r="BL58" s="676"/>
      <c r="BM58" s="676"/>
      <c r="BN58" s="676"/>
      <c r="BO58" s="676"/>
      <c r="BP58" s="676"/>
      <c r="BQ58" s="676"/>
      <c r="BR58" s="676"/>
      <c r="BS58" s="676"/>
      <c r="BT58" s="676"/>
      <c r="BU58" s="676"/>
      <c r="BV58" s="676"/>
      <c r="BW58" s="677"/>
      <c r="BX58" s="677"/>
      <c r="BY58" s="677"/>
      <c r="BZ58" s="677"/>
      <c r="CA58" s="676"/>
      <c r="CB58" s="676"/>
      <c r="CC58" s="676"/>
      <c r="CD58" s="676"/>
      <c r="CE58" s="676"/>
      <c r="CF58" s="779"/>
      <c r="CG58" s="779"/>
      <c r="CH58" s="779"/>
      <c r="CI58" s="779"/>
      <c r="CJ58" s="779"/>
      <c r="CK58" s="779"/>
      <c r="CL58" s="779"/>
      <c r="CM58" s="779"/>
      <c r="CN58" s="779"/>
      <c r="CO58" s="779"/>
      <c r="CP58" s="779"/>
      <c r="CQ58" s="779"/>
      <c r="CR58" s="779"/>
      <c r="CS58" s="779"/>
      <c r="CT58" s="677"/>
      <c r="CU58" s="676"/>
      <c r="CV58" s="676"/>
      <c r="CW58" s="676"/>
      <c r="CX58" s="676"/>
      <c r="CY58" s="676"/>
      <c r="CZ58" s="676"/>
      <c r="DA58" s="676"/>
      <c r="DB58" s="676"/>
      <c r="DC58" s="676"/>
      <c r="DD58" s="676"/>
      <c r="DE58" s="676"/>
      <c r="DF58" s="676"/>
      <c r="DG58" s="676"/>
      <c r="DH58" s="676"/>
      <c r="DI58" s="676"/>
      <c r="DJ58" s="676"/>
      <c r="DK58" s="676"/>
      <c r="DL58" s="676"/>
      <c r="DM58" s="676"/>
      <c r="DN58" s="677"/>
      <c r="DO58" s="676"/>
      <c r="DP58" s="676"/>
      <c r="DQ58" s="676"/>
      <c r="DR58" s="676"/>
      <c r="DS58" s="676"/>
      <c r="DT58" s="677"/>
      <c r="DU58" s="677"/>
      <c r="DV58" s="677"/>
      <c r="DW58" s="677"/>
      <c r="DX58" s="677"/>
      <c r="DY58" s="676"/>
      <c r="DZ58" s="779"/>
      <c r="EA58" s="779"/>
      <c r="EB58" s="677"/>
      <c r="EC58" s="677"/>
      <c r="ED58" s="677"/>
      <c r="EE58" s="677"/>
      <c r="EF58" s="677"/>
      <c r="EG58" s="676"/>
      <c r="EH58" s="677"/>
      <c r="EI58" s="677"/>
      <c r="EJ58" s="677"/>
      <c r="EK58" s="676"/>
      <c r="EL58" s="676"/>
      <c r="EM58" s="676"/>
      <c r="EN58" s="776"/>
      <c r="EO58" s="677"/>
      <c r="EP58" s="677"/>
      <c r="EQ58" s="677"/>
    </row>
    <row r="59" spans="1:149" s="692" customFormat="1" ht="14.45" customHeight="1">
      <c r="A59" s="676"/>
      <c r="B59" s="777"/>
      <c r="C59" s="778"/>
      <c r="D59" s="676"/>
      <c r="E59" s="676"/>
      <c r="F59" s="677"/>
      <c r="G59" s="677"/>
      <c r="H59" s="677"/>
      <c r="I59" s="677"/>
      <c r="J59" s="677"/>
      <c r="K59" s="677"/>
      <c r="L59" s="677"/>
      <c r="M59" s="677"/>
      <c r="N59" s="677"/>
      <c r="O59" s="677"/>
      <c r="P59" s="677"/>
      <c r="Q59" s="677"/>
      <c r="R59" s="677"/>
      <c r="S59" s="676"/>
      <c r="T59" s="676"/>
      <c r="U59" s="676"/>
      <c r="V59" s="676"/>
      <c r="W59" s="676"/>
      <c r="X59" s="677"/>
      <c r="Y59" s="677"/>
      <c r="Z59" s="677"/>
      <c r="AA59" s="677"/>
      <c r="AB59" s="677"/>
      <c r="AC59" s="677"/>
      <c r="AD59" s="677"/>
      <c r="AE59" s="676"/>
      <c r="AF59" s="677"/>
      <c r="AG59" s="677"/>
      <c r="AH59" s="677"/>
      <c r="AI59" s="677"/>
      <c r="AJ59" s="677"/>
      <c r="AK59" s="677"/>
      <c r="AL59" s="677"/>
      <c r="AM59" s="677"/>
      <c r="AN59" s="677"/>
      <c r="AO59" s="677"/>
      <c r="AP59" s="677"/>
      <c r="AQ59" s="677"/>
      <c r="AR59" s="676"/>
      <c r="AS59" s="676"/>
      <c r="AT59" s="676"/>
      <c r="AU59" s="676"/>
      <c r="AV59" s="677"/>
      <c r="AW59" s="677"/>
      <c r="AX59" s="677"/>
      <c r="AY59" s="677"/>
      <c r="AZ59" s="677"/>
      <c r="BA59" s="677"/>
      <c r="BB59" s="677"/>
      <c r="BC59" s="676"/>
      <c r="BD59" s="676"/>
      <c r="BE59" s="676"/>
      <c r="BF59" s="676"/>
      <c r="BG59" s="676"/>
      <c r="BH59" s="676"/>
      <c r="BI59" s="677"/>
      <c r="BJ59" s="676"/>
      <c r="BK59" s="676"/>
      <c r="BL59" s="676"/>
      <c r="BM59" s="676"/>
      <c r="BN59" s="676"/>
      <c r="BO59" s="676"/>
      <c r="BP59" s="676"/>
      <c r="BQ59" s="676"/>
      <c r="BR59" s="676"/>
      <c r="BS59" s="676"/>
      <c r="BT59" s="676"/>
      <c r="BU59" s="676"/>
      <c r="BV59" s="676"/>
      <c r="BW59" s="677"/>
      <c r="BX59" s="677"/>
      <c r="BY59" s="677"/>
      <c r="BZ59" s="677"/>
      <c r="CA59" s="676"/>
      <c r="CB59" s="676"/>
      <c r="CC59" s="676"/>
      <c r="CD59" s="676"/>
      <c r="CE59" s="676"/>
      <c r="CF59" s="779"/>
      <c r="CG59" s="779"/>
      <c r="CH59" s="779"/>
      <c r="CI59" s="779"/>
      <c r="CJ59" s="779"/>
      <c r="CK59" s="779"/>
      <c r="CL59" s="779"/>
      <c r="CM59" s="779"/>
      <c r="CN59" s="779"/>
      <c r="CO59" s="779"/>
      <c r="CP59" s="779"/>
      <c r="CQ59" s="779"/>
      <c r="CR59" s="779"/>
      <c r="CS59" s="779"/>
      <c r="CT59" s="677"/>
      <c r="CU59" s="676"/>
      <c r="CV59" s="676"/>
      <c r="CW59" s="676"/>
      <c r="CX59" s="676"/>
      <c r="CY59" s="676"/>
      <c r="CZ59" s="676"/>
      <c r="DA59" s="676"/>
      <c r="DB59" s="676"/>
      <c r="DC59" s="676"/>
      <c r="DD59" s="676"/>
      <c r="DE59" s="676"/>
      <c r="DF59" s="676"/>
      <c r="DG59" s="676"/>
      <c r="DH59" s="676"/>
      <c r="DI59" s="676"/>
      <c r="DJ59" s="676"/>
      <c r="DK59" s="676"/>
      <c r="DL59" s="676"/>
      <c r="DM59" s="676"/>
      <c r="DN59" s="677"/>
      <c r="DO59" s="676"/>
      <c r="DP59" s="676"/>
      <c r="DQ59" s="676"/>
      <c r="DR59" s="676"/>
      <c r="DS59" s="676"/>
      <c r="DT59" s="677"/>
      <c r="DU59" s="677"/>
      <c r="DV59" s="677"/>
      <c r="DW59" s="677"/>
      <c r="DX59" s="677"/>
      <c r="DY59" s="676"/>
      <c r="DZ59" s="779"/>
      <c r="EA59" s="779"/>
      <c r="EB59" s="677"/>
      <c r="EC59" s="677"/>
      <c r="ED59" s="677"/>
      <c r="EE59" s="677"/>
      <c r="EF59" s="677"/>
      <c r="EG59" s="676"/>
      <c r="EH59" s="677"/>
      <c r="EI59" s="677"/>
      <c r="EJ59" s="677"/>
      <c r="EK59" s="676"/>
      <c r="EL59" s="676"/>
      <c r="EM59" s="676"/>
      <c r="EN59" s="776"/>
      <c r="EO59" s="677"/>
      <c r="EP59" s="677"/>
      <c r="EQ59" s="677"/>
    </row>
    <row r="60" spans="1:149" s="692" customFormat="1" ht="14.45" customHeight="1">
      <c r="A60" s="676"/>
      <c r="B60" s="777"/>
      <c r="C60" s="778"/>
      <c r="D60" s="676"/>
      <c r="E60" s="676"/>
      <c r="F60" s="677"/>
      <c r="G60" s="677"/>
      <c r="H60" s="677"/>
      <c r="I60" s="677"/>
      <c r="J60" s="677"/>
      <c r="K60" s="677"/>
      <c r="L60" s="677"/>
      <c r="M60" s="677"/>
      <c r="N60" s="677"/>
      <c r="O60" s="677"/>
      <c r="P60" s="677"/>
      <c r="Q60" s="677"/>
      <c r="R60" s="677"/>
      <c r="S60" s="676"/>
      <c r="T60" s="676"/>
      <c r="U60" s="676"/>
      <c r="V60" s="676"/>
      <c r="W60" s="676"/>
      <c r="X60" s="677"/>
      <c r="Y60" s="677"/>
      <c r="Z60" s="677"/>
      <c r="AA60" s="677"/>
      <c r="AB60" s="677"/>
      <c r="AC60" s="677"/>
      <c r="AD60" s="677"/>
      <c r="AE60" s="676"/>
      <c r="AF60" s="677"/>
      <c r="AG60" s="677"/>
      <c r="AH60" s="677"/>
      <c r="AI60" s="677"/>
      <c r="AJ60" s="677"/>
      <c r="AK60" s="677"/>
      <c r="AL60" s="677"/>
      <c r="AM60" s="677"/>
      <c r="AN60" s="677"/>
      <c r="AO60" s="677"/>
      <c r="AP60" s="677"/>
      <c r="AQ60" s="677"/>
      <c r="AR60" s="676"/>
      <c r="AS60" s="676"/>
      <c r="AT60" s="676"/>
      <c r="AU60" s="676"/>
      <c r="AV60" s="677"/>
      <c r="AW60" s="677"/>
      <c r="AX60" s="677"/>
      <c r="AY60" s="677"/>
      <c r="AZ60" s="677"/>
      <c r="BA60" s="677"/>
      <c r="BB60" s="677"/>
      <c r="BC60" s="676"/>
      <c r="BD60" s="676"/>
      <c r="BE60" s="676"/>
      <c r="BF60" s="676"/>
      <c r="BG60" s="676"/>
      <c r="BH60" s="676"/>
      <c r="BI60" s="677"/>
      <c r="BJ60" s="676"/>
      <c r="BK60" s="676"/>
      <c r="BL60" s="676"/>
      <c r="BM60" s="676"/>
      <c r="BN60" s="676"/>
      <c r="BO60" s="676"/>
      <c r="BP60" s="676"/>
      <c r="BQ60" s="676"/>
      <c r="BR60" s="676"/>
      <c r="BS60" s="676"/>
      <c r="BT60" s="676"/>
      <c r="BU60" s="676"/>
      <c r="BV60" s="676"/>
      <c r="BW60" s="677"/>
      <c r="BX60" s="677"/>
      <c r="BY60" s="677"/>
      <c r="BZ60" s="677"/>
      <c r="CA60" s="676"/>
      <c r="CB60" s="676"/>
      <c r="CC60" s="676"/>
      <c r="CD60" s="676"/>
      <c r="CE60" s="676"/>
      <c r="CF60" s="779"/>
      <c r="CG60" s="779"/>
      <c r="CH60" s="779"/>
      <c r="CI60" s="779"/>
      <c r="CJ60" s="779"/>
      <c r="CK60" s="779"/>
      <c r="CL60" s="779"/>
      <c r="CM60" s="779"/>
      <c r="CN60" s="779"/>
      <c r="CO60" s="779"/>
      <c r="CP60" s="779"/>
      <c r="CQ60" s="779"/>
      <c r="CR60" s="779"/>
      <c r="CS60" s="779"/>
      <c r="CT60" s="677"/>
      <c r="CU60" s="676"/>
      <c r="CV60" s="676"/>
      <c r="CW60" s="676"/>
      <c r="CX60" s="676"/>
      <c r="CY60" s="676"/>
      <c r="CZ60" s="676"/>
      <c r="DA60" s="676"/>
      <c r="DB60" s="676"/>
      <c r="DC60" s="676"/>
      <c r="DD60" s="676"/>
      <c r="DE60" s="676"/>
      <c r="DF60" s="676"/>
      <c r="DG60" s="676"/>
      <c r="DH60" s="676"/>
      <c r="DI60" s="676"/>
      <c r="DJ60" s="676"/>
      <c r="DK60" s="676"/>
      <c r="DL60" s="676"/>
      <c r="DM60" s="676"/>
      <c r="DN60" s="677"/>
      <c r="DO60" s="676"/>
      <c r="DP60" s="676"/>
      <c r="DQ60" s="676"/>
      <c r="DR60" s="676"/>
      <c r="DS60" s="676"/>
      <c r="DT60" s="677"/>
      <c r="DU60" s="677"/>
      <c r="DV60" s="677"/>
      <c r="DW60" s="677"/>
      <c r="DX60" s="677"/>
      <c r="DY60" s="676"/>
      <c r="DZ60" s="779"/>
      <c r="EA60" s="779"/>
      <c r="EB60" s="677"/>
      <c r="EC60" s="677"/>
      <c r="ED60" s="677"/>
      <c r="EE60" s="677"/>
      <c r="EF60" s="677"/>
      <c r="EG60" s="676"/>
      <c r="EH60" s="677"/>
      <c r="EI60" s="677"/>
      <c r="EJ60" s="677"/>
      <c r="EK60" s="676"/>
      <c r="EL60" s="676"/>
      <c r="EM60" s="676"/>
      <c r="EN60" s="776"/>
      <c r="EO60" s="677"/>
      <c r="EP60" s="677"/>
      <c r="EQ60" s="677"/>
    </row>
    <row r="61" spans="1:149" s="692" customFormat="1" ht="14.45" customHeight="1">
      <c r="A61" s="676"/>
      <c r="B61" s="777"/>
      <c r="C61" s="778"/>
      <c r="D61" s="676"/>
      <c r="E61" s="676"/>
      <c r="F61" s="677"/>
      <c r="G61" s="677"/>
      <c r="H61" s="677"/>
      <c r="I61" s="677"/>
      <c r="J61" s="677"/>
      <c r="K61" s="677"/>
      <c r="L61" s="677"/>
      <c r="M61" s="677"/>
      <c r="N61" s="677"/>
      <c r="O61" s="677"/>
      <c r="P61" s="677"/>
      <c r="Q61" s="677"/>
      <c r="R61" s="677"/>
      <c r="S61" s="676"/>
      <c r="T61" s="676"/>
      <c r="U61" s="676"/>
      <c r="V61" s="676"/>
      <c r="W61" s="676"/>
      <c r="X61" s="677"/>
      <c r="Y61" s="677"/>
      <c r="Z61" s="677"/>
      <c r="AA61" s="677"/>
      <c r="AB61" s="677"/>
      <c r="AC61" s="677"/>
      <c r="AD61" s="677"/>
      <c r="AE61" s="676"/>
      <c r="AF61" s="677"/>
      <c r="AG61" s="677"/>
      <c r="AH61" s="677"/>
      <c r="AI61" s="677"/>
      <c r="AJ61" s="677"/>
      <c r="AK61" s="677"/>
      <c r="AL61" s="677"/>
      <c r="AM61" s="677"/>
      <c r="AN61" s="677"/>
      <c r="AO61" s="677"/>
      <c r="AP61" s="677"/>
      <c r="AQ61" s="677"/>
      <c r="AR61" s="676"/>
      <c r="AS61" s="676"/>
      <c r="AT61" s="676"/>
      <c r="AU61" s="676"/>
      <c r="AV61" s="677"/>
      <c r="AW61" s="677"/>
      <c r="AX61" s="677"/>
      <c r="AY61" s="677"/>
      <c r="AZ61" s="677"/>
      <c r="BA61" s="677"/>
      <c r="BB61" s="677"/>
      <c r="BC61" s="676"/>
      <c r="BD61" s="676"/>
      <c r="BE61" s="676"/>
      <c r="BF61" s="676"/>
      <c r="BG61" s="676"/>
      <c r="BH61" s="676"/>
      <c r="BI61" s="677"/>
      <c r="BJ61" s="676"/>
      <c r="BK61" s="676"/>
      <c r="BL61" s="676"/>
      <c r="BM61" s="676"/>
      <c r="BN61" s="676"/>
      <c r="BO61" s="676"/>
      <c r="BP61" s="676"/>
      <c r="BQ61" s="676"/>
      <c r="BR61" s="676"/>
      <c r="BS61" s="676"/>
      <c r="BT61" s="676"/>
      <c r="BU61" s="676"/>
      <c r="BV61" s="676"/>
      <c r="BW61" s="677"/>
      <c r="BX61" s="677"/>
      <c r="BY61" s="677"/>
      <c r="BZ61" s="677"/>
      <c r="CA61" s="676"/>
      <c r="CB61" s="676"/>
      <c r="CC61" s="676"/>
      <c r="CD61" s="676"/>
      <c r="CE61" s="676"/>
      <c r="CF61" s="779"/>
      <c r="CG61" s="779"/>
      <c r="CH61" s="779"/>
      <c r="CI61" s="779"/>
      <c r="CJ61" s="779"/>
      <c r="CK61" s="779"/>
      <c r="CL61" s="779"/>
      <c r="CM61" s="779"/>
      <c r="CN61" s="779"/>
      <c r="CO61" s="779"/>
      <c r="CP61" s="779"/>
      <c r="CQ61" s="779"/>
      <c r="CR61" s="779"/>
      <c r="CS61" s="779"/>
      <c r="CT61" s="677"/>
      <c r="CU61" s="676"/>
      <c r="CV61" s="676"/>
      <c r="CW61" s="676"/>
      <c r="CX61" s="676"/>
      <c r="CY61" s="676"/>
      <c r="CZ61" s="676"/>
      <c r="DA61" s="676"/>
      <c r="DB61" s="676"/>
      <c r="DC61" s="676"/>
      <c r="DD61" s="676"/>
      <c r="DE61" s="676"/>
      <c r="DF61" s="676"/>
      <c r="DG61" s="676"/>
      <c r="DH61" s="676"/>
      <c r="DI61" s="676"/>
      <c r="DJ61" s="676"/>
      <c r="DK61" s="676"/>
      <c r="DL61" s="676"/>
      <c r="DM61" s="676"/>
      <c r="DN61" s="677"/>
      <c r="DO61" s="676"/>
      <c r="DP61" s="676"/>
      <c r="DQ61" s="676"/>
      <c r="DR61" s="676"/>
      <c r="DS61" s="676"/>
      <c r="DT61" s="677"/>
      <c r="DU61" s="677"/>
      <c r="DV61" s="677"/>
      <c r="DW61" s="677"/>
      <c r="DX61" s="677"/>
      <c r="DY61" s="676"/>
      <c r="DZ61" s="779"/>
      <c r="EA61" s="779"/>
      <c r="EB61" s="677"/>
      <c r="EC61" s="677"/>
      <c r="ED61" s="677"/>
      <c r="EE61" s="677"/>
      <c r="EF61" s="677"/>
      <c r="EG61" s="676"/>
      <c r="EH61" s="677"/>
      <c r="EI61" s="677"/>
      <c r="EJ61" s="677"/>
      <c r="EK61" s="676"/>
      <c r="EL61" s="676"/>
      <c r="EM61" s="676"/>
      <c r="EN61" s="776"/>
      <c r="EO61" s="677"/>
      <c r="EP61" s="677"/>
      <c r="EQ61" s="677"/>
    </row>
    <row r="62" spans="1:149" s="676" customFormat="1" ht="14.45" customHeight="1">
      <c r="B62" s="777"/>
      <c r="C62" s="778"/>
      <c r="F62" s="677"/>
      <c r="G62" s="677"/>
      <c r="H62" s="677"/>
      <c r="I62" s="677"/>
      <c r="J62" s="677"/>
      <c r="K62" s="677"/>
      <c r="L62" s="677"/>
      <c r="M62" s="677"/>
      <c r="N62" s="677"/>
      <c r="O62" s="677"/>
      <c r="P62" s="677"/>
      <c r="Q62" s="677"/>
      <c r="R62" s="677"/>
      <c r="X62" s="677"/>
      <c r="Y62" s="677"/>
      <c r="Z62" s="677"/>
      <c r="AA62" s="677"/>
      <c r="AB62" s="677"/>
      <c r="AC62" s="677"/>
      <c r="AD62" s="677"/>
      <c r="AF62" s="677"/>
      <c r="AG62" s="677"/>
      <c r="AH62" s="677"/>
      <c r="AI62" s="677"/>
      <c r="AJ62" s="677"/>
      <c r="AK62" s="677"/>
      <c r="AL62" s="677"/>
      <c r="AM62" s="677"/>
      <c r="AN62" s="677"/>
      <c r="AO62" s="677"/>
      <c r="AP62" s="677"/>
      <c r="AQ62" s="677"/>
      <c r="AV62" s="677"/>
      <c r="AW62" s="677"/>
      <c r="AX62" s="677"/>
      <c r="AY62" s="677"/>
      <c r="AZ62" s="677"/>
      <c r="BA62" s="677"/>
      <c r="BB62" s="677"/>
      <c r="BI62" s="677"/>
      <c r="BW62" s="677"/>
      <c r="BX62" s="677"/>
      <c r="BY62" s="677"/>
      <c r="BZ62" s="677"/>
      <c r="CF62" s="779"/>
      <c r="CG62" s="779"/>
      <c r="CH62" s="779"/>
      <c r="CI62" s="779"/>
      <c r="CJ62" s="779"/>
      <c r="CK62" s="779"/>
      <c r="CL62" s="779"/>
      <c r="CM62" s="779"/>
      <c r="CN62" s="779"/>
      <c r="CO62" s="779"/>
      <c r="CP62" s="779"/>
      <c r="CQ62" s="779"/>
      <c r="CR62" s="779"/>
      <c r="CS62" s="779"/>
      <c r="CT62" s="677"/>
      <c r="DN62" s="677"/>
      <c r="DT62" s="677"/>
      <c r="DU62" s="677"/>
      <c r="DV62" s="677"/>
      <c r="DW62" s="677"/>
      <c r="DX62" s="677"/>
      <c r="DZ62" s="779"/>
      <c r="EA62" s="779"/>
      <c r="EB62" s="677"/>
      <c r="EC62" s="677"/>
      <c r="ED62" s="677"/>
      <c r="EE62" s="677"/>
      <c r="EF62" s="677"/>
      <c r="EH62" s="677"/>
      <c r="EI62" s="677"/>
      <c r="EJ62" s="677"/>
      <c r="EN62" s="776"/>
      <c r="EO62" s="677"/>
      <c r="EP62" s="677"/>
      <c r="EQ62" s="677"/>
      <c r="ER62" s="692"/>
      <c r="ES62" s="692"/>
    </row>
    <row r="63" spans="1:149" s="676" customFormat="1" ht="14.45" customHeight="1">
      <c r="B63" s="777"/>
      <c r="C63" s="778"/>
      <c r="F63" s="677"/>
      <c r="G63" s="677"/>
      <c r="H63" s="677"/>
      <c r="I63" s="677"/>
      <c r="J63" s="677"/>
      <c r="K63" s="677"/>
      <c r="L63" s="677"/>
      <c r="M63" s="677"/>
      <c r="N63" s="677"/>
      <c r="O63" s="677"/>
      <c r="P63" s="677"/>
      <c r="Q63" s="677"/>
      <c r="R63" s="677"/>
      <c r="X63" s="677"/>
      <c r="Y63" s="677"/>
      <c r="Z63" s="677"/>
      <c r="AA63" s="677"/>
      <c r="AB63" s="677"/>
      <c r="AC63" s="677"/>
      <c r="AD63" s="677"/>
      <c r="AF63" s="677"/>
      <c r="AG63" s="677"/>
      <c r="AH63" s="677"/>
      <c r="AI63" s="677"/>
      <c r="AJ63" s="677"/>
      <c r="AK63" s="677"/>
      <c r="AL63" s="677"/>
      <c r="AM63" s="677"/>
      <c r="AN63" s="677"/>
      <c r="AO63" s="677"/>
      <c r="AP63" s="677"/>
      <c r="AQ63" s="677"/>
      <c r="AV63" s="677"/>
      <c r="AW63" s="677"/>
      <c r="AX63" s="677"/>
      <c r="AY63" s="677"/>
      <c r="AZ63" s="677"/>
      <c r="BA63" s="677"/>
      <c r="BB63" s="677"/>
      <c r="BI63" s="677"/>
      <c r="BW63" s="677"/>
      <c r="BX63" s="677"/>
      <c r="BY63" s="677"/>
      <c r="BZ63" s="677"/>
      <c r="CF63" s="779"/>
      <c r="CG63" s="779"/>
      <c r="CH63" s="779"/>
      <c r="CI63" s="779"/>
      <c r="CJ63" s="779"/>
      <c r="CK63" s="779"/>
      <c r="CL63" s="779"/>
      <c r="CM63" s="779"/>
      <c r="CN63" s="779"/>
      <c r="CO63" s="779"/>
      <c r="CP63" s="779"/>
      <c r="CQ63" s="779"/>
      <c r="CR63" s="779"/>
      <c r="CS63" s="779"/>
      <c r="CT63" s="677"/>
      <c r="DN63" s="677"/>
      <c r="DT63" s="677"/>
      <c r="DU63" s="677"/>
      <c r="DV63" s="677"/>
      <c r="DW63" s="677"/>
      <c r="DX63" s="677"/>
      <c r="DZ63" s="779"/>
      <c r="EA63" s="779"/>
      <c r="EB63" s="677"/>
      <c r="EC63" s="677"/>
      <c r="ED63" s="677"/>
      <c r="EE63" s="677"/>
      <c r="EF63" s="677"/>
      <c r="EH63" s="677"/>
      <c r="EI63" s="677"/>
      <c r="EJ63" s="677"/>
      <c r="EN63" s="776"/>
      <c r="EO63" s="677"/>
      <c r="EP63" s="677"/>
      <c r="EQ63" s="677"/>
      <c r="ER63" s="692"/>
      <c r="ES63" s="692"/>
    </row>
    <row r="64" spans="1:149" s="676" customFormat="1" ht="14.45" customHeight="1">
      <c r="B64" s="777"/>
      <c r="C64" s="778"/>
      <c r="F64" s="677"/>
      <c r="G64" s="677"/>
      <c r="H64" s="677"/>
      <c r="I64" s="677"/>
      <c r="J64" s="677"/>
      <c r="K64" s="677"/>
      <c r="L64" s="677"/>
      <c r="M64" s="677"/>
      <c r="N64" s="677"/>
      <c r="O64" s="677"/>
      <c r="P64" s="677"/>
      <c r="Q64" s="677"/>
      <c r="R64" s="677"/>
      <c r="X64" s="677"/>
      <c r="Y64" s="677"/>
      <c r="Z64" s="677"/>
      <c r="AA64" s="677"/>
      <c r="AB64" s="677"/>
      <c r="AC64" s="677"/>
      <c r="AD64" s="677"/>
      <c r="AF64" s="677"/>
      <c r="AG64" s="677"/>
      <c r="AH64" s="677"/>
      <c r="AI64" s="677"/>
      <c r="AJ64" s="677"/>
      <c r="AK64" s="677"/>
      <c r="AL64" s="677"/>
      <c r="AM64" s="677"/>
      <c r="AN64" s="677"/>
      <c r="AO64" s="677"/>
      <c r="AP64" s="677"/>
      <c r="AQ64" s="677"/>
      <c r="AV64" s="677"/>
      <c r="AW64" s="677"/>
      <c r="AX64" s="677"/>
      <c r="AY64" s="677"/>
      <c r="AZ64" s="677"/>
      <c r="BA64" s="677"/>
      <c r="BB64" s="677"/>
      <c r="BI64" s="677"/>
      <c r="BW64" s="677"/>
      <c r="BX64" s="677"/>
      <c r="BY64" s="677"/>
      <c r="BZ64" s="677"/>
      <c r="CF64" s="779"/>
      <c r="CG64" s="779"/>
      <c r="CH64" s="779"/>
      <c r="CI64" s="779"/>
      <c r="CJ64" s="779"/>
      <c r="CK64" s="779"/>
      <c r="CL64" s="779"/>
      <c r="CM64" s="779"/>
      <c r="CN64" s="779"/>
      <c r="CO64" s="779"/>
      <c r="CP64" s="779"/>
      <c r="CQ64" s="779"/>
      <c r="CR64" s="779"/>
      <c r="CS64" s="779"/>
      <c r="CT64" s="677"/>
      <c r="DN64" s="677"/>
      <c r="DT64" s="677"/>
      <c r="DU64" s="677"/>
      <c r="DV64" s="677"/>
      <c r="DW64" s="677"/>
      <c r="DX64" s="677"/>
      <c r="DZ64" s="779"/>
      <c r="EA64" s="779"/>
      <c r="EB64" s="677"/>
      <c r="EC64" s="677"/>
      <c r="ED64" s="677"/>
      <c r="EE64" s="677"/>
      <c r="EF64" s="677"/>
      <c r="EH64" s="677"/>
      <c r="EI64" s="677"/>
      <c r="EJ64" s="677"/>
      <c r="EN64" s="776"/>
      <c r="EO64" s="677"/>
      <c r="EP64" s="677"/>
      <c r="EQ64" s="677"/>
      <c r="ER64" s="692"/>
      <c r="ES64" s="692"/>
    </row>
    <row r="65" spans="1:149" s="676" customFormat="1" ht="14.45" customHeight="1">
      <c r="B65" s="777"/>
      <c r="C65" s="778"/>
      <c r="F65" s="677"/>
      <c r="G65" s="677"/>
      <c r="H65" s="677"/>
      <c r="I65" s="677"/>
      <c r="J65" s="677"/>
      <c r="K65" s="677"/>
      <c r="L65" s="677"/>
      <c r="M65" s="677"/>
      <c r="N65" s="677"/>
      <c r="O65" s="677"/>
      <c r="P65" s="677"/>
      <c r="Q65" s="677"/>
      <c r="R65" s="677"/>
      <c r="X65" s="677"/>
      <c r="Y65" s="677"/>
      <c r="Z65" s="677"/>
      <c r="AA65" s="677"/>
      <c r="AB65" s="677"/>
      <c r="AC65" s="677"/>
      <c r="AD65" s="677"/>
      <c r="AF65" s="677"/>
      <c r="AG65" s="677"/>
      <c r="AH65" s="677"/>
      <c r="AI65" s="677"/>
      <c r="AJ65" s="677"/>
      <c r="AK65" s="677"/>
      <c r="AL65" s="677"/>
      <c r="AM65" s="677"/>
      <c r="AN65" s="677"/>
      <c r="AO65" s="677"/>
      <c r="AP65" s="677"/>
      <c r="AQ65" s="677"/>
      <c r="AV65" s="677"/>
      <c r="AW65" s="677"/>
      <c r="AX65" s="677"/>
      <c r="AY65" s="677"/>
      <c r="AZ65" s="677"/>
      <c r="BA65" s="677"/>
      <c r="BB65" s="677"/>
      <c r="BI65" s="677"/>
      <c r="BW65" s="677"/>
      <c r="BX65" s="677"/>
      <c r="BY65" s="677"/>
      <c r="BZ65" s="677"/>
      <c r="CF65" s="779"/>
      <c r="CG65" s="779"/>
      <c r="CH65" s="779"/>
      <c r="CI65" s="779"/>
      <c r="CJ65" s="779"/>
      <c r="CK65" s="779"/>
      <c r="CL65" s="779"/>
      <c r="CM65" s="779"/>
      <c r="CN65" s="779"/>
      <c r="CO65" s="779"/>
      <c r="CP65" s="779"/>
      <c r="CQ65" s="779"/>
      <c r="CR65" s="779"/>
      <c r="CS65" s="779"/>
      <c r="CT65" s="677"/>
      <c r="DN65" s="677"/>
      <c r="DT65" s="677"/>
      <c r="DU65" s="677"/>
      <c r="DV65" s="677"/>
      <c r="DW65" s="677"/>
      <c r="DX65" s="677"/>
      <c r="DZ65" s="779"/>
      <c r="EA65" s="779"/>
      <c r="EB65" s="677"/>
      <c r="EC65" s="677"/>
      <c r="ED65" s="677"/>
      <c r="EE65" s="677"/>
      <c r="EF65" s="677"/>
      <c r="EH65" s="677"/>
      <c r="EI65" s="677"/>
      <c r="EJ65" s="677"/>
      <c r="EN65" s="776"/>
      <c r="EO65" s="677"/>
      <c r="EP65" s="677"/>
      <c r="EQ65" s="677"/>
      <c r="ER65" s="692"/>
      <c r="ES65" s="692"/>
    </row>
    <row r="66" spans="1:149" s="676" customFormat="1" ht="14.45" customHeight="1">
      <c r="B66" s="777"/>
      <c r="C66" s="778"/>
      <c r="F66" s="677"/>
      <c r="G66" s="677"/>
      <c r="H66" s="677"/>
      <c r="I66" s="677"/>
      <c r="J66" s="677"/>
      <c r="K66" s="677"/>
      <c r="L66" s="677"/>
      <c r="M66" s="677"/>
      <c r="N66" s="677"/>
      <c r="O66" s="677"/>
      <c r="P66" s="677"/>
      <c r="Q66" s="677"/>
      <c r="R66" s="677"/>
      <c r="X66" s="677"/>
      <c r="Y66" s="677"/>
      <c r="Z66" s="677"/>
      <c r="AA66" s="677"/>
      <c r="AB66" s="677"/>
      <c r="AC66" s="677"/>
      <c r="AD66" s="677"/>
      <c r="AF66" s="677"/>
      <c r="AG66" s="677"/>
      <c r="AH66" s="677"/>
      <c r="AI66" s="677"/>
      <c r="AJ66" s="677"/>
      <c r="AK66" s="677"/>
      <c r="AL66" s="677"/>
      <c r="AM66" s="677"/>
      <c r="AN66" s="677"/>
      <c r="AO66" s="677"/>
      <c r="AP66" s="677"/>
      <c r="AQ66" s="677"/>
      <c r="AV66" s="677"/>
      <c r="AW66" s="677"/>
      <c r="AX66" s="677"/>
      <c r="AY66" s="677"/>
      <c r="AZ66" s="677"/>
      <c r="BA66" s="677"/>
      <c r="BB66" s="677"/>
      <c r="BI66" s="677"/>
      <c r="BW66" s="677"/>
      <c r="BX66" s="677"/>
      <c r="BY66" s="677"/>
      <c r="BZ66" s="677"/>
      <c r="CF66" s="779"/>
      <c r="CG66" s="779"/>
      <c r="CH66" s="779"/>
      <c r="CI66" s="779"/>
      <c r="CJ66" s="779"/>
      <c r="CK66" s="779"/>
      <c r="CL66" s="779"/>
      <c r="CM66" s="779"/>
      <c r="CN66" s="779"/>
      <c r="CO66" s="779"/>
      <c r="CP66" s="779"/>
      <c r="CQ66" s="779"/>
      <c r="CR66" s="779"/>
      <c r="CS66" s="779"/>
      <c r="CT66" s="677"/>
      <c r="DN66" s="677"/>
      <c r="DT66" s="677"/>
      <c r="DU66" s="677"/>
      <c r="DV66" s="677"/>
      <c r="DW66" s="677"/>
      <c r="DX66" s="677"/>
      <c r="DZ66" s="779"/>
      <c r="EA66" s="779"/>
      <c r="EB66" s="677"/>
      <c r="EC66" s="677"/>
      <c r="ED66" s="677"/>
      <c r="EE66" s="677"/>
      <c r="EF66" s="677"/>
      <c r="EH66" s="677"/>
      <c r="EI66" s="677"/>
      <c r="EJ66" s="677"/>
      <c r="EN66" s="776"/>
      <c r="EO66" s="677"/>
      <c r="EP66" s="677"/>
      <c r="EQ66" s="677"/>
      <c r="ER66" s="692"/>
      <c r="ES66" s="692"/>
    </row>
    <row r="67" spans="1:149" s="676" customFormat="1" ht="14.45" customHeight="1">
      <c r="B67" s="777"/>
      <c r="C67" s="778"/>
      <c r="F67" s="677"/>
      <c r="G67" s="677"/>
      <c r="H67" s="677"/>
      <c r="I67" s="677"/>
      <c r="J67" s="677"/>
      <c r="K67" s="677"/>
      <c r="L67" s="677"/>
      <c r="M67" s="677"/>
      <c r="N67" s="677"/>
      <c r="O67" s="677"/>
      <c r="P67" s="677"/>
      <c r="Q67" s="677"/>
      <c r="R67" s="677"/>
      <c r="X67" s="677"/>
      <c r="Y67" s="677"/>
      <c r="Z67" s="677"/>
      <c r="AA67" s="677"/>
      <c r="AB67" s="677"/>
      <c r="AC67" s="677"/>
      <c r="AD67" s="677"/>
      <c r="AF67" s="677"/>
      <c r="AG67" s="677"/>
      <c r="AH67" s="677"/>
      <c r="AI67" s="677"/>
      <c r="AJ67" s="677"/>
      <c r="AK67" s="677"/>
      <c r="AL67" s="677"/>
      <c r="AM67" s="677"/>
      <c r="AN67" s="677"/>
      <c r="AO67" s="677"/>
      <c r="AP67" s="677"/>
      <c r="AQ67" s="677"/>
      <c r="AV67" s="677"/>
      <c r="AW67" s="677"/>
      <c r="AX67" s="677"/>
      <c r="AY67" s="677"/>
      <c r="AZ67" s="677"/>
      <c r="BA67" s="677"/>
      <c r="BB67" s="677"/>
      <c r="BI67" s="677"/>
      <c r="BW67" s="677"/>
      <c r="BX67" s="677"/>
      <c r="BY67" s="677"/>
      <c r="BZ67" s="677"/>
      <c r="CF67" s="779"/>
      <c r="CG67" s="779"/>
      <c r="CH67" s="779"/>
      <c r="CI67" s="779"/>
      <c r="CJ67" s="779"/>
      <c r="CK67" s="779"/>
      <c r="CL67" s="779"/>
      <c r="CM67" s="779"/>
      <c r="CN67" s="779"/>
      <c r="CO67" s="779"/>
      <c r="CP67" s="779"/>
      <c r="CQ67" s="779"/>
      <c r="CR67" s="779"/>
      <c r="CS67" s="779"/>
      <c r="CT67" s="677"/>
      <c r="DN67" s="677"/>
      <c r="DT67" s="677"/>
      <c r="DU67" s="677"/>
      <c r="DV67" s="677"/>
      <c r="DW67" s="677"/>
      <c r="DX67" s="677"/>
      <c r="DZ67" s="779"/>
      <c r="EA67" s="779"/>
      <c r="EB67" s="677"/>
      <c r="EC67" s="677"/>
      <c r="ED67" s="677"/>
      <c r="EE67" s="677"/>
      <c r="EF67" s="677"/>
      <c r="EH67" s="677"/>
      <c r="EI67" s="677"/>
      <c r="EJ67" s="677"/>
      <c r="EN67" s="776"/>
      <c r="EO67" s="677"/>
      <c r="EP67" s="677"/>
      <c r="EQ67" s="677"/>
      <c r="ER67" s="692"/>
      <c r="ES67" s="692"/>
    </row>
    <row r="68" spans="1:149" s="676" customFormat="1" ht="14.45" customHeight="1">
      <c r="B68" s="777"/>
      <c r="C68" s="778"/>
      <c r="F68" s="677"/>
      <c r="G68" s="677"/>
      <c r="H68" s="677"/>
      <c r="I68" s="677"/>
      <c r="J68" s="677"/>
      <c r="K68" s="677"/>
      <c r="L68" s="677"/>
      <c r="M68" s="677"/>
      <c r="N68" s="677"/>
      <c r="O68" s="677"/>
      <c r="P68" s="677"/>
      <c r="Q68" s="677"/>
      <c r="R68" s="677"/>
      <c r="X68" s="677"/>
      <c r="Y68" s="677"/>
      <c r="Z68" s="677"/>
      <c r="AA68" s="677"/>
      <c r="AB68" s="677"/>
      <c r="AC68" s="677"/>
      <c r="AD68" s="677"/>
      <c r="AF68" s="677"/>
      <c r="AG68" s="677"/>
      <c r="AH68" s="677"/>
      <c r="AI68" s="677"/>
      <c r="AJ68" s="677"/>
      <c r="AK68" s="677"/>
      <c r="AL68" s="677"/>
      <c r="AM68" s="677"/>
      <c r="AN68" s="677"/>
      <c r="AO68" s="677"/>
      <c r="AP68" s="677"/>
      <c r="AQ68" s="677"/>
      <c r="AV68" s="677"/>
      <c r="AW68" s="677"/>
      <c r="AX68" s="677"/>
      <c r="AY68" s="677"/>
      <c r="AZ68" s="677"/>
      <c r="BA68" s="677"/>
      <c r="BB68" s="677"/>
      <c r="BI68" s="677"/>
      <c r="BW68" s="677"/>
      <c r="BX68" s="677"/>
      <c r="BY68" s="677"/>
      <c r="BZ68" s="677"/>
      <c r="CF68" s="779"/>
      <c r="CG68" s="779"/>
      <c r="CH68" s="779"/>
      <c r="CI68" s="779"/>
      <c r="CJ68" s="779"/>
      <c r="CK68" s="779"/>
      <c r="CL68" s="779"/>
      <c r="CM68" s="779"/>
      <c r="CN68" s="779"/>
      <c r="CO68" s="779"/>
      <c r="CP68" s="779"/>
      <c r="CQ68" s="779"/>
      <c r="CR68" s="779"/>
      <c r="CS68" s="779"/>
      <c r="CT68" s="677"/>
      <c r="DN68" s="677"/>
      <c r="DT68" s="677"/>
      <c r="DU68" s="677"/>
      <c r="DV68" s="677"/>
      <c r="DW68" s="677"/>
      <c r="DX68" s="677"/>
      <c r="DZ68" s="779"/>
      <c r="EA68" s="779"/>
      <c r="EB68" s="677"/>
      <c r="EC68" s="677"/>
      <c r="ED68" s="677"/>
      <c r="EE68" s="677"/>
      <c r="EF68" s="677"/>
      <c r="EH68" s="677"/>
      <c r="EI68" s="677"/>
      <c r="EJ68" s="677"/>
      <c r="EN68" s="776"/>
      <c r="EO68" s="677"/>
      <c r="EP68" s="677"/>
      <c r="EQ68" s="677"/>
      <c r="ER68" s="692"/>
      <c r="ES68" s="692"/>
    </row>
    <row r="69" spans="1:149" s="676" customFormat="1" ht="14.45" customHeight="1">
      <c r="B69" s="777"/>
      <c r="C69" s="778"/>
      <c r="F69" s="677"/>
      <c r="G69" s="677"/>
      <c r="H69" s="677"/>
      <c r="I69" s="677"/>
      <c r="J69" s="677"/>
      <c r="K69" s="677"/>
      <c r="L69" s="677"/>
      <c r="M69" s="677"/>
      <c r="N69" s="677"/>
      <c r="O69" s="677"/>
      <c r="P69" s="677"/>
      <c r="Q69" s="677"/>
      <c r="R69" s="677"/>
      <c r="X69" s="677"/>
      <c r="Y69" s="677"/>
      <c r="Z69" s="677"/>
      <c r="AA69" s="677"/>
      <c r="AB69" s="677"/>
      <c r="AC69" s="677"/>
      <c r="AD69" s="677"/>
      <c r="AF69" s="677"/>
      <c r="AG69" s="677"/>
      <c r="AH69" s="677"/>
      <c r="AI69" s="677"/>
      <c r="AJ69" s="677"/>
      <c r="AK69" s="677"/>
      <c r="AL69" s="677"/>
      <c r="AM69" s="677"/>
      <c r="AN69" s="677"/>
      <c r="AO69" s="677"/>
      <c r="AP69" s="677"/>
      <c r="AQ69" s="677"/>
      <c r="AV69" s="677"/>
      <c r="AW69" s="677"/>
      <c r="AX69" s="677"/>
      <c r="AY69" s="677"/>
      <c r="AZ69" s="677"/>
      <c r="BA69" s="677"/>
      <c r="BB69" s="677"/>
      <c r="BI69" s="677"/>
      <c r="BW69" s="677"/>
      <c r="BX69" s="677"/>
      <c r="BY69" s="677"/>
      <c r="BZ69" s="677"/>
      <c r="CF69" s="779"/>
      <c r="CG69" s="779"/>
      <c r="CH69" s="779"/>
      <c r="CI69" s="779"/>
      <c r="CJ69" s="779"/>
      <c r="CK69" s="779"/>
      <c r="CL69" s="779"/>
      <c r="CM69" s="779"/>
      <c r="CN69" s="779"/>
      <c r="CO69" s="779"/>
      <c r="CP69" s="779"/>
      <c r="CQ69" s="779"/>
      <c r="CR69" s="779"/>
      <c r="CS69" s="779"/>
      <c r="CT69" s="677"/>
      <c r="DN69" s="677"/>
      <c r="DT69" s="677"/>
      <c r="DU69" s="677"/>
      <c r="DV69" s="677"/>
      <c r="DW69" s="677"/>
      <c r="DX69" s="677"/>
      <c r="DZ69" s="779"/>
      <c r="EA69" s="779"/>
      <c r="EB69" s="677"/>
      <c r="EC69" s="677"/>
      <c r="ED69" s="677"/>
      <c r="EE69" s="677"/>
      <c r="EF69" s="677"/>
      <c r="EH69" s="677"/>
      <c r="EI69" s="677"/>
      <c r="EJ69" s="677"/>
      <c r="EN69" s="776"/>
      <c r="EO69" s="677"/>
      <c r="EP69" s="677"/>
      <c r="EQ69" s="677"/>
      <c r="ER69" s="692"/>
      <c r="ES69" s="692"/>
    </row>
    <row r="70" spans="1:149" s="676" customFormat="1" ht="14.45" customHeight="1">
      <c r="B70" s="777"/>
      <c r="C70" s="778"/>
      <c r="F70" s="677"/>
      <c r="G70" s="677"/>
      <c r="H70" s="677"/>
      <c r="I70" s="677"/>
      <c r="J70" s="677"/>
      <c r="K70" s="677"/>
      <c r="L70" s="677"/>
      <c r="M70" s="677"/>
      <c r="N70" s="677"/>
      <c r="O70" s="677"/>
      <c r="P70" s="677"/>
      <c r="Q70" s="677"/>
      <c r="R70" s="677"/>
      <c r="X70" s="677"/>
      <c r="Y70" s="677"/>
      <c r="Z70" s="677"/>
      <c r="AA70" s="677"/>
      <c r="AB70" s="677"/>
      <c r="AC70" s="677"/>
      <c r="AD70" s="677"/>
      <c r="AF70" s="677"/>
      <c r="AG70" s="677"/>
      <c r="AH70" s="677"/>
      <c r="AI70" s="677"/>
      <c r="AJ70" s="677"/>
      <c r="AK70" s="677"/>
      <c r="AL70" s="677"/>
      <c r="AM70" s="677"/>
      <c r="AN70" s="677"/>
      <c r="AO70" s="677"/>
      <c r="AP70" s="677"/>
      <c r="AQ70" s="677"/>
      <c r="AV70" s="677"/>
      <c r="AW70" s="677"/>
      <c r="AX70" s="677"/>
      <c r="AY70" s="677"/>
      <c r="AZ70" s="677"/>
      <c r="BA70" s="677"/>
      <c r="BB70" s="677"/>
      <c r="BI70" s="677"/>
      <c r="BW70" s="677"/>
      <c r="BX70" s="677"/>
      <c r="BY70" s="677"/>
      <c r="BZ70" s="677"/>
      <c r="CF70" s="779"/>
      <c r="CG70" s="779"/>
      <c r="CH70" s="779"/>
      <c r="CI70" s="779"/>
      <c r="CJ70" s="779"/>
      <c r="CK70" s="779"/>
      <c r="CL70" s="779"/>
      <c r="CM70" s="779"/>
      <c r="CN70" s="779"/>
      <c r="CO70" s="779"/>
      <c r="CP70" s="779"/>
      <c r="CQ70" s="779"/>
      <c r="CR70" s="779"/>
      <c r="CS70" s="779"/>
      <c r="CT70" s="677"/>
      <c r="DN70" s="677"/>
      <c r="DT70" s="677"/>
      <c r="DU70" s="677"/>
      <c r="DV70" s="677"/>
      <c r="DW70" s="677"/>
      <c r="DX70" s="677"/>
      <c r="DZ70" s="779"/>
      <c r="EA70" s="779"/>
      <c r="EB70" s="677"/>
      <c r="EC70" s="677"/>
      <c r="ED70" s="677"/>
      <c r="EE70" s="677"/>
      <c r="EF70" s="677"/>
      <c r="EH70" s="677"/>
      <c r="EI70" s="677"/>
      <c r="EJ70" s="677"/>
      <c r="EN70" s="776"/>
      <c r="EO70" s="677"/>
      <c r="EP70" s="677"/>
      <c r="EQ70" s="677"/>
      <c r="ER70" s="692"/>
      <c r="ES70" s="692"/>
    </row>
    <row r="71" spans="1:149" s="676" customFormat="1" ht="14.45" customHeight="1">
      <c r="F71" s="677"/>
      <c r="G71" s="677"/>
      <c r="H71" s="677"/>
      <c r="I71" s="677"/>
      <c r="J71" s="677"/>
      <c r="K71" s="677"/>
      <c r="L71" s="677"/>
      <c r="M71" s="677"/>
      <c r="N71" s="677"/>
      <c r="O71" s="677"/>
      <c r="P71" s="677"/>
      <c r="Q71" s="677"/>
      <c r="R71" s="677"/>
      <c r="X71" s="677"/>
      <c r="Y71" s="677"/>
      <c r="Z71" s="677"/>
      <c r="AA71" s="677"/>
      <c r="AB71" s="677"/>
      <c r="AC71" s="677"/>
      <c r="AD71" s="677"/>
      <c r="AF71" s="677"/>
      <c r="AG71" s="677"/>
      <c r="AH71" s="677"/>
      <c r="AI71" s="677"/>
      <c r="AJ71" s="677"/>
      <c r="AK71" s="677"/>
      <c r="AL71" s="677"/>
      <c r="AM71" s="677"/>
      <c r="AN71" s="677"/>
      <c r="AO71" s="677"/>
      <c r="AP71" s="677"/>
      <c r="AQ71" s="677"/>
      <c r="AV71" s="677"/>
      <c r="AW71" s="677"/>
      <c r="AX71" s="677"/>
      <c r="AY71" s="677"/>
      <c r="AZ71" s="677"/>
      <c r="BA71" s="677"/>
      <c r="BB71" s="677"/>
      <c r="BI71" s="677"/>
      <c r="BW71" s="677"/>
      <c r="BX71" s="677"/>
      <c r="BY71" s="677"/>
      <c r="BZ71" s="677"/>
      <c r="CF71" s="779"/>
      <c r="CG71" s="779"/>
      <c r="CH71" s="779"/>
      <c r="CI71" s="779"/>
      <c r="CJ71" s="779"/>
      <c r="CK71" s="779"/>
      <c r="CL71" s="779"/>
      <c r="CM71" s="779"/>
      <c r="CN71" s="779"/>
      <c r="CO71" s="779"/>
      <c r="CP71" s="779"/>
      <c r="CQ71" s="779"/>
      <c r="CR71" s="779"/>
      <c r="CS71" s="779"/>
      <c r="CT71" s="677"/>
      <c r="DN71" s="677"/>
      <c r="DT71" s="677"/>
      <c r="DU71" s="677"/>
      <c r="DV71" s="677"/>
      <c r="DW71" s="677"/>
      <c r="DX71" s="677"/>
      <c r="DZ71" s="779"/>
      <c r="EA71" s="779"/>
      <c r="EB71" s="677"/>
      <c r="EC71" s="677"/>
      <c r="ED71" s="677"/>
      <c r="EE71" s="677"/>
      <c r="EF71" s="677"/>
      <c r="EH71" s="677"/>
      <c r="EI71" s="677"/>
      <c r="EJ71" s="677"/>
      <c r="EN71" s="776"/>
      <c r="EO71" s="677"/>
      <c r="EP71" s="677"/>
      <c r="EQ71" s="677"/>
      <c r="ER71" s="692"/>
      <c r="ES71" s="692"/>
    </row>
    <row r="72" spans="1:149" s="675" customFormat="1" ht="14.45" customHeight="1">
      <c r="F72" s="673"/>
      <c r="G72" s="673"/>
      <c r="H72" s="673"/>
      <c r="I72" s="673"/>
      <c r="J72" s="673"/>
      <c r="K72" s="673"/>
      <c r="L72" s="673"/>
      <c r="M72" s="673"/>
      <c r="N72" s="673"/>
      <c r="O72" s="673"/>
      <c r="P72" s="673"/>
      <c r="Q72" s="673"/>
      <c r="R72" s="673"/>
      <c r="S72" s="676"/>
      <c r="X72" s="673"/>
      <c r="Y72" s="673"/>
      <c r="Z72" s="673"/>
      <c r="AA72" s="673"/>
      <c r="AB72" s="673"/>
      <c r="AC72" s="673"/>
      <c r="AD72" s="673"/>
      <c r="AE72" s="676"/>
      <c r="AF72" s="673"/>
      <c r="AG72" s="673"/>
      <c r="AH72" s="673"/>
      <c r="AI72" s="673"/>
      <c r="AJ72" s="673"/>
      <c r="AK72" s="673"/>
      <c r="AL72" s="673"/>
      <c r="AM72" s="673"/>
      <c r="AN72" s="673"/>
      <c r="AO72" s="673"/>
      <c r="AP72" s="673"/>
      <c r="AQ72" s="677"/>
      <c r="AV72" s="673"/>
      <c r="AW72" s="673"/>
      <c r="AX72" s="673"/>
      <c r="AY72" s="673"/>
      <c r="AZ72" s="673"/>
      <c r="BA72" s="673"/>
      <c r="BB72" s="673"/>
      <c r="BC72" s="676"/>
      <c r="BI72" s="673"/>
      <c r="BJ72" s="676"/>
      <c r="BW72" s="673"/>
      <c r="BX72" s="673"/>
      <c r="BY72" s="673"/>
      <c r="BZ72" s="780"/>
      <c r="CA72" s="676"/>
      <c r="CF72" s="678"/>
      <c r="CG72" s="678"/>
      <c r="CH72" s="678"/>
      <c r="CI72" s="678"/>
      <c r="CJ72" s="678"/>
      <c r="CK72" s="678"/>
      <c r="CL72" s="678"/>
      <c r="CM72" s="678"/>
      <c r="CN72" s="678"/>
      <c r="CO72" s="678"/>
      <c r="CP72" s="678"/>
      <c r="CQ72" s="678"/>
      <c r="CR72" s="678"/>
      <c r="CS72" s="678"/>
      <c r="CT72" s="780"/>
      <c r="CU72" s="676"/>
      <c r="DN72" s="780"/>
      <c r="DO72" s="676"/>
      <c r="DT72" s="673"/>
      <c r="DU72" s="673"/>
      <c r="DV72" s="673"/>
      <c r="DW72" s="673"/>
      <c r="DX72" s="780"/>
      <c r="DY72" s="676"/>
      <c r="DZ72" s="678"/>
      <c r="EA72" s="678"/>
      <c r="EB72" s="673"/>
      <c r="EC72" s="673"/>
      <c r="ED72" s="673"/>
      <c r="EE72" s="673"/>
      <c r="EF72" s="780"/>
      <c r="EG72" s="676"/>
      <c r="EH72" s="673"/>
      <c r="EI72" s="673"/>
      <c r="EJ72" s="673"/>
      <c r="EN72" s="684"/>
      <c r="EO72" s="673"/>
      <c r="EP72" s="673"/>
      <c r="EQ72" s="673"/>
      <c r="ER72" s="679"/>
      <c r="ES72" s="679"/>
    </row>
    <row r="73" spans="1:149" s="675" customFormat="1" ht="14.45" customHeight="1">
      <c r="F73" s="673"/>
      <c r="G73" s="673"/>
      <c r="H73" s="673"/>
      <c r="I73" s="673"/>
      <c r="J73" s="673"/>
      <c r="K73" s="673"/>
      <c r="L73" s="673"/>
      <c r="M73" s="673"/>
      <c r="N73" s="673"/>
      <c r="O73" s="673"/>
      <c r="P73" s="673"/>
      <c r="Q73" s="673"/>
      <c r="R73" s="673"/>
      <c r="S73" s="676"/>
      <c r="X73" s="673"/>
      <c r="Y73" s="673"/>
      <c r="Z73" s="673"/>
      <c r="AA73" s="673"/>
      <c r="AB73" s="673"/>
      <c r="AC73" s="673"/>
      <c r="AD73" s="673"/>
      <c r="AE73" s="676"/>
      <c r="AF73" s="673"/>
      <c r="AG73" s="673"/>
      <c r="AH73" s="673"/>
      <c r="AI73" s="673"/>
      <c r="AJ73" s="673"/>
      <c r="AK73" s="673"/>
      <c r="AL73" s="673"/>
      <c r="AM73" s="673"/>
      <c r="AN73" s="673"/>
      <c r="AO73" s="673"/>
      <c r="AP73" s="673"/>
      <c r="AQ73" s="677"/>
      <c r="AV73" s="673"/>
      <c r="AW73" s="673"/>
      <c r="AX73" s="673"/>
      <c r="AY73" s="673"/>
      <c r="AZ73" s="673"/>
      <c r="BA73" s="673"/>
      <c r="BB73" s="673"/>
      <c r="BC73" s="676"/>
      <c r="BI73" s="673"/>
      <c r="BJ73" s="676"/>
      <c r="BW73" s="673"/>
      <c r="BX73" s="673"/>
      <c r="BY73" s="673"/>
      <c r="BZ73" s="673"/>
      <c r="CA73" s="676"/>
      <c r="CF73" s="678"/>
      <c r="CG73" s="678"/>
      <c r="CH73" s="678"/>
      <c r="CI73" s="678"/>
      <c r="CJ73" s="678"/>
      <c r="CK73" s="678"/>
      <c r="CL73" s="678"/>
      <c r="CM73" s="678"/>
      <c r="CN73" s="678"/>
      <c r="CO73" s="678"/>
      <c r="CP73" s="678"/>
      <c r="CQ73" s="678"/>
      <c r="CR73" s="678"/>
      <c r="CS73" s="678"/>
      <c r="CT73" s="673"/>
      <c r="CU73" s="676"/>
      <c r="DN73" s="673"/>
      <c r="DO73" s="676"/>
      <c r="DT73" s="673"/>
      <c r="DU73" s="673"/>
      <c r="DV73" s="673"/>
      <c r="DW73" s="673"/>
      <c r="DX73" s="673"/>
      <c r="DY73" s="676"/>
      <c r="DZ73" s="678"/>
      <c r="EA73" s="678"/>
      <c r="EB73" s="673"/>
      <c r="EC73" s="673"/>
      <c r="ED73" s="673"/>
      <c r="EE73" s="673"/>
      <c r="EF73" s="673"/>
      <c r="EG73" s="676"/>
      <c r="EH73" s="673"/>
      <c r="EI73" s="673"/>
      <c r="EJ73" s="673"/>
      <c r="EN73" s="684"/>
      <c r="EO73" s="673"/>
      <c r="EP73" s="673"/>
      <c r="EQ73" s="673"/>
      <c r="ER73" s="679"/>
      <c r="ES73" s="679"/>
    </row>
    <row r="77" spans="1:149" s="675" customFormat="1" ht="14.45" customHeight="1">
      <c r="A77" s="673"/>
      <c r="F77" s="673"/>
      <c r="G77" s="673"/>
      <c r="H77" s="673"/>
      <c r="I77" s="673"/>
      <c r="J77" s="673"/>
      <c r="K77" s="673"/>
      <c r="L77" s="673"/>
      <c r="M77" s="673"/>
      <c r="N77" s="673"/>
      <c r="O77" s="673"/>
      <c r="P77" s="673"/>
      <c r="Q77" s="673"/>
      <c r="R77" s="673"/>
      <c r="S77" s="676"/>
      <c r="X77" s="673"/>
      <c r="Y77" s="673"/>
      <c r="Z77" s="673"/>
      <c r="AA77" s="673"/>
      <c r="AB77" s="673"/>
      <c r="AC77" s="673"/>
      <c r="AD77" s="673"/>
      <c r="AE77" s="676"/>
      <c r="AF77" s="673"/>
      <c r="AG77" s="673"/>
      <c r="AH77" s="673"/>
      <c r="AI77" s="673"/>
      <c r="AJ77" s="673"/>
      <c r="AK77" s="673"/>
      <c r="AL77" s="673"/>
      <c r="AM77" s="673"/>
      <c r="AN77" s="673"/>
      <c r="AO77" s="673"/>
      <c r="AP77" s="673"/>
      <c r="AQ77" s="677"/>
      <c r="AV77" s="673"/>
      <c r="AW77" s="673"/>
      <c r="AX77" s="673"/>
      <c r="AY77" s="673"/>
      <c r="AZ77" s="673"/>
      <c r="BA77" s="673"/>
      <c r="BB77" s="673"/>
      <c r="BC77" s="676"/>
      <c r="BI77" s="673"/>
      <c r="BJ77" s="676"/>
      <c r="BW77" s="673"/>
      <c r="BX77" s="673"/>
      <c r="BY77" s="673"/>
      <c r="BZ77" s="673"/>
      <c r="CA77" s="676"/>
      <c r="CF77" s="678"/>
      <c r="CG77" s="678"/>
      <c r="CH77" s="678"/>
      <c r="CI77" s="678"/>
      <c r="CJ77" s="678"/>
      <c r="CK77" s="678"/>
      <c r="CL77" s="678"/>
      <c r="CM77" s="678"/>
      <c r="CN77" s="678"/>
      <c r="CO77" s="678"/>
      <c r="CP77" s="678"/>
      <c r="CQ77" s="678"/>
      <c r="CR77" s="678"/>
      <c r="CS77" s="678"/>
      <c r="CT77" s="673"/>
      <c r="CU77" s="676"/>
      <c r="DN77" s="673"/>
      <c r="DO77" s="676"/>
      <c r="DT77" s="673"/>
      <c r="DU77" s="673"/>
      <c r="DV77" s="673"/>
      <c r="DW77" s="673"/>
      <c r="DX77" s="673"/>
      <c r="DY77" s="676"/>
      <c r="DZ77" s="678"/>
      <c r="EA77" s="678"/>
      <c r="EB77" s="673"/>
      <c r="EC77" s="673"/>
      <c r="ED77" s="673"/>
      <c r="EE77" s="673"/>
      <c r="EF77" s="673"/>
      <c r="EG77" s="676"/>
      <c r="EH77" s="673"/>
      <c r="EI77" s="673"/>
      <c r="EJ77" s="673"/>
      <c r="EN77" s="684"/>
      <c r="EO77" s="673"/>
      <c r="EP77" s="673"/>
      <c r="EQ77" s="673"/>
      <c r="ER77" s="679"/>
      <c r="ES77" s="679"/>
    </row>
    <row r="78" spans="1:149" s="673" customFormat="1" ht="14.45" customHeight="1">
      <c r="B78" s="675"/>
      <c r="C78" s="675"/>
      <c r="D78" s="675"/>
      <c r="E78" s="675"/>
      <c r="S78" s="676"/>
      <c r="T78" s="675"/>
      <c r="U78" s="675"/>
      <c r="V78" s="675"/>
      <c r="W78" s="675"/>
      <c r="AE78" s="676"/>
      <c r="AQ78" s="677"/>
      <c r="AR78" s="675"/>
      <c r="AS78" s="675"/>
      <c r="AT78" s="675"/>
      <c r="AU78" s="675"/>
      <c r="BC78" s="676"/>
      <c r="BD78" s="675"/>
      <c r="BE78" s="675"/>
      <c r="BF78" s="675"/>
      <c r="BG78" s="675"/>
      <c r="BH78" s="675"/>
      <c r="BJ78" s="676"/>
      <c r="BK78" s="675"/>
      <c r="BL78" s="675"/>
      <c r="BM78" s="675"/>
      <c r="BN78" s="675"/>
      <c r="BO78" s="675"/>
      <c r="BP78" s="675"/>
      <c r="BQ78" s="675"/>
      <c r="BR78" s="675"/>
      <c r="BS78" s="675"/>
      <c r="BT78" s="675"/>
      <c r="BU78" s="675"/>
      <c r="BV78" s="675"/>
      <c r="CA78" s="676"/>
      <c r="CB78" s="675"/>
      <c r="CC78" s="675"/>
      <c r="CD78" s="675"/>
      <c r="CE78" s="675"/>
      <c r="CF78" s="678"/>
      <c r="CG78" s="678"/>
      <c r="CH78" s="678"/>
      <c r="CI78" s="678"/>
      <c r="CJ78" s="678"/>
      <c r="CK78" s="678"/>
      <c r="CL78" s="678"/>
      <c r="CM78" s="678"/>
      <c r="CN78" s="678"/>
      <c r="CO78" s="678"/>
      <c r="CP78" s="678"/>
      <c r="CQ78" s="678"/>
      <c r="CR78" s="678"/>
      <c r="CS78" s="678"/>
      <c r="CU78" s="676"/>
      <c r="CV78" s="675"/>
      <c r="CW78" s="675"/>
      <c r="CX78" s="675"/>
      <c r="CY78" s="675"/>
      <c r="CZ78" s="675"/>
      <c r="DA78" s="675"/>
      <c r="DB78" s="675"/>
      <c r="DC78" s="675"/>
      <c r="DD78" s="675"/>
      <c r="DE78" s="675"/>
      <c r="DF78" s="675"/>
      <c r="DG78" s="675"/>
      <c r="DH78" s="675"/>
      <c r="DI78" s="675"/>
      <c r="DJ78" s="675"/>
      <c r="DK78" s="675"/>
      <c r="DL78" s="675"/>
      <c r="DM78" s="675"/>
      <c r="DO78" s="676"/>
      <c r="DP78" s="675"/>
      <c r="DQ78" s="675"/>
      <c r="DR78" s="675"/>
      <c r="DS78" s="675"/>
      <c r="DY78" s="676"/>
      <c r="DZ78" s="678"/>
      <c r="EA78" s="678"/>
      <c r="EG78" s="676"/>
      <c r="EK78" s="675"/>
      <c r="EL78" s="675"/>
      <c r="EM78" s="675"/>
      <c r="EN78" s="684"/>
      <c r="ER78" s="679"/>
      <c r="ES78" s="679"/>
    </row>
    <row r="79" spans="1:149" s="673" customFormat="1" ht="14.45" customHeight="1">
      <c r="B79" s="675"/>
      <c r="C79" s="675"/>
      <c r="D79" s="675"/>
      <c r="E79" s="675"/>
      <c r="S79" s="676"/>
      <c r="T79" s="675"/>
      <c r="U79" s="675"/>
      <c r="V79" s="675"/>
      <c r="W79" s="675"/>
      <c r="AE79" s="676"/>
      <c r="AQ79" s="677"/>
      <c r="AR79" s="675"/>
      <c r="AS79" s="675"/>
      <c r="AT79" s="675"/>
      <c r="AU79" s="675"/>
      <c r="BC79" s="676"/>
      <c r="BD79" s="675"/>
      <c r="BE79" s="675"/>
      <c r="BF79" s="675"/>
      <c r="BG79" s="675"/>
      <c r="BH79" s="675"/>
      <c r="BJ79" s="676"/>
      <c r="BK79" s="675"/>
      <c r="BL79" s="675"/>
      <c r="BM79" s="675"/>
      <c r="BN79" s="675"/>
      <c r="BO79" s="675"/>
      <c r="BP79" s="675"/>
      <c r="BQ79" s="675"/>
      <c r="BR79" s="675"/>
      <c r="BS79" s="675"/>
      <c r="BT79" s="675"/>
      <c r="BU79" s="675"/>
      <c r="BV79" s="675"/>
      <c r="CA79" s="676"/>
      <c r="CB79" s="675"/>
      <c r="CC79" s="675"/>
      <c r="CD79" s="675"/>
      <c r="CE79" s="675"/>
      <c r="CF79" s="678"/>
      <c r="CG79" s="678"/>
      <c r="CH79" s="678"/>
      <c r="CI79" s="678"/>
      <c r="CJ79" s="678"/>
      <c r="CK79" s="678"/>
      <c r="CL79" s="678"/>
      <c r="CM79" s="678"/>
      <c r="CN79" s="678"/>
      <c r="CO79" s="678"/>
      <c r="CP79" s="678"/>
      <c r="CQ79" s="678"/>
      <c r="CR79" s="678"/>
      <c r="CS79" s="678"/>
      <c r="CU79" s="676"/>
      <c r="CV79" s="675"/>
      <c r="CW79" s="675"/>
      <c r="CX79" s="675"/>
      <c r="CY79" s="675"/>
      <c r="CZ79" s="675"/>
      <c r="DA79" s="675"/>
      <c r="DB79" s="675"/>
      <c r="DC79" s="675"/>
      <c r="DD79" s="675"/>
      <c r="DE79" s="675"/>
      <c r="DF79" s="675"/>
      <c r="DG79" s="675"/>
      <c r="DH79" s="675"/>
      <c r="DI79" s="675"/>
      <c r="DJ79" s="675"/>
      <c r="DK79" s="675"/>
      <c r="DL79" s="675"/>
      <c r="DM79" s="675"/>
      <c r="DO79" s="676"/>
      <c r="DP79" s="675"/>
      <c r="DQ79" s="675"/>
      <c r="DR79" s="675"/>
      <c r="DS79" s="675"/>
      <c r="DY79" s="676"/>
      <c r="DZ79" s="678"/>
      <c r="EA79" s="678"/>
      <c r="EG79" s="676"/>
      <c r="EK79" s="675"/>
      <c r="EL79" s="675"/>
      <c r="EM79" s="675"/>
      <c r="EN79" s="684"/>
      <c r="ER79" s="679"/>
      <c r="ES79" s="679"/>
    </row>
    <row r="80" spans="1:149" s="673" customFormat="1" ht="14.45" customHeight="1">
      <c r="B80" s="675"/>
      <c r="C80" s="675"/>
      <c r="D80" s="675"/>
      <c r="E80" s="675"/>
      <c r="S80" s="676"/>
      <c r="T80" s="675"/>
      <c r="U80" s="675"/>
      <c r="V80" s="675"/>
      <c r="W80" s="675"/>
      <c r="AE80" s="676"/>
      <c r="AQ80" s="677"/>
      <c r="AR80" s="675"/>
      <c r="AS80" s="675"/>
      <c r="AT80" s="675"/>
      <c r="AU80" s="675"/>
      <c r="BC80" s="676"/>
      <c r="BD80" s="675"/>
      <c r="BE80" s="675"/>
      <c r="BF80" s="675"/>
      <c r="BG80" s="675"/>
      <c r="BH80" s="675"/>
      <c r="BJ80" s="676"/>
      <c r="BK80" s="675"/>
      <c r="BL80" s="675"/>
      <c r="BM80" s="675"/>
      <c r="BN80" s="675"/>
      <c r="BO80" s="675"/>
      <c r="BP80" s="675"/>
      <c r="BQ80" s="675"/>
      <c r="BR80" s="675"/>
      <c r="BS80" s="675"/>
      <c r="BT80" s="675"/>
      <c r="BU80" s="675"/>
      <c r="BV80" s="675"/>
      <c r="CA80" s="676"/>
      <c r="CB80" s="675"/>
      <c r="CC80" s="675"/>
      <c r="CD80" s="675"/>
      <c r="CE80" s="675"/>
      <c r="CF80" s="678"/>
      <c r="CG80" s="678"/>
      <c r="CH80" s="678"/>
      <c r="CI80" s="678"/>
      <c r="CJ80" s="678"/>
      <c r="CK80" s="678"/>
      <c r="CL80" s="678"/>
      <c r="CM80" s="678"/>
      <c r="CN80" s="678"/>
      <c r="CO80" s="678"/>
      <c r="CP80" s="678"/>
      <c r="CQ80" s="678"/>
      <c r="CR80" s="678"/>
      <c r="CS80" s="678"/>
      <c r="CU80" s="676"/>
      <c r="CV80" s="675"/>
      <c r="CW80" s="675"/>
      <c r="CX80" s="675"/>
      <c r="CY80" s="675"/>
      <c r="CZ80" s="675"/>
      <c r="DA80" s="675"/>
      <c r="DB80" s="675"/>
      <c r="DC80" s="675"/>
      <c r="DD80" s="675"/>
      <c r="DE80" s="675"/>
      <c r="DF80" s="675"/>
      <c r="DG80" s="675"/>
      <c r="DH80" s="675"/>
      <c r="DI80" s="675"/>
      <c r="DJ80" s="675"/>
      <c r="DK80" s="675"/>
      <c r="DL80" s="675"/>
      <c r="DM80" s="675"/>
      <c r="DO80" s="676"/>
      <c r="DP80" s="675"/>
      <c r="DQ80" s="675"/>
      <c r="DR80" s="675"/>
      <c r="DS80" s="675"/>
      <c r="DY80" s="676"/>
      <c r="DZ80" s="678"/>
      <c r="EA80" s="678"/>
      <c r="EG80" s="676"/>
      <c r="EK80" s="675"/>
      <c r="EL80" s="675"/>
      <c r="EM80" s="675"/>
      <c r="EN80" s="684"/>
      <c r="ER80" s="679"/>
      <c r="ES80" s="679"/>
    </row>
  </sheetData>
  <protectedRanges>
    <protectedRange password="CDA7" sqref="CT12:CT46" name="Paying taxes"/>
  </protectedRanges>
  <autoFilter ref="A11:ES47">
    <sortState ref="A13:ET193">
      <sortCondition ref="A12:A193"/>
    </sortState>
  </autoFilter>
  <mergeCells count="22">
    <mergeCell ref="BK8:CA8"/>
    <mergeCell ref="B8:S8"/>
    <mergeCell ref="T8:AE8"/>
    <mergeCell ref="AF8:AQ8"/>
    <mergeCell ref="AR8:BC8"/>
    <mergeCell ref="BD8:BJ8"/>
    <mergeCell ref="B9:S9"/>
    <mergeCell ref="T9:AE9"/>
    <mergeCell ref="AF9:AQ9"/>
    <mergeCell ref="AR9:BC9"/>
    <mergeCell ref="BD9:BJ9"/>
    <mergeCell ref="EK9:EN9"/>
    <mergeCell ref="CB8:CU8"/>
    <mergeCell ref="CV8:DO8"/>
    <mergeCell ref="DP8:DY8"/>
    <mergeCell ref="DZ8:EG8"/>
    <mergeCell ref="EK8:EN8"/>
    <mergeCell ref="BK9:CA9"/>
    <mergeCell ref="CB9:CU9"/>
    <mergeCell ref="CV9:DO9"/>
    <mergeCell ref="DP9:DY9"/>
    <mergeCell ref="DZ9:EG9"/>
  </mergeCells>
  <hyperlinks>
    <hyperlink ref="A5" r:id="rId1"/>
  </hyperlinks>
  <pageMargins left="0.7" right="0.7" top="0.75" bottom="0.75" header="0.3" footer="0.3"/>
  <pageSetup orientation="portrait" r:id="rId2"/>
  <drawing r:id="rId3"/>
  <legacy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S140"/>
  <sheetViews>
    <sheetView topLeftCell="A112" workbookViewId="0">
      <selection activeCell="S140" sqref="A140:S140"/>
    </sheetView>
  </sheetViews>
  <sheetFormatPr defaultRowHeight="16.5"/>
  <cols>
    <col min="1" max="1" width="31.42578125" customWidth="1"/>
  </cols>
  <sheetData>
    <row r="1" spans="1:19">
      <c r="A1" s="252" t="s">
        <v>513</v>
      </c>
    </row>
    <row r="3" spans="1:19">
      <c r="A3" t="s">
        <v>119</v>
      </c>
      <c r="B3">
        <v>42690.480960648143</v>
      </c>
    </row>
    <row r="4" spans="1:19">
      <c r="A4" t="s">
        <v>120</v>
      </c>
      <c r="B4">
        <v>42702.516692094912</v>
      </c>
    </row>
    <row r="5" spans="1:19">
      <c r="A5" t="s">
        <v>121</v>
      </c>
      <c r="B5" t="s">
        <v>2</v>
      </c>
    </row>
    <row r="7" spans="1:19">
      <c r="A7" t="s">
        <v>156</v>
      </c>
      <c r="B7" t="s">
        <v>157</v>
      </c>
    </row>
    <row r="8" spans="1:19">
      <c r="A8" t="s">
        <v>158</v>
      </c>
      <c r="B8" t="s">
        <v>206</v>
      </c>
    </row>
    <row r="9" spans="1:19">
      <c r="A9" s="252" t="s">
        <v>207</v>
      </c>
      <c r="B9" s="252" t="s">
        <v>208</v>
      </c>
    </row>
    <row r="10" spans="1:19">
      <c r="A10" t="s">
        <v>122</v>
      </c>
      <c r="B10" t="s">
        <v>186</v>
      </c>
    </row>
    <row r="12" spans="1:19">
      <c r="A12" s="252" t="s">
        <v>123</v>
      </c>
      <c r="B12" s="252" t="s">
        <v>514</v>
      </c>
      <c r="C12" s="252" t="s">
        <v>515</v>
      </c>
      <c r="D12" s="252" t="s">
        <v>516</v>
      </c>
      <c r="E12" s="252" t="s">
        <v>517</v>
      </c>
      <c r="F12" s="252" t="s">
        <v>518</v>
      </c>
      <c r="G12" s="252" t="s">
        <v>519</v>
      </c>
      <c r="H12" s="252" t="s">
        <v>520</v>
      </c>
      <c r="I12" s="252" t="s">
        <v>521</v>
      </c>
      <c r="J12" s="252" t="s">
        <v>522</v>
      </c>
      <c r="K12" s="252" t="s">
        <v>523</v>
      </c>
      <c r="L12" s="252" t="s">
        <v>524</v>
      </c>
      <c r="M12" s="252" t="s">
        <v>525</v>
      </c>
      <c r="N12" s="252" t="s">
        <v>526</v>
      </c>
      <c r="O12" s="252" t="s">
        <v>145</v>
      </c>
      <c r="P12" s="252" t="s">
        <v>146</v>
      </c>
      <c r="Q12" s="252" t="s">
        <v>147</v>
      </c>
      <c r="R12" s="252" t="s">
        <v>527</v>
      </c>
      <c r="S12" s="252" t="s">
        <v>528</v>
      </c>
    </row>
    <row r="13" spans="1:19">
      <c r="A13" t="s">
        <v>159</v>
      </c>
      <c r="C13" t="s">
        <v>110</v>
      </c>
      <c r="D13" t="s">
        <v>110</v>
      </c>
      <c r="E13" t="s">
        <v>110</v>
      </c>
      <c r="F13" t="s">
        <v>110</v>
      </c>
      <c r="G13" t="s">
        <v>110</v>
      </c>
      <c r="H13" t="s">
        <v>110</v>
      </c>
      <c r="I13">
        <v>12.1</v>
      </c>
      <c r="J13">
        <v>11.3</v>
      </c>
      <c r="K13">
        <v>10.6</v>
      </c>
      <c r="L13">
        <v>12.2</v>
      </c>
      <c r="M13">
        <v>15.3</v>
      </c>
      <c r="N13">
        <v>16</v>
      </c>
      <c r="O13">
        <v>17.399999999999999</v>
      </c>
      <c r="P13">
        <v>19.100000000000001</v>
      </c>
      <c r="Q13">
        <v>19.399999999999999</v>
      </c>
      <c r="R13">
        <v>18.600000000000001</v>
      </c>
      <c r="S13">
        <v>17.100000000000001</v>
      </c>
    </row>
    <row r="14" spans="1:19">
      <c r="A14" t="s">
        <v>278</v>
      </c>
      <c r="B14" t="s">
        <v>110</v>
      </c>
      <c r="C14" t="s">
        <v>110</v>
      </c>
      <c r="D14" t="s">
        <v>110</v>
      </c>
      <c r="E14" t="s">
        <v>110</v>
      </c>
      <c r="F14" t="s">
        <v>110</v>
      </c>
      <c r="G14" t="s">
        <v>110</v>
      </c>
      <c r="H14" t="s">
        <v>110</v>
      </c>
      <c r="I14">
        <v>12.1</v>
      </c>
      <c r="J14">
        <v>11.3</v>
      </c>
      <c r="K14">
        <v>10.6</v>
      </c>
      <c r="L14">
        <v>12.2</v>
      </c>
      <c r="M14">
        <v>15.3</v>
      </c>
      <c r="N14">
        <v>16</v>
      </c>
      <c r="O14">
        <v>17.399999999999999</v>
      </c>
      <c r="P14">
        <v>19.100000000000001</v>
      </c>
      <c r="Q14">
        <v>19.3</v>
      </c>
      <c r="R14">
        <v>18.5</v>
      </c>
      <c r="S14">
        <v>17.100000000000001</v>
      </c>
    </row>
    <row r="15" spans="1:19">
      <c r="A15" t="s">
        <v>160</v>
      </c>
      <c r="B15" t="s">
        <v>110</v>
      </c>
      <c r="C15" t="s">
        <v>110</v>
      </c>
      <c r="D15" t="s">
        <v>110</v>
      </c>
      <c r="E15" t="s">
        <v>110</v>
      </c>
      <c r="F15" t="s">
        <v>110</v>
      </c>
      <c r="G15" t="s">
        <v>110</v>
      </c>
      <c r="H15" t="s">
        <v>110</v>
      </c>
      <c r="I15">
        <v>11.4</v>
      </c>
      <c r="J15">
        <v>10.8</v>
      </c>
      <c r="K15">
        <v>10.3</v>
      </c>
      <c r="L15">
        <v>12.2</v>
      </c>
      <c r="M15">
        <v>15.2</v>
      </c>
      <c r="N15">
        <v>15.9</v>
      </c>
      <c r="O15">
        <v>17.3</v>
      </c>
      <c r="P15">
        <v>19.2</v>
      </c>
      <c r="Q15">
        <v>19.5</v>
      </c>
      <c r="R15">
        <v>18.899999999999999</v>
      </c>
      <c r="S15">
        <v>17.3</v>
      </c>
    </row>
    <row r="16" spans="1:19">
      <c r="A16" t="s">
        <v>279</v>
      </c>
      <c r="B16" t="s">
        <v>110</v>
      </c>
      <c r="C16" t="s">
        <v>110</v>
      </c>
      <c r="D16" t="s">
        <v>110</v>
      </c>
      <c r="E16" t="s">
        <v>110</v>
      </c>
      <c r="F16" t="s">
        <v>110</v>
      </c>
      <c r="G16" t="s">
        <v>110</v>
      </c>
      <c r="H16" t="s">
        <v>110</v>
      </c>
      <c r="I16">
        <v>12.1</v>
      </c>
      <c r="J16">
        <v>11.3</v>
      </c>
      <c r="K16">
        <v>10.7</v>
      </c>
      <c r="L16">
        <v>12.5</v>
      </c>
      <c r="M16">
        <v>15.7</v>
      </c>
      <c r="N16">
        <v>16.399999999999999</v>
      </c>
      <c r="O16">
        <v>17.899999999999999</v>
      </c>
      <c r="P16">
        <v>20.2</v>
      </c>
      <c r="Q16">
        <v>20.7</v>
      </c>
      <c r="R16">
        <v>20.3</v>
      </c>
      <c r="S16">
        <v>18.8</v>
      </c>
    </row>
    <row r="17" spans="1:19">
      <c r="A17" t="s">
        <v>161</v>
      </c>
      <c r="B17" t="s">
        <v>110</v>
      </c>
      <c r="C17" t="s">
        <v>110</v>
      </c>
      <c r="D17" t="s">
        <v>110</v>
      </c>
      <c r="E17" t="s">
        <v>110</v>
      </c>
      <c r="F17" t="s">
        <v>110</v>
      </c>
      <c r="G17" t="s">
        <v>110</v>
      </c>
      <c r="H17" t="s">
        <v>110</v>
      </c>
      <c r="I17">
        <v>12.1</v>
      </c>
      <c r="J17">
        <v>11.3</v>
      </c>
      <c r="K17">
        <v>10.7</v>
      </c>
      <c r="L17">
        <v>12.5</v>
      </c>
      <c r="M17">
        <v>15.7</v>
      </c>
      <c r="N17">
        <v>16.399999999999999</v>
      </c>
      <c r="O17">
        <v>17.899999999999999</v>
      </c>
      <c r="P17">
        <v>20.2</v>
      </c>
      <c r="Q17">
        <v>20.7</v>
      </c>
      <c r="R17">
        <v>20.3</v>
      </c>
      <c r="S17">
        <v>18.7</v>
      </c>
    </row>
    <row r="18" spans="1:19">
      <c r="A18" t="s">
        <v>162</v>
      </c>
      <c r="B18" t="s">
        <v>110</v>
      </c>
      <c r="C18" t="s">
        <v>110</v>
      </c>
      <c r="D18" t="s">
        <v>110</v>
      </c>
      <c r="E18" t="s">
        <v>110</v>
      </c>
      <c r="F18" t="s">
        <v>110</v>
      </c>
      <c r="G18" t="s">
        <v>110</v>
      </c>
      <c r="H18" t="s">
        <v>110</v>
      </c>
      <c r="I18">
        <v>12.1</v>
      </c>
      <c r="J18">
        <v>11.3</v>
      </c>
      <c r="K18">
        <v>10.7</v>
      </c>
      <c r="L18">
        <v>12.5</v>
      </c>
      <c r="M18">
        <v>15.6</v>
      </c>
      <c r="N18">
        <v>16.399999999999999</v>
      </c>
      <c r="O18">
        <v>17.899999999999999</v>
      </c>
      <c r="P18">
        <v>20.2</v>
      </c>
      <c r="Q18">
        <v>20.7</v>
      </c>
      <c r="R18">
        <v>20.3</v>
      </c>
      <c r="S18">
        <v>18.7</v>
      </c>
    </row>
    <row r="19" spans="1:19">
      <c r="A19" t="s">
        <v>21</v>
      </c>
      <c r="B19" t="s">
        <v>110</v>
      </c>
      <c r="C19">
        <v>12.6</v>
      </c>
      <c r="D19">
        <v>11</v>
      </c>
      <c r="E19">
        <v>10.8</v>
      </c>
      <c r="F19">
        <v>12.2</v>
      </c>
      <c r="G19">
        <v>14.1</v>
      </c>
      <c r="H19">
        <v>12.9</v>
      </c>
      <c r="I19">
        <v>14.7</v>
      </c>
      <c r="J19">
        <v>14.5</v>
      </c>
      <c r="K19">
        <v>12.8</v>
      </c>
      <c r="L19">
        <v>11.3</v>
      </c>
      <c r="M19">
        <v>13.5</v>
      </c>
      <c r="N19">
        <v>16.100000000000001</v>
      </c>
      <c r="O19">
        <v>13.3</v>
      </c>
      <c r="P19">
        <v>14.8</v>
      </c>
      <c r="Q19">
        <v>16.100000000000001</v>
      </c>
      <c r="R19">
        <v>16</v>
      </c>
      <c r="S19">
        <v>16.8</v>
      </c>
    </row>
    <row r="20" spans="1:19">
      <c r="A20" t="s">
        <v>22</v>
      </c>
      <c r="B20" t="s">
        <v>110</v>
      </c>
      <c r="C20" t="s">
        <v>110</v>
      </c>
      <c r="D20">
        <v>29.2</v>
      </c>
      <c r="E20">
        <v>33.799999999999997</v>
      </c>
      <c r="F20">
        <v>30.1</v>
      </c>
      <c r="G20">
        <v>24.2</v>
      </c>
      <c r="H20">
        <v>22.3</v>
      </c>
      <c r="I20">
        <v>20.3</v>
      </c>
      <c r="J20">
        <v>20.100000000000001</v>
      </c>
      <c r="K20">
        <v>16.2</v>
      </c>
      <c r="L20">
        <v>12.9</v>
      </c>
      <c r="M20">
        <v>17.899999999999999</v>
      </c>
      <c r="N20">
        <v>25.6</v>
      </c>
      <c r="O20">
        <v>25.5</v>
      </c>
      <c r="P20">
        <v>29.3</v>
      </c>
      <c r="Q20">
        <v>31.2</v>
      </c>
      <c r="R20">
        <v>28.3</v>
      </c>
      <c r="S20">
        <v>22.4</v>
      </c>
    </row>
    <row r="21" spans="1:19">
      <c r="A21" t="s">
        <v>23</v>
      </c>
      <c r="B21">
        <v>17.600000000000001</v>
      </c>
      <c r="C21">
        <v>22.5</v>
      </c>
      <c r="D21">
        <v>21.8</v>
      </c>
      <c r="E21">
        <v>21</v>
      </c>
      <c r="F21">
        <v>21.3</v>
      </c>
      <c r="G21">
        <v>23.7</v>
      </c>
      <c r="H21">
        <v>27.2</v>
      </c>
      <c r="I21">
        <v>26.7</v>
      </c>
      <c r="J21">
        <v>22.9</v>
      </c>
      <c r="K21">
        <v>19.899999999999999</v>
      </c>
      <c r="L21">
        <v>19.5</v>
      </c>
      <c r="M21">
        <v>25.6</v>
      </c>
      <c r="N21">
        <v>23.4</v>
      </c>
      <c r="O21">
        <v>24.7</v>
      </c>
      <c r="P21">
        <v>29.4</v>
      </c>
      <c r="Q21">
        <v>23.4</v>
      </c>
      <c r="R21">
        <v>22</v>
      </c>
      <c r="S21">
        <v>23.3</v>
      </c>
    </row>
    <row r="22" spans="1:19">
      <c r="A22" t="s">
        <v>24</v>
      </c>
      <c r="B22" t="s">
        <v>110</v>
      </c>
      <c r="C22">
        <v>9.4</v>
      </c>
      <c r="D22">
        <v>5.8</v>
      </c>
      <c r="E22">
        <v>6.5</v>
      </c>
      <c r="F22">
        <v>7.7</v>
      </c>
      <c r="G22">
        <v>7.4</v>
      </c>
      <c r="H22">
        <v>7.3</v>
      </c>
      <c r="I22">
        <v>6.7</v>
      </c>
      <c r="J22">
        <v>6.1</v>
      </c>
      <c r="K22">
        <v>4.8</v>
      </c>
      <c r="L22">
        <v>6.3</v>
      </c>
      <c r="M22">
        <v>10.6</v>
      </c>
      <c r="N22">
        <v>11.4</v>
      </c>
      <c r="O22">
        <v>12.3</v>
      </c>
      <c r="P22">
        <v>11.3</v>
      </c>
      <c r="Q22">
        <v>10.1</v>
      </c>
      <c r="R22">
        <v>10.5</v>
      </c>
      <c r="S22">
        <v>9.9</v>
      </c>
    </row>
    <row r="23" spans="1:19">
      <c r="A23" t="s">
        <v>124</v>
      </c>
      <c r="B23" t="s">
        <v>110</v>
      </c>
      <c r="C23" t="s">
        <v>110</v>
      </c>
      <c r="D23" t="s">
        <v>110</v>
      </c>
      <c r="E23" t="s">
        <v>110</v>
      </c>
      <c r="F23" t="s">
        <v>110</v>
      </c>
      <c r="G23" t="s">
        <v>110</v>
      </c>
      <c r="H23" t="s">
        <v>110</v>
      </c>
      <c r="I23">
        <v>19.3</v>
      </c>
      <c r="J23">
        <v>18.100000000000001</v>
      </c>
      <c r="K23">
        <v>16.399999999999999</v>
      </c>
      <c r="L23">
        <v>14.6</v>
      </c>
      <c r="M23">
        <v>14.7</v>
      </c>
      <c r="N23">
        <v>13.5</v>
      </c>
      <c r="O23">
        <v>12.5</v>
      </c>
      <c r="P23">
        <v>11.8</v>
      </c>
      <c r="Q23">
        <v>11.4</v>
      </c>
      <c r="R23">
        <v>11.3</v>
      </c>
      <c r="S23">
        <v>10.6</v>
      </c>
    </row>
    <row r="24" spans="1:19">
      <c r="A24" t="s">
        <v>26</v>
      </c>
      <c r="B24" t="s">
        <v>110</v>
      </c>
      <c r="C24" t="s">
        <v>110</v>
      </c>
      <c r="D24">
        <v>27.5</v>
      </c>
      <c r="E24">
        <v>25.1</v>
      </c>
      <c r="F24">
        <v>27.8</v>
      </c>
      <c r="G24">
        <v>14.8</v>
      </c>
      <c r="H24">
        <v>19</v>
      </c>
      <c r="I24" t="s">
        <v>110</v>
      </c>
      <c r="J24">
        <v>13.8</v>
      </c>
      <c r="K24">
        <v>9.6999999999999993</v>
      </c>
      <c r="L24">
        <v>17.2</v>
      </c>
      <c r="M24">
        <v>31.3</v>
      </c>
      <c r="N24">
        <v>26.6</v>
      </c>
      <c r="O24">
        <v>28</v>
      </c>
      <c r="P24">
        <v>23.8</v>
      </c>
      <c r="Q24">
        <v>16.7</v>
      </c>
      <c r="R24">
        <v>10.9</v>
      </c>
      <c r="S24">
        <v>13.7</v>
      </c>
    </row>
    <row r="25" spans="1:19">
      <c r="A25" t="s">
        <v>50</v>
      </c>
      <c r="B25" t="s">
        <v>110</v>
      </c>
      <c r="C25">
        <v>7.4</v>
      </c>
      <c r="D25">
        <v>6.2</v>
      </c>
      <c r="E25">
        <v>6.4</v>
      </c>
      <c r="F25">
        <v>7.5</v>
      </c>
      <c r="G25">
        <v>7.3</v>
      </c>
      <c r="H25">
        <v>7.1</v>
      </c>
      <c r="I25">
        <v>7.2</v>
      </c>
      <c r="J25">
        <v>6.8</v>
      </c>
      <c r="K25">
        <v>7.9</v>
      </c>
      <c r="L25">
        <v>12.2</v>
      </c>
      <c r="M25">
        <v>19.2</v>
      </c>
      <c r="N25">
        <v>23.4</v>
      </c>
      <c r="O25">
        <v>25</v>
      </c>
      <c r="P25">
        <v>24.4</v>
      </c>
      <c r="Q25">
        <v>19.3</v>
      </c>
      <c r="R25">
        <v>19.5</v>
      </c>
      <c r="S25">
        <v>16.100000000000001</v>
      </c>
    </row>
    <row r="26" spans="1:19">
      <c r="A26" t="s">
        <v>48</v>
      </c>
      <c r="B26">
        <v>9.6999999999999993</v>
      </c>
      <c r="C26">
        <v>11.1</v>
      </c>
      <c r="D26">
        <v>9.8000000000000007</v>
      </c>
      <c r="E26">
        <v>10.3</v>
      </c>
      <c r="F26">
        <v>9</v>
      </c>
      <c r="G26">
        <v>8.1999999999999993</v>
      </c>
      <c r="H26">
        <v>9.9</v>
      </c>
      <c r="I26">
        <v>8.6999999999999993</v>
      </c>
      <c r="J26">
        <v>8.1999999999999993</v>
      </c>
      <c r="K26">
        <v>7.6</v>
      </c>
      <c r="L26">
        <v>8</v>
      </c>
      <c r="M26">
        <v>10.6</v>
      </c>
      <c r="N26">
        <v>14.8</v>
      </c>
      <c r="O26">
        <v>22</v>
      </c>
      <c r="P26">
        <v>29</v>
      </c>
      <c r="Q26">
        <v>30.2</v>
      </c>
      <c r="R26">
        <v>27.8</v>
      </c>
      <c r="S26">
        <v>27.3</v>
      </c>
    </row>
    <row r="27" spans="1:19">
      <c r="A27" t="s">
        <v>27</v>
      </c>
      <c r="B27">
        <v>19</v>
      </c>
      <c r="C27">
        <v>16.5</v>
      </c>
      <c r="D27">
        <v>14.7</v>
      </c>
      <c r="E27">
        <v>11.8</v>
      </c>
      <c r="F27">
        <v>13.2</v>
      </c>
      <c r="G27">
        <v>13</v>
      </c>
      <c r="H27">
        <v>12.1</v>
      </c>
      <c r="I27">
        <v>10.6</v>
      </c>
      <c r="J27">
        <v>10.3</v>
      </c>
      <c r="K27">
        <v>11.2</v>
      </c>
      <c r="L27">
        <v>19.100000000000001</v>
      </c>
      <c r="M27">
        <v>25.9</v>
      </c>
      <c r="N27">
        <v>27.3</v>
      </c>
      <c r="O27">
        <v>30.7</v>
      </c>
      <c r="P27">
        <v>35</v>
      </c>
      <c r="Q27">
        <v>35</v>
      </c>
      <c r="R27">
        <v>33.1</v>
      </c>
      <c r="S27">
        <v>29.7</v>
      </c>
    </row>
    <row r="28" spans="1:19">
      <c r="A28" t="s">
        <v>28</v>
      </c>
      <c r="B28" t="s">
        <v>110</v>
      </c>
      <c r="C28" t="s">
        <v>110</v>
      </c>
      <c r="D28" t="s">
        <v>110</v>
      </c>
      <c r="E28" t="s">
        <v>110</v>
      </c>
      <c r="F28" t="s">
        <v>110</v>
      </c>
      <c r="G28">
        <v>12.2</v>
      </c>
      <c r="H28">
        <v>12.3</v>
      </c>
      <c r="I28">
        <v>13.1</v>
      </c>
      <c r="J28">
        <v>12.5</v>
      </c>
      <c r="K28">
        <v>10.8</v>
      </c>
      <c r="L28">
        <v>11.8</v>
      </c>
      <c r="M28">
        <v>14.8</v>
      </c>
      <c r="N28">
        <v>15.2</v>
      </c>
      <c r="O28">
        <v>15.3</v>
      </c>
      <c r="P28">
        <v>16.399999999999999</v>
      </c>
      <c r="Q28">
        <v>16.600000000000001</v>
      </c>
      <c r="R28">
        <v>17.8</v>
      </c>
      <c r="S28">
        <v>18.2</v>
      </c>
    </row>
    <row r="29" spans="1:19">
      <c r="A29" t="s">
        <v>69</v>
      </c>
      <c r="B29" t="s">
        <v>110</v>
      </c>
      <c r="C29" t="s">
        <v>110</v>
      </c>
      <c r="D29" t="s">
        <v>110</v>
      </c>
      <c r="E29" t="s">
        <v>110</v>
      </c>
      <c r="F29">
        <v>15</v>
      </c>
      <c r="G29">
        <v>15.4</v>
      </c>
      <c r="H29">
        <v>15.1</v>
      </c>
      <c r="I29">
        <v>12.8</v>
      </c>
      <c r="J29">
        <v>13.3</v>
      </c>
      <c r="K29">
        <v>14.4</v>
      </c>
      <c r="L29">
        <v>10.3</v>
      </c>
      <c r="M29">
        <v>11.2</v>
      </c>
      <c r="N29">
        <v>15.2</v>
      </c>
      <c r="O29">
        <v>17.2</v>
      </c>
      <c r="P29">
        <v>20.7</v>
      </c>
      <c r="Q29">
        <v>24</v>
      </c>
      <c r="R29">
        <v>26.7</v>
      </c>
      <c r="S29">
        <v>22.3</v>
      </c>
    </row>
    <row r="30" spans="1:19">
      <c r="A30" t="s">
        <v>29</v>
      </c>
      <c r="B30" t="s">
        <v>110</v>
      </c>
      <c r="C30" t="s">
        <v>110</v>
      </c>
      <c r="D30">
        <v>10.5</v>
      </c>
      <c r="E30">
        <v>10.3</v>
      </c>
      <c r="F30">
        <v>10</v>
      </c>
      <c r="G30">
        <v>9.6</v>
      </c>
      <c r="H30">
        <v>9.8000000000000007</v>
      </c>
      <c r="I30">
        <v>9.5</v>
      </c>
      <c r="J30">
        <v>8</v>
      </c>
      <c r="K30">
        <v>8.1</v>
      </c>
      <c r="L30">
        <v>8.6999999999999993</v>
      </c>
      <c r="M30">
        <v>10.3</v>
      </c>
      <c r="N30">
        <v>10.9</v>
      </c>
      <c r="O30">
        <v>12.3</v>
      </c>
      <c r="P30">
        <v>14.9</v>
      </c>
      <c r="Q30">
        <v>16.7</v>
      </c>
      <c r="R30">
        <v>17.7</v>
      </c>
      <c r="S30">
        <v>15.8</v>
      </c>
    </row>
    <row r="31" spans="1:19">
      <c r="A31" t="s">
        <v>30</v>
      </c>
      <c r="B31" t="s">
        <v>110</v>
      </c>
      <c r="C31" t="s">
        <v>110</v>
      </c>
      <c r="D31" t="s">
        <v>110</v>
      </c>
      <c r="E31" t="s">
        <v>110</v>
      </c>
      <c r="F31" t="s">
        <v>110</v>
      </c>
      <c r="G31" t="s">
        <v>110</v>
      </c>
      <c r="H31">
        <v>6.7</v>
      </c>
      <c r="I31">
        <v>5.6</v>
      </c>
      <c r="J31">
        <v>4.5</v>
      </c>
      <c r="K31">
        <v>4.2</v>
      </c>
      <c r="L31">
        <v>5</v>
      </c>
      <c r="M31">
        <v>7.1</v>
      </c>
      <c r="N31">
        <v>5.8</v>
      </c>
      <c r="O31">
        <v>10.1</v>
      </c>
      <c r="P31">
        <v>15</v>
      </c>
      <c r="Q31">
        <v>21.2</v>
      </c>
      <c r="R31">
        <v>20.5</v>
      </c>
      <c r="S31">
        <v>15.4</v>
      </c>
    </row>
    <row r="32" spans="1:19">
      <c r="A32" t="s">
        <v>31</v>
      </c>
      <c r="B32">
        <v>18.7</v>
      </c>
      <c r="C32">
        <v>23</v>
      </c>
      <c r="D32">
        <v>23.1</v>
      </c>
      <c r="E32">
        <v>20.399999999999999</v>
      </c>
      <c r="F32">
        <v>20</v>
      </c>
      <c r="G32">
        <v>19.5</v>
      </c>
      <c r="H32">
        <v>20</v>
      </c>
      <c r="I32">
        <v>15.4</v>
      </c>
      <c r="J32">
        <v>12.8</v>
      </c>
      <c r="K32">
        <v>8.6</v>
      </c>
      <c r="L32">
        <v>19.5</v>
      </c>
      <c r="M32">
        <v>32</v>
      </c>
      <c r="N32">
        <v>33.700000000000003</v>
      </c>
      <c r="O32">
        <v>30.4</v>
      </c>
      <c r="P32">
        <v>25.7</v>
      </c>
      <c r="Q32">
        <v>27.4</v>
      </c>
      <c r="R32">
        <v>22.8</v>
      </c>
      <c r="S32">
        <v>23.8</v>
      </c>
    </row>
    <row r="33" spans="1:19">
      <c r="A33" t="s">
        <v>32</v>
      </c>
      <c r="B33">
        <v>18.7</v>
      </c>
      <c r="C33">
        <v>18.399999999999999</v>
      </c>
      <c r="D33">
        <v>26</v>
      </c>
      <c r="E33">
        <v>26.1</v>
      </c>
      <c r="F33">
        <v>21.8</v>
      </c>
      <c r="G33">
        <v>15</v>
      </c>
      <c r="H33">
        <v>17.2</v>
      </c>
      <c r="I33">
        <v>13.1</v>
      </c>
      <c r="J33">
        <v>7.8</v>
      </c>
      <c r="K33">
        <v>7.4</v>
      </c>
      <c r="L33">
        <v>17</v>
      </c>
      <c r="M33">
        <v>33.200000000000003</v>
      </c>
      <c r="N33">
        <v>40.6</v>
      </c>
      <c r="O33">
        <v>39.4</v>
      </c>
      <c r="P33">
        <v>39.700000000000003</v>
      </c>
      <c r="Q33">
        <v>30.8</v>
      </c>
      <c r="R33">
        <v>25.6</v>
      </c>
      <c r="S33">
        <v>25</v>
      </c>
    </row>
    <row r="34" spans="1:19">
      <c r="A34" t="s">
        <v>33</v>
      </c>
      <c r="B34" t="s">
        <v>110</v>
      </c>
      <c r="C34" t="s">
        <v>110</v>
      </c>
      <c r="D34" t="s">
        <v>110</v>
      </c>
      <c r="E34" t="s">
        <v>110</v>
      </c>
      <c r="F34" t="s">
        <v>110</v>
      </c>
      <c r="G34">
        <v>4</v>
      </c>
      <c r="H34">
        <v>7</v>
      </c>
      <c r="I34">
        <v>6.4</v>
      </c>
      <c r="J34">
        <v>6.6</v>
      </c>
      <c r="K34">
        <v>5.8</v>
      </c>
      <c r="L34">
        <v>5.8</v>
      </c>
      <c r="M34">
        <v>8.4</v>
      </c>
      <c r="N34">
        <v>5</v>
      </c>
      <c r="O34">
        <v>9.3000000000000007</v>
      </c>
      <c r="P34">
        <v>10.7</v>
      </c>
      <c r="Q34">
        <v>10.6</v>
      </c>
      <c r="R34">
        <v>7.8</v>
      </c>
      <c r="S34">
        <v>11.8</v>
      </c>
    </row>
    <row r="35" spans="1:19">
      <c r="A35" t="s">
        <v>34</v>
      </c>
      <c r="B35" t="s">
        <v>110</v>
      </c>
      <c r="C35">
        <v>13</v>
      </c>
      <c r="D35">
        <v>10.8</v>
      </c>
      <c r="E35">
        <v>10.8</v>
      </c>
      <c r="F35">
        <v>12</v>
      </c>
      <c r="G35">
        <v>11.5</v>
      </c>
      <c r="H35">
        <v>12.2</v>
      </c>
      <c r="I35">
        <v>15.3</v>
      </c>
      <c r="J35">
        <v>17.100000000000001</v>
      </c>
      <c r="K35">
        <v>18.8</v>
      </c>
      <c r="L35">
        <v>20.3</v>
      </c>
      <c r="M35">
        <v>23.7</v>
      </c>
      <c r="N35">
        <v>25.2</v>
      </c>
      <c r="O35">
        <v>24.8</v>
      </c>
      <c r="P35">
        <v>24.2</v>
      </c>
      <c r="Q35">
        <v>21.1</v>
      </c>
      <c r="R35">
        <v>17.7</v>
      </c>
      <c r="S35">
        <v>16</v>
      </c>
    </row>
    <row r="36" spans="1:19">
      <c r="A36" t="s">
        <v>35</v>
      </c>
      <c r="B36" t="s">
        <v>110</v>
      </c>
      <c r="C36" t="s">
        <v>110</v>
      </c>
      <c r="D36" t="s">
        <v>110</v>
      </c>
      <c r="E36" t="s">
        <v>110</v>
      </c>
      <c r="F36">
        <v>8.4</v>
      </c>
      <c r="G36">
        <v>10.3</v>
      </c>
      <c r="H36">
        <v>8.5</v>
      </c>
      <c r="I36">
        <v>9.6999999999999993</v>
      </c>
      <c r="J36">
        <v>8.6999999999999993</v>
      </c>
      <c r="K36">
        <v>8</v>
      </c>
      <c r="L36">
        <v>8.5</v>
      </c>
      <c r="M36">
        <v>9.6</v>
      </c>
      <c r="N36">
        <v>10.5</v>
      </c>
      <c r="O36">
        <v>9.3000000000000007</v>
      </c>
      <c r="P36">
        <v>9.6999999999999993</v>
      </c>
      <c r="Q36">
        <v>10.3</v>
      </c>
      <c r="R36">
        <v>8.9</v>
      </c>
      <c r="S36">
        <v>9</v>
      </c>
    </row>
    <row r="37" spans="1:19">
      <c r="A37" t="s">
        <v>36</v>
      </c>
      <c r="B37" t="s">
        <v>110</v>
      </c>
      <c r="C37" t="s">
        <v>110</v>
      </c>
      <c r="D37">
        <v>4.0999999999999996</v>
      </c>
      <c r="E37">
        <v>3.1</v>
      </c>
      <c r="F37">
        <v>4.4000000000000004</v>
      </c>
      <c r="G37">
        <v>5.9</v>
      </c>
      <c r="H37">
        <v>7</v>
      </c>
      <c r="I37">
        <v>6.8</v>
      </c>
      <c r="J37">
        <v>5.9</v>
      </c>
      <c r="K37">
        <v>4.8</v>
      </c>
      <c r="L37">
        <v>4.3</v>
      </c>
      <c r="M37">
        <v>5.9</v>
      </c>
      <c r="N37">
        <v>6.9</v>
      </c>
      <c r="O37">
        <v>8.3000000000000007</v>
      </c>
      <c r="P37">
        <v>9.6</v>
      </c>
      <c r="Q37">
        <v>11.9</v>
      </c>
      <c r="R37">
        <v>11.6</v>
      </c>
      <c r="S37">
        <v>10.7</v>
      </c>
    </row>
    <row r="38" spans="1:19">
      <c r="A38" t="s">
        <v>37</v>
      </c>
      <c r="B38" t="s">
        <v>110</v>
      </c>
      <c r="C38">
        <v>5.9</v>
      </c>
      <c r="D38">
        <v>6</v>
      </c>
      <c r="E38">
        <v>6.6</v>
      </c>
      <c r="F38">
        <v>7</v>
      </c>
      <c r="G38">
        <v>8.4</v>
      </c>
      <c r="H38">
        <v>10.1</v>
      </c>
      <c r="I38">
        <v>10.8</v>
      </c>
      <c r="J38">
        <v>9.1999999999999993</v>
      </c>
      <c r="K38">
        <v>8.4</v>
      </c>
      <c r="L38">
        <v>9.3000000000000007</v>
      </c>
      <c r="M38">
        <v>10.8</v>
      </c>
      <c r="N38">
        <v>7.9</v>
      </c>
      <c r="O38">
        <v>9.1999999999999993</v>
      </c>
      <c r="P38">
        <v>10</v>
      </c>
      <c r="Q38">
        <v>10.199999999999999</v>
      </c>
      <c r="R38">
        <v>11.7</v>
      </c>
      <c r="S38">
        <v>11.6</v>
      </c>
    </row>
    <row r="39" spans="1:19">
      <c r="A39" t="s">
        <v>38</v>
      </c>
      <c r="B39" t="s">
        <v>110</v>
      </c>
      <c r="C39" t="s">
        <v>110</v>
      </c>
      <c r="D39">
        <v>22</v>
      </c>
      <c r="E39">
        <v>24.5</v>
      </c>
      <c r="F39">
        <v>27.6</v>
      </c>
      <c r="G39">
        <v>28.2</v>
      </c>
      <c r="H39">
        <v>27.1</v>
      </c>
      <c r="I39">
        <v>27.2</v>
      </c>
      <c r="J39">
        <v>20.100000000000001</v>
      </c>
      <c r="K39">
        <v>13.9</v>
      </c>
      <c r="L39">
        <v>12.3</v>
      </c>
      <c r="M39">
        <v>16.8</v>
      </c>
      <c r="N39">
        <v>18.100000000000001</v>
      </c>
      <c r="O39">
        <v>17.899999999999999</v>
      </c>
      <c r="P39">
        <v>19.600000000000001</v>
      </c>
      <c r="Q39">
        <v>19.899999999999999</v>
      </c>
      <c r="R39">
        <v>17.5</v>
      </c>
      <c r="S39">
        <v>15.2</v>
      </c>
    </row>
    <row r="40" spans="1:19">
      <c r="A40" t="s">
        <v>56</v>
      </c>
      <c r="B40">
        <v>5</v>
      </c>
      <c r="C40">
        <v>4.5999999999999996</v>
      </c>
      <c r="D40">
        <v>4</v>
      </c>
      <c r="E40">
        <v>4.4000000000000004</v>
      </c>
      <c r="F40">
        <v>6.5</v>
      </c>
      <c r="G40">
        <v>6.8</v>
      </c>
      <c r="H40">
        <v>7.8</v>
      </c>
      <c r="I40">
        <v>8.6</v>
      </c>
      <c r="J40">
        <v>9</v>
      </c>
      <c r="K40">
        <v>8.4</v>
      </c>
      <c r="L40">
        <v>8.6</v>
      </c>
      <c r="M40">
        <v>11.9</v>
      </c>
      <c r="N40">
        <v>12.7</v>
      </c>
      <c r="O40">
        <v>15.6</v>
      </c>
      <c r="P40">
        <v>18.899999999999999</v>
      </c>
      <c r="Q40">
        <v>17.100000000000001</v>
      </c>
      <c r="R40">
        <v>15.6</v>
      </c>
      <c r="S40">
        <v>13.7</v>
      </c>
    </row>
    <row r="41" spans="1:19">
      <c r="A41" t="s">
        <v>39</v>
      </c>
      <c r="B41" t="s">
        <v>110</v>
      </c>
      <c r="C41">
        <v>6.4</v>
      </c>
      <c r="D41">
        <v>5.6</v>
      </c>
      <c r="E41">
        <v>6.4</v>
      </c>
      <c r="F41">
        <v>8.6</v>
      </c>
      <c r="G41">
        <v>6.9</v>
      </c>
      <c r="H41">
        <v>9.5</v>
      </c>
      <c r="I41">
        <v>8</v>
      </c>
      <c r="J41">
        <v>9</v>
      </c>
      <c r="K41">
        <v>8.6999999999999993</v>
      </c>
      <c r="L41">
        <v>8.5</v>
      </c>
      <c r="M41">
        <v>7.9</v>
      </c>
      <c r="N41">
        <v>7.2</v>
      </c>
      <c r="O41">
        <v>8.9</v>
      </c>
      <c r="P41">
        <v>7.6</v>
      </c>
      <c r="Q41">
        <v>7.4</v>
      </c>
      <c r="R41">
        <v>7.6</v>
      </c>
      <c r="S41">
        <v>9.4</v>
      </c>
    </row>
    <row r="42" spans="1:19">
      <c r="A42" t="s">
        <v>40</v>
      </c>
      <c r="B42" t="s">
        <v>110</v>
      </c>
      <c r="C42">
        <v>12.6</v>
      </c>
      <c r="D42">
        <v>10.4</v>
      </c>
      <c r="E42">
        <v>10.8</v>
      </c>
      <c r="F42">
        <v>10.6</v>
      </c>
      <c r="G42">
        <v>9.5</v>
      </c>
      <c r="H42">
        <v>9.6</v>
      </c>
      <c r="I42">
        <v>9.6999999999999993</v>
      </c>
      <c r="J42">
        <v>8.1</v>
      </c>
      <c r="K42">
        <v>5.8</v>
      </c>
      <c r="L42">
        <v>5.4</v>
      </c>
      <c r="M42">
        <v>10.3</v>
      </c>
      <c r="N42">
        <v>12.7</v>
      </c>
      <c r="O42">
        <v>15.6</v>
      </c>
      <c r="P42">
        <v>17.2</v>
      </c>
      <c r="Q42">
        <v>19.3</v>
      </c>
      <c r="R42">
        <v>14.8</v>
      </c>
      <c r="S42">
        <v>13.5</v>
      </c>
    </row>
    <row r="43" spans="1:19">
      <c r="A43" s="635" t="s">
        <v>41</v>
      </c>
      <c r="B43" s="635">
        <v>28</v>
      </c>
      <c r="C43" s="635">
        <v>35.6</v>
      </c>
      <c r="D43" s="635">
        <v>37.9</v>
      </c>
      <c r="E43" s="635">
        <v>43.5</v>
      </c>
      <c r="F43" s="635">
        <v>46.4</v>
      </c>
      <c r="G43" s="635">
        <v>48.7</v>
      </c>
      <c r="H43" s="635">
        <v>50.7</v>
      </c>
      <c r="I43" s="635">
        <v>52.9</v>
      </c>
      <c r="J43" s="635">
        <v>46.7</v>
      </c>
      <c r="K43" s="635">
        <v>44.4</v>
      </c>
      <c r="L43" s="635">
        <v>34.700000000000003</v>
      </c>
      <c r="M43" s="635">
        <v>45.3</v>
      </c>
      <c r="N43" s="635">
        <v>43.2</v>
      </c>
      <c r="O43" s="635">
        <v>45.4</v>
      </c>
      <c r="P43" s="635">
        <v>43.6</v>
      </c>
      <c r="Q43" s="635">
        <v>45.4</v>
      </c>
      <c r="R43" s="635">
        <v>42</v>
      </c>
      <c r="S43" s="635">
        <v>36.200000000000003</v>
      </c>
    </row>
    <row r="44" spans="1:19">
      <c r="A44" t="s">
        <v>42</v>
      </c>
      <c r="B44" t="s">
        <v>110</v>
      </c>
      <c r="C44">
        <v>14.6</v>
      </c>
      <c r="D44">
        <v>13</v>
      </c>
      <c r="E44">
        <v>12.8</v>
      </c>
      <c r="F44">
        <v>13.8</v>
      </c>
      <c r="G44">
        <v>14</v>
      </c>
      <c r="H44">
        <v>12.9</v>
      </c>
      <c r="I44">
        <v>13</v>
      </c>
      <c r="J44">
        <v>11.6</v>
      </c>
      <c r="K44">
        <v>11.2</v>
      </c>
      <c r="L44">
        <v>11.3</v>
      </c>
      <c r="M44">
        <v>14.3</v>
      </c>
      <c r="N44">
        <v>14.5</v>
      </c>
      <c r="O44">
        <v>14.3</v>
      </c>
      <c r="P44">
        <v>13.6</v>
      </c>
      <c r="Q44">
        <v>15.4</v>
      </c>
      <c r="R44">
        <v>16.399999999999999</v>
      </c>
      <c r="S44">
        <v>15.9</v>
      </c>
    </row>
    <row r="45" spans="1:19">
      <c r="A45" t="s">
        <v>43</v>
      </c>
      <c r="B45" t="s">
        <v>110</v>
      </c>
      <c r="C45" t="s">
        <v>110</v>
      </c>
      <c r="D45" t="s">
        <v>110</v>
      </c>
      <c r="E45">
        <v>7.9</v>
      </c>
      <c r="F45">
        <v>8</v>
      </c>
      <c r="G45">
        <v>9.1999999999999993</v>
      </c>
      <c r="H45">
        <v>10</v>
      </c>
      <c r="I45">
        <v>12.6</v>
      </c>
      <c r="J45">
        <v>10.7</v>
      </c>
      <c r="K45">
        <v>11.3</v>
      </c>
      <c r="L45">
        <v>11.2</v>
      </c>
      <c r="M45">
        <v>15.1</v>
      </c>
      <c r="N45">
        <v>15.2</v>
      </c>
      <c r="O45">
        <v>15.8</v>
      </c>
      <c r="P45">
        <v>17.2</v>
      </c>
      <c r="Q45">
        <v>17.600000000000001</v>
      </c>
      <c r="R45">
        <v>17.899999999999999</v>
      </c>
      <c r="S45">
        <v>17.399999999999999</v>
      </c>
    </row>
    <row r="46" spans="1:19">
      <c r="A46" t="s">
        <v>60</v>
      </c>
      <c r="B46" t="s">
        <v>110</v>
      </c>
      <c r="C46">
        <v>9.1999999999999993</v>
      </c>
      <c r="D46">
        <v>8.3000000000000007</v>
      </c>
      <c r="E46">
        <v>7.9</v>
      </c>
      <c r="F46">
        <v>8.4</v>
      </c>
      <c r="G46">
        <v>7.6</v>
      </c>
      <c r="H46">
        <v>8</v>
      </c>
      <c r="I46">
        <v>8.4</v>
      </c>
      <c r="J46">
        <v>8.9</v>
      </c>
      <c r="K46">
        <v>9</v>
      </c>
      <c r="L46">
        <v>11.3</v>
      </c>
      <c r="M46">
        <v>13.3</v>
      </c>
      <c r="N46">
        <v>14.1</v>
      </c>
      <c r="O46">
        <v>15</v>
      </c>
      <c r="P46">
        <v>14</v>
      </c>
      <c r="Q46">
        <v>13.3</v>
      </c>
      <c r="R46">
        <v>10.4</v>
      </c>
      <c r="S46">
        <v>8.4</v>
      </c>
    </row>
    <row r="47" spans="1:19">
      <c r="A47" s="252" t="s">
        <v>64</v>
      </c>
      <c r="B47" s="670">
        <f>AVERAGE(B19:B46)</f>
        <v>16.671428571428571</v>
      </c>
      <c r="C47" s="670">
        <f t="shared" ref="C47:S47" si="0">AVERAGE(C19:C46)</f>
        <v>13.924999999999999</v>
      </c>
      <c r="D47" s="670">
        <f t="shared" si="0"/>
        <v>14.652380952380952</v>
      </c>
      <c r="E47" s="670">
        <f t="shared" si="0"/>
        <v>14.6</v>
      </c>
      <c r="F47" s="670">
        <f t="shared" si="0"/>
        <v>14.887500000000001</v>
      </c>
      <c r="G47" s="670">
        <f t="shared" si="0"/>
        <v>13.669230769230769</v>
      </c>
      <c r="H47" s="670">
        <f t="shared" si="0"/>
        <v>14.048148148148146</v>
      </c>
      <c r="I47" s="670">
        <f t="shared" si="0"/>
        <v>13.81851851851852</v>
      </c>
      <c r="J47" s="670">
        <f t="shared" si="0"/>
        <v>12.546428571428573</v>
      </c>
      <c r="K47" s="670">
        <f t="shared" si="0"/>
        <v>11.375</v>
      </c>
      <c r="L47" s="670">
        <f t="shared" si="0"/>
        <v>12.317857142857145</v>
      </c>
      <c r="M47" s="670">
        <f t="shared" si="0"/>
        <v>16.828571428571429</v>
      </c>
      <c r="N47" s="670">
        <f t="shared" si="0"/>
        <v>17.739285714285714</v>
      </c>
      <c r="O47" s="670">
        <f t="shared" si="0"/>
        <v>18.860714285714288</v>
      </c>
      <c r="P47" s="670">
        <f t="shared" si="0"/>
        <v>19.896428571428572</v>
      </c>
      <c r="Q47" s="670">
        <f t="shared" si="0"/>
        <v>19.628571428571426</v>
      </c>
      <c r="R47" s="670">
        <f t="shared" si="0"/>
        <v>18.228571428571431</v>
      </c>
      <c r="S47" s="670">
        <f t="shared" si="0"/>
        <v>17.110714285714284</v>
      </c>
    </row>
    <row r="48" spans="1:19">
      <c r="A48" s="252" t="s">
        <v>3323</v>
      </c>
      <c r="B48" s="670">
        <f>STDEV(B19:B46)</f>
        <v>7.3900190089323132</v>
      </c>
      <c r="C48" s="670">
        <f t="shared" ref="C48:S48" si="1">STDEV(C19:C46)</f>
        <v>7.9937892558327253</v>
      </c>
      <c r="D48" s="670">
        <f t="shared" si="1"/>
        <v>9.7054942711651258</v>
      </c>
      <c r="E48" s="670">
        <f t="shared" si="1"/>
        <v>10.466499847017582</v>
      </c>
      <c r="F48" s="670">
        <f t="shared" si="1"/>
        <v>9.9658247548047036</v>
      </c>
      <c r="G48" s="670">
        <f t="shared" si="1"/>
        <v>9.3466044842293066</v>
      </c>
      <c r="H48" s="670">
        <f t="shared" si="1"/>
        <v>9.4052510034951471</v>
      </c>
      <c r="I48" s="670">
        <f t="shared" si="1"/>
        <v>9.6259280086903871</v>
      </c>
      <c r="J48" s="670">
        <f t="shared" si="1"/>
        <v>8.2099525032621301</v>
      </c>
      <c r="K48" s="670">
        <f t="shared" si="1"/>
        <v>7.6746154445823676</v>
      </c>
      <c r="L48" s="670">
        <f t="shared" si="1"/>
        <v>6.3888243613028406</v>
      </c>
      <c r="M48" s="670">
        <f t="shared" si="1"/>
        <v>9.5165686760028869</v>
      </c>
      <c r="N48" s="670">
        <f t="shared" si="1"/>
        <v>9.9441901625732267</v>
      </c>
      <c r="O48" s="670">
        <f t="shared" si="1"/>
        <v>9.5216065904600331</v>
      </c>
      <c r="P48" s="670">
        <f t="shared" si="1"/>
        <v>9.4132877769930428</v>
      </c>
      <c r="Q48" s="670">
        <f t="shared" si="1"/>
        <v>8.8233216699271217</v>
      </c>
      <c r="R48" s="670">
        <f t="shared" si="1"/>
        <v>8.1506126624007127</v>
      </c>
      <c r="S48" s="670">
        <f t="shared" si="1"/>
        <v>6.8631241825406031</v>
      </c>
    </row>
    <row r="49" spans="1:19">
      <c r="A49" s="671" t="s">
        <v>3324</v>
      </c>
      <c r="B49" s="672">
        <f>-(B43-B47)/B48</f>
        <v>-1.5329556547660552</v>
      </c>
      <c r="C49" s="672">
        <f t="shared" ref="C49:S49" si="2">-(C43-C47)/C48</f>
        <v>-2.7114800386043059</v>
      </c>
      <c r="D49" s="672">
        <f t="shared" si="2"/>
        <v>-2.3953050095230455</v>
      </c>
      <c r="E49" s="672">
        <f t="shared" si="2"/>
        <v>-2.7611905051749486</v>
      </c>
      <c r="F49" s="672">
        <f t="shared" si="2"/>
        <v>-3.1620564052972386</v>
      </c>
      <c r="G49" s="672">
        <f t="shared" si="2"/>
        <v>-3.747967434577689</v>
      </c>
      <c r="H49" s="672">
        <f t="shared" si="2"/>
        <v>-3.8969562681773642</v>
      </c>
      <c r="I49" s="672">
        <f t="shared" si="2"/>
        <v>-4.0600222073340158</v>
      </c>
      <c r="J49" s="672">
        <f t="shared" si="2"/>
        <v>-4.1600205865991189</v>
      </c>
      <c r="K49" s="672">
        <f t="shared" si="2"/>
        <v>-4.3031472050254802</v>
      </c>
      <c r="L49" s="672">
        <f t="shared" si="2"/>
        <v>-3.5033273089665253</v>
      </c>
      <c r="M49" s="672">
        <f t="shared" si="2"/>
        <v>-2.9917746133879666</v>
      </c>
      <c r="N49" s="672">
        <f t="shared" si="2"/>
        <v>-2.5603607603503331</v>
      </c>
      <c r="O49" s="672">
        <f t="shared" si="2"/>
        <v>-2.7872697177886105</v>
      </c>
      <c r="P49" s="672">
        <f t="shared" si="2"/>
        <v>-2.5180969699561486</v>
      </c>
      <c r="Q49" s="672">
        <f t="shared" si="2"/>
        <v>-2.9208306730181173</v>
      </c>
      <c r="R49" s="672">
        <f t="shared" si="2"/>
        <v>-2.9165204575464196</v>
      </c>
      <c r="S49" s="672">
        <f t="shared" si="2"/>
        <v>-2.7814279920575786</v>
      </c>
    </row>
    <row r="51" spans="1:19">
      <c r="A51" t="s">
        <v>156</v>
      </c>
      <c r="B51" t="s">
        <v>157</v>
      </c>
    </row>
    <row r="52" spans="1:19">
      <c r="A52" t="s">
        <v>158</v>
      </c>
      <c r="B52" t="s">
        <v>206</v>
      </c>
    </row>
    <row r="53" spans="1:19">
      <c r="A53" s="252" t="s">
        <v>207</v>
      </c>
      <c r="B53" s="252" t="s">
        <v>209</v>
      </c>
    </row>
    <row r="54" spans="1:19">
      <c r="A54" t="s">
        <v>122</v>
      </c>
      <c r="B54" t="s">
        <v>186</v>
      </c>
    </row>
    <row r="56" spans="1:19">
      <c r="A56" s="252" t="s">
        <v>123</v>
      </c>
      <c r="B56" s="252" t="s">
        <v>514</v>
      </c>
      <c r="C56" s="252" t="s">
        <v>515</v>
      </c>
      <c r="D56" s="252" t="s">
        <v>516</v>
      </c>
      <c r="E56" s="252" t="s">
        <v>517</v>
      </c>
      <c r="F56" s="252" t="s">
        <v>518</v>
      </c>
      <c r="G56" s="252" t="s">
        <v>519</v>
      </c>
      <c r="H56" s="252" t="s">
        <v>520</v>
      </c>
      <c r="I56" s="252" t="s">
        <v>521</v>
      </c>
      <c r="J56" s="252" t="s">
        <v>522</v>
      </c>
      <c r="K56" s="252" t="s">
        <v>523</v>
      </c>
      <c r="L56" s="252" t="s">
        <v>524</v>
      </c>
      <c r="M56" s="252" t="s">
        <v>525</v>
      </c>
      <c r="N56" s="252" t="s">
        <v>526</v>
      </c>
      <c r="O56" s="252" t="s">
        <v>145</v>
      </c>
      <c r="P56" s="252" t="s">
        <v>146</v>
      </c>
      <c r="Q56" s="252" t="s">
        <v>147</v>
      </c>
      <c r="R56" s="252" t="s">
        <v>527</v>
      </c>
      <c r="S56" s="252" t="s">
        <v>528</v>
      </c>
    </row>
    <row r="57" spans="1:19">
      <c r="A57" t="s">
        <v>159</v>
      </c>
      <c r="B57" t="s">
        <v>110</v>
      </c>
      <c r="C57" t="s">
        <v>110</v>
      </c>
      <c r="D57" t="s">
        <v>110</v>
      </c>
      <c r="E57" t="s">
        <v>110</v>
      </c>
      <c r="F57" t="s">
        <v>110</v>
      </c>
      <c r="G57" t="s">
        <v>110</v>
      </c>
      <c r="H57" t="s">
        <v>110</v>
      </c>
      <c r="I57">
        <v>9.1</v>
      </c>
      <c r="J57">
        <v>7.9</v>
      </c>
      <c r="K57">
        <v>6.7</v>
      </c>
      <c r="L57">
        <v>6.8</v>
      </c>
      <c r="M57">
        <v>8.8000000000000007</v>
      </c>
      <c r="N57">
        <v>8.9</v>
      </c>
      <c r="O57">
        <v>9.1999999999999993</v>
      </c>
      <c r="P57">
        <v>10</v>
      </c>
      <c r="Q57">
        <v>9.9</v>
      </c>
      <c r="R57">
        <v>9.3000000000000007</v>
      </c>
      <c r="S57">
        <v>8.5</v>
      </c>
    </row>
    <row r="58" spans="1:19">
      <c r="A58" t="s">
        <v>278</v>
      </c>
      <c r="B58" t="s">
        <v>110</v>
      </c>
      <c r="C58" t="s">
        <v>110</v>
      </c>
      <c r="D58" t="s">
        <v>110</v>
      </c>
      <c r="E58" t="s">
        <v>110</v>
      </c>
      <c r="F58" t="s">
        <v>110</v>
      </c>
      <c r="G58" t="s">
        <v>110</v>
      </c>
      <c r="H58" t="s">
        <v>110</v>
      </c>
      <c r="I58">
        <v>9</v>
      </c>
      <c r="J58">
        <v>7.9</v>
      </c>
      <c r="K58">
        <v>6.7</v>
      </c>
      <c r="L58">
        <v>6.7</v>
      </c>
      <c r="M58">
        <v>8.6999999999999993</v>
      </c>
      <c r="N58">
        <v>8.9</v>
      </c>
      <c r="O58">
        <v>9.1999999999999993</v>
      </c>
      <c r="P58">
        <v>9.9</v>
      </c>
      <c r="Q58">
        <v>9.8000000000000007</v>
      </c>
      <c r="R58">
        <v>9.1999999999999993</v>
      </c>
      <c r="S58">
        <v>8.4</v>
      </c>
    </row>
    <row r="59" spans="1:19">
      <c r="A59" t="s">
        <v>160</v>
      </c>
      <c r="B59" t="s">
        <v>110</v>
      </c>
      <c r="C59" t="s">
        <v>110</v>
      </c>
      <c r="D59" t="s">
        <v>110</v>
      </c>
      <c r="E59" t="s">
        <v>110</v>
      </c>
      <c r="F59" t="s">
        <v>110</v>
      </c>
      <c r="G59" t="s">
        <v>110</v>
      </c>
      <c r="H59" t="s">
        <v>110</v>
      </c>
      <c r="I59">
        <v>7.9</v>
      </c>
      <c r="J59">
        <v>7.3</v>
      </c>
      <c r="K59">
        <v>6.5</v>
      </c>
      <c r="L59">
        <v>6.9</v>
      </c>
      <c r="M59">
        <v>8.5</v>
      </c>
      <c r="N59">
        <v>8.4</v>
      </c>
      <c r="O59">
        <v>8.8000000000000007</v>
      </c>
      <c r="P59">
        <v>9.6999999999999993</v>
      </c>
      <c r="Q59">
        <v>9.8000000000000007</v>
      </c>
      <c r="R59">
        <v>9.4</v>
      </c>
      <c r="S59">
        <v>8.8000000000000007</v>
      </c>
    </row>
    <row r="60" spans="1:19">
      <c r="A60" t="s">
        <v>279</v>
      </c>
      <c r="B60" t="s">
        <v>110</v>
      </c>
      <c r="C60" t="s">
        <v>110</v>
      </c>
      <c r="D60" t="s">
        <v>110</v>
      </c>
      <c r="E60" t="s">
        <v>110</v>
      </c>
      <c r="F60" t="s">
        <v>110</v>
      </c>
      <c r="G60" t="s">
        <v>110</v>
      </c>
      <c r="H60" t="s">
        <v>110</v>
      </c>
      <c r="I60">
        <v>8.8000000000000007</v>
      </c>
      <c r="J60">
        <v>7.8</v>
      </c>
      <c r="K60">
        <v>6.9</v>
      </c>
      <c r="L60">
        <v>7.2</v>
      </c>
      <c r="M60">
        <v>9</v>
      </c>
      <c r="N60">
        <v>9</v>
      </c>
      <c r="O60">
        <v>9.1999999999999993</v>
      </c>
      <c r="P60">
        <v>10.4</v>
      </c>
      <c r="Q60">
        <v>10.4</v>
      </c>
      <c r="R60">
        <v>10.3</v>
      </c>
      <c r="S60">
        <v>9.6</v>
      </c>
    </row>
    <row r="61" spans="1:19">
      <c r="A61" t="s">
        <v>161</v>
      </c>
      <c r="B61" t="s">
        <v>110</v>
      </c>
      <c r="C61" t="s">
        <v>110</v>
      </c>
      <c r="D61" t="s">
        <v>110</v>
      </c>
      <c r="E61" t="s">
        <v>110</v>
      </c>
      <c r="F61" t="s">
        <v>110</v>
      </c>
      <c r="G61" t="s">
        <v>110</v>
      </c>
      <c r="H61" t="s">
        <v>110</v>
      </c>
      <c r="I61">
        <v>8.8000000000000007</v>
      </c>
      <c r="J61">
        <v>7.8</v>
      </c>
      <c r="K61">
        <v>7</v>
      </c>
      <c r="L61">
        <v>7.1</v>
      </c>
      <c r="M61">
        <v>8.9</v>
      </c>
      <c r="N61">
        <v>8.8000000000000007</v>
      </c>
      <c r="O61">
        <v>9.1</v>
      </c>
      <c r="P61">
        <v>10.3</v>
      </c>
      <c r="Q61">
        <v>10.4</v>
      </c>
      <c r="R61">
        <v>10.199999999999999</v>
      </c>
      <c r="S61">
        <v>9.6</v>
      </c>
    </row>
    <row r="62" spans="1:19">
      <c r="A62" t="s">
        <v>162</v>
      </c>
      <c r="B62" t="s">
        <v>110</v>
      </c>
      <c r="C62" t="s">
        <v>110</v>
      </c>
      <c r="D62" t="s">
        <v>110</v>
      </c>
      <c r="E62" t="s">
        <v>110</v>
      </c>
      <c r="F62" t="s">
        <v>110</v>
      </c>
      <c r="G62" t="s">
        <v>110</v>
      </c>
      <c r="H62" t="s">
        <v>110</v>
      </c>
      <c r="I62">
        <v>8.8000000000000007</v>
      </c>
      <c r="J62">
        <v>7.9</v>
      </c>
      <c r="K62">
        <v>7</v>
      </c>
      <c r="L62">
        <v>7.1</v>
      </c>
      <c r="M62">
        <v>8.8000000000000007</v>
      </c>
      <c r="N62">
        <v>8.6999999999999993</v>
      </c>
      <c r="O62">
        <v>9</v>
      </c>
      <c r="P62">
        <v>10.199999999999999</v>
      </c>
      <c r="Q62">
        <v>10.4</v>
      </c>
      <c r="R62">
        <v>10.199999999999999</v>
      </c>
      <c r="S62">
        <v>9.6</v>
      </c>
    </row>
    <row r="63" spans="1:19">
      <c r="A63" t="s">
        <v>21</v>
      </c>
      <c r="B63" t="s">
        <v>110</v>
      </c>
      <c r="C63">
        <v>7.3</v>
      </c>
      <c r="D63">
        <v>6.5</v>
      </c>
      <c r="E63">
        <v>7.9</v>
      </c>
      <c r="F63">
        <v>7.9</v>
      </c>
      <c r="G63">
        <v>8.4</v>
      </c>
      <c r="H63">
        <v>8.6999999999999993</v>
      </c>
      <c r="I63">
        <v>8.1999999999999993</v>
      </c>
      <c r="J63">
        <v>7.8</v>
      </c>
      <c r="K63">
        <v>7.2</v>
      </c>
      <c r="L63">
        <v>7.7</v>
      </c>
      <c r="M63">
        <v>8.5</v>
      </c>
      <c r="N63">
        <v>7.1</v>
      </c>
      <c r="O63">
        <v>6.9</v>
      </c>
      <c r="P63">
        <v>9</v>
      </c>
      <c r="Q63">
        <v>8.8000000000000007</v>
      </c>
      <c r="R63">
        <v>8.9</v>
      </c>
      <c r="S63">
        <v>8.9</v>
      </c>
    </row>
    <row r="64" spans="1:19">
      <c r="A64" t="s">
        <v>22</v>
      </c>
      <c r="B64" t="s">
        <v>110</v>
      </c>
      <c r="C64" t="s">
        <v>110</v>
      </c>
      <c r="D64">
        <v>15.4</v>
      </c>
      <c r="E64">
        <v>19.600000000000001</v>
      </c>
      <c r="F64">
        <v>16.2</v>
      </c>
      <c r="G64">
        <v>11.7</v>
      </c>
      <c r="H64">
        <v>11</v>
      </c>
      <c r="I64">
        <v>8.9</v>
      </c>
      <c r="J64">
        <v>7.3</v>
      </c>
      <c r="K64">
        <v>5.3</v>
      </c>
      <c r="L64">
        <v>4.2</v>
      </c>
      <c r="M64">
        <v>7.7</v>
      </c>
      <c r="N64">
        <v>11</v>
      </c>
      <c r="O64">
        <v>11.2</v>
      </c>
      <c r="P64">
        <v>12</v>
      </c>
      <c r="Q64">
        <v>12.6</v>
      </c>
      <c r="R64">
        <v>9.6</v>
      </c>
      <c r="S64">
        <v>7.3</v>
      </c>
    </row>
    <row r="65" spans="1:19">
      <c r="A65" t="s">
        <v>23</v>
      </c>
      <c r="B65">
        <v>6.6</v>
      </c>
      <c r="C65">
        <v>8.3000000000000007</v>
      </c>
      <c r="D65">
        <v>7.5</v>
      </c>
      <c r="E65">
        <v>7.1</v>
      </c>
      <c r="F65">
        <v>6.6</v>
      </c>
      <c r="G65">
        <v>7.6</v>
      </c>
      <c r="H65">
        <v>7.4</v>
      </c>
      <c r="I65">
        <v>7.1</v>
      </c>
      <c r="J65">
        <v>5.9</v>
      </c>
      <c r="K65">
        <v>4.0999999999999996</v>
      </c>
      <c r="L65">
        <v>3.7</v>
      </c>
      <c r="M65">
        <v>6.7</v>
      </c>
      <c r="N65">
        <v>6.7</v>
      </c>
      <c r="O65">
        <v>6.1</v>
      </c>
      <c r="P65">
        <v>6.8</v>
      </c>
      <c r="Q65">
        <v>6.7</v>
      </c>
      <c r="R65">
        <v>5.7</v>
      </c>
      <c r="S65">
        <v>4</v>
      </c>
    </row>
    <row r="66" spans="1:19">
      <c r="A66" t="s">
        <v>24</v>
      </c>
      <c r="B66" t="s">
        <v>110</v>
      </c>
      <c r="C66">
        <v>4.9000000000000004</v>
      </c>
      <c r="D66">
        <v>4.0999999999999996</v>
      </c>
      <c r="E66">
        <v>4.7</v>
      </c>
      <c r="F66">
        <v>4</v>
      </c>
      <c r="G66">
        <v>4.9000000000000004</v>
      </c>
      <c r="H66">
        <v>4.8</v>
      </c>
      <c r="I66">
        <v>3.6</v>
      </c>
      <c r="J66">
        <v>2.9</v>
      </c>
      <c r="K66">
        <v>2.6</v>
      </c>
      <c r="L66">
        <v>2.9</v>
      </c>
      <c r="M66">
        <v>6.4</v>
      </c>
      <c r="N66">
        <v>6.7</v>
      </c>
      <c r="O66">
        <v>6.9</v>
      </c>
      <c r="P66">
        <v>6.3</v>
      </c>
      <c r="Q66">
        <v>6.3</v>
      </c>
      <c r="R66">
        <v>5.4</v>
      </c>
      <c r="S66">
        <v>4.5999999999999996</v>
      </c>
    </row>
    <row r="67" spans="1:19">
      <c r="A67" t="s">
        <v>124</v>
      </c>
      <c r="B67" t="s">
        <v>110</v>
      </c>
      <c r="C67" t="s">
        <v>110</v>
      </c>
      <c r="D67" t="s">
        <v>110</v>
      </c>
      <c r="E67" t="s">
        <v>110</v>
      </c>
      <c r="F67" t="s">
        <v>110</v>
      </c>
      <c r="G67" t="s">
        <v>110</v>
      </c>
      <c r="H67" t="s">
        <v>110</v>
      </c>
      <c r="I67">
        <v>10.6</v>
      </c>
      <c r="J67">
        <v>9.4</v>
      </c>
      <c r="K67">
        <v>7.8</v>
      </c>
      <c r="L67">
        <v>6.6</v>
      </c>
      <c r="M67">
        <v>7.3</v>
      </c>
      <c r="N67">
        <v>6.4</v>
      </c>
      <c r="O67">
        <v>5.0999999999999996</v>
      </c>
      <c r="P67">
        <v>5.0999999999999996</v>
      </c>
      <c r="Q67">
        <v>4.9000000000000004</v>
      </c>
      <c r="R67">
        <v>4.5</v>
      </c>
      <c r="S67">
        <v>4.2</v>
      </c>
    </row>
    <row r="68" spans="1:19">
      <c r="A68" t="s">
        <v>26</v>
      </c>
      <c r="B68" t="s">
        <v>110</v>
      </c>
      <c r="C68" t="s">
        <v>110</v>
      </c>
      <c r="D68">
        <v>16.5</v>
      </c>
      <c r="E68">
        <v>13.5</v>
      </c>
      <c r="F68">
        <v>12.9</v>
      </c>
      <c r="G68">
        <v>8.9</v>
      </c>
      <c r="H68">
        <v>10.3</v>
      </c>
      <c r="I68">
        <v>9.1</v>
      </c>
      <c r="J68">
        <v>5.5</v>
      </c>
      <c r="K68">
        <v>4.9000000000000004</v>
      </c>
      <c r="L68">
        <v>8.4</v>
      </c>
      <c r="M68">
        <v>18.3</v>
      </c>
      <c r="N68">
        <v>15.1</v>
      </c>
      <c r="O68">
        <v>11.5</v>
      </c>
      <c r="P68">
        <v>9</v>
      </c>
      <c r="Q68">
        <v>9.6</v>
      </c>
      <c r="R68">
        <v>7.4</v>
      </c>
      <c r="S68">
        <v>6.5</v>
      </c>
    </row>
    <row r="69" spans="1:19">
      <c r="A69" t="s">
        <v>50</v>
      </c>
      <c r="B69" t="s">
        <v>110</v>
      </c>
      <c r="C69">
        <v>3.2</v>
      </c>
      <c r="D69">
        <v>2.2999999999999998</v>
      </c>
      <c r="E69">
        <v>3.3</v>
      </c>
      <c r="F69">
        <v>3.8</v>
      </c>
      <c r="G69">
        <v>4</v>
      </c>
      <c r="H69">
        <v>4.0999999999999996</v>
      </c>
      <c r="I69">
        <v>4.0999999999999996</v>
      </c>
      <c r="J69">
        <v>3.9</v>
      </c>
      <c r="K69">
        <v>4.5</v>
      </c>
      <c r="L69">
        <v>8.5</v>
      </c>
      <c r="M69">
        <v>14.8</v>
      </c>
      <c r="N69">
        <v>16.5</v>
      </c>
      <c r="O69">
        <v>17.100000000000001</v>
      </c>
      <c r="P69">
        <v>16.5</v>
      </c>
      <c r="Q69">
        <v>15</v>
      </c>
      <c r="R69">
        <v>11.8</v>
      </c>
      <c r="S69">
        <v>10.8</v>
      </c>
    </row>
    <row r="70" spans="1:19">
      <c r="A70" t="s">
        <v>48</v>
      </c>
      <c r="B70">
        <v>15.8</v>
      </c>
      <c r="C70">
        <v>16.600000000000001</v>
      </c>
      <c r="D70">
        <v>14.2</v>
      </c>
      <c r="E70">
        <v>14.3</v>
      </c>
      <c r="F70">
        <v>13.4</v>
      </c>
      <c r="G70">
        <v>13.1</v>
      </c>
      <c r="H70">
        <v>12.4</v>
      </c>
      <c r="I70">
        <v>12</v>
      </c>
      <c r="J70">
        <v>11.1</v>
      </c>
      <c r="K70">
        <v>9.6</v>
      </c>
      <c r="L70">
        <v>9.5</v>
      </c>
      <c r="M70">
        <v>12.5</v>
      </c>
      <c r="N70">
        <v>16.8</v>
      </c>
      <c r="O70">
        <v>23.7</v>
      </c>
      <c r="P70">
        <v>29.9</v>
      </c>
      <c r="Q70">
        <v>31.8</v>
      </c>
      <c r="R70">
        <v>29.7</v>
      </c>
      <c r="S70">
        <v>26.7</v>
      </c>
    </row>
    <row r="71" spans="1:19">
      <c r="A71" t="s">
        <v>27</v>
      </c>
      <c r="B71">
        <v>18.600000000000001</v>
      </c>
      <c r="C71">
        <v>15.1</v>
      </c>
      <c r="D71">
        <v>13.6</v>
      </c>
      <c r="E71">
        <v>10.5</v>
      </c>
      <c r="F71">
        <v>11.4</v>
      </c>
      <c r="G71">
        <v>11.2</v>
      </c>
      <c r="H71">
        <v>10.8</v>
      </c>
      <c r="I71">
        <v>8.1999999999999993</v>
      </c>
      <c r="J71">
        <v>7.9</v>
      </c>
      <c r="K71">
        <v>8.3000000000000007</v>
      </c>
      <c r="L71">
        <v>13</v>
      </c>
      <c r="M71">
        <v>17.600000000000001</v>
      </c>
      <c r="N71">
        <v>19.899999999999999</v>
      </c>
      <c r="O71">
        <v>22.3</v>
      </c>
      <c r="P71">
        <v>25.2</v>
      </c>
      <c r="Q71">
        <v>25.6</v>
      </c>
      <c r="R71">
        <v>23.7</v>
      </c>
      <c r="S71">
        <v>20.6</v>
      </c>
    </row>
    <row r="72" spans="1:19">
      <c r="A72" t="s">
        <v>28</v>
      </c>
      <c r="B72" t="s">
        <v>110</v>
      </c>
      <c r="C72" t="s">
        <v>110</v>
      </c>
      <c r="D72" t="s">
        <v>110</v>
      </c>
      <c r="E72" t="s">
        <v>110</v>
      </c>
      <c r="F72" t="s">
        <v>110</v>
      </c>
      <c r="G72">
        <v>8</v>
      </c>
      <c r="H72">
        <v>8.1999999999999993</v>
      </c>
      <c r="I72">
        <v>8.3000000000000007</v>
      </c>
      <c r="J72">
        <v>7.8</v>
      </c>
      <c r="K72">
        <v>7.1</v>
      </c>
      <c r="L72">
        <v>7.4</v>
      </c>
      <c r="M72">
        <v>8.9</v>
      </c>
      <c r="N72">
        <v>8.5</v>
      </c>
      <c r="O72">
        <v>9.1</v>
      </c>
      <c r="P72">
        <v>10.4</v>
      </c>
      <c r="Q72">
        <v>10.5</v>
      </c>
      <c r="R72">
        <v>11.3</v>
      </c>
      <c r="S72">
        <v>11.2</v>
      </c>
    </row>
    <row r="73" spans="1:19">
      <c r="A73" t="s">
        <v>69</v>
      </c>
      <c r="B73" t="s">
        <v>110</v>
      </c>
      <c r="C73" t="s">
        <v>110</v>
      </c>
      <c r="D73" t="s">
        <v>110</v>
      </c>
      <c r="E73" t="s">
        <v>110</v>
      </c>
      <c r="F73">
        <v>16.7</v>
      </c>
      <c r="G73">
        <v>16.399999999999999</v>
      </c>
      <c r="H73">
        <v>15.5</v>
      </c>
      <c r="I73">
        <v>14.5</v>
      </c>
      <c r="J73">
        <v>11.6</v>
      </c>
      <c r="K73">
        <v>10.8</v>
      </c>
      <c r="L73">
        <v>9.8000000000000007</v>
      </c>
      <c r="M73">
        <v>10.5</v>
      </c>
      <c r="N73">
        <v>12.8</v>
      </c>
      <c r="O73">
        <v>14.5</v>
      </c>
      <c r="P73">
        <v>19.8</v>
      </c>
      <c r="Q73">
        <v>18.600000000000001</v>
      </c>
      <c r="R73">
        <v>20.399999999999999</v>
      </c>
      <c r="S73">
        <v>18.100000000000001</v>
      </c>
    </row>
    <row r="74" spans="1:19">
      <c r="A74" t="s">
        <v>29</v>
      </c>
      <c r="B74" t="s">
        <v>110</v>
      </c>
      <c r="C74" t="s">
        <v>110</v>
      </c>
      <c r="D74">
        <v>10.5</v>
      </c>
      <c r="E74">
        <v>9.1999999999999993</v>
      </c>
      <c r="F74">
        <v>8.8000000000000007</v>
      </c>
      <c r="G74">
        <v>8.1</v>
      </c>
      <c r="H74">
        <v>7.6</v>
      </c>
      <c r="I74">
        <v>7.4</v>
      </c>
      <c r="J74">
        <v>6.5</v>
      </c>
      <c r="K74">
        <v>6.4</v>
      </c>
      <c r="L74">
        <v>6.8</v>
      </c>
      <c r="M74">
        <v>8.1</v>
      </c>
      <c r="N74">
        <v>8.1</v>
      </c>
      <c r="O74">
        <v>9</v>
      </c>
      <c r="P74">
        <v>11.3</v>
      </c>
      <c r="Q74">
        <v>12.2</v>
      </c>
      <c r="R74">
        <v>12.8</v>
      </c>
      <c r="S74">
        <v>11.8</v>
      </c>
    </row>
    <row r="75" spans="1:19">
      <c r="A75" t="s">
        <v>30</v>
      </c>
      <c r="B75" t="s">
        <v>110</v>
      </c>
      <c r="C75" t="s">
        <v>110</v>
      </c>
      <c r="D75" t="s">
        <v>110</v>
      </c>
      <c r="E75" t="s">
        <v>110</v>
      </c>
      <c r="F75" t="s">
        <v>110</v>
      </c>
      <c r="G75" t="s">
        <v>110</v>
      </c>
      <c r="H75">
        <v>5.2</v>
      </c>
      <c r="I75">
        <v>6</v>
      </c>
      <c r="J75">
        <v>4.3</v>
      </c>
      <c r="K75">
        <v>3.6</v>
      </c>
      <c r="L75">
        <v>3.6</v>
      </c>
      <c r="M75">
        <v>6.6</v>
      </c>
      <c r="N75">
        <v>5.8</v>
      </c>
      <c r="O75">
        <v>10</v>
      </c>
      <c r="P75">
        <v>13.9</v>
      </c>
      <c r="Q75">
        <v>17.899999999999999</v>
      </c>
      <c r="R75">
        <v>19.2</v>
      </c>
      <c r="S75">
        <v>14.4</v>
      </c>
    </row>
    <row r="76" spans="1:19">
      <c r="A76" t="s">
        <v>31</v>
      </c>
      <c r="B76">
        <v>14.8</v>
      </c>
      <c r="C76">
        <v>15</v>
      </c>
      <c r="D76">
        <v>15.4</v>
      </c>
      <c r="E76">
        <v>14.5</v>
      </c>
      <c r="F76">
        <v>12.3</v>
      </c>
      <c r="G76">
        <v>11.1</v>
      </c>
      <c r="H76">
        <v>12.7</v>
      </c>
      <c r="I76">
        <v>8.6</v>
      </c>
      <c r="J76">
        <v>5.7</v>
      </c>
      <c r="K76">
        <v>5.3</v>
      </c>
      <c r="L76">
        <v>10.6</v>
      </c>
      <c r="M76">
        <v>22.5</v>
      </c>
      <c r="N76">
        <v>19.399999999999999</v>
      </c>
      <c r="O76">
        <v>17.2</v>
      </c>
      <c r="P76">
        <v>16.600000000000001</v>
      </c>
      <c r="Q76">
        <v>12.1</v>
      </c>
      <c r="R76">
        <v>11.2</v>
      </c>
      <c r="S76">
        <v>10.6</v>
      </c>
    </row>
    <row r="77" spans="1:19">
      <c r="A77" t="s">
        <v>32</v>
      </c>
      <c r="B77">
        <v>15.7</v>
      </c>
      <c r="C77">
        <v>20.8</v>
      </c>
      <c r="D77">
        <v>20</v>
      </c>
      <c r="E77">
        <v>20</v>
      </c>
      <c r="F77">
        <v>14.2</v>
      </c>
      <c r="G77">
        <v>13.4</v>
      </c>
      <c r="H77">
        <v>11.5</v>
      </c>
      <c r="I77">
        <v>8.1999999999999993</v>
      </c>
      <c r="J77">
        <v>6.1</v>
      </c>
      <c r="K77">
        <v>5</v>
      </c>
      <c r="L77">
        <v>9.4</v>
      </c>
      <c r="M77">
        <v>19.2</v>
      </c>
      <c r="N77">
        <v>21.2</v>
      </c>
      <c r="O77">
        <v>17</v>
      </c>
      <c r="P77">
        <v>15.8</v>
      </c>
      <c r="Q77">
        <v>14.3</v>
      </c>
      <c r="R77">
        <v>13.1</v>
      </c>
      <c r="S77">
        <v>11.6</v>
      </c>
    </row>
    <row r="78" spans="1:19">
      <c r="A78" t="s">
        <v>33</v>
      </c>
      <c r="B78" t="s">
        <v>110</v>
      </c>
      <c r="C78" t="s">
        <v>110</v>
      </c>
      <c r="D78" t="s">
        <v>110</v>
      </c>
      <c r="E78" t="s">
        <v>110</v>
      </c>
      <c r="F78" t="s">
        <v>110</v>
      </c>
      <c r="G78">
        <v>3.3</v>
      </c>
      <c r="H78">
        <v>4.4000000000000004</v>
      </c>
      <c r="I78">
        <v>3.8</v>
      </c>
      <c r="J78">
        <v>4.4000000000000004</v>
      </c>
      <c r="K78">
        <v>2.7</v>
      </c>
      <c r="L78">
        <v>6.4</v>
      </c>
      <c r="M78">
        <v>4.9000000000000004</v>
      </c>
      <c r="N78">
        <v>3.5</v>
      </c>
      <c r="O78">
        <v>3.9</v>
      </c>
      <c r="P78">
        <v>4.5</v>
      </c>
      <c r="Q78">
        <v>5.7</v>
      </c>
      <c r="R78">
        <v>5.5</v>
      </c>
      <c r="S78">
        <v>6.7</v>
      </c>
    </row>
    <row r="79" spans="1:19">
      <c r="A79" t="s">
        <v>34</v>
      </c>
      <c r="B79" t="s">
        <v>110</v>
      </c>
      <c r="C79">
        <v>6.3</v>
      </c>
      <c r="D79">
        <v>5.8</v>
      </c>
      <c r="E79">
        <v>5.0999999999999996</v>
      </c>
      <c r="F79">
        <v>5.4</v>
      </c>
      <c r="G79">
        <v>5.2</v>
      </c>
      <c r="H79">
        <v>6.1</v>
      </c>
      <c r="I79">
        <v>6.9</v>
      </c>
      <c r="J79">
        <v>6.9</v>
      </c>
      <c r="K79">
        <v>7</v>
      </c>
      <c r="L79">
        <v>7.2</v>
      </c>
      <c r="M79">
        <v>9.6999999999999993</v>
      </c>
      <c r="N79">
        <v>10.199999999999999</v>
      </c>
      <c r="O79">
        <v>10.4</v>
      </c>
      <c r="P79">
        <v>10.5</v>
      </c>
      <c r="Q79">
        <v>8.9</v>
      </c>
      <c r="R79">
        <v>6.7</v>
      </c>
      <c r="S79">
        <v>5.8</v>
      </c>
    </row>
    <row r="80" spans="1:19">
      <c r="A80" t="s">
        <v>35</v>
      </c>
      <c r="B80" t="s">
        <v>110</v>
      </c>
      <c r="C80" t="s">
        <v>110</v>
      </c>
      <c r="D80" t="s">
        <v>110</v>
      </c>
      <c r="E80" t="s">
        <v>110</v>
      </c>
      <c r="F80" t="s">
        <v>110</v>
      </c>
      <c r="G80" t="s">
        <v>110</v>
      </c>
      <c r="H80">
        <v>5.5</v>
      </c>
      <c r="I80" t="s">
        <v>110</v>
      </c>
      <c r="J80" t="s">
        <v>110</v>
      </c>
      <c r="K80">
        <v>4.4000000000000004</v>
      </c>
      <c r="L80">
        <v>4.2</v>
      </c>
      <c r="M80">
        <v>5.7</v>
      </c>
      <c r="N80">
        <v>4.7</v>
      </c>
      <c r="O80">
        <v>4.7</v>
      </c>
      <c r="P80">
        <v>3.7</v>
      </c>
      <c r="Q80">
        <v>3.9</v>
      </c>
      <c r="R80">
        <v>3.5</v>
      </c>
      <c r="S80">
        <v>3.2</v>
      </c>
    </row>
    <row r="81" spans="1:19">
      <c r="A81" t="s">
        <v>36</v>
      </c>
      <c r="B81" t="s">
        <v>110</v>
      </c>
      <c r="C81" t="s">
        <v>110</v>
      </c>
      <c r="D81">
        <v>2.5</v>
      </c>
      <c r="E81">
        <v>2</v>
      </c>
      <c r="F81">
        <v>2.2000000000000002</v>
      </c>
      <c r="G81">
        <v>3.4</v>
      </c>
      <c r="H81">
        <v>4.2</v>
      </c>
      <c r="I81">
        <v>4.0999999999999996</v>
      </c>
      <c r="J81">
        <v>3.3</v>
      </c>
      <c r="K81">
        <v>2.5</v>
      </c>
      <c r="L81">
        <v>2.2000000000000002</v>
      </c>
      <c r="M81">
        <v>3.6</v>
      </c>
      <c r="N81">
        <v>3.8</v>
      </c>
      <c r="O81">
        <v>4.9000000000000004</v>
      </c>
      <c r="P81">
        <v>6.1</v>
      </c>
      <c r="Q81">
        <v>7.5</v>
      </c>
      <c r="R81">
        <v>7.3</v>
      </c>
      <c r="S81">
        <v>6.8</v>
      </c>
    </row>
    <row r="82" spans="1:19">
      <c r="A82" t="s">
        <v>37</v>
      </c>
      <c r="B82" t="s">
        <v>110</v>
      </c>
      <c r="C82">
        <v>3.1</v>
      </c>
      <c r="D82">
        <v>2.9</v>
      </c>
      <c r="E82">
        <v>3.4</v>
      </c>
      <c r="F82">
        <v>3.4</v>
      </c>
      <c r="G82">
        <v>3.7</v>
      </c>
      <c r="H82">
        <v>4.7</v>
      </c>
      <c r="I82">
        <v>5</v>
      </c>
      <c r="J82">
        <v>4.3</v>
      </c>
      <c r="K82">
        <v>3.9</v>
      </c>
      <c r="L82">
        <v>3.8</v>
      </c>
      <c r="M82">
        <v>4.7</v>
      </c>
      <c r="N82">
        <v>4.0999999999999996</v>
      </c>
      <c r="O82">
        <v>4.3</v>
      </c>
      <c r="P82">
        <v>4.5</v>
      </c>
      <c r="Q82">
        <v>4.8</v>
      </c>
      <c r="R82">
        <v>5</v>
      </c>
      <c r="S82">
        <v>5.7</v>
      </c>
    </row>
    <row r="83" spans="1:19">
      <c r="A83" t="s">
        <v>38</v>
      </c>
      <c r="B83" t="s">
        <v>110</v>
      </c>
      <c r="C83" t="s">
        <v>110</v>
      </c>
      <c r="D83">
        <v>17</v>
      </c>
      <c r="E83">
        <v>20</v>
      </c>
      <c r="F83">
        <v>21.2</v>
      </c>
      <c r="G83">
        <v>20.9</v>
      </c>
      <c r="H83">
        <v>19.8</v>
      </c>
      <c r="I83">
        <v>18.2</v>
      </c>
      <c r="J83">
        <v>13.2</v>
      </c>
      <c r="K83">
        <v>9.1999999999999993</v>
      </c>
      <c r="L83">
        <v>7.2</v>
      </c>
      <c r="M83">
        <v>8.9</v>
      </c>
      <c r="N83">
        <v>10.3</v>
      </c>
      <c r="O83">
        <v>10.8</v>
      </c>
      <c r="P83">
        <v>11.2</v>
      </c>
      <c r="Q83">
        <v>10.9</v>
      </c>
      <c r="R83">
        <v>9</v>
      </c>
      <c r="S83">
        <v>7.9</v>
      </c>
    </row>
    <row r="84" spans="1:19">
      <c r="A84" t="s">
        <v>56</v>
      </c>
      <c r="B84">
        <v>7.4</v>
      </c>
      <c r="C84">
        <v>4.9000000000000004</v>
      </c>
      <c r="D84">
        <v>4.8</v>
      </c>
      <c r="E84">
        <v>4.5</v>
      </c>
      <c r="F84">
        <v>6.8</v>
      </c>
      <c r="G84">
        <v>7.5</v>
      </c>
      <c r="H84">
        <v>7.2</v>
      </c>
      <c r="I84">
        <v>9.1</v>
      </c>
      <c r="J84">
        <v>8.5</v>
      </c>
      <c r="K84">
        <v>8</v>
      </c>
      <c r="L84">
        <v>8.1999999999999993</v>
      </c>
      <c r="M84">
        <v>10</v>
      </c>
      <c r="N84">
        <v>12</v>
      </c>
      <c r="O84">
        <v>15.4</v>
      </c>
      <c r="P84">
        <v>18.8</v>
      </c>
      <c r="Q84">
        <v>16.899999999999999</v>
      </c>
      <c r="R84">
        <v>15.2</v>
      </c>
      <c r="S84">
        <v>13.9</v>
      </c>
    </row>
    <row r="85" spans="1:19">
      <c r="A85" t="s">
        <v>39</v>
      </c>
      <c r="B85" t="s">
        <v>110</v>
      </c>
      <c r="C85">
        <v>9.5</v>
      </c>
      <c r="D85">
        <v>9.1</v>
      </c>
      <c r="E85">
        <v>7.9</v>
      </c>
      <c r="F85">
        <v>9.3000000000000007</v>
      </c>
      <c r="G85">
        <v>7.8</v>
      </c>
      <c r="H85">
        <v>8.9</v>
      </c>
      <c r="I85">
        <v>7.5</v>
      </c>
      <c r="J85">
        <v>7.8</v>
      </c>
      <c r="K85">
        <v>6.6</v>
      </c>
      <c r="L85">
        <v>5.9</v>
      </c>
      <c r="M85">
        <v>8.1</v>
      </c>
      <c r="N85">
        <v>7.9</v>
      </c>
      <c r="O85">
        <v>8.1999999999999993</v>
      </c>
      <c r="P85">
        <v>7.3</v>
      </c>
      <c r="Q85">
        <v>7.7</v>
      </c>
      <c r="R85">
        <v>7</v>
      </c>
      <c r="S85">
        <v>7</v>
      </c>
    </row>
    <row r="86" spans="1:19">
      <c r="A86" t="s">
        <v>40</v>
      </c>
      <c r="B86" t="s">
        <v>110</v>
      </c>
      <c r="C86">
        <v>7.3</v>
      </c>
      <c r="D86">
        <v>6.6</v>
      </c>
      <c r="E86">
        <v>7.3</v>
      </c>
      <c r="F86">
        <v>6.6</v>
      </c>
      <c r="G86">
        <v>7.3</v>
      </c>
      <c r="H86">
        <v>7.2</v>
      </c>
      <c r="I86">
        <v>8.1</v>
      </c>
      <c r="J86">
        <v>6.1</v>
      </c>
      <c r="K86">
        <v>5</v>
      </c>
      <c r="L86">
        <v>4.4000000000000004</v>
      </c>
      <c r="M86">
        <v>7.1</v>
      </c>
      <c r="N86">
        <v>8.3000000000000007</v>
      </c>
      <c r="O86">
        <v>9.5</v>
      </c>
      <c r="P86">
        <v>9.8000000000000007</v>
      </c>
      <c r="Q86">
        <v>10</v>
      </c>
      <c r="R86">
        <v>10.5</v>
      </c>
      <c r="S86">
        <v>9.5</v>
      </c>
    </row>
    <row r="87" spans="1:19">
      <c r="A87" s="635" t="s">
        <v>41</v>
      </c>
      <c r="B87" s="635">
        <v>11.6</v>
      </c>
      <c r="C87" s="635">
        <v>16.399999999999999</v>
      </c>
      <c r="D87" s="635">
        <v>17.600000000000001</v>
      </c>
      <c r="E87" s="635">
        <v>18.100000000000001</v>
      </c>
      <c r="F87" s="635">
        <v>17.100000000000001</v>
      </c>
      <c r="G87" s="635">
        <v>16</v>
      </c>
      <c r="H87" s="635">
        <v>15.9</v>
      </c>
      <c r="I87" s="635">
        <v>13.6</v>
      </c>
      <c r="J87" s="635">
        <v>10.5</v>
      </c>
      <c r="K87" s="635">
        <v>8.8000000000000007</v>
      </c>
      <c r="L87" s="635">
        <v>7.8</v>
      </c>
      <c r="M87" s="635">
        <v>13.3</v>
      </c>
      <c r="N87" s="635">
        <v>13.8</v>
      </c>
      <c r="O87" s="635">
        <v>13.7</v>
      </c>
      <c r="P87" s="635">
        <v>14</v>
      </c>
      <c r="Q87" s="635">
        <v>13.8</v>
      </c>
      <c r="R87" s="635">
        <v>11.9</v>
      </c>
      <c r="S87" s="635">
        <v>10.5</v>
      </c>
    </row>
    <row r="88" spans="1:19">
      <c r="A88" t="s">
        <v>42</v>
      </c>
      <c r="B88" t="s">
        <v>110</v>
      </c>
      <c r="C88">
        <v>9.9</v>
      </c>
      <c r="D88">
        <v>9.5</v>
      </c>
      <c r="E88">
        <v>9.3000000000000007</v>
      </c>
      <c r="F88">
        <v>9.1999999999999993</v>
      </c>
      <c r="G88">
        <v>9</v>
      </c>
      <c r="H88">
        <v>8.6</v>
      </c>
      <c r="I88">
        <v>8.1999999999999993</v>
      </c>
      <c r="J88">
        <v>7.5</v>
      </c>
      <c r="K88">
        <v>6.4</v>
      </c>
      <c r="L88">
        <v>6.3</v>
      </c>
      <c r="M88">
        <v>9.5</v>
      </c>
      <c r="N88">
        <v>8.1</v>
      </c>
      <c r="O88">
        <v>7.5</v>
      </c>
      <c r="P88">
        <v>8.1</v>
      </c>
      <c r="Q88">
        <v>8.6999999999999993</v>
      </c>
      <c r="R88">
        <v>9.6999999999999993</v>
      </c>
      <c r="S88">
        <v>10</v>
      </c>
    </row>
    <row r="89" spans="1:19">
      <c r="A89" t="s">
        <v>43</v>
      </c>
      <c r="B89" t="s">
        <v>110</v>
      </c>
      <c r="C89" t="s">
        <v>110</v>
      </c>
      <c r="D89" t="s">
        <v>110</v>
      </c>
      <c r="E89">
        <v>4.5</v>
      </c>
      <c r="F89">
        <v>4.5999999999999996</v>
      </c>
      <c r="G89">
        <v>5.8</v>
      </c>
      <c r="H89">
        <v>6.1</v>
      </c>
      <c r="I89">
        <v>6.5</v>
      </c>
      <c r="J89">
        <v>5.6</v>
      </c>
      <c r="K89">
        <v>4.9000000000000004</v>
      </c>
      <c r="L89">
        <v>6.1</v>
      </c>
      <c r="M89">
        <v>8.5</v>
      </c>
      <c r="N89">
        <v>7.6</v>
      </c>
      <c r="O89">
        <v>6.8</v>
      </c>
      <c r="P89">
        <v>7.1</v>
      </c>
      <c r="Q89">
        <v>6.8</v>
      </c>
      <c r="R89">
        <v>6.7</v>
      </c>
      <c r="S89">
        <v>5.7</v>
      </c>
    </row>
    <row r="90" spans="1:19">
      <c r="A90" t="s">
        <v>60</v>
      </c>
      <c r="B90" t="s">
        <v>110</v>
      </c>
      <c r="C90">
        <v>5.2</v>
      </c>
      <c r="D90">
        <v>4.9000000000000004</v>
      </c>
      <c r="E90">
        <v>4.5999999999999996</v>
      </c>
      <c r="F90">
        <v>4.5</v>
      </c>
      <c r="G90">
        <v>4.7</v>
      </c>
      <c r="H90">
        <v>4.3</v>
      </c>
      <c r="I90">
        <v>4.9000000000000004</v>
      </c>
      <c r="J90">
        <v>5.4</v>
      </c>
      <c r="K90">
        <v>4.9000000000000004</v>
      </c>
      <c r="L90">
        <v>6.1</v>
      </c>
      <c r="M90">
        <v>8</v>
      </c>
      <c r="N90">
        <v>8.3000000000000007</v>
      </c>
      <c r="O90">
        <v>9</v>
      </c>
      <c r="P90">
        <v>8.5</v>
      </c>
      <c r="Q90">
        <v>8</v>
      </c>
      <c r="R90">
        <v>6.3</v>
      </c>
      <c r="S90">
        <v>5.6</v>
      </c>
    </row>
    <row r="91" spans="1:19">
      <c r="A91" s="252" t="s">
        <v>64</v>
      </c>
      <c r="B91" s="670">
        <f>AVERAGE(B63:B90)</f>
        <v>12.928571428571429</v>
      </c>
      <c r="C91" s="670">
        <f t="shared" ref="C91:R91" si="3">AVERAGE(C63:C90)</f>
        <v>9.6124999999999989</v>
      </c>
      <c r="D91" s="670">
        <f t="shared" si="3"/>
        <v>9.8428571428571434</v>
      </c>
      <c r="E91" s="670">
        <f t="shared" si="3"/>
        <v>9.6045454545454572</v>
      </c>
      <c r="F91" s="670">
        <f t="shared" si="3"/>
        <v>9.4999999999999982</v>
      </c>
      <c r="G91" s="670">
        <f t="shared" si="3"/>
        <v>8.8559999999999999</v>
      </c>
      <c r="H91" s="670">
        <f t="shared" si="3"/>
        <v>8.6333333333333329</v>
      </c>
      <c r="I91" s="670">
        <f t="shared" si="3"/>
        <v>8.174074074074074</v>
      </c>
      <c r="J91" s="670">
        <f t="shared" si="3"/>
        <v>6.9333333333333327</v>
      </c>
      <c r="K91" s="670">
        <f t="shared" si="3"/>
        <v>5.95714285714286</v>
      </c>
      <c r="L91" s="670">
        <f t="shared" si="3"/>
        <v>6.7107142857142863</v>
      </c>
      <c r="M91" s="670">
        <f t="shared" si="3"/>
        <v>9.914285714285711</v>
      </c>
      <c r="N91" s="670">
        <f t="shared" si="3"/>
        <v>10.164285714285716</v>
      </c>
      <c r="O91" s="670">
        <f t="shared" si="3"/>
        <v>10.596428571428573</v>
      </c>
      <c r="P91" s="670">
        <f t="shared" si="3"/>
        <v>11.489285714285716</v>
      </c>
      <c r="Q91" s="670">
        <f t="shared" si="3"/>
        <v>11.446428571428571</v>
      </c>
      <c r="R91" s="670">
        <f t="shared" si="3"/>
        <v>10.678571428571427</v>
      </c>
      <c r="S91" s="670">
        <f>AVERAGE(S63:S90)</f>
        <v>9.6285714285714299</v>
      </c>
    </row>
    <row r="92" spans="1:19">
      <c r="A92" s="252" t="s">
        <v>3323</v>
      </c>
      <c r="B92" s="670">
        <f>STDEV(B63:B90)</f>
        <v>4.545589175495401</v>
      </c>
      <c r="C92" s="670">
        <f t="shared" ref="C92:S92" si="4">STDEV(C63:C90)</f>
        <v>5.4778189090184446</v>
      </c>
      <c r="D92" s="670">
        <f t="shared" si="4"/>
        <v>5.6578769364993651</v>
      </c>
      <c r="E92" s="670">
        <f t="shared" si="4"/>
        <v>5.8774368622099225</v>
      </c>
      <c r="F92" s="670">
        <f t="shared" si="4"/>
        <v>5.2137928961204763</v>
      </c>
      <c r="G92" s="670">
        <f t="shared" si="4"/>
        <v>4.4963021843881137</v>
      </c>
      <c r="H92" s="670">
        <f t="shared" si="4"/>
        <v>4.0437035575742293</v>
      </c>
      <c r="I92" s="670">
        <f t="shared" si="4"/>
        <v>3.3874874501717671</v>
      </c>
      <c r="J92" s="670">
        <f t="shared" si="4"/>
        <v>2.5766704813054333</v>
      </c>
      <c r="K92" s="670">
        <f t="shared" si="4"/>
        <v>2.2009137111711436</v>
      </c>
      <c r="L92" s="670">
        <f t="shared" si="4"/>
        <v>2.5265023818936481</v>
      </c>
      <c r="M92" s="670">
        <f t="shared" si="4"/>
        <v>4.6990711679298824</v>
      </c>
      <c r="N92" s="670">
        <f t="shared" si="4"/>
        <v>5.0286743916827721</v>
      </c>
      <c r="O92" s="670">
        <f t="shared" si="4"/>
        <v>5.2806061761223511</v>
      </c>
      <c r="P92" s="670">
        <f t="shared" si="4"/>
        <v>6.3349903847285445</v>
      </c>
      <c r="Q92" s="670">
        <f t="shared" si="4"/>
        <v>6.3321918353089544</v>
      </c>
      <c r="R92" s="670">
        <f t="shared" si="4"/>
        <v>6.1727811813823052</v>
      </c>
      <c r="S92" s="670">
        <f t="shared" si="4"/>
        <v>5.3424129062976426</v>
      </c>
    </row>
    <row r="93" spans="1:19">
      <c r="A93" s="671" t="s">
        <v>3324</v>
      </c>
      <c r="B93" s="672">
        <f>-(B87-B91)/B92</f>
        <v>0.29227705744583371</v>
      </c>
      <c r="C93" s="672">
        <f t="shared" ref="C93:R93" si="5">-(C87-C91)/C92</f>
        <v>-1.2390880590859534</v>
      </c>
      <c r="D93" s="672">
        <f t="shared" si="5"/>
        <v>-1.3710342137526852</v>
      </c>
      <c r="E93" s="672">
        <f t="shared" si="5"/>
        <v>-1.445435271296176</v>
      </c>
      <c r="F93" s="672">
        <f t="shared" si="5"/>
        <v>-1.4576720156366541</v>
      </c>
      <c r="G93" s="672">
        <f t="shared" si="5"/>
        <v>-1.5888611812624873</v>
      </c>
      <c r="H93" s="672">
        <f t="shared" si="5"/>
        <v>-1.7970324884611117</v>
      </c>
      <c r="I93" s="672">
        <f t="shared" si="5"/>
        <v>-1.6017552849238739</v>
      </c>
      <c r="J93" s="672">
        <f t="shared" si="5"/>
        <v>-1.3842152857899264</v>
      </c>
      <c r="K93" s="672">
        <f t="shared" si="5"/>
        <v>-1.2916713310602295</v>
      </c>
      <c r="L93" s="672">
        <f t="shared" si="5"/>
        <v>-0.43114375117639075</v>
      </c>
      <c r="M93" s="672">
        <f t="shared" si="5"/>
        <v>-0.72050713103071051</v>
      </c>
      <c r="N93" s="672">
        <f t="shared" si="5"/>
        <v>-0.72299655983445887</v>
      </c>
      <c r="O93" s="672">
        <f t="shared" si="5"/>
        <v>-0.5877301440514614</v>
      </c>
      <c r="P93" s="672">
        <f t="shared" si="5"/>
        <v>-0.39632487710900749</v>
      </c>
      <c r="Q93" s="672">
        <f t="shared" si="5"/>
        <v>-0.37168353230356549</v>
      </c>
      <c r="R93" s="672">
        <f t="shared" si="5"/>
        <v>-0.1978732982002534</v>
      </c>
      <c r="S93" s="672">
        <f>-(S87-S91)/S92</f>
        <v>-0.16311516663216524</v>
      </c>
    </row>
    <row r="98" spans="1:19">
      <c r="A98" t="s">
        <v>156</v>
      </c>
      <c r="B98" t="s">
        <v>157</v>
      </c>
    </row>
    <row r="99" spans="1:19">
      <c r="A99" t="s">
        <v>158</v>
      </c>
      <c r="B99" t="s">
        <v>206</v>
      </c>
    </row>
    <row r="100" spans="1:19">
      <c r="A100" s="252" t="s">
        <v>207</v>
      </c>
      <c r="B100" s="252" t="s">
        <v>210</v>
      </c>
    </row>
    <row r="101" spans="1:19">
      <c r="A101" t="s">
        <v>122</v>
      </c>
      <c r="B101" t="s">
        <v>186</v>
      </c>
    </row>
    <row r="103" spans="1:19">
      <c r="A103" t="s">
        <v>123</v>
      </c>
      <c r="B103" t="s">
        <v>514</v>
      </c>
      <c r="C103" t="s">
        <v>515</v>
      </c>
      <c r="D103" t="s">
        <v>516</v>
      </c>
      <c r="E103" t="s">
        <v>517</v>
      </c>
      <c r="F103" t="s">
        <v>518</v>
      </c>
      <c r="G103" t="s">
        <v>519</v>
      </c>
      <c r="H103" t="s">
        <v>520</v>
      </c>
      <c r="I103" t="s">
        <v>521</v>
      </c>
      <c r="J103" t="s">
        <v>522</v>
      </c>
      <c r="K103" t="s">
        <v>523</v>
      </c>
      <c r="L103" t="s">
        <v>524</v>
      </c>
      <c r="M103" t="s">
        <v>525</v>
      </c>
      <c r="N103" t="s">
        <v>526</v>
      </c>
      <c r="O103" t="s">
        <v>145</v>
      </c>
      <c r="P103" t="s">
        <v>146</v>
      </c>
      <c r="Q103" t="s">
        <v>147</v>
      </c>
      <c r="R103" t="s">
        <v>527</v>
      </c>
      <c r="S103" t="s">
        <v>528</v>
      </c>
    </row>
    <row r="104" spans="1:19">
      <c r="A104" t="s">
        <v>159</v>
      </c>
      <c r="B104" t="s">
        <v>110</v>
      </c>
      <c r="C104" t="s">
        <v>110</v>
      </c>
      <c r="D104" t="s">
        <v>110</v>
      </c>
      <c r="E104" t="s">
        <v>110</v>
      </c>
      <c r="F104" t="s">
        <v>110</v>
      </c>
      <c r="G104" t="s">
        <v>110</v>
      </c>
      <c r="H104" t="s">
        <v>110</v>
      </c>
      <c r="I104">
        <v>5.0999999999999996</v>
      </c>
      <c r="J104">
        <v>4.5</v>
      </c>
      <c r="K104">
        <v>3.9</v>
      </c>
      <c r="L104">
        <v>4.0999999999999996</v>
      </c>
      <c r="M104">
        <v>5.4</v>
      </c>
      <c r="N104">
        <v>5.5</v>
      </c>
      <c r="O104">
        <v>5.8</v>
      </c>
      <c r="P104">
        <v>6.4</v>
      </c>
      <c r="Q104">
        <v>6.5</v>
      </c>
      <c r="R104">
        <v>6.1</v>
      </c>
      <c r="S104">
        <v>5.6</v>
      </c>
    </row>
    <row r="105" spans="1:19">
      <c r="A105" t="s">
        <v>278</v>
      </c>
      <c r="B105" t="s">
        <v>110</v>
      </c>
      <c r="C105" t="s">
        <v>110</v>
      </c>
      <c r="D105" t="s">
        <v>110</v>
      </c>
      <c r="E105" t="s">
        <v>110</v>
      </c>
      <c r="F105" t="s">
        <v>110</v>
      </c>
      <c r="G105" t="s">
        <v>110</v>
      </c>
      <c r="H105" t="s">
        <v>110</v>
      </c>
      <c r="I105">
        <v>5.0999999999999996</v>
      </c>
      <c r="J105">
        <v>4.5</v>
      </c>
      <c r="K105">
        <v>3.8</v>
      </c>
      <c r="L105">
        <v>4.0999999999999996</v>
      </c>
      <c r="M105">
        <v>5.4</v>
      </c>
      <c r="N105">
        <v>5.4</v>
      </c>
      <c r="O105">
        <v>5.8</v>
      </c>
      <c r="P105">
        <v>6.3</v>
      </c>
      <c r="Q105">
        <v>6.4</v>
      </c>
      <c r="R105">
        <v>6.1</v>
      </c>
      <c r="S105">
        <v>5.5</v>
      </c>
    </row>
    <row r="106" spans="1:19">
      <c r="A106" t="s">
        <v>160</v>
      </c>
      <c r="B106" t="s">
        <v>110</v>
      </c>
      <c r="C106" t="s">
        <v>110</v>
      </c>
      <c r="D106" t="s">
        <v>110</v>
      </c>
      <c r="E106" t="s">
        <v>110</v>
      </c>
      <c r="F106" t="s">
        <v>110</v>
      </c>
      <c r="G106" t="s">
        <v>110</v>
      </c>
      <c r="H106" t="s">
        <v>110</v>
      </c>
      <c r="I106">
        <v>5</v>
      </c>
      <c r="J106">
        <v>4.5</v>
      </c>
      <c r="K106">
        <v>3.9</v>
      </c>
      <c r="L106">
        <v>4.2</v>
      </c>
      <c r="M106">
        <v>5.4</v>
      </c>
      <c r="N106">
        <v>5.5</v>
      </c>
      <c r="O106">
        <v>5.9</v>
      </c>
      <c r="P106">
        <v>6.5</v>
      </c>
      <c r="Q106">
        <v>6.6</v>
      </c>
      <c r="R106">
        <v>6.4</v>
      </c>
      <c r="S106">
        <v>5.9</v>
      </c>
    </row>
    <row r="107" spans="1:19">
      <c r="A107" t="s">
        <v>279</v>
      </c>
      <c r="B107" t="s">
        <v>110</v>
      </c>
      <c r="C107" t="s">
        <v>110</v>
      </c>
      <c r="D107" t="s">
        <v>110</v>
      </c>
      <c r="E107" t="s">
        <v>110</v>
      </c>
      <c r="F107" t="s">
        <v>110</v>
      </c>
      <c r="G107" t="s">
        <v>110</v>
      </c>
      <c r="H107" t="s">
        <v>110</v>
      </c>
      <c r="I107">
        <v>5.6</v>
      </c>
      <c r="J107">
        <v>4.9000000000000004</v>
      </c>
      <c r="K107">
        <v>4.3</v>
      </c>
      <c r="L107">
        <v>4.5</v>
      </c>
      <c r="M107">
        <v>5.9</v>
      </c>
      <c r="N107">
        <v>6</v>
      </c>
      <c r="O107">
        <v>6.4</v>
      </c>
      <c r="P107">
        <v>7.2</v>
      </c>
      <c r="Q107">
        <v>7.5</v>
      </c>
      <c r="R107">
        <v>7.3</v>
      </c>
      <c r="S107">
        <v>6.7</v>
      </c>
    </row>
    <row r="108" spans="1:19">
      <c r="A108" t="s">
        <v>161</v>
      </c>
      <c r="B108" t="s">
        <v>110</v>
      </c>
      <c r="C108" t="s">
        <v>110</v>
      </c>
      <c r="D108" t="s">
        <v>110</v>
      </c>
      <c r="E108" t="s">
        <v>110</v>
      </c>
      <c r="F108" t="s">
        <v>110</v>
      </c>
      <c r="G108" t="s">
        <v>110</v>
      </c>
      <c r="H108" t="s">
        <v>110</v>
      </c>
      <c r="I108">
        <v>5.6</v>
      </c>
      <c r="J108">
        <v>5</v>
      </c>
      <c r="K108">
        <v>4.4000000000000004</v>
      </c>
      <c r="L108">
        <v>4.5999999999999996</v>
      </c>
      <c r="M108">
        <v>5.9</v>
      </c>
      <c r="N108">
        <v>6</v>
      </c>
      <c r="O108">
        <v>6.4</v>
      </c>
      <c r="P108">
        <v>7.2</v>
      </c>
      <c r="Q108">
        <v>7.5</v>
      </c>
      <c r="R108">
        <v>7.4</v>
      </c>
      <c r="S108">
        <v>6.8</v>
      </c>
    </row>
    <row r="109" spans="1:19">
      <c r="A109" t="s">
        <v>162</v>
      </c>
      <c r="B109" t="s">
        <v>110</v>
      </c>
      <c r="C109" t="s">
        <v>110</v>
      </c>
      <c r="D109" t="s">
        <v>110</v>
      </c>
      <c r="E109" t="s">
        <v>110</v>
      </c>
      <c r="F109" t="s">
        <v>110</v>
      </c>
      <c r="G109" t="s">
        <v>110</v>
      </c>
      <c r="H109" t="s">
        <v>110</v>
      </c>
      <c r="I109">
        <v>5.6</v>
      </c>
      <c r="J109">
        <v>5</v>
      </c>
      <c r="K109">
        <v>4.4000000000000004</v>
      </c>
      <c r="L109">
        <v>4.5</v>
      </c>
      <c r="M109">
        <v>5.8</v>
      </c>
      <c r="N109">
        <v>6</v>
      </c>
      <c r="O109">
        <v>6.4</v>
      </c>
      <c r="P109">
        <v>7.2</v>
      </c>
      <c r="Q109">
        <v>7.5</v>
      </c>
      <c r="R109">
        <v>7.4</v>
      </c>
      <c r="S109">
        <v>6.8</v>
      </c>
    </row>
    <row r="110" spans="1:19">
      <c r="A110" t="s">
        <v>21</v>
      </c>
      <c r="B110" t="s">
        <v>110</v>
      </c>
      <c r="C110">
        <v>3.8</v>
      </c>
      <c r="D110">
        <v>3.5</v>
      </c>
      <c r="E110">
        <v>4.2</v>
      </c>
      <c r="F110">
        <v>4.9000000000000004</v>
      </c>
      <c r="G110">
        <v>4</v>
      </c>
      <c r="H110">
        <v>4.9000000000000004</v>
      </c>
      <c r="I110">
        <v>4.5999999999999996</v>
      </c>
      <c r="J110">
        <v>3.9</v>
      </c>
      <c r="K110">
        <v>3.3</v>
      </c>
      <c r="L110">
        <v>3.1</v>
      </c>
      <c r="M110">
        <v>4.5999999999999996</v>
      </c>
      <c r="N110">
        <v>4.3</v>
      </c>
      <c r="O110">
        <v>3.9</v>
      </c>
      <c r="P110">
        <v>4.4000000000000004</v>
      </c>
      <c r="Q110">
        <v>4.8</v>
      </c>
      <c r="R110">
        <v>4.7</v>
      </c>
      <c r="S110">
        <v>5.2</v>
      </c>
    </row>
    <row r="111" spans="1:19">
      <c r="A111" t="s">
        <v>22</v>
      </c>
      <c r="B111" t="s">
        <v>110</v>
      </c>
      <c r="C111" t="s">
        <v>110</v>
      </c>
      <c r="D111">
        <v>7</v>
      </c>
      <c r="E111">
        <v>9.3000000000000007</v>
      </c>
      <c r="F111">
        <v>8.5</v>
      </c>
      <c r="G111">
        <v>6.4</v>
      </c>
      <c r="H111">
        <v>6</v>
      </c>
      <c r="I111">
        <v>4.0999999999999996</v>
      </c>
      <c r="J111">
        <v>3.4</v>
      </c>
      <c r="K111">
        <v>1.8</v>
      </c>
      <c r="L111">
        <v>2</v>
      </c>
      <c r="M111">
        <v>3</v>
      </c>
      <c r="N111">
        <v>4.9000000000000004</v>
      </c>
      <c r="O111">
        <v>5.0999999999999996</v>
      </c>
      <c r="P111">
        <v>6</v>
      </c>
      <c r="Q111">
        <v>6.4</v>
      </c>
      <c r="R111">
        <v>5</v>
      </c>
      <c r="S111">
        <v>3.6</v>
      </c>
    </row>
    <row r="112" spans="1:19">
      <c r="A112" t="s">
        <v>23</v>
      </c>
      <c r="B112">
        <v>2.8</v>
      </c>
      <c r="C112">
        <v>3.3</v>
      </c>
      <c r="D112">
        <v>2.7</v>
      </c>
      <c r="E112">
        <v>2.5</v>
      </c>
      <c r="F112">
        <v>2.4</v>
      </c>
      <c r="G112">
        <v>2.2999999999999998</v>
      </c>
      <c r="H112">
        <v>2.2000000000000002</v>
      </c>
      <c r="I112">
        <v>2.6</v>
      </c>
      <c r="J112">
        <v>1.8</v>
      </c>
      <c r="K112">
        <v>1.8</v>
      </c>
      <c r="L112">
        <v>1.7</v>
      </c>
      <c r="M112">
        <v>3.1</v>
      </c>
      <c r="N112">
        <v>2.8</v>
      </c>
      <c r="O112">
        <v>2.8</v>
      </c>
      <c r="P112">
        <v>2.9</v>
      </c>
      <c r="Q112">
        <v>3.1</v>
      </c>
      <c r="R112">
        <v>2.6</v>
      </c>
      <c r="S112">
        <v>2.2999999999999998</v>
      </c>
    </row>
    <row r="113" spans="1:19">
      <c r="A113" t="s">
        <v>24</v>
      </c>
      <c r="B113" t="s">
        <v>110</v>
      </c>
      <c r="C113">
        <v>4.5</v>
      </c>
      <c r="D113">
        <v>2.7</v>
      </c>
      <c r="E113">
        <v>3.5</v>
      </c>
      <c r="F113">
        <v>3.8</v>
      </c>
      <c r="G113">
        <v>5</v>
      </c>
      <c r="H113">
        <v>4.0999999999999996</v>
      </c>
      <c r="I113">
        <v>3.1</v>
      </c>
      <c r="J113">
        <v>2.8</v>
      </c>
      <c r="K113">
        <v>2.8</v>
      </c>
      <c r="L113">
        <v>2.1</v>
      </c>
      <c r="M113">
        <v>3.8</v>
      </c>
      <c r="N113">
        <v>4.4000000000000004</v>
      </c>
      <c r="O113">
        <v>4.4000000000000004</v>
      </c>
      <c r="P113">
        <v>4.4000000000000004</v>
      </c>
      <c r="Q113">
        <v>4</v>
      </c>
      <c r="R113">
        <v>4.5999999999999996</v>
      </c>
      <c r="S113">
        <v>4.7</v>
      </c>
    </row>
    <row r="114" spans="1:19">
      <c r="A114" t="s">
        <v>124</v>
      </c>
      <c r="B114" t="s">
        <v>110</v>
      </c>
      <c r="C114" t="s">
        <v>110</v>
      </c>
      <c r="D114" t="s">
        <v>110</v>
      </c>
      <c r="E114" t="s">
        <v>110</v>
      </c>
      <c r="F114" t="s">
        <v>110</v>
      </c>
      <c r="G114" t="s">
        <v>110</v>
      </c>
      <c r="H114" t="s">
        <v>110</v>
      </c>
      <c r="I114">
        <v>5.4</v>
      </c>
      <c r="J114">
        <v>4.8</v>
      </c>
      <c r="K114">
        <v>3.8</v>
      </c>
      <c r="L114">
        <v>3.4</v>
      </c>
      <c r="M114">
        <v>3.3</v>
      </c>
      <c r="N114">
        <v>3</v>
      </c>
      <c r="O114">
        <v>2.2999999999999998</v>
      </c>
      <c r="P114">
        <v>2.2999999999999998</v>
      </c>
      <c r="Q114">
        <v>2.4</v>
      </c>
      <c r="R114">
        <v>2.5</v>
      </c>
      <c r="S114">
        <v>2.4</v>
      </c>
    </row>
    <row r="115" spans="1:19">
      <c r="A115" t="s">
        <v>26</v>
      </c>
      <c r="B115" t="s">
        <v>110</v>
      </c>
      <c r="C115" t="s">
        <v>110</v>
      </c>
      <c r="D115">
        <v>7.4</v>
      </c>
      <c r="E115">
        <v>6.7</v>
      </c>
      <c r="F115">
        <v>7.6</v>
      </c>
      <c r="G115">
        <v>8.6999999999999993</v>
      </c>
      <c r="H115">
        <v>5.5</v>
      </c>
      <c r="I115">
        <v>3.8</v>
      </c>
      <c r="J115">
        <v>3.4</v>
      </c>
      <c r="K115" t="s">
        <v>110</v>
      </c>
      <c r="L115">
        <v>3.6</v>
      </c>
      <c r="M115">
        <v>8.1999999999999993</v>
      </c>
      <c r="N115">
        <v>8.8000000000000007</v>
      </c>
      <c r="O115">
        <v>7.2</v>
      </c>
      <c r="P115">
        <v>6.1</v>
      </c>
      <c r="Q115">
        <v>6</v>
      </c>
      <c r="R115">
        <v>4.2</v>
      </c>
      <c r="S115">
        <v>5</v>
      </c>
    </row>
    <row r="116" spans="1:19">
      <c r="A116" t="s">
        <v>50</v>
      </c>
      <c r="B116" t="s">
        <v>110</v>
      </c>
      <c r="C116">
        <v>1.7</v>
      </c>
      <c r="D116">
        <v>1.6</v>
      </c>
      <c r="E116">
        <v>2.5</v>
      </c>
      <c r="F116">
        <v>2.8</v>
      </c>
      <c r="G116">
        <v>2.9</v>
      </c>
      <c r="H116">
        <v>2.6</v>
      </c>
      <c r="I116">
        <v>2.6</v>
      </c>
      <c r="J116">
        <v>2.7</v>
      </c>
      <c r="K116">
        <v>2.7</v>
      </c>
      <c r="L116">
        <v>4.4000000000000004</v>
      </c>
      <c r="M116">
        <v>7.4</v>
      </c>
      <c r="N116">
        <v>8.1999999999999993</v>
      </c>
      <c r="O116">
        <v>7.8</v>
      </c>
      <c r="P116">
        <v>7.5</v>
      </c>
      <c r="Q116">
        <v>6.7</v>
      </c>
      <c r="R116">
        <v>5.6</v>
      </c>
      <c r="S116">
        <v>5</v>
      </c>
    </row>
    <row r="117" spans="1:19">
      <c r="A117" t="s">
        <v>48</v>
      </c>
      <c r="B117">
        <v>7.9</v>
      </c>
      <c r="C117">
        <v>9.3000000000000007</v>
      </c>
      <c r="D117">
        <v>7.6</v>
      </c>
      <c r="E117">
        <v>8</v>
      </c>
      <c r="F117">
        <v>7</v>
      </c>
      <c r="G117">
        <v>7.9</v>
      </c>
      <c r="H117">
        <v>8.4</v>
      </c>
      <c r="I117">
        <v>8.1</v>
      </c>
      <c r="J117">
        <v>7</v>
      </c>
      <c r="K117">
        <v>7.2</v>
      </c>
      <c r="L117">
        <v>6.4</v>
      </c>
      <c r="M117">
        <v>7.9</v>
      </c>
      <c r="N117">
        <v>11.3</v>
      </c>
      <c r="O117">
        <v>16.7</v>
      </c>
      <c r="P117">
        <v>19.100000000000001</v>
      </c>
      <c r="Q117">
        <v>21</v>
      </c>
      <c r="R117">
        <v>20.399999999999999</v>
      </c>
      <c r="S117">
        <v>19.7</v>
      </c>
    </row>
    <row r="118" spans="1:19">
      <c r="A118" t="s">
        <v>27</v>
      </c>
      <c r="B118">
        <v>15.6</v>
      </c>
      <c r="C118">
        <v>13</v>
      </c>
      <c r="D118">
        <v>11.2</v>
      </c>
      <c r="E118">
        <v>8.8000000000000007</v>
      </c>
      <c r="F118">
        <v>9.1999999999999993</v>
      </c>
      <c r="G118">
        <v>9</v>
      </c>
      <c r="H118">
        <v>8</v>
      </c>
      <c r="I118">
        <v>6.5</v>
      </c>
      <c r="J118">
        <v>5.7</v>
      </c>
      <c r="K118">
        <v>5.3</v>
      </c>
      <c r="L118">
        <v>7.3</v>
      </c>
      <c r="M118">
        <v>10.199999999999999</v>
      </c>
      <c r="N118">
        <v>11.5</v>
      </c>
      <c r="O118">
        <v>13.4</v>
      </c>
      <c r="P118">
        <v>16.100000000000001</v>
      </c>
      <c r="Q118">
        <v>15.8</v>
      </c>
      <c r="R118">
        <v>14.3</v>
      </c>
      <c r="S118">
        <v>12.5</v>
      </c>
    </row>
    <row r="119" spans="1:19">
      <c r="A119" t="s">
        <v>28</v>
      </c>
      <c r="B119" t="s">
        <v>110</v>
      </c>
      <c r="C119" t="s">
        <v>110</v>
      </c>
      <c r="D119" t="s">
        <v>110</v>
      </c>
      <c r="E119" t="s">
        <v>110</v>
      </c>
      <c r="F119" t="s">
        <v>110</v>
      </c>
      <c r="G119">
        <v>6.5</v>
      </c>
      <c r="H119">
        <v>6.5</v>
      </c>
      <c r="I119">
        <v>6.3</v>
      </c>
      <c r="J119">
        <v>5.5</v>
      </c>
      <c r="K119">
        <v>5.0999999999999996</v>
      </c>
      <c r="L119">
        <v>4.8</v>
      </c>
      <c r="M119">
        <v>6.3</v>
      </c>
      <c r="N119">
        <v>5.5</v>
      </c>
      <c r="O119">
        <v>5.6</v>
      </c>
      <c r="P119">
        <v>5.8</v>
      </c>
      <c r="Q119">
        <v>6.3</v>
      </c>
      <c r="R119">
        <v>6.9</v>
      </c>
      <c r="S119">
        <v>6.5</v>
      </c>
    </row>
    <row r="120" spans="1:19">
      <c r="A120" t="s">
        <v>69</v>
      </c>
      <c r="B120" t="s">
        <v>110</v>
      </c>
      <c r="C120" t="s">
        <v>110</v>
      </c>
      <c r="D120" t="s">
        <v>110</v>
      </c>
      <c r="E120" t="s">
        <v>110</v>
      </c>
      <c r="F120">
        <v>7.5</v>
      </c>
      <c r="G120">
        <v>8.1999999999999993</v>
      </c>
      <c r="H120">
        <v>7.5</v>
      </c>
      <c r="I120">
        <v>6.2</v>
      </c>
      <c r="J120">
        <v>6.4</v>
      </c>
      <c r="K120">
        <v>5.2</v>
      </c>
      <c r="L120">
        <v>4.8</v>
      </c>
      <c r="M120">
        <v>7.3</v>
      </c>
      <c r="N120">
        <v>8.8000000000000007</v>
      </c>
      <c r="O120">
        <v>9.8000000000000007</v>
      </c>
      <c r="P120">
        <v>13.1</v>
      </c>
      <c r="Q120">
        <v>12.6</v>
      </c>
      <c r="R120">
        <v>9.4</v>
      </c>
      <c r="S120">
        <v>9.1999999999999993</v>
      </c>
    </row>
    <row r="121" spans="1:19">
      <c r="A121" t="s">
        <v>29</v>
      </c>
      <c r="B121" t="s">
        <v>110</v>
      </c>
      <c r="C121" t="s">
        <v>110</v>
      </c>
      <c r="D121">
        <v>6.6</v>
      </c>
      <c r="E121">
        <v>6.1</v>
      </c>
      <c r="F121">
        <v>6</v>
      </c>
      <c r="G121">
        <v>6.3</v>
      </c>
      <c r="H121">
        <v>5.7</v>
      </c>
      <c r="I121">
        <v>6.5</v>
      </c>
      <c r="J121">
        <v>5.7</v>
      </c>
      <c r="K121">
        <v>4.3</v>
      </c>
      <c r="L121">
        <v>4.5999999999999996</v>
      </c>
      <c r="M121">
        <v>6.3</v>
      </c>
      <c r="N121">
        <v>5.9</v>
      </c>
      <c r="O121">
        <v>6</v>
      </c>
      <c r="P121">
        <v>6.7</v>
      </c>
      <c r="Q121">
        <v>7.2</v>
      </c>
      <c r="R121">
        <v>8.1</v>
      </c>
      <c r="S121">
        <v>7.2</v>
      </c>
    </row>
    <row r="122" spans="1:19">
      <c r="A122" t="s">
        <v>30</v>
      </c>
      <c r="B122" t="s">
        <v>110</v>
      </c>
      <c r="C122" t="s">
        <v>110</v>
      </c>
      <c r="D122" t="s">
        <v>110</v>
      </c>
      <c r="E122" t="s">
        <v>110</v>
      </c>
      <c r="F122" t="s">
        <v>110</v>
      </c>
      <c r="G122" t="s">
        <v>110</v>
      </c>
      <c r="H122">
        <v>3.9</v>
      </c>
      <c r="I122">
        <v>4.4000000000000004</v>
      </c>
      <c r="J122">
        <v>4.2</v>
      </c>
      <c r="K122">
        <v>3.3</v>
      </c>
      <c r="L122">
        <v>2.4</v>
      </c>
      <c r="M122">
        <v>5.2</v>
      </c>
      <c r="N122">
        <v>5.3</v>
      </c>
      <c r="O122">
        <v>7.9</v>
      </c>
      <c r="P122">
        <v>11.2</v>
      </c>
      <c r="Q122">
        <v>12.5</v>
      </c>
      <c r="R122">
        <v>12.1</v>
      </c>
      <c r="S122">
        <v>10.8</v>
      </c>
    </row>
    <row r="123" spans="1:19">
      <c r="A123" t="s">
        <v>31</v>
      </c>
      <c r="B123">
        <v>5.7</v>
      </c>
      <c r="C123">
        <v>7.1</v>
      </c>
      <c r="D123">
        <v>5.5</v>
      </c>
      <c r="E123" t="s">
        <v>110</v>
      </c>
      <c r="F123">
        <v>5.4</v>
      </c>
      <c r="G123" t="s">
        <v>110</v>
      </c>
      <c r="H123">
        <v>4.5</v>
      </c>
      <c r="I123">
        <v>5.5</v>
      </c>
      <c r="J123">
        <v>4.3</v>
      </c>
      <c r="K123">
        <v>3.8</v>
      </c>
      <c r="L123">
        <v>6.1</v>
      </c>
      <c r="M123">
        <v>10.6</v>
      </c>
      <c r="N123">
        <v>9.4</v>
      </c>
      <c r="O123">
        <v>6.4</v>
      </c>
      <c r="P123">
        <v>6.1</v>
      </c>
      <c r="Q123">
        <v>6</v>
      </c>
      <c r="R123">
        <v>5.4</v>
      </c>
      <c r="S123">
        <v>5.3</v>
      </c>
    </row>
    <row r="124" spans="1:19">
      <c r="A124" t="s">
        <v>32</v>
      </c>
      <c r="B124">
        <v>9.1999999999999993</v>
      </c>
      <c r="C124">
        <v>10.8</v>
      </c>
      <c r="D124">
        <v>12.2</v>
      </c>
      <c r="E124">
        <v>9.6999999999999993</v>
      </c>
      <c r="F124">
        <v>6.7</v>
      </c>
      <c r="G124">
        <v>6.5</v>
      </c>
      <c r="H124">
        <v>6.2</v>
      </c>
      <c r="I124">
        <v>3.6</v>
      </c>
      <c r="J124">
        <v>2.2999999999999998</v>
      </c>
      <c r="K124">
        <v>1.4</v>
      </c>
      <c r="L124">
        <v>3.6</v>
      </c>
      <c r="M124">
        <v>7.3</v>
      </c>
      <c r="N124">
        <v>8</v>
      </c>
      <c r="O124">
        <v>5.9</v>
      </c>
      <c r="P124">
        <v>6</v>
      </c>
      <c r="Q124">
        <v>4.9000000000000004</v>
      </c>
      <c r="R124">
        <v>4.2</v>
      </c>
      <c r="S124">
        <v>3.9</v>
      </c>
    </row>
    <row r="125" spans="1:19">
      <c r="A125" t="s">
        <v>33</v>
      </c>
      <c r="B125" t="s">
        <v>110</v>
      </c>
      <c r="C125" t="s">
        <v>110</v>
      </c>
      <c r="D125" t="s">
        <v>110</v>
      </c>
      <c r="E125" t="s">
        <v>110</v>
      </c>
      <c r="F125" t="s">
        <v>110</v>
      </c>
      <c r="G125">
        <v>4.3</v>
      </c>
      <c r="H125">
        <v>3.9</v>
      </c>
      <c r="I125">
        <v>3.5</v>
      </c>
      <c r="J125">
        <v>3.1</v>
      </c>
      <c r="K125" t="s">
        <v>110</v>
      </c>
      <c r="L125">
        <v>3.4</v>
      </c>
      <c r="M125">
        <v>4.0999999999999996</v>
      </c>
      <c r="N125">
        <v>5.6</v>
      </c>
      <c r="O125">
        <v>3.4</v>
      </c>
      <c r="P125">
        <v>2.8</v>
      </c>
      <c r="Q125">
        <v>5</v>
      </c>
      <c r="R125">
        <v>4.8</v>
      </c>
      <c r="S125">
        <v>3.2</v>
      </c>
    </row>
    <row r="126" spans="1:19">
      <c r="A126" t="s">
        <v>34</v>
      </c>
      <c r="B126" t="s">
        <v>110</v>
      </c>
      <c r="C126">
        <v>1.6</v>
      </c>
      <c r="D126">
        <v>1.7</v>
      </c>
      <c r="E126">
        <v>1.7</v>
      </c>
      <c r="F126">
        <v>2</v>
      </c>
      <c r="G126">
        <v>1.9</v>
      </c>
      <c r="H126">
        <v>2.5</v>
      </c>
      <c r="I126">
        <v>2.7</v>
      </c>
      <c r="J126">
        <v>2.8</v>
      </c>
      <c r="K126">
        <v>3.2</v>
      </c>
      <c r="L126">
        <v>2.8</v>
      </c>
      <c r="M126">
        <v>4.5999999999999996</v>
      </c>
      <c r="N126">
        <v>4.3</v>
      </c>
      <c r="O126">
        <v>4.3</v>
      </c>
      <c r="P126">
        <v>4.4000000000000004</v>
      </c>
      <c r="Q126">
        <v>3.7</v>
      </c>
      <c r="R126">
        <v>3</v>
      </c>
      <c r="S126">
        <v>2.2000000000000002</v>
      </c>
    </row>
    <row r="127" spans="1:19">
      <c r="A127" t="s">
        <v>35</v>
      </c>
      <c r="B127" t="s">
        <v>110</v>
      </c>
      <c r="C127" t="s">
        <v>110</v>
      </c>
      <c r="D127" t="s">
        <v>110</v>
      </c>
      <c r="E127" t="s">
        <v>110</v>
      </c>
      <c r="F127" t="s">
        <v>110</v>
      </c>
      <c r="G127" t="s">
        <v>110</v>
      </c>
      <c r="H127" t="s">
        <v>110</v>
      </c>
      <c r="I127" t="s">
        <v>110</v>
      </c>
      <c r="J127" t="s">
        <v>110</v>
      </c>
      <c r="K127" t="s">
        <v>110</v>
      </c>
      <c r="L127" t="s">
        <v>110</v>
      </c>
      <c r="M127" t="s">
        <v>110</v>
      </c>
      <c r="N127" t="s">
        <v>110</v>
      </c>
      <c r="O127" t="s">
        <v>110</v>
      </c>
      <c r="P127" t="s">
        <v>110</v>
      </c>
      <c r="Q127" t="s">
        <v>110</v>
      </c>
      <c r="R127" t="s">
        <v>110</v>
      </c>
      <c r="S127" t="s">
        <v>110</v>
      </c>
    </row>
    <row r="128" spans="1:19">
      <c r="A128" t="s">
        <v>36</v>
      </c>
      <c r="B128" t="s">
        <v>110</v>
      </c>
      <c r="C128" t="s">
        <v>110</v>
      </c>
      <c r="D128">
        <v>1.9</v>
      </c>
      <c r="E128">
        <v>1.3</v>
      </c>
      <c r="F128">
        <v>2.2999999999999998</v>
      </c>
      <c r="G128">
        <v>2.7</v>
      </c>
      <c r="H128">
        <v>3</v>
      </c>
      <c r="I128">
        <v>2.9</v>
      </c>
      <c r="J128">
        <v>2</v>
      </c>
      <c r="K128">
        <v>1.6</v>
      </c>
      <c r="L128">
        <v>1.7</v>
      </c>
      <c r="M128">
        <v>2.2999999999999998</v>
      </c>
      <c r="N128">
        <v>2.7</v>
      </c>
      <c r="O128">
        <v>3.1</v>
      </c>
      <c r="P128">
        <v>3.6</v>
      </c>
      <c r="Q128">
        <v>4.3</v>
      </c>
      <c r="R128">
        <v>3.8</v>
      </c>
      <c r="S128">
        <v>3.8</v>
      </c>
    </row>
    <row r="129" spans="1:19">
      <c r="A129" t="s">
        <v>37</v>
      </c>
      <c r="B129" t="s">
        <v>110</v>
      </c>
      <c r="C129">
        <v>2.1</v>
      </c>
      <c r="D129">
        <v>1.3</v>
      </c>
      <c r="E129">
        <v>1.4</v>
      </c>
      <c r="F129">
        <v>1.7</v>
      </c>
      <c r="G129">
        <v>2.2000000000000002</v>
      </c>
      <c r="H129">
        <v>3.5</v>
      </c>
      <c r="I129">
        <v>3</v>
      </c>
      <c r="J129">
        <v>2.6</v>
      </c>
      <c r="K129">
        <v>2.4</v>
      </c>
      <c r="L129">
        <v>1.4</v>
      </c>
      <c r="M129">
        <v>2.7</v>
      </c>
      <c r="N129">
        <v>2.7</v>
      </c>
      <c r="O129">
        <v>3</v>
      </c>
      <c r="P129">
        <v>2.6</v>
      </c>
      <c r="Q129">
        <v>3.9</v>
      </c>
      <c r="R129">
        <v>4.0999999999999996</v>
      </c>
      <c r="S129">
        <v>3.5</v>
      </c>
    </row>
    <row r="130" spans="1:19">
      <c r="A130" t="s">
        <v>38</v>
      </c>
      <c r="B130" t="s">
        <v>110</v>
      </c>
      <c r="C130" t="s">
        <v>110</v>
      </c>
      <c r="D130">
        <v>4.8</v>
      </c>
      <c r="E130">
        <v>6.6</v>
      </c>
      <c r="F130">
        <v>7.5</v>
      </c>
      <c r="G130">
        <v>7.8</v>
      </c>
      <c r="H130">
        <v>6.9</v>
      </c>
      <c r="I130">
        <v>7.4</v>
      </c>
      <c r="J130">
        <v>5.9</v>
      </c>
      <c r="K130">
        <v>4.5</v>
      </c>
      <c r="L130">
        <v>3.7</v>
      </c>
      <c r="M130">
        <v>5</v>
      </c>
      <c r="N130">
        <v>4.7</v>
      </c>
      <c r="O130">
        <v>5.3</v>
      </c>
      <c r="P130">
        <v>5.8</v>
      </c>
      <c r="Q130">
        <v>5.6</v>
      </c>
      <c r="R130">
        <v>4.7</v>
      </c>
      <c r="S130">
        <v>3.7</v>
      </c>
    </row>
    <row r="131" spans="1:19">
      <c r="A131" t="s">
        <v>56</v>
      </c>
      <c r="B131">
        <v>3.7</v>
      </c>
      <c r="C131">
        <v>4.0999999999999996</v>
      </c>
      <c r="D131">
        <v>3.3</v>
      </c>
      <c r="E131">
        <v>3.9</v>
      </c>
      <c r="F131">
        <v>5.6</v>
      </c>
      <c r="G131">
        <v>6.5</v>
      </c>
      <c r="H131">
        <v>5.8</v>
      </c>
      <c r="I131">
        <v>7.1</v>
      </c>
      <c r="J131">
        <v>7.3</v>
      </c>
      <c r="K131">
        <v>8.1</v>
      </c>
      <c r="L131">
        <v>6.8</v>
      </c>
      <c r="M131">
        <v>6.5</v>
      </c>
      <c r="N131">
        <v>8</v>
      </c>
      <c r="O131">
        <v>10.6</v>
      </c>
      <c r="P131">
        <v>13.3</v>
      </c>
      <c r="Q131">
        <v>12.6</v>
      </c>
      <c r="R131">
        <v>9.6</v>
      </c>
      <c r="S131">
        <v>9.4</v>
      </c>
    </row>
    <row r="132" spans="1:19">
      <c r="A132" t="s">
        <v>39</v>
      </c>
      <c r="B132" t="s">
        <v>110</v>
      </c>
      <c r="C132">
        <v>3.7</v>
      </c>
      <c r="D132">
        <v>3.4</v>
      </c>
      <c r="E132">
        <v>4.2</v>
      </c>
      <c r="F132">
        <v>5.2</v>
      </c>
      <c r="G132">
        <v>3.7</v>
      </c>
      <c r="H132">
        <v>4.4000000000000004</v>
      </c>
      <c r="I132">
        <v>4.0999999999999996</v>
      </c>
      <c r="J132">
        <v>4.0999999999999996</v>
      </c>
      <c r="K132">
        <v>2.6</v>
      </c>
      <c r="L132">
        <v>3.4</v>
      </c>
      <c r="M132">
        <v>6.6</v>
      </c>
      <c r="N132">
        <v>5</v>
      </c>
      <c r="O132">
        <v>5</v>
      </c>
      <c r="P132">
        <v>5.0999999999999996</v>
      </c>
      <c r="Q132">
        <v>6.2</v>
      </c>
      <c r="R132">
        <v>6.3</v>
      </c>
      <c r="S132">
        <v>4</v>
      </c>
    </row>
    <row r="133" spans="1:19">
      <c r="A133" t="s">
        <v>40</v>
      </c>
      <c r="B133" t="s">
        <v>110</v>
      </c>
      <c r="C133">
        <v>2.8</v>
      </c>
      <c r="D133">
        <v>2.2000000000000002</v>
      </c>
      <c r="E133">
        <v>2.1</v>
      </c>
      <c r="F133">
        <v>2.7</v>
      </c>
      <c r="G133">
        <v>2.9</v>
      </c>
      <c r="H133">
        <v>2.6</v>
      </c>
      <c r="I133">
        <v>3.6</v>
      </c>
      <c r="J133">
        <v>3.2</v>
      </c>
      <c r="K133">
        <v>3.8</v>
      </c>
      <c r="L133">
        <v>3.5</v>
      </c>
      <c r="M133">
        <v>3.3</v>
      </c>
      <c r="N133">
        <v>4.5999999999999996</v>
      </c>
      <c r="O133">
        <v>4.9000000000000004</v>
      </c>
      <c r="P133">
        <v>6.5</v>
      </c>
      <c r="Q133">
        <v>6.1</v>
      </c>
      <c r="R133">
        <v>6.4</v>
      </c>
      <c r="S133">
        <v>5.4</v>
      </c>
    </row>
    <row r="134" spans="1:19">
      <c r="A134" s="635" t="s">
        <v>41</v>
      </c>
      <c r="B134" s="635">
        <v>3.9</v>
      </c>
      <c r="C134" s="635">
        <v>5.8</v>
      </c>
      <c r="D134" s="635">
        <v>5.6</v>
      </c>
      <c r="E134" s="635">
        <v>4.4000000000000004</v>
      </c>
      <c r="F134" s="635">
        <v>5</v>
      </c>
      <c r="G134" s="635">
        <v>5.6</v>
      </c>
      <c r="H134" s="635">
        <v>5.4</v>
      </c>
      <c r="I134" s="635">
        <v>4.3</v>
      </c>
      <c r="J134" s="635">
        <v>3.3</v>
      </c>
      <c r="K134" s="635">
        <v>3.7</v>
      </c>
      <c r="L134" s="635">
        <v>2.9</v>
      </c>
      <c r="M134" s="635">
        <v>5.5</v>
      </c>
      <c r="N134" s="635">
        <v>5.8</v>
      </c>
      <c r="O134" s="635">
        <v>6.1</v>
      </c>
      <c r="P134" s="635">
        <v>7.6</v>
      </c>
      <c r="Q134" s="635">
        <v>7.2</v>
      </c>
      <c r="R134" s="635">
        <v>6.2</v>
      </c>
      <c r="S134" s="635">
        <v>6.4</v>
      </c>
    </row>
    <row r="135" spans="1:19">
      <c r="A135" t="s">
        <v>42</v>
      </c>
      <c r="B135" t="s">
        <v>110</v>
      </c>
      <c r="C135">
        <v>4.7</v>
      </c>
      <c r="D135">
        <v>4.4000000000000004</v>
      </c>
      <c r="E135">
        <v>4.4000000000000004</v>
      </c>
      <c r="F135">
        <v>3.6</v>
      </c>
      <c r="G135">
        <v>3.9</v>
      </c>
      <c r="H135">
        <v>4.4000000000000004</v>
      </c>
      <c r="I135">
        <v>3.8</v>
      </c>
      <c r="J135">
        <v>3.5</v>
      </c>
      <c r="K135">
        <v>3.4</v>
      </c>
      <c r="L135">
        <v>3.1</v>
      </c>
      <c r="M135">
        <v>4.2</v>
      </c>
      <c r="N135">
        <v>4.0999999999999996</v>
      </c>
      <c r="O135">
        <v>3.6</v>
      </c>
      <c r="P135">
        <v>3.7</v>
      </c>
      <c r="Q135">
        <v>4.5999999999999996</v>
      </c>
      <c r="R135">
        <v>5</v>
      </c>
      <c r="S135">
        <v>5.8</v>
      </c>
    </row>
    <row r="136" spans="1:19">
      <c r="A136" t="s">
        <v>43</v>
      </c>
      <c r="B136" t="s">
        <v>110</v>
      </c>
      <c r="C136" t="s">
        <v>110</v>
      </c>
      <c r="D136" t="s">
        <v>110</v>
      </c>
      <c r="E136">
        <v>2.2999999999999998</v>
      </c>
      <c r="F136">
        <v>3.1</v>
      </c>
      <c r="G136">
        <v>3.6</v>
      </c>
      <c r="H136">
        <v>3.7</v>
      </c>
      <c r="I136">
        <v>4.7</v>
      </c>
      <c r="J136">
        <v>3.9</v>
      </c>
      <c r="K136">
        <v>3.1</v>
      </c>
      <c r="L136">
        <v>3.5</v>
      </c>
      <c r="M136">
        <v>4.8</v>
      </c>
      <c r="N136">
        <v>4.0999999999999996</v>
      </c>
      <c r="O136">
        <v>4</v>
      </c>
      <c r="P136">
        <v>4.4000000000000004</v>
      </c>
      <c r="Q136">
        <v>4.4000000000000004</v>
      </c>
      <c r="R136">
        <v>4.2</v>
      </c>
      <c r="S136">
        <v>3.9</v>
      </c>
    </row>
    <row r="137" spans="1:19">
      <c r="A137" t="s">
        <v>60</v>
      </c>
      <c r="B137" t="s">
        <v>110</v>
      </c>
      <c r="C137">
        <v>3.3</v>
      </c>
      <c r="D137">
        <v>3.1</v>
      </c>
      <c r="E137">
        <v>2.8</v>
      </c>
      <c r="F137">
        <v>3.1</v>
      </c>
      <c r="G137">
        <v>3</v>
      </c>
      <c r="H137">
        <v>2.6</v>
      </c>
      <c r="I137">
        <v>2.7</v>
      </c>
      <c r="J137">
        <v>2.7</v>
      </c>
      <c r="K137">
        <v>2.4</v>
      </c>
      <c r="L137">
        <v>3.1</v>
      </c>
      <c r="M137">
        <v>4.0999999999999996</v>
      </c>
      <c r="N137">
        <v>4</v>
      </c>
      <c r="O137">
        <v>4.5</v>
      </c>
      <c r="P137">
        <v>4.3</v>
      </c>
      <c r="Q137">
        <v>3.7</v>
      </c>
      <c r="R137">
        <v>3.1</v>
      </c>
      <c r="S137">
        <v>3.1</v>
      </c>
    </row>
    <row r="138" spans="1:19">
      <c r="A138" s="252" t="s">
        <v>64</v>
      </c>
      <c r="B138" s="670">
        <f>AVERAGE(B110:B137)</f>
        <v>6.9714285714285706</v>
      </c>
      <c r="C138" s="670">
        <f t="shared" ref="C138:S138" si="6">AVERAGE(C110:C137)</f>
        <v>5.0999999999999996</v>
      </c>
      <c r="D138" s="670">
        <f t="shared" si="6"/>
        <v>4.7476190476190476</v>
      </c>
      <c r="E138" s="670">
        <f t="shared" si="6"/>
        <v>4.590476190476191</v>
      </c>
      <c r="F138" s="670">
        <f t="shared" si="6"/>
        <v>4.9391304347826086</v>
      </c>
      <c r="G138" s="670">
        <f t="shared" si="6"/>
        <v>5.0750000000000002</v>
      </c>
      <c r="H138" s="670">
        <f t="shared" si="6"/>
        <v>4.7961538461538478</v>
      </c>
      <c r="I138" s="670">
        <f t="shared" si="6"/>
        <v>4.5592592592592593</v>
      </c>
      <c r="J138" s="670">
        <f t="shared" si="6"/>
        <v>4.0111111111111111</v>
      </c>
      <c r="K138" s="670">
        <f t="shared" si="6"/>
        <v>3.6239999999999997</v>
      </c>
      <c r="L138" s="670">
        <f t="shared" si="6"/>
        <v>3.6888888888888891</v>
      </c>
      <c r="M138" s="670">
        <f t="shared" si="6"/>
        <v>5.4888888888888872</v>
      </c>
      <c r="N138" s="670">
        <f t="shared" si="6"/>
        <v>5.840740740740741</v>
      </c>
      <c r="O138" s="670">
        <f t="shared" si="6"/>
        <v>6.0370370370370372</v>
      </c>
      <c r="P138" s="670">
        <f t="shared" si="6"/>
        <v>6.7333333333333334</v>
      </c>
      <c r="Q138" s="670">
        <f t="shared" si="6"/>
        <v>6.9259259259259247</v>
      </c>
      <c r="R138" s="670">
        <f t="shared" si="6"/>
        <v>6.3407407407407392</v>
      </c>
      <c r="S138" s="670">
        <f t="shared" si="6"/>
        <v>5.8407407407407428</v>
      </c>
    </row>
    <row r="139" spans="1:19">
      <c r="A139" s="252" t="s">
        <v>3323</v>
      </c>
      <c r="B139" s="670">
        <f>STDEV(B110:B137)</f>
        <v>4.4615820384381921</v>
      </c>
      <c r="C139" s="670">
        <f t="shared" ref="C139:S139" si="7">STDEV(C110:C137)</f>
        <v>3.3344664740654797</v>
      </c>
      <c r="D139" s="670">
        <f t="shared" si="7"/>
        <v>3.0373704165970685</v>
      </c>
      <c r="E139" s="670">
        <f t="shared" si="7"/>
        <v>2.6757998359191135</v>
      </c>
      <c r="F139" s="670">
        <f t="shared" si="7"/>
        <v>2.2584667225263462</v>
      </c>
      <c r="G139" s="670">
        <f t="shared" si="7"/>
        <v>2.2458173683926121</v>
      </c>
      <c r="H139" s="670">
        <f t="shared" si="7"/>
        <v>1.7786468495416965</v>
      </c>
      <c r="I139" s="670">
        <f t="shared" si="7"/>
        <v>1.6227373026082681</v>
      </c>
      <c r="J139" s="670">
        <f t="shared" si="7"/>
        <v>1.5310462318632203</v>
      </c>
      <c r="K139" s="670">
        <f t="shared" si="7"/>
        <v>1.6279537257960788</v>
      </c>
      <c r="L139" s="670">
        <f t="shared" si="7"/>
        <v>1.5525000516123684</v>
      </c>
      <c r="M139" s="670">
        <f t="shared" si="7"/>
        <v>2.196559080669537</v>
      </c>
      <c r="N139" s="670">
        <f t="shared" si="7"/>
        <v>2.5201128270314896</v>
      </c>
      <c r="O139" s="670">
        <f t="shared" si="7"/>
        <v>3.3219720913184347</v>
      </c>
      <c r="P139" s="670">
        <f t="shared" si="7"/>
        <v>4.2316572494618558</v>
      </c>
      <c r="Q139" s="670">
        <f t="shared" si="7"/>
        <v>4.3079169151862891</v>
      </c>
      <c r="R139" s="670">
        <f t="shared" si="7"/>
        <v>3.9664224589051473</v>
      </c>
      <c r="S139" s="670">
        <f t="shared" si="7"/>
        <v>3.7899928211073939</v>
      </c>
    </row>
    <row r="140" spans="1:19">
      <c r="A140" s="671" t="s">
        <v>3324</v>
      </c>
      <c r="B140" s="672">
        <f>-(B134-B138)/B139</f>
        <v>0.68841692138955846</v>
      </c>
      <c r="C140" s="672">
        <f t="shared" ref="C140:S140" si="8">-(C134-C138)/C139</f>
        <v>-0.20992863639337767</v>
      </c>
      <c r="D140" s="672">
        <f t="shared" si="8"/>
        <v>-0.28063121564735616</v>
      </c>
      <c r="E140" s="672">
        <f t="shared" si="8"/>
        <v>7.1184767978268379E-2</v>
      </c>
      <c r="F140" s="672">
        <f t="shared" si="8"/>
        <v>-2.6951721099216383E-2</v>
      </c>
      <c r="G140" s="672">
        <f t="shared" si="8"/>
        <v>-0.23376789555054298</v>
      </c>
      <c r="H140" s="672">
        <f t="shared" si="8"/>
        <v>-0.33949749721353933</v>
      </c>
      <c r="I140" s="672">
        <f t="shared" si="8"/>
        <v>0.15976662324982938</v>
      </c>
      <c r="J140" s="672">
        <f t="shared" si="8"/>
        <v>0.46446090020790443</v>
      </c>
      <c r="K140" s="672">
        <f t="shared" si="8"/>
        <v>-4.6684373637731057E-2</v>
      </c>
      <c r="L140" s="672">
        <f t="shared" si="8"/>
        <v>0.50814097433979388</v>
      </c>
      <c r="M140" s="672">
        <f t="shared" si="8"/>
        <v>-5.0584166885809653E-3</v>
      </c>
      <c r="N140" s="672">
        <f t="shared" si="8"/>
        <v>1.6166236806441255E-2</v>
      </c>
      <c r="O140" s="672">
        <f t="shared" si="8"/>
        <v>-1.8953489443065581E-2</v>
      </c>
      <c r="P140" s="672">
        <f t="shared" si="8"/>
        <v>-0.20480549713162169</v>
      </c>
      <c r="Q140" s="672">
        <f t="shared" si="8"/>
        <v>-6.3621021359049026E-2</v>
      </c>
      <c r="R140" s="672">
        <f t="shared" si="8"/>
        <v>3.5483043523202459E-2</v>
      </c>
      <c r="S140" s="672">
        <f t="shared" si="8"/>
        <v>-0.14756208933816614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AB402"/>
  <sheetViews>
    <sheetView topLeftCell="A395" workbookViewId="0">
      <selection activeCell="A400" sqref="A400:A402"/>
    </sheetView>
  </sheetViews>
  <sheetFormatPr defaultRowHeight="15"/>
  <cols>
    <col min="1" max="1" width="27.42578125" style="67" customWidth="1"/>
    <col min="2" max="2" width="2.42578125" style="67" customWidth="1"/>
    <col min="3" max="3" width="11.85546875" style="67" bestFit="1" customWidth="1"/>
    <col min="4" max="12" width="9.42578125" style="67" bestFit="1" customWidth="1"/>
    <col min="13" max="28" width="9.28515625" style="67" bestFit="1" customWidth="1"/>
    <col min="29" max="16384" width="9.140625" style="67"/>
  </cols>
  <sheetData>
    <row r="1" spans="1:28" hidden="1">
      <c r="A1" s="94" t="e">
        <f ca="1">DotStatQuery(B1)</f>
        <v>#NAME?</v>
      </c>
      <c r="B1" s="94" t="s">
        <v>529</v>
      </c>
    </row>
    <row r="2" spans="1:28">
      <c r="A2" s="204" t="s">
        <v>245</v>
      </c>
    </row>
    <row r="3" spans="1:28">
      <c r="A3" s="1160" t="s">
        <v>246</v>
      </c>
      <c r="B3" s="1161"/>
      <c r="C3" s="1130" t="s">
        <v>247</v>
      </c>
      <c r="D3" s="1131"/>
      <c r="E3" s="1131"/>
      <c r="F3" s="1131"/>
      <c r="G3" s="1131"/>
      <c r="H3" s="1131"/>
      <c r="I3" s="1131"/>
      <c r="J3" s="1131"/>
      <c r="K3" s="1131"/>
      <c r="L3" s="1131"/>
      <c r="M3" s="1131"/>
      <c r="N3" s="1131"/>
      <c r="O3" s="1131"/>
      <c r="P3" s="1131"/>
      <c r="Q3" s="1131"/>
      <c r="R3" s="1131"/>
      <c r="S3" s="1131"/>
      <c r="T3" s="1131"/>
      <c r="U3" s="1131"/>
      <c r="V3" s="1131"/>
      <c r="W3" s="1131"/>
      <c r="X3" s="1131"/>
      <c r="Y3" s="1131"/>
      <c r="Z3" s="1131"/>
      <c r="AA3" s="1131"/>
      <c r="AB3" s="1132"/>
    </row>
    <row r="4" spans="1:28">
      <c r="A4" s="1160" t="s">
        <v>248</v>
      </c>
      <c r="B4" s="1161"/>
      <c r="C4" s="1130" t="s">
        <v>249</v>
      </c>
      <c r="D4" s="1131"/>
      <c r="E4" s="1131"/>
      <c r="F4" s="1131"/>
      <c r="G4" s="1131"/>
      <c r="H4" s="1131"/>
      <c r="I4" s="1131"/>
      <c r="J4" s="1131"/>
      <c r="K4" s="1131"/>
      <c r="L4" s="1131"/>
      <c r="M4" s="1131"/>
      <c r="N4" s="1131"/>
      <c r="O4" s="1131"/>
      <c r="P4" s="1131"/>
      <c r="Q4" s="1131"/>
      <c r="R4" s="1131"/>
      <c r="S4" s="1131"/>
      <c r="T4" s="1131"/>
      <c r="U4" s="1131"/>
      <c r="V4" s="1131"/>
      <c r="W4" s="1131"/>
      <c r="X4" s="1131"/>
      <c r="Y4" s="1131"/>
      <c r="Z4" s="1131"/>
      <c r="AA4" s="1131"/>
      <c r="AB4" s="1132"/>
    </row>
    <row r="5" spans="1:28">
      <c r="A5" s="1160" t="s">
        <v>252</v>
      </c>
      <c r="B5" s="1161"/>
      <c r="C5" s="1130"/>
      <c r="D5" s="1131"/>
      <c r="E5" s="1131"/>
      <c r="F5" s="1131"/>
      <c r="G5" s="1131"/>
      <c r="H5" s="1131"/>
      <c r="I5" s="1131"/>
      <c r="J5" s="1131"/>
      <c r="K5" s="1131"/>
      <c r="L5" s="1131"/>
      <c r="M5" s="1131"/>
      <c r="N5" s="1131"/>
      <c r="O5" s="1131"/>
      <c r="P5" s="1131"/>
      <c r="Q5" s="1131"/>
      <c r="R5" s="1131"/>
      <c r="S5" s="1131"/>
      <c r="T5" s="1131"/>
      <c r="U5" s="1131"/>
      <c r="V5" s="1131"/>
      <c r="W5" s="1131"/>
      <c r="X5" s="1131"/>
      <c r="Y5" s="1131"/>
      <c r="Z5" s="1131"/>
      <c r="AA5" s="1131"/>
      <c r="AB5" s="1132"/>
    </row>
    <row r="6" spans="1:28">
      <c r="A6" s="1160" t="s">
        <v>227</v>
      </c>
      <c r="B6" s="1161"/>
      <c r="C6" s="1130" t="s">
        <v>250</v>
      </c>
      <c r="D6" s="1131"/>
      <c r="E6" s="1131"/>
      <c r="F6" s="1131"/>
      <c r="G6" s="1131"/>
      <c r="H6" s="1131"/>
      <c r="I6" s="1131"/>
      <c r="J6" s="1131"/>
      <c r="K6" s="1131"/>
      <c r="L6" s="1131"/>
      <c r="M6" s="1131"/>
      <c r="N6" s="1131"/>
      <c r="O6" s="1131"/>
      <c r="P6" s="1131"/>
      <c r="Q6" s="1131"/>
      <c r="R6" s="1131"/>
      <c r="S6" s="1131"/>
      <c r="T6" s="1131"/>
      <c r="U6" s="1131"/>
      <c r="V6" s="1131"/>
      <c r="W6" s="1131"/>
      <c r="X6" s="1131"/>
      <c r="Y6" s="1131"/>
      <c r="Z6" s="1131"/>
      <c r="AA6" s="1131"/>
      <c r="AB6" s="1132"/>
    </row>
    <row r="7" spans="1:28">
      <c r="A7" s="1160" t="s">
        <v>187</v>
      </c>
      <c r="B7" s="1161"/>
      <c r="C7" s="1130"/>
      <c r="D7" s="1131"/>
      <c r="E7" s="1131"/>
      <c r="F7" s="1131"/>
      <c r="G7" s="1131"/>
      <c r="H7" s="1131"/>
      <c r="I7" s="1131"/>
      <c r="J7" s="1131"/>
      <c r="K7" s="1131"/>
      <c r="L7" s="1131"/>
      <c r="M7" s="1131"/>
      <c r="N7" s="1131"/>
      <c r="O7" s="1131"/>
      <c r="P7" s="1131"/>
      <c r="Q7" s="1131"/>
      <c r="R7" s="1131"/>
      <c r="S7" s="1131"/>
      <c r="T7" s="1131"/>
      <c r="U7" s="1131"/>
      <c r="V7" s="1131"/>
      <c r="W7" s="1131"/>
      <c r="X7" s="1131"/>
      <c r="Y7" s="1131"/>
      <c r="Z7" s="1131"/>
      <c r="AA7" s="1131"/>
      <c r="AB7" s="1132"/>
    </row>
    <row r="8" spans="1:28">
      <c r="A8" s="1128" t="s">
        <v>133</v>
      </c>
      <c r="B8" s="1129"/>
      <c r="C8" s="72" t="s">
        <v>188</v>
      </c>
      <c r="D8" s="72" t="s">
        <v>189</v>
      </c>
      <c r="E8" s="72" t="s">
        <v>190</v>
      </c>
      <c r="F8" s="72" t="s">
        <v>191</v>
      </c>
      <c r="G8" s="72" t="s">
        <v>192</v>
      </c>
      <c r="H8" s="72" t="s">
        <v>87</v>
      </c>
      <c r="I8" s="72" t="s">
        <v>88</v>
      </c>
      <c r="J8" s="72" t="s">
        <v>89</v>
      </c>
      <c r="K8" s="72" t="s">
        <v>90</v>
      </c>
      <c r="L8" s="72" t="s">
        <v>91</v>
      </c>
      <c r="M8" s="72" t="s">
        <v>92</v>
      </c>
      <c r="N8" s="72" t="s">
        <v>93</v>
      </c>
      <c r="O8" s="72" t="s">
        <v>94</v>
      </c>
      <c r="P8" s="72" t="s">
        <v>95</v>
      </c>
      <c r="Q8" s="72" t="s">
        <v>96</v>
      </c>
      <c r="R8" s="72" t="s">
        <v>97</v>
      </c>
      <c r="S8" s="72" t="s">
        <v>98</v>
      </c>
      <c r="T8" s="72" t="s">
        <v>99</v>
      </c>
      <c r="U8" s="72" t="s">
        <v>100</v>
      </c>
      <c r="V8" s="72" t="s">
        <v>101</v>
      </c>
      <c r="W8" s="72" t="s">
        <v>102</v>
      </c>
      <c r="X8" s="72" t="s">
        <v>103</v>
      </c>
      <c r="Y8" s="72" t="s">
        <v>104</v>
      </c>
      <c r="Z8" s="72" t="s">
        <v>125</v>
      </c>
      <c r="AA8" s="72" t="s">
        <v>136</v>
      </c>
      <c r="AB8" s="72" t="s">
        <v>505</v>
      </c>
    </row>
    <row r="9" spans="1:28">
      <c r="A9" s="73" t="s">
        <v>84</v>
      </c>
      <c r="B9" s="74" t="s">
        <v>46</v>
      </c>
      <c r="C9" s="74" t="s">
        <v>46</v>
      </c>
      <c r="D9" s="74" t="s">
        <v>46</v>
      </c>
      <c r="E9" s="74" t="s">
        <v>46</v>
      </c>
      <c r="F9" s="74" t="s">
        <v>46</v>
      </c>
      <c r="G9" s="74" t="s">
        <v>46</v>
      </c>
      <c r="H9" s="74" t="s">
        <v>46</v>
      </c>
      <c r="I9" s="74" t="s">
        <v>46</v>
      </c>
      <c r="J9" s="74" t="s">
        <v>46</v>
      </c>
      <c r="K9" s="74" t="s">
        <v>46</v>
      </c>
      <c r="L9" s="74" t="s">
        <v>46</v>
      </c>
      <c r="M9" s="74" t="s">
        <v>46</v>
      </c>
      <c r="N9" s="74" t="s">
        <v>46</v>
      </c>
      <c r="O9" s="74" t="s">
        <v>46</v>
      </c>
      <c r="P9" s="74" t="s">
        <v>46</v>
      </c>
      <c r="Q9" s="74" t="s">
        <v>46</v>
      </c>
      <c r="R9" s="74" t="s">
        <v>46</v>
      </c>
      <c r="S9" s="74" t="s">
        <v>46</v>
      </c>
      <c r="T9" s="74" t="s">
        <v>46</v>
      </c>
      <c r="U9" s="74" t="s">
        <v>46</v>
      </c>
      <c r="V9" s="74" t="s">
        <v>46</v>
      </c>
      <c r="W9" s="74" t="s">
        <v>46</v>
      </c>
      <c r="X9" s="74" t="s">
        <v>46</v>
      </c>
      <c r="Y9" s="74" t="s">
        <v>46</v>
      </c>
      <c r="Z9" s="74" t="s">
        <v>46</v>
      </c>
      <c r="AA9" s="74" t="s">
        <v>46</v>
      </c>
      <c r="AB9" s="74" t="s">
        <v>46</v>
      </c>
    </row>
    <row r="10" spans="1:28">
      <c r="A10" s="85" t="s">
        <v>45</v>
      </c>
      <c r="B10" s="74" t="s">
        <v>46</v>
      </c>
      <c r="C10" s="95">
        <f>((C62+C112)/C163)/((C213+C263)/C313)</f>
        <v>1.5432936216072988</v>
      </c>
      <c r="D10" s="95">
        <f t="shared" ref="D10:AB11" si="0">((D62+D112)/D163)/((D213+D263)/D313)</f>
        <v>1.5206014823858798</v>
      </c>
      <c r="E10" s="95">
        <f t="shared" si="0"/>
        <v>1.5108730220168562</v>
      </c>
      <c r="F10" s="95">
        <f t="shared" si="0"/>
        <v>1.4481212024332055</v>
      </c>
      <c r="G10" s="95">
        <f t="shared" si="0"/>
        <v>1.4465502827264782</v>
      </c>
      <c r="H10" s="95">
        <f t="shared" si="0"/>
        <v>1.4890585279337798</v>
      </c>
      <c r="I10" s="95">
        <f t="shared" si="0"/>
        <v>1.49225518474987</v>
      </c>
      <c r="J10" s="95">
        <f t="shared" si="0"/>
        <v>1.5164509237743786</v>
      </c>
      <c r="K10" s="95">
        <f t="shared" si="0"/>
        <v>1.4942088146328505</v>
      </c>
      <c r="L10" s="95">
        <f t="shared" si="0"/>
        <v>1.5332794470731466</v>
      </c>
      <c r="M10" s="95">
        <f t="shared" si="0"/>
        <v>1.555692137397142</v>
      </c>
      <c r="N10" s="95">
        <f t="shared" si="0"/>
        <v>1.6049267696538485</v>
      </c>
      <c r="O10" s="95">
        <f t="shared" si="0"/>
        <v>1.6437644600264527</v>
      </c>
      <c r="P10" s="95">
        <f t="shared" si="0"/>
        <v>1.6395994192863965</v>
      </c>
      <c r="Q10" s="95">
        <f t="shared" si="0"/>
        <v>1.6898316937532305</v>
      </c>
      <c r="R10" s="95">
        <f t="shared" si="0"/>
        <v>1.6841112695718914</v>
      </c>
      <c r="S10" s="95">
        <f t="shared" si="0"/>
        <v>1.6793267246923562</v>
      </c>
      <c r="T10" s="95">
        <f t="shared" si="0"/>
        <v>1.6942921816481917</v>
      </c>
      <c r="U10" s="95">
        <f t="shared" si="0"/>
        <v>1.651907783262252</v>
      </c>
      <c r="V10" s="95">
        <f t="shared" si="0"/>
        <v>1.6497814228566985</v>
      </c>
      <c r="W10" s="95">
        <f t="shared" si="0"/>
        <v>1.7176809134430726</v>
      </c>
      <c r="X10" s="95">
        <f t="shared" si="0"/>
        <v>1.6891621314192238</v>
      </c>
      <c r="Y10" s="95">
        <f t="shared" si="0"/>
        <v>1.7088292303588899</v>
      </c>
      <c r="Z10" s="95">
        <f t="shared" si="0"/>
        <v>1.6736096447330369</v>
      </c>
      <c r="AA10" s="95">
        <f t="shared" si="0"/>
        <v>1.6624360729122074</v>
      </c>
      <c r="AB10" s="95">
        <f t="shared" si="0"/>
        <v>1.6469298443781699</v>
      </c>
    </row>
    <row r="11" spans="1:28">
      <c r="A11" s="85" t="s">
        <v>37</v>
      </c>
      <c r="B11" s="74" t="s">
        <v>46</v>
      </c>
      <c r="C11" s="95"/>
      <c r="D11" s="95"/>
      <c r="E11" s="95"/>
      <c r="F11" s="95"/>
      <c r="G11" s="95">
        <f t="shared" si="0"/>
        <v>1.1784525188328809</v>
      </c>
      <c r="H11" s="95">
        <f t="shared" si="0"/>
        <v>1.2014442076288763</v>
      </c>
      <c r="I11" s="95">
        <f t="shared" si="0"/>
        <v>1.257235284121093</v>
      </c>
      <c r="J11" s="95">
        <f t="shared" si="0"/>
        <v>1.2570387805880561</v>
      </c>
      <c r="K11" s="95">
        <f t="shared" si="0"/>
        <v>1.1460431300702656</v>
      </c>
      <c r="L11" s="95">
        <f t="shared" si="0"/>
        <v>1.1351269835084365</v>
      </c>
      <c r="M11" s="95">
        <f t="shared" si="0"/>
        <v>1.1992297885190764</v>
      </c>
      <c r="N11" s="95">
        <f t="shared" si="0"/>
        <v>1.2745963376205203</v>
      </c>
      <c r="O11" s="95">
        <f t="shared" si="0"/>
        <v>1.2337289968722018</v>
      </c>
      <c r="P11" s="95">
        <f t="shared" si="0"/>
        <v>1.3886811324766426</v>
      </c>
      <c r="Q11" s="95">
        <f t="shared" si="0"/>
        <v>1.53435526499932</v>
      </c>
      <c r="R11" s="95">
        <f t="shared" si="0"/>
        <v>1.6015667962126052</v>
      </c>
      <c r="S11" s="95">
        <f t="shared" si="0"/>
        <v>1.5579888564314797</v>
      </c>
      <c r="T11" s="95">
        <f t="shared" si="0"/>
        <v>1.6017317177045147</v>
      </c>
      <c r="U11" s="95">
        <f t="shared" si="0"/>
        <v>1.678131821705604</v>
      </c>
      <c r="V11" s="95">
        <f t="shared" si="0"/>
        <v>1.6815177076756982</v>
      </c>
      <c r="W11" s="95">
        <f t="shared" si="0"/>
        <v>1.657999776346555</v>
      </c>
      <c r="X11" s="95">
        <f t="shared" si="0"/>
        <v>1.6294838738918782</v>
      </c>
      <c r="Y11" s="95">
        <f t="shared" si="0"/>
        <v>1.6391347397011942</v>
      </c>
      <c r="Z11" s="95">
        <f t="shared" si="0"/>
        <v>1.5860219034969185</v>
      </c>
      <c r="AA11" s="95">
        <f t="shared" si="0"/>
        <v>1.5533718434574724</v>
      </c>
      <c r="AB11" s="95">
        <f t="shared" si="0"/>
        <v>1.4798881206751406</v>
      </c>
    </row>
    <row r="12" spans="1:28">
      <c r="A12" s="85" t="s">
        <v>21</v>
      </c>
      <c r="B12" s="74" t="s">
        <v>46</v>
      </c>
      <c r="C12" s="95">
        <f t="shared" ref="C12:AB15" si="1">((C64+C114)/C165)/((C215+C265)/C315)</f>
        <v>1.4801372466375271</v>
      </c>
      <c r="D12" s="95">
        <f t="shared" si="1"/>
        <v>1.5324101547682307</v>
      </c>
      <c r="E12" s="95">
        <f t="shared" si="1"/>
        <v>1.4855688279340584</v>
      </c>
      <c r="F12" s="95">
        <f t="shared" si="1"/>
        <v>1.6108881492998786</v>
      </c>
      <c r="G12" s="95">
        <f t="shared" si="1"/>
        <v>1.618787115086028</v>
      </c>
      <c r="H12" s="95">
        <f t="shared" si="1"/>
        <v>1.646066247685908</v>
      </c>
      <c r="I12" s="95">
        <f t="shared" si="1"/>
        <v>1.524318494817263</v>
      </c>
      <c r="J12" s="95">
        <f t="shared" si="1"/>
        <v>1.6446091642879719</v>
      </c>
      <c r="K12" s="95">
        <f t="shared" si="1"/>
        <v>1.588916079471161</v>
      </c>
      <c r="L12" s="95">
        <f t="shared" si="1"/>
        <v>1.6425584159279891</v>
      </c>
      <c r="M12" s="95">
        <f t="shared" si="1"/>
        <v>1.7946070488583086</v>
      </c>
      <c r="N12" s="95">
        <f t="shared" si="1"/>
        <v>1.8408416204486757</v>
      </c>
      <c r="O12" s="95">
        <f t="shared" si="1"/>
        <v>1.7212543066490327</v>
      </c>
      <c r="P12" s="95">
        <f t="shared" si="1"/>
        <v>1.9205145658415204</v>
      </c>
      <c r="Q12" s="95">
        <f t="shared" si="1"/>
        <v>1.8299996063257722</v>
      </c>
      <c r="R12" s="95">
        <f t="shared" si="1"/>
        <v>1.7854094936023091</v>
      </c>
      <c r="S12" s="95">
        <f t="shared" si="1"/>
        <v>1.7573380168502983</v>
      </c>
      <c r="T12" s="95">
        <f t="shared" si="1"/>
        <v>1.828273905209459</v>
      </c>
      <c r="U12" s="95">
        <f t="shared" si="1"/>
        <v>1.8166969475513499</v>
      </c>
      <c r="V12" s="95">
        <f t="shared" si="1"/>
        <v>1.8926138192573319</v>
      </c>
      <c r="W12" s="95">
        <f t="shared" si="1"/>
        <v>1.9232994093389844</v>
      </c>
      <c r="X12" s="95">
        <f t="shared" si="1"/>
        <v>1.8898273158607484</v>
      </c>
      <c r="Y12" s="95">
        <f t="shared" si="1"/>
        <v>1.9276612727237041</v>
      </c>
      <c r="Z12" s="95">
        <f t="shared" si="1"/>
        <v>1.9435096809238042</v>
      </c>
      <c r="AA12" s="95">
        <f t="shared" si="1"/>
        <v>1.9065177865207288</v>
      </c>
      <c r="AB12" s="95">
        <f t="shared" si="1"/>
        <v>1.827270868167806</v>
      </c>
    </row>
    <row r="13" spans="1:28">
      <c r="A13" s="85" t="s">
        <v>47</v>
      </c>
      <c r="B13" s="74" t="s">
        <v>46</v>
      </c>
      <c r="C13" s="95">
        <f t="shared" si="1"/>
        <v>1.3378193093501383</v>
      </c>
      <c r="D13" s="95">
        <f t="shared" si="1"/>
        <v>1.372417212911736</v>
      </c>
      <c r="E13" s="95">
        <f t="shared" si="1"/>
        <v>1.3543237133699171</v>
      </c>
      <c r="F13" s="95">
        <f t="shared" si="1"/>
        <v>1.341205179029588</v>
      </c>
      <c r="G13" s="95">
        <f t="shared" si="1"/>
        <v>1.3460230026917366</v>
      </c>
      <c r="H13" s="95">
        <f t="shared" si="1"/>
        <v>1.3664323376336776</v>
      </c>
      <c r="I13" s="95">
        <f t="shared" si="1"/>
        <v>1.3730860121847888</v>
      </c>
      <c r="J13" s="95">
        <f t="shared" si="1"/>
        <v>1.4631264472353747</v>
      </c>
      <c r="K13" s="95">
        <f t="shared" si="1"/>
        <v>1.4836853301847146</v>
      </c>
      <c r="L13" s="95">
        <f t="shared" si="1"/>
        <v>1.4898948121074389</v>
      </c>
      <c r="M13" s="95">
        <f t="shared" si="1"/>
        <v>1.5066885474982452</v>
      </c>
      <c r="N13" s="95">
        <f t="shared" si="1"/>
        <v>1.4763772775018371</v>
      </c>
      <c r="O13" s="95">
        <f t="shared" si="1"/>
        <v>1.4801634586716497</v>
      </c>
      <c r="P13" s="95">
        <f t="shared" si="1"/>
        <v>1.4776808860720738</v>
      </c>
      <c r="Q13" s="95">
        <f t="shared" si="1"/>
        <v>1.5512971968828815</v>
      </c>
      <c r="R13" s="95">
        <f t="shared" si="1"/>
        <v>1.5045184522343906</v>
      </c>
      <c r="S13" s="95">
        <f t="shared" si="1"/>
        <v>1.498680666402195</v>
      </c>
      <c r="T13" s="95">
        <f t="shared" si="1"/>
        <v>1.52899418103568</v>
      </c>
      <c r="U13" s="95">
        <f t="shared" si="1"/>
        <v>1.5110975712922496</v>
      </c>
      <c r="V13" s="95">
        <f t="shared" si="1"/>
        <v>1.4819587904429672</v>
      </c>
      <c r="W13" s="95">
        <f t="shared" si="1"/>
        <v>1.5011168856753749</v>
      </c>
      <c r="X13" s="95">
        <f t="shared" si="1"/>
        <v>1.5414795258535663</v>
      </c>
      <c r="Y13" s="95">
        <f t="shared" si="1"/>
        <v>1.567177034580066</v>
      </c>
      <c r="Z13" s="95">
        <f t="shared" si="1"/>
        <v>1.5612987681721147</v>
      </c>
      <c r="AA13" s="95">
        <f t="shared" si="1"/>
        <v>1.573454437919394</v>
      </c>
      <c r="AB13" s="95">
        <f t="shared" si="1"/>
        <v>1.5409005318984959</v>
      </c>
    </row>
    <row r="14" spans="1:28">
      <c r="A14" s="85" t="s">
        <v>62</v>
      </c>
      <c r="B14" s="74" t="s">
        <v>46</v>
      </c>
      <c r="C14" s="95"/>
      <c r="D14" s="95"/>
      <c r="E14" s="95"/>
      <c r="F14" s="95"/>
      <c r="G14" s="95"/>
      <c r="H14" s="95"/>
      <c r="I14" s="95">
        <f t="shared" si="1"/>
        <v>1.8361373854086491</v>
      </c>
      <c r="J14" s="95">
        <f t="shared" si="1"/>
        <v>1.8228903413738216</v>
      </c>
      <c r="K14" s="95">
        <f t="shared" si="1"/>
        <v>1.8421677059039476</v>
      </c>
      <c r="L14" s="95">
        <f t="shared" si="1"/>
        <v>1.7192290671170734</v>
      </c>
      <c r="M14" s="95">
        <f t="shared" si="1"/>
        <v>1.8113520672927457</v>
      </c>
      <c r="N14" s="95">
        <f t="shared" si="1"/>
        <v>1.8046992211650745</v>
      </c>
      <c r="O14" s="95">
        <f t="shared" si="1"/>
        <v>1.8654146264109284</v>
      </c>
      <c r="P14" s="95">
        <f t="shared" si="1"/>
        <v>1.9394966176142581</v>
      </c>
      <c r="Q14" s="95">
        <f t="shared" si="1"/>
        <v>1.8688255634376767</v>
      </c>
      <c r="R14" s="95">
        <f t="shared" si="1"/>
        <v>1.9578791120791414</v>
      </c>
      <c r="S14" s="95">
        <f t="shared" si="1"/>
        <v>1.8938036035776578</v>
      </c>
      <c r="T14" s="95">
        <f t="shared" si="1"/>
        <v>1.9757108040237827</v>
      </c>
      <c r="U14" s="95">
        <f t="shared" si="1"/>
        <v>1.9660822427815456</v>
      </c>
      <c r="V14" s="95">
        <f t="shared" si="1"/>
        <v>1.8410000511068814</v>
      </c>
      <c r="W14" s="95">
        <f t="shared" si="1"/>
        <v>1.8312354885512521</v>
      </c>
      <c r="X14" s="95">
        <f t="shared" si="1"/>
        <v>1.9460672359531246</v>
      </c>
      <c r="Y14" s="95">
        <f t="shared" si="1"/>
        <v>1.9640721514452744</v>
      </c>
      <c r="Z14" s="95">
        <f t="shared" si="1"/>
        <v>2.0495415922960163</v>
      </c>
      <c r="AA14" s="95">
        <f t="shared" si="1"/>
        <v>1.98266507944223</v>
      </c>
      <c r="AB14" s="95">
        <f t="shared" si="1"/>
        <v>1.9790680209959166</v>
      </c>
    </row>
    <row r="15" spans="1:28">
      <c r="A15" s="85" t="s">
        <v>23</v>
      </c>
      <c r="B15" s="74" t="s">
        <v>46</v>
      </c>
      <c r="C15" s="95"/>
      <c r="D15" s="95"/>
      <c r="E15" s="95"/>
      <c r="F15" s="95">
        <f>((F67+F117)/F168)/((F218+F268)/F318)</f>
        <v>1.6681972242343632</v>
      </c>
      <c r="G15" s="95">
        <f>((G67+G117)/G168)/((G218+G268)/G318)</f>
        <v>1.7446997379136255</v>
      </c>
      <c r="H15" s="95">
        <f>((H67+H117)/H168)/((H218+H268)/H318)</f>
        <v>1.7038173484995454</v>
      </c>
      <c r="I15" s="95">
        <f t="shared" si="1"/>
        <v>1.6252275868249395</v>
      </c>
      <c r="J15" s="95">
        <f t="shared" si="1"/>
        <v>1.558925239583026</v>
      </c>
      <c r="K15" s="95">
        <f t="shared" si="1"/>
        <v>1.6061378623805849</v>
      </c>
      <c r="L15" s="95">
        <f t="shared" si="1"/>
        <v>1.5677725299557548</v>
      </c>
      <c r="M15" s="95">
        <f t="shared" si="1"/>
        <v>1.5039822176089803</v>
      </c>
      <c r="N15" s="95">
        <f t="shared" si="1"/>
        <v>1.555325434665858</v>
      </c>
      <c r="O15" s="95">
        <f t="shared" si="1"/>
        <v>1.5708956446693452</v>
      </c>
      <c r="P15" s="95">
        <f t="shared" si="1"/>
        <v>1.5538878197204964</v>
      </c>
      <c r="Q15" s="95">
        <f t="shared" si="1"/>
        <v>1.6328560243828234</v>
      </c>
      <c r="R15" s="95">
        <f t="shared" si="1"/>
        <v>1.5993972037057742</v>
      </c>
      <c r="S15" s="95">
        <f t="shared" si="1"/>
        <v>1.5228715166776565</v>
      </c>
      <c r="T15" s="95">
        <f t="shared" si="1"/>
        <v>1.3790901382886784</v>
      </c>
      <c r="U15" s="95">
        <f t="shared" si="1"/>
        <v>1.4372732393184673</v>
      </c>
      <c r="V15" s="95">
        <f t="shared" si="1"/>
        <v>1.7238963058136325</v>
      </c>
      <c r="W15" s="95">
        <f t="shared" si="1"/>
        <v>1.7601787686157813</v>
      </c>
      <c r="X15" s="95">
        <f t="shared" si="1"/>
        <v>1.7324866325734622</v>
      </c>
      <c r="Y15" s="95">
        <f t="shared" si="1"/>
        <v>1.8606559549237327</v>
      </c>
      <c r="Z15" s="95">
        <f t="shared" si="1"/>
        <v>1.7478343288536085</v>
      </c>
      <c r="AA15" s="95">
        <f t="shared" si="1"/>
        <v>1.7238364393764836</v>
      </c>
      <c r="AB15" s="95">
        <f t="shared" si="1"/>
        <v>1.747124564309237</v>
      </c>
    </row>
    <row r="16" spans="1:28">
      <c r="A16" s="85" t="s">
        <v>24</v>
      </c>
      <c r="B16" s="74" t="s">
        <v>46</v>
      </c>
      <c r="C16" s="95">
        <f t="shared" ref="C16:AB24" si="2">((C68+C118)/C169)/((C219+C269)/C319)</f>
        <v>1.3516333056904146</v>
      </c>
      <c r="D16" s="95">
        <f t="shared" si="2"/>
        <v>1.2600820859779756</v>
      </c>
      <c r="E16" s="95">
        <f t="shared" si="2"/>
        <v>1.3479760262479874</v>
      </c>
      <c r="F16" s="95">
        <f t="shared" si="2"/>
        <v>1.3296353716991056</v>
      </c>
      <c r="G16" s="95">
        <f t="shared" si="2"/>
        <v>1.2635141686031435</v>
      </c>
      <c r="H16" s="95">
        <f t="shared" si="2"/>
        <v>1.3460807479832955</v>
      </c>
      <c r="I16" s="95">
        <f t="shared" si="2"/>
        <v>1.3787231843571941</v>
      </c>
      <c r="J16" s="95">
        <f t="shared" si="2"/>
        <v>1.3151743380513086</v>
      </c>
      <c r="K16" s="95">
        <f t="shared" si="2"/>
        <v>1.3524898583507923</v>
      </c>
      <c r="L16" s="95">
        <f t="shared" si="2"/>
        <v>1.5688873144777016</v>
      </c>
      <c r="M16" s="95">
        <f t="shared" si="2"/>
        <v>1.3494523290920144</v>
      </c>
      <c r="N16" s="95">
        <f t="shared" si="2"/>
        <v>1.5522109110028566</v>
      </c>
      <c r="O16" s="95">
        <f t="shared" si="2"/>
        <v>1.4285150009607486</v>
      </c>
      <c r="P16" s="95">
        <f t="shared" si="2"/>
        <v>1.4988097825947786</v>
      </c>
      <c r="Q16" s="95">
        <f t="shared" si="2"/>
        <v>1.4020076366289795</v>
      </c>
      <c r="R16" s="95">
        <f t="shared" si="2"/>
        <v>1.5008942935385481</v>
      </c>
      <c r="S16" s="95">
        <f t="shared" si="2"/>
        <v>1.6896435790685806</v>
      </c>
      <c r="T16" s="95">
        <f t="shared" si="2"/>
        <v>1.6695780060921093</v>
      </c>
      <c r="U16" s="95">
        <f t="shared" si="2"/>
        <v>1.8181433477882725</v>
      </c>
      <c r="V16" s="95">
        <f t="shared" si="2"/>
        <v>1.7136112065399554</v>
      </c>
      <c r="W16" s="95">
        <f t="shared" si="2"/>
        <v>1.6825843366266628</v>
      </c>
      <c r="X16" s="95">
        <f t="shared" si="2"/>
        <v>1.694633557977121</v>
      </c>
      <c r="Y16" s="95">
        <f t="shared" si="2"/>
        <v>1.691306945418275</v>
      </c>
      <c r="Z16" s="95">
        <f t="shared" si="2"/>
        <v>1.6639518188017162</v>
      </c>
      <c r="AA16" s="95">
        <f t="shared" si="2"/>
        <v>1.6909006068249386</v>
      </c>
      <c r="AB16" s="95">
        <f t="shared" si="2"/>
        <v>1.5832853635195125</v>
      </c>
    </row>
    <row r="17" spans="1:28">
      <c r="A17" s="85" t="s">
        <v>26</v>
      </c>
      <c r="B17" s="74" t="s">
        <v>46</v>
      </c>
      <c r="C17" s="95">
        <f t="shared" si="2"/>
        <v>1.8650916005766516</v>
      </c>
      <c r="D17" s="95">
        <f t="shared" si="2"/>
        <v>1.6988957779998053</v>
      </c>
      <c r="E17" s="95">
        <f t="shared" si="2"/>
        <v>1.5677103672760544</v>
      </c>
      <c r="F17" s="95">
        <f t="shared" si="2"/>
        <v>1.4680045972053639</v>
      </c>
      <c r="G17" s="95">
        <f t="shared" si="2"/>
        <v>1.4108523169041256</v>
      </c>
      <c r="H17" s="95">
        <f t="shared" si="2"/>
        <v>1.3876967461927132</v>
      </c>
      <c r="I17" s="95">
        <f t="shared" si="2"/>
        <v>1.4496283272731003</v>
      </c>
      <c r="J17" s="95">
        <f t="shared" si="2"/>
        <v>1.2469936593614022</v>
      </c>
      <c r="K17" s="95">
        <f t="shared" si="2"/>
        <v>1.2936168351570443</v>
      </c>
      <c r="L17" s="95">
        <f t="shared" si="2"/>
        <v>1.2686937608729767</v>
      </c>
      <c r="M17" s="95">
        <f t="shared" si="2"/>
        <v>1.2225406239935639</v>
      </c>
      <c r="N17" s="95">
        <f t="shared" si="2"/>
        <v>1.1855951386418779</v>
      </c>
      <c r="O17" s="95">
        <f t="shared" si="2"/>
        <v>1.2867638011602873</v>
      </c>
      <c r="P17" s="95">
        <f t="shared" si="2"/>
        <v>1.3958730248640743</v>
      </c>
      <c r="Q17" s="95">
        <f t="shared" si="2"/>
        <v>1.6162550584994104</v>
      </c>
      <c r="R17" s="95">
        <f t="shared" si="2"/>
        <v>1.368497196787418</v>
      </c>
      <c r="S17" s="95">
        <f t="shared" si="2"/>
        <v>1.3288067362019227</v>
      </c>
      <c r="T17" s="95">
        <f t="shared" si="2"/>
        <v>1.5029043443933661</v>
      </c>
      <c r="U17" s="95">
        <f t="shared" si="2"/>
        <v>1.5248602823243802</v>
      </c>
      <c r="V17" s="95">
        <f t="shared" si="2"/>
        <v>1.4953403933496832</v>
      </c>
      <c r="W17" s="95">
        <f t="shared" si="2"/>
        <v>1.419792057175695</v>
      </c>
      <c r="X17" s="95">
        <f t="shared" si="2"/>
        <v>1.3844097929827326</v>
      </c>
      <c r="Y17" s="95">
        <f t="shared" si="2"/>
        <v>1.4718066019510114</v>
      </c>
      <c r="Z17" s="95">
        <f t="shared" si="2"/>
        <v>1.5331152694865871</v>
      </c>
      <c r="AA17" s="95">
        <f t="shared" si="2"/>
        <v>1.5095612982541986</v>
      </c>
      <c r="AB17" s="95">
        <f t="shared" si="2"/>
        <v>1.3925941050519959</v>
      </c>
    </row>
    <row r="18" spans="1:28">
      <c r="A18" s="85" t="s">
        <v>42</v>
      </c>
      <c r="B18" s="74" t="s">
        <v>46</v>
      </c>
      <c r="C18" s="95">
        <f t="shared" si="2"/>
        <v>1.9270977808599168</v>
      </c>
      <c r="D18" s="95">
        <f t="shared" si="2"/>
        <v>1.7051180657552818</v>
      </c>
      <c r="E18" s="95">
        <f t="shared" si="2"/>
        <v>1.6178319720199916</v>
      </c>
      <c r="F18" s="95">
        <f t="shared" si="2"/>
        <v>1.5407062618262528</v>
      </c>
      <c r="G18" s="95">
        <f t="shared" si="2"/>
        <v>1.5179994492519004</v>
      </c>
      <c r="H18" s="95">
        <f t="shared" si="2"/>
        <v>1.4470554105018858</v>
      </c>
      <c r="I18" s="95">
        <f t="shared" si="2"/>
        <v>1.3944951911459087</v>
      </c>
      <c r="J18" s="95">
        <f t="shared" si="2"/>
        <v>1.5409468599033818</v>
      </c>
      <c r="K18" s="95">
        <f t="shared" si="2"/>
        <v>1.5553183450972397</v>
      </c>
      <c r="L18" s="95">
        <f t="shared" si="2"/>
        <v>1.6236255828679982</v>
      </c>
      <c r="M18" s="95">
        <f t="shared" si="2"/>
        <v>1.6629066514711974</v>
      </c>
      <c r="N18" s="95">
        <f t="shared" si="2"/>
        <v>1.6179914588786333</v>
      </c>
      <c r="O18" s="95">
        <f t="shared" si="2"/>
        <v>1.7014341590612776</v>
      </c>
      <c r="P18" s="95">
        <f t="shared" si="2"/>
        <v>1.7293882978723403</v>
      </c>
      <c r="Q18" s="95">
        <f t="shared" si="2"/>
        <v>1.7085526315789474</v>
      </c>
      <c r="R18" s="95">
        <f t="shared" si="2"/>
        <v>1.6861866479227987</v>
      </c>
      <c r="S18" s="95">
        <f t="shared" si="2"/>
        <v>1.7281045751633985</v>
      </c>
      <c r="T18" s="95">
        <f t="shared" si="2"/>
        <v>1.7153225259445162</v>
      </c>
      <c r="U18" s="95">
        <f t="shared" si="2"/>
        <v>1.8299821109123435</v>
      </c>
      <c r="V18" s="95">
        <f t="shared" si="2"/>
        <v>1.8726114649681529</v>
      </c>
      <c r="W18" s="95">
        <f t="shared" si="2"/>
        <v>1.7775782708449119</v>
      </c>
      <c r="X18" s="95">
        <f t="shared" si="2"/>
        <v>1.8168147641831853</v>
      </c>
      <c r="Y18" s="95">
        <f t="shared" si="2"/>
        <v>1.7748555978861988</v>
      </c>
      <c r="Z18" s="95">
        <f t="shared" si="2"/>
        <v>1.8216487680200881</v>
      </c>
      <c r="AA18" s="95">
        <f t="shared" si="2"/>
        <v>1.7271321070234114</v>
      </c>
      <c r="AB18" s="95">
        <f t="shared" si="2"/>
        <v>1.7726845427279645</v>
      </c>
    </row>
    <row r="19" spans="1:28">
      <c r="A19" s="85" t="s">
        <v>28</v>
      </c>
      <c r="B19" s="74" t="s">
        <v>46</v>
      </c>
      <c r="C19" s="95">
        <f t="shared" si="2"/>
        <v>1.6183112777219903</v>
      </c>
      <c r="D19" s="95">
        <f t="shared" si="2"/>
        <v>1.6163739265746377</v>
      </c>
      <c r="E19" s="95">
        <f t="shared" si="2"/>
        <v>1.6074253433381691</v>
      </c>
      <c r="F19" s="95">
        <f t="shared" si="2"/>
        <v>1.6720976905596621</v>
      </c>
      <c r="G19" s="95">
        <f t="shared" si="2"/>
        <v>1.6700028034417196</v>
      </c>
      <c r="H19" s="95">
        <f t="shared" si="2"/>
        <v>1.6854111796233531</v>
      </c>
      <c r="I19" s="95">
        <f t="shared" si="2"/>
        <v>1.6803565995561158</v>
      </c>
      <c r="J19" s="95">
        <f t="shared" si="2"/>
        <v>1.6783847492181729</v>
      </c>
      <c r="K19" s="95">
        <f t="shared" si="2"/>
        <v>1.6373410970651203</v>
      </c>
      <c r="L19" s="95">
        <f t="shared" si="2"/>
        <v>1.6274323288822312</v>
      </c>
      <c r="M19" s="95">
        <f t="shared" si="2"/>
        <v>1.5604675569421564</v>
      </c>
      <c r="N19" s="95">
        <f t="shared" si="2"/>
        <v>1.6070992070966637</v>
      </c>
      <c r="O19" s="95">
        <f t="shared" si="2"/>
        <v>1.6596897059298057</v>
      </c>
      <c r="P19" s="95">
        <f t="shared" si="2"/>
        <v>1.7019011068814265</v>
      </c>
      <c r="Q19" s="95">
        <f t="shared" si="2"/>
        <v>1.7643626087215967</v>
      </c>
      <c r="R19" s="95">
        <f t="shared" si="2"/>
        <v>1.7802602948616204</v>
      </c>
      <c r="S19" s="95">
        <f t="shared" si="2"/>
        <v>1.8110149198179475</v>
      </c>
      <c r="T19" s="95">
        <f t="shared" si="2"/>
        <v>1.8458522492891638</v>
      </c>
      <c r="U19" s="95">
        <f t="shared" si="2"/>
        <v>1.8771423380308681</v>
      </c>
      <c r="V19" s="95">
        <f t="shared" si="2"/>
        <v>1.9147357704985155</v>
      </c>
      <c r="W19" s="95">
        <f t="shared" si="2"/>
        <v>1.8836168789846148</v>
      </c>
      <c r="X19" s="95">
        <f t="shared" si="2"/>
        <v>1.8862985691132799</v>
      </c>
      <c r="Y19" s="95">
        <f t="shared" si="2"/>
        <v>1.8654498410672053</v>
      </c>
      <c r="Z19" s="95">
        <f t="shared" si="2"/>
        <v>1.8548768595514196</v>
      </c>
      <c r="AA19" s="95">
        <f t="shared" si="2"/>
        <v>1.8243715486424279</v>
      </c>
      <c r="AB19" s="95">
        <f t="shared" si="2"/>
        <v>1.8118573780048586</v>
      </c>
    </row>
    <row r="20" spans="1:28">
      <c r="A20" s="85" t="s">
        <v>25</v>
      </c>
      <c r="B20" s="74" t="s">
        <v>46</v>
      </c>
      <c r="C20" s="95">
        <f t="shared" si="2"/>
        <v>0.98900280535585072</v>
      </c>
      <c r="D20" s="95">
        <f t="shared" si="2"/>
        <v>1.0086502716137944</v>
      </c>
      <c r="E20" s="95">
        <f t="shared" si="2"/>
        <v>0.97938736082575362</v>
      </c>
      <c r="F20" s="95">
        <f t="shared" si="2"/>
        <v>0.98898472120152003</v>
      </c>
      <c r="G20" s="95">
        <f t="shared" si="2"/>
        <v>1.0008948471379873</v>
      </c>
      <c r="H20" s="95">
        <f t="shared" si="2"/>
        <v>0.9856730921569834</v>
      </c>
      <c r="I20" s="95">
        <f t="shared" si="2"/>
        <v>0.9972081752711609</v>
      </c>
      <c r="J20" s="95">
        <f t="shared" si="2"/>
        <v>0.97298124308138545</v>
      </c>
      <c r="K20" s="95">
        <f t="shared" si="2"/>
        <v>0.93255604354373089</v>
      </c>
      <c r="L20" s="95">
        <f t="shared" si="2"/>
        <v>0.96506796508924564</v>
      </c>
      <c r="M20" s="95">
        <f t="shared" si="2"/>
        <v>0.98514715774491357</v>
      </c>
      <c r="N20" s="95">
        <f t="shared" si="2"/>
        <v>0.99180971863244893</v>
      </c>
      <c r="O20" s="95">
        <f t="shared" si="2"/>
        <v>1.0622306917568392</v>
      </c>
      <c r="P20" s="95">
        <f t="shared" si="2"/>
        <v>1.0903819777569088</v>
      </c>
      <c r="Q20" s="95">
        <f t="shared" si="2"/>
        <v>1.130672678100469</v>
      </c>
      <c r="R20" s="95">
        <f t="shared" si="2"/>
        <v>1.2434081406798172</v>
      </c>
      <c r="S20" s="95">
        <f t="shared" si="2"/>
        <v>1.2185712344863875</v>
      </c>
      <c r="T20" s="95">
        <f t="shared" si="2"/>
        <v>1.2471478078826514</v>
      </c>
      <c r="U20" s="95">
        <f t="shared" si="2"/>
        <v>1.2469516375599048</v>
      </c>
      <c r="V20" s="95">
        <f t="shared" si="2"/>
        <v>1.3074811674510014</v>
      </c>
      <c r="W20" s="95">
        <f t="shared" si="2"/>
        <v>1.2718533836860244</v>
      </c>
      <c r="X20" s="95">
        <f t="shared" si="2"/>
        <v>1.3112398300726</v>
      </c>
      <c r="Y20" s="95">
        <f t="shared" si="2"/>
        <v>1.3371964558088483</v>
      </c>
      <c r="Z20" s="95">
        <f t="shared" si="2"/>
        <v>1.3669867811546719</v>
      </c>
      <c r="AA20" s="95">
        <f t="shared" si="2"/>
        <v>1.3693976525691736</v>
      </c>
      <c r="AB20" s="95">
        <f t="shared" si="2"/>
        <v>1.3800105465258268</v>
      </c>
    </row>
    <row r="21" spans="1:28">
      <c r="A21" s="85" t="s">
        <v>48</v>
      </c>
      <c r="B21" s="74" t="s">
        <v>46</v>
      </c>
      <c r="C21" s="95">
        <f t="shared" si="2"/>
        <v>2.4517554567629132</v>
      </c>
      <c r="D21" s="95">
        <f t="shared" si="2"/>
        <v>2.3597871800740795</v>
      </c>
      <c r="E21" s="95">
        <f t="shared" si="2"/>
        <v>2.2875748396073061</v>
      </c>
      <c r="F21" s="95">
        <f t="shared" si="2"/>
        <v>2.2319178775047175</v>
      </c>
      <c r="G21" s="95">
        <f t="shared" si="2"/>
        <v>2.2361619398234587</v>
      </c>
      <c r="H21" s="95">
        <f t="shared" si="2"/>
        <v>2.2388805032679135</v>
      </c>
      <c r="I21" s="95">
        <f t="shared" si="2"/>
        <v>2.2904261467500469</v>
      </c>
      <c r="J21" s="95">
        <f t="shared" si="2"/>
        <v>2.31418503214547</v>
      </c>
      <c r="K21" s="95">
        <f t="shared" si="2"/>
        <v>2.0894700021804646</v>
      </c>
      <c r="L21" s="95">
        <f t="shared" si="2"/>
        <v>2.0550846343402531</v>
      </c>
      <c r="M21" s="95">
        <f t="shared" si="2"/>
        <v>1.9865236617589284</v>
      </c>
      <c r="N21" s="95">
        <f t="shared" si="2"/>
        <v>1.9905504742754223</v>
      </c>
      <c r="O21" s="95">
        <f t="shared" si="2"/>
        <v>1.9892378017977568</v>
      </c>
      <c r="P21" s="95">
        <f t="shared" si="2"/>
        <v>2.0498103097516576</v>
      </c>
      <c r="Q21" s="95">
        <f t="shared" si="2"/>
        <v>1.9024191670195989</v>
      </c>
      <c r="R21" s="95">
        <f t="shared" si="2"/>
        <v>1.9052828820631078</v>
      </c>
      <c r="S21" s="95">
        <f t="shared" si="2"/>
        <v>1.9810216919672112</v>
      </c>
      <c r="T21" s="95">
        <f t="shared" si="2"/>
        <v>2.0326639713093329</v>
      </c>
      <c r="U21" s="95">
        <f t="shared" si="2"/>
        <v>2.0553231291469616</v>
      </c>
      <c r="V21" s="95">
        <f t="shared" si="2"/>
        <v>1.9275951693208897</v>
      </c>
      <c r="W21" s="95">
        <f t="shared" si="2"/>
        <v>1.8889296625270751</v>
      </c>
      <c r="X21" s="95">
        <f t="shared" si="2"/>
        <v>1.9200258171876303</v>
      </c>
      <c r="Y21" s="95">
        <f t="shared" si="2"/>
        <v>1.7703908204126457</v>
      </c>
      <c r="Z21" s="95">
        <f t="shared" si="2"/>
        <v>1.7569670502897463</v>
      </c>
      <c r="AA21" s="95">
        <f t="shared" si="2"/>
        <v>1.6834713718918768</v>
      </c>
      <c r="AB21" s="95">
        <f t="shared" si="2"/>
        <v>1.642725995814214</v>
      </c>
    </row>
    <row r="22" spans="1:28">
      <c r="A22" s="85" t="s">
        <v>34</v>
      </c>
      <c r="B22" s="74" t="s">
        <v>46</v>
      </c>
      <c r="C22" s="95"/>
      <c r="D22" s="95"/>
      <c r="E22" s="95">
        <f t="shared" si="2"/>
        <v>1.5902080886798442</v>
      </c>
      <c r="F22" s="95">
        <f t="shared" si="2"/>
        <v>1.5625099193348466</v>
      </c>
      <c r="G22" s="95">
        <f t="shared" si="2"/>
        <v>1.555791190035031</v>
      </c>
      <c r="H22" s="95">
        <f t="shared" si="2"/>
        <v>1.4821837402279818</v>
      </c>
      <c r="I22" s="95">
        <f t="shared" si="2"/>
        <v>1.5114149535636026</v>
      </c>
      <c r="J22" s="95">
        <f t="shared" si="2"/>
        <v>1.4794980959065258</v>
      </c>
      <c r="K22" s="95">
        <f t="shared" si="2"/>
        <v>1.4678768216075573</v>
      </c>
      <c r="L22" s="95">
        <f t="shared" si="2"/>
        <v>1.479278681168037</v>
      </c>
      <c r="M22" s="95">
        <f t="shared" si="2"/>
        <v>1.5420860200168161</v>
      </c>
      <c r="N22" s="95">
        <f t="shared" si="2"/>
        <v>1.5498091731149226</v>
      </c>
      <c r="O22" s="95">
        <f t="shared" si="2"/>
        <v>1.6058323275481869</v>
      </c>
      <c r="P22" s="95">
        <f t="shared" si="2"/>
        <v>1.5979166984462458</v>
      </c>
      <c r="Q22" s="95">
        <f t="shared" si="2"/>
        <v>1.5868060524238559</v>
      </c>
      <c r="R22" s="95">
        <f t="shared" si="2"/>
        <v>1.6767963866066162</v>
      </c>
      <c r="S22" s="95">
        <f t="shared" si="2"/>
        <v>1.6358282329992715</v>
      </c>
      <c r="T22" s="95">
        <f t="shared" si="2"/>
        <v>1.593723002493697</v>
      </c>
      <c r="U22" s="95">
        <f t="shared" si="2"/>
        <v>1.6186627683724646</v>
      </c>
      <c r="V22" s="95">
        <f t="shared" si="2"/>
        <v>1.7118950047543202</v>
      </c>
      <c r="W22" s="95">
        <f t="shared" si="2"/>
        <v>1.6684845306824092</v>
      </c>
      <c r="X22" s="95">
        <f t="shared" si="2"/>
        <v>1.5849633982399565</v>
      </c>
      <c r="Y22" s="95">
        <f t="shared" si="2"/>
        <v>1.7533697486459943</v>
      </c>
      <c r="Z22" s="95">
        <f t="shared" si="2"/>
        <v>1.7326494666934495</v>
      </c>
      <c r="AA22" s="95">
        <f t="shared" si="2"/>
        <v>1.7873671959029207</v>
      </c>
      <c r="AB22" s="95">
        <f t="shared" si="2"/>
        <v>1.7654316222720898</v>
      </c>
    </row>
    <row r="23" spans="1:28">
      <c r="A23" s="85" t="s">
        <v>49</v>
      </c>
      <c r="B23" s="74" t="s">
        <v>46</v>
      </c>
      <c r="C23" s="95"/>
      <c r="D23" s="95">
        <f>((D75+D125)/D176)/((D226+D276)/D326)</f>
        <v>1.4895761939735759</v>
      </c>
      <c r="E23" s="95">
        <f t="shared" si="2"/>
        <v>1.8831911034693012</v>
      </c>
      <c r="F23" s="95">
        <f t="shared" si="2"/>
        <v>1.5982850206544106</v>
      </c>
      <c r="G23" s="95">
        <f t="shared" si="2"/>
        <v>1.7778319599905235</v>
      </c>
      <c r="H23" s="95">
        <f t="shared" si="2"/>
        <v>1.7209797622576539</v>
      </c>
      <c r="I23" s="95">
        <f t="shared" si="2"/>
        <v>1.7208152883713299</v>
      </c>
      <c r="J23" s="95">
        <f t="shared" si="2"/>
        <v>1.6417930928688793</v>
      </c>
      <c r="K23" s="95">
        <f t="shared" si="2"/>
        <v>1.956557018585855</v>
      </c>
      <c r="L23" s="95">
        <f t="shared" si="2"/>
        <v>1.95564862010119</v>
      </c>
      <c r="M23" s="95">
        <f t="shared" si="2"/>
        <v>1.6438119515895711</v>
      </c>
      <c r="N23" s="95">
        <f t="shared" si="2"/>
        <v>1.6513127309542874</v>
      </c>
      <c r="O23" s="95">
        <f t="shared" si="2"/>
        <v>1.7129991695604259</v>
      </c>
      <c r="P23" s="95">
        <f t="shared" si="2"/>
        <v>1.9771357677660761</v>
      </c>
      <c r="Q23" s="95">
        <f t="shared" si="2"/>
        <v>1.9783306556607623</v>
      </c>
      <c r="R23" s="95">
        <f t="shared" si="2"/>
        <v>2.0232676619397187</v>
      </c>
      <c r="S23" s="95">
        <f t="shared" si="2"/>
        <v>2.1363153594771234</v>
      </c>
      <c r="T23" s="95">
        <f t="shared" si="2"/>
        <v>2.191081521737448</v>
      </c>
      <c r="U23" s="95">
        <f t="shared" si="2"/>
        <v>1.9636334596895144</v>
      </c>
      <c r="V23" s="95">
        <f t="shared" si="2"/>
        <v>1.8720491954901355</v>
      </c>
      <c r="W23" s="95">
        <f t="shared" si="2"/>
        <v>1.7589626526978279</v>
      </c>
      <c r="X23" s="95">
        <f t="shared" si="2"/>
        <v>1.7163495132984359</v>
      </c>
      <c r="Y23" s="95">
        <f t="shared" si="2"/>
        <v>1.8554218281556447</v>
      </c>
      <c r="Z23" s="95">
        <f t="shared" si="2"/>
        <v>1.7155592925492067</v>
      </c>
      <c r="AA23" s="95">
        <f t="shared" si="2"/>
        <v>1.769857870076089</v>
      </c>
      <c r="AB23" s="95">
        <f t="shared" si="2"/>
        <v>1.6789807111198054</v>
      </c>
    </row>
    <row r="24" spans="1:28">
      <c r="A24" s="85" t="s">
        <v>50</v>
      </c>
      <c r="B24" s="74" t="s">
        <v>46</v>
      </c>
      <c r="C24" s="95"/>
      <c r="D24" s="95">
        <f>((D76+D126)/D177)/((D227+D277)/D327)</f>
        <v>1.2529952227410466</v>
      </c>
      <c r="E24" s="95"/>
      <c r="F24" s="95"/>
      <c r="G24" s="95">
        <f t="shared" si="2"/>
        <v>1.3143059538676878</v>
      </c>
      <c r="H24" s="95">
        <f t="shared" si="2"/>
        <v>1.2989558455526027</v>
      </c>
      <c r="I24" s="95">
        <f t="shared" si="2"/>
        <v>1.2614110818484952</v>
      </c>
      <c r="J24" s="95">
        <f t="shared" si="2"/>
        <v>1.2789828490761748</v>
      </c>
      <c r="K24" s="95">
        <f t="shared" si="2"/>
        <v>1.290886005847796</v>
      </c>
      <c r="L24" s="95">
        <f t="shared" si="2"/>
        <v>1.3299133208560685</v>
      </c>
      <c r="M24" s="95">
        <f t="shared" si="2"/>
        <v>1.3421358795784382</v>
      </c>
      <c r="N24" s="95">
        <f t="shared" si="2"/>
        <v>1.4773283482804864</v>
      </c>
      <c r="O24" s="95">
        <f t="shared" si="2"/>
        <v>1.605636210527756</v>
      </c>
      <c r="P24" s="95">
        <f t="shared" si="2"/>
        <v>1.6055805304924</v>
      </c>
      <c r="Q24" s="95">
        <f t="shared" si="2"/>
        <v>1.5553941301351666</v>
      </c>
      <c r="R24" s="95">
        <f t="shared" si="2"/>
        <v>1.5056893188546387</v>
      </c>
      <c r="S24" s="95">
        <f t="shared" si="2"/>
        <v>1.5689918663128082</v>
      </c>
      <c r="T24" s="95">
        <f t="shared" si="2"/>
        <v>1.5245390206274358</v>
      </c>
      <c r="U24" s="95">
        <f t="shared" si="2"/>
        <v>1.6193095551368943</v>
      </c>
      <c r="V24" s="95">
        <f t="shared" si="2"/>
        <v>1.610274866356717</v>
      </c>
      <c r="W24" s="95">
        <f t="shared" si="2"/>
        <v>1.5646130338410214</v>
      </c>
      <c r="X24" s="95">
        <f t="shared" si="2"/>
        <v>1.6119149829013635</v>
      </c>
      <c r="Y24" s="95">
        <f t="shared" si="2"/>
        <v>1.6204074714148247</v>
      </c>
      <c r="Z24" s="95">
        <f t="shared" si="2"/>
        <v>1.5748835142103523</v>
      </c>
      <c r="AA24" s="95">
        <f t="shared" si="2"/>
        <v>1.7095932691239952</v>
      </c>
      <c r="AB24" s="95">
        <f t="shared" si="2"/>
        <v>1.6788899227513145</v>
      </c>
    </row>
    <row r="25" spans="1:28">
      <c r="A25" s="85" t="s">
        <v>63</v>
      </c>
      <c r="B25" s="74" t="s">
        <v>46</v>
      </c>
      <c r="C25" s="95">
        <f t="shared" ref="C25:AB29" si="3">((C77+C127)/C178)/((C228+C278)/C328)</f>
        <v>1.5043812077665684</v>
      </c>
      <c r="D25" s="95">
        <f t="shared" si="3"/>
        <v>1.3952688382892142</v>
      </c>
      <c r="E25" s="95">
        <f t="shared" si="3"/>
        <v>1.3569131074327312</v>
      </c>
      <c r="F25" s="95">
        <f t="shared" si="3"/>
        <v>1.3912769918226238</v>
      </c>
      <c r="G25" s="95">
        <f t="shared" si="3"/>
        <v>1.3914599914665038</v>
      </c>
      <c r="H25" s="95">
        <f t="shared" si="3"/>
        <v>1.4147304383192585</v>
      </c>
      <c r="I25" s="95">
        <f t="shared" si="3"/>
        <v>1.3323167437717005</v>
      </c>
      <c r="J25" s="95">
        <f t="shared" si="3"/>
        <v>1.309122260159904</v>
      </c>
      <c r="K25" s="95">
        <f t="shared" si="3"/>
        <v>1.3309687120132543</v>
      </c>
      <c r="L25" s="95">
        <f t="shared" si="3"/>
        <v>1.2729117726046673</v>
      </c>
      <c r="M25" s="95">
        <f t="shared" si="3"/>
        <v>1.304245703438353</v>
      </c>
      <c r="N25" s="95">
        <f t="shared" si="3"/>
        <v>1.3140285085310319</v>
      </c>
      <c r="O25" s="95">
        <f t="shared" si="3"/>
        <v>1.3659005706326721</v>
      </c>
      <c r="P25" s="95">
        <f t="shared" si="3"/>
        <v>1.3640001676867242</v>
      </c>
      <c r="Q25" s="95">
        <f t="shared" si="3"/>
        <v>1.3138487045685523</v>
      </c>
      <c r="R25" s="95">
        <f t="shared" si="3"/>
        <v>1.2839438897788362</v>
      </c>
      <c r="S25" s="95">
        <f t="shared" si="3"/>
        <v>1.3916352562016161</v>
      </c>
      <c r="T25" s="95">
        <f t="shared" si="3"/>
        <v>1.4065139226767638</v>
      </c>
      <c r="U25" s="95">
        <f t="shared" si="3"/>
        <v>1.3204065917397807</v>
      </c>
      <c r="V25" s="95">
        <f t="shared" si="3"/>
        <v>1.3078708325404615</v>
      </c>
      <c r="W25" s="95">
        <f t="shared" si="3"/>
        <v>1.3850596843569525</v>
      </c>
      <c r="X25" s="95">
        <f t="shared" si="3"/>
        <v>1.4262735945831835</v>
      </c>
      <c r="Y25" s="95">
        <f t="shared" si="3"/>
        <v>1.55361916113508</v>
      </c>
      <c r="Z25" s="95">
        <f t="shared" si="3"/>
        <v>1.5434965636933646</v>
      </c>
      <c r="AA25" s="95">
        <f t="shared" si="3"/>
        <v>1.5623386799639276</v>
      </c>
      <c r="AB25" s="95">
        <f t="shared" si="3"/>
        <v>1.5345883864514769</v>
      </c>
    </row>
    <row r="26" spans="1:28">
      <c r="A26" s="85" t="s">
        <v>29</v>
      </c>
      <c r="B26" s="74" t="s">
        <v>46</v>
      </c>
      <c r="C26" s="95">
        <f t="shared" si="3"/>
        <v>2.1606631934655902</v>
      </c>
      <c r="D26" s="95">
        <f t="shared" si="3"/>
        <v>2.178032350120533</v>
      </c>
      <c r="E26" s="95">
        <f t="shared" si="3"/>
        <v>2.1602884614135727</v>
      </c>
      <c r="F26" s="95">
        <f t="shared" si="3"/>
        <v>2.1746276572954941</v>
      </c>
      <c r="G26" s="95">
        <f t="shared" si="3"/>
        <v>2.1120169655354624</v>
      </c>
      <c r="H26" s="95">
        <f t="shared" si="3"/>
        <v>2.1084032259806693</v>
      </c>
      <c r="I26" s="95">
        <f t="shared" si="3"/>
        <v>2.1182740395498385</v>
      </c>
      <c r="J26" s="95">
        <f t="shared" si="3"/>
        <v>2.1347913615403598</v>
      </c>
      <c r="K26" s="95">
        <f t="shared" si="3"/>
        <v>2.1171177630742433</v>
      </c>
      <c r="L26" s="95">
        <f t="shared" si="3"/>
        <v>2.1175394516441859</v>
      </c>
      <c r="M26" s="95">
        <f t="shared" si="3"/>
        <v>2.1655893329287523</v>
      </c>
      <c r="N26" s="95">
        <f t="shared" si="3"/>
        <v>2.1584355166515361</v>
      </c>
      <c r="O26" s="95">
        <f t="shared" si="3"/>
        <v>2.1787503532356385</v>
      </c>
      <c r="P26" s="95">
        <f t="shared" si="3"/>
        <v>2.2056709947566353</v>
      </c>
      <c r="Q26" s="95">
        <f t="shared" si="3"/>
        <v>2.1622447605175292</v>
      </c>
      <c r="R26" s="95">
        <f t="shared" si="3"/>
        <v>2.2601728909407308</v>
      </c>
      <c r="S26" s="95">
        <f t="shared" si="3"/>
        <v>2.3063667154140086</v>
      </c>
      <c r="T26" s="95">
        <f t="shared" si="3"/>
        <v>2.3570668501685725</v>
      </c>
      <c r="U26" s="95">
        <f t="shared" si="3"/>
        <v>2.2506497666676233</v>
      </c>
      <c r="V26" s="95">
        <f t="shared" si="3"/>
        <v>2.3318170645440079</v>
      </c>
      <c r="W26" s="95">
        <f t="shared" si="3"/>
        <v>2.3934663213163847</v>
      </c>
      <c r="X26" s="95">
        <f t="shared" si="3"/>
        <v>2.4233915933648746</v>
      </c>
      <c r="Y26" s="95">
        <f t="shared" si="3"/>
        <v>2.3513337406693759</v>
      </c>
      <c r="Z26" s="95">
        <f t="shared" si="3"/>
        <v>2.4123480822979171</v>
      </c>
      <c r="AA26" s="95">
        <f t="shared" si="3"/>
        <v>2.4535810796049966</v>
      </c>
      <c r="AB26" s="95">
        <f t="shared" si="3"/>
        <v>2.4680732967426842</v>
      </c>
    </row>
    <row r="27" spans="1:28">
      <c r="A27" s="85" t="s">
        <v>51</v>
      </c>
      <c r="B27" s="74" t="s">
        <v>46</v>
      </c>
      <c r="C27" s="95">
        <f t="shared" si="3"/>
        <v>1.6553499805925735</v>
      </c>
      <c r="D27" s="95">
        <f t="shared" si="3"/>
        <v>1.7464536875638637</v>
      </c>
      <c r="E27" s="95">
        <f t="shared" si="3"/>
        <v>1.6540465798780948</v>
      </c>
      <c r="F27" s="95">
        <f t="shared" si="3"/>
        <v>1.6621531838509267</v>
      </c>
      <c r="G27" s="95">
        <f t="shared" si="3"/>
        <v>1.6090240488783021</v>
      </c>
      <c r="H27" s="95">
        <f t="shared" si="3"/>
        <v>1.6249857871171358</v>
      </c>
      <c r="I27" s="95">
        <f t="shared" si="3"/>
        <v>1.6316183816183814</v>
      </c>
      <c r="J27" s="95">
        <f t="shared" si="3"/>
        <v>1.6480055406229905</v>
      </c>
      <c r="K27" s="95">
        <f t="shared" si="3"/>
        <v>1.5727531868554225</v>
      </c>
      <c r="L27" s="95">
        <f t="shared" si="3"/>
        <v>1.5823958020258799</v>
      </c>
      <c r="M27" s="95">
        <f t="shared" si="3"/>
        <v>1.5369147221524782</v>
      </c>
      <c r="N27" s="95">
        <f t="shared" si="3"/>
        <v>1.5447271958268716</v>
      </c>
      <c r="O27" s="95">
        <f t="shared" si="3"/>
        <v>1.5129215102315305</v>
      </c>
      <c r="P27" s="95">
        <f t="shared" si="3"/>
        <v>1.5566983906678562</v>
      </c>
      <c r="Q27" s="95">
        <f t="shared" si="3"/>
        <v>1.5992089241750482</v>
      </c>
      <c r="R27" s="95">
        <f t="shared" si="3"/>
        <v>1.597110337300556</v>
      </c>
      <c r="S27" s="95">
        <f t="shared" si="3"/>
        <v>1.5977792845760128</v>
      </c>
      <c r="T27" s="95">
        <f t="shared" si="3"/>
        <v>1.6423162907014928</v>
      </c>
      <c r="U27" s="95">
        <f t="shared" si="3"/>
        <v>1.5775114624505928</v>
      </c>
      <c r="V27" s="95">
        <f t="shared" si="3"/>
        <v>1.5244747320219016</v>
      </c>
      <c r="W27" s="95">
        <f t="shared" si="3"/>
        <v>1.5246679467445292</v>
      </c>
      <c r="X27" s="95">
        <f t="shared" si="3"/>
        <v>1.5128819751809377</v>
      </c>
      <c r="Y27" s="95">
        <f t="shared" si="3"/>
        <v>1.5407429274292741</v>
      </c>
      <c r="Z27" s="95">
        <f t="shared" si="3"/>
        <v>1.5332482993197281</v>
      </c>
      <c r="AA27" s="95">
        <f t="shared" si="3"/>
        <v>1.5104372665348273</v>
      </c>
      <c r="AB27" s="95">
        <f t="shared" si="3"/>
        <v>1.5068511386024386</v>
      </c>
    </row>
    <row r="28" spans="1:28">
      <c r="A28" s="85" t="s">
        <v>52</v>
      </c>
      <c r="B28" s="74" t="s">
        <v>46</v>
      </c>
      <c r="C28" s="95">
        <f t="shared" si="3"/>
        <v>2.1552357557985244</v>
      </c>
      <c r="D28" s="95">
        <f t="shared" si="3"/>
        <v>2.1821110529072811</v>
      </c>
      <c r="E28" s="95">
        <f t="shared" si="3"/>
        <v>2.2345892293993903</v>
      </c>
      <c r="F28" s="95">
        <f t="shared" si="3"/>
        <v>2.2776630687486459</v>
      </c>
      <c r="G28" s="95">
        <f t="shared" si="3"/>
        <v>2.2318818845825295</v>
      </c>
      <c r="H28" s="95">
        <f t="shared" si="3"/>
        <v>2.1514943207601345</v>
      </c>
      <c r="I28" s="95">
        <f t="shared" si="3"/>
        <v>2.2009492195891038</v>
      </c>
      <c r="J28" s="95">
        <f t="shared" si="3"/>
        <v>2.1054950469665878</v>
      </c>
      <c r="K28" s="95">
        <f t="shared" si="3"/>
        <v>1.6931968983617907</v>
      </c>
      <c r="L28" s="95">
        <f t="shared" si="3"/>
        <v>1.6537618156919069</v>
      </c>
      <c r="M28" s="95">
        <f t="shared" si="3"/>
        <v>1.7590479361345508</v>
      </c>
      <c r="N28" s="95">
        <f t="shared" si="3"/>
        <v>1.8889073243558212</v>
      </c>
      <c r="O28" s="95">
        <f t="shared" si="3"/>
        <v>2.0438987931623926</v>
      </c>
      <c r="P28" s="95">
        <f t="shared" si="3"/>
        <v>2.1480709007694889</v>
      </c>
      <c r="Q28" s="95">
        <f t="shared" si="3"/>
        <v>2.1489713262142911</v>
      </c>
      <c r="R28" s="95">
        <f t="shared" si="3"/>
        <v>2.0411427043825046</v>
      </c>
      <c r="S28" s="95">
        <f t="shared" si="3"/>
        <v>2.1712661067762622</v>
      </c>
      <c r="T28" s="95">
        <f t="shared" si="3"/>
        <v>2.1190579405943986</v>
      </c>
      <c r="U28" s="95">
        <f t="shared" si="3"/>
        <v>2.152958547800405</v>
      </c>
      <c r="V28" s="95">
        <f t="shared" si="3"/>
        <v>2.1107978283482827</v>
      </c>
      <c r="W28" s="95">
        <f t="shared" si="3"/>
        <v>2.0998032657879206</v>
      </c>
      <c r="X28" s="95">
        <f t="shared" si="3"/>
        <v>2.1872948152271907</v>
      </c>
      <c r="Y28" s="95">
        <f t="shared" si="3"/>
        <v>2.2831449392893362</v>
      </c>
      <c r="Z28" s="95">
        <f t="shared" si="3"/>
        <v>2.4685926998150873</v>
      </c>
      <c r="AA28" s="95">
        <f t="shared" si="3"/>
        <v>2.4766420752104628</v>
      </c>
      <c r="AB28" s="95">
        <f t="shared" si="3"/>
        <v>2.4543799500386507</v>
      </c>
    </row>
    <row r="29" spans="1:28">
      <c r="A29" s="75" t="s">
        <v>31</v>
      </c>
      <c r="B29" s="74" t="s">
        <v>46</v>
      </c>
      <c r="C29" s="95"/>
      <c r="D29" s="95"/>
      <c r="E29" s="95"/>
      <c r="F29" s="95"/>
      <c r="G29" s="95"/>
      <c r="H29" s="95"/>
      <c r="I29" s="95"/>
      <c r="J29" s="95"/>
      <c r="K29" s="95"/>
      <c r="L29" s="95"/>
      <c r="M29" s="95">
        <f t="shared" si="3"/>
        <v>1.2884350845148607</v>
      </c>
      <c r="N29" s="95">
        <f t="shared" si="3"/>
        <v>1.28702636769777</v>
      </c>
      <c r="O29" s="95">
        <f t="shared" si="3"/>
        <v>1.2959452103114757</v>
      </c>
      <c r="P29" s="95">
        <f t="shared" si="3"/>
        <v>1.3284167422724105</v>
      </c>
      <c r="Q29" s="95">
        <f t="shared" si="3"/>
        <v>1.3833896432799686</v>
      </c>
      <c r="R29" s="95">
        <f t="shared" si="3"/>
        <v>1.2358460333779573</v>
      </c>
      <c r="S29" s="95">
        <f t="shared" si="3"/>
        <v>1.4762302205372275</v>
      </c>
      <c r="T29" s="95">
        <f t="shared" si="3"/>
        <v>1.4047211065040066</v>
      </c>
      <c r="U29" s="95">
        <f t="shared" si="3"/>
        <v>1.3912578155687603</v>
      </c>
      <c r="V29" s="95">
        <f t="shared" si="3"/>
        <v>1.4758764669241691</v>
      </c>
      <c r="W29" s="95">
        <f t="shared" si="3"/>
        <v>1.4277408453116147</v>
      </c>
      <c r="X29" s="95">
        <f t="shared" si="3"/>
        <v>1.395867972053243</v>
      </c>
      <c r="Y29" s="95">
        <f t="shared" si="3"/>
        <v>1.3558433615690346</v>
      </c>
      <c r="Z29" s="95">
        <f t="shared" si="3"/>
        <v>1.3532887954596395</v>
      </c>
      <c r="AA29" s="95">
        <f t="shared" si="3"/>
        <v>1.2934581840001835</v>
      </c>
      <c r="AB29" s="95">
        <f t="shared" si="3"/>
        <v>1.2826277625670868</v>
      </c>
    </row>
    <row r="30" spans="1:28">
      <c r="A30" s="85" t="s">
        <v>33</v>
      </c>
      <c r="B30" s="74" t="s">
        <v>46</v>
      </c>
      <c r="C30" s="95">
        <f t="shared" ref="C30:AB31" si="4">((C82+C132)/C183)/((C233+C283)/C333)</f>
        <v>1.6966653939826357</v>
      </c>
      <c r="D30" s="95">
        <f t="shared" si="4"/>
        <v>1.4136701149639346</v>
      </c>
      <c r="E30" s="95">
        <f t="shared" si="4"/>
        <v>1.578513505637692</v>
      </c>
      <c r="F30" s="95">
        <f t="shared" si="4"/>
        <v>1.4188243495151418</v>
      </c>
      <c r="G30" s="95">
        <f t="shared" si="4"/>
        <v>1.5631465404496894</v>
      </c>
      <c r="H30" s="95">
        <f t="shared" si="4"/>
        <v>1.6839976314789791</v>
      </c>
      <c r="I30" s="95">
        <f t="shared" si="4"/>
        <v>1.9761431321141383</v>
      </c>
      <c r="J30" s="95">
        <f t="shared" si="4"/>
        <v>1.9435544996390361</v>
      </c>
      <c r="K30" s="95">
        <f t="shared" si="4"/>
        <v>1.5625167895890906</v>
      </c>
      <c r="L30" s="95">
        <f t="shared" si="4"/>
        <v>1.8103393470871503</v>
      </c>
      <c r="M30" s="95">
        <f t="shared" si="4"/>
        <v>2.1947859402398469</v>
      </c>
      <c r="N30" s="95">
        <f t="shared" si="4"/>
        <v>2.1531101827887249</v>
      </c>
      <c r="O30" s="95">
        <f t="shared" si="4"/>
        <v>1.9488532797695322</v>
      </c>
      <c r="P30" s="95">
        <f t="shared" si="4"/>
        <v>1.5979158964462983</v>
      </c>
      <c r="Q30" s="95">
        <f t="shared" si="4"/>
        <v>2.0108267787658738</v>
      </c>
      <c r="R30" s="95">
        <f t="shared" si="4"/>
        <v>1.8051178558883687</v>
      </c>
      <c r="S30" s="95">
        <f t="shared" si="4"/>
        <v>2.1449957122541625</v>
      </c>
      <c r="T30" s="95">
        <f t="shared" si="4"/>
        <v>2.1811084924127861</v>
      </c>
      <c r="U30" s="95">
        <f t="shared" si="4"/>
        <v>2.6523898609843086</v>
      </c>
      <c r="V30" s="95">
        <f t="shared" si="4"/>
        <v>2.0919800803424486</v>
      </c>
      <c r="W30" s="95">
        <f t="shared" si="4"/>
        <v>1.8686845799570464</v>
      </c>
      <c r="X30" s="95">
        <f t="shared" si="4"/>
        <v>1.9847524020083998</v>
      </c>
      <c r="Y30" s="95">
        <f t="shared" si="4"/>
        <v>2.1022725607150976</v>
      </c>
      <c r="Z30" s="95">
        <f t="shared" si="4"/>
        <v>1.8658434789215499</v>
      </c>
      <c r="AA30" s="95">
        <f t="shared" si="4"/>
        <v>2.1377010058093191</v>
      </c>
      <c r="AB30" s="95">
        <f t="shared" si="4"/>
        <v>1.7701573219160793</v>
      </c>
    </row>
    <row r="31" spans="1:28">
      <c r="A31" s="85" t="s">
        <v>53</v>
      </c>
      <c r="B31" s="74" t="s">
        <v>46</v>
      </c>
      <c r="C31" s="95"/>
      <c r="D31" s="95">
        <f>((D83+D133)/D184)/((D234+D284)/D334)</f>
        <v>1.4660507565056358</v>
      </c>
      <c r="E31" s="95"/>
      <c r="F31" s="95">
        <f>((F83+F133)/F184)/((F234+F284)/F334)</f>
        <v>1.4934747140688722</v>
      </c>
      <c r="G31" s="95"/>
      <c r="H31" s="95">
        <f t="shared" si="4"/>
        <v>1.4048831546062313</v>
      </c>
      <c r="I31" s="95">
        <f t="shared" si="4"/>
        <v>1.4948068367974288</v>
      </c>
      <c r="J31" s="95">
        <f t="shared" si="4"/>
        <v>1.5648690699968948</v>
      </c>
      <c r="K31" s="95">
        <f t="shared" si="4"/>
        <v>1.5601776201231925</v>
      </c>
      <c r="L31" s="95">
        <f t="shared" si="4"/>
        <v>1.4369313926037621</v>
      </c>
      <c r="M31" s="95">
        <f t="shared" si="4"/>
        <v>1.6107381776443264</v>
      </c>
      <c r="N31" s="95">
        <f t="shared" si="4"/>
        <v>1.5927444008776244</v>
      </c>
      <c r="O31" s="95">
        <f t="shared" si="4"/>
        <v>1.6931727137343731</v>
      </c>
      <c r="P31" s="95">
        <f t="shared" si="4"/>
        <v>1.7093535170034999</v>
      </c>
      <c r="Q31" s="95">
        <f t="shared" si="4"/>
        <v>1.7377785072004728</v>
      </c>
      <c r="R31" s="95">
        <f t="shared" si="4"/>
        <v>1.5953554312874074</v>
      </c>
      <c r="S31" s="95">
        <f t="shared" si="4"/>
        <v>1.6659445837747429</v>
      </c>
      <c r="T31" s="95">
        <f t="shared" si="4"/>
        <v>1.7033849580821501</v>
      </c>
      <c r="U31" s="95">
        <f t="shared" si="4"/>
        <v>1.6846774088554821</v>
      </c>
      <c r="V31" s="95">
        <f t="shared" si="4"/>
        <v>1.5937252457872089</v>
      </c>
      <c r="W31" s="95">
        <f t="shared" si="4"/>
        <v>1.5602150319069203</v>
      </c>
      <c r="X31" s="95">
        <f t="shared" si="4"/>
        <v>1.6115981546428912</v>
      </c>
      <c r="Y31" s="95">
        <f t="shared" si="4"/>
        <v>1.6522094340082456</v>
      </c>
      <c r="Z31" s="95">
        <f t="shared" si="4"/>
        <v>1.6168828165220424</v>
      </c>
      <c r="AA31" s="95">
        <f t="shared" si="4"/>
        <v>1.6566845991157875</v>
      </c>
      <c r="AB31" s="95">
        <f t="shared" si="4"/>
        <v>1.7039882617541966</v>
      </c>
    </row>
    <row r="32" spans="1:28">
      <c r="A32" s="85" t="s">
        <v>36</v>
      </c>
      <c r="B32" s="74" t="s">
        <v>46</v>
      </c>
      <c r="C32" s="95">
        <f t="shared" ref="C32:AB35" si="5">((C84+C134)/C185)/((C235+C285)/C335)</f>
        <v>1.2522561588738059</v>
      </c>
      <c r="D32" s="95">
        <f t="shared" si="5"/>
        <v>1.2783424390586962</v>
      </c>
      <c r="E32" s="95">
        <f t="shared" si="5"/>
        <v>1.2384070027829777</v>
      </c>
      <c r="F32" s="95">
        <f t="shared" si="5"/>
        <v>1.3393068748236621</v>
      </c>
      <c r="G32" s="95">
        <f t="shared" si="5"/>
        <v>1.3054764263099834</v>
      </c>
      <c r="H32" s="95">
        <f t="shared" si="5"/>
        <v>1.4525259181792567</v>
      </c>
      <c r="I32" s="95">
        <f t="shared" si="5"/>
        <v>1.4388953204278325</v>
      </c>
      <c r="J32" s="95">
        <f t="shared" si="5"/>
        <v>1.3315118213439532</v>
      </c>
      <c r="K32" s="95">
        <f t="shared" si="5"/>
        <v>1.3821849970944187</v>
      </c>
      <c r="L32" s="95">
        <f t="shared" si="5"/>
        <v>1.4858998876847886</v>
      </c>
      <c r="M32" s="95">
        <f t="shared" si="5"/>
        <v>1.519893370624481</v>
      </c>
      <c r="N32" s="95">
        <f t="shared" si="5"/>
        <v>1.5283413202727523</v>
      </c>
      <c r="O32" s="95">
        <f t="shared" si="5"/>
        <v>1.4532068738848718</v>
      </c>
      <c r="P32" s="95">
        <f t="shared" si="5"/>
        <v>1.492215801047454</v>
      </c>
      <c r="Q32" s="95">
        <f t="shared" si="5"/>
        <v>1.4573137969113115</v>
      </c>
      <c r="R32" s="95">
        <f t="shared" si="5"/>
        <v>1.4446148816858198</v>
      </c>
      <c r="S32" s="95">
        <f t="shared" si="5"/>
        <v>1.3858355321631808</v>
      </c>
      <c r="T32" s="95">
        <f t="shared" si="5"/>
        <v>1.4955842499601466</v>
      </c>
      <c r="U32" s="95">
        <f t="shared" si="5"/>
        <v>1.6063202106736891</v>
      </c>
      <c r="V32" s="95">
        <f t="shared" si="5"/>
        <v>1.6554999406694642</v>
      </c>
      <c r="W32" s="95">
        <f t="shared" si="5"/>
        <v>1.5705706359759732</v>
      </c>
      <c r="X32" s="95">
        <f t="shared" si="5"/>
        <v>1.4663150642899734</v>
      </c>
      <c r="Y32" s="95">
        <f t="shared" si="5"/>
        <v>1.5032988270403671</v>
      </c>
      <c r="Z32" s="95">
        <f t="shared" si="5"/>
        <v>1.4175553535474708</v>
      </c>
      <c r="AA32" s="95">
        <f t="shared" si="5"/>
        <v>1.3242786326371208</v>
      </c>
      <c r="AB32" s="95">
        <f t="shared" si="5"/>
        <v>1.3516610571206849</v>
      </c>
    </row>
    <row r="33" spans="1:28">
      <c r="A33" s="85" t="s">
        <v>54</v>
      </c>
      <c r="B33" s="74" t="s">
        <v>46</v>
      </c>
      <c r="C33" s="95">
        <f t="shared" si="5"/>
        <v>1.5253959929558831</v>
      </c>
      <c r="D33" s="95">
        <f t="shared" si="5"/>
        <v>1.5652744276202029</v>
      </c>
      <c r="E33" s="95">
        <f t="shared" si="5"/>
        <v>1.520756765193229</v>
      </c>
      <c r="F33" s="95">
        <f t="shared" si="5"/>
        <v>1.5288572686003081</v>
      </c>
      <c r="G33" s="95">
        <f t="shared" si="5"/>
        <v>1.5565104901249631</v>
      </c>
      <c r="H33" s="95">
        <f t="shared" si="5"/>
        <v>1.5402440054762661</v>
      </c>
      <c r="I33" s="95">
        <f t="shared" si="5"/>
        <v>1.5847098126655546</v>
      </c>
      <c r="J33" s="95">
        <f t="shared" si="5"/>
        <v>1.580788266864444</v>
      </c>
      <c r="K33" s="95">
        <f t="shared" si="5"/>
        <v>1.584835629960629</v>
      </c>
      <c r="L33" s="95">
        <f t="shared" si="5"/>
        <v>1.5842843302001268</v>
      </c>
      <c r="M33" s="95">
        <f t="shared" si="5"/>
        <v>1.7033803897841537</v>
      </c>
      <c r="N33" s="95">
        <f t="shared" si="5"/>
        <v>1.7250050728842876</v>
      </c>
      <c r="O33" s="95">
        <f t="shared" si="5"/>
        <v>1.8050941596812924</v>
      </c>
      <c r="P33" s="95">
        <f t="shared" si="5"/>
        <v>1.7952803854934936</v>
      </c>
      <c r="Q33" s="95">
        <f t="shared" si="5"/>
        <v>1.8994482097572749</v>
      </c>
      <c r="R33" s="95">
        <f t="shared" si="5"/>
        <v>2.0254703823971285</v>
      </c>
      <c r="S33" s="95">
        <f t="shared" si="5"/>
        <v>2.0102395387265171</v>
      </c>
      <c r="T33" s="95">
        <f t="shared" si="5"/>
        <v>2.1158528680917246</v>
      </c>
      <c r="U33" s="95">
        <f t="shared" si="5"/>
        <v>2.1109548897185899</v>
      </c>
      <c r="V33" s="95">
        <f t="shared" si="5"/>
        <v>2.044763352517224</v>
      </c>
      <c r="W33" s="95">
        <f t="shared" si="5"/>
        <v>2.0614776649026023</v>
      </c>
      <c r="X33" s="95">
        <f t="shared" si="5"/>
        <v>2.0046947031093123</v>
      </c>
      <c r="Y33" s="95">
        <f t="shared" si="5"/>
        <v>1.9668167075812144</v>
      </c>
      <c r="Z33" s="95">
        <f t="shared" si="5"/>
        <v>1.9739380055999656</v>
      </c>
      <c r="AA33" s="95">
        <f t="shared" si="5"/>
        <v>1.9541282430968463</v>
      </c>
      <c r="AB33" s="95">
        <f t="shared" si="5"/>
        <v>1.913812247840311</v>
      </c>
    </row>
    <row r="34" spans="1:28">
      <c r="A34" s="85" t="s">
        <v>55</v>
      </c>
      <c r="B34" s="74" t="s">
        <v>46</v>
      </c>
      <c r="C34" s="95">
        <f t="shared" si="5"/>
        <v>1.8295769764216365</v>
      </c>
      <c r="D34" s="95">
        <f t="shared" si="5"/>
        <v>1.888995215311005</v>
      </c>
      <c r="E34" s="95">
        <f t="shared" si="5"/>
        <v>1.8603405676126881</v>
      </c>
      <c r="F34" s="95">
        <f t="shared" si="5"/>
        <v>1.8450673442067593</v>
      </c>
      <c r="G34" s="95">
        <f t="shared" si="5"/>
        <v>1.8333333333333335</v>
      </c>
      <c r="H34" s="95">
        <f t="shared" si="5"/>
        <v>1.899724168232968</v>
      </c>
      <c r="I34" s="95">
        <f t="shared" si="5"/>
        <v>1.9508969090359014</v>
      </c>
      <c r="J34" s="95">
        <f t="shared" si="5"/>
        <v>2.063457822963366</v>
      </c>
      <c r="K34" s="95">
        <f t="shared" si="5"/>
        <v>2.0873026491838376</v>
      </c>
      <c r="L34" s="95">
        <f t="shared" si="5"/>
        <v>2.1855160529657174</v>
      </c>
      <c r="M34" s="95">
        <f t="shared" si="5"/>
        <v>2.1543993231810492</v>
      </c>
      <c r="N34" s="95">
        <f t="shared" si="5"/>
        <v>2.1974877728222695</v>
      </c>
      <c r="O34" s="95">
        <f t="shared" si="5"/>
        <v>2.115223542727787</v>
      </c>
      <c r="P34" s="95">
        <f t="shared" si="5"/>
        <v>2.083940411607681</v>
      </c>
      <c r="Q34" s="95">
        <f t="shared" si="5"/>
        <v>2.1352833638025595</v>
      </c>
      <c r="R34" s="95">
        <f t="shared" si="5"/>
        <v>2.0112779547764359</v>
      </c>
      <c r="S34" s="95">
        <f t="shared" si="5"/>
        <v>1.9881979130606795</v>
      </c>
      <c r="T34" s="95">
        <f t="shared" si="5"/>
        <v>2.1576210783981575</v>
      </c>
      <c r="U34" s="95">
        <f t="shared" si="5"/>
        <v>2.2230095388404965</v>
      </c>
      <c r="V34" s="95">
        <f t="shared" si="5"/>
        <v>2.145607159187406</v>
      </c>
      <c r="W34" s="95">
        <f t="shared" si="5"/>
        <v>2.0940251870739184</v>
      </c>
      <c r="X34" s="95">
        <f t="shared" si="5"/>
        <v>2.1161351120458369</v>
      </c>
      <c r="Y34" s="95">
        <f t="shared" si="5"/>
        <v>2.089809234260755</v>
      </c>
      <c r="Z34" s="95">
        <f t="shared" si="5"/>
        <v>2.1106021875744685</v>
      </c>
      <c r="AA34" s="95">
        <f t="shared" si="5"/>
        <v>1.8988467777773363</v>
      </c>
      <c r="AB34" s="95">
        <f t="shared" si="5"/>
        <v>1.8504238311948109</v>
      </c>
    </row>
    <row r="35" spans="1:28">
      <c r="A35" s="85" t="s">
        <v>38</v>
      </c>
      <c r="B35" s="74" t="s">
        <v>46</v>
      </c>
      <c r="C35" s="95"/>
      <c r="D35" s="95"/>
      <c r="E35" s="95">
        <f t="shared" si="5"/>
        <v>1.6475933236934226</v>
      </c>
      <c r="F35" s="95">
        <f t="shared" si="5"/>
        <v>1.6444385892258442</v>
      </c>
      <c r="G35" s="95">
        <f t="shared" si="5"/>
        <v>1.6810080926355393</v>
      </c>
      <c r="H35" s="95">
        <f t="shared" si="5"/>
        <v>1.7126543995254904</v>
      </c>
      <c r="I35" s="95">
        <f t="shared" si="5"/>
        <v>1.6841594117811913</v>
      </c>
      <c r="J35" s="95">
        <f t="shared" si="5"/>
        <v>1.6241765613528811</v>
      </c>
      <c r="K35" s="95">
        <f t="shared" si="5"/>
        <v>1.5995860497468004</v>
      </c>
      <c r="L35" s="95">
        <f t="shared" si="5"/>
        <v>1.7197509795186365</v>
      </c>
      <c r="M35" s="95">
        <f t="shared" si="5"/>
        <v>1.6107854473470358</v>
      </c>
      <c r="N35" s="95">
        <f t="shared" si="5"/>
        <v>1.6207446301543154</v>
      </c>
      <c r="O35" s="95">
        <f t="shared" si="5"/>
        <v>1.6140136542423749</v>
      </c>
      <c r="P35" s="95">
        <f t="shared" si="5"/>
        <v>1.5979508999269527</v>
      </c>
      <c r="Q35" s="95">
        <f t="shared" si="5"/>
        <v>1.5862675533119217</v>
      </c>
      <c r="R35" s="95">
        <f t="shared" si="5"/>
        <v>1.5661436007462488</v>
      </c>
      <c r="S35" s="95">
        <f t="shared" si="5"/>
        <v>1.5442719037451014</v>
      </c>
      <c r="T35" s="95">
        <f t="shared" si="5"/>
        <v>1.575847128274489</v>
      </c>
      <c r="U35" s="95">
        <f t="shared" si="5"/>
        <v>1.6596657236034293</v>
      </c>
      <c r="V35" s="95">
        <f t="shared" si="5"/>
        <v>1.7181710537468444</v>
      </c>
      <c r="W35" s="95">
        <f t="shared" si="5"/>
        <v>1.7274667035952651</v>
      </c>
      <c r="X35" s="95">
        <f t="shared" si="5"/>
        <v>1.7909665213424522</v>
      </c>
      <c r="Y35" s="95">
        <f t="shared" si="5"/>
        <v>1.7986315262092052</v>
      </c>
      <c r="Z35" s="95">
        <f t="shared" si="5"/>
        <v>1.80773760906936</v>
      </c>
      <c r="AA35" s="95">
        <f t="shared" si="5"/>
        <v>1.8176432578321955</v>
      </c>
      <c r="AB35" s="95">
        <f t="shared" si="5"/>
        <v>1.870008253778944</v>
      </c>
    </row>
    <row r="36" spans="1:28">
      <c r="A36" s="85" t="s">
        <v>56</v>
      </c>
      <c r="B36" s="74" t="s">
        <v>46</v>
      </c>
      <c r="C36" s="95">
        <f t="shared" ref="C36:AB38" si="6">((C88+C138)/C189)/((C239+C289)/C339)</f>
        <v>1.8180167928957716</v>
      </c>
      <c r="D36" s="95">
        <f t="shared" si="6"/>
        <v>1.836239577481245</v>
      </c>
      <c r="E36" s="95">
        <f t="shared" si="6"/>
        <v>1.8665382541452398</v>
      </c>
      <c r="F36" s="95">
        <f t="shared" si="6"/>
        <v>1.8131935326533508</v>
      </c>
      <c r="G36" s="95">
        <f t="shared" si="6"/>
        <v>1.7416139532469761</v>
      </c>
      <c r="H36" s="95">
        <f t="shared" si="6"/>
        <v>1.7773787321712846</v>
      </c>
      <c r="I36" s="95">
        <f t="shared" si="6"/>
        <v>1.7650618299139551</v>
      </c>
      <c r="J36" s="95">
        <f t="shared" si="6"/>
        <v>1.6981290549107699</v>
      </c>
      <c r="K36" s="95">
        <f t="shared" si="6"/>
        <v>1.6103825268712892</v>
      </c>
      <c r="L36" s="95">
        <f t="shared" si="6"/>
        <v>1.5191733923957489</v>
      </c>
      <c r="M36" s="95">
        <f t="shared" si="6"/>
        <v>1.5560072211484723</v>
      </c>
      <c r="N36" s="95">
        <f t="shared" si="6"/>
        <v>1.6541516539682692</v>
      </c>
      <c r="O36" s="95">
        <f t="shared" si="6"/>
        <v>1.7108989579494531</v>
      </c>
      <c r="P36" s="95">
        <f t="shared" si="6"/>
        <v>1.6785399618425356</v>
      </c>
      <c r="Q36" s="95">
        <f t="shared" si="6"/>
        <v>1.6430656340599545</v>
      </c>
      <c r="R36" s="95">
        <f t="shared" si="6"/>
        <v>1.6462822403958701</v>
      </c>
      <c r="S36" s="95">
        <f t="shared" si="6"/>
        <v>1.6575129209336268</v>
      </c>
      <c r="T36" s="95">
        <f t="shared" si="6"/>
        <v>1.6420546317352949</v>
      </c>
      <c r="U36" s="95">
        <f t="shared" si="6"/>
        <v>1.6634434376120455</v>
      </c>
      <c r="V36" s="95">
        <f t="shared" si="6"/>
        <v>1.5589475877832559</v>
      </c>
      <c r="W36" s="95">
        <f t="shared" si="6"/>
        <v>1.5737263420402918</v>
      </c>
      <c r="X36" s="95">
        <f t="shared" si="6"/>
        <v>1.6620802047503473</v>
      </c>
      <c r="Y36" s="95">
        <f t="shared" si="6"/>
        <v>1.6990538529903387</v>
      </c>
      <c r="Z36" s="95">
        <f t="shared" si="6"/>
        <v>1.696531760016132</v>
      </c>
      <c r="AA36" s="95">
        <f t="shared" si="6"/>
        <v>1.7524985033760612</v>
      </c>
      <c r="AB36" s="95">
        <f t="shared" si="6"/>
        <v>1.7618356900832282</v>
      </c>
    </row>
    <row r="37" spans="1:28">
      <c r="A37" s="85" t="s">
        <v>57</v>
      </c>
      <c r="B37" s="74" t="s">
        <v>46</v>
      </c>
      <c r="C37" s="1006"/>
      <c r="D37" s="1006"/>
      <c r="E37" s="1006"/>
      <c r="F37" s="1006"/>
      <c r="G37" s="1006">
        <f>((G89+G139)/G190)/((G240+G290)/G340)</f>
        <v>1.637188993444844</v>
      </c>
      <c r="H37" s="1006">
        <f t="shared" si="6"/>
        <v>1.619042489321243</v>
      </c>
      <c r="I37" s="1006">
        <f t="shared" si="6"/>
        <v>1.5799625406221396</v>
      </c>
      <c r="J37" s="1006">
        <f t="shared" si="6"/>
        <v>1.569316891720975</v>
      </c>
      <c r="K37" s="1006">
        <f t="shared" si="6"/>
        <v>1.5496558019420894</v>
      </c>
      <c r="L37" s="1006">
        <f t="shared" si="6"/>
        <v>1.615192040668932</v>
      </c>
      <c r="M37" s="1006">
        <f t="shared" si="6"/>
        <v>1.5318703903797071</v>
      </c>
      <c r="N37" s="1006">
        <f t="shared" si="6"/>
        <v>1.5445880066123459</v>
      </c>
      <c r="O37" s="1006">
        <f t="shared" si="6"/>
        <v>1.4883405132047203</v>
      </c>
      <c r="P37" s="1006">
        <f t="shared" si="6"/>
        <v>1.4320698800453993</v>
      </c>
      <c r="Q37" s="1006">
        <f t="shared" si="6"/>
        <v>1.3607180436425821</v>
      </c>
      <c r="R37" s="1006">
        <f t="shared" si="6"/>
        <v>1.3884210672753521</v>
      </c>
      <c r="S37" s="1006">
        <f t="shared" si="6"/>
        <v>1.3940138286319881</v>
      </c>
      <c r="T37" s="1006">
        <f t="shared" si="6"/>
        <v>1.3644597122632829</v>
      </c>
      <c r="U37" s="1006">
        <f t="shared" si="6"/>
        <v>1.4657171386582775</v>
      </c>
      <c r="V37" s="1006">
        <f t="shared" si="6"/>
        <v>1.5932026040042211</v>
      </c>
      <c r="W37" s="1006">
        <f t="shared" si="6"/>
        <v>1.6253474092486349</v>
      </c>
      <c r="X37" s="1006">
        <f t="shared" si="6"/>
        <v>1.7020726133677371</v>
      </c>
      <c r="Y37" s="1006">
        <f t="shared" si="6"/>
        <v>1.7177181109678594</v>
      </c>
      <c r="Z37" s="1006">
        <f t="shared" si="6"/>
        <v>1.7050142928447991</v>
      </c>
      <c r="AA37" s="1006">
        <f t="shared" si="6"/>
        <v>1.6099998563277109</v>
      </c>
      <c r="AB37" s="1006">
        <f t="shared" si="6"/>
        <v>1.5237375049340476</v>
      </c>
    </row>
    <row r="38" spans="1:28">
      <c r="A38" s="75" t="s">
        <v>40</v>
      </c>
      <c r="B38" s="74" t="s">
        <v>46</v>
      </c>
      <c r="C38" s="95"/>
      <c r="D38" s="95"/>
      <c r="E38" s="95"/>
      <c r="F38" s="95"/>
      <c r="G38" s="95"/>
      <c r="H38" s="95"/>
      <c r="I38" s="95"/>
      <c r="J38" s="95"/>
      <c r="K38" s="95"/>
      <c r="L38" s="95"/>
      <c r="M38" s="95">
        <f t="shared" si="6"/>
        <v>1.6886309734493989</v>
      </c>
      <c r="N38" s="95">
        <f t="shared" si="6"/>
        <v>1.8245847858370388</v>
      </c>
      <c r="O38" s="95">
        <f t="shared" si="6"/>
        <v>1.8483187895853386</v>
      </c>
      <c r="P38" s="95">
        <f t="shared" si="6"/>
        <v>1.9516697955007243</v>
      </c>
      <c r="Q38" s="95">
        <f t="shared" si="6"/>
        <v>1.9150606453240411</v>
      </c>
      <c r="R38" s="95">
        <f t="shared" si="6"/>
        <v>1.8410651264103697</v>
      </c>
      <c r="S38" s="95">
        <f t="shared" si="6"/>
        <v>1.9578595136953465</v>
      </c>
      <c r="T38" s="95">
        <f t="shared" si="6"/>
        <v>1.8201105427392144</v>
      </c>
      <c r="U38" s="95">
        <f t="shared" si="6"/>
        <v>1.8630483677926943</v>
      </c>
      <c r="V38" s="95">
        <f t="shared" si="6"/>
        <v>1.9372644816411642</v>
      </c>
      <c r="W38" s="95">
        <f t="shared" si="6"/>
        <v>1.8518841636498595</v>
      </c>
      <c r="X38" s="95">
        <f t="shared" si="6"/>
        <v>1.7771665255253726</v>
      </c>
      <c r="Y38" s="95">
        <f t="shared" si="6"/>
        <v>1.9119137297186801</v>
      </c>
      <c r="Z38" s="95">
        <f t="shared" si="6"/>
        <v>1.8518411837439042</v>
      </c>
      <c r="AA38" s="95">
        <f t="shared" si="6"/>
        <v>1.9062666714914951</v>
      </c>
      <c r="AB38" s="95">
        <f t="shared" si="6"/>
        <v>1.7748349694970571</v>
      </c>
    </row>
    <row r="39" spans="1:28">
      <c r="A39" s="85" t="s">
        <v>27</v>
      </c>
      <c r="B39" s="74" t="s">
        <v>46</v>
      </c>
      <c r="C39" s="95">
        <f t="shared" ref="C39:AB41" si="7">((C91+C141)/C192)/((C242+C292)/C342)</f>
        <v>1.6314723521182497</v>
      </c>
      <c r="D39" s="95">
        <f t="shared" si="7"/>
        <v>1.5935764277060125</v>
      </c>
      <c r="E39" s="95">
        <f t="shared" si="7"/>
        <v>1.5680322832970932</v>
      </c>
      <c r="F39" s="95">
        <f t="shared" si="7"/>
        <v>1.5788907058994714</v>
      </c>
      <c r="G39" s="95">
        <f t="shared" si="7"/>
        <v>1.5523493276303051</v>
      </c>
      <c r="H39" s="95">
        <f t="shared" si="7"/>
        <v>1.5513656678084469</v>
      </c>
      <c r="I39" s="95">
        <f t="shared" si="7"/>
        <v>1.5621373289564164</v>
      </c>
      <c r="J39" s="95">
        <f t="shared" si="7"/>
        <v>1.5447792124554975</v>
      </c>
      <c r="K39" s="95">
        <f t="shared" si="7"/>
        <v>1.5504526210624983</v>
      </c>
      <c r="L39" s="95">
        <f t="shared" si="7"/>
        <v>1.5297066281110547</v>
      </c>
      <c r="M39" s="95">
        <f t="shared" si="7"/>
        <v>1.5155329072896102</v>
      </c>
      <c r="N39" s="95">
        <f t="shared" si="7"/>
        <v>1.5821087310222584</v>
      </c>
      <c r="O39" s="95">
        <f t="shared" si="7"/>
        <v>1.5520596745156279</v>
      </c>
      <c r="P39" s="95">
        <f t="shared" si="7"/>
        <v>1.5541775442284389</v>
      </c>
      <c r="Q39" s="95">
        <f t="shared" si="7"/>
        <v>1.5284448777274044</v>
      </c>
      <c r="R39" s="95">
        <f t="shared" si="7"/>
        <v>1.6091230594502206</v>
      </c>
      <c r="S39" s="95">
        <f t="shared" si="7"/>
        <v>1.5870609356514562</v>
      </c>
      <c r="T39" s="95">
        <f t="shared" si="7"/>
        <v>1.5634554878668308</v>
      </c>
      <c r="U39" s="95">
        <f t="shared" si="7"/>
        <v>1.6077654619003745</v>
      </c>
      <c r="V39" s="95">
        <f t="shared" si="7"/>
        <v>1.5894820060002932</v>
      </c>
      <c r="W39" s="95">
        <f t="shared" si="7"/>
        <v>1.5882101595852993</v>
      </c>
      <c r="X39" s="95">
        <f t="shared" si="7"/>
        <v>1.6073723841339573</v>
      </c>
      <c r="Y39" s="95">
        <f t="shared" si="7"/>
        <v>1.6158323426903451</v>
      </c>
      <c r="Z39" s="95">
        <f t="shared" si="7"/>
        <v>1.6184135158171822</v>
      </c>
      <c r="AA39" s="95">
        <f t="shared" si="7"/>
        <v>1.6148025843434752</v>
      </c>
      <c r="AB39" s="95">
        <f t="shared" si="7"/>
        <v>1.6546803128814422</v>
      </c>
    </row>
    <row r="40" spans="1:28">
      <c r="A40" s="85" t="s">
        <v>43</v>
      </c>
      <c r="B40" s="74" t="s">
        <v>46</v>
      </c>
      <c r="C40" s="95">
        <f>((C92+C142)/C193)/((C243+C293)/C343)</f>
        <v>1.9208342677730432</v>
      </c>
      <c r="D40" s="95">
        <f t="shared" si="7"/>
        <v>1.9485530546623795</v>
      </c>
      <c r="E40" s="95">
        <f t="shared" si="7"/>
        <v>1.922346805736636</v>
      </c>
      <c r="F40" s="95">
        <f t="shared" si="7"/>
        <v>1.9007923586236839</v>
      </c>
      <c r="G40" s="95">
        <f t="shared" si="7"/>
        <v>1.8224008381847514</v>
      </c>
      <c r="H40" s="95">
        <f t="shared" si="7"/>
        <v>1.6900069513592726</v>
      </c>
      <c r="I40" s="95">
        <f t="shared" si="7"/>
        <v>1.6967131318801261</v>
      </c>
      <c r="J40" s="95">
        <f t="shared" si="7"/>
        <v>1.6760423514916349</v>
      </c>
      <c r="K40" s="95">
        <f t="shared" si="7"/>
        <v>1.5861825068163411</v>
      </c>
      <c r="L40" s="95">
        <f t="shared" si="7"/>
        <v>1.5361099536348062</v>
      </c>
      <c r="M40" s="95">
        <f t="shared" si="7"/>
        <v>1.5120353725262388</v>
      </c>
      <c r="N40" s="95">
        <f t="shared" si="7"/>
        <v>1.7031324020985987</v>
      </c>
      <c r="O40" s="95">
        <f t="shared" si="7"/>
        <v>1.8002216268496922</v>
      </c>
      <c r="P40" s="95">
        <f t="shared" si="7"/>
        <v>1.8185502749356981</v>
      </c>
      <c r="Q40" s="95">
        <f t="shared" si="7"/>
        <v>1.9648652855092943</v>
      </c>
      <c r="R40" s="95">
        <f t="shared" si="7"/>
        <v>2.1544080117117845</v>
      </c>
      <c r="S40" s="95">
        <f t="shared" si="7"/>
        <v>2.1998103553910506</v>
      </c>
      <c r="T40" s="95">
        <f t="shared" si="7"/>
        <v>2.2304659967553122</v>
      </c>
      <c r="U40" s="95">
        <f t="shared" si="7"/>
        <v>2.2742936936265656</v>
      </c>
      <c r="V40" s="95">
        <f t="shared" si="7"/>
        <v>2.1576767004157844</v>
      </c>
      <c r="W40" s="95">
        <f t="shared" si="7"/>
        <v>2.1009497205762688</v>
      </c>
      <c r="X40" s="95">
        <f t="shared" si="7"/>
        <v>2.1030297009612862</v>
      </c>
      <c r="Y40" s="95">
        <f t="shared" si="7"/>
        <v>2.1379694575612889</v>
      </c>
      <c r="Z40" s="95">
        <f t="shared" si="7"/>
        <v>2.0989683946355142</v>
      </c>
      <c r="AA40" s="95">
        <f t="shared" si="7"/>
        <v>2.0536217828565979</v>
      </c>
      <c r="AB40" s="95">
        <f t="shared" si="7"/>
        <v>1.9583197351941557</v>
      </c>
    </row>
    <row r="41" spans="1:28">
      <c r="A41" s="85" t="s">
        <v>58</v>
      </c>
      <c r="B41" s="74" t="s">
        <v>46</v>
      </c>
      <c r="C41" s="95"/>
      <c r="D41" s="95">
        <f t="shared" si="7"/>
        <v>1.5927863197545682</v>
      </c>
      <c r="E41" s="95">
        <f t="shared" si="7"/>
        <v>1.4430252678954683</v>
      </c>
      <c r="F41" s="95">
        <f t="shared" si="7"/>
        <v>1.3760506887037844</v>
      </c>
      <c r="G41" s="95">
        <f t="shared" si="7"/>
        <v>1.3436498303097992</v>
      </c>
      <c r="H41" s="95">
        <f t="shared" si="7"/>
        <v>1.4242293005045006</v>
      </c>
      <c r="I41" s="95">
        <f t="shared" si="7"/>
        <v>1.5275826310752529</v>
      </c>
      <c r="J41" s="95">
        <f t="shared" si="7"/>
        <v>1.3364576420484224</v>
      </c>
      <c r="K41" s="95">
        <f t="shared" si="7"/>
        <v>1.4880990106468077</v>
      </c>
      <c r="L41" s="95">
        <f t="shared" si="7"/>
        <v>1.4969459706446588</v>
      </c>
      <c r="M41" s="95">
        <f t="shared" si="7"/>
        <v>1.5127319316097885</v>
      </c>
      <c r="N41" s="95">
        <f t="shared" si="7"/>
        <v>1.7164821215745714</v>
      </c>
      <c r="O41" s="95">
        <f t="shared" si="7"/>
        <v>1.8467289595523431</v>
      </c>
      <c r="P41" s="95">
        <f t="shared" si="7"/>
        <v>1.8235525667312287</v>
      </c>
      <c r="Q41" s="95">
        <f t="shared" si="7"/>
        <v>1.6129246454899824</v>
      </c>
      <c r="R41" s="95">
        <f t="shared" si="7"/>
        <v>1.6109894088542522</v>
      </c>
      <c r="S41" s="95">
        <f t="shared" si="7"/>
        <v>1.5900245490013423</v>
      </c>
      <c r="T41" s="95">
        <f t="shared" si="7"/>
        <v>1.6479470566925263</v>
      </c>
      <c r="U41" s="95">
        <f t="shared" si="7"/>
        <v>1.6602563820139176</v>
      </c>
      <c r="V41" s="95">
        <f t="shared" si="7"/>
        <v>1.8540311398254778</v>
      </c>
      <c r="W41" s="95">
        <f t="shared" si="7"/>
        <v>1.5689862362670524</v>
      </c>
      <c r="X41" s="95">
        <f t="shared" si="7"/>
        <v>1.6459381457742397</v>
      </c>
      <c r="Y41" s="95">
        <f t="shared" si="7"/>
        <v>1.6851035891976205</v>
      </c>
      <c r="Z41" s="95">
        <f t="shared" si="7"/>
        <v>1.6628297001464196</v>
      </c>
      <c r="AA41" s="95">
        <f t="shared" si="7"/>
        <v>1.6150880143762412</v>
      </c>
      <c r="AB41" s="95">
        <f t="shared" si="7"/>
        <v>1.5308362726355125</v>
      </c>
    </row>
    <row r="42" spans="1:28">
      <c r="A42" s="85" t="s">
        <v>59</v>
      </c>
      <c r="B42" s="74" t="s">
        <v>46</v>
      </c>
      <c r="C42" s="95">
        <f t="shared" ref="C42:AB48" si="8">((C94+C144)/C195)/((C245+C295)/C345)</f>
        <v>1.6647570898647841</v>
      </c>
      <c r="D42" s="95">
        <f t="shared" si="8"/>
        <v>1.5923392095232201</v>
      </c>
      <c r="E42" s="95">
        <f t="shared" si="8"/>
        <v>1.5965434465508681</v>
      </c>
      <c r="F42" s="95">
        <f t="shared" si="8"/>
        <v>1.6519404816018024</v>
      </c>
      <c r="G42" s="95">
        <f t="shared" si="8"/>
        <v>1.5841816179083905</v>
      </c>
      <c r="H42" s="95">
        <f t="shared" si="8"/>
        <v>1.6805509330190531</v>
      </c>
      <c r="I42" s="95">
        <f t="shared" si="8"/>
        <v>1.6800461554599813</v>
      </c>
      <c r="J42" s="95">
        <f t="shared" si="8"/>
        <v>1.6988890340458795</v>
      </c>
      <c r="K42" s="95">
        <f t="shared" si="8"/>
        <v>1.6507419497902474</v>
      </c>
      <c r="L42" s="95">
        <f t="shared" si="8"/>
        <v>1.618126199212307</v>
      </c>
      <c r="M42" s="95">
        <f t="shared" si="8"/>
        <v>1.5914349048925518</v>
      </c>
      <c r="N42" s="95">
        <f t="shared" si="8"/>
        <v>1.5533985248842721</v>
      </c>
      <c r="O42" s="95">
        <f t="shared" si="8"/>
        <v>1.5004244893427017</v>
      </c>
      <c r="P42" s="95">
        <f t="shared" si="8"/>
        <v>1.5632723744421322</v>
      </c>
      <c r="Q42" s="95">
        <f t="shared" si="8"/>
        <v>1.584665120415601</v>
      </c>
      <c r="R42" s="95">
        <f t="shared" si="8"/>
        <v>1.5459326045399251</v>
      </c>
      <c r="S42" s="95">
        <f t="shared" si="8"/>
        <v>1.5511629549011041</v>
      </c>
      <c r="T42" s="95">
        <f t="shared" si="8"/>
        <v>1.563454769407681</v>
      </c>
      <c r="U42" s="95">
        <f t="shared" si="8"/>
        <v>1.5173593879452654</v>
      </c>
      <c r="V42" s="95">
        <f t="shared" si="8"/>
        <v>1.5046351231883546</v>
      </c>
      <c r="W42" s="95">
        <f t="shared" si="8"/>
        <v>1.5212097285275388</v>
      </c>
      <c r="X42" s="95">
        <f t="shared" si="8"/>
        <v>1.5586147984407548</v>
      </c>
      <c r="Y42" s="95">
        <f t="shared" si="8"/>
        <v>1.5927129930630806</v>
      </c>
      <c r="Z42" s="95">
        <f t="shared" si="8"/>
        <v>1.593364105953162</v>
      </c>
      <c r="AA42" s="95">
        <f t="shared" si="8"/>
        <v>1.547579007734156</v>
      </c>
      <c r="AB42" s="95">
        <f t="shared" si="8"/>
        <v>1.5330087685585989</v>
      </c>
    </row>
    <row r="43" spans="1:28">
      <c r="A43" s="85" t="s">
        <v>60</v>
      </c>
      <c r="B43" s="74" t="s">
        <v>46</v>
      </c>
      <c r="C43" s="95">
        <f t="shared" si="8"/>
        <v>1.3354660317470177</v>
      </c>
      <c r="D43" s="95">
        <f t="shared" si="8"/>
        <v>1.4157582460502887</v>
      </c>
      <c r="E43" s="95">
        <f t="shared" si="8"/>
        <v>1.3866845799927479</v>
      </c>
      <c r="F43" s="95">
        <f t="shared" si="8"/>
        <v>1.4210770243008957</v>
      </c>
      <c r="G43" s="95">
        <f t="shared" si="8"/>
        <v>1.4036189327995416</v>
      </c>
      <c r="H43" s="95">
        <f t="shared" si="8"/>
        <v>1.4831186463345996</v>
      </c>
      <c r="I43" s="95">
        <f t="shared" si="8"/>
        <v>1.4945112750263434</v>
      </c>
      <c r="J43" s="95">
        <f t="shared" si="8"/>
        <v>1.5456995576223678</v>
      </c>
      <c r="K43" s="95">
        <f t="shared" si="8"/>
        <v>1.5997606122930643</v>
      </c>
      <c r="L43" s="95">
        <f t="shared" si="8"/>
        <v>1.5883051641439561</v>
      </c>
      <c r="M43" s="95">
        <f t="shared" si="8"/>
        <v>1.6406324411213458</v>
      </c>
      <c r="N43" s="95">
        <f t="shared" si="8"/>
        <v>1.6706687498127475</v>
      </c>
      <c r="O43" s="95">
        <f t="shared" si="8"/>
        <v>1.753799779403415</v>
      </c>
      <c r="P43" s="95">
        <f t="shared" si="8"/>
        <v>1.882287842353122</v>
      </c>
      <c r="Q43" s="95">
        <f t="shared" si="8"/>
        <v>1.8759262832813164</v>
      </c>
      <c r="R43" s="95">
        <f t="shared" si="8"/>
        <v>1.9636629060397643</v>
      </c>
      <c r="S43" s="95">
        <f t="shared" si="8"/>
        <v>1.9200854622874386</v>
      </c>
      <c r="T43" s="95">
        <f t="shared" si="8"/>
        <v>1.9475030626851433</v>
      </c>
      <c r="U43" s="95">
        <f t="shared" si="8"/>
        <v>1.9271477754571036</v>
      </c>
      <c r="V43" s="95">
        <f t="shared" si="8"/>
        <v>1.8768195979633719</v>
      </c>
      <c r="W43" s="95">
        <f t="shared" si="8"/>
        <v>1.838570655684481</v>
      </c>
      <c r="X43" s="95">
        <f t="shared" si="8"/>
        <v>1.9108595610619377</v>
      </c>
      <c r="Y43" s="95">
        <f t="shared" si="8"/>
        <v>1.9382781869158763</v>
      </c>
      <c r="Z43" s="95">
        <f t="shared" si="8"/>
        <v>1.9624472885029152</v>
      </c>
      <c r="AA43" s="95">
        <f t="shared" si="8"/>
        <v>1.9402087118037112</v>
      </c>
      <c r="AB43" s="95">
        <f t="shared" si="8"/>
        <v>1.9658605567491538</v>
      </c>
    </row>
    <row r="44" spans="1:28">
      <c r="A44" s="86" t="s">
        <v>61</v>
      </c>
      <c r="B44" s="87" t="s">
        <v>46</v>
      </c>
      <c r="C44" s="96">
        <f t="shared" si="8"/>
        <v>1.565585473420906</v>
      </c>
      <c r="D44" s="96">
        <f t="shared" si="8"/>
        <v>1.5587222349378256</v>
      </c>
      <c r="E44" s="96">
        <f t="shared" si="8"/>
        <v>1.5212732651190741</v>
      </c>
      <c r="F44" s="96">
        <f t="shared" si="8"/>
        <v>1.5406935845670382</v>
      </c>
      <c r="G44" s="96">
        <f t="shared" si="8"/>
        <v>1.6174962768277001</v>
      </c>
      <c r="H44" s="96">
        <f t="shared" si="8"/>
        <v>1.6626264629436993</v>
      </c>
      <c r="I44" s="96">
        <f t="shared" si="8"/>
        <v>1.7086226155768716</v>
      </c>
      <c r="J44" s="96">
        <f t="shared" si="8"/>
        <v>1.7467289689143459</v>
      </c>
      <c r="K44" s="96">
        <f t="shared" si="8"/>
        <v>1.7686747174911046</v>
      </c>
      <c r="L44" s="96">
        <f t="shared" si="8"/>
        <v>1.7958953827539716</v>
      </c>
      <c r="M44" s="96">
        <f t="shared" si="8"/>
        <v>1.7881661373705935</v>
      </c>
      <c r="N44" s="96">
        <f t="shared" si="8"/>
        <v>1.7295781437573245</v>
      </c>
      <c r="O44" s="96">
        <f t="shared" si="8"/>
        <v>1.6665055677843634</v>
      </c>
      <c r="P44" s="96">
        <f t="shared" si="8"/>
        <v>1.6580379101157383</v>
      </c>
      <c r="Q44" s="96">
        <f t="shared" si="8"/>
        <v>1.6961684173889837</v>
      </c>
      <c r="R44" s="96">
        <f t="shared" si="8"/>
        <v>1.7521798226170016</v>
      </c>
      <c r="S44" s="96">
        <f t="shared" si="8"/>
        <v>1.7529412550079302</v>
      </c>
      <c r="T44" s="96">
        <f t="shared" si="8"/>
        <v>1.753285611803191</v>
      </c>
      <c r="U44" s="96">
        <f t="shared" si="8"/>
        <v>1.7184471435622295</v>
      </c>
      <c r="V44" s="96">
        <f t="shared" si="8"/>
        <v>1.5457113852370132</v>
      </c>
      <c r="W44" s="96">
        <f t="shared" si="8"/>
        <v>1.536867923241924</v>
      </c>
      <c r="X44" s="96">
        <f t="shared" si="8"/>
        <v>1.5595195774469768</v>
      </c>
      <c r="Y44" s="96">
        <f t="shared" si="8"/>
        <v>1.5925643310818403</v>
      </c>
      <c r="Z44" s="96">
        <f t="shared" si="8"/>
        <v>1.6391045213149118</v>
      </c>
      <c r="AA44" s="96">
        <f t="shared" si="8"/>
        <v>1.697585526383935</v>
      </c>
      <c r="AB44" s="95">
        <f t="shared" si="8"/>
        <v>1.6958703459565294</v>
      </c>
    </row>
    <row r="45" spans="1:28" s="100" customFormat="1">
      <c r="A45" s="97" t="s">
        <v>254</v>
      </c>
      <c r="B45" s="91" t="s">
        <v>46</v>
      </c>
      <c r="C45" s="98">
        <f t="shared" si="8"/>
        <v>1.6673502376304343</v>
      </c>
      <c r="D45" s="98">
        <f t="shared" si="8"/>
        <v>1.6104151447248023</v>
      </c>
      <c r="E45" s="98">
        <f t="shared" si="8"/>
        <v>1.59897639608793</v>
      </c>
      <c r="F45" s="98">
        <f t="shared" si="8"/>
        <v>1.5626055945530366</v>
      </c>
      <c r="G45" s="98">
        <f t="shared" si="8"/>
        <v>1.5905129464526648</v>
      </c>
      <c r="H45" s="98">
        <f t="shared" si="8"/>
        <v>1.5898284662333462</v>
      </c>
      <c r="I45" s="98">
        <f t="shared" si="8"/>
        <v>1.5862452784434675</v>
      </c>
      <c r="J45" s="98">
        <f t="shared" si="8"/>
        <v>1.5851492426350087</v>
      </c>
      <c r="K45" s="98">
        <f t="shared" si="8"/>
        <v>1.5667825392914374</v>
      </c>
      <c r="L45" s="98">
        <f t="shared" si="8"/>
        <v>1.5718750477495593</v>
      </c>
      <c r="M45" s="98">
        <f t="shared" si="8"/>
        <v>1.5757627967237389</v>
      </c>
      <c r="N45" s="98">
        <f t="shared" si="8"/>
        <v>1.5953810553490011</v>
      </c>
      <c r="O45" s="98">
        <f t="shared" si="8"/>
        <v>1.6012610805812793</v>
      </c>
      <c r="P45" s="98">
        <f t="shared" si="8"/>
        <v>1.6224216550530486</v>
      </c>
      <c r="Q45" s="98">
        <f t="shared" si="8"/>
        <v>1.6303548370354854</v>
      </c>
      <c r="R45" s="98">
        <f t="shared" si="8"/>
        <v>1.6387181232778374</v>
      </c>
      <c r="S45" s="98">
        <f t="shared" si="8"/>
        <v>1.6480859312192047</v>
      </c>
      <c r="T45" s="98">
        <f t="shared" si="8"/>
        <v>1.6825661697755565</v>
      </c>
      <c r="U45" s="98">
        <f t="shared" si="8"/>
        <v>1.6861394302560355</v>
      </c>
      <c r="V45" s="98">
        <f t="shared" si="8"/>
        <v>1.6421263430979021</v>
      </c>
      <c r="W45" s="98">
        <f t="shared" si="8"/>
        <v>1.6208959153994327</v>
      </c>
      <c r="X45" s="98">
        <f t="shared" si="8"/>
        <v>1.6433083478278085</v>
      </c>
      <c r="Y45" s="98">
        <f t="shared" si="8"/>
        <v>1.6495839780663639</v>
      </c>
      <c r="Z45" s="98">
        <f t="shared" si="8"/>
        <v>1.6547018966041007</v>
      </c>
      <c r="AA45" s="98">
        <f t="shared" si="8"/>
        <v>1.6576474717752232</v>
      </c>
      <c r="AB45" s="99">
        <f t="shared" si="8"/>
        <v>1.6539197269615897</v>
      </c>
    </row>
    <row r="46" spans="1:28">
      <c r="A46" s="75" t="s">
        <v>508</v>
      </c>
      <c r="B46" s="74" t="s">
        <v>46</v>
      </c>
      <c r="C46" s="95">
        <f t="shared" si="8"/>
        <v>1.6436459325007979</v>
      </c>
      <c r="D46" s="95">
        <f t="shared" si="8"/>
        <v>1.6228659922280051</v>
      </c>
      <c r="E46" s="95">
        <f t="shared" si="8"/>
        <v>1.5894980287092213</v>
      </c>
      <c r="F46" s="95">
        <f t="shared" si="8"/>
        <v>1.5824072843268933</v>
      </c>
      <c r="G46" s="95">
        <f t="shared" si="8"/>
        <v>1.5702303836285232</v>
      </c>
      <c r="H46" s="95">
        <f t="shared" si="8"/>
        <v>1.5940177130184405</v>
      </c>
      <c r="I46" s="95">
        <f t="shared" si="8"/>
        <v>1.5867606556465459</v>
      </c>
      <c r="J46" s="95">
        <f t="shared" si="8"/>
        <v>1.5665748014489227</v>
      </c>
      <c r="K46" s="95">
        <f t="shared" si="8"/>
        <v>1.5567340613598737</v>
      </c>
      <c r="L46" s="95">
        <f t="shared" si="8"/>
        <v>1.5823763896474319</v>
      </c>
      <c r="M46" s="95">
        <f t="shared" si="8"/>
        <v>1.5851622225276873</v>
      </c>
      <c r="N46" s="95">
        <f t="shared" si="8"/>
        <v>1.6018068934063314</v>
      </c>
      <c r="O46" s="95">
        <f t="shared" si="8"/>
        <v>1.6144565289342523</v>
      </c>
      <c r="P46" s="95">
        <f t="shared" si="8"/>
        <v>1.632440478751318</v>
      </c>
      <c r="Q46" s="95">
        <f t="shared" si="8"/>
        <v>1.6061756835107539</v>
      </c>
      <c r="R46" s="95">
        <f t="shared" si="8"/>
        <v>1.6297727918269751</v>
      </c>
      <c r="S46" s="95">
        <f t="shared" si="8"/>
        <v>1.6315517471600918</v>
      </c>
      <c r="T46" s="95">
        <f t="shared" si="8"/>
        <v>1.6571710747447415</v>
      </c>
      <c r="U46" s="95">
        <f t="shared" si="8"/>
        <v>1.6871657352453806</v>
      </c>
      <c r="V46" s="95">
        <f t="shared" si="8"/>
        <v>1.7198218042805167</v>
      </c>
      <c r="W46" s="95">
        <f t="shared" si="8"/>
        <v>1.7020907984554043</v>
      </c>
      <c r="X46" s="95">
        <f t="shared" si="8"/>
        <v>1.7258527523071843</v>
      </c>
      <c r="Y46" s="95">
        <f t="shared" si="8"/>
        <v>1.7191304376852945</v>
      </c>
      <c r="Z46" s="95">
        <f t="shared" si="8"/>
        <v>1.7088818332602456</v>
      </c>
      <c r="AA46" s="95">
        <f t="shared" si="8"/>
        <v>1.6855861469336177</v>
      </c>
      <c r="AB46" s="95">
        <f t="shared" si="8"/>
        <v>1.682246449434881</v>
      </c>
    </row>
    <row r="47" spans="1:28">
      <c r="A47" s="75" t="s">
        <v>509</v>
      </c>
      <c r="B47" s="74" t="s">
        <v>46</v>
      </c>
      <c r="C47" s="95">
        <f t="shared" si="8"/>
        <v>1.6419722396532412</v>
      </c>
      <c r="D47" s="95">
        <f t="shared" si="8"/>
        <v>1.6216749701355879</v>
      </c>
      <c r="E47" s="95">
        <f t="shared" si="8"/>
        <v>1.5912362310369568</v>
      </c>
      <c r="F47" s="95">
        <f t="shared" si="8"/>
        <v>1.5815766232593176</v>
      </c>
      <c r="G47" s="95">
        <f t="shared" si="8"/>
        <v>1.5615133764547124</v>
      </c>
      <c r="H47" s="95">
        <f t="shared" si="8"/>
        <v>1.589527816770208</v>
      </c>
      <c r="I47" s="95">
        <f t="shared" si="8"/>
        <v>1.5832316481383273</v>
      </c>
      <c r="J47" s="95">
        <f t="shared" si="8"/>
        <v>1.5672863285574887</v>
      </c>
      <c r="K47" s="95">
        <f t="shared" si="8"/>
        <v>1.558146295931599</v>
      </c>
      <c r="L47" s="95">
        <f t="shared" si="8"/>
        <v>1.5713731908388806</v>
      </c>
      <c r="M47" s="95">
        <f t="shared" si="8"/>
        <v>1.578411134920028</v>
      </c>
      <c r="N47" s="95">
        <f t="shared" si="8"/>
        <v>1.5808095761968031</v>
      </c>
      <c r="O47" s="95">
        <f t="shared" si="8"/>
        <v>1.5973103376234032</v>
      </c>
      <c r="P47" s="95">
        <f t="shared" si="8"/>
        <v>1.6247105575527765</v>
      </c>
      <c r="Q47" s="95">
        <f t="shared" si="8"/>
        <v>1.5923587631433593</v>
      </c>
      <c r="R47" s="95">
        <f t="shared" si="8"/>
        <v>1.6332324862015135</v>
      </c>
      <c r="S47" s="95">
        <f t="shared" si="8"/>
        <v>1.6384025768462238</v>
      </c>
      <c r="T47" s="95">
        <f t="shared" si="8"/>
        <v>1.6747937899335124</v>
      </c>
      <c r="U47" s="95">
        <f t="shared" si="8"/>
        <v>1.6992922492897413</v>
      </c>
      <c r="V47" s="95">
        <f t="shared" si="8"/>
        <v>1.7257192947816358</v>
      </c>
      <c r="W47" s="95">
        <f t="shared" si="8"/>
        <v>1.703346910297705</v>
      </c>
      <c r="X47" s="95">
        <f t="shared" si="8"/>
        <v>1.7256837546467807</v>
      </c>
      <c r="Y47" s="95">
        <f t="shared" si="8"/>
        <v>1.7098129617935154</v>
      </c>
      <c r="Z47" s="95">
        <f t="shared" si="8"/>
        <v>1.6986810522669746</v>
      </c>
      <c r="AA47" s="95">
        <f t="shared" si="8"/>
        <v>1.6730189862286686</v>
      </c>
      <c r="AB47" s="95">
        <f t="shared" si="8"/>
        <v>1.6681853973788416</v>
      </c>
    </row>
    <row r="48" spans="1:28">
      <c r="A48" s="75" t="s">
        <v>510</v>
      </c>
      <c r="B48" s="74" t="s">
        <v>46</v>
      </c>
      <c r="C48" s="95">
        <f t="shared" si="8"/>
        <v>1.6436459325007979</v>
      </c>
      <c r="D48" s="95">
        <f t="shared" si="8"/>
        <v>1.6228659922280051</v>
      </c>
      <c r="E48" s="95">
        <f t="shared" si="8"/>
        <v>1.5894980287092213</v>
      </c>
      <c r="F48" s="95">
        <f t="shared" si="8"/>
        <v>1.5824072843268933</v>
      </c>
      <c r="G48" s="95">
        <f t="shared" si="8"/>
        <v>1.5702303836285232</v>
      </c>
      <c r="H48" s="95">
        <f t="shared" si="8"/>
        <v>1.5940177130184405</v>
      </c>
      <c r="I48" s="95">
        <f t="shared" si="8"/>
        <v>1.5867606556465459</v>
      </c>
      <c r="J48" s="95">
        <f t="shared" si="8"/>
        <v>1.5665748014489227</v>
      </c>
      <c r="K48" s="95">
        <f t="shared" si="8"/>
        <v>1.5567340613598737</v>
      </c>
      <c r="L48" s="95">
        <f t="shared" si="8"/>
        <v>1.5823763896474319</v>
      </c>
      <c r="M48" s="95">
        <f t="shared" si="8"/>
        <v>1.5885353367164805</v>
      </c>
      <c r="N48" s="95">
        <f t="shared" si="8"/>
        <v>1.6006978927184767</v>
      </c>
      <c r="O48" s="95">
        <f t="shared" si="8"/>
        <v>1.6185869742532792</v>
      </c>
      <c r="P48" s="95">
        <f t="shared" si="8"/>
        <v>1.6366192944329971</v>
      </c>
      <c r="Q48" s="95">
        <f t="shared" si="8"/>
        <v>1.6122697236011263</v>
      </c>
      <c r="R48" s="95">
        <f t="shared" si="8"/>
        <v>1.6347213060305983</v>
      </c>
      <c r="S48" s="95">
        <f t="shared" si="8"/>
        <v>1.6415368718177168</v>
      </c>
      <c r="T48" s="95">
        <f t="shared" si="8"/>
        <v>1.6681032205595534</v>
      </c>
      <c r="U48" s="95">
        <f t="shared" si="8"/>
        <v>1.6979293943188953</v>
      </c>
      <c r="V48" s="95">
        <f t="shared" si="8"/>
        <v>1.7267449155631194</v>
      </c>
      <c r="W48" s="95">
        <f t="shared" si="8"/>
        <v>1.7108760505282123</v>
      </c>
      <c r="X48" s="95">
        <f t="shared" si="8"/>
        <v>1.735577310426313</v>
      </c>
      <c r="Y48" s="95">
        <f t="shared" si="8"/>
        <v>1.7297047100810468</v>
      </c>
      <c r="Z48" s="95">
        <f t="shared" si="8"/>
        <v>1.7196348923553637</v>
      </c>
      <c r="AA48" s="95">
        <f t="shared" si="8"/>
        <v>1.6966249848684101</v>
      </c>
      <c r="AB48" s="95">
        <f t="shared" si="8"/>
        <v>1.6912194556911084</v>
      </c>
    </row>
    <row r="49" spans="1:28" s="78" customFormat="1" ht="13.5">
      <c r="A49" s="394" t="s">
        <v>64</v>
      </c>
      <c r="C49" s="79">
        <f>AVERAGE(C10:C44)</f>
        <v>1.6643390900973782</v>
      </c>
      <c r="D49" s="79">
        <f t="shared" ref="D49:AA49" si="9">AVERAGE(D10:D44)</f>
        <v>1.6099659824900721</v>
      </c>
      <c r="E49" s="79">
        <f t="shared" si="9"/>
        <v>1.6217764115024507</v>
      </c>
      <c r="F49" s="79">
        <f t="shared" si="9"/>
        <v>1.6040993666721108</v>
      </c>
      <c r="G49" s="79">
        <f t="shared" si="9"/>
        <v>1.5828459622572562</v>
      </c>
      <c r="H49" s="79">
        <f t="shared" si="9"/>
        <v>1.5900530603213958</v>
      </c>
      <c r="I49" s="79">
        <f t="shared" si="9"/>
        <v>1.6127317033971427</v>
      </c>
      <c r="J49" s="79">
        <f t="shared" si="9"/>
        <v>1.6016301751853226</v>
      </c>
      <c r="K49" s="79">
        <f t="shared" si="9"/>
        <v>1.5767230603937952</v>
      </c>
      <c r="L49" s="79">
        <f t="shared" si="9"/>
        <v>1.5912205766041756</v>
      </c>
      <c r="M49" s="79">
        <f t="shared" si="9"/>
        <v>1.5957680384897053</v>
      </c>
      <c r="N49" s="79">
        <f t="shared" si="9"/>
        <v>1.6334207209818241</v>
      </c>
      <c r="O49" s="79">
        <f t="shared" si="9"/>
        <v>1.6503382680401224</v>
      </c>
      <c r="P49" s="79">
        <f t="shared" si="9"/>
        <v>1.6802380055803086</v>
      </c>
      <c r="Q49" s="79">
        <f t="shared" si="9"/>
        <v>1.6962396139969844</v>
      </c>
      <c r="R49" s="79">
        <f t="shared" si="9"/>
        <v>1.6914692960147699</v>
      </c>
      <c r="S49" s="79">
        <f t="shared" si="9"/>
        <v>1.7229012035102027</v>
      </c>
      <c r="T49" s="79">
        <f t="shared" si="9"/>
        <v>1.7435062038712339</v>
      </c>
      <c r="U49" s="79">
        <f t="shared" si="9"/>
        <v>1.7697851097241339</v>
      </c>
      <c r="V49" s="79">
        <f t="shared" si="9"/>
        <v>1.7518490491020269</v>
      </c>
      <c r="W49" s="79">
        <f t="shared" si="9"/>
        <v>1.720767321565364</v>
      </c>
      <c r="X49" s="79">
        <f t="shared" si="9"/>
        <v>1.7371994960234067</v>
      </c>
      <c r="Y49" s="79">
        <f t="shared" si="9"/>
        <v>1.7684744202453553</v>
      </c>
      <c r="Z49" s="79">
        <f t="shared" si="9"/>
        <v>1.7575572398293793</v>
      </c>
      <c r="AA49" s="79">
        <f t="shared" si="9"/>
        <v>1.7513521440061119</v>
      </c>
      <c r="AB49" s="79">
        <f>AVERAGE(AB10:AB44)</f>
        <v>1.7152342229345559</v>
      </c>
    </row>
    <row r="50" spans="1:28">
      <c r="A50" s="394" t="s">
        <v>3323</v>
      </c>
      <c r="C50" s="79">
        <f>STDEV(C10:C44)</f>
        <v>0.3288682812849506</v>
      </c>
      <c r="D50" s="79">
        <f t="shared" ref="D50:AB50" si="10">STDEV(D10:D44)</f>
        <v>0.30675036191981181</v>
      </c>
      <c r="E50" s="79">
        <f t="shared" si="10"/>
        <v>0.29808579452828576</v>
      </c>
      <c r="F50" s="79">
        <f t="shared" si="10"/>
        <v>0.2808444291377255</v>
      </c>
      <c r="G50" s="79">
        <f t="shared" si="10"/>
        <v>0.27996365433990583</v>
      </c>
      <c r="H50" s="79">
        <f t="shared" si="10"/>
        <v>0.26324201757701565</v>
      </c>
      <c r="I50" s="79">
        <f t="shared" si="10"/>
        <v>0.27495014998542122</v>
      </c>
      <c r="J50" s="79">
        <f t="shared" si="10"/>
        <v>0.28466875070220454</v>
      </c>
      <c r="K50" s="79">
        <f t="shared" si="10"/>
        <v>0.25258849377824544</v>
      </c>
      <c r="L50" s="79">
        <f t="shared" si="10"/>
        <v>0.25421715966526215</v>
      </c>
      <c r="M50" s="79">
        <f t="shared" si="10"/>
        <v>0.26338465120861243</v>
      </c>
      <c r="N50" s="79">
        <f t="shared" si="10"/>
        <v>0.25828689319658621</v>
      </c>
      <c r="O50" s="79">
        <f t="shared" si="10"/>
        <v>0.24951770180678193</v>
      </c>
      <c r="P50" s="79">
        <f t="shared" si="10"/>
        <v>0.25298526321080517</v>
      </c>
      <c r="Q50" s="79">
        <f t="shared" si="10"/>
        <v>0.24646428257999928</v>
      </c>
      <c r="R50" s="79">
        <f t="shared" si="10"/>
        <v>0.25752699098415094</v>
      </c>
      <c r="S50" s="79">
        <f t="shared" si="10"/>
        <v>0.27360304231539634</v>
      </c>
      <c r="T50" s="79">
        <f t="shared" si="10"/>
        <v>0.28693548725178053</v>
      </c>
      <c r="U50" s="79">
        <f t="shared" si="10"/>
        <v>0.30483488606279702</v>
      </c>
      <c r="V50" s="79">
        <f t="shared" si="10"/>
        <v>0.24788411714308656</v>
      </c>
      <c r="W50" s="79">
        <f t="shared" si="10"/>
        <v>0.24050213724173988</v>
      </c>
      <c r="X50" s="79">
        <f t="shared" si="10"/>
        <v>0.2482115091841276</v>
      </c>
      <c r="Y50" s="79">
        <f t="shared" si="10"/>
        <v>0.23943005197655978</v>
      </c>
      <c r="Z50" s="79">
        <f t="shared" si="10"/>
        <v>0.25519079484977192</v>
      </c>
      <c r="AA50" s="79">
        <f t="shared" si="10"/>
        <v>0.26358041107302194</v>
      </c>
      <c r="AB50" s="79">
        <f t="shared" si="10"/>
        <v>0.25778492930577618</v>
      </c>
    </row>
    <row r="51" spans="1:28">
      <c r="A51" s="668" t="s">
        <v>3324</v>
      </c>
      <c r="B51" s="969"/>
      <c r="C51" s="927"/>
      <c r="D51" s="927"/>
      <c r="E51" s="927"/>
      <c r="F51" s="927"/>
      <c r="G51" s="927">
        <f>-(G37-G49)/G50</f>
        <v>-0.19410745053931044</v>
      </c>
      <c r="H51" s="927">
        <f t="shared" ref="H51:AB51" si="11">-(H37-H49)/H50</f>
        <v>-0.110124627013109</v>
      </c>
      <c r="I51" s="927">
        <f t="shared" si="11"/>
        <v>0.11918219639720368</v>
      </c>
      <c r="J51" s="927">
        <f t="shared" si="11"/>
        <v>0.11351187436147815</v>
      </c>
      <c r="K51" s="927">
        <f t="shared" si="11"/>
        <v>0.10715950693885873</v>
      </c>
      <c r="L51" s="927">
        <f t="shared" si="11"/>
        <v>-9.4295224194623786E-2</v>
      </c>
      <c r="M51" s="927">
        <f t="shared" si="11"/>
        <v>0.24260201882222973</v>
      </c>
      <c r="N51" s="927">
        <f t="shared" si="11"/>
        <v>0.34393039952618226</v>
      </c>
      <c r="O51" s="927">
        <f t="shared" si="11"/>
        <v>0.64924353527770029</v>
      </c>
      <c r="P51" s="927">
        <f t="shared" si="11"/>
        <v>0.98095882102080434</v>
      </c>
      <c r="Q51" s="927">
        <f t="shared" si="11"/>
        <v>1.3613395289660122</v>
      </c>
      <c r="R51" s="927">
        <f t="shared" si="11"/>
        <v>1.1767629776642263</v>
      </c>
      <c r="S51" s="927">
        <f t="shared" si="11"/>
        <v>1.2020603721909247</v>
      </c>
      <c r="T51" s="927">
        <f t="shared" si="11"/>
        <v>1.3210164251149068</v>
      </c>
      <c r="U51" s="927">
        <f t="shared" si="11"/>
        <v>0.99748416263359518</v>
      </c>
      <c r="V51" s="927">
        <f t="shared" si="11"/>
        <v>0.64000246133652061</v>
      </c>
      <c r="W51" s="927">
        <f t="shared" si="11"/>
        <v>0.39675286636150847</v>
      </c>
      <c r="X51" s="927">
        <f t="shared" si="11"/>
        <v>0.14151995921193133</v>
      </c>
      <c r="Y51" s="927">
        <f t="shared" si="11"/>
        <v>0.21198804769279717</v>
      </c>
      <c r="Z51" s="927">
        <f t="shared" si="11"/>
        <v>0.2058967174560965</v>
      </c>
      <c r="AA51" s="927">
        <f t="shared" si="11"/>
        <v>0.53627766609424166</v>
      </c>
      <c r="AB51" s="927">
        <f t="shared" si="11"/>
        <v>0.74285459012757504</v>
      </c>
    </row>
    <row r="52" spans="1:28">
      <c r="A52" s="101"/>
    </row>
    <row r="53" spans="1:28">
      <c r="A53" s="101"/>
    </row>
    <row r="54" spans="1:28">
      <c r="A54" s="204" t="s">
        <v>245</v>
      </c>
    </row>
    <row r="55" spans="1:28">
      <c r="A55" s="1160" t="s">
        <v>246</v>
      </c>
      <c r="B55" s="1161"/>
      <c r="C55" s="1130" t="s">
        <v>251</v>
      </c>
      <c r="D55" s="1131"/>
      <c r="E55" s="1131"/>
      <c r="F55" s="1131"/>
      <c r="G55" s="1131"/>
      <c r="H55" s="1131"/>
      <c r="I55" s="1131"/>
      <c r="J55" s="1131"/>
      <c r="K55" s="1131"/>
      <c r="L55" s="1131"/>
      <c r="M55" s="1131"/>
      <c r="N55" s="1131"/>
      <c r="O55" s="1131"/>
      <c r="P55" s="1131"/>
      <c r="Q55" s="1131"/>
      <c r="R55" s="1131"/>
      <c r="S55" s="1131"/>
      <c r="T55" s="1131"/>
      <c r="U55" s="1131"/>
      <c r="V55" s="1131"/>
      <c r="W55" s="1131"/>
      <c r="X55" s="1131"/>
      <c r="Y55" s="1131"/>
      <c r="Z55" s="1131"/>
      <c r="AA55" s="1131"/>
      <c r="AB55" s="1132"/>
    </row>
    <row r="56" spans="1:28">
      <c r="A56" s="1160" t="s">
        <v>248</v>
      </c>
      <c r="B56" s="1161"/>
      <c r="C56" s="1130" t="s">
        <v>249</v>
      </c>
      <c r="D56" s="1131"/>
      <c r="E56" s="1131"/>
      <c r="F56" s="1131"/>
      <c r="G56" s="1131"/>
      <c r="H56" s="1131"/>
      <c r="I56" s="1131"/>
      <c r="J56" s="1131"/>
      <c r="K56" s="1131"/>
      <c r="L56" s="1131"/>
      <c r="M56" s="1131"/>
      <c r="N56" s="1131"/>
      <c r="O56" s="1131"/>
      <c r="P56" s="1131"/>
      <c r="Q56" s="1131"/>
      <c r="R56" s="1131"/>
      <c r="S56" s="1131"/>
      <c r="T56" s="1131"/>
      <c r="U56" s="1131"/>
      <c r="V56" s="1131"/>
      <c r="W56" s="1131"/>
      <c r="X56" s="1131"/>
      <c r="Y56" s="1131"/>
      <c r="Z56" s="1131"/>
      <c r="AA56" s="1131"/>
      <c r="AB56" s="1132"/>
    </row>
    <row r="57" spans="1:28">
      <c r="A57" s="1160" t="s">
        <v>252</v>
      </c>
      <c r="B57" s="1161"/>
      <c r="C57" s="1130" t="s">
        <v>255</v>
      </c>
      <c r="D57" s="1131"/>
      <c r="E57" s="1131"/>
      <c r="F57" s="1131"/>
      <c r="G57" s="1131"/>
      <c r="H57" s="1131"/>
      <c r="I57" s="1131"/>
      <c r="J57" s="1131"/>
      <c r="K57" s="1131"/>
      <c r="L57" s="1131"/>
      <c r="M57" s="1131"/>
      <c r="N57" s="1131"/>
      <c r="O57" s="1131"/>
      <c r="P57" s="1131"/>
      <c r="Q57" s="1131"/>
      <c r="R57" s="1131"/>
      <c r="S57" s="1131"/>
      <c r="T57" s="1131"/>
      <c r="U57" s="1131"/>
      <c r="V57" s="1131"/>
      <c r="W57" s="1131"/>
      <c r="X57" s="1131"/>
      <c r="Y57" s="1131"/>
      <c r="Z57" s="1131"/>
      <c r="AA57" s="1131"/>
      <c r="AB57" s="1132"/>
    </row>
    <row r="58" spans="1:28">
      <c r="A58" s="1160" t="s">
        <v>227</v>
      </c>
      <c r="B58" s="1161"/>
      <c r="C58" s="1130" t="s">
        <v>250</v>
      </c>
      <c r="D58" s="1131"/>
      <c r="E58" s="1131"/>
      <c r="F58" s="1131"/>
      <c r="G58" s="1131"/>
      <c r="H58" s="1131"/>
      <c r="I58" s="1131"/>
      <c r="J58" s="1131"/>
      <c r="K58" s="1131"/>
      <c r="L58" s="1131"/>
      <c r="M58" s="1131"/>
      <c r="N58" s="1131"/>
      <c r="O58" s="1131"/>
      <c r="P58" s="1131"/>
      <c r="Q58" s="1131"/>
      <c r="R58" s="1131"/>
      <c r="S58" s="1131"/>
      <c r="T58" s="1131"/>
      <c r="U58" s="1131"/>
      <c r="V58" s="1131"/>
      <c r="W58" s="1131"/>
      <c r="X58" s="1131"/>
      <c r="Y58" s="1131"/>
      <c r="Z58" s="1131"/>
      <c r="AA58" s="1131"/>
      <c r="AB58" s="1132"/>
    </row>
    <row r="59" spans="1:28">
      <c r="A59" s="1160" t="s">
        <v>187</v>
      </c>
      <c r="B59" s="1161"/>
      <c r="C59" s="1130" t="s">
        <v>530</v>
      </c>
      <c r="D59" s="1131"/>
      <c r="E59" s="1131"/>
      <c r="F59" s="1131"/>
      <c r="G59" s="1131"/>
      <c r="H59" s="1131"/>
      <c r="I59" s="1131"/>
      <c r="J59" s="1131"/>
      <c r="K59" s="1131"/>
      <c r="L59" s="1131"/>
      <c r="M59" s="1131"/>
      <c r="N59" s="1131"/>
      <c r="O59" s="1131"/>
      <c r="P59" s="1131"/>
      <c r="Q59" s="1131"/>
      <c r="R59" s="1131"/>
      <c r="S59" s="1131"/>
      <c r="T59" s="1131"/>
      <c r="U59" s="1131"/>
      <c r="V59" s="1131"/>
      <c r="W59" s="1131"/>
      <c r="X59" s="1131"/>
      <c r="Y59" s="1131"/>
      <c r="Z59" s="1131"/>
      <c r="AA59" s="1131"/>
      <c r="AB59" s="1132"/>
    </row>
    <row r="60" spans="1:28">
      <c r="A60" s="1128" t="s">
        <v>133</v>
      </c>
      <c r="B60" s="1129"/>
      <c r="C60" s="72" t="s">
        <v>188</v>
      </c>
      <c r="D60" s="72" t="s">
        <v>189</v>
      </c>
      <c r="E60" s="72" t="s">
        <v>190</v>
      </c>
      <c r="F60" s="72" t="s">
        <v>191</v>
      </c>
      <c r="G60" s="72" t="s">
        <v>192</v>
      </c>
      <c r="H60" s="72" t="s">
        <v>87</v>
      </c>
      <c r="I60" s="72" t="s">
        <v>88</v>
      </c>
      <c r="J60" s="72" t="s">
        <v>89</v>
      </c>
      <c r="K60" s="72" t="s">
        <v>90</v>
      </c>
      <c r="L60" s="72" t="s">
        <v>91</v>
      </c>
      <c r="M60" s="72" t="s">
        <v>92</v>
      </c>
      <c r="N60" s="72" t="s">
        <v>93</v>
      </c>
      <c r="O60" s="72" t="s">
        <v>94</v>
      </c>
      <c r="P60" s="72" t="s">
        <v>95</v>
      </c>
      <c r="Q60" s="72" t="s">
        <v>96</v>
      </c>
      <c r="R60" s="72" t="s">
        <v>97</v>
      </c>
      <c r="S60" s="72" t="s">
        <v>98</v>
      </c>
      <c r="T60" s="72" t="s">
        <v>99</v>
      </c>
      <c r="U60" s="72" t="s">
        <v>100</v>
      </c>
      <c r="V60" s="72" t="s">
        <v>101</v>
      </c>
      <c r="W60" s="72" t="s">
        <v>102</v>
      </c>
      <c r="X60" s="72" t="s">
        <v>103</v>
      </c>
      <c r="Y60" s="72" t="s">
        <v>104</v>
      </c>
      <c r="Z60" s="72" t="s">
        <v>125</v>
      </c>
      <c r="AA60" s="72" t="s">
        <v>136</v>
      </c>
      <c r="AB60" s="72" t="s">
        <v>505</v>
      </c>
    </row>
    <row r="61" spans="1:28">
      <c r="A61" s="73" t="s">
        <v>84</v>
      </c>
      <c r="B61" s="74" t="s">
        <v>46</v>
      </c>
      <c r="C61" s="74" t="s">
        <v>46</v>
      </c>
      <c r="D61" s="74" t="s">
        <v>46</v>
      </c>
      <c r="E61" s="74" t="s">
        <v>46</v>
      </c>
      <c r="F61" s="74" t="s">
        <v>46</v>
      </c>
      <c r="G61" s="74" t="s">
        <v>46</v>
      </c>
      <c r="H61" s="74" t="s">
        <v>46</v>
      </c>
      <c r="I61" s="74" t="s">
        <v>46</v>
      </c>
      <c r="J61" s="74" t="s">
        <v>46</v>
      </c>
      <c r="K61" s="74" t="s">
        <v>46</v>
      </c>
      <c r="L61" s="74" t="s">
        <v>46</v>
      </c>
      <c r="M61" s="74" t="s">
        <v>46</v>
      </c>
      <c r="N61" s="74" t="s">
        <v>46</v>
      </c>
      <c r="O61" s="74" t="s">
        <v>46</v>
      </c>
      <c r="P61" s="74" t="s">
        <v>46</v>
      </c>
      <c r="Q61" s="74" t="s">
        <v>46</v>
      </c>
      <c r="R61" s="74" t="s">
        <v>46</v>
      </c>
      <c r="S61" s="74" t="s">
        <v>46</v>
      </c>
      <c r="T61" s="74" t="s">
        <v>46</v>
      </c>
      <c r="U61" s="74" t="s">
        <v>46</v>
      </c>
      <c r="V61" s="74" t="s">
        <v>46</v>
      </c>
      <c r="W61" s="74" t="s">
        <v>46</v>
      </c>
      <c r="X61" s="74" t="s">
        <v>46</v>
      </c>
      <c r="Y61" s="74" t="s">
        <v>46</v>
      </c>
      <c r="Z61" s="74" t="s">
        <v>46</v>
      </c>
      <c r="AA61" s="74" t="s">
        <v>46</v>
      </c>
      <c r="AB61" s="74" t="s">
        <v>46</v>
      </c>
    </row>
    <row r="62" spans="1:28">
      <c r="A62" s="85" t="s">
        <v>45</v>
      </c>
      <c r="B62" s="74" t="s">
        <v>46</v>
      </c>
      <c r="C62" s="102">
        <v>256.56299999999999</v>
      </c>
      <c r="D62" s="102">
        <v>333.07199859619141</v>
      </c>
      <c r="E62" s="102">
        <v>364.82199859619141</v>
      </c>
      <c r="F62" s="102">
        <v>345.20099639892578</v>
      </c>
      <c r="G62" s="102">
        <v>320.05100250244141</v>
      </c>
      <c r="H62" s="102">
        <v>290.31300354003912</v>
      </c>
      <c r="I62" s="102">
        <v>296.02500152587891</v>
      </c>
      <c r="J62" s="102">
        <v>288.98300170898437</v>
      </c>
      <c r="K62" s="102">
        <v>260.43300247192383</v>
      </c>
      <c r="L62" s="102">
        <v>235.68599700927729</v>
      </c>
      <c r="M62" s="102">
        <v>219.16999816894531</v>
      </c>
      <c r="N62" s="103">
        <v>249.32500839233401</v>
      </c>
      <c r="O62" s="102">
        <v>237.77700424194339</v>
      </c>
      <c r="P62" s="102">
        <v>226.5629997253418</v>
      </c>
      <c r="Q62" s="102">
        <v>218.2739982604981</v>
      </c>
      <c r="R62" s="102">
        <v>209.19800186157229</v>
      </c>
      <c r="S62" s="102">
        <v>200.98699951171881</v>
      </c>
      <c r="T62" s="102">
        <v>191.54800033569339</v>
      </c>
      <c r="U62" s="102">
        <v>184.71999931335449</v>
      </c>
      <c r="V62" s="102">
        <v>239.54700088500979</v>
      </c>
      <c r="W62" s="102">
        <v>240.74800109863281</v>
      </c>
      <c r="X62" s="102">
        <v>236.47999572753909</v>
      </c>
      <c r="Y62" s="102">
        <v>243.20000076293951</v>
      </c>
      <c r="Z62" s="102">
        <v>252.52000427246091</v>
      </c>
      <c r="AA62" s="102">
        <v>276.06999969482422</v>
      </c>
      <c r="AB62" s="102">
        <v>276.47000503540039</v>
      </c>
    </row>
    <row r="63" spans="1:28">
      <c r="A63" s="85" t="s">
        <v>37</v>
      </c>
      <c r="B63" s="74" t="s">
        <v>46</v>
      </c>
      <c r="C63" s="104" t="s">
        <v>193</v>
      </c>
      <c r="D63" s="104" t="s">
        <v>193</v>
      </c>
      <c r="E63" s="104" t="s">
        <v>193</v>
      </c>
      <c r="F63" s="104" t="s">
        <v>193</v>
      </c>
      <c r="G63" s="104">
        <v>31.225999999999999</v>
      </c>
      <c r="H63" s="104">
        <v>30.649000000000001</v>
      </c>
      <c r="I63" s="104">
        <v>36.003999999999998</v>
      </c>
      <c r="J63" s="104">
        <v>34.801000000000002</v>
      </c>
      <c r="K63" s="104">
        <v>30.623999999999999</v>
      </c>
      <c r="L63" s="105">
        <v>26.704999999999998</v>
      </c>
      <c r="M63" s="105">
        <v>26.318000000000001</v>
      </c>
      <c r="N63" s="104">
        <v>28.643000000000001</v>
      </c>
      <c r="O63" s="104">
        <v>31.79</v>
      </c>
      <c r="P63" s="105">
        <v>36.478000000000002</v>
      </c>
      <c r="Q63" s="104">
        <v>57.321000099182129</v>
      </c>
      <c r="R63" s="104">
        <v>62.554000854492188</v>
      </c>
      <c r="S63" s="104">
        <v>55.745999336242683</v>
      </c>
      <c r="T63" s="104">
        <v>55.176000595092773</v>
      </c>
      <c r="U63" s="104">
        <v>50.095999717712402</v>
      </c>
      <c r="V63" s="104">
        <v>62.711999893188477</v>
      </c>
      <c r="W63" s="104">
        <v>54.348999977111824</v>
      </c>
      <c r="X63" s="104">
        <v>51.861000061035163</v>
      </c>
      <c r="Y63" s="104">
        <v>54.667000770568848</v>
      </c>
      <c r="Z63" s="104">
        <v>55.783000946044922</v>
      </c>
      <c r="AA63" s="104">
        <v>58.23399829864502</v>
      </c>
      <c r="AB63" s="104">
        <v>59.20099925994873</v>
      </c>
    </row>
    <row r="64" spans="1:28">
      <c r="A64" s="85" t="s">
        <v>21</v>
      </c>
      <c r="B64" s="74" t="s">
        <v>46</v>
      </c>
      <c r="C64" s="102">
        <v>70.7</v>
      </c>
      <c r="D64" s="102">
        <v>68.500000000000014</v>
      </c>
      <c r="E64" s="103">
        <v>63.3</v>
      </c>
      <c r="F64" s="102">
        <v>82.800000000000011</v>
      </c>
      <c r="G64" s="102">
        <v>100.70359999999999</v>
      </c>
      <c r="H64" s="102">
        <v>94.653199999999998</v>
      </c>
      <c r="I64" s="102">
        <v>86.014400000000009</v>
      </c>
      <c r="J64" s="102">
        <v>86.4011</v>
      </c>
      <c r="K64" s="103">
        <v>83.525299999999987</v>
      </c>
      <c r="L64" s="103">
        <v>92.581999999999994</v>
      </c>
      <c r="M64" s="102">
        <v>76.916666984558105</v>
      </c>
      <c r="N64" s="102">
        <v>75.28447437286377</v>
      </c>
      <c r="O64" s="102">
        <v>78.910752296447754</v>
      </c>
      <c r="P64" s="102">
        <v>95.380675792694092</v>
      </c>
      <c r="Q64" s="102">
        <v>93.828514099121094</v>
      </c>
      <c r="R64" s="102">
        <v>95.161991119384766</v>
      </c>
      <c r="S64" s="102">
        <v>90.667938232421875</v>
      </c>
      <c r="T64" s="102">
        <v>81.990747451782227</v>
      </c>
      <c r="U64" s="102">
        <v>77.903631687164307</v>
      </c>
      <c r="V64" s="102">
        <v>93.104594230651855</v>
      </c>
      <c r="W64" s="102">
        <v>95.763178825378418</v>
      </c>
      <c r="X64" s="102">
        <v>79.235005855560303</v>
      </c>
      <c r="Y64" s="102">
        <v>82.448026657104492</v>
      </c>
      <c r="Z64" s="102">
        <v>97.355300903320312</v>
      </c>
      <c r="AA64" s="102">
        <v>92.636692047119141</v>
      </c>
      <c r="AB64" s="102">
        <v>87.43159008026123</v>
      </c>
    </row>
    <row r="65" spans="1:28">
      <c r="A65" s="85" t="s">
        <v>47</v>
      </c>
      <c r="B65" s="74" t="s">
        <v>46</v>
      </c>
      <c r="C65" s="104">
        <v>338.9</v>
      </c>
      <c r="D65" s="104">
        <v>420.9</v>
      </c>
      <c r="E65" s="104">
        <v>442.6</v>
      </c>
      <c r="F65" s="104">
        <v>430.2000000000001</v>
      </c>
      <c r="G65" s="104">
        <v>395</v>
      </c>
      <c r="H65" s="104">
        <v>365.3</v>
      </c>
      <c r="I65" s="104">
        <v>375.6</v>
      </c>
      <c r="J65" s="104">
        <v>394</v>
      </c>
      <c r="K65" s="104">
        <v>372.3</v>
      </c>
      <c r="L65" s="104">
        <v>358.6</v>
      </c>
      <c r="M65" s="104">
        <v>332</v>
      </c>
      <c r="N65" s="104">
        <v>343.00000381469732</v>
      </c>
      <c r="O65" s="104">
        <v>377.09999847412109</v>
      </c>
      <c r="P65" s="104">
        <v>385.39999389648437</v>
      </c>
      <c r="Q65" s="104">
        <v>381.5</v>
      </c>
      <c r="R65" s="104">
        <v>351.00000381469732</v>
      </c>
      <c r="S65" s="104">
        <v>335.69999694824219</v>
      </c>
      <c r="T65" s="104">
        <v>328.09999847412109</v>
      </c>
      <c r="U65" s="104">
        <v>344.30000305175781</v>
      </c>
      <c r="V65" s="104">
        <v>443.70000457763672</v>
      </c>
      <c r="W65" s="104">
        <v>427.40000152587891</v>
      </c>
      <c r="X65" s="104">
        <v>410.90000915527338</v>
      </c>
      <c r="Y65" s="104">
        <v>411.79999542236328</v>
      </c>
      <c r="Z65" s="104">
        <v>394.40000152587891</v>
      </c>
      <c r="AA65" s="104">
        <v>387</v>
      </c>
      <c r="AB65" s="104">
        <v>375.59999084472662</v>
      </c>
    </row>
    <row r="66" spans="1:28">
      <c r="A66" s="85" t="s">
        <v>62</v>
      </c>
      <c r="B66" s="74" t="s">
        <v>46</v>
      </c>
      <c r="C66" s="102" t="s">
        <v>193</v>
      </c>
      <c r="D66" s="102" t="s">
        <v>193</v>
      </c>
      <c r="E66" s="102" t="s">
        <v>193</v>
      </c>
      <c r="F66" s="102" t="s">
        <v>193</v>
      </c>
      <c r="G66" s="102" t="s">
        <v>193</v>
      </c>
      <c r="H66" s="102" t="s">
        <v>193</v>
      </c>
      <c r="I66" s="102">
        <v>135.67599999999999</v>
      </c>
      <c r="J66" s="102">
        <v>131.399</v>
      </c>
      <c r="K66" s="102">
        <v>130.47800000000001</v>
      </c>
      <c r="L66" s="102">
        <v>183.07900000000001</v>
      </c>
      <c r="M66" s="102">
        <v>172.30600000000001</v>
      </c>
      <c r="N66" s="102">
        <v>166.523</v>
      </c>
      <c r="O66" s="102">
        <v>169.91800000000001</v>
      </c>
      <c r="P66" s="102">
        <v>166.73699999999999</v>
      </c>
      <c r="Q66" s="102">
        <v>172.79499999999999</v>
      </c>
      <c r="R66" s="102">
        <v>165.20099999999999</v>
      </c>
      <c r="S66" s="102">
        <v>160.01400000000001</v>
      </c>
      <c r="T66" s="102">
        <v>163.577</v>
      </c>
      <c r="U66" s="102">
        <v>192.745</v>
      </c>
      <c r="V66" s="102">
        <v>216.81399999999999</v>
      </c>
      <c r="W66" s="102">
        <v>203.19125</v>
      </c>
      <c r="X66" s="102">
        <v>195.33</v>
      </c>
      <c r="Y66" s="102">
        <v>174.37899999999999</v>
      </c>
      <c r="Z66" s="102">
        <v>167.8659973144531</v>
      </c>
      <c r="AA66" s="102">
        <v>170.81999778747559</v>
      </c>
      <c r="AB66" s="102">
        <v>158.22800064086911</v>
      </c>
    </row>
    <row r="67" spans="1:28">
      <c r="A67" s="85" t="s">
        <v>23</v>
      </c>
      <c r="B67" s="74" t="s">
        <v>46</v>
      </c>
      <c r="C67" s="104" t="s">
        <v>193</v>
      </c>
      <c r="D67" s="104" t="s">
        <v>193</v>
      </c>
      <c r="E67" s="104" t="s">
        <v>193</v>
      </c>
      <c r="F67" s="104">
        <v>71.528260925000126</v>
      </c>
      <c r="G67" s="104">
        <v>76.44150110000021</v>
      </c>
      <c r="H67" s="104">
        <v>67.415871725000045</v>
      </c>
      <c r="I67" s="105">
        <v>60.708551925000208</v>
      </c>
      <c r="J67" s="105">
        <v>70.931795900000225</v>
      </c>
      <c r="K67" s="104">
        <v>102.2245642000002</v>
      </c>
      <c r="L67" s="104">
        <v>133.32659902499981</v>
      </c>
      <c r="M67" s="104">
        <v>122.265261775</v>
      </c>
      <c r="N67" s="104">
        <v>108.2331150250002</v>
      </c>
      <c r="O67" s="104">
        <v>93.707947259999997</v>
      </c>
      <c r="P67" s="104">
        <v>95.199999999999989</v>
      </c>
      <c r="Q67" s="104">
        <v>101.3</v>
      </c>
      <c r="R67" s="104">
        <v>88.5</v>
      </c>
      <c r="S67" s="104">
        <v>78.8</v>
      </c>
      <c r="T67" s="104">
        <v>45.95</v>
      </c>
      <c r="U67" s="104">
        <v>41.3</v>
      </c>
      <c r="V67" s="104">
        <v>70.578999999999994</v>
      </c>
      <c r="W67" s="104">
        <v>73.424000000000007</v>
      </c>
      <c r="X67" s="104">
        <v>67.846000000000004</v>
      </c>
      <c r="Y67" s="104">
        <v>72.742999999999995</v>
      </c>
      <c r="Z67" s="104">
        <v>68.721001625061035</v>
      </c>
      <c r="AA67" s="104">
        <v>56.439998626708977</v>
      </c>
      <c r="AB67" s="104">
        <v>43.661999225616462</v>
      </c>
    </row>
    <row r="68" spans="1:28">
      <c r="A68" s="85" t="s">
        <v>24</v>
      </c>
      <c r="B68" s="74" t="s">
        <v>46</v>
      </c>
      <c r="C68" s="102">
        <v>64</v>
      </c>
      <c r="D68" s="102">
        <v>62.900000000000013</v>
      </c>
      <c r="E68" s="103">
        <v>63.600000000000009</v>
      </c>
      <c r="F68" s="102">
        <v>72.7</v>
      </c>
      <c r="G68" s="102">
        <v>49.308999999999997</v>
      </c>
      <c r="H68" s="102">
        <v>50.807130000000001</v>
      </c>
      <c r="I68" s="102">
        <v>53.1128</v>
      </c>
      <c r="J68" s="102">
        <v>40.032439999999987</v>
      </c>
      <c r="K68" s="102">
        <v>32.962470000000003</v>
      </c>
      <c r="L68" s="102">
        <v>44.309520000000013</v>
      </c>
      <c r="M68" s="102">
        <v>28.93234014511108</v>
      </c>
      <c r="N68" s="102">
        <v>33.416814804077148</v>
      </c>
      <c r="O68" s="102">
        <v>29.54350662231445</v>
      </c>
      <c r="P68" s="102">
        <v>35.020279884338379</v>
      </c>
      <c r="Q68" s="102">
        <v>32.613554954528809</v>
      </c>
      <c r="R68" s="102">
        <v>34.833324432373047</v>
      </c>
      <c r="S68" s="102">
        <v>32.850425243377693</v>
      </c>
      <c r="T68" s="102">
        <v>32.483219146728523</v>
      </c>
      <c r="U68" s="102">
        <v>36.748952388763428</v>
      </c>
      <c r="V68" s="102">
        <v>55.192304611206062</v>
      </c>
      <c r="W68" s="102">
        <v>63.569925308227539</v>
      </c>
      <c r="X68" s="102">
        <v>65.732081413269043</v>
      </c>
      <c r="Y68" s="102">
        <v>63.400826454162598</v>
      </c>
      <c r="Z68" s="102">
        <v>57.156336784362793</v>
      </c>
      <c r="AA68" s="102">
        <v>55.582867622375488</v>
      </c>
      <c r="AB68" s="102">
        <v>48.683855056762702</v>
      </c>
    </row>
    <row r="69" spans="1:28">
      <c r="A69" s="85" t="s">
        <v>26</v>
      </c>
      <c r="B69" s="74" t="s">
        <v>46</v>
      </c>
      <c r="C69" s="104">
        <v>1.842999994754791</v>
      </c>
      <c r="D69" s="104">
        <v>3.8100000023841858</v>
      </c>
      <c r="E69" s="104">
        <v>8.0640002489089966</v>
      </c>
      <c r="F69" s="104">
        <v>11.41000008583069</v>
      </c>
      <c r="G69" s="104">
        <v>12.28700017929077</v>
      </c>
      <c r="H69" s="104">
        <v>13.665999889373779</v>
      </c>
      <c r="I69" s="104">
        <v>14.55999970436096</v>
      </c>
      <c r="J69" s="105">
        <v>12.739000082015989</v>
      </c>
      <c r="K69" s="104">
        <v>13.51500010490418</v>
      </c>
      <c r="L69" s="104">
        <v>15.414999961853029</v>
      </c>
      <c r="M69" s="105">
        <v>19.938999891281131</v>
      </c>
      <c r="N69" s="104">
        <v>17.489000082015991</v>
      </c>
      <c r="O69" s="104">
        <v>12.228000164031981</v>
      </c>
      <c r="P69" s="104">
        <v>15.93400025367737</v>
      </c>
      <c r="Q69" s="104">
        <v>17.64599967002869</v>
      </c>
      <c r="R69" s="104">
        <v>10.837999701499941</v>
      </c>
      <c r="S69" s="104">
        <v>8.5869998931884766</v>
      </c>
      <c r="T69" s="104">
        <v>7.4789998531341553</v>
      </c>
      <c r="U69" s="104">
        <v>9.3839999437332153</v>
      </c>
      <c r="V69" s="104">
        <v>19.762000560760502</v>
      </c>
      <c r="W69" s="104">
        <v>22.101999759674069</v>
      </c>
      <c r="X69" s="104">
        <v>15.273999929428101</v>
      </c>
      <c r="Y69" s="104">
        <v>13.741000115871429</v>
      </c>
      <c r="Z69" s="104">
        <v>11.395999848842621</v>
      </c>
      <c r="AA69" s="104">
        <v>8.4430000185966492</v>
      </c>
      <c r="AB69" s="104">
        <v>7.4290000200271606</v>
      </c>
    </row>
    <row r="70" spans="1:28">
      <c r="A70" s="85" t="s">
        <v>42</v>
      </c>
      <c r="B70" s="74" t="s">
        <v>46</v>
      </c>
      <c r="C70" s="102">
        <v>35</v>
      </c>
      <c r="D70" s="102">
        <v>55</v>
      </c>
      <c r="E70" s="102">
        <v>82</v>
      </c>
      <c r="F70" s="102">
        <v>97</v>
      </c>
      <c r="G70" s="102">
        <v>91</v>
      </c>
      <c r="H70" s="102">
        <v>78</v>
      </c>
      <c r="I70" s="102">
        <v>73</v>
      </c>
      <c r="J70" s="102">
        <v>72</v>
      </c>
      <c r="K70" s="102">
        <v>71</v>
      </c>
      <c r="L70" s="103">
        <v>70</v>
      </c>
      <c r="M70" s="102">
        <v>72</v>
      </c>
      <c r="N70" s="102">
        <v>66</v>
      </c>
      <c r="O70" s="102">
        <v>67</v>
      </c>
      <c r="P70" s="102">
        <v>69</v>
      </c>
      <c r="Q70" s="102">
        <v>65</v>
      </c>
      <c r="R70" s="102">
        <v>64</v>
      </c>
      <c r="S70" s="102">
        <v>62</v>
      </c>
      <c r="T70" s="102">
        <v>57</v>
      </c>
      <c r="U70" s="102">
        <v>57</v>
      </c>
      <c r="V70" s="102">
        <v>70</v>
      </c>
      <c r="W70" s="102">
        <v>68</v>
      </c>
      <c r="X70" s="102">
        <v>65</v>
      </c>
      <c r="Y70" s="102">
        <v>62</v>
      </c>
      <c r="Z70" s="102">
        <v>66</v>
      </c>
      <c r="AA70" s="102">
        <v>67</v>
      </c>
      <c r="AB70" s="102">
        <v>73</v>
      </c>
    </row>
    <row r="71" spans="1:28">
      <c r="A71" s="85" t="s">
        <v>28</v>
      </c>
      <c r="B71" s="74" t="s">
        <v>46</v>
      </c>
      <c r="C71" s="104">
        <v>671.9</v>
      </c>
      <c r="D71" s="104">
        <v>614.80000000000007</v>
      </c>
      <c r="E71" s="104">
        <v>654.30000000000007</v>
      </c>
      <c r="F71" s="104">
        <v>737.69999999999993</v>
      </c>
      <c r="G71" s="104">
        <v>786.43599999999992</v>
      </c>
      <c r="H71" s="104">
        <v>717.00800000000004</v>
      </c>
      <c r="I71" s="104">
        <v>712.44</v>
      </c>
      <c r="J71" s="104">
        <v>717.46299999999997</v>
      </c>
      <c r="K71" s="104">
        <v>646.27</v>
      </c>
      <c r="L71" s="104">
        <v>692.3839999999999</v>
      </c>
      <c r="M71" s="104">
        <v>520.26499176025391</v>
      </c>
      <c r="N71" s="104">
        <v>467.79299926757812</v>
      </c>
      <c r="O71" s="105">
        <v>512.6609992980957</v>
      </c>
      <c r="P71" s="104">
        <v>515.73348617553711</v>
      </c>
      <c r="Q71" s="104">
        <v>566.10549163818359</v>
      </c>
      <c r="R71" s="104">
        <v>584.12500762939453</v>
      </c>
      <c r="S71" s="104">
        <v>614.12999725341797</v>
      </c>
      <c r="T71" s="104">
        <v>544.34551239013672</v>
      </c>
      <c r="U71" s="104">
        <v>527.59100341796875</v>
      </c>
      <c r="V71" s="104">
        <v>675.73200988769531</v>
      </c>
      <c r="W71" s="104">
        <v>650.32798004150391</v>
      </c>
      <c r="X71" s="104">
        <v>612.59574890136719</v>
      </c>
      <c r="Y71" s="104">
        <v>645.99597930908203</v>
      </c>
      <c r="Z71" s="104">
        <v>650.47226715087891</v>
      </c>
      <c r="AA71" s="104">
        <v>666.62876892089844</v>
      </c>
      <c r="AB71" s="104">
        <v>680.96073150634766</v>
      </c>
    </row>
    <row r="72" spans="1:28">
      <c r="A72" s="85" t="s">
        <v>25</v>
      </c>
      <c r="B72" s="74" t="s">
        <v>46</v>
      </c>
      <c r="C72" s="102">
        <v>233.6194825</v>
      </c>
      <c r="D72" s="103">
        <v>333</v>
      </c>
      <c r="E72" s="102">
        <v>361</v>
      </c>
      <c r="F72" s="102">
        <v>413</v>
      </c>
      <c r="G72" s="102">
        <v>435</v>
      </c>
      <c r="H72" s="102">
        <v>397</v>
      </c>
      <c r="I72" s="102">
        <v>439</v>
      </c>
      <c r="J72" s="102">
        <v>470</v>
      </c>
      <c r="K72" s="103">
        <v>418</v>
      </c>
      <c r="L72" s="102">
        <v>392</v>
      </c>
      <c r="M72" s="102">
        <v>383</v>
      </c>
      <c r="N72" s="102">
        <v>378</v>
      </c>
      <c r="O72" s="102">
        <v>440</v>
      </c>
      <c r="P72" s="102">
        <v>455</v>
      </c>
      <c r="Q72" s="103">
        <v>560</v>
      </c>
      <c r="R72" s="102">
        <v>746</v>
      </c>
      <c r="S72" s="102">
        <v>669</v>
      </c>
      <c r="T72" s="102">
        <v>586</v>
      </c>
      <c r="U72" s="102">
        <v>518</v>
      </c>
      <c r="V72" s="102">
        <v>537</v>
      </c>
      <c r="W72" s="103">
        <v>459</v>
      </c>
      <c r="X72" s="102">
        <v>390</v>
      </c>
      <c r="Y72" s="102">
        <v>351</v>
      </c>
      <c r="Z72" s="102">
        <v>340</v>
      </c>
      <c r="AA72" s="102">
        <v>328</v>
      </c>
      <c r="AB72" s="102">
        <v>296.22357940673828</v>
      </c>
    </row>
    <row r="73" spans="1:28">
      <c r="A73" s="85" t="s">
        <v>48</v>
      </c>
      <c r="B73" s="74" t="s">
        <v>46</v>
      </c>
      <c r="C73" s="104">
        <v>127.2</v>
      </c>
      <c r="D73" s="104">
        <v>132.6</v>
      </c>
      <c r="E73" s="105">
        <v>130.9</v>
      </c>
      <c r="F73" s="104">
        <v>158.9</v>
      </c>
      <c r="G73" s="104">
        <v>143.57798</v>
      </c>
      <c r="H73" s="104">
        <v>141.52162999999999</v>
      </c>
      <c r="I73" s="104">
        <v>158.50174000000001</v>
      </c>
      <c r="J73" s="105">
        <v>151.95344</v>
      </c>
      <c r="K73" s="104">
        <v>168.68906999999999</v>
      </c>
      <c r="L73" s="104">
        <v>175.4485</v>
      </c>
      <c r="M73" s="104">
        <v>165.34104347229001</v>
      </c>
      <c r="N73" s="104">
        <v>150.55852699279791</v>
      </c>
      <c r="O73" s="104">
        <v>137.65789031982419</v>
      </c>
      <c r="P73" s="104">
        <v>129.19266223907471</v>
      </c>
      <c r="Q73" s="104">
        <v>134.22157859802249</v>
      </c>
      <c r="R73" s="104">
        <v>117.2564420700073</v>
      </c>
      <c r="S73" s="104">
        <v>105.84284687042241</v>
      </c>
      <c r="T73" s="104">
        <v>90.280976295471191</v>
      </c>
      <c r="U73" s="104">
        <v>81.854743003845215</v>
      </c>
      <c r="V73" s="104">
        <v>95.359480857849121</v>
      </c>
      <c r="W73" s="104">
        <v>116.73840713500979</v>
      </c>
      <c r="X73" s="104">
        <v>149.813850402832</v>
      </c>
      <c r="Y73" s="104">
        <v>181.92247104644781</v>
      </c>
      <c r="Z73" s="104">
        <v>183.62156105041501</v>
      </c>
      <c r="AA73" s="104">
        <v>160.3566617965698</v>
      </c>
      <c r="AB73" s="104">
        <v>139.14183616638181</v>
      </c>
    </row>
    <row r="74" spans="1:28">
      <c r="A74" s="85" t="s">
        <v>34</v>
      </c>
      <c r="B74" s="74" t="s">
        <v>46</v>
      </c>
      <c r="C74" s="102" t="s">
        <v>193</v>
      </c>
      <c r="D74" s="102" t="s">
        <v>193</v>
      </c>
      <c r="E74" s="102">
        <v>120.1000022888184</v>
      </c>
      <c r="F74" s="102">
        <v>141.2999992370606</v>
      </c>
      <c r="G74" s="103">
        <v>124.7000007629395</v>
      </c>
      <c r="H74" s="102">
        <v>114.2999992370606</v>
      </c>
      <c r="I74" s="102">
        <v>106.30000019073491</v>
      </c>
      <c r="J74" s="102">
        <v>95.899997711181641</v>
      </c>
      <c r="K74" s="102">
        <v>85.369997978210449</v>
      </c>
      <c r="L74" s="102">
        <v>75.960000038146973</v>
      </c>
      <c r="M74" s="102">
        <v>68.799999237060547</v>
      </c>
      <c r="N74" s="102">
        <v>55.000000476837158</v>
      </c>
      <c r="O74" s="103">
        <v>56.499999046325676</v>
      </c>
      <c r="P74" s="102">
        <v>54.90000057220459</v>
      </c>
      <c r="Q74" s="102">
        <v>55.899999380111687</v>
      </c>
      <c r="R74" s="102">
        <v>66.900000095367432</v>
      </c>
      <c r="S74" s="102">
        <v>64.19999885559082</v>
      </c>
      <c r="T74" s="102">
        <v>57.399999380111687</v>
      </c>
      <c r="U74" s="102">
        <v>60.099999666213989</v>
      </c>
      <c r="V74" s="102">
        <v>78.800001621246338</v>
      </c>
      <c r="W74" s="102">
        <v>78.20000171661377</v>
      </c>
      <c r="X74" s="102">
        <v>74.39999794960022</v>
      </c>
      <c r="Y74" s="102">
        <v>84.70000147819519</v>
      </c>
      <c r="Z74" s="102">
        <v>83.5</v>
      </c>
      <c r="AA74" s="102">
        <v>67.600000381469727</v>
      </c>
      <c r="AB74" s="102">
        <v>58.864001274108887</v>
      </c>
    </row>
    <row r="75" spans="1:28">
      <c r="A75" s="85" t="s">
        <v>49</v>
      </c>
      <c r="B75" s="74" t="s">
        <v>46</v>
      </c>
      <c r="C75" s="104" t="s">
        <v>193</v>
      </c>
      <c r="D75" s="105">
        <v>1.171</v>
      </c>
      <c r="E75" s="104">
        <v>2.3769999999999998</v>
      </c>
      <c r="F75" s="104">
        <v>2.306</v>
      </c>
      <c r="G75" s="104">
        <v>2.698</v>
      </c>
      <c r="H75" s="104">
        <v>2.7029999999999998</v>
      </c>
      <c r="I75" s="104">
        <v>2.0070000000000001</v>
      </c>
      <c r="J75" s="104">
        <v>1.8580000000000001</v>
      </c>
      <c r="K75" s="104">
        <v>1.593</v>
      </c>
      <c r="L75" s="104">
        <v>1.218</v>
      </c>
      <c r="M75" s="104">
        <v>1.3779999999999999</v>
      </c>
      <c r="N75" s="105">
        <v>1.39</v>
      </c>
      <c r="O75" s="104">
        <v>1.865</v>
      </c>
      <c r="P75" s="105">
        <v>2.2429999999999999</v>
      </c>
      <c r="Q75" s="104">
        <v>2.1240000000000001</v>
      </c>
      <c r="R75" s="104">
        <v>2.0449999999999999</v>
      </c>
      <c r="S75" s="104">
        <v>2.5</v>
      </c>
      <c r="T75" s="104">
        <v>2.2480000000000002</v>
      </c>
      <c r="U75" s="104">
        <v>2.6019999999999999</v>
      </c>
      <c r="V75" s="104">
        <v>4.7380000000000004</v>
      </c>
      <c r="W75" s="104">
        <v>4.8671186750000004</v>
      </c>
      <c r="X75" s="104">
        <v>4.4309999999999992</v>
      </c>
      <c r="Y75" s="104">
        <v>4.2189890249999999</v>
      </c>
      <c r="Z75" s="104">
        <v>3.4510564804077148</v>
      </c>
      <c r="AA75" s="104">
        <v>3.1909999251365662</v>
      </c>
      <c r="AB75" s="104">
        <v>2.7989999949932098</v>
      </c>
    </row>
    <row r="76" spans="1:28">
      <c r="A76" s="85" t="s">
        <v>50</v>
      </c>
      <c r="B76" s="74" t="s">
        <v>46</v>
      </c>
      <c r="C76" s="102">
        <v>52.7</v>
      </c>
      <c r="D76" s="102">
        <v>63.6</v>
      </c>
      <c r="E76" s="102">
        <v>66.099999999999994</v>
      </c>
      <c r="F76" s="102">
        <v>71.800000000000011</v>
      </c>
      <c r="G76" s="102">
        <v>66.13</v>
      </c>
      <c r="H76" s="102">
        <v>54.86</v>
      </c>
      <c r="I76" s="102">
        <v>51.25</v>
      </c>
      <c r="J76" s="103">
        <v>47.19</v>
      </c>
      <c r="K76" s="103">
        <v>41.40000057220459</v>
      </c>
      <c r="L76" s="102">
        <v>34.200000762939453</v>
      </c>
      <c r="M76" s="102">
        <v>27.199999332427979</v>
      </c>
      <c r="N76" s="102">
        <v>25.700000286102298</v>
      </c>
      <c r="O76" s="102">
        <v>30.400000095367432</v>
      </c>
      <c r="P76" s="102">
        <v>30.999999523162838</v>
      </c>
      <c r="Q76" s="102">
        <v>30.5</v>
      </c>
      <c r="R76" s="102">
        <v>32.799999713897712</v>
      </c>
      <c r="S76" s="102">
        <v>34.500000476837158</v>
      </c>
      <c r="T76" s="102">
        <v>38.299999713897712</v>
      </c>
      <c r="U76" s="102">
        <v>44.899999618530273</v>
      </c>
      <c r="V76" s="102">
        <v>83.199999809265137</v>
      </c>
      <c r="W76" s="102">
        <v>77.499997138977051</v>
      </c>
      <c r="X76" s="102">
        <v>72.700002193450928</v>
      </c>
      <c r="Y76" s="102">
        <v>75.999999046325684</v>
      </c>
      <c r="Z76" s="102">
        <v>64.699999809265137</v>
      </c>
      <c r="AA76" s="102">
        <v>52.499999046325676</v>
      </c>
      <c r="AB76" s="102">
        <v>41.899999618530273</v>
      </c>
    </row>
    <row r="77" spans="1:28">
      <c r="A77" s="85" t="s">
        <v>63</v>
      </c>
      <c r="B77" s="74" t="s">
        <v>46</v>
      </c>
      <c r="C77" s="104">
        <v>96.015000343322754</v>
      </c>
      <c r="D77" s="104">
        <v>105.8320007324219</v>
      </c>
      <c r="E77" s="104">
        <v>115.1720027923584</v>
      </c>
      <c r="F77" s="104">
        <v>116.2960014343262</v>
      </c>
      <c r="G77" s="104">
        <v>98.722000122070312</v>
      </c>
      <c r="H77" s="104">
        <v>90.338996887207031</v>
      </c>
      <c r="I77" s="104">
        <v>81.772998809814453</v>
      </c>
      <c r="J77" s="104">
        <v>90.861000061035156</v>
      </c>
      <c r="K77" s="104">
        <v>101.08200168609621</v>
      </c>
      <c r="L77" s="104">
        <v>101.29200172424321</v>
      </c>
      <c r="M77" s="104">
        <v>109.1070022583008</v>
      </c>
      <c r="N77" s="104">
        <v>117.2749996185303</v>
      </c>
      <c r="O77" s="104">
        <v>122.6280021667481</v>
      </c>
      <c r="P77" s="104">
        <v>133.15300178527829</v>
      </c>
      <c r="Q77" s="104">
        <v>125.6260013580322</v>
      </c>
      <c r="R77" s="104">
        <v>112.2909965515137</v>
      </c>
      <c r="S77" s="104">
        <v>117.7650012969971</v>
      </c>
      <c r="T77" s="104">
        <v>103.757999420166</v>
      </c>
      <c r="U77" s="104">
        <v>78.066999435424805</v>
      </c>
      <c r="V77" s="104">
        <v>90.753997802734375</v>
      </c>
      <c r="W77" s="104">
        <v>88.162999153137207</v>
      </c>
      <c r="X77" s="104">
        <v>70.739999771118164</v>
      </c>
      <c r="Y77" s="104">
        <v>72.000000953674316</v>
      </c>
      <c r="Z77" s="104">
        <v>63.699999809265137</v>
      </c>
      <c r="AA77" s="104">
        <v>65.029001235961914</v>
      </c>
      <c r="AB77" s="104">
        <v>57.437999725341797</v>
      </c>
    </row>
    <row r="78" spans="1:28">
      <c r="A78" s="85" t="s">
        <v>29</v>
      </c>
      <c r="B78" s="74" t="s">
        <v>46</v>
      </c>
      <c r="C78" s="102">
        <v>1367</v>
      </c>
      <c r="D78" s="102">
        <v>1291</v>
      </c>
      <c r="E78" s="102">
        <v>1320</v>
      </c>
      <c r="F78" s="103">
        <v>1020</v>
      </c>
      <c r="G78" s="102">
        <v>1027</v>
      </c>
      <c r="H78" s="102">
        <v>1029</v>
      </c>
      <c r="I78" s="102">
        <v>996</v>
      </c>
      <c r="J78" s="102">
        <v>963</v>
      </c>
      <c r="K78" s="102">
        <v>942</v>
      </c>
      <c r="L78" s="102">
        <v>872</v>
      </c>
      <c r="M78" s="102">
        <v>799.44499999999994</v>
      </c>
      <c r="N78" s="102">
        <v>670.13800000000003</v>
      </c>
      <c r="O78" s="102">
        <v>617</v>
      </c>
      <c r="P78" s="103">
        <v>599.31899999999996</v>
      </c>
      <c r="Q78" s="103">
        <v>509.05399322509771</v>
      </c>
      <c r="R78" s="102">
        <v>486.2349853515625</v>
      </c>
      <c r="S78" s="102">
        <v>419.12899780273437</v>
      </c>
      <c r="T78" s="102">
        <v>372.16500473022461</v>
      </c>
      <c r="U78" s="102">
        <v>388.38999938964838</v>
      </c>
      <c r="V78" s="102">
        <v>437.04000473022461</v>
      </c>
      <c r="W78" s="102">
        <v>468.8159904479981</v>
      </c>
      <c r="X78" s="102">
        <v>472.99499130249018</v>
      </c>
      <c r="Y78" s="102">
        <v>604.33998870849609</v>
      </c>
      <c r="Z78" s="102">
        <v>651.61297988891602</v>
      </c>
      <c r="AA78" s="102">
        <v>692.10500717163086</v>
      </c>
      <c r="AB78" s="102">
        <v>626.87601470947266</v>
      </c>
    </row>
    <row r="79" spans="1:28">
      <c r="A79" s="85" t="s">
        <v>51</v>
      </c>
      <c r="B79" s="74" t="s">
        <v>46</v>
      </c>
      <c r="C79" s="104">
        <v>360</v>
      </c>
      <c r="D79" s="104">
        <v>390</v>
      </c>
      <c r="E79" s="104">
        <v>390</v>
      </c>
      <c r="F79" s="104">
        <v>460</v>
      </c>
      <c r="G79" s="104">
        <v>490</v>
      </c>
      <c r="H79" s="104">
        <v>540</v>
      </c>
      <c r="I79" s="104">
        <v>590</v>
      </c>
      <c r="J79" s="104">
        <v>570</v>
      </c>
      <c r="K79" s="104">
        <v>640</v>
      </c>
      <c r="L79" s="104">
        <v>730</v>
      </c>
      <c r="M79" s="104">
        <v>700</v>
      </c>
      <c r="N79" s="104">
        <v>710</v>
      </c>
      <c r="O79" s="104">
        <v>700</v>
      </c>
      <c r="P79" s="104">
        <v>680</v>
      </c>
      <c r="Q79" s="104">
        <v>610</v>
      </c>
      <c r="R79" s="104">
        <v>550</v>
      </c>
      <c r="S79" s="104">
        <v>500</v>
      </c>
      <c r="T79" s="104">
        <v>470</v>
      </c>
      <c r="U79" s="104">
        <v>430</v>
      </c>
      <c r="V79" s="104">
        <v>520</v>
      </c>
      <c r="W79" s="104">
        <v>510</v>
      </c>
      <c r="X79" s="104">
        <v>410</v>
      </c>
      <c r="Y79" s="104">
        <v>410</v>
      </c>
      <c r="Z79" s="104">
        <v>360</v>
      </c>
      <c r="AA79" s="104">
        <v>330</v>
      </c>
      <c r="AB79" s="104">
        <v>290</v>
      </c>
    </row>
    <row r="80" spans="1:28">
      <c r="A80" s="85" t="s">
        <v>52</v>
      </c>
      <c r="B80" s="74" t="s">
        <v>46</v>
      </c>
      <c r="C80" s="102">
        <v>185</v>
      </c>
      <c r="D80" s="102">
        <v>215</v>
      </c>
      <c r="E80" s="102">
        <v>222</v>
      </c>
      <c r="F80" s="102">
        <v>253</v>
      </c>
      <c r="G80" s="102">
        <v>203</v>
      </c>
      <c r="H80" s="102">
        <v>173</v>
      </c>
      <c r="I80" s="102">
        <v>163</v>
      </c>
      <c r="J80" s="102">
        <v>194</v>
      </c>
      <c r="K80" s="102">
        <v>371</v>
      </c>
      <c r="L80" s="103">
        <v>320</v>
      </c>
      <c r="M80" s="102">
        <v>249</v>
      </c>
      <c r="N80" s="102">
        <v>233.4</v>
      </c>
      <c r="O80" s="102">
        <v>195.9</v>
      </c>
      <c r="P80" s="102">
        <v>224.8</v>
      </c>
      <c r="Q80" s="102">
        <v>231.3</v>
      </c>
      <c r="R80" s="103">
        <v>207.7</v>
      </c>
      <c r="S80" s="102">
        <v>181</v>
      </c>
      <c r="T80" s="102">
        <v>147</v>
      </c>
      <c r="U80" s="102">
        <v>145</v>
      </c>
      <c r="V80" s="102">
        <v>148</v>
      </c>
      <c r="W80" s="102">
        <v>150</v>
      </c>
      <c r="X80" s="102">
        <v>148.1</v>
      </c>
      <c r="Y80" s="102">
        <v>146.4</v>
      </c>
      <c r="Z80" s="102">
        <v>154.80000305175781</v>
      </c>
      <c r="AA80" s="102">
        <v>178.80000019073489</v>
      </c>
      <c r="AB80" s="102">
        <v>196.40000247955319</v>
      </c>
    </row>
    <row r="81" spans="1:28">
      <c r="A81" s="75" t="s">
        <v>31</v>
      </c>
      <c r="B81" s="74" t="s">
        <v>46</v>
      </c>
      <c r="C81" s="104" t="s">
        <v>193</v>
      </c>
      <c r="D81" s="104" t="s">
        <v>193</v>
      </c>
      <c r="E81" s="104" t="s">
        <v>193</v>
      </c>
      <c r="F81" s="104" t="s">
        <v>193</v>
      </c>
      <c r="G81" s="104" t="s">
        <v>193</v>
      </c>
      <c r="H81" s="104" t="s">
        <v>193</v>
      </c>
      <c r="I81" s="104" t="s">
        <v>193</v>
      </c>
      <c r="J81" s="104" t="s">
        <v>193</v>
      </c>
      <c r="K81" s="104" t="s">
        <v>193</v>
      </c>
      <c r="L81" s="104" t="s">
        <v>193</v>
      </c>
      <c r="M81" s="104">
        <v>28.04453539848328</v>
      </c>
      <c r="N81" s="104">
        <v>28.862885713577271</v>
      </c>
      <c r="O81" s="104">
        <v>26.389392375946048</v>
      </c>
      <c r="P81" s="104">
        <v>25.47697997093201</v>
      </c>
      <c r="Q81" s="104">
        <v>26.20389008522034</v>
      </c>
      <c r="R81" s="104">
        <v>19.79836273193359</v>
      </c>
      <c r="S81" s="104">
        <v>19.060047626495361</v>
      </c>
      <c r="T81" s="104">
        <v>15.255732774734501</v>
      </c>
      <c r="U81" s="104">
        <v>19.45161247253418</v>
      </c>
      <c r="V81" s="104">
        <v>43.588037252426147</v>
      </c>
      <c r="W81" s="104">
        <v>42.399894237518311</v>
      </c>
      <c r="X81" s="104">
        <v>31.804868221282959</v>
      </c>
      <c r="Y81" s="104">
        <v>28.897039651870731</v>
      </c>
      <c r="Z81" s="104">
        <v>21.522400498390201</v>
      </c>
      <c r="AA81" s="104">
        <v>16.85881274938583</v>
      </c>
      <c r="AB81" s="104">
        <v>13.54728990793228</v>
      </c>
    </row>
    <row r="82" spans="1:28">
      <c r="A82" s="85" t="s">
        <v>33</v>
      </c>
      <c r="B82" s="74" t="s">
        <v>46</v>
      </c>
      <c r="C82" s="102">
        <v>0.8</v>
      </c>
      <c r="D82" s="102">
        <v>0.7</v>
      </c>
      <c r="E82" s="103">
        <v>0.9</v>
      </c>
      <c r="F82" s="102">
        <v>1</v>
      </c>
      <c r="G82" s="102">
        <v>1.75962</v>
      </c>
      <c r="H82" s="102">
        <v>1.4518500000000001</v>
      </c>
      <c r="I82" s="102">
        <v>1.82054</v>
      </c>
      <c r="J82" s="102">
        <v>1.3121400000000001</v>
      </c>
      <c r="K82" s="102">
        <v>1.08795</v>
      </c>
      <c r="L82" s="102">
        <v>1.1133999999999999</v>
      </c>
      <c r="M82" s="102">
        <v>1.053429998457432</v>
      </c>
      <c r="N82" s="102">
        <v>1.092970013618469</v>
      </c>
      <c r="O82" s="103">
        <v>1.2008200287818911</v>
      </c>
      <c r="P82" s="103">
        <v>1.666500017046928</v>
      </c>
      <c r="Q82" s="102">
        <v>2.3906699866056438</v>
      </c>
      <c r="R82" s="102">
        <v>2.04150003194809</v>
      </c>
      <c r="S82" s="102">
        <v>2.3604400157928471</v>
      </c>
      <c r="T82" s="102">
        <v>2.166065007448196</v>
      </c>
      <c r="U82" s="102">
        <v>2.8020125478506088</v>
      </c>
      <c r="V82" s="102">
        <v>3.1351875066757202</v>
      </c>
      <c r="W82" s="102">
        <v>2.0050899982452388</v>
      </c>
      <c r="X82" s="102">
        <v>2.4809599369764328</v>
      </c>
      <c r="Y82" s="102">
        <v>3.0575325489044189</v>
      </c>
      <c r="Z82" s="102">
        <v>2.4416775405406952</v>
      </c>
      <c r="AA82" s="102">
        <v>3.5466050207614899</v>
      </c>
      <c r="AB82" s="102">
        <v>4.0354125201702118</v>
      </c>
    </row>
    <row r="83" spans="1:28">
      <c r="A83" s="85" t="s">
        <v>53</v>
      </c>
      <c r="B83" s="74" t="s">
        <v>46</v>
      </c>
      <c r="C83" s="104" t="s">
        <v>193</v>
      </c>
      <c r="D83" s="104">
        <v>499.69999694824219</v>
      </c>
      <c r="E83" s="105">
        <v>511.70000457763672</v>
      </c>
      <c r="F83" s="104">
        <v>525.39999389648437</v>
      </c>
      <c r="G83" s="105">
        <v>699</v>
      </c>
      <c r="H83" s="104">
        <v>1152.8999938964839</v>
      </c>
      <c r="I83" s="104">
        <v>928.90000915527344</v>
      </c>
      <c r="J83" s="104">
        <v>736.5</v>
      </c>
      <c r="K83" s="104">
        <v>660.80000305175781</v>
      </c>
      <c r="L83" s="104">
        <v>400.5</v>
      </c>
      <c r="M83" s="105">
        <v>504.5</v>
      </c>
      <c r="N83" s="104">
        <v>454.60000610351562</v>
      </c>
      <c r="O83" s="104">
        <v>544.19999694824219</v>
      </c>
      <c r="P83" s="104">
        <v>557.09999084472656</v>
      </c>
      <c r="Q83" s="104">
        <v>711.60000610351562</v>
      </c>
      <c r="R83" s="104">
        <v>612.62398529052734</v>
      </c>
      <c r="S83" s="104">
        <v>581.75800323486328</v>
      </c>
      <c r="T83" s="104">
        <v>629.15699005126953</v>
      </c>
      <c r="U83" s="104">
        <v>676.82801055908203</v>
      </c>
      <c r="V83" s="104">
        <v>944.69198608398437</v>
      </c>
      <c r="W83" s="104">
        <v>942.07699584960937</v>
      </c>
      <c r="X83" s="104">
        <v>981.60400390625</v>
      </c>
      <c r="Y83" s="104">
        <v>965.27099609375</v>
      </c>
      <c r="Z83" s="104">
        <v>923.39399719238281</v>
      </c>
      <c r="AA83" s="104">
        <v>934.20099639892578</v>
      </c>
      <c r="AB83" s="104">
        <v>854.56999206542969</v>
      </c>
    </row>
    <row r="84" spans="1:28">
      <c r="A84" s="85" t="s">
        <v>36</v>
      </c>
      <c r="B84" s="74" t="s">
        <v>46</v>
      </c>
      <c r="C84" s="102">
        <v>160</v>
      </c>
      <c r="D84" s="102">
        <v>149</v>
      </c>
      <c r="E84" s="102">
        <v>107</v>
      </c>
      <c r="F84" s="102">
        <v>128</v>
      </c>
      <c r="G84" s="102">
        <v>132</v>
      </c>
      <c r="H84" s="102">
        <v>166</v>
      </c>
      <c r="I84" s="102">
        <v>152</v>
      </c>
      <c r="J84" s="102">
        <v>120</v>
      </c>
      <c r="K84" s="102">
        <v>103</v>
      </c>
      <c r="L84" s="102">
        <v>93</v>
      </c>
      <c r="M84" s="102">
        <v>81</v>
      </c>
      <c r="N84" s="102">
        <v>68</v>
      </c>
      <c r="O84" s="102">
        <v>76</v>
      </c>
      <c r="P84" s="102">
        <v>99</v>
      </c>
      <c r="Q84" s="102">
        <v>118</v>
      </c>
      <c r="R84" s="102">
        <v>124</v>
      </c>
      <c r="S84" s="102">
        <v>99</v>
      </c>
      <c r="T84" s="102">
        <v>97</v>
      </c>
      <c r="U84" s="102">
        <v>90</v>
      </c>
      <c r="V84" s="102">
        <v>109</v>
      </c>
      <c r="W84" s="102">
        <v>120</v>
      </c>
      <c r="X84" s="102">
        <v>107</v>
      </c>
      <c r="Y84" s="102">
        <v>134.05600000000001</v>
      </c>
      <c r="Z84" s="102">
        <v>157.245002746582</v>
      </c>
      <c r="AA84" s="102">
        <v>145.85259437561041</v>
      </c>
      <c r="AB84" s="102">
        <v>157.79400253295901</v>
      </c>
    </row>
    <row r="85" spans="1:28">
      <c r="A85" s="85" t="s">
        <v>54</v>
      </c>
      <c r="B85" s="74" t="s">
        <v>46</v>
      </c>
      <c r="C85" s="104">
        <v>56.800000190734863</v>
      </c>
      <c r="D85" s="104">
        <v>74.19999885559082</v>
      </c>
      <c r="E85" s="104">
        <v>71</v>
      </c>
      <c r="F85" s="104">
        <v>64.69999885559082</v>
      </c>
      <c r="G85" s="104">
        <v>56.59999942779541</v>
      </c>
      <c r="H85" s="104">
        <v>45.299999237060547</v>
      </c>
      <c r="I85" s="104">
        <v>44.800000190734863</v>
      </c>
      <c r="J85" s="104">
        <v>49.000000953674324</v>
      </c>
      <c r="K85" s="105">
        <v>51.899999618530273</v>
      </c>
      <c r="L85" s="104">
        <v>46.899999618530273</v>
      </c>
      <c r="M85" s="104">
        <v>44.399999618530273</v>
      </c>
      <c r="N85" s="104">
        <v>40.399999618530273</v>
      </c>
      <c r="O85" s="104">
        <v>40.90000057220459</v>
      </c>
      <c r="P85" s="104">
        <v>37.199999809265137</v>
      </c>
      <c r="Q85" s="104">
        <v>34.900000095367432</v>
      </c>
      <c r="R85" s="104">
        <v>35.900000095367432</v>
      </c>
      <c r="S85" s="104">
        <v>38.40000057220459</v>
      </c>
      <c r="T85" s="104">
        <v>39.199999809265137</v>
      </c>
      <c r="U85" s="104">
        <v>43.300000190734863</v>
      </c>
      <c r="V85" s="104">
        <v>62.300000190734863</v>
      </c>
      <c r="W85" s="104">
        <v>63.899998664855957</v>
      </c>
      <c r="X85" s="104">
        <v>64.5</v>
      </c>
      <c r="Y85" s="104">
        <v>66.100000381469727</v>
      </c>
      <c r="Z85" s="104">
        <v>59.59999942779541</v>
      </c>
      <c r="AA85" s="104">
        <v>57.899999618530273</v>
      </c>
      <c r="AB85" s="104">
        <v>59.300000190734863</v>
      </c>
    </row>
    <row r="86" spans="1:28">
      <c r="A86" s="85" t="s">
        <v>55</v>
      </c>
      <c r="B86" s="74" t="s">
        <v>46</v>
      </c>
      <c r="C86" s="102">
        <v>42</v>
      </c>
      <c r="D86" s="102">
        <v>43</v>
      </c>
      <c r="E86" s="102">
        <v>45</v>
      </c>
      <c r="F86" s="102">
        <v>43</v>
      </c>
      <c r="G86" s="102">
        <v>38</v>
      </c>
      <c r="H86" s="103">
        <v>35</v>
      </c>
      <c r="I86" s="103">
        <v>38.1</v>
      </c>
      <c r="J86" s="102">
        <v>33</v>
      </c>
      <c r="K86" s="102">
        <v>29</v>
      </c>
      <c r="L86" s="102">
        <v>30</v>
      </c>
      <c r="M86" s="102">
        <v>32</v>
      </c>
      <c r="N86" s="102">
        <v>32</v>
      </c>
      <c r="O86" s="102">
        <v>36</v>
      </c>
      <c r="P86" s="102">
        <v>36</v>
      </c>
      <c r="Q86" s="102">
        <v>36</v>
      </c>
      <c r="R86" s="102">
        <v>36.809000000000012</v>
      </c>
      <c r="S86" s="102">
        <v>29.1</v>
      </c>
      <c r="T86" s="102">
        <v>25.7</v>
      </c>
      <c r="U86" s="102">
        <v>28.7</v>
      </c>
      <c r="V86" s="102">
        <v>33.200000000000003</v>
      </c>
      <c r="W86" s="102">
        <v>33.900000000000013</v>
      </c>
      <c r="X86" s="102">
        <v>31.5</v>
      </c>
      <c r="Y86" s="102">
        <v>32.799999999999997</v>
      </c>
      <c r="Z86" s="102">
        <v>35.199999809265137</v>
      </c>
      <c r="AA86" s="102">
        <v>28.69999980926514</v>
      </c>
      <c r="AB86" s="102">
        <v>37.799999237060547</v>
      </c>
    </row>
    <row r="87" spans="1:28">
      <c r="A87" s="85" t="s">
        <v>38</v>
      </c>
      <c r="B87" s="74" t="s">
        <v>46</v>
      </c>
      <c r="C87" s="104" t="s">
        <v>193</v>
      </c>
      <c r="D87" s="104" t="s">
        <v>193</v>
      </c>
      <c r="E87" s="105">
        <v>628</v>
      </c>
      <c r="F87" s="104">
        <v>649.5</v>
      </c>
      <c r="G87" s="104">
        <v>684.25</v>
      </c>
      <c r="H87" s="104">
        <v>652.5</v>
      </c>
      <c r="I87" s="104">
        <v>599.72222222222217</v>
      </c>
      <c r="J87" s="104">
        <v>522.50000000000045</v>
      </c>
      <c r="K87" s="104">
        <v>415.49699974060059</v>
      </c>
      <c r="L87" s="105">
        <v>566</v>
      </c>
      <c r="M87" s="105">
        <v>774</v>
      </c>
      <c r="N87" s="104">
        <v>891</v>
      </c>
      <c r="O87" s="105">
        <v>902.8</v>
      </c>
      <c r="P87" s="104">
        <v>855</v>
      </c>
      <c r="Q87" s="104">
        <v>789.2</v>
      </c>
      <c r="R87" s="104">
        <v>708.8</v>
      </c>
      <c r="S87" s="104">
        <v>592</v>
      </c>
      <c r="T87" s="104">
        <v>402.3</v>
      </c>
      <c r="U87" s="104">
        <v>308.89999999999998</v>
      </c>
      <c r="V87" s="104">
        <v>363.2</v>
      </c>
      <c r="W87" s="104">
        <v>411.8</v>
      </c>
      <c r="X87" s="104">
        <v>417.7000000000001</v>
      </c>
      <c r="Y87" s="104">
        <v>414.4</v>
      </c>
      <c r="Z87" s="104">
        <v>407.29999160766602</v>
      </c>
      <c r="AA87" s="104">
        <v>347.39999771118158</v>
      </c>
      <c r="AB87" s="104">
        <v>285.27685451507568</v>
      </c>
    </row>
    <row r="88" spans="1:28">
      <c r="A88" s="85" t="s">
        <v>56</v>
      </c>
      <c r="B88" s="74" t="s">
        <v>46</v>
      </c>
      <c r="C88" s="102">
        <v>98.1</v>
      </c>
      <c r="D88" s="103">
        <v>82</v>
      </c>
      <c r="E88" s="102">
        <v>79.599999999999994</v>
      </c>
      <c r="F88" s="102">
        <v>95</v>
      </c>
      <c r="G88" s="102">
        <v>109</v>
      </c>
      <c r="H88" s="102">
        <v>112.9</v>
      </c>
      <c r="I88" s="102">
        <v>114.6</v>
      </c>
      <c r="J88" s="103">
        <v>103.7</v>
      </c>
      <c r="K88" s="103">
        <v>75.59999942779541</v>
      </c>
      <c r="L88" s="102">
        <v>62.099998950958252</v>
      </c>
      <c r="M88" s="102">
        <v>58.80000114440918</v>
      </c>
      <c r="N88" s="102">
        <v>64.399998664855957</v>
      </c>
      <c r="O88" s="102">
        <v>78</v>
      </c>
      <c r="P88" s="102">
        <v>89.40000057220459</v>
      </c>
      <c r="Q88" s="102">
        <v>88.100000381469727</v>
      </c>
      <c r="R88" s="102">
        <v>87.80000114440918</v>
      </c>
      <c r="S88" s="102">
        <v>85.999998092651367</v>
      </c>
      <c r="T88" s="102">
        <v>84.59999942779541</v>
      </c>
      <c r="U88" s="102">
        <v>81.70000171661377</v>
      </c>
      <c r="V88" s="102">
        <v>92.5</v>
      </c>
      <c r="W88" s="102">
        <v>95.19999885559082</v>
      </c>
      <c r="X88" s="102">
        <v>132.10000228881839</v>
      </c>
      <c r="Y88" s="102">
        <v>158.90000152587891</v>
      </c>
      <c r="Z88" s="102">
        <v>148.2999992370606</v>
      </c>
      <c r="AA88" s="102">
        <v>131.4999980926514</v>
      </c>
      <c r="AB88" s="102">
        <v>118.0999994277954</v>
      </c>
    </row>
    <row r="89" spans="1:28">
      <c r="A89" s="85" t="s">
        <v>57</v>
      </c>
      <c r="B89" s="74" t="s">
        <v>46</v>
      </c>
      <c r="C89" s="104" t="s">
        <v>193</v>
      </c>
      <c r="D89" s="104" t="s">
        <v>193</v>
      </c>
      <c r="E89" s="104" t="s">
        <v>193</v>
      </c>
      <c r="F89" s="104" t="s">
        <v>193</v>
      </c>
      <c r="G89" s="104">
        <v>113.2</v>
      </c>
      <c r="H89" s="104">
        <v>102.7</v>
      </c>
      <c r="I89" s="104">
        <v>89.4</v>
      </c>
      <c r="J89" s="105">
        <v>96.199999999999989</v>
      </c>
      <c r="K89" s="104">
        <v>106</v>
      </c>
      <c r="L89" s="105">
        <v>143.4</v>
      </c>
      <c r="M89" s="104">
        <v>153.5</v>
      </c>
      <c r="N89" s="104">
        <v>160</v>
      </c>
      <c r="O89" s="105">
        <v>146.80000000000001</v>
      </c>
      <c r="P89" s="104">
        <v>123.7</v>
      </c>
      <c r="Q89" s="104">
        <v>114.1</v>
      </c>
      <c r="R89" s="104">
        <v>95.5</v>
      </c>
      <c r="S89" s="104">
        <v>79.8</v>
      </c>
      <c r="T89" s="104">
        <v>58.896000000000001</v>
      </c>
      <c r="U89" s="104">
        <v>50.804000000000002</v>
      </c>
      <c r="V89" s="104">
        <v>69.747</v>
      </c>
      <c r="W89" s="104">
        <v>82.65625</v>
      </c>
      <c r="X89" s="104">
        <v>75.60899829864502</v>
      </c>
      <c r="Y89" s="104">
        <v>75.544000625610352</v>
      </c>
      <c r="Z89" s="104">
        <v>73.027248859405518</v>
      </c>
      <c r="AA89" s="104">
        <v>62.724998950958252</v>
      </c>
      <c r="AB89" s="104">
        <v>55.318001270294189</v>
      </c>
    </row>
    <row r="90" spans="1:28">
      <c r="A90" s="75" t="s">
        <v>40</v>
      </c>
      <c r="B90" s="74" t="s">
        <v>46</v>
      </c>
      <c r="C90" s="102" t="s">
        <v>193</v>
      </c>
      <c r="D90" s="102" t="s">
        <v>193</v>
      </c>
      <c r="E90" s="102" t="s">
        <v>193</v>
      </c>
      <c r="F90" s="102" t="s">
        <v>193</v>
      </c>
      <c r="G90" s="102" t="s">
        <v>193</v>
      </c>
      <c r="H90" s="102" t="s">
        <v>193</v>
      </c>
      <c r="I90" s="102" t="s">
        <v>193</v>
      </c>
      <c r="J90" s="102" t="s">
        <v>193</v>
      </c>
      <c r="K90" s="102" t="s">
        <v>193</v>
      </c>
      <c r="L90" s="102" t="s">
        <v>193</v>
      </c>
      <c r="M90" s="102">
        <v>18.734337091445919</v>
      </c>
      <c r="N90" s="102">
        <v>19.0163300037384</v>
      </c>
      <c r="O90" s="102">
        <v>17.4067497253418</v>
      </c>
      <c r="P90" s="102">
        <v>17.366107583045959</v>
      </c>
      <c r="Q90" s="102">
        <v>17.97460508346558</v>
      </c>
      <c r="R90" s="102">
        <v>17.235722303390499</v>
      </c>
      <c r="S90" s="102">
        <v>14.70199227333069</v>
      </c>
      <c r="T90" s="102">
        <v>10.8002552986145</v>
      </c>
      <c r="U90" s="102">
        <v>11.412622332572941</v>
      </c>
      <c r="V90" s="102">
        <v>13.699337482452391</v>
      </c>
      <c r="W90" s="102">
        <v>14.0255401134491</v>
      </c>
      <c r="X90" s="102">
        <v>13.692462623119351</v>
      </c>
      <c r="Y90" s="102">
        <v>15.80506002902985</v>
      </c>
      <c r="Z90" s="102">
        <v>15.88868778944016</v>
      </c>
      <c r="AA90" s="102">
        <v>14.19148504734039</v>
      </c>
      <c r="AB90" s="102">
        <v>11.73428481817246</v>
      </c>
    </row>
    <row r="91" spans="1:28">
      <c r="A91" s="85" t="s">
        <v>27</v>
      </c>
      <c r="B91" s="74" t="s">
        <v>46</v>
      </c>
      <c r="C91" s="104">
        <v>978.8</v>
      </c>
      <c r="D91" s="105">
        <v>913.69999999999993</v>
      </c>
      <c r="E91" s="104">
        <v>986.59999999999991</v>
      </c>
      <c r="F91" s="104">
        <v>1211.5999999999999</v>
      </c>
      <c r="G91" s="104">
        <v>1248.9000000000001</v>
      </c>
      <c r="H91" s="105">
        <v>1135.9000000000001</v>
      </c>
      <c r="I91" s="104">
        <v>1091.0999999999999</v>
      </c>
      <c r="J91" s="104">
        <v>992.09999999999991</v>
      </c>
      <c r="K91" s="105">
        <v>885.2</v>
      </c>
      <c r="L91" s="105">
        <v>734.8</v>
      </c>
      <c r="M91" s="105">
        <v>647.29999999999995</v>
      </c>
      <c r="N91" s="104">
        <v>496.4</v>
      </c>
      <c r="O91" s="104">
        <v>548.6199951171875</v>
      </c>
      <c r="P91" s="104">
        <v>557.54999542236328</v>
      </c>
      <c r="Q91" s="105">
        <v>532.65000152587891</v>
      </c>
      <c r="R91" s="104">
        <v>495.11000061035162</v>
      </c>
      <c r="S91" s="104">
        <v>444.88999938964838</v>
      </c>
      <c r="T91" s="104">
        <v>444.70999908447271</v>
      </c>
      <c r="U91" s="105">
        <v>594.5</v>
      </c>
      <c r="V91" s="105">
        <v>846.52999877929687</v>
      </c>
      <c r="W91" s="104">
        <v>858.03000640869141</v>
      </c>
      <c r="X91" s="104">
        <v>894.20997619628906</v>
      </c>
      <c r="Y91" s="104">
        <v>956.14000701904297</v>
      </c>
      <c r="Z91" s="104">
        <v>951.1199951171875</v>
      </c>
      <c r="AA91" s="104">
        <v>850.84999084472656</v>
      </c>
      <c r="AB91" s="104">
        <v>750.85001373291016</v>
      </c>
    </row>
    <row r="92" spans="1:28">
      <c r="A92" s="85" t="s">
        <v>43</v>
      </c>
      <c r="B92" s="74" t="s">
        <v>46</v>
      </c>
      <c r="C92" s="102">
        <v>34</v>
      </c>
      <c r="D92" s="102">
        <v>55</v>
      </c>
      <c r="E92" s="102">
        <v>85</v>
      </c>
      <c r="F92" s="103">
        <v>126</v>
      </c>
      <c r="G92" s="102">
        <v>121</v>
      </c>
      <c r="H92" s="102">
        <v>102</v>
      </c>
      <c r="I92" s="102">
        <v>106</v>
      </c>
      <c r="J92" s="102">
        <v>102</v>
      </c>
      <c r="K92" s="102">
        <v>79</v>
      </c>
      <c r="L92" s="102">
        <v>68</v>
      </c>
      <c r="M92" s="102">
        <v>57</v>
      </c>
      <c r="N92" s="102">
        <v>59</v>
      </c>
      <c r="O92" s="102">
        <v>64</v>
      </c>
      <c r="P92" s="102">
        <v>68</v>
      </c>
      <c r="Q92" s="103">
        <v>84.2</v>
      </c>
      <c r="R92" s="102">
        <v>120</v>
      </c>
      <c r="S92" s="102">
        <v>120.9</v>
      </c>
      <c r="T92" s="102">
        <v>117.52</v>
      </c>
      <c r="U92" s="102">
        <v>128.11000000000001</v>
      </c>
      <c r="V92" s="102">
        <v>156.22</v>
      </c>
      <c r="W92" s="102">
        <v>158.5</v>
      </c>
      <c r="X92" s="102">
        <v>149.69999999999999</v>
      </c>
      <c r="Y92" s="102">
        <v>153.30000000000001</v>
      </c>
      <c r="Z92" s="102">
        <v>156.20000457763669</v>
      </c>
      <c r="AA92" s="102">
        <v>152.59999847412109</v>
      </c>
      <c r="AB92" s="102">
        <v>132.1000003814697</v>
      </c>
    </row>
    <row r="93" spans="1:28">
      <c r="A93" s="85" t="s">
        <v>58</v>
      </c>
      <c r="B93" s="74" t="s">
        <v>46</v>
      </c>
      <c r="C93" s="104" t="s">
        <v>193</v>
      </c>
      <c r="D93" s="104">
        <v>21.165999412536621</v>
      </c>
      <c r="E93" s="104">
        <v>29.073999881744388</v>
      </c>
      <c r="F93" s="104">
        <v>41.094000339508057</v>
      </c>
      <c r="G93" s="104">
        <v>35.298999309539802</v>
      </c>
      <c r="H93" s="104">
        <v>30.802000045776371</v>
      </c>
      <c r="I93" s="104">
        <v>26.0620002746582</v>
      </c>
      <c r="J93" s="104">
        <v>33.356999397277832</v>
      </c>
      <c r="K93" s="104">
        <v>31.971000194549561</v>
      </c>
      <c r="L93" s="104">
        <v>31.88199949264526</v>
      </c>
      <c r="M93" s="104">
        <v>27.126000642776489</v>
      </c>
      <c r="N93" s="104">
        <v>31.776999950408939</v>
      </c>
      <c r="O93" s="104">
        <v>32.647000789642327</v>
      </c>
      <c r="P93" s="104">
        <v>50.265999794006348</v>
      </c>
      <c r="Q93" s="104">
        <v>44.705999374389648</v>
      </c>
      <c r="R93" s="104">
        <v>50.333000183105469</v>
      </c>
      <c r="S93" s="104">
        <v>46.710000991821289</v>
      </c>
      <c r="T93" s="104">
        <v>42.622000694274902</v>
      </c>
      <c r="U93" s="104">
        <v>42.706000328063972</v>
      </c>
      <c r="V93" s="104">
        <v>52.10200023651123</v>
      </c>
      <c r="W93" s="104">
        <v>48.956999778747559</v>
      </c>
      <c r="X93" s="104">
        <v>48.540000915527337</v>
      </c>
      <c r="Y93" s="104">
        <v>52.894000053405762</v>
      </c>
      <c r="Z93" s="104">
        <v>53.730998992919922</v>
      </c>
      <c r="AA93" s="104">
        <v>53.640000343322747</v>
      </c>
      <c r="AB93" s="104">
        <v>53.158999443054199</v>
      </c>
    </row>
    <row r="94" spans="1:28">
      <c r="A94" s="85" t="s">
        <v>59</v>
      </c>
      <c r="B94" s="74" t="s">
        <v>46</v>
      </c>
      <c r="C94" s="102">
        <v>886</v>
      </c>
      <c r="D94" s="102">
        <v>960</v>
      </c>
      <c r="E94" s="102">
        <v>1006</v>
      </c>
      <c r="F94" s="102">
        <v>1013</v>
      </c>
      <c r="G94" s="102">
        <v>994</v>
      </c>
      <c r="H94" s="102">
        <v>933</v>
      </c>
      <c r="I94" s="102">
        <v>820</v>
      </c>
      <c r="J94" s="102">
        <v>852</v>
      </c>
      <c r="K94" s="102">
        <v>827</v>
      </c>
      <c r="L94" s="102">
        <v>890</v>
      </c>
      <c r="M94" s="103">
        <v>705</v>
      </c>
      <c r="N94" s="102">
        <v>863</v>
      </c>
      <c r="O94" s="102">
        <v>980</v>
      </c>
      <c r="P94" s="102">
        <v>976</v>
      </c>
      <c r="Q94" s="102">
        <v>920</v>
      </c>
      <c r="R94" s="102">
        <v>882</v>
      </c>
      <c r="S94" s="102">
        <v>832</v>
      </c>
      <c r="T94" s="102">
        <v>872</v>
      </c>
      <c r="U94" s="102">
        <v>897</v>
      </c>
      <c r="V94" s="102">
        <v>1126</v>
      </c>
      <c r="W94" s="102">
        <v>962</v>
      </c>
      <c r="X94" s="102">
        <v>832</v>
      </c>
      <c r="Y94" s="102">
        <v>775</v>
      </c>
      <c r="Z94" s="102">
        <v>856</v>
      </c>
      <c r="AA94" s="102">
        <v>858</v>
      </c>
      <c r="AB94" s="102">
        <v>919</v>
      </c>
    </row>
    <row r="95" spans="1:28">
      <c r="A95" s="85" t="s">
        <v>60</v>
      </c>
      <c r="B95" s="74" t="s">
        <v>46</v>
      </c>
      <c r="C95" s="104">
        <v>598.1</v>
      </c>
      <c r="D95" s="104">
        <v>770</v>
      </c>
      <c r="E95" s="104">
        <v>802</v>
      </c>
      <c r="F95" s="105">
        <v>848</v>
      </c>
      <c r="G95" s="104">
        <v>752</v>
      </c>
      <c r="H95" s="104">
        <v>689</v>
      </c>
      <c r="I95" s="104">
        <v>657</v>
      </c>
      <c r="J95" s="104">
        <v>590</v>
      </c>
      <c r="K95" s="104">
        <v>525</v>
      </c>
      <c r="L95" s="104">
        <v>519</v>
      </c>
      <c r="M95" s="104">
        <v>505</v>
      </c>
      <c r="N95" s="104">
        <v>449</v>
      </c>
      <c r="O95" s="104">
        <v>501.32100677490229</v>
      </c>
      <c r="P95" s="104">
        <v>526.73100280761719</v>
      </c>
      <c r="Q95" s="104">
        <v>526.56800079345703</v>
      </c>
      <c r="R95" s="104">
        <v>563.44699096679687</v>
      </c>
      <c r="S95" s="104">
        <v>647.08599853515625</v>
      </c>
      <c r="T95" s="104">
        <v>668.47799682617187</v>
      </c>
      <c r="U95" s="104">
        <v>666.08499145507812</v>
      </c>
      <c r="V95" s="104">
        <v>876.68800354003906</v>
      </c>
      <c r="W95" s="104">
        <v>887.33999633789062</v>
      </c>
      <c r="X95" s="104">
        <v>926.2760009765625</v>
      </c>
      <c r="Y95" s="104">
        <v>981.82099914550781</v>
      </c>
      <c r="Z95" s="104">
        <v>951.33000183105469</v>
      </c>
      <c r="AA95" s="104">
        <v>730.9739990234375</v>
      </c>
      <c r="AB95" s="104">
        <v>691.552001953125</v>
      </c>
    </row>
    <row r="96" spans="1:28">
      <c r="A96" s="85" t="s">
        <v>61</v>
      </c>
      <c r="B96" s="74" t="s">
        <v>46</v>
      </c>
      <c r="C96" s="102">
        <v>2510</v>
      </c>
      <c r="D96" s="102">
        <v>2932</v>
      </c>
      <c r="E96" s="102">
        <v>3076</v>
      </c>
      <c r="F96" s="102">
        <v>2878</v>
      </c>
      <c r="G96" s="103">
        <v>2693</v>
      </c>
      <c r="H96" s="102">
        <v>2590</v>
      </c>
      <c r="I96" s="102">
        <v>2545</v>
      </c>
      <c r="J96" s="102">
        <v>2423</v>
      </c>
      <c r="K96" s="102">
        <v>2286</v>
      </c>
      <c r="L96" s="102">
        <v>2204</v>
      </c>
      <c r="M96" s="103">
        <v>2104</v>
      </c>
      <c r="N96" s="102">
        <v>2371</v>
      </c>
      <c r="O96" s="102">
        <v>2683</v>
      </c>
      <c r="P96" s="102">
        <v>2746</v>
      </c>
      <c r="Q96" s="102">
        <v>2637</v>
      </c>
      <c r="R96" s="102">
        <v>2521</v>
      </c>
      <c r="S96" s="102">
        <v>2353</v>
      </c>
      <c r="T96" s="102">
        <v>2342</v>
      </c>
      <c r="U96" s="102">
        <v>2830</v>
      </c>
      <c r="V96" s="102">
        <v>3759</v>
      </c>
      <c r="W96" s="102">
        <v>3856</v>
      </c>
      <c r="X96" s="102">
        <v>3634</v>
      </c>
      <c r="Y96" s="102">
        <v>3451</v>
      </c>
      <c r="Z96" s="102">
        <v>3324</v>
      </c>
      <c r="AA96" s="102">
        <v>2853</v>
      </c>
      <c r="AB96" s="102">
        <v>2467</v>
      </c>
    </row>
    <row r="97" spans="1:28">
      <c r="A97" s="85" t="s">
        <v>254</v>
      </c>
      <c r="B97" s="74" t="s">
        <v>46</v>
      </c>
      <c r="C97" s="104">
        <v>9225.0404830288135</v>
      </c>
      <c r="D97" s="104">
        <v>10591.65099454737</v>
      </c>
      <c r="E97" s="104">
        <v>11834.20900838566</v>
      </c>
      <c r="F97" s="104">
        <v>12109.43525117273</v>
      </c>
      <c r="G97" s="104">
        <v>12131.29070340408</v>
      </c>
      <c r="H97" s="104">
        <v>12028.034209856491</v>
      </c>
      <c r="I97" s="104">
        <v>11673.52179939716</v>
      </c>
      <c r="J97" s="104">
        <v>11116.226451212649</v>
      </c>
      <c r="K97" s="104">
        <v>10617.566894445061</v>
      </c>
      <c r="L97" s="104">
        <v>10372.94555198208</v>
      </c>
      <c r="M97" s="104">
        <v>9834.8416069193318</v>
      </c>
      <c r="N97" s="104">
        <v>9926.7181332010787</v>
      </c>
      <c r="O97" s="104">
        <v>10591.87206231747</v>
      </c>
      <c r="P97" s="104">
        <v>10717.510676669001</v>
      </c>
      <c r="Q97" s="104">
        <v>10648.70230471218</v>
      </c>
      <c r="R97" s="104">
        <v>10359.037316553589</v>
      </c>
      <c r="S97" s="104">
        <v>9720.1856824531551</v>
      </c>
      <c r="T97" s="104">
        <v>9227.2064967606075</v>
      </c>
      <c r="U97" s="104">
        <v>9743.0015822366477</v>
      </c>
      <c r="V97" s="104">
        <v>12493.63595053959</v>
      </c>
      <c r="W97" s="104">
        <v>12430.950621047739</v>
      </c>
      <c r="X97" s="104">
        <v>11936.15095602644</v>
      </c>
      <c r="Y97" s="104">
        <v>12019.9419168247</v>
      </c>
      <c r="Z97" s="104">
        <v>11863.35551568866</v>
      </c>
      <c r="AA97" s="104">
        <v>10958.37646922469</v>
      </c>
      <c r="AB97" s="104">
        <v>10131.44545704126</v>
      </c>
    </row>
    <row r="98" spans="1:28">
      <c r="A98" s="75" t="s">
        <v>508</v>
      </c>
      <c r="B98" s="74" t="s">
        <v>46</v>
      </c>
      <c r="C98" s="102">
        <v>4493.7624824947543</v>
      </c>
      <c r="D98" s="102">
        <v>4595.6100000023844</v>
      </c>
      <c r="E98" s="102">
        <v>5558.4640025377284</v>
      </c>
      <c r="F98" s="102">
        <v>5937.238260247892</v>
      </c>
      <c r="G98" s="102">
        <v>6105.92070204223</v>
      </c>
      <c r="H98" s="102">
        <v>5779.3772162499181</v>
      </c>
      <c r="I98" s="102">
        <v>5626.5787894408022</v>
      </c>
      <c r="J98" s="102">
        <v>5318.2684490916818</v>
      </c>
      <c r="K98" s="102">
        <v>4854.0098874221994</v>
      </c>
      <c r="L98" s="102">
        <v>4839.7885541373807</v>
      </c>
      <c r="M98" s="102">
        <v>4634.8546062307787</v>
      </c>
      <c r="N98" s="102">
        <v>4313.0281157030622</v>
      </c>
      <c r="O98" s="102">
        <v>4469.937059124567</v>
      </c>
      <c r="P98" s="102">
        <v>4496.0486908138992</v>
      </c>
      <c r="Q98" s="102">
        <v>4522.8772995203726</v>
      </c>
      <c r="R98" s="102">
        <v>4622.9363287568094</v>
      </c>
      <c r="S98" s="102">
        <v>4341.2516798973083</v>
      </c>
      <c r="T98" s="102">
        <v>3870.2965079758169</v>
      </c>
      <c r="U98" s="102">
        <v>3847.0335693582301</v>
      </c>
      <c r="V98" s="102">
        <v>4852.7889607629777</v>
      </c>
      <c r="W98" s="102">
        <v>4899.74725630188</v>
      </c>
      <c r="X98" s="102">
        <v>4868.0259465507279</v>
      </c>
      <c r="Y98" s="102">
        <v>5214.8789341320989</v>
      </c>
      <c r="Z98" s="102">
        <v>5214.6934578120708</v>
      </c>
      <c r="AA98" s="102">
        <v>4762.0254742205143</v>
      </c>
      <c r="AB98" s="102">
        <v>4383.6814673841</v>
      </c>
    </row>
    <row r="99" spans="1:28">
      <c r="A99" s="75" t="s">
        <v>509</v>
      </c>
      <c r="B99" s="74" t="s">
        <v>46</v>
      </c>
      <c r="C99" s="104">
        <v>4491.9194825000004</v>
      </c>
      <c r="D99" s="104">
        <v>4591.7999999999993</v>
      </c>
      <c r="E99" s="104">
        <v>4802.3</v>
      </c>
      <c r="F99" s="104">
        <v>5063.5</v>
      </c>
      <c r="G99" s="104">
        <v>5095.0421999999999</v>
      </c>
      <c r="H99" s="104">
        <v>4800.7508099999995</v>
      </c>
      <c r="I99" s="104">
        <v>4727.8434800000014</v>
      </c>
      <c r="J99" s="104">
        <v>4491.9531200000001</v>
      </c>
      <c r="K99" s="104">
        <v>4103.3587899999993</v>
      </c>
      <c r="L99" s="104">
        <v>3877.6424197138981</v>
      </c>
      <c r="M99" s="104">
        <v>3449.5714728375078</v>
      </c>
      <c r="N99" s="104">
        <v>3033.4267844018941</v>
      </c>
      <c r="O99" s="104">
        <v>3214.1049705529208</v>
      </c>
      <c r="P99" s="104">
        <v>3308.4716024340391</v>
      </c>
      <c r="Q99" s="104">
        <v>3400.5528053015469</v>
      </c>
      <c r="R99" s="104">
        <v>3615.3642439246182</v>
      </c>
      <c r="S99" s="104">
        <v>3484.1026412487031</v>
      </c>
      <c r="T99" s="104">
        <v>3272.2155206692219</v>
      </c>
      <c r="U99" s="104">
        <v>3345.681334943175</v>
      </c>
      <c r="V99" s="104">
        <v>4193.4135838460934</v>
      </c>
      <c r="W99" s="104">
        <v>4175.1395704746246</v>
      </c>
      <c r="X99" s="104">
        <v>4171.699619528652</v>
      </c>
      <c r="Y99" s="104">
        <v>4509.0488322315214</v>
      </c>
      <c r="Z99" s="104">
        <v>4533.3381275832653</v>
      </c>
      <c r="AA99" s="104">
        <v>4188.3671807348728</v>
      </c>
      <c r="AB99" s="104">
        <v>3907.8500363528728</v>
      </c>
    </row>
    <row r="100" spans="1:28">
      <c r="A100" s="75" t="s">
        <v>510</v>
      </c>
      <c r="B100" s="74" t="s">
        <v>46</v>
      </c>
      <c r="C100" s="102">
        <v>4493.7624824947543</v>
      </c>
      <c r="D100" s="102">
        <v>4595.6100000023844</v>
      </c>
      <c r="E100" s="102">
        <v>5558.4640025377284</v>
      </c>
      <c r="F100" s="102">
        <v>5937.238260247892</v>
      </c>
      <c r="G100" s="102">
        <v>6105.92070204223</v>
      </c>
      <c r="H100" s="102">
        <v>5779.3772162499181</v>
      </c>
      <c r="I100" s="102">
        <v>5626.5787894408022</v>
      </c>
      <c r="J100" s="102">
        <v>5318.2684490916818</v>
      </c>
      <c r="K100" s="102">
        <v>4854.0098874221994</v>
      </c>
      <c r="L100" s="102">
        <v>4839.7885541373807</v>
      </c>
      <c r="M100" s="102">
        <v>5111.4086286621523</v>
      </c>
      <c r="N100" s="102">
        <v>4781.174273548917</v>
      </c>
      <c r="O100" s="102">
        <v>5017.9036003552465</v>
      </c>
      <c r="P100" s="102">
        <v>4921.7094673694373</v>
      </c>
      <c r="Q100" s="102">
        <v>4969.625085744261</v>
      </c>
      <c r="R100" s="102">
        <v>4994.7802303016178</v>
      </c>
      <c r="S100" s="102">
        <v>4688.9126677513123</v>
      </c>
      <c r="T100" s="102">
        <v>4179.2332816038133</v>
      </c>
      <c r="U100" s="102">
        <v>4134.5254163964983</v>
      </c>
      <c r="V100" s="102">
        <v>5194.1406257829667</v>
      </c>
      <c r="W100" s="102">
        <v>5250.7049176027776</v>
      </c>
      <c r="X100" s="102">
        <v>5225.3401432863484</v>
      </c>
      <c r="Y100" s="102">
        <v>5563.017813371659</v>
      </c>
      <c r="Z100" s="102">
        <v>5568.2030228078374</v>
      </c>
      <c r="AA100" s="102">
        <v>5089.5389695465574</v>
      </c>
      <c r="AB100" s="102">
        <v>4677.5214737355709</v>
      </c>
    </row>
    <row r="101" spans="1:28">
      <c r="A101" s="106" t="s">
        <v>531</v>
      </c>
    </row>
    <row r="104" spans="1:28" ht="24">
      <c r="A104" s="66" t="s">
        <v>245</v>
      </c>
    </row>
    <row r="105" spans="1:28">
      <c r="A105" s="1160" t="s">
        <v>246</v>
      </c>
      <c r="B105" s="1161"/>
      <c r="C105" s="1130" t="s">
        <v>251</v>
      </c>
      <c r="D105" s="1131"/>
      <c r="E105" s="1131"/>
      <c r="F105" s="1131"/>
      <c r="G105" s="1131"/>
      <c r="H105" s="1131"/>
      <c r="I105" s="1131"/>
      <c r="J105" s="1131"/>
      <c r="K105" s="1131"/>
      <c r="L105" s="1131"/>
      <c r="M105" s="1131"/>
      <c r="N105" s="1131"/>
      <c r="O105" s="1131"/>
      <c r="P105" s="1131"/>
      <c r="Q105" s="1131"/>
      <c r="R105" s="1131"/>
      <c r="S105" s="1131"/>
      <c r="T105" s="1131"/>
      <c r="U105" s="1131"/>
      <c r="V105" s="1131"/>
      <c r="W105" s="1131"/>
      <c r="X105" s="1131"/>
      <c r="Y105" s="1131"/>
      <c r="Z105" s="1131"/>
      <c r="AA105" s="1131"/>
      <c r="AB105" s="1132"/>
    </row>
    <row r="106" spans="1:28">
      <c r="A106" s="1160" t="s">
        <v>248</v>
      </c>
      <c r="B106" s="1161"/>
      <c r="C106" s="1130" t="s">
        <v>249</v>
      </c>
      <c r="D106" s="1131"/>
      <c r="E106" s="1131"/>
      <c r="F106" s="1131"/>
      <c r="G106" s="1131"/>
      <c r="H106" s="1131"/>
      <c r="I106" s="1131"/>
      <c r="J106" s="1131"/>
      <c r="K106" s="1131"/>
      <c r="L106" s="1131"/>
      <c r="M106" s="1131"/>
      <c r="N106" s="1131"/>
      <c r="O106" s="1131"/>
      <c r="P106" s="1131"/>
      <c r="Q106" s="1131"/>
      <c r="R106" s="1131"/>
      <c r="S106" s="1131"/>
      <c r="T106" s="1131"/>
      <c r="U106" s="1131"/>
      <c r="V106" s="1131"/>
      <c r="W106" s="1131"/>
      <c r="X106" s="1131"/>
      <c r="Y106" s="1131"/>
      <c r="Z106" s="1131"/>
      <c r="AA106" s="1131"/>
      <c r="AB106" s="1132"/>
    </row>
    <row r="107" spans="1:28">
      <c r="A107" s="1160" t="s">
        <v>252</v>
      </c>
      <c r="B107" s="1161"/>
      <c r="C107" s="1130" t="s">
        <v>256</v>
      </c>
      <c r="D107" s="1131"/>
      <c r="E107" s="1131"/>
      <c r="F107" s="1131"/>
      <c r="G107" s="1131"/>
      <c r="H107" s="1131"/>
      <c r="I107" s="1131"/>
      <c r="J107" s="1131"/>
      <c r="K107" s="1131"/>
      <c r="L107" s="1131"/>
      <c r="M107" s="1131"/>
      <c r="N107" s="1131"/>
      <c r="O107" s="1131"/>
      <c r="P107" s="1131"/>
      <c r="Q107" s="1131"/>
      <c r="R107" s="1131"/>
      <c r="S107" s="1131"/>
      <c r="T107" s="1131"/>
      <c r="U107" s="1131"/>
      <c r="V107" s="1131"/>
      <c r="W107" s="1131"/>
      <c r="X107" s="1131"/>
      <c r="Y107" s="1131"/>
      <c r="Z107" s="1131"/>
      <c r="AA107" s="1131"/>
      <c r="AB107" s="1132"/>
    </row>
    <row r="108" spans="1:28">
      <c r="A108" s="1160" t="s">
        <v>227</v>
      </c>
      <c r="B108" s="1161"/>
      <c r="C108" s="1130" t="s">
        <v>250</v>
      </c>
      <c r="D108" s="1131"/>
      <c r="E108" s="1131"/>
      <c r="F108" s="1131"/>
      <c r="G108" s="1131"/>
      <c r="H108" s="1131"/>
      <c r="I108" s="1131"/>
      <c r="J108" s="1131"/>
      <c r="K108" s="1131"/>
      <c r="L108" s="1131"/>
      <c r="M108" s="1131"/>
      <c r="N108" s="1131"/>
      <c r="O108" s="1131"/>
      <c r="P108" s="1131"/>
      <c r="Q108" s="1131"/>
      <c r="R108" s="1131"/>
      <c r="S108" s="1131"/>
      <c r="T108" s="1131"/>
      <c r="U108" s="1131"/>
      <c r="V108" s="1131"/>
      <c r="W108" s="1131"/>
      <c r="X108" s="1131"/>
      <c r="Y108" s="1131"/>
      <c r="Z108" s="1131"/>
      <c r="AA108" s="1131"/>
      <c r="AB108" s="1132"/>
    </row>
    <row r="109" spans="1:28">
      <c r="A109" s="1160" t="s">
        <v>187</v>
      </c>
      <c r="B109" s="1161"/>
      <c r="C109" s="1130" t="s">
        <v>530</v>
      </c>
      <c r="D109" s="1131"/>
      <c r="E109" s="1131"/>
      <c r="F109" s="1131"/>
      <c r="G109" s="1131"/>
      <c r="H109" s="1131"/>
      <c r="I109" s="1131"/>
      <c r="J109" s="1131"/>
      <c r="K109" s="1131"/>
      <c r="L109" s="1131"/>
      <c r="M109" s="1131"/>
      <c r="N109" s="1131"/>
      <c r="O109" s="1131"/>
      <c r="P109" s="1131"/>
      <c r="Q109" s="1131"/>
      <c r="R109" s="1131"/>
      <c r="S109" s="1131"/>
      <c r="T109" s="1131"/>
      <c r="U109" s="1131"/>
      <c r="V109" s="1131"/>
      <c r="W109" s="1131"/>
      <c r="X109" s="1131"/>
      <c r="Y109" s="1131"/>
      <c r="Z109" s="1131"/>
      <c r="AA109" s="1131"/>
      <c r="AB109" s="1132"/>
    </row>
    <row r="110" spans="1:28">
      <c r="A110" s="1128" t="s">
        <v>133</v>
      </c>
      <c r="B110" s="1129"/>
      <c r="C110" s="72" t="s">
        <v>188</v>
      </c>
      <c r="D110" s="72" t="s">
        <v>189</v>
      </c>
      <c r="E110" s="72" t="s">
        <v>190</v>
      </c>
      <c r="F110" s="72" t="s">
        <v>191</v>
      </c>
      <c r="G110" s="72" t="s">
        <v>192</v>
      </c>
      <c r="H110" s="72" t="s">
        <v>87</v>
      </c>
      <c r="I110" s="72" t="s">
        <v>88</v>
      </c>
      <c r="J110" s="72" t="s">
        <v>89</v>
      </c>
      <c r="K110" s="72" t="s">
        <v>90</v>
      </c>
      <c r="L110" s="72" t="s">
        <v>91</v>
      </c>
      <c r="M110" s="72" t="s">
        <v>92</v>
      </c>
      <c r="N110" s="72" t="s">
        <v>93</v>
      </c>
      <c r="O110" s="72" t="s">
        <v>94</v>
      </c>
      <c r="P110" s="72" t="s">
        <v>95</v>
      </c>
      <c r="Q110" s="72" t="s">
        <v>96</v>
      </c>
      <c r="R110" s="72" t="s">
        <v>97</v>
      </c>
      <c r="S110" s="72" t="s">
        <v>98</v>
      </c>
      <c r="T110" s="72" t="s">
        <v>99</v>
      </c>
      <c r="U110" s="72" t="s">
        <v>100</v>
      </c>
      <c r="V110" s="72" t="s">
        <v>101</v>
      </c>
      <c r="W110" s="72" t="s">
        <v>102</v>
      </c>
      <c r="X110" s="72" t="s">
        <v>103</v>
      </c>
      <c r="Y110" s="72" t="s">
        <v>104</v>
      </c>
      <c r="Z110" s="72" t="s">
        <v>125</v>
      </c>
      <c r="AA110" s="72" t="s">
        <v>136</v>
      </c>
      <c r="AB110" s="72" t="s">
        <v>505</v>
      </c>
    </row>
    <row r="111" spans="1:28">
      <c r="A111" s="73" t="s">
        <v>84</v>
      </c>
      <c r="B111" s="74" t="s">
        <v>46</v>
      </c>
      <c r="C111" s="74" t="s">
        <v>46</v>
      </c>
      <c r="D111" s="74" t="s">
        <v>46</v>
      </c>
      <c r="E111" s="74" t="s">
        <v>46</v>
      </c>
      <c r="F111" s="74" t="s">
        <v>46</v>
      </c>
      <c r="G111" s="74" t="s">
        <v>46</v>
      </c>
      <c r="H111" s="74" t="s">
        <v>46</v>
      </c>
      <c r="I111" s="74" t="s">
        <v>46</v>
      </c>
      <c r="J111" s="74" t="s">
        <v>46</v>
      </c>
      <c r="K111" s="74" t="s">
        <v>46</v>
      </c>
      <c r="L111" s="74" t="s">
        <v>46</v>
      </c>
      <c r="M111" s="74" t="s">
        <v>46</v>
      </c>
      <c r="N111" s="74" t="s">
        <v>46</v>
      </c>
      <c r="O111" s="74" t="s">
        <v>46</v>
      </c>
      <c r="P111" s="74" t="s">
        <v>46</v>
      </c>
      <c r="Q111" s="74" t="s">
        <v>46</v>
      </c>
      <c r="R111" s="74" t="s">
        <v>46</v>
      </c>
      <c r="S111" s="74" t="s">
        <v>46</v>
      </c>
      <c r="T111" s="74" t="s">
        <v>46</v>
      </c>
      <c r="U111" s="74" t="s">
        <v>46</v>
      </c>
      <c r="V111" s="74" t="s">
        <v>46</v>
      </c>
      <c r="W111" s="74" t="s">
        <v>46</v>
      </c>
      <c r="X111" s="74" t="s">
        <v>46</v>
      </c>
      <c r="Y111" s="74" t="s">
        <v>46</v>
      </c>
      <c r="Z111" s="74" t="s">
        <v>46</v>
      </c>
      <c r="AA111" s="74" t="s">
        <v>46</v>
      </c>
      <c r="AB111" s="74" t="s">
        <v>46</v>
      </c>
    </row>
    <row r="112" spans="1:28">
      <c r="A112" s="85" t="s">
        <v>45</v>
      </c>
      <c r="B112" s="74" t="s">
        <v>46</v>
      </c>
      <c r="C112" s="102">
        <v>78.61</v>
      </c>
      <c r="D112" s="102">
        <v>112.9909973144531</v>
      </c>
      <c r="E112" s="102">
        <v>126.2179985046387</v>
      </c>
      <c r="F112" s="102">
        <v>124.3470001220703</v>
      </c>
      <c r="G112" s="102">
        <v>105.3989982604981</v>
      </c>
      <c r="H112" s="102">
        <v>95.176998138427734</v>
      </c>
      <c r="I112" s="102">
        <v>93.618000030517578</v>
      </c>
      <c r="J112" s="102">
        <v>95.633998870849609</v>
      </c>
      <c r="K112" s="102">
        <v>86.693000793457031</v>
      </c>
      <c r="L112" s="102">
        <v>81.647998809814453</v>
      </c>
      <c r="M112" s="102">
        <v>75.805999755859375</v>
      </c>
      <c r="N112" s="103">
        <v>78.042999267578125</v>
      </c>
      <c r="O112" s="102">
        <v>77.761997222900391</v>
      </c>
      <c r="P112" s="102">
        <v>68.996999740600586</v>
      </c>
      <c r="Q112" s="102">
        <v>60.607000350952148</v>
      </c>
      <c r="R112" s="102">
        <v>56.089000701904297</v>
      </c>
      <c r="S112" s="102">
        <v>55.441999435424812</v>
      </c>
      <c r="T112" s="102">
        <v>52.694999694824219</v>
      </c>
      <c r="U112" s="102">
        <v>53.631999969482422</v>
      </c>
      <c r="V112" s="102">
        <v>77.768001556396484</v>
      </c>
      <c r="W112" s="102">
        <v>71.438999176025391</v>
      </c>
      <c r="X112" s="102">
        <v>67.240001678466797</v>
      </c>
      <c r="Y112" s="102">
        <v>72.919998168945313</v>
      </c>
      <c r="Z112" s="102">
        <v>85.959999084472656</v>
      </c>
      <c r="AA112" s="102">
        <v>85.639999389648438</v>
      </c>
      <c r="AB112" s="102">
        <v>88.040000915527344</v>
      </c>
    </row>
    <row r="113" spans="1:28">
      <c r="A113" s="85" t="s">
        <v>37</v>
      </c>
      <c r="B113" s="74" t="s">
        <v>46</v>
      </c>
      <c r="C113" s="104" t="s">
        <v>193</v>
      </c>
      <c r="D113" s="104" t="s">
        <v>193</v>
      </c>
      <c r="E113" s="104" t="s">
        <v>193</v>
      </c>
      <c r="F113" s="104" t="s">
        <v>193</v>
      </c>
      <c r="G113" s="104">
        <v>19.739000000000001</v>
      </c>
      <c r="H113" s="104">
        <v>21.082000000000001</v>
      </c>
      <c r="I113" s="104">
        <v>22.733000000000001</v>
      </c>
      <c r="J113" s="104">
        <v>22.981999999999999</v>
      </c>
      <c r="K113" s="104">
        <v>20.311</v>
      </c>
      <c r="L113" s="105">
        <v>16.343</v>
      </c>
      <c r="M113" s="105">
        <v>15.032</v>
      </c>
      <c r="N113" s="104">
        <v>15.275</v>
      </c>
      <c r="O113" s="104">
        <v>15.414</v>
      </c>
      <c r="P113" s="105">
        <v>20.433</v>
      </c>
      <c r="Q113" s="104">
        <v>25.095000267028809</v>
      </c>
      <c r="R113" s="104">
        <v>27.964999198913571</v>
      </c>
      <c r="S113" s="104">
        <v>26.822000503540039</v>
      </c>
      <c r="T113" s="104">
        <v>25.921000480651859</v>
      </c>
      <c r="U113" s="104">
        <v>23.019000053405762</v>
      </c>
      <c r="V113" s="104">
        <v>32.591000556945801</v>
      </c>
      <c r="W113" s="104">
        <v>30.060000419616699</v>
      </c>
      <c r="X113" s="104">
        <v>27.10099983215332</v>
      </c>
      <c r="Y113" s="104">
        <v>30.795000076293949</v>
      </c>
      <c r="Z113" s="104">
        <v>34.703001022338867</v>
      </c>
      <c r="AA113" s="104">
        <v>34.11500072479248</v>
      </c>
      <c r="AB113" s="104">
        <v>30.771000862121578</v>
      </c>
    </row>
    <row r="114" spans="1:28">
      <c r="A114" s="85" t="s">
        <v>21</v>
      </c>
      <c r="B114" s="74" t="s">
        <v>46</v>
      </c>
      <c r="C114" s="102">
        <v>56.632289591999992</v>
      </c>
      <c r="D114" s="102">
        <v>58.358788214999997</v>
      </c>
      <c r="E114" s="103">
        <v>53.451300000000003</v>
      </c>
      <c r="F114" s="102">
        <v>65.344699999999989</v>
      </c>
      <c r="G114" s="102">
        <v>77.465800000000002</v>
      </c>
      <c r="H114" s="102">
        <v>75.5702</v>
      </c>
      <c r="I114" s="102">
        <v>70.040300000000002</v>
      </c>
      <c r="J114" s="102">
        <v>69.387500000000003</v>
      </c>
      <c r="K114" s="103">
        <v>72.218600000000009</v>
      </c>
      <c r="L114" s="103">
        <v>55.876519999999999</v>
      </c>
      <c r="M114" s="102">
        <v>57.054290771484382</v>
      </c>
      <c r="N114" s="102">
        <v>51.064302444458008</v>
      </c>
      <c r="O114" s="102">
        <v>54.239355087280273</v>
      </c>
      <c r="P114" s="102">
        <v>63.67786979675293</v>
      </c>
      <c r="Q114" s="102">
        <v>62.39665412902832</v>
      </c>
      <c r="R114" s="102">
        <v>60.768228530883789</v>
      </c>
      <c r="S114" s="102">
        <v>59.675796508789062</v>
      </c>
      <c r="T114" s="102">
        <v>60.118383407592773</v>
      </c>
      <c r="U114" s="102">
        <v>54.486366271972663</v>
      </c>
      <c r="V114" s="102">
        <v>62.396133422851563</v>
      </c>
      <c r="W114" s="102">
        <v>70.235027313232422</v>
      </c>
      <c r="X114" s="102">
        <v>58.520444869995117</v>
      </c>
      <c r="Y114" s="102">
        <v>65.591819763183594</v>
      </c>
      <c r="Z114" s="102">
        <v>68.611688613891602</v>
      </c>
      <c r="AA114" s="102">
        <v>72.323825836181641</v>
      </c>
      <c r="AB114" s="102">
        <v>68.571111679077148</v>
      </c>
    </row>
    <row r="115" spans="1:28">
      <c r="A115" s="85" t="s">
        <v>47</v>
      </c>
      <c r="B115" s="74" t="s">
        <v>46</v>
      </c>
      <c r="C115" s="104">
        <v>196.4</v>
      </c>
      <c r="D115" s="104">
        <v>252.4</v>
      </c>
      <c r="E115" s="104">
        <v>251.8</v>
      </c>
      <c r="F115" s="104">
        <v>245.3</v>
      </c>
      <c r="G115" s="104">
        <v>212.7</v>
      </c>
      <c r="H115" s="104">
        <v>187</v>
      </c>
      <c r="I115" s="104">
        <v>182.2</v>
      </c>
      <c r="J115" s="104">
        <v>166.5</v>
      </c>
      <c r="K115" s="104">
        <v>149.69999999999999</v>
      </c>
      <c r="L115" s="104">
        <v>129.80000000000001</v>
      </c>
      <c r="M115" s="104">
        <v>118.9</v>
      </c>
      <c r="N115" s="104">
        <v>129</v>
      </c>
      <c r="O115" s="104">
        <v>139.5</v>
      </c>
      <c r="P115" s="104">
        <v>133</v>
      </c>
      <c r="Q115" s="104">
        <v>137.99999618530271</v>
      </c>
      <c r="R115" s="104">
        <v>123.6999969482422</v>
      </c>
      <c r="S115" s="104">
        <v>112.5</v>
      </c>
      <c r="T115" s="104">
        <v>118.2000007629395</v>
      </c>
      <c r="U115" s="104">
        <v>112.8999977111816</v>
      </c>
      <c r="V115" s="104">
        <v>160.59999847412109</v>
      </c>
      <c r="W115" s="104">
        <v>164.90000152587891</v>
      </c>
      <c r="X115" s="104">
        <v>156</v>
      </c>
      <c r="Y115" s="104">
        <v>149.09999847412109</v>
      </c>
      <c r="Z115" s="104">
        <v>149.5</v>
      </c>
      <c r="AA115" s="104">
        <v>152.5</v>
      </c>
      <c r="AB115" s="104">
        <v>151.20000076293951</v>
      </c>
    </row>
    <row r="116" spans="1:28">
      <c r="A116" s="85" t="s">
        <v>62</v>
      </c>
      <c r="B116" s="74" t="s">
        <v>46</v>
      </c>
      <c r="C116" s="102" t="s">
        <v>193</v>
      </c>
      <c r="D116" s="102" t="s">
        <v>193</v>
      </c>
      <c r="E116" s="102" t="s">
        <v>193</v>
      </c>
      <c r="F116" s="102" t="s">
        <v>193</v>
      </c>
      <c r="G116" s="102" t="s">
        <v>193</v>
      </c>
      <c r="H116" s="102" t="s">
        <v>193</v>
      </c>
      <c r="I116" s="102">
        <v>63.081000000000003</v>
      </c>
      <c r="J116" s="102">
        <v>57.783999999999999</v>
      </c>
      <c r="K116" s="102">
        <v>66.373000000000005</v>
      </c>
      <c r="L116" s="102">
        <v>97.412000000000006</v>
      </c>
      <c r="M116" s="102">
        <v>97.93</v>
      </c>
      <c r="N116" s="102">
        <v>100.84</v>
      </c>
      <c r="O116" s="102">
        <v>94.152000000000001</v>
      </c>
      <c r="P116" s="102">
        <v>90.044000000000011</v>
      </c>
      <c r="Q116" s="102">
        <v>91.527999999999992</v>
      </c>
      <c r="R116" s="102">
        <v>88.121000000000009</v>
      </c>
      <c r="S116" s="102">
        <v>86.289000000000001</v>
      </c>
      <c r="T116" s="102">
        <v>83.433999999999997</v>
      </c>
      <c r="U116" s="102">
        <v>89.933999999999997</v>
      </c>
      <c r="V116" s="102">
        <v>115.033</v>
      </c>
      <c r="W116" s="102">
        <v>99.931749999999994</v>
      </c>
      <c r="X116" s="102">
        <v>88.02000000000001</v>
      </c>
      <c r="Y116" s="102">
        <v>77.367999999999995</v>
      </c>
      <c r="Z116" s="102">
        <v>75.843997955322266</v>
      </c>
      <c r="AA116" s="102">
        <v>86.020000457763672</v>
      </c>
      <c r="AB116" s="102">
        <v>96.798000335693359</v>
      </c>
    </row>
    <row r="117" spans="1:28">
      <c r="A117" s="85" t="s">
        <v>23</v>
      </c>
      <c r="B117" s="74" t="s">
        <v>46</v>
      </c>
      <c r="C117" s="104" t="s">
        <v>193</v>
      </c>
      <c r="D117" s="104" t="s">
        <v>193</v>
      </c>
      <c r="E117" s="104" t="s">
        <v>193</v>
      </c>
      <c r="F117" s="104">
        <v>29.857963400000049</v>
      </c>
      <c r="G117" s="104">
        <v>31.444610200000081</v>
      </c>
      <c r="H117" s="104">
        <v>29.912196325000011</v>
      </c>
      <c r="I117" s="105">
        <v>27.559633175000059</v>
      </c>
      <c r="J117" s="105">
        <v>33.004377200000093</v>
      </c>
      <c r="K117" s="104">
        <v>44.974606650000062</v>
      </c>
      <c r="L117" s="104">
        <v>62.137370975000081</v>
      </c>
      <c r="M117" s="104">
        <v>63.612752075000152</v>
      </c>
      <c r="N117" s="104">
        <v>64.263249300000055</v>
      </c>
      <c r="O117" s="104">
        <v>57.645124770000002</v>
      </c>
      <c r="P117" s="104">
        <v>58.5</v>
      </c>
      <c r="Q117" s="104">
        <v>63.7</v>
      </c>
      <c r="R117" s="104">
        <v>59.3</v>
      </c>
      <c r="S117" s="104">
        <v>44</v>
      </c>
      <c r="T117" s="104">
        <v>33.746000000000002</v>
      </c>
      <c r="U117" s="104">
        <v>25.6</v>
      </c>
      <c r="V117" s="104">
        <v>50.72</v>
      </c>
      <c r="W117" s="104">
        <v>56.649000000000001</v>
      </c>
      <c r="X117" s="104">
        <v>46.584000000000003</v>
      </c>
      <c r="Y117" s="104">
        <v>50.728999999999999</v>
      </c>
      <c r="Z117" s="104">
        <v>46.840999603271477</v>
      </c>
      <c r="AA117" s="104">
        <v>42.190000534057617</v>
      </c>
      <c r="AB117" s="104">
        <v>37.5260009765625</v>
      </c>
    </row>
    <row r="118" spans="1:28">
      <c r="A118" s="85" t="s">
        <v>24</v>
      </c>
      <c r="B118" s="74" t="s">
        <v>46</v>
      </c>
      <c r="C118" s="102">
        <v>40.224883855000002</v>
      </c>
      <c r="D118" s="102">
        <v>42.495724797000001</v>
      </c>
      <c r="E118" s="103">
        <v>46.019759999999998</v>
      </c>
      <c r="F118" s="102">
        <v>52.205719999999999</v>
      </c>
      <c r="G118" s="102">
        <v>35.115080000000013</v>
      </c>
      <c r="H118" s="102">
        <v>29.241420000000002</v>
      </c>
      <c r="I118" s="102">
        <v>25.969940000000001</v>
      </c>
      <c r="J118" s="102">
        <v>17.895309999999998</v>
      </c>
      <c r="K118" s="102">
        <v>20.77093</v>
      </c>
      <c r="L118" s="102">
        <v>18.634039999999999</v>
      </c>
      <c r="M118" s="102">
        <v>18.305987358093262</v>
      </c>
      <c r="N118" s="102">
        <v>18.845587730407718</v>
      </c>
      <c r="O118" s="102">
        <v>17.703695297241211</v>
      </c>
      <c r="P118" s="102">
        <v>21.11906909942627</v>
      </c>
      <c r="Q118" s="102">
        <v>21.237358093261719</v>
      </c>
      <c r="R118" s="102">
        <v>15.424300193786619</v>
      </c>
      <c r="S118" s="102">
        <v>14.194662570953369</v>
      </c>
      <c r="T118" s="102">
        <v>12.48168992996216</v>
      </c>
      <c r="U118" s="102">
        <v>9.3456048965454102</v>
      </c>
      <c r="V118" s="102">
        <v>20.882332801818851</v>
      </c>
      <c r="W118" s="102">
        <v>27.178737640380859</v>
      </c>
      <c r="X118" s="102">
        <v>28.243670463562012</v>
      </c>
      <c r="Y118" s="102">
        <v>28.384075164794918</v>
      </c>
      <c r="Z118" s="102">
        <v>26.478267669677731</v>
      </c>
      <c r="AA118" s="102">
        <v>25.952472686767582</v>
      </c>
      <c r="AB118" s="102">
        <v>24.765377998352051</v>
      </c>
    </row>
    <row r="119" spans="1:28">
      <c r="A119" s="85" t="s">
        <v>26</v>
      </c>
      <c r="B119" s="74" t="s">
        <v>46</v>
      </c>
      <c r="C119" s="104">
        <v>0.664000004529953</v>
      </c>
      <c r="D119" s="104">
        <v>1.465999960899353</v>
      </c>
      <c r="E119" s="104">
        <v>3.685000061988831</v>
      </c>
      <c r="F119" s="104">
        <v>7.0680000782012939</v>
      </c>
      <c r="G119" s="104">
        <v>8.0740001201629639</v>
      </c>
      <c r="H119" s="104">
        <v>10.284999847412109</v>
      </c>
      <c r="I119" s="104">
        <v>9.9839997291564941</v>
      </c>
      <c r="J119" s="105">
        <v>7.9869997501373291</v>
      </c>
      <c r="K119" s="104">
        <v>7.8210000991821289</v>
      </c>
      <c r="L119" s="104">
        <v>9.6740002632141113</v>
      </c>
      <c r="M119" s="105">
        <v>11.446000099182131</v>
      </c>
      <c r="N119" s="104">
        <v>8.4509997367858887</v>
      </c>
      <c r="O119" s="104">
        <v>9.7899999618530273</v>
      </c>
      <c r="P119" s="104">
        <v>7.187999963760376</v>
      </c>
      <c r="Q119" s="104">
        <v>8.3159999847412109</v>
      </c>
      <c r="R119" s="104">
        <v>6.1989998817443848</v>
      </c>
      <c r="S119" s="104">
        <v>3.7579998970031738</v>
      </c>
      <c r="T119" s="104">
        <v>3.4940000772476201</v>
      </c>
      <c r="U119" s="104">
        <v>4.0189999341964722</v>
      </c>
      <c r="V119" s="104">
        <v>11.71799993515015</v>
      </c>
      <c r="W119" s="104">
        <v>14.339999675750731</v>
      </c>
      <c r="X119" s="104">
        <v>11.215000152587891</v>
      </c>
      <c r="Y119" s="104">
        <v>8.4010000228881836</v>
      </c>
      <c r="Z119" s="104">
        <v>7.9970002174377441</v>
      </c>
      <c r="AA119" s="104">
        <v>7.5239999294281006</v>
      </c>
      <c r="AB119" s="104">
        <v>4.9549999237060547</v>
      </c>
    </row>
    <row r="120" spans="1:28">
      <c r="A120" s="85" t="s">
        <v>42</v>
      </c>
      <c r="B120" s="74" t="s">
        <v>46</v>
      </c>
      <c r="C120" s="102">
        <v>8</v>
      </c>
      <c r="D120" s="102">
        <v>22</v>
      </c>
      <c r="E120" s="102">
        <v>40</v>
      </c>
      <c r="F120" s="102">
        <v>58</v>
      </c>
      <c r="G120" s="102">
        <v>56</v>
      </c>
      <c r="H120" s="102">
        <v>50</v>
      </c>
      <c r="I120" s="102">
        <v>42</v>
      </c>
      <c r="J120" s="102">
        <v>40</v>
      </c>
      <c r="K120" s="102">
        <v>32</v>
      </c>
      <c r="L120" s="103">
        <v>29</v>
      </c>
      <c r="M120" s="102">
        <v>27</v>
      </c>
      <c r="N120" s="102">
        <v>24</v>
      </c>
      <c r="O120" s="102">
        <v>27</v>
      </c>
      <c r="P120" s="102">
        <v>26</v>
      </c>
      <c r="Q120" s="102">
        <v>27</v>
      </c>
      <c r="R120" s="102">
        <v>24</v>
      </c>
      <c r="S120" s="102">
        <v>22</v>
      </c>
      <c r="T120" s="102">
        <v>19</v>
      </c>
      <c r="U120" s="102">
        <v>19</v>
      </c>
      <c r="V120" s="102">
        <v>28</v>
      </c>
      <c r="W120" s="102">
        <v>26</v>
      </c>
      <c r="X120" s="102">
        <v>25</v>
      </c>
      <c r="Y120" s="102">
        <v>25</v>
      </c>
      <c r="Z120" s="102">
        <v>27</v>
      </c>
      <c r="AA120" s="102">
        <v>27</v>
      </c>
      <c r="AB120" s="102">
        <v>32</v>
      </c>
    </row>
    <row r="121" spans="1:28">
      <c r="A121" s="85" t="s">
        <v>28</v>
      </c>
      <c r="B121" s="74" t="s">
        <v>46</v>
      </c>
      <c r="C121" s="104">
        <v>391.65781915000002</v>
      </c>
      <c r="D121" s="104">
        <v>390.05996567</v>
      </c>
      <c r="E121" s="104">
        <v>448.25400000000002</v>
      </c>
      <c r="F121" s="104">
        <v>514.24599999999998</v>
      </c>
      <c r="G121" s="104">
        <v>578.98</v>
      </c>
      <c r="H121" s="104">
        <v>544.95299999999997</v>
      </c>
      <c r="I121" s="104">
        <v>583.89400000000001</v>
      </c>
      <c r="J121" s="104">
        <v>579.03700000000003</v>
      </c>
      <c r="K121" s="104">
        <v>568.803</v>
      </c>
      <c r="L121" s="104">
        <v>536.13400000000001</v>
      </c>
      <c r="M121" s="104">
        <v>443.98599243164062</v>
      </c>
      <c r="N121" s="104">
        <v>368.50599670410162</v>
      </c>
      <c r="O121" s="105">
        <v>354.81800842285162</v>
      </c>
      <c r="P121" s="104">
        <v>320.86625671386719</v>
      </c>
      <c r="Q121" s="104">
        <v>338.58549499511719</v>
      </c>
      <c r="R121" s="104">
        <v>335.26974487304687</v>
      </c>
      <c r="S121" s="104">
        <v>324.7862548828125</v>
      </c>
      <c r="T121" s="104">
        <v>333.20399475097662</v>
      </c>
      <c r="U121" s="104">
        <v>295.28125</v>
      </c>
      <c r="V121" s="104">
        <v>379.15325927734381</v>
      </c>
      <c r="W121" s="104">
        <v>391.20199584960937</v>
      </c>
      <c r="X121" s="104">
        <v>402.95474243164062</v>
      </c>
      <c r="Y121" s="104">
        <v>404.10874938964838</v>
      </c>
      <c r="Z121" s="104">
        <v>447.30984497070312</v>
      </c>
      <c r="AA121" s="104">
        <v>479.06576538085937</v>
      </c>
      <c r="AB121" s="104">
        <v>460.29789733886719</v>
      </c>
    </row>
    <row r="122" spans="1:28">
      <c r="A122" s="85" t="s">
        <v>25</v>
      </c>
      <c r="B122" s="74" t="s">
        <v>46</v>
      </c>
      <c r="C122" s="102">
        <v>221.86504314999999</v>
      </c>
      <c r="D122" s="103">
        <v>322</v>
      </c>
      <c r="E122" s="102">
        <v>373</v>
      </c>
      <c r="F122" s="102">
        <v>437</v>
      </c>
      <c r="G122" s="102">
        <v>463</v>
      </c>
      <c r="H122" s="102">
        <v>409</v>
      </c>
      <c r="I122" s="102">
        <v>419</v>
      </c>
      <c r="J122" s="102">
        <v>432</v>
      </c>
      <c r="K122" s="103">
        <v>372</v>
      </c>
      <c r="L122" s="102">
        <v>315</v>
      </c>
      <c r="M122" s="102">
        <v>262</v>
      </c>
      <c r="N122" s="102">
        <v>263</v>
      </c>
      <c r="O122" s="102">
        <v>294</v>
      </c>
      <c r="P122" s="102">
        <v>337</v>
      </c>
      <c r="Q122" s="103">
        <v>378</v>
      </c>
      <c r="R122" s="102">
        <v>478</v>
      </c>
      <c r="S122" s="102">
        <v>465</v>
      </c>
      <c r="T122" s="102">
        <v>395</v>
      </c>
      <c r="U122" s="102">
        <v>338</v>
      </c>
      <c r="V122" s="102">
        <v>383</v>
      </c>
      <c r="W122" s="103">
        <v>343</v>
      </c>
      <c r="X122" s="102">
        <v>273</v>
      </c>
      <c r="Y122" s="102">
        <v>259</v>
      </c>
      <c r="Z122" s="102">
        <v>268</v>
      </c>
      <c r="AA122" s="102">
        <v>252</v>
      </c>
      <c r="AB122" s="102">
        <v>245.9136657714844</v>
      </c>
    </row>
    <row r="123" spans="1:28">
      <c r="A123" s="85" t="s">
        <v>48</v>
      </c>
      <c r="B123" s="74" t="s">
        <v>46</v>
      </c>
      <c r="C123" s="104">
        <v>51.413885950999997</v>
      </c>
      <c r="D123" s="104">
        <v>54.360130249999997</v>
      </c>
      <c r="E123" s="105">
        <v>51.490560000000002</v>
      </c>
      <c r="F123" s="104">
        <v>61.056790000000007</v>
      </c>
      <c r="G123" s="104">
        <v>72.155969999999996</v>
      </c>
      <c r="H123" s="104">
        <v>77.743600000000001</v>
      </c>
      <c r="I123" s="104">
        <v>82.470489999999998</v>
      </c>
      <c r="J123" s="105">
        <v>81.067859999999996</v>
      </c>
      <c r="K123" s="104">
        <v>98.423630000000003</v>
      </c>
      <c r="L123" s="104">
        <v>105.95602</v>
      </c>
      <c r="M123" s="104">
        <v>114.3801345825195</v>
      </c>
      <c r="N123" s="104">
        <v>113.0437507629395</v>
      </c>
      <c r="O123" s="104">
        <v>113.21171188354489</v>
      </c>
      <c r="P123" s="104">
        <v>111.09278869628911</v>
      </c>
      <c r="Q123" s="104">
        <v>110.3960838317871</v>
      </c>
      <c r="R123" s="104">
        <v>104.0602645874023</v>
      </c>
      <c r="S123" s="104">
        <v>97.071102142333984</v>
      </c>
      <c r="T123" s="104">
        <v>98.182868957519531</v>
      </c>
      <c r="U123" s="104">
        <v>88.626567840576172</v>
      </c>
      <c r="V123" s="104">
        <v>101.5659446716309</v>
      </c>
      <c r="W123" s="104">
        <v>127.7228240966797</v>
      </c>
      <c r="X123" s="104">
        <v>183.73876953125</v>
      </c>
      <c r="Y123" s="104">
        <v>223.61369323730469</v>
      </c>
      <c r="Z123" s="104">
        <v>245.8226013183594</v>
      </c>
      <c r="AA123" s="104">
        <v>222.804931640625</v>
      </c>
      <c r="AB123" s="104">
        <v>194.60768127441409</v>
      </c>
    </row>
    <row r="124" spans="1:28">
      <c r="A124" s="85" t="s">
        <v>34</v>
      </c>
      <c r="B124" s="74" t="s">
        <v>46</v>
      </c>
      <c r="C124" s="102" t="s">
        <v>193</v>
      </c>
      <c r="D124" s="102" t="s">
        <v>193</v>
      </c>
      <c r="E124" s="102">
        <v>55.200000762939453</v>
      </c>
      <c r="F124" s="102">
        <v>60.099998474121087</v>
      </c>
      <c r="G124" s="103">
        <v>53</v>
      </c>
      <c r="H124" s="102">
        <v>49.899999618530273</v>
      </c>
      <c r="I124" s="102">
        <v>54.500001907348633</v>
      </c>
      <c r="J124" s="102">
        <v>44.999999046325676</v>
      </c>
      <c r="K124" s="102">
        <v>43.519998550415039</v>
      </c>
      <c r="L124" s="102">
        <v>41.220000267028809</v>
      </c>
      <c r="M124" s="102">
        <v>41.5</v>
      </c>
      <c r="N124" s="102">
        <v>41.600000381469727</v>
      </c>
      <c r="O124" s="103">
        <v>43.200000762939453</v>
      </c>
      <c r="P124" s="102">
        <v>43.599998474121087</v>
      </c>
      <c r="Q124" s="102">
        <v>41.600000381469727</v>
      </c>
      <c r="R124" s="102">
        <v>51.899999618530273</v>
      </c>
      <c r="S124" s="102">
        <v>52.80000114440918</v>
      </c>
      <c r="T124" s="102">
        <v>49.899999618530273</v>
      </c>
      <c r="U124" s="102">
        <v>50.100000381469727</v>
      </c>
      <c r="V124" s="102">
        <v>63.200000762939453</v>
      </c>
      <c r="W124" s="102">
        <v>70.80000114440918</v>
      </c>
      <c r="X124" s="102">
        <v>59.099998474121087</v>
      </c>
      <c r="Y124" s="102">
        <v>65.30000114440918</v>
      </c>
      <c r="Z124" s="102">
        <v>55.700000762939453</v>
      </c>
      <c r="AA124" s="102">
        <v>45.700000762939453</v>
      </c>
      <c r="AB124" s="102">
        <v>40.882999420166023</v>
      </c>
    </row>
    <row r="125" spans="1:28">
      <c r="A125" s="85" t="s">
        <v>49</v>
      </c>
      <c r="B125" s="74" t="s">
        <v>46</v>
      </c>
      <c r="C125" s="104" t="s">
        <v>193</v>
      </c>
      <c r="D125" s="105">
        <v>0.47299999999999998</v>
      </c>
      <c r="E125" s="104">
        <v>0.99699999999999989</v>
      </c>
      <c r="F125" s="104">
        <v>1.135</v>
      </c>
      <c r="G125" s="104">
        <v>1.1419999999999999</v>
      </c>
      <c r="H125" s="104">
        <v>0.82199999999999995</v>
      </c>
      <c r="I125" s="104">
        <v>0.53899999999999992</v>
      </c>
      <c r="J125" s="104">
        <v>0.63800000000000001</v>
      </c>
      <c r="K125" s="104">
        <v>0.65599999999999992</v>
      </c>
      <c r="L125" s="104">
        <v>0.45100000000000001</v>
      </c>
      <c r="M125" s="104">
        <v>0.35699999999999998</v>
      </c>
      <c r="N125" s="105">
        <v>0.39200000000000002</v>
      </c>
      <c r="O125" s="104">
        <v>0.55499999999999994</v>
      </c>
      <c r="P125" s="105">
        <v>0.73799999999999999</v>
      </c>
      <c r="Q125" s="104">
        <v>0.48399999999999999</v>
      </c>
      <c r="R125" s="104">
        <v>0.39</v>
      </c>
      <c r="S125" s="104">
        <v>0.60000000000000009</v>
      </c>
      <c r="T125" s="104">
        <v>0.33500000000000002</v>
      </c>
      <c r="U125" s="104">
        <v>0.48899999999999999</v>
      </c>
      <c r="V125" s="104">
        <v>2.069</v>
      </c>
      <c r="W125" s="104">
        <v>1.702426725</v>
      </c>
      <c r="X125" s="104">
        <v>1.4970000000000001</v>
      </c>
      <c r="Y125" s="104">
        <v>1.2369234250000001</v>
      </c>
      <c r="Z125" s="104">
        <v>1.2861975431442261</v>
      </c>
      <c r="AA125" s="104">
        <v>1.3080000281333919</v>
      </c>
      <c r="AB125" s="104">
        <v>0.7630000114440918</v>
      </c>
    </row>
    <row r="126" spans="1:28">
      <c r="A126" s="85" t="s">
        <v>50</v>
      </c>
      <c r="B126" s="74" t="s">
        <v>46</v>
      </c>
      <c r="C126" s="102" t="s">
        <v>193</v>
      </c>
      <c r="D126" s="102">
        <v>28.7</v>
      </c>
      <c r="E126" s="102" t="s">
        <v>193</v>
      </c>
      <c r="F126" s="102" t="s">
        <v>193</v>
      </c>
      <c r="G126" s="102">
        <v>29.16</v>
      </c>
      <c r="H126" s="102">
        <v>25.29</v>
      </c>
      <c r="I126" s="102">
        <v>25.1</v>
      </c>
      <c r="J126" s="103">
        <v>22.69</v>
      </c>
      <c r="K126" s="103">
        <v>16.19999980926514</v>
      </c>
      <c r="L126" s="102">
        <v>13.5</v>
      </c>
      <c r="M126" s="102">
        <v>10.30000019073486</v>
      </c>
      <c r="N126" s="102">
        <v>8.7999999523162842</v>
      </c>
      <c r="O126" s="102">
        <v>12.7000002861023</v>
      </c>
      <c r="P126" s="102">
        <v>14.2000002861023</v>
      </c>
      <c r="Q126" s="102">
        <v>12.89999961853027</v>
      </c>
      <c r="R126" s="102">
        <v>13.29999971389771</v>
      </c>
      <c r="S126" s="102">
        <v>15.80000019073486</v>
      </c>
      <c r="T126" s="102">
        <v>15.2000002861023</v>
      </c>
      <c r="U126" s="102">
        <v>22.80000019073486</v>
      </c>
      <c r="V126" s="102">
        <v>50.69999885559082</v>
      </c>
      <c r="W126" s="102">
        <v>53.799999237060547</v>
      </c>
      <c r="X126" s="102">
        <v>57.999998092651367</v>
      </c>
      <c r="Y126" s="102">
        <v>50.299999237060547</v>
      </c>
      <c r="Z126" s="102">
        <v>42.600000381469727</v>
      </c>
      <c r="AA126" s="102">
        <v>38.700000762939453</v>
      </c>
      <c r="AB126" s="102">
        <v>28.59999942779541</v>
      </c>
    </row>
    <row r="127" spans="1:28">
      <c r="A127" s="85" t="s">
        <v>63</v>
      </c>
      <c r="B127" s="74" t="s">
        <v>46</v>
      </c>
      <c r="C127" s="104">
        <v>30.572999954223629</v>
      </c>
      <c r="D127" s="104">
        <v>32.343000411987312</v>
      </c>
      <c r="E127" s="104">
        <v>35</v>
      </c>
      <c r="F127" s="104">
        <v>31.734001159667969</v>
      </c>
      <c r="G127" s="104">
        <v>22.701999664306641</v>
      </c>
      <c r="H127" s="104">
        <v>22.657000541687012</v>
      </c>
      <c r="I127" s="104">
        <v>22.116999626159672</v>
      </c>
      <c r="J127" s="104">
        <v>28.167000770568851</v>
      </c>
      <c r="K127" s="104">
        <v>32.378000259399407</v>
      </c>
      <c r="L127" s="104">
        <v>34.926000595092773</v>
      </c>
      <c r="M127" s="104">
        <v>36.371999740600593</v>
      </c>
      <c r="N127" s="104">
        <v>41.568998336791992</v>
      </c>
      <c r="O127" s="104">
        <v>51.376001358032227</v>
      </c>
      <c r="P127" s="104">
        <v>51.400001525878913</v>
      </c>
      <c r="Q127" s="104">
        <v>49.177000045776367</v>
      </c>
      <c r="R127" s="104">
        <v>40.027999877929688</v>
      </c>
      <c r="S127" s="104">
        <v>39.059000015258789</v>
      </c>
      <c r="T127" s="104">
        <v>34.304998397827148</v>
      </c>
      <c r="U127" s="104">
        <v>27.284999847412109</v>
      </c>
      <c r="V127" s="104">
        <v>39.493999481201172</v>
      </c>
      <c r="W127" s="104">
        <v>36.880001068115227</v>
      </c>
      <c r="X127" s="104">
        <v>36.232000350952148</v>
      </c>
      <c r="Y127" s="104">
        <v>41.100000381469727</v>
      </c>
      <c r="Z127" s="104">
        <v>38.399999618530273</v>
      </c>
      <c r="AA127" s="104">
        <v>34.423999786376953</v>
      </c>
      <c r="AB127" s="104">
        <v>29.993000030517582</v>
      </c>
    </row>
    <row r="128" spans="1:28">
      <c r="A128" s="85" t="s">
        <v>29</v>
      </c>
      <c r="B128" s="74" t="s">
        <v>46</v>
      </c>
      <c r="C128" s="102">
        <v>603</v>
      </c>
      <c r="D128" s="102">
        <v>587</v>
      </c>
      <c r="E128" s="102">
        <v>632</v>
      </c>
      <c r="F128" s="103">
        <v>475</v>
      </c>
      <c r="G128" s="102">
        <v>530</v>
      </c>
      <c r="H128" s="102">
        <v>565</v>
      </c>
      <c r="I128" s="102">
        <v>563</v>
      </c>
      <c r="J128" s="102">
        <v>593</v>
      </c>
      <c r="K128" s="102">
        <v>598</v>
      </c>
      <c r="L128" s="102">
        <v>578</v>
      </c>
      <c r="M128" s="102">
        <v>547.36099999999999</v>
      </c>
      <c r="N128" s="102">
        <v>493.73200000000003</v>
      </c>
      <c r="O128" s="102">
        <v>475</v>
      </c>
      <c r="P128" s="103">
        <v>451.80900000000003</v>
      </c>
      <c r="Q128" s="103">
        <v>389.16600036621088</v>
      </c>
      <c r="R128" s="102">
        <v>367.30400085449219</v>
      </c>
      <c r="S128" s="102">
        <v>316.97500610351562</v>
      </c>
      <c r="T128" s="102">
        <v>266.22799682617187</v>
      </c>
      <c r="U128" s="102">
        <v>280.53099060058588</v>
      </c>
      <c r="V128" s="102">
        <v>323.197998046875</v>
      </c>
      <c r="W128" s="102">
        <v>344.20500183105469</v>
      </c>
      <c r="X128" s="102">
        <v>331.36399841308588</v>
      </c>
      <c r="Y128" s="102">
        <v>417.27400207519531</v>
      </c>
      <c r="Z128" s="102">
        <v>493.45500183105469</v>
      </c>
      <c r="AA128" s="102">
        <v>521.17901611328125</v>
      </c>
      <c r="AB128" s="102">
        <v>492.70899963378912</v>
      </c>
    </row>
    <row r="129" spans="1:28">
      <c r="A129" s="85" t="s">
        <v>51</v>
      </c>
      <c r="B129" s="74" t="s">
        <v>46</v>
      </c>
      <c r="C129" s="104">
        <v>170</v>
      </c>
      <c r="D129" s="104">
        <v>180</v>
      </c>
      <c r="E129" s="104">
        <v>180</v>
      </c>
      <c r="F129" s="104">
        <v>230</v>
      </c>
      <c r="G129" s="104">
        <v>280</v>
      </c>
      <c r="H129" s="104">
        <v>310</v>
      </c>
      <c r="I129" s="104">
        <v>350</v>
      </c>
      <c r="J129" s="104">
        <v>380</v>
      </c>
      <c r="K129" s="104">
        <v>450</v>
      </c>
      <c r="L129" s="104">
        <v>510</v>
      </c>
      <c r="M129" s="104">
        <v>510</v>
      </c>
      <c r="N129" s="104">
        <v>550</v>
      </c>
      <c r="O129" s="104">
        <v>570</v>
      </c>
      <c r="P129" s="104">
        <v>540</v>
      </c>
      <c r="Q129" s="104">
        <v>480</v>
      </c>
      <c r="R129" s="104">
        <v>450</v>
      </c>
      <c r="S129" s="104">
        <v>410</v>
      </c>
      <c r="T129" s="104">
        <v>380</v>
      </c>
      <c r="U129" s="104">
        <v>390</v>
      </c>
      <c r="V129" s="104">
        <v>460</v>
      </c>
      <c r="W129" s="104">
        <v>450</v>
      </c>
      <c r="X129" s="104">
        <v>390</v>
      </c>
      <c r="Y129" s="104">
        <v>380</v>
      </c>
      <c r="Z129" s="104">
        <v>370</v>
      </c>
      <c r="AA129" s="104">
        <v>300</v>
      </c>
      <c r="AB129" s="104">
        <v>290</v>
      </c>
    </row>
    <row r="130" spans="1:28">
      <c r="A130" s="85" t="s">
        <v>52</v>
      </c>
      <c r="B130" s="74" t="s">
        <v>46</v>
      </c>
      <c r="C130" s="102">
        <v>105</v>
      </c>
      <c r="D130" s="102">
        <v>100</v>
      </c>
      <c r="E130" s="102">
        <v>112</v>
      </c>
      <c r="F130" s="102">
        <v>130</v>
      </c>
      <c r="G130" s="102">
        <v>121</v>
      </c>
      <c r="H130" s="102">
        <v>89</v>
      </c>
      <c r="I130" s="102">
        <v>102</v>
      </c>
      <c r="J130" s="102">
        <v>128</v>
      </c>
      <c r="K130" s="102">
        <v>284</v>
      </c>
      <c r="L130" s="103">
        <v>253</v>
      </c>
      <c r="M130" s="102">
        <v>180.8</v>
      </c>
      <c r="N130" s="102">
        <v>179.3</v>
      </c>
      <c r="O130" s="102">
        <v>165.4</v>
      </c>
      <c r="P130" s="102">
        <v>175.9</v>
      </c>
      <c r="Q130" s="102">
        <v>180.5</v>
      </c>
      <c r="R130" s="103">
        <v>179</v>
      </c>
      <c r="S130" s="102">
        <v>183</v>
      </c>
      <c r="T130" s="102">
        <v>180</v>
      </c>
      <c r="U130" s="102">
        <v>171</v>
      </c>
      <c r="V130" s="102">
        <v>199</v>
      </c>
      <c r="W130" s="102">
        <v>191</v>
      </c>
      <c r="X130" s="102">
        <v>172.2</v>
      </c>
      <c r="Y130" s="102">
        <v>166.9</v>
      </c>
      <c r="Z130" s="102">
        <v>175.90000152587891</v>
      </c>
      <c r="AA130" s="102">
        <v>206.09999084472659</v>
      </c>
      <c r="AB130" s="102">
        <v>201.0000076293945</v>
      </c>
    </row>
    <row r="131" spans="1:28">
      <c r="A131" s="75" t="s">
        <v>31</v>
      </c>
      <c r="B131" s="74" t="s">
        <v>46</v>
      </c>
      <c r="C131" s="104" t="s">
        <v>193</v>
      </c>
      <c r="D131" s="104" t="s">
        <v>193</v>
      </c>
      <c r="E131" s="104" t="s">
        <v>193</v>
      </c>
      <c r="F131" s="104" t="s">
        <v>193</v>
      </c>
      <c r="G131" s="104" t="s">
        <v>193</v>
      </c>
      <c r="H131" s="104" t="s">
        <v>193</v>
      </c>
      <c r="I131" s="104" t="s">
        <v>193</v>
      </c>
      <c r="J131" s="104" t="s">
        <v>193</v>
      </c>
      <c r="K131" s="104" t="s">
        <v>193</v>
      </c>
      <c r="L131" s="104" t="s">
        <v>193</v>
      </c>
      <c r="M131" s="104">
        <v>21.017934799194339</v>
      </c>
      <c r="N131" s="104">
        <v>17.246720314025879</v>
      </c>
      <c r="O131" s="104">
        <v>15.8120551109314</v>
      </c>
      <c r="P131" s="104">
        <v>15.000087261199949</v>
      </c>
      <c r="Q131" s="104">
        <v>16.397055149078369</v>
      </c>
      <c r="R131" s="104">
        <v>11.97642993927002</v>
      </c>
      <c r="S131" s="104">
        <v>8.9049148559570312</v>
      </c>
      <c r="T131" s="104">
        <v>8.0126297473907471</v>
      </c>
      <c r="U131" s="104">
        <v>10.98106002807617</v>
      </c>
      <c r="V131" s="104">
        <v>24.790010452270511</v>
      </c>
      <c r="W131" s="104">
        <v>27.656651496887211</v>
      </c>
      <c r="X131" s="104">
        <v>20.8582649230957</v>
      </c>
      <c r="Y131" s="104">
        <v>18.513132095336911</v>
      </c>
      <c r="Z131" s="104">
        <v>14.27752733230591</v>
      </c>
      <c r="AA131" s="104">
        <v>13.08781242370606</v>
      </c>
      <c r="AB131" s="104">
        <v>12.94568490982056</v>
      </c>
    </row>
    <row r="132" spans="1:28">
      <c r="A132" s="85" t="s">
        <v>33</v>
      </c>
      <c r="B132" s="74" t="s">
        <v>46</v>
      </c>
      <c r="C132" s="102">
        <v>0.51226996999999996</v>
      </c>
      <c r="D132" s="102">
        <v>0.44031992190000002</v>
      </c>
      <c r="E132" s="103">
        <v>0.80750000000000011</v>
      </c>
      <c r="F132" s="102">
        <v>0.67622000000000004</v>
      </c>
      <c r="G132" s="102">
        <v>0.94467000000000001</v>
      </c>
      <c r="H132" s="102">
        <v>0.83089000000000002</v>
      </c>
      <c r="I132" s="102">
        <v>1.21299</v>
      </c>
      <c r="J132" s="102">
        <v>0.92873000000000006</v>
      </c>
      <c r="K132" s="102">
        <v>0.81774000000000002</v>
      </c>
      <c r="L132" s="102">
        <v>0.75871</v>
      </c>
      <c r="M132" s="102">
        <v>1.1512700021266939</v>
      </c>
      <c r="N132" s="102">
        <v>0.57878001034259796</v>
      </c>
      <c r="O132" s="103">
        <v>1.0099000334739689</v>
      </c>
      <c r="P132" s="103">
        <v>0.71834997832775116</v>
      </c>
      <c r="Q132" s="102">
        <v>1.6978200078010559</v>
      </c>
      <c r="R132" s="102">
        <v>1.168259978294373</v>
      </c>
      <c r="S132" s="102">
        <v>1.675119996070862</v>
      </c>
      <c r="T132" s="102">
        <v>1.4644449949264531</v>
      </c>
      <c r="U132" s="102">
        <v>2.8954249620437622</v>
      </c>
      <c r="V132" s="102">
        <v>1.8753324747085569</v>
      </c>
      <c r="W132" s="102">
        <v>1.5099449753761289</v>
      </c>
      <c r="X132" s="102">
        <v>1.829180002212524</v>
      </c>
      <c r="Y132" s="102">
        <v>2.0136049389839168</v>
      </c>
      <c r="Z132" s="102">
        <v>2.554935097694397</v>
      </c>
      <c r="AA132" s="102">
        <v>2.4503250122070308</v>
      </c>
      <c r="AB132" s="102">
        <v>2.8728224039077759</v>
      </c>
    </row>
    <row r="133" spans="1:28">
      <c r="A133" s="85" t="s">
        <v>53</v>
      </c>
      <c r="B133" s="74" t="s">
        <v>46</v>
      </c>
      <c r="C133" s="104" t="s">
        <v>193</v>
      </c>
      <c r="D133" s="104">
        <v>104.6999969482422</v>
      </c>
      <c r="E133" s="104" t="s">
        <v>193</v>
      </c>
      <c r="F133" s="104">
        <v>157.40000152587891</v>
      </c>
      <c r="G133" s="104" t="s">
        <v>193</v>
      </c>
      <c r="H133" s="104">
        <v>347.10000610351562</v>
      </c>
      <c r="I133" s="104">
        <v>287.5</v>
      </c>
      <c r="J133" s="104">
        <v>257.90000152587891</v>
      </c>
      <c r="K133" s="104">
        <v>227.59999847412109</v>
      </c>
      <c r="L133" s="104">
        <v>159.69999694824219</v>
      </c>
      <c r="M133" s="105">
        <v>147.40000152587891</v>
      </c>
      <c r="N133" s="104">
        <v>160.09999847412109</v>
      </c>
      <c r="O133" s="104">
        <v>189</v>
      </c>
      <c r="P133" s="104">
        <v>195.29999542236331</v>
      </c>
      <c r="Q133" s="104">
        <v>265.09999084472662</v>
      </c>
      <c r="R133" s="104">
        <v>232.17999267578131</v>
      </c>
      <c r="S133" s="104">
        <v>236.44399261474609</v>
      </c>
      <c r="T133" s="104">
        <v>267.21700286865229</v>
      </c>
      <c r="U133" s="104">
        <v>259.46100616455078</v>
      </c>
      <c r="V133" s="104">
        <v>363.21701049804687</v>
      </c>
      <c r="W133" s="104">
        <v>412.114990234375</v>
      </c>
      <c r="X133" s="104">
        <v>441.98800659179687</v>
      </c>
      <c r="Y133" s="104">
        <v>404.6090087890625</v>
      </c>
      <c r="Z133" s="104">
        <v>449.61698913574219</v>
      </c>
      <c r="AA133" s="104">
        <v>411.90800476074219</v>
      </c>
      <c r="AB133" s="104">
        <v>371.97099304199219</v>
      </c>
    </row>
    <row r="134" spans="1:28">
      <c r="A134" s="85" t="s">
        <v>36</v>
      </c>
      <c r="B134" s="74" t="s">
        <v>46</v>
      </c>
      <c r="C134" s="102">
        <v>72</v>
      </c>
      <c r="D134" s="102">
        <v>74</v>
      </c>
      <c r="E134" s="102">
        <v>60</v>
      </c>
      <c r="F134" s="102">
        <v>73</v>
      </c>
      <c r="G134" s="102">
        <v>81</v>
      </c>
      <c r="H134" s="102">
        <v>82</v>
      </c>
      <c r="I134" s="102">
        <v>69</v>
      </c>
      <c r="J134" s="102">
        <v>54</v>
      </c>
      <c r="K134" s="102">
        <v>39</v>
      </c>
      <c r="L134" s="102">
        <v>32</v>
      </c>
      <c r="M134" s="102">
        <v>28</v>
      </c>
      <c r="N134" s="102">
        <v>22</v>
      </c>
      <c r="O134" s="102">
        <v>28</v>
      </c>
      <c r="P134" s="102">
        <v>39</v>
      </c>
      <c r="Q134" s="102">
        <v>44</v>
      </c>
      <c r="R134" s="102">
        <v>43</v>
      </c>
      <c r="S134" s="102">
        <v>33</v>
      </c>
      <c r="T134" s="102">
        <v>25</v>
      </c>
      <c r="U134" s="102">
        <v>22</v>
      </c>
      <c r="V134" s="102">
        <v>33</v>
      </c>
      <c r="W134" s="102">
        <v>39</v>
      </c>
      <c r="X134" s="102">
        <v>40</v>
      </c>
      <c r="Y134" s="102">
        <v>48.697000000000003</v>
      </c>
      <c r="Z134" s="102">
        <v>65.572999954223633</v>
      </c>
      <c r="AA134" s="102">
        <v>62.837259292602539</v>
      </c>
      <c r="AB134" s="102">
        <v>59.621000289916992</v>
      </c>
    </row>
    <row r="135" spans="1:28">
      <c r="A135" s="85" t="s">
        <v>54</v>
      </c>
      <c r="B135" s="74" t="s">
        <v>46</v>
      </c>
      <c r="C135" s="104">
        <v>18.19999980926514</v>
      </c>
      <c r="D135" s="104">
        <v>26.60000038146973</v>
      </c>
      <c r="E135" s="104">
        <v>24.80000019073486</v>
      </c>
      <c r="F135" s="104">
        <v>22.60000038146973</v>
      </c>
      <c r="G135" s="104">
        <v>19.90000057220459</v>
      </c>
      <c r="H135" s="104">
        <v>13.99999952316284</v>
      </c>
      <c r="I135" s="104">
        <v>14.80000019073486</v>
      </c>
      <c r="J135" s="104">
        <v>15.30000019073486</v>
      </c>
      <c r="K135" s="105">
        <v>18.19999980926514</v>
      </c>
      <c r="L135" s="104">
        <v>15.09999990463257</v>
      </c>
      <c r="M135" s="104">
        <v>12.79999971389771</v>
      </c>
      <c r="N135" s="104">
        <v>10.59999990463257</v>
      </c>
      <c r="O135" s="104">
        <v>12.09999990463257</v>
      </c>
      <c r="P135" s="104">
        <v>10.69999980926514</v>
      </c>
      <c r="Q135" s="104">
        <v>8.6999998092651367</v>
      </c>
      <c r="R135" s="104">
        <v>9</v>
      </c>
      <c r="S135" s="104">
        <v>8.3999998569488525</v>
      </c>
      <c r="T135" s="104">
        <v>8.7000002861022949</v>
      </c>
      <c r="U135" s="104">
        <v>10.69999980926514</v>
      </c>
      <c r="V135" s="104">
        <v>13.69999980926514</v>
      </c>
      <c r="W135" s="104">
        <v>17.5</v>
      </c>
      <c r="X135" s="104">
        <v>15</v>
      </c>
      <c r="Y135" s="104">
        <v>17.30000019073486</v>
      </c>
      <c r="Z135" s="104">
        <v>16.799999713897709</v>
      </c>
      <c r="AA135" s="104">
        <v>15.19999980926514</v>
      </c>
      <c r="AB135" s="104">
        <v>16.700000286102298</v>
      </c>
    </row>
    <row r="136" spans="1:28">
      <c r="A136" s="85" t="s">
        <v>55</v>
      </c>
      <c r="B136" s="74" t="s">
        <v>46</v>
      </c>
      <c r="C136" s="102">
        <v>19</v>
      </c>
      <c r="D136" s="102">
        <v>20</v>
      </c>
      <c r="E136" s="102">
        <v>22</v>
      </c>
      <c r="F136" s="102">
        <v>22</v>
      </c>
      <c r="G136" s="102">
        <v>19</v>
      </c>
      <c r="H136" s="103">
        <v>19.5</v>
      </c>
      <c r="I136" s="103">
        <v>18.100000000000001</v>
      </c>
      <c r="J136" s="102">
        <v>16</v>
      </c>
      <c r="K136" s="102">
        <v>12</v>
      </c>
      <c r="L136" s="102">
        <v>12</v>
      </c>
      <c r="M136" s="102">
        <v>12</v>
      </c>
      <c r="N136" s="102">
        <v>12</v>
      </c>
      <c r="O136" s="102">
        <v>12</v>
      </c>
      <c r="P136" s="102">
        <v>16</v>
      </c>
      <c r="Q136" s="102">
        <v>16</v>
      </c>
      <c r="R136" s="102">
        <v>14.337</v>
      </c>
      <c r="S136" s="102">
        <v>11.1</v>
      </c>
      <c r="T136" s="102">
        <v>7.5</v>
      </c>
      <c r="U136" s="102">
        <v>9</v>
      </c>
      <c r="V136" s="102">
        <v>9.6999999999999993</v>
      </c>
      <c r="W136" s="102">
        <v>14.2</v>
      </c>
      <c r="X136" s="102">
        <v>13.2</v>
      </c>
      <c r="Y136" s="102">
        <v>12.3</v>
      </c>
      <c r="Z136" s="102">
        <v>15.19999980926514</v>
      </c>
      <c r="AA136" s="102">
        <v>16.39999961853027</v>
      </c>
      <c r="AB136" s="102">
        <v>18.500000476837162</v>
      </c>
    </row>
    <row r="137" spans="1:28">
      <c r="A137" s="85" t="s">
        <v>38</v>
      </c>
      <c r="B137" s="74" t="s">
        <v>46</v>
      </c>
      <c r="C137" s="104" t="s">
        <v>193</v>
      </c>
      <c r="D137" s="104" t="s">
        <v>193</v>
      </c>
      <c r="E137" s="105">
        <v>351.75</v>
      </c>
      <c r="F137" s="104">
        <v>344.25</v>
      </c>
      <c r="G137" s="104">
        <v>329.75</v>
      </c>
      <c r="H137" s="104">
        <v>302.5</v>
      </c>
      <c r="I137" s="104">
        <v>278.58333333333343</v>
      </c>
      <c r="J137" s="104">
        <v>255.305555555556</v>
      </c>
      <c r="K137" s="104">
        <v>249.73199462890631</v>
      </c>
      <c r="L137" s="105">
        <v>338</v>
      </c>
      <c r="M137" s="105">
        <v>425</v>
      </c>
      <c r="N137" s="104">
        <v>495</v>
      </c>
      <c r="O137" s="105">
        <v>576.79999999999995</v>
      </c>
      <c r="P137" s="104">
        <v>564</v>
      </c>
      <c r="Q137" s="104">
        <v>569.20000000000005</v>
      </c>
      <c r="R137" s="104">
        <v>538</v>
      </c>
      <c r="S137" s="104">
        <v>385.5</v>
      </c>
      <c r="T137" s="104">
        <v>262.7</v>
      </c>
      <c r="U137" s="104">
        <v>206.7</v>
      </c>
      <c r="V137" s="104">
        <v>251.5</v>
      </c>
      <c r="W137" s="104">
        <v>297</v>
      </c>
      <c r="X137" s="104">
        <v>295.39999999999998</v>
      </c>
      <c r="Y137" s="104">
        <v>317</v>
      </c>
      <c r="Z137" s="104">
        <v>317</v>
      </c>
      <c r="AA137" s="104">
        <v>264.5</v>
      </c>
      <c r="AB137" s="104">
        <v>218.28582000732419</v>
      </c>
    </row>
    <row r="138" spans="1:28">
      <c r="A138" s="85" t="s">
        <v>56</v>
      </c>
      <c r="B138" s="74" t="s">
        <v>46</v>
      </c>
      <c r="C138" s="102">
        <v>32.400000000000013</v>
      </c>
      <c r="D138" s="103">
        <v>32.5</v>
      </c>
      <c r="E138" s="102">
        <v>30.6</v>
      </c>
      <c r="F138" s="102">
        <v>39.5</v>
      </c>
      <c r="G138" s="102">
        <v>47.2</v>
      </c>
      <c r="H138" s="102">
        <v>46.9</v>
      </c>
      <c r="I138" s="102">
        <v>47.7</v>
      </c>
      <c r="J138" s="103">
        <v>41.8</v>
      </c>
      <c r="K138" s="103">
        <v>40.900001525878913</v>
      </c>
      <c r="L138" s="102">
        <v>34.40000057220459</v>
      </c>
      <c r="M138" s="102">
        <v>30.10000038146973</v>
      </c>
      <c r="N138" s="102">
        <v>33.5</v>
      </c>
      <c r="O138" s="102">
        <v>48.30000114440918</v>
      </c>
      <c r="P138" s="102">
        <v>59.700000762939453</v>
      </c>
      <c r="Q138" s="102">
        <v>60.099998474121087</v>
      </c>
      <c r="R138" s="102">
        <v>77</v>
      </c>
      <c r="S138" s="102">
        <v>76.099998474121094</v>
      </c>
      <c r="T138" s="102">
        <v>77.000001907348633</v>
      </c>
      <c r="U138" s="102">
        <v>69.100002288818359</v>
      </c>
      <c r="V138" s="102">
        <v>75.400001525878906</v>
      </c>
      <c r="W138" s="102">
        <v>86</v>
      </c>
      <c r="X138" s="102">
        <v>92</v>
      </c>
      <c r="Y138" s="102">
        <v>110.7000007629395</v>
      </c>
      <c r="Z138" s="102">
        <v>112.6999969482422</v>
      </c>
      <c r="AA138" s="102">
        <v>90.599998474121094</v>
      </c>
      <c r="AB138" s="102">
        <v>75.900001525878906</v>
      </c>
    </row>
    <row r="139" spans="1:28">
      <c r="A139" s="85" t="s">
        <v>57</v>
      </c>
      <c r="B139" s="74" t="s">
        <v>46</v>
      </c>
      <c r="C139" s="104" t="s">
        <v>193</v>
      </c>
      <c r="D139" s="104" t="s">
        <v>193</v>
      </c>
      <c r="E139" s="104" t="s">
        <v>193</v>
      </c>
      <c r="F139" s="104" t="s">
        <v>193</v>
      </c>
      <c r="G139" s="104">
        <v>48.2</v>
      </c>
      <c r="H139" s="104">
        <v>50.599999999999987</v>
      </c>
      <c r="I139" s="104">
        <v>42.400000000000013</v>
      </c>
      <c r="J139" s="105">
        <v>41.3</v>
      </c>
      <c r="K139" s="104">
        <v>38</v>
      </c>
      <c r="L139" s="105">
        <v>56.5</v>
      </c>
      <c r="M139" s="104">
        <v>66.3</v>
      </c>
      <c r="N139" s="104">
        <v>70.7</v>
      </c>
      <c r="O139" s="105">
        <v>63.8</v>
      </c>
      <c r="P139" s="104">
        <v>62.3</v>
      </c>
      <c r="Q139" s="104">
        <v>68.2</v>
      </c>
      <c r="R139" s="104">
        <v>62.099999999999987</v>
      </c>
      <c r="S139" s="104">
        <v>48.1</v>
      </c>
      <c r="T139" s="104">
        <v>42.629000000000012</v>
      </c>
      <c r="U139" s="104">
        <v>41.251000000000012</v>
      </c>
      <c r="V139" s="104">
        <v>51.564999999999998</v>
      </c>
      <c r="W139" s="104">
        <v>61.948000000000008</v>
      </c>
      <c r="X139" s="104">
        <v>59.412748336791992</v>
      </c>
      <c r="Y139" s="104">
        <v>64.403501510620117</v>
      </c>
      <c r="Z139" s="104">
        <v>65.409500122070312</v>
      </c>
      <c r="AA139" s="104">
        <v>54.815999984741211</v>
      </c>
      <c r="AB139" s="104">
        <v>41.427000045776367</v>
      </c>
    </row>
    <row r="140" spans="1:28">
      <c r="A140" s="75" t="s">
        <v>40</v>
      </c>
      <c r="B140" s="74" t="s">
        <v>46</v>
      </c>
      <c r="C140" s="102" t="s">
        <v>193</v>
      </c>
      <c r="D140" s="102" t="s">
        <v>193</v>
      </c>
      <c r="E140" s="102" t="s">
        <v>193</v>
      </c>
      <c r="F140" s="102" t="s">
        <v>193</v>
      </c>
      <c r="G140" s="102" t="s">
        <v>193</v>
      </c>
      <c r="H140" s="102" t="s">
        <v>193</v>
      </c>
      <c r="I140" s="102" t="s">
        <v>193</v>
      </c>
      <c r="J140" s="102" t="s">
        <v>193</v>
      </c>
      <c r="K140" s="102" t="s">
        <v>193</v>
      </c>
      <c r="L140" s="102" t="s">
        <v>193</v>
      </c>
      <c r="M140" s="102">
        <v>9.2568550109863281</v>
      </c>
      <c r="N140" s="102">
        <v>8.0384500026702881</v>
      </c>
      <c r="O140" s="102">
        <v>10.069984912872309</v>
      </c>
      <c r="P140" s="102">
        <v>12.72014760971069</v>
      </c>
      <c r="Q140" s="102">
        <v>12.01170492172241</v>
      </c>
      <c r="R140" s="102">
        <v>12.566012382507321</v>
      </c>
      <c r="S140" s="102">
        <v>13.7505350112915</v>
      </c>
      <c r="T140" s="102">
        <v>10.86643481254578</v>
      </c>
      <c r="U140" s="102">
        <v>8.6353747844696045</v>
      </c>
      <c r="V140" s="102">
        <v>12.67378997802734</v>
      </c>
      <c r="W140" s="102">
        <v>16.405049324035652</v>
      </c>
      <c r="X140" s="102">
        <v>17.27769756317139</v>
      </c>
      <c r="Y140" s="102">
        <v>17.866034984588619</v>
      </c>
      <c r="Z140" s="102">
        <v>20.136344909667969</v>
      </c>
      <c r="AA140" s="102">
        <v>20.007902145385739</v>
      </c>
      <c r="AB140" s="102">
        <v>17.75454044342041</v>
      </c>
    </row>
    <row r="141" spans="1:28">
      <c r="A141" s="85" t="s">
        <v>27</v>
      </c>
      <c r="B141" s="74" t="s">
        <v>46</v>
      </c>
      <c r="C141" s="104">
        <v>511.7</v>
      </c>
      <c r="D141" s="105">
        <v>537.20000000000005</v>
      </c>
      <c r="E141" s="104">
        <v>597.1</v>
      </c>
      <c r="F141" s="104">
        <v>741.4</v>
      </c>
      <c r="G141" s="104">
        <v>799.9</v>
      </c>
      <c r="H141" s="105">
        <v>778.3</v>
      </c>
      <c r="I141" s="104">
        <v>765.59999999999991</v>
      </c>
      <c r="J141" s="104">
        <v>714.7</v>
      </c>
      <c r="K141" s="105">
        <v>655.20000000000005</v>
      </c>
      <c r="L141" s="105">
        <v>552.6</v>
      </c>
      <c r="M141" s="105">
        <v>490.4</v>
      </c>
      <c r="N141" s="104">
        <v>368.1</v>
      </c>
      <c r="O141" s="104">
        <v>424.52000427246088</v>
      </c>
      <c r="P141" s="104">
        <v>441.51998901367187</v>
      </c>
      <c r="Q141" s="105">
        <v>409.5</v>
      </c>
      <c r="R141" s="104">
        <v>351.33999633789062</v>
      </c>
      <c r="S141" s="104">
        <v>322.260009765625</v>
      </c>
      <c r="T141" s="104">
        <v>284.88999938964838</v>
      </c>
      <c r="U141" s="105">
        <v>417.63999938964838</v>
      </c>
      <c r="V141" s="105">
        <v>652.83001708984375</v>
      </c>
      <c r="W141" s="104">
        <v>708.57000732421875</v>
      </c>
      <c r="X141" s="104">
        <v>713.46002197265625</v>
      </c>
      <c r="Y141" s="104">
        <v>814.1500244140625</v>
      </c>
      <c r="Z141" s="104">
        <v>811.60000610351562</v>
      </c>
      <c r="AA141" s="104">
        <v>703.83999633789062</v>
      </c>
      <c r="AB141" s="104">
        <v>629.21002197265625</v>
      </c>
    </row>
    <row r="142" spans="1:28">
      <c r="A142" s="85" t="s">
        <v>43</v>
      </c>
      <c r="B142" s="74" t="s">
        <v>46</v>
      </c>
      <c r="C142" s="102">
        <v>11</v>
      </c>
      <c r="D142" s="102">
        <v>25</v>
      </c>
      <c r="E142" s="102">
        <v>47</v>
      </c>
      <c r="F142" s="103">
        <v>74</v>
      </c>
      <c r="G142" s="102">
        <v>70</v>
      </c>
      <c r="H142" s="102">
        <v>62</v>
      </c>
      <c r="I142" s="102">
        <v>67</v>
      </c>
      <c r="J142" s="102">
        <v>65</v>
      </c>
      <c r="K142" s="102">
        <v>49</v>
      </c>
      <c r="L142" s="102">
        <v>38</v>
      </c>
      <c r="M142" s="102">
        <v>30</v>
      </c>
      <c r="N142" s="102">
        <v>27</v>
      </c>
      <c r="O142" s="102">
        <v>29</v>
      </c>
      <c r="P142" s="102">
        <v>35</v>
      </c>
      <c r="Q142" s="103">
        <v>40.4</v>
      </c>
      <c r="R142" s="102">
        <v>49.4</v>
      </c>
      <c r="S142" s="102">
        <v>40.599999999999987</v>
      </c>
      <c r="T142" s="102">
        <v>33.200000000000003</v>
      </c>
      <c r="U142" s="102">
        <v>32.099999999999987</v>
      </c>
      <c r="V142" s="102">
        <v>46.21</v>
      </c>
      <c r="W142" s="102">
        <v>48.3</v>
      </c>
      <c r="X142" s="102">
        <v>43.8</v>
      </c>
      <c r="Y142" s="102">
        <v>48.5</v>
      </c>
      <c r="Z142" s="102">
        <v>49.599998474121087</v>
      </c>
      <c r="AA142" s="102">
        <v>50.100000381469727</v>
      </c>
      <c r="AB142" s="102">
        <v>49.700000762939453</v>
      </c>
    </row>
    <row r="143" spans="1:28">
      <c r="A143" s="85" t="s">
        <v>58</v>
      </c>
      <c r="B143" s="74" t="s">
        <v>46</v>
      </c>
      <c r="C143" s="104" t="s">
        <v>193</v>
      </c>
      <c r="D143" s="104">
        <v>12.39300012588501</v>
      </c>
      <c r="E143" s="104">
        <v>18.059000015258789</v>
      </c>
      <c r="F143" s="104">
        <v>17.888000011444088</v>
      </c>
      <c r="G143" s="104">
        <v>21.319000244140629</v>
      </c>
      <c r="H143" s="104">
        <v>18.83899974822998</v>
      </c>
      <c r="I143" s="104">
        <v>32.0260009765625</v>
      </c>
      <c r="J143" s="104">
        <v>22.890999794006351</v>
      </c>
      <c r="K143" s="104">
        <v>22.22500038146973</v>
      </c>
      <c r="L143" s="104">
        <v>12.51700019836426</v>
      </c>
      <c r="M143" s="104">
        <v>11.62599992752075</v>
      </c>
      <c r="N143" s="104">
        <v>7.8420000076293954</v>
      </c>
      <c r="O143" s="104">
        <v>22.42400074005127</v>
      </c>
      <c r="P143" s="104">
        <v>26.572999954223629</v>
      </c>
      <c r="Q143" s="104">
        <v>25.73799991607666</v>
      </c>
      <c r="R143" s="104">
        <v>21.933000564575199</v>
      </c>
      <c r="S143" s="104">
        <v>19.36299991607666</v>
      </c>
      <c r="T143" s="104">
        <v>19.92500019073486</v>
      </c>
      <c r="U143" s="104">
        <v>16.485999584198002</v>
      </c>
      <c r="V143" s="104">
        <v>30.940999984741211</v>
      </c>
      <c r="W143" s="104">
        <v>29.444999694824219</v>
      </c>
      <c r="X143" s="104">
        <v>25.63799953460693</v>
      </c>
      <c r="Y143" s="104">
        <v>26.352999687194821</v>
      </c>
      <c r="Z143" s="104">
        <v>28.790999412536621</v>
      </c>
      <c r="AA143" s="104">
        <v>30.430000305175781</v>
      </c>
      <c r="AB143" s="104">
        <v>26.482999801635739</v>
      </c>
    </row>
    <row r="144" spans="1:28">
      <c r="A144" s="85" t="s">
        <v>59</v>
      </c>
      <c r="B144" s="74" t="s">
        <v>46</v>
      </c>
      <c r="C144" s="102">
        <v>253</v>
      </c>
      <c r="D144" s="102">
        <v>282</v>
      </c>
      <c r="E144" s="102">
        <v>285</v>
      </c>
      <c r="F144" s="102">
        <v>316</v>
      </c>
      <c r="G144" s="102">
        <v>320</v>
      </c>
      <c r="H144" s="102">
        <v>302</v>
      </c>
      <c r="I144" s="102">
        <v>271</v>
      </c>
      <c r="J144" s="102">
        <v>283</v>
      </c>
      <c r="K144" s="102">
        <v>297</v>
      </c>
      <c r="L144" s="102">
        <v>361</v>
      </c>
      <c r="M144" s="103">
        <v>277</v>
      </c>
      <c r="N144" s="102">
        <v>371</v>
      </c>
      <c r="O144" s="102">
        <v>479</v>
      </c>
      <c r="P144" s="102">
        <v>517</v>
      </c>
      <c r="Q144" s="102">
        <v>492</v>
      </c>
      <c r="R144" s="102">
        <v>486</v>
      </c>
      <c r="S144" s="102">
        <v>487</v>
      </c>
      <c r="T144" s="102">
        <v>479</v>
      </c>
      <c r="U144" s="102">
        <v>525</v>
      </c>
      <c r="V144" s="102">
        <v>704</v>
      </c>
      <c r="W144" s="102">
        <v>603</v>
      </c>
      <c r="X144" s="102">
        <v>511</v>
      </c>
      <c r="Y144" s="102">
        <v>501</v>
      </c>
      <c r="Z144" s="102">
        <v>523</v>
      </c>
      <c r="AA144" s="102">
        <v>535</v>
      </c>
      <c r="AB144" s="102">
        <v>548</v>
      </c>
    </row>
    <row r="145" spans="1:28">
      <c r="A145" s="85" t="s">
        <v>60</v>
      </c>
      <c r="B145" s="74" t="s">
        <v>46</v>
      </c>
      <c r="C145" s="104">
        <v>301.66699999999997</v>
      </c>
      <c r="D145" s="104">
        <v>368</v>
      </c>
      <c r="E145" s="104">
        <v>420</v>
      </c>
      <c r="F145" s="105">
        <v>438</v>
      </c>
      <c r="G145" s="104">
        <v>395</v>
      </c>
      <c r="H145" s="104">
        <v>373</v>
      </c>
      <c r="I145" s="104">
        <v>335</v>
      </c>
      <c r="J145" s="104">
        <v>286</v>
      </c>
      <c r="K145" s="104">
        <v>244</v>
      </c>
      <c r="L145" s="104">
        <v>217</v>
      </c>
      <c r="M145" s="104">
        <v>191</v>
      </c>
      <c r="N145" s="104">
        <v>151</v>
      </c>
      <c r="O145" s="104">
        <v>177.16500091552729</v>
      </c>
      <c r="P145" s="104">
        <v>163.33599853515631</v>
      </c>
      <c r="Q145" s="104">
        <v>153.58199691772461</v>
      </c>
      <c r="R145" s="104">
        <v>153.48099517822271</v>
      </c>
      <c r="S145" s="104">
        <v>186.40299987792969</v>
      </c>
      <c r="T145" s="104">
        <v>168.31500244140631</v>
      </c>
      <c r="U145" s="104">
        <v>181.46299743652341</v>
      </c>
      <c r="V145" s="104">
        <v>317.41499328613281</v>
      </c>
      <c r="W145" s="104">
        <v>296.98300170898437</v>
      </c>
      <c r="X145" s="104">
        <v>330.41400146484381</v>
      </c>
      <c r="Y145" s="104">
        <v>306.35400390625</v>
      </c>
      <c r="Z145" s="104">
        <v>306.92799377441412</v>
      </c>
      <c r="AA145" s="104">
        <v>279.6929931640625</v>
      </c>
      <c r="AB145" s="104">
        <v>226.968994140625</v>
      </c>
    </row>
    <row r="146" spans="1:28">
      <c r="A146" s="85" t="s">
        <v>61</v>
      </c>
      <c r="B146" s="74" t="s">
        <v>46</v>
      </c>
      <c r="C146" s="102">
        <v>1056</v>
      </c>
      <c r="D146" s="102">
        <v>1276</v>
      </c>
      <c r="E146" s="102">
        <v>1370</v>
      </c>
      <c r="F146" s="102">
        <v>1217</v>
      </c>
      <c r="G146" s="103">
        <v>1056</v>
      </c>
      <c r="H146" s="102">
        <v>916</v>
      </c>
      <c r="I146" s="102">
        <v>925</v>
      </c>
      <c r="J146" s="102">
        <v>845</v>
      </c>
      <c r="K146" s="102">
        <v>746</v>
      </c>
      <c r="L146" s="102">
        <v>681</v>
      </c>
      <c r="M146" s="103">
        <v>651</v>
      </c>
      <c r="N146" s="102">
        <v>758</v>
      </c>
      <c r="O146" s="102">
        <v>978</v>
      </c>
      <c r="P146" s="102">
        <v>1019</v>
      </c>
      <c r="Q146" s="102">
        <v>955</v>
      </c>
      <c r="R146" s="102">
        <v>933</v>
      </c>
      <c r="S146" s="102">
        <v>855</v>
      </c>
      <c r="T146" s="102">
        <v>883</v>
      </c>
      <c r="U146" s="102">
        <v>1123</v>
      </c>
      <c r="V146" s="102">
        <v>1823</v>
      </c>
      <c r="W146" s="102">
        <v>1883</v>
      </c>
      <c r="X146" s="102">
        <v>1758</v>
      </c>
      <c r="Y146" s="102">
        <v>1500</v>
      </c>
      <c r="Z146" s="102">
        <v>1364</v>
      </c>
      <c r="AA146" s="102">
        <v>1223</v>
      </c>
      <c r="AB146" s="102">
        <v>1057</v>
      </c>
    </row>
    <row r="147" spans="1:28">
      <c r="A147" s="85" t="s">
        <v>254</v>
      </c>
      <c r="B147" s="74" t="s">
        <v>46</v>
      </c>
      <c r="C147" s="104">
        <v>4229.5201914360186</v>
      </c>
      <c r="D147" s="104">
        <v>4943.4809239968363</v>
      </c>
      <c r="E147" s="104">
        <v>5636.2321195355598</v>
      </c>
      <c r="F147" s="104">
        <v>5986.1093951528528</v>
      </c>
      <c r="G147" s="104">
        <v>5905.2911290613129</v>
      </c>
      <c r="H147" s="104">
        <v>5927.2212446451604</v>
      </c>
      <c r="I147" s="104">
        <v>5915.7466237680073</v>
      </c>
      <c r="J147" s="104">
        <v>5720.9172675032523</v>
      </c>
      <c r="K147" s="104">
        <v>5625.5354357805536</v>
      </c>
      <c r="L147" s="104">
        <v>5420.3055933327887</v>
      </c>
      <c r="M147" s="104">
        <v>5036.1952183661888</v>
      </c>
      <c r="N147" s="104">
        <v>5062.4308333302706</v>
      </c>
      <c r="O147" s="104">
        <v>5640.4678420871041</v>
      </c>
      <c r="P147" s="104">
        <v>5713.4325526436569</v>
      </c>
      <c r="Q147" s="104">
        <v>5616.3151542897231</v>
      </c>
      <c r="R147" s="104">
        <v>5477.3002220373164</v>
      </c>
      <c r="S147" s="104">
        <v>5063.3733937635434</v>
      </c>
      <c r="T147" s="104">
        <v>4740.8644498291014</v>
      </c>
      <c r="U147" s="104">
        <v>4992.4616421451574</v>
      </c>
      <c r="V147" s="104">
        <v>6972.9058229417806</v>
      </c>
      <c r="W147" s="104">
        <v>7113.6784104615163</v>
      </c>
      <c r="X147" s="104">
        <v>6795.2885446796417</v>
      </c>
      <c r="Y147" s="104">
        <v>6726.8815718400883</v>
      </c>
      <c r="Z147" s="104">
        <v>6824.595892906189</v>
      </c>
      <c r="AA147" s="104">
        <v>6408.4172965884209</v>
      </c>
      <c r="AB147" s="104">
        <v>5892.7336241006851</v>
      </c>
    </row>
    <row r="148" spans="1:28">
      <c r="A148" s="75" t="s">
        <v>508</v>
      </c>
      <c r="B148" s="74" t="s">
        <v>46</v>
      </c>
      <c r="C148" s="102">
        <v>2302.7371916725301</v>
      </c>
      <c r="D148" s="102">
        <v>2543.5809288147989</v>
      </c>
      <c r="E148" s="102">
        <v>3210.3581208249279</v>
      </c>
      <c r="F148" s="102">
        <v>3470.7053919523219</v>
      </c>
      <c r="G148" s="102">
        <v>3726.1291303201629</v>
      </c>
      <c r="H148" s="102">
        <v>3605.1262405901371</v>
      </c>
      <c r="I148" s="102">
        <v>3553.7656229440331</v>
      </c>
      <c r="J148" s="102">
        <v>3424.1032663512142</v>
      </c>
      <c r="K148" s="102">
        <v>3232.7104360628418</v>
      </c>
      <c r="L148" s="102">
        <v>3071.751596876642</v>
      </c>
      <c r="M148" s="102">
        <v>2904.2042177024318</v>
      </c>
      <c r="N148" s="102">
        <v>2663.7448373395168</v>
      </c>
      <c r="O148" s="102">
        <v>2849.1988428614882</v>
      </c>
      <c r="P148" s="102">
        <v>2868.7805561913251</v>
      </c>
      <c r="Q148" s="102">
        <v>2853.4811671376228</v>
      </c>
      <c r="R148" s="102">
        <v>2843.5222312688829</v>
      </c>
      <c r="S148" s="102">
        <v>2559.1764019250868</v>
      </c>
      <c r="T148" s="102">
        <v>2226.5534476280209</v>
      </c>
      <c r="U148" s="102">
        <v>2203.5746390590671</v>
      </c>
      <c r="V148" s="102">
        <v>2974.383813138008</v>
      </c>
      <c r="W148" s="102">
        <v>3138.5652420372958</v>
      </c>
      <c r="X148" s="102">
        <v>3119.2735365238191</v>
      </c>
      <c r="Y148" s="102">
        <v>3376.6946427235598</v>
      </c>
      <c r="Z148" s="102">
        <v>3530.297709107399</v>
      </c>
      <c r="AA148" s="102">
        <v>3310.4873015880589</v>
      </c>
      <c r="AB148" s="102">
        <v>2996.2856208086009</v>
      </c>
    </row>
    <row r="149" spans="1:28">
      <c r="A149" s="75" t="s">
        <v>509</v>
      </c>
      <c r="B149" s="74" t="s">
        <v>46</v>
      </c>
      <c r="C149" s="104">
        <v>2302.0731916680002</v>
      </c>
      <c r="D149" s="104">
        <v>2542.1149288539</v>
      </c>
      <c r="E149" s="104">
        <v>2799.7231200000001</v>
      </c>
      <c r="F149" s="104">
        <v>3029.4294300000001</v>
      </c>
      <c r="G149" s="104">
        <v>3255.6605199999999</v>
      </c>
      <c r="H149" s="104">
        <v>3140.91111</v>
      </c>
      <c r="I149" s="104">
        <v>3119.7207199999998</v>
      </c>
      <c r="J149" s="104">
        <v>3020.4884000000002</v>
      </c>
      <c r="K149" s="104">
        <v>2827.6449013351439</v>
      </c>
      <c r="L149" s="104">
        <v>2543.2022905722051</v>
      </c>
      <c r="M149" s="104">
        <v>2266.0706757180692</v>
      </c>
      <c r="N149" s="104">
        <v>1958.445417604566</v>
      </c>
      <c r="O149" s="104">
        <v>2072.0816773428919</v>
      </c>
      <c r="P149" s="104">
        <v>2105.4723228825328</v>
      </c>
      <c r="Q149" s="104">
        <v>2074.0564067006112</v>
      </c>
      <c r="R149" s="104">
        <v>2101.4807894468308</v>
      </c>
      <c r="S149" s="104">
        <v>2002.362951016426</v>
      </c>
      <c r="T149" s="104">
        <v>1815.2053833723071</v>
      </c>
      <c r="U149" s="104">
        <v>1856.2882039308549</v>
      </c>
      <c r="V149" s="104">
        <v>2508.2170120096212</v>
      </c>
      <c r="W149" s="104">
        <v>2593.7665403962142</v>
      </c>
      <c r="X149" s="104">
        <v>2609.4258270740511</v>
      </c>
      <c r="Y149" s="104">
        <v>2834.481972965717</v>
      </c>
      <c r="Z149" s="104">
        <v>3002.9363361597061</v>
      </c>
      <c r="AA149" s="104">
        <v>2862.6615858077998</v>
      </c>
      <c r="AB149" s="104">
        <v>2622.5085750818248</v>
      </c>
    </row>
    <row r="150" spans="1:28">
      <c r="A150" s="75" t="s">
        <v>510</v>
      </c>
      <c r="B150" s="74" t="s">
        <v>46</v>
      </c>
      <c r="C150" s="102">
        <v>2302.7371916725301</v>
      </c>
      <c r="D150" s="102">
        <v>2543.5809288147989</v>
      </c>
      <c r="E150" s="102">
        <v>3210.3581208249279</v>
      </c>
      <c r="F150" s="102">
        <v>3470.7053919523219</v>
      </c>
      <c r="G150" s="102">
        <v>3726.1291303201629</v>
      </c>
      <c r="H150" s="102">
        <v>3605.1262405901371</v>
      </c>
      <c r="I150" s="102">
        <v>3553.7656229440331</v>
      </c>
      <c r="J150" s="102">
        <v>3424.1032663512142</v>
      </c>
      <c r="K150" s="102">
        <v>3232.7104360628418</v>
      </c>
      <c r="L150" s="102">
        <v>3071.751596876642</v>
      </c>
      <c r="M150" s="102">
        <v>3134.485095590635</v>
      </c>
      <c r="N150" s="102">
        <v>2903.6171257305109</v>
      </c>
      <c r="O150" s="102">
        <v>3139.5561083338998</v>
      </c>
      <c r="P150" s="102">
        <v>3107.0920840097669</v>
      </c>
      <c r="Q150" s="102">
        <v>3094.932737588882</v>
      </c>
      <c r="R150" s="102">
        <v>3048.0101331353189</v>
      </c>
      <c r="S150" s="102">
        <v>2763.2137049555781</v>
      </c>
      <c r="T150" s="102">
        <v>2400.0368757188321</v>
      </c>
      <c r="U150" s="102">
        <v>2349.2178134987362</v>
      </c>
      <c r="V150" s="102">
        <v>3164.3102799606322</v>
      </c>
      <c r="W150" s="102">
        <v>3369.312450811386</v>
      </c>
      <c r="X150" s="102">
        <v>3357.0637361612321</v>
      </c>
      <c r="Y150" s="102">
        <v>3632.244101465702</v>
      </c>
      <c r="Z150" s="102">
        <v>3795.2709846496582</v>
      </c>
      <c r="AA150" s="102">
        <v>3563.637902617455</v>
      </c>
      <c r="AB150" s="102">
        <v>3224.7591932415962</v>
      </c>
    </row>
    <row r="151" spans="1:28">
      <c r="A151" s="106" t="s">
        <v>532</v>
      </c>
    </row>
    <row r="154" spans="1:28">
      <c r="A154" s="94" t="e">
        <f ca="1">DotStatQuery(B154)</f>
        <v>#NAME?</v>
      </c>
      <c r="B154" s="94" t="s">
        <v>533</v>
      </c>
    </row>
    <row r="155" spans="1:28" ht="24">
      <c r="A155" s="66" t="s">
        <v>245</v>
      </c>
    </row>
    <row r="156" spans="1:28">
      <c r="A156" s="1160" t="s">
        <v>246</v>
      </c>
      <c r="B156" s="1161"/>
      <c r="C156" s="1130" t="s">
        <v>251</v>
      </c>
      <c r="D156" s="1131"/>
      <c r="E156" s="1131"/>
      <c r="F156" s="1131"/>
      <c r="G156" s="1131"/>
      <c r="H156" s="1131"/>
      <c r="I156" s="1131"/>
      <c r="J156" s="1131"/>
      <c r="K156" s="1131"/>
      <c r="L156" s="1131"/>
      <c r="M156" s="1131"/>
      <c r="N156" s="1131"/>
      <c r="O156" s="1131"/>
      <c r="P156" s="1131"/>
      <c r="Q156" s="1131"/>
      <c r="R156" s="1131"/>
      <c r="S156" s="1131"/>
      <c r="T156" s="1131"/>
      <c r="U156" s="1131"/>
      <c r="V156" s="1131"/>
      <c r="W156" s="1131"/>
      <c r="X156" s="1131"/>
      <c r="Y156" s="1131"/>
      <c r="Z156" s="1131"/>
      <c r="AA156" s="1131"/>
      <c r="AB156" s="1132"/>
    </row>
    <row r="157" spans="1:28">
      <c r="A157" s="1160" t="s">
        <v>248</v>
      </c>
      <c r="B157" s="1161"/>
      <c r="C157" s="1130" t="s">
        <v>249</v>
      </c>
      <c r="D157" s="1131"/>
      <c r="E157" s="1131"/>
      <c r="F157" s="1131"/>
      <c r="G157" s="1131"/>
      <c r="H157" s="1131"/>
      <c r="I157" s="1131"/>
      <c r="J157" s="1131"/>
      <c r="K157" s="1131"/>
      <c r="L157" s="1131"/>
      <c r="M157" s="1131"/>
      <c r="N157" s="1131"/>
      <c r="O157" s="1131"/>
      <c r="P157" s="1131"/>
      <c r="Q157" s="1131"/>
      <c r="R157" s="1131"/>
      <c r="S157" s="1131"/>
      <c r="T157" s="1131"/>
      <c r="U157" s="1131"/>
      <c r="V157" s="1131"/>
      <c r="W157" s="1131"/>
      <c r="X157" s="1131"/>
      <c r="Y157" s="1131"/>
      <c r="Z157" s="1131"/>
      <c r="AA157" s="1131"/>
      <c r="AB157" s="1132"/>
    </row>
    <row r="158" spans="1:28">
      <c r="A158" s="1160" t="s">
        <v>252</v>
      </c>
      <c r="B158" s="1161"/>
      <c r="C158" s="1130" t="s">
        <v>253</v>
      </c>
      <c r="D158" s="1131"/>
      <c r="E158" s="1131"/>
      <c r="F158" s="1131"/>
      <c r="G158" s="1131"/>
      <c r="H158" s="1131"/>
      <c r="I158" s="1131"/>
      <c r="J158" s="1131"/>
      <c r="K158" s="1131"/>
      <c r="L158" s="1131"/>
      <c r="M158" s="1131"/>
      <c r="N158" s="1131"/>
      <c r="O158" s="1131"/>
      <c r="P158" s="1131"/>
      <c r="Q158" s="1131"/>
      <c r="R158" s="1131"/>
      <c r="S158" s="1131"/>
      <c r="T158" s="1131"/>
      <c r="U158" s="1131"/>
      <c r="V158" s="1131"/>
      <c r="W158" s="1131"/>
      <c r="X158" s="1131"/>
      <c r="Y158" s="1131"/>
      <c r="Z158" s="1131"/>
      <c r="AA158" s="1131"/>
      <c r="AB158" s="1132"/>
    </row>
    <row r="159" spans="1:28">
      <c r="A159" s="1160" t="s">
        <v>227</v>
      </c>
      <c r="B159" s="1161"/>
      <c r="C159" s="1130" t="s">
        <v>250</v>
      </c>
      <c r="D159" s="1131"/>
      <c r="E159" s="1131"/>
      <c r="F159" s="1131"/>
      <c r="G159" s="1131"/>
      <c r="H159" s="1131"/>
      <c r="I159" s="1131"/>
      <c r="J159" s="1131"/>
      <c r="K159" s="1131"/>
      <c r="L159" s="1131"/>
      <c r="M159" s="1131"/>
      <c r="N159" s="1131"/>
      <c r="O159" s="1131"/>
      <c r="P159" s="1131"/>
      <c r="Q159" s="1131"/>
      <c r="R159" s="1131"/>
      <c r="S159" s="1131"/>
      <c r="T159" s="1131"/>
      <c r="U159" s="1131"/>
      <c r="V159" s="1131"/>
      <c r="W159" s="1131"/>
      <c r="X159" s="1131"/>
      <c r="Y159" s="1131"/>
      <c r="Z159" s="1131"/>
      <c r="AA159" s="1131"/>
      <c r="AB159" s="1132"/>
    </row>
    <row r="160" spans="1:28">
      <c r="A160" s="1160" t="s">
        <v>187</v>
      </c>
      <c r="B160" s="1161"/>
      <c r="C160" s="1130" t="s">
        <v>530</v>
      </c>
      <c r="D160" s="1131"/>
      <c r="E160" s="1131"/>
      <c r="F160" s="1131"/>
      <c r="G160" s="1131"/>
      <c r="H160" s="1131"/>
      <c r="I160" s="1131"/>
      <c r="J160" s="1131"/>
      <c r="K160" s="1131"/>
      <c r="L160" s="1131"/>
      <c r="M160" s="1131"/>
      <c r="N160" s="1131"/>
      <c r="O160" s="1131"/>
      <c r="P160" s="1131"/>
      <c r="Q160" s="1131"/>
      <c r="R160" s="1131"/>
      <c r="S160" s="1131"/>
      <c r="T160" s="1131"/>
      <c r="U160" s="1131"/>
      <c r="V160" s="1131"/>
      <c r="W160" s="1131"/>
      <c r="X160" s="1131"/>
      <c r="Y160" s="1131"/>
      <c r="Z160" s="1131"/>
      <c r="AA160" s="1131"/>
      <c r="AB160" s="1132"/>
    </row>
    <row r="161" spans="1:28">
      <c r="A161" s="1128" t="s">
        <v>133</v>
      </c>
      <c r="B161" s="1129"/>
      <c r="C161" s="72" t="s">
        <v>188</v>
      </c>
      <c r="D161" s="72" t="s">
        <v>189</v>
      </c>
      <c r="E161" s="72" t="s">
        <v>190</v>
      </c>
      <c r="F161" s="72" t="s">
        <v>191</v>
      </c>
      <c r="G161" s="72" t="s">
        <v>192</v>
      </c>
      <c r="H161" s="72" t="s">
        <v>87</v>
      </c>
      <c r="I161" s="72" t="s">
        <v>88</v>
      </c>
      <c r="J161" s="72" t="s">
        <v>89</v>
      </c>
      <c r="K161" s="72" t="s">
        <v>90</v>
      </c>
      <c r="L161" s="72" t="s">
        <v>91</v>
      </c>
      <c r="M161" s="72" t="s">
        <v>92</v>
      </c>
      <c r="N161" s="72" t="s">
        <v>93</v>
      </c>
      <c r="O161" s="72" t="s">
        <v>94</v>
      </c>
      <c r="P161" s="72" t="s">
        <v>95</v>
      </c>
      <c r="Q161" s="72" t="s">
        <v>96</v>
      </c>
      <c r="R161" s="72" t="s">
        <v>97</v>
      </c>
      <c r="S161" s="72" t="s">
        <v>98</v>
      </c>
      <c r="T161" s="72" t="s">
        <v>99</v>
      </c>
      <c r="U161" s="72" t="s">
        <v>100</v>
      </c>
      <c r="V161" s="72" t="s">
        <v>101</v>
      </c>
      <c r="W161" s="72" t="s">
        <v>102</v>
      </c>
      <c r="X161" s="72" t="s">
        <v>103</v>
      </c>
      <c r="Y161" s="72" t="s">
        <v>104</v>
      </c>
      <c r="Z161" s="72" t="s">
        <v>125</v>
      </c>
      <c r="AA161" s="72" t="s">
        <v>136</v>
      </c>
      <c r="AB161" s="72" t="s">
        <v>505</v>
      </c>
    </row>
    <row r="162" spans="1:28">
      <c r="A162" s="73" t="s">
        <v>84</v>
      </c>
      <c r="B162" s="74" t="s">
        <v>46</v>
      </c>
      <c r="C162" s="74" t="s">
        <v>46</v>
      </c>
      <c r="D162" s="74" t="s">
        <v>46</v>
      </c>
      <c r="E162" s="74" t="s">
        <v>46</v>
      </c>
      <c r="F162" s="74" t="s">
        <v>46</v>
      </c>
      <c r="G162" s="74" t="s">
        <v>46</v>
      </c>
      <c r="H162" s="74" t="s">
        <v>46</v>
      </c>
      <c r="I162" s="74" t="s">
        <v>46</v>
      </c>
      <c r="J162" s="74" t="s">
        <v>46</v>
      </c>
      <c r="K162" s="74" t="s">
        <v>46</v>
      </c>
      <c r="L162" s="74" t="s">
        <v>46</v>
      </c>
      <c r="M162" s="74" t="s">
        <v>46</v>
      </c>
      <c r="N162" s="74" t="s">
        <v>46</v>
      </c>
      <c r="O162" s="74" t="s">
        <v>46</v>
      </c>
      <c r="P162" s="74" t="s">
        <v>46</v>
      </c>
      <c r="Q162" s="74" t="s">
        <v>46</v>
      </c>
      <c r="R162" s="74" t="s">
        <v>46</v>
      </c>
      <c r="S162" s="74" t="s">
        <v>46</v>
      </c>
      <c r="T162" s="74" t="s">
        <v>46</v>
      </c>
      <c r="U162" s="74" t="s">
        <v>46</v>
      </c>
      <c r="V162" s="74" t="s">
        <v>46</v>
      </c>
      <c r="W162" s="74" t="s">
        <v>46</v>
      </c>
      <c r="X162" s="74" t="s">
        <v>46</v>
      </c>
      <c r="Y162" s="74" t="s">
        <v>46</v>
      </c>
      <c r="Z162" s="74" t="s">
        <v>46</v>
      </c>
      <c r="AA162" s="74" t="s">
        <v>46</v>
      </c>
      <c r="AB162" s="74" t="s">
        <v>46</v>
      </c>
    </row>
    <row r="163" spans="1:28">
      <c r="A163" s="85" t="s">
        <v>45</v>
      </c>
      <c r="B163" s="74" t="s">
        <v>46</v>
      </c>
      <c r="C163" s="102">
        <v>583.18899999999996</v>
      </c>
      <c r="D163" s="102">
        <v>810.81399714946747</v>
      </c>
      <c r="E163" s="102">
        <v>915.34699499607086</v>
      </c>
      <c r="F163" s="102">
        <v>931.82699513435364</v>
      </c>
      <c r="G163" s="102">
        <v>848.34000432491302</v>
      </c>
      <c r="H163" s="102">
        <v>755.95500731468201</v>
      </c>
      <c r="I163" s="102">
        <v>769.5109977722168</v>
      </c>
      <c r="J163" s="102">
        <v>761.37800335884094</v>
      </c>
      <c r="K163" s="102">
        <v>706.56000113487244</v>
      </c>
      <c r="L163" s="102">
        <v>638.76499330997467</v>
      </c>
      <c r="M163" s="102">
        <v>595.28899621963501</v>
      </c>
      <c r="N163" s="103">
        <v>649.62500548362732</v>
      </c>
      <c r="O163" s="102">
        <v>623.53599905967712</v>
      </c>
      <c r="P163" s="102">
        <v>590.81400084495544</v>
      </c>
      <c r="Q163" s="102">
        <v>543.52999877929687</v>
      </c>
      <c r="R163" s="102">
        <v>521.646000623703</v>
      </c>
      <c r="S163" s="102">
        <v>505.69999814033508</v>
      </c>
      <c r="T163" s="102">
        <v>474.77700042724609</v>
      </c>
      <c r="U163" s="102">
        <v>471.80999755859381</v>
      </c>
      <c r="V163" s="102">
        <v>632.50000286102295</v>
      </c>
      <c r="W163" s="102">
        <v>601.06400156021118</v>
      </c>
      <c r="X163" s="102">
        <v>596.33999872207642</v>
      </c>
      <c r="Y163" s="102">
        <v>618.86000061035156</v>
      </c>
      <c r="Z163" s="102">
        <v>680.37000370025635</v>
      </c>
      <c r="AA163" s="102">
        <v>736.05999755859375</v>
      </c>
      <c r="AB163" s="102">
        <v>751.0700101852417</v>
      </c>
    </row>
    <row r="164" spans="1:28">
      <c r="A164" s="85" t="s">
        <v>37</v>
      </c>
      <c r="B164" s="74" t="s">
        <v>46</v>
      </c>
      <c r="C164" s="104" t="s">
        <v>193</v>
      </c>
      <c r="D164" s="104" t="s">
        <v>193</v>
      </c>
      <c r="E164" s="104" t="s">
        <v>193</v>
      </c>
      <c r="F164" s="104" t="s">
        <v>193</v>
      </c>
      <c r="G164" s="104">
        <v>133.90600000000001</v>
      </c>
      <c r="H164" s="104">
        <v>139.32900000000001</v>
      </c>
      <c r="I164" s="104">
        <v>155.40799999999999</v>
      </c>
      <c r="J164" s="104">
        <v>158.85400000000001</v>
      </c>
      <c r="K164" s="104">
        <v>159.59399999999999</v>
      </c>
      <c r="L164" s="105">
        <v>141.613</v>
      </c>
      <c r="M164" s="105">
        <v>133.761</v>
      </c>
      <c r="N164" s="104">
        <v>137.065</v>
      </c>
      <c r="O164" s="104">
        <v>156.15700000000001</v>
      </c>
      <c r="P164" s="105">
        <v>169.57499999999999</v>
      </c>
      <c r="Q164" s="104">
        <v>213.34000134468079</v>
      </c>
      <c r="R164" s="104">
        <v>223.08900111913681</v>
      </c>
      <c r="S164" s="104">
        <v>211.47099959850311</v>
      </c>
      <c r="T164" s="104">
        <v>200.0750019848347</v>
      </c>
      <c r="U164" s="104">
        <v>171.81599959731099</v>
      </c>
      <c r="V164" s="104">
        <v>222.6310017406941</v>
      </c>
      <c r="W164" s="104">
        <v>203.19000032544139</v>
      </c>
      <c r="X164" s="104">
        <v>193.42300060391429</v>
      </c>
      <c r="Y164" s="104">
        <v>208.5940014272928</v>
      </c>
      <c r="Z164" s="104">
        <v>231.08000332117081</v>
      </c>
      <c r="AA164" s="104">
        <v>244.24799910187721</v>
      </c>
      <c r="AB164" s="104">
        <v>251.48499858379361</v>
      </c>
    </row>
    <row r="165" spans="1:28">
      <c r="A165" s="85" t="s">
        <v>21</v>
      </c>
      <c r="B165" s="74" t="s">
        <v>46</v>
      </c>
      <c r="C165" s="102">
        <v>283.3443597593</v>
      </c>
      <c r="D165" s="102">
        <v>279.29605604450001</v>
      </c>
      <c r="E165" s="103">
        <v>270.76950000000011</v>
      </c>
      <c r="F165" s="102">
        <v>328.50150000000002</v>
      </c>
      <c r="G165" s="102">
        <v>399.92169999999999</v>
      </c>
      <c r="H165" s="102">
        <v>390.303</v>
      </c>
      <c r="I165" s="102">
        <v>396.48440000000011</v>
      </c>
      <c r="J165" s="102">
        <v>377.26400000000001</v>
      </c>
      <c r="K165" s="103">
        <v>396.31420000000003</v>
      </c>
      <c r="L165" s="103">
        <v>377.24054000000001</v>
      </c>
      <c r="M165" s="102">
        <v>308.322273939848</v>
      </c>
      <c r="N165" s="102">
        <v>286.95263868570328</v>
      </c>
      <c r="O165" s="102">
        <v>330.57821646332741</v>
      </c>
      <c r="P165" s="102">
        <v>362.29199501872063</v>
      </c>
      <c r="Q165" s="102">
        <v>379.14385759830481</v>
      </c>
      <c r="R165" s="102">
        <v>390.10616374015808</v>
      </c>
      <c r="S165" s="102">
        <v>382.95991897583008</v>
      </c>
      <c r="T165" s="102">
        <v>352.60333979129791</v>
      </c>
      <c r="U165" s="102">
        <v>332.98991966247559</v>
      </c>
      <c r="V165" s="102">
        <v>379.37828290462488</v>
      </c>
      <c r="W165" s="102">
        <v>405.53806364536291</v>
      </c>
      <c r="X165" s="102">
        <v>346.40378630161291</v>
      </c>
      <c r="Y165" s="102">
        <v>368.38796663284302</v>
      </c>
      <c r="Z165" s="102">
        <v>416.35240459442139</v>
      </c>
      <c r="AA165" s="102">
        <v>423.03933620452881</v>
      </c>
      <c r="AB165" s="102">
        <v>421.39048051834112</v>
      </c>
    </row>
    <row r="166" spans="1:28">
      <c r="A166" s="85" t="s">
        <v>47</v>
      </c>
      <c r="B166" s="74" t="s">
        <v>46</v>
      </c>
      <c r="C166" s="104">
        <v>1155.3</v>
      </c>
      <c r="D166" s="104">
        <v>1471.2</v>
      </c>
      <c r="E166" s="104">
        <v>1595.7</v>
      </c>
      <c r="F166" s="104">
        <v>1632</v>
      </c>
      <c r="G166" s="104">
        <v>1504.1</v>
      </c>
      <c r="H166" s="104">
        <v>1385.3</v>
      </c>
      <c r="I166" s="104">
        <v>1420.5</v>
      </c>
      <c r="J166" s="104">
        <v>1365.6</v>
      </c>
      <c r="K166" s="104">
        <v>1261.7</v>
      </c>
      <c r="L166" s="104">
        <v>1175.7</v>
      </c>
      <c r="M166" s="104">
        <v>1076.0999999999999</v>
      </c>
      <c r="N166" s="104">
        <v>1154.400016784668</v>
      </c>
      <c r="O166" s="104">
        <v>1261.3999862670901</v>
      </c>
      <c r="P166" s="104">
        <v>1273.599992752075</v>
      </c>
      <c r="Q166" s="104">
        <v>1222.499995231628</v>
      </c>
      <c r="R166" s="104">
        <v>1157.6999959945681</v>
      </c>
      <c r="S166" s="104">
        <v>1091.499996185303</v>
      </c>
      <c r="T166" s="104">
        <v>1064.199995040894</v>
      </c>
      <c r="U166" s="104">
        <v>1100.0999946594241</v>
      </c>
      <c r="V166" s="104">
        <v>1502.200008392334</v>
      </c>
      <c r="W166" s="104">
        <v>1461.700008392334</v>
      </c>
      <c r="X166" s="104">
        <v>1372.100008010864</v>
      </c>
      <c r="Y166" s="104">
        <v>1343.799991607666</v>
      </c>
      <c r="Z166" s="104">
        <v>1317.700012207031</v>
      </c>
      <c r="AA166" s="104">
        <v>1293.1000022888179</v>
      </c>
      <c r="AB166" s="104">
        <v>1297.4999980926509</v>
      </c>
    </row>
    <row r="167" spans="1:28">
      <c r="A167" s="85" t="s">
        <v>62</v>
      </c>
      <c r="B167" s="74" t="s">
        <v>46</v>
      </c>
      <c r="C167" s="102" t="s">
        <v>193</v>
      </c>
      <c r="D167" s="102" t="s">
        <v>193</v>
      </c>
      <c r="E167" s="102" t="s">
        <v>193</v>
      </c>
      <c r="F167" s="102" t="s">
        <v>193</v>
      </c>
      <c r="G167" s="102" t="s">
        <v>193</v>
      </c>
      <c r="H167" s="102" t="s">
        <v>193</v>
      </c>
      <c r="I167" s="102">
        <v>346.62400000000002</v>
      </c>
      <c r="J167" s="102">
        <v>342.221</v>
      </c>
      <c r="K167" s="102">
        <v>362.03800000000001</v>
      </c>
      <c r="L167" s="102">
        <v>568.37200000000007</v>
      </c>
      <c r="M167" s="102">
        <v>531.49499999999989</v>
      </c>
      <c r="N167" s="102">
        <v>532.09499999999991</v>
      </c>
      <c r="O167" s="102">
        <v>525.27599999999995</v>
      </c>
      <c r="P167" s="102">
        <v>511.86300000000011</v>
      </c>
      <c r="Q167" s="102">
        <v>542.56200000000001</v>
      </c>
      <c r="R167" s="102">
        <v>503.1640000000001</v>
      </c>
      <c r="S167" s="102">
        <v>507.51799999999997</v>
      </c>
      <c r="T167" s="102">
        <v>491.81599999999997</v>
      </c>
      <c r="U167" s="102">
        <v>555.74099999999987</v>
      </c>
      <c r="V167" s="102">
        <v>699.74300000000005</v>
      </c>
      <c r="W167" s="102">
        <v>621.76475000000005</v>
      </c>
      <c r="X167" s="102">
        <v>562.28000000000009</v>
      </c>
      <c r="Y167" s="102">
        <v>513.18799999999987</v>
      </c>
      <c r="Z167" s="102">
        <v>481.0679919719696</v>
      </c>
      <c r="AA167" s="102">
        <v>524.32999753952026</v>
      </c>
      <c r="AB167" s="102">
        <v>516.88899993896484</v>
      </c>
    </row>
    <row r="168" spans="1:28">
      <c r="A168" s="85" t="s">
        <v>23</v>
      </c>
      <c r="B168" s="74" t="s">
        <v>46</v>
      </c>
      <c r="C168" s="104" t="s">
        <v>193</v>
      </c>
      <c r="D168" s="104" t="s">
        <v>193</v>
      </c>
      <c r="E168" s="104" t="s">
        <v>193</v>
      </c>
      <c r="F168" s="104">
        <v>215.7603037250006</v>
      </c>
      <c r="G168" s="104">
        <v>218.6773699500007</v>
      </c>
      <c r="H168" s="104">
        <v>204.8516728000005</v>
      </c>
      <c r="I168" s="105">
        <v>198.30269140000061</v>
      </c>
      <c r="J168" s="105">
        <v>245.8420387750007</v>
      </c>
      <c r="K168" s="104">
        <v>331.62869772500062</v>
      </c>
      <c r="L168" s="104">
        <v>450.6133471500001</v>
      </c>
      <c r="M168" s="104">
        <v>452.80149730000062</v>
      </c>
      <c r="N168" s="104">
        <v>418.45919512500052</v>
      </c>
      <c r="O168" s="104">
        <v>374.83235770300001</v>
      </c>
      <c r="P168" s="104">
        <v>397.1</v>
      </c>
      <c r="Q168" s="104">
        <v>424.5</v>
      </c>
      <c r="R168" s="104">
        <v>408.4</v>
      </c>
      <c r="S168" s="104">
        <v>369.5</v>
      </c>
      <c r="T168" s="104">
        <v>275.57700000000011</v>
      </c>
      <c r="U168" s="104">
        <v>229.4</v>
      </c>
      <c r="V168" s="104">
        <v>351.71600000000001</v>
      </c>
      <c r="W168" s="104">
        <v>382.5750000000001</v>
      </c>
      <c r="X168" s="104">
        <v>352.48700000000002</v>
      </c>
      <c r="Y168" s="104">
        <v>364.529</v>
      </c>
      <c r="Z168" s="104">
        <v>367.53299880027771</v>
      </c>
      <c r="AA168" s="104">
        <v>322.4499990940094</v>
      </c>
      <c r="AB168" s="104">
        <v>266.84800124168402</v>
      </c>
    </row>
    <row r="169" spans="1:28">
      <c r="A169" s="85" t="s">
        <v>24</v>
      </c>
      <c r="B169" s="74" t="s">
        <v>46</v>
      </c>
      <c r="C169" s="102">
        <v>240.21156007120001</v>
      </c>
      <c r="D169" s="102">
        <v>261.8904516929</v>
      </c>
      <c r="E169" s="103">
        <v>260.65694000000002</v>
      </c>
      <c r="F169" s="102">
        <v>306.86847999999998</v>
      </c>
      <c r="G169" s="102">
        <v>221.58369999999999</v>
      </c>
      <c r="H169" s="102">
        <v>195.07812000000001</v>
      </c>
      <c r="I169" s="102">
        <v>191.55316999999999</v>
      </c>
      <c r="J169" s="102">
        <v>152.40960000000001</v>
      </c>
      <c r="K169" s="102">
        <v>141.28793999999999</v>
      </c>
      <c r="L169" s="102">
        <v>146.61373</v>
      </c>
      <c r="M169" s="102">
        <v>130.80603802204129</v>
      </c>
      <c r="N169" s="102">
        <v>131.58185178041461</v>
      </c>
      <c r="O169" s="102">
        <v>130.64809972047809</v>
      </c>
      <c r="P169" s="102">
        <v>154.31519019603729</v>
      </c>
      <c r="Q169" s="102">
        <v>159.0456591844559</v>
      </c>
      <c r="R169" s="102">
        <v>139.3669980764389</v>
      </c>
      <c r="S169" s="102">
        <v>113.6388250589371</v>
      </c>
      <c r="T169" s="102">
        <v>109.8927462100983</v>
      </c>
      <c r="U169" s="102">
        <v>101.10966950654981</v>
      </c>
      <c r="V169" s="102">
        <v>177.02817606925959</v>
      </c>
      <c r="W169" s="102">
        <v>217.77991473674771</v>
      </c>
      <c r="X169" s="102">
        <v>220.87996566295621</v>
      </c>
      <c r="Y169" s="102">
        <v>218.4119439125061</v>
      </c>
      <c r="Z169" s="102">
        <v>201.92873358726499</v>
      </c>
      <c r="AA169" s="102">
        <v>191.19509172439581</v>
      </c>
      <c r="AB169" s="102">
        <v>180.37579035758969</v>
      </c>
    </row>
    <row r="170" spans="1:28">
      <c r="A170" s="85" t="s">
        <v>26</v>
      </c>
      <c r="B170" s="74" t="s">
        <v>46</v>
      </c>
      <c r="C170" s="104">
        <v>5.1679999828338623</v>
      </c>
      <c r="D170" s="104">
        <v>11.966000035405161</v>
      </c>
      <c r="E170" s="104">
        <v>28.838000204414129</v>
      </c>
      <c r="F170" s="104">
        <v>48.909999772906303</v>
      </c>
      <c r="G170" s="104">
        <v>55.361000373959541</v>
      </c>
      <c r="H170" s="104">
        <v>67.370999425649643</v>
      </c>
      <c r="I170" s="104">
        <v>67.695999145507813</v>
      </c>
      <c r="J170" s="105">
        <v>65.738999590277672</v>
      </c>
      <c r="K170" s="104">
        <v>65.75300033390522</v>
      </c>
      <c r="L170" s="104">
        <v>80.010000109672546</v>
      </c>
      <c r="M170" s="105">
        <v>99.24399995803833</v>
      </c>
      <c r="N170" s="104">
        <v>86.979999840259552</v>
      </c>
      <c r="O170" s="104">
        <v>73.991000533103943</v>
      </c>
      <c r="P170" s="104">
        <v>69.292000234127045</v>
      </c>
      <c r="Q170" s="104">
        <v>67.329999536275864</v>
      </c>
      <c r="R170" s="104">
        <v>53.326999545097351</v>
      </c>
      <c r="S170" s="104">
        <v>40.416999846696847</v>
      </c>
      <c r="T170" s="104">
        <v>31.483000010251999</v>
      </c>
      <c r="U170" s="104">
        <v>37.351999849081039</v>
      </c>
      <c r="V170" s="104">
        <v>92.228999972343445</v>
      </c>
      <c r="W170" s="104">
        <v>113.2739982604981</v>
      </c>
      <c r="X170" s="104">
        <v>83.90700089931488</v>
      </c>
      <c r="Y170" s="104">
        <v>67.488000333309174</v>
      </c>
      <c r="Z170" s="104">
        <v>57.961000025272369</v>
      </c>
      <c r="AA170" s="104">
        <v>48.816999733448029</v>
      </c>
      <c r="AB170" s="104">
        <v>41.158999621868134</v>
      </c>
    </row>
    <row r="171" spans="1:28">
      <c r="A171" s="85" t="s">
        <v>42</v>
      </c>
      <c r="B171" s="74" t="s">
        <v>46</v>
      </c>
      <c r="C171" s="102">
        <v>80</v>
      </c>
      <c r="D171" s="102">
        <v>167</v>
      </c>
      <c r="E171" s="102">
        <v>293</v>
      </c>
      <c r="F171" s="102">
        <v>406</v>
      </c>
      <c r="G171" s="102">
        <v>409</v>
      </c>
      <c r="H171" s="102">
        <v>383</v>
      </c>
      <c r="I171" s="102">
        <v>363</v>
      </c>
      <c r="J171" s="102">
        <v>315</v>
      </c>
      <c r="K171" s="102">
        <v>289</v>
      </c>
      <c r="L171" s="103">
        <v>261</v>
      </c>
      <c r="M171" s="102">
        <v>254</v>
      </c>
      <c r="N171" s="102">
        <v>238</v>
      </c>
      <c r="O171" s="102">
        <v>236</v>
      </c>
      <c r="P171" s="102">
        <v>235</v>
      </c>
      <c r="Q171" s="102">
        <v>230</v>
      </c>
      <c r="R171" s="102">
        <v>221</v>
      </c>
      <c r="S171" s="102">
        <v>204</v>
      </c>
      <c r="T171" s="102">
        <v>184</v>
      </c>
      <c r="U171" s="102">
        <v>172</v>
      </c>
      <c r="V171" s="102">
        <v>222</v>
      </c>
      <c r="W171" s="102">
        <v>226</v>
      </c>
      <c r="X171" s="102">
        <v>209</v>
      </c>
      <c r="Y171" s="102">
        <v>206</v>
      </c>
      <c r="Z171" s="102">
        <v>219</v>
      </c>
      <c r="AA171" s="102">
        <v>230</v>
      </c>
      <c r="AB171" s="102">
        <v>251</v>
      </c>
    </row>
    <row r="172" spans="1:28">
      <c r="A172" s="85" t="s">
        <v>28</v>
      </c>
      <c r="B172" s="74" t="s">
        <v>46</v>
      </c>
      <c r="C172" s="104">
        <v>2258.0362597981998</v>
      </c>
      <c r="D172" s="104">
        <v>2229.6278571920998</v>
      </c>
      <c r="E172" s="104">
        <v>2512.3629999999998</v>
      </c>
      <c r="F172" s="104">
        <v>2810.1170000000002</v>
      </c>
      <c r="G172" s="104">
        <v>3149.1149999999989</v>
      </c>
      <c r="H172" s="104">
        <v>2973.9929999999999</v>
      </c>
      <c r="I172" s="104">
        <v>3145.8300000000008</v>
      </c>
      <c r="J172" s="104">
        <v>3201.9879999999998</v>
      </c>
      <c r="K172" s="104">
        <v>3098.0360000000001</v>
      </c>
      <c r="L172" s="104">
        <v>3126.2910000000002</v>
      </c>
      <c r="M172" s="104">
        <v>2631.408976078033</v>
      </c>
      <c r="N172" s="104">
        <v>2229.9020066261292</v>
      </c>
      <c r="O172" s="105">
        <v>2275.2100195884709</v>
      </c>
      <c r="P172" s="104">
        <v>2175.9784846305852</v>
      </c>
      <c r="Q172" s="104">
        <v>2294.7432489395142</v>
      </c>
      <c r="R172" s="104">
        <v>2318.7207779884338</v>
      </c>
      <c r="S172" s="104">
        <v>2319.1870188713069</v>
      </c>
      <c r="T172" s="104">
        <v>2119.7160015106201</v>
      </c>
      <c r="U172" s="104">
        <v>1966.878258228302</v>
      </c>
      <c r="V172" s="104">
        <v>2453.427027702332</v>
      </c>
      <c r="W172" s="104">
        <v>2501.1774644851689</v>
      </c>
      <c r="X172" s="104">
        <v>2486.6659955978389</v>
      </c>
      <c r="Y172" s="104">
        <v>2670.9049644470219</v>
      </c>
      <c r="Z172" s="104">
        <v>2817.7494525909419</v>
      </c>
      <c r="AA172" s="104">
        <v>3012.5094528198242</v>
      </c>
      <c r="AB172" s="104">
        <v>3038.6446762084961</v>
      </c>
    </row>
    <row r="173" spans="1:28">
      <c r="A173" s="85" t="s">
        <v>25</v>
      </c>
      <c r="B173" s="74" t="s">
        <v>46</v>
      </c>
      <c r="C173" s="102">
        <v>1446.53069501</v>
      </c>
      <c r="D173" s="103">
        <v>2201</v>
      </c>
      <c r="E173" s="102">
        <v>2612</v>
      </c>
      <c r="F173" s="102">
        <v>3110</v>
      </c>
      <c r="G173" s="102">
        <v>3315</v>
      </c>
      <c r="H173" s="102">
        <v>3197</v>
      </c>
      <c r="I173" s="102">
        <v>3502</v>
      </c>
      <c r="J173" s="102">
        <v>3901</v>
      </c>
      <c r="K173" s="103">
        <v>3688</v>
      </c>
      <c r="L173" s="102">
        <v>3327</v>
      </c>
      <c r="M173" s="102">
        <v>3062</v>
      </c>
      <c r="N173" s="102">
        <v>3107</v>
      </c>
      <c r="O173" s="102">
        <v>3394</v>
      </c>
      <c r="P173" s="102">
        <v>3659</v>
      </c>
      <c r="Q173" s="103">
        <v>4106</v>
      </c>
      <c r="R173" s="102">
        <v>4571</v>
      </c>
      <c r="S173" s="102">
        <v>4269</v>
      </c>
      <c r="T173" s="102">
        <v>3594</v>
      </c>
      <c r="U173" s="102">
        <v>3132</v>
      </c>
      <c r="V173" s="102">
        <v>3223</v>
      </c>
      <c r="W173" s="103">
        <v>2944</v>
      </c>
      <c r="X173" s="102">
        <v>2393</v>
      </c>
      <c r="Y173" s="102">
        <v>2213</v>
      </c>
      <c r="Z173" s="102">
        <v>2173</v>
      </c>
      <c r="AA173" s="102">
        <v>2080</v>
      </c>
      <c r="AB173" s="102">
        <v>1941.062019348145</v>
      </c>
    </row>
    <row r="174" spans="1:28">
      <c r="A174" s="85" t="s">
        <v>48</v>
      </c>
      <c r="B174" s="74" t="s">
        <v>46</v>
      </c>
      <c r="C174" s="104">
        <v>279.54004837299999</v>
      </c>
      <c r="D174" s="104">
        <v>299.62993786279998</v>
      </c>
      <c r="E174" s="105">
        <v>312.06778000000003</v>
      </c>
      <c r="F174" s="104">
        <v>365.31187999999997</v>
      </c>
      <c r="G174" s="104">
        <v>367.3996800000001</v>
      </c>
      <c r="H174" s="104">
        <v>379.73977000000002</v>
      </c>
      <c r="I174" s="104">
        <v>411.87101999999999</v>
      </c>
      <c r="J174" s="105">
        <v>406.95918</v>
      </c>
      <c r="K174" s="104">
        <v>476.65613999999988</v>
      </c>
      <c r="L174" s="104">
        <v>521.85928000000001</v>
      </c>
      <c r="M174" s="104">
        <v>522.50611186027527</v>
      </c>
      <c r="N174" s="104">
        <v>507.04574370384222</v>
      </c>
      <c r="O174" s="104">
        <v>491.36530661582952</v>
      </c>
      <c r="P174" s="104">
        <v>471.53370761871338</v>
      </c>
      <c r="Q174" s="104">
        <v>519.14580035209656</v>
      </c>
      <c r="R174" s="104">
        <v>492.17726314067841</v>
      </c>
      <c r="S174" s="104">
        <v>447.13447594642639</v>
      </c>
      <c r="T174" s="104">
        <v>417.34491944313049</v>
      </c>
      <c r="U174" s="104">
        <v>387.11897343397141</v>
      </c>
      <c r="V174" s="104">
        <v>483.97309696674353</v>
      </c>
      <c r="W174" s="104">
        <v>638.21870994567871</v>
      </c>
      <c r="X174" s="104">
        <v>879.84614372253418</v>
      </c>
      <c r="Y174" s="104">
        <v>1192.3652529716489</v>
      </c>
      <c r="Z174" s="104">
        <v>1324.9372186660769</v>
      </c>
      <c r="AA174" s="104">
        <v>1267.564843177795</v>
      </c>
      <c r="AB174" s="104">
        <v>1189.9694633483889</v>
      </c>
    </row>
    <row r="175" spans="1:28">
      <c r="A175" s="85" t="s">
        <v>34</v>
      </c>
      <c r="B175" s="74" t="s">
        <v>46</v>
      </c>
      <c r="C175" s="102" t="s">
        <v>193</v>
      </c>
      <c r="D175" s="102" t="s">
        <v>193</v>
      </c>
      <c r="E175" s="102">
        <v>441.70000398159033</v>
      </c>
      <c r="F175" s="102">
        <v>511.79999434947968</v>
      </c>
      <c r="G175" s="103">
        <v>443.80000352859503</v>
      </c>
      <c r="H175" s="102">
        <v>414.19999819993973</v>
      </c>
      <c r="I175" s="102">
        <v>397.90000420808792</v>
      </c>
      <c r="J175" s="102">
        <v>345.69999724626541</v>
      </c>
      <c r="K175" s="102">
        <v>310.3999970555306</v>
      </c>
      <c r="L175" s="102">
        <v>285.10000056028372</v>
      </c>
      <c r="M175" s="102">
        <v>263.19999966770411</v>
      </c>
      <c r="N175" s="102">
        <v>233.8000012636185</v>
      </c>
      <c r="O175" s="103">
        <v>238.59999889135361</v>
      </c>
      <c r="P175" s="102">
        <v>244.2999994754791</v>
      </c>
      <c r="Q175" s="102">
        <v>252.3999990522862</v>
      </c>
      <c r="R175" s="102">
        <v>303.20000129938131</v>
      </c>
      <c r="S175" s="102">
        <v>318.19999957084661</v>
      </c>
      <c r="T175" s="102">
        <v>311.9000016450882</v>
      </c>
      <c r="U175" s="102">
        <v>325.99999892711639</v>
      </c>
      <c r="V175" s="102">
        <v>417.4000027179718</v>
      </c>
      <c r="W175" s="102">
        <v>469.3000054359436</v>
      </c>
      <c r="X175" s="102">
        <v>465.79999136924738</v>
      </c>
      <c r="Y175" s="102">
        <v>472.30000352859503</v>
      </c>
      <c r="Z175" s="102">
        <v>440.29999995231628</v>
      </c>
      <c r="AA175" s="102">
        <v>342.70000290870672</v>
      </c>
      <c r="AB175" s="102">
        <v>306.97100019454962</v>
      </c>
    </row>
    <row r="176" spans="1:28">
      <c r="A176" s="85" t="s">
        <v>49</v>
      </c>
      <c r="B176" s="74" t="s">
        <v>46</v>
      </c>
      <c r="C176" s="104" t="s">
        <v>193</v>
      </c>
      <c r="D176" s="105">
        <v>3.5600000000000009</v>
      </c>
      <c r="E176" s="104">
        <v>5.8559999999999999</v>
      </c>
      <c r="F176" s="104">
        <v>7.2319999999999984</v>
      </c>
      <c r="G176" s="104">
        <v>7.4260000000000002</v>
      </c>
      <c r="H176" s="104">
        <v>7.0680000000000014</v>
      </c>
      <c r="I176" s="104">
        <v>5.2409999999999988</v>
      </c>
      <c r="J176" s="104">
        <v>5.3659999999999997</v>
      </c>
      <c r="K176" s="104">
        <v>3.9519999999999991</v>
      </c>
      <c r="L176" s="104">
        <v>2.88</v>
      </c>
      <c r="M176" s="104">
        <v>3.5139999999999998</v>
      </c>
      <c r="N176" s="105">
        <v>3.6300000000000008</v>
      </c>
      <c r="O176" s="104">
        <v>5.0410000000000004</v>
      </c>
      <c r="P176" s="105">
        <v>5.3650000000000002</v>
      </c>
      <c r="Q176" s="104">
        <v>4.8369999999999997</v>
      </c>
      <c r="R176" s="104">
        <v>4.2530000000000001</v>
      </c>
      <c r="S176" s="104">
        <v>5.1000000000000014</v>
      </c>
      <c r="T176" s="104">
        <v>4.0640000000000001</v>
      </c>
      <c r="U176" s="104">
        <v>5.4</v>
      </c>
      <c r="V176" s="104">
        <v>12.932</v>
      </c>
      <c r="W176" s="104">
        <v>13.4164925</v>
      </c>
      <c r="X176" s="104">
        <v>12.412000000000001</v>
      </c>
      <c r="Y176" s="104">
        <v>10.6290947</v>
      </c>
      <c r="Z176" s="104">
        <v>9.7259837090969086</v>
      </c>
      <c r="AA176" s="104">
        <v>9.1209999173879623</v>
      </c>
      <c r="AB176" s="104">
        <v>7.5540000349283218</v>
      </c>
    </row>
    <row r="177" spans="1:28">
      <c r="A177" s="85" t="s">
        <v>50</v>
      </c>
      <c r="B177" s="74" t="s">
        <v>46</v>
      </c>
      <c r="C177" s="102">
        <v>171.4</v>
      </c>
      <c r="D177" s="102">
        <v>197.3</v>
      </c>
      <c r="E177" s="102">
        <v>205.5</v>
      </c>
      <c r="F177" s="102">
        <v>219</v>
      </c>
      <c r="G177" s="102">
        <v>209.56</v>
      </c>
      <c r="H177" s="102">
        <v>176.61</v>
      </c>
      <c r="I177" s="102">
        <v>177.43</v>
      </c>
      <c r="J177" s="103">
        <v>158.16</v>
      </c>
      <c r="K177" s="103">
        <v>127.6000003218651</v>
      </c>
      <c r="L177" s="102">
        <v>101.9000008106232</v>
      </c>
      <c r="M177" s="102">
        <v>80.999999523162842</v>
      </c>
      <c r="N177" s="102">
        <v>69.600000575184822</v>
      </c>
      <c r="O177" s="102">
        <v>82.200000002980232</v>
      </c>
      <c r="P177" s="102">
        <v>87.199999660253525</v>
      </c>
      <c r="Q177" s="102">
        <v>88.499999523162842</v>
      </c>
      <c r="R177" s="102">
        <v>96.799998760223389</v>
      </c>
      <c r="S177" s="102">
        <v>98.800000786781311</v>
      </c>
      <c r="T177" s="102">
        <v>106.9999999403954</v>
      </c>
      <c r="U177" s="102">
        <v>130.90000069141391</v>
      </c>
      <c r="V177" s="102">
        <v>274.49999892711639</v>
      </c>
      <c r="W177" s="102">
        <v>304.29999709129328</v>
      </c>
      <c r="X177" s="102">
        <v>316.80000114440918</v>
      </c>
      <c r="Y177" s="102">
        <v>322.49999690055847</v>
      </c>
      <c r="Z177" s="102">
        <v>299.09999871253967</v>
      </c>
      <c r="AA177" s="102">
        <v>253.30000114440921</v>
      </c>
      <c r="AB177" s="102">
        <v>210.0999987125397</v>
      </c>
    </row>
    <row r="178" spans="1:28">
      <c r="A178" s="85" t="s">
        <v>63</v>
      </c>
      <c r="B178" s="74" t="s">
        <v>46</v>
      </c>
      <c r="C178" s="104">
        <v>227.56300073862079</v>
      </c>
      <c r="D178" s="104">
        <v>268.0720009803772</v>
      </c>
      <c r="E178" s="104">
        <v>297.64000427722931</v>
      </c>
      <c r="F178" s="104">
        <v>282.94300329685211</v>
      </c>
      <c r="G178" s="104">
        <v>230.64200043678281</v>
      </c>
      <c r="H178" s="104">
        <v>211.461997628212</v>
      </c>
      <c r="I178" s="104">
        <v>207.2589984536171</v>
      </c>
      <c r="J178" s="104">
        <v>243.3130007982254</v>
      </c>
      <c r="K178" s="104">
        <v>272.55500018596649</v>
      </c>
      <c r="L178" s="104">
        <v>293.45900321006781</v>
      </c>
      <c r="M178" s="104">
        <v>301.89200341701508</v>
      </c>
      <c r="N178" s="104">
        <v>331.08599662780762</v>
      </c>
      <c r="O178" s="104">
        <v>363.81100058555597</v>
      </c>
      <c r="P178" s="104">
        <v>390.80400323867798</v>
      </c>
      <c r="Q178" s="104">
        <v>384.65200066566467</v>
      </c>
      <c r="R178" s="104">
        <v>344.7139937877655</v>
      </c>
      <c r="S178" s="104">
        <v>332.09900116920471</v>
      </c>
      <c r="T178" s="104">
        <v>297.74599885940552</v>
      </c>
      <c r="U178" s="104">
        <v>249.47100114822391</v>
      </c>
      <c r="V178" s="104">
        <v>319.33299541473389</v>
      </c>
      <c r="W178" s="104">
        <v>290.27900075912481</v>
      </c>
      <c r="X178" s="104">
        <v>246.6040019989014</v>
      </c>
      <c r="Y178" s="104">
        <v>241.40000057220459</v>
      </c>
      <c r="Z178" s="104">
        <v>222.59999895095831</v>
      </c>
      <c r="AA178" s="104">
        <v>216.5390000343323</v>
      </c>
      <c r="AB178" s="104">
        <v>196.10500025749209</v>
      </c>
    </row>
    <row r="179" spans="1:28">
      <c r="A179" s="85" t="s">
        <v>29</v>
      </c>
      <c r="B179" s="74" t="s">
        <v>46</v>
      </c>
      <c r="C179" s="102">
        <v>2743</v>
      </c>
      <c r="D179" s="102">
        <v>2644</v>
      </c>
      <c r="E179" s="102">
        <v>2791</v>
      </c>
      <c r="F179" s="103">
        <v>2279</v>
      </c>
      <c r="G179" s="102">
        <v>2499</v>
      </c>
      <c r="H179" s="102">
        <v>2628</v>
      </c>
      <c r="I179" s="102">
        <v>2643</v>
      </c>
      <c r="J179" s="102">
        <v>2674</v>
      </c>
      <c r="K179" s="102">
        <v>2736</v>
      </c>
      <c r="L179" s="102">
        <v>2660</v>
      </c>
      <c r="M179" s="102">
        <v>2486.5550000000012</v>
      </c>
      <c r="N179" s="102">
        <v>2259.2860000000001</v>
      </c>
      <c r="O179" s="102">
        <v>2154</v>
      </c>
      <c r="P179" s="103">
        <v>2087.2020000000002</v>
      </c>
      <c r="Q179" s="103">
        <v>1938.2649841308589</v>
      </c>
      <c r="R179" s="102">
        <v>1872.982980728149</v>
      </c>
      <c r="S179" s="102">
        <v>1649.34801197052</v>
      </c>
      <c r="T179" s="102">
        <v>1478.399021625519</v>
      </c>
      <c r="U179" s="102">
        <v>1657.899003505707</v>
      </c>
      <c r="V179" s="102">
        <v>1902.6040163040161</v>
      </c>
      <c r="W179" s="102">
        <v>2051.3249764442439</v>
      </c>
      <c r="X179" s="102">
        <v>2057.157000541687</v>
      </c>
      <c r="Y179" s="102">
        <v>2683.2379961013789</v>
      </c>
      <c r="Z179" s="102">
        <v>3060.9579753875728</v>
      </c>
      <c r="AA179" s="102">
        <v>3229.780015945435</v>
      </c>
      <c r="AB179" s="102">
        <v>3024.3050079345699</v>
      </c>
    </row>
    <row r="180" spans="1:28">
      <c r="A180" s="85" t="s">
        <v>51</v>
      </c>
      <c r="B180" s="74" t="s">
        <v>46</v>
      </c>
      <c r="C180" s="104">
        <v>1310</v>
      </c>
      <c r="D180" s="104">
        <v>1310</v>
      </c>
      <c r="E180" s="104">
        <v>1370</v>
      </c>
      <c r="F180" s="104">
        <v>1630</v>
      </c>
      <c r="G180" s="104">
        <v>1860</v>
      </c>
      <c r="H180" s="104">
        <v>2030</v>
      </c>
      <c r="I180" s="104">
        <v>2200</v>
      </c>
      <c r="J180" s="104">
        <v>2220</v>
      </c>
      <c r="K180" s="104">
        <v>2680</v>
      </c>
      <c r="L180" s="104">
        <v>3070</v>
      </c>
      <c r="M180" s="104">
        <v>3110</v>
      </c>
      <c r="N180" s="104">
        <v>3280</v>
      </c>
      <c r="O180" s="104">
        <v>3500</v>
      </c>
      <c r="P180" s="104">
        <v>3360</v>
      </c>
      <c r="Q180" s="104">
        <v>3020</v>
      </c>
      <c r="R180" s="104">
        <v>2840</v>
      </c>
      <c r="S180" s="104">
        <v>2630</v>
      </c>
      <c r="T180" s="104">
        <v>2480</v>
      </c>
      <c r="U180" s="104">
        <v>2530</v>
      </c>
      <c r="V180" s="104">
        <v>3180</v>
      </c>
      <c r="W180" s="104">
        <v>3180</v>
      </c>
      <c r="X180" s="104">
        <v>2710</v>
      </c>
      <c r="Y180" s="104">
        <v>2710</v>
      </c>
      <c r="Z180" s="104">
        <v>2520</v>
      </c>
      <c r="AA180" s="104">
        <v>2220</v>
      </c>
      <c r="AB180" s="104">
        <v>2060</v>
      </c>
    </row>
    <row r="181" spans="1:28">
      <c r="A181" s="85" t="s">
        <v>52</v>
      </c>
      <c r="B181" s="74" t="s">
        <v>46</v>
      </c>
      <c r="C181" s="102">
        <v>454</v>
      </c>
      <c r="D181" s="102">
        <v>460</v>
      </c>
      <c r="E181" s="102">
        <v>490</v>
      </c>
      <c r="F181" s="102">
        <v>569</v>
      </c>
      <c r="G181" s="102">
        <v>503</v>
      </c>
      <c r="H181" s="102">
        <v>429</v>
      </c>
      <c r="I181" s="102">
        <v>434</v>
      </c>
      <c r="J181" s="102">
        <v>564</v>
      </c>
      <c r="K181" s="102">
        <v>1478</v>
      </c>
      <c r="L181" s="103">
        <v>1365</v>
      </c>
      <c r="M181" s="102">
        <v>972.5</v>
      </c>
      <c r="N181" s="102">
        <v>894.3</v>
      </c>
      <c r="O181" s="102">
        <v>745.4</v>
      </c>
      <c r="P181" s="102">
        <v>812.6</v>
      </c>
      <c r="Q181" s="102">
        <v>851.2</v>
      </c>
      <c r="R181" s="103">
        <v>876.80000000000018</v>
      </c>
      <c r="S181" s="102">
        <v>815</v>
      </c>
      <c r="T181" s="102">
        <v>773</v>
      </c>
      <c r="U181" s="102">
        <v>761</v>
      </c>
      <c r="V181" s="102">
        <v>872</v>
      </c>
      <c r="W181" s="102">
        <v>884</v>
      </c>
      <c r="X181" s="102">
        <v>817.4</v>
      </c>
      <c r="Y181" s="102">
        <v>781.80000000000007</v>
      </c>
      <c r="Z181" s="102">
        <v>777.89999675750732</v>
      </c>
      <c r="AA181" s="102">
        <v>894.59999227523804</v>
      </c>
      <c r="AB181" s="102">
        <v>927.30001258850098</v>
      </c>
    </row>
    <row r="182" spans="1:28">
      <c r="A182" s="75" t="s">
        <v>31</v>
      </c>
      <c r="B182" s="74" t="s">
        <v>46</v>
      </c>
      <c r="C182" s="104" t="s">
        <v>193</v>
      </c>
      <c r="D182" s="104" t="s">
        <v>193</v>
      </c>
      <c r="E182" s="104" t="s">
        <v>193</v>
      </c>
      <c r="F182" s="104" t="s">
        <v>193</v>
      </c>
      <c r="G182" s="104" t="s">
        <v>193</v>
      </c>
      <c r="H182" s="104" t="s">
        <v>193</v>
      </c>
      <c r="I182" s="104" t="s">
        <v>193</v>
      </c>
      <c r="J182" s="104" t="s">
        <v>193</v>
      </c>
      <c r="K182" s="104" t="s">
        <v>193</v>
      </c>
      <c r="L182" s="104" t="s">
        <v>193</v>
      </c>
      <c r="M182" s="104">
        <v>155.30563080310819</v>
      </c>
      <c r="N182" s="104">
        <v>148.03324627876279</v>
      </c>
      <c r="O182" s="104">
        <v>133.9664900302887</v>
      </c>
      <c r="P182" s="104">
        <v>125.56085121631619</v>
      </c>
      <c r="Q182" s="104">
        <v>126.96344256401061</v>
      </c>
      <c r="R182" s="104">
        <v>106.5235733985901</v>
      </c>
      <c r="S182" s="104">
        <v>77.01092004776001</v>
      </c>
      <c r="T182" s="104">
        <v>67.000327527523041</v>
      </c>
      <c r="U182" s="104">
        <v>88.093914210796356</v>
      </c>
      <c r="V182" s="104">
        <v>191.96056008338931</v>
      </c>
      <c r="W182" s="104">
        <v>204.7527174949646</v>
      </c>
      <c r="X182" s="104">
        <v>166.15126240253451</v>
      </c>
      <c r="Y182" s="104">
        <v>154.36917769908911</v>
      </c>
      <c r="Z182" s="104">
        <v>119.3646235466003</v>
      </c>
      <c r="AA182" s="104">
        <v>107.1559502482414</v>
      </c>
      <c r="AB182" s="104">
        <v>97.262522399425507</v>
      </c>
    </row>
    <row r="183" spans="1:28">
      <c r="A183" s="85" t="s">
        <v>33</v>
      </c>
      <c r="B183" s="74" t="s">
        <v>46</v>
      </c>
      <c r="C183" s="102">
        <v>2.5750198580000001</v>
      </c>
      <c r="D183" s="102">
        <v>2.4384898142</v>
      </c>
      <c r="E183" s="103">
        <v>3.3699400000000002</v>
      </c>
      <c r="F183" s="102">
        <v>3.9154499999999999</v>
      </c>
      <c r="G183" s="102">
        <v>5.9304800000000002</v>
      </c>
      <c r="H183" s="102">
        <v>4.8662600000000014</v>
      </c>
      <c r="I183" s="102">
        <v>5.6095600000000001</v>
      </c>
      <c r="J183" s="102">
        <v>4.3821399999999997</v>
      </c>
      <c r="K183" s="102">
        <v>4.8476900000000001</v>
      </c>
      <c r="L183" s="102">
        <v>4.24796</v>
      </c>
      <c r="M183" s="102">
        <v>4.343930009752512</v>
      </c>
      <c r="N183" s="102">
        <v>3.406540010124445</v>
      </c>
      <c r="O183" s="103">
        <v>5.0659801140427589</v>
      </c>
      <c r="P183" s="103">
        <v>7.1370500102639198</v>
      </c>
      <c r="Q183" s="102">
        <v>10.15248997323215</v>
      </c>
      <c r="R183" s="102">
        <v>9.0958099812269211</v>
      </c>
      <c r="S183" s="102">
        <v>9.7001699954271317</v>
      </c>
      <c r="T183" s="102">
        <v>8.5975025072693825</v>
      </c>
      <c r="U183" s="102">
        <v>10.76042003184557</v>
      </c>
      <c r="V183" s="102">
        <v>11.68190247192979</v>
      </c>
      <c r="W183" s="102">
        <v>10.05547750741243</v>
      </c>
      <c r="X183" s="102">
        <v>11.54281247407198</v>
      </c>
      <c r="Y183" s="102">
        <v>12.79156240448356</v>
      </c>
      <c r="Z183" s="102">
        <v>14.82611775398254</v>
      </c>
      <c r="AA183" s="102">
        <v>15.187287364155051</v>
      </c>
      <c r="AB183" s="102">
        <v>18.34018242359161</v>
      </c>
    </row>
    <row r="184" spans="1:28">
      <c r="A184" s="85" t="s">
        <v>53</v>
      </c>
      <c r="B184" s="74" t="s">
        <v>46</v>
      </c>
      <c r="C184" s="104" t="s">
        <v>193</v>
      </c>
      <c r="D184" s="104">
        <v>908.79998874664307</v>
      </c>
      <c r="E184" s="105">
        <v>952.80000174045563</v>
      </c>
      <c r="F184" s="104">
        <v>1020.699993848801</v>
      </c>
      <c r="G184" s="105">
        <v>1391.199983358383</v>
      </c>
      <c r="H184" s="104">
        <v>2354.3000011444092</v>
      </c>
      <c r="I184" s="104">
        <v>1839.9000012874601</v>
      </c>
      <c r="J184" s="104">
        <v>1476.099992752075</v>
      </c>
      <c r="K184" s="104">
        <v>1323.099997907877</v>
      </c>
      <c r="L184" s="104">
        <v>927.99999570846558</v>
      </c>
      <c r="M184" s="105">
        <v>978.3999992609024</v>
      </c>
      <c r="N184" s="104">
        <v>971.40000367164612</v>
      </c>
      <c r="O184" s="104">
        <v>1128.899990439415</v>
      </c>
      <c r="P184" s="104">
        <v>1177.7999932765961</v>
      </c>
      <c r="Q184" s="104">
        <v>1511.799994707108</v>
      </c>
      <c r="R184" s="104">
        <v>1471.339985370636</v>
      </c>
      <c r="S184" s="104">
        <v>1381.6029920578001</v>
      </c>
      <c r="T184" s="104">
        <v>1500.834992647171</v>
      </c>
      <c r="U184" s="104">
        <v>1592.39500617981</v>
      </c>
      <c r="V184" s="104">
        <v>2393.571005821228</v>
      </c>
      <c r="W184" s="104">
        <v>2501.334983348846</v>
      </c>
      <c r="X184" s="104">
        <v>2559.2320017814641</v>
      </c>
      <c r="Y184" s="104">
        <v>2435.7940082550049</v>
      </c>
      <c r="Z184" s="104">
        <v>2554.7959957122798</v>
      </c>
      <c r="AA184" s="104">
        <v>2509.556991577148</v>
      </c>
      <c r="AB184" s="104">
        <v>2261.699976921082</v>
      </c>
    </row>
    <row r="185" spans="1:28">
      <c r="A185" s="85" t="s">
        <v>36</v>
      </c>
      <c r="B185" s="74" t="s">
        <v>46</v>
      </c>
      <c r="C185" s="102">
        <v>510</v>
      </c>
      <c r="D185" s="102">
        <v>487</v>
      </c>
      <c r="E185" s="102">
        <v>383</v>
      </c>
      <c r="F185" s="102">
        <v>434</v>
      </c>
      <c r="G185" s="102">
        <v>489</v>
      </c>
      <c r="H185" s="102">
        <v>522</v>
      </c>
      <c r="I185" s="102">
        <v>478</v>
      </c>
      <c r="J185" s="102">
        <v>415</v>
      </c>
      <c r="K185" s="102">
        <v>334</v>
      </c>
      <c r="L185" s="102">
        <v>278</v>
      </c>
      <c r="M185" s="102">
        <v>245</v>
      </c>
      <c r="N185" s="102">
        <v>202</v>
      </c>
      <c r="O185" s="102">
        <v>253</v>
      </c>
      <c r="P185" s="102">
        <v>338</v>
      </c>
      <c r="Q185" s="102">
        <v>415</v>
      </c>
      <c r="R185" s="102">
        <v>437</v>
      </c>
      <c r="S185" s="102">
        <v>361</v>
      </c>
      <c r="T185" s="102">
        <v>306</v>
      </c>
      <c r="U185" s="102">
        <v>262</v>
      </c>
      <c r="V185" s="102">
        <v>323</v>
      </c>
      <c r="W185" s="102">
        <v>386</v>
      </c>
      <c r="X185" s="102">
        <v>383</v>
      </c>
      <c r="Y185" s="102">
        <v>459.96699999999998</v>
      </c>
      <c r="Z185" s="102">
        <v>590.26900291442871</v>
      </c>
      <c r="AA185" s="102">
        <v>596.53653240203857</v>
      </c>
      <c r="AB185" s="102">
        <v>603.52000045776367</v>
      </c>
    </row>
    <row r="186" spans="1:28">
      <c r="A186" s="85" t="s">
        <v>54</v>
      </c>
      <c r="B186" s="74" t="s">
        <v>46</v>
      </c>
      <c r="C186" s="104">
        <v>132.59999936819079</v>
      </c>
      <c r="D186" s="104">
        <v>178.69999995827681</v>
      </c>
      <c r="E186" s="104">
        <v>180.49999967962501</v>
      </c>
      <c r="F186" s="104">
        <v>167.59999859333041</v>
      </c>
      <c r="G186" s="104">
        <v>146.60000029206279</v>
      </c>
      <c r="H186" s="104">
        <v>116.19999849796299</v>
      </c>
      <c r="I186" s="104">
        <v>116.6000005304813</v>
      </c>
      <c r="J186" s="104">
        <v>128.60000076889989</v>
      </c>
      <c r="K186" s="105">
        <v>145.1999999284744</v>
      </c>
      <c r="L186" s="104">
        <v>132.9999997019768</v>
      </c>
      <c r="M186" s="104">
        <v>116.99999892711639</v>
      </c>
      <c r="N186" s="104">
        <v>105.5999995470047</v>
      </c>
      <c r="O186" s="104">
        <v>105.600000500679</v>
      </c>
      <c r="P186" s="104">
        <v>96.899999856948853</v>
      </c>
      <c r="Q186" s="104">
        <v>83.999999761581421</v>
      </c>
      <c r="R186" s="104">
        <v>81.599999904632568</v>
      </c>
      <c r="S186" s="104">
        <v>84.300000071525574</v>
      </c>
      <c r="T186" s="104">
        <v>81.799999952316284</v>
      </c>
      <c r="U186" s="104">
        <v>93.600000143051147</v>
      </c>
      <c r="V186" s="104">
        <v>138.89999985694891</v>
      </c>
      <c r="W186" s="104">
        <v>149.4999988079071</v>
      </c>
      <c r="X186" s="104">
        <v>150.1000001430512</v>
      </c>
      <c r="Y186" s="104">
        <v>160.70000028610229</v>
      </c>
      <c r="Z186" s="104">
        <v>146.69999933242801</v>
      </c>
      <c r="AA186" s="104">
        <v>138.59999942779541</v>
      </c>
      <c r="AB186" s="104">
        <v>141.9000000953674</v>
      </c>
    </row>
    <row r="187" spans="1:28">
      <c r="A187" s="85" t="s">
        <v>55</v>
      </c>
      <c r="B187" s="74" t="s">
        <v>46</v>
      </c>
      <c r="C187" s="102">
        <v>112</v>
      </c>
      <c r="D187" s="102">
        <v>114</v>
      </c>
      <c r="E187" s="102">
        <v>125</v>
      </c>
      <c r="F187" s="102">
        <v>126</v>
      </c>
      <c r="G187" s="102">
        <v>114</v>
      </c>
      <c r="H187" s="103">
        <v>106.5</v>
      </c>
      <c r="I187" s="103">
        <v>107.2</v>
      </c>
      <c r="J187" s="102">
        <v>89</v>
      </c>
      <c r="K187" s="102">
        <v>74</v>
      </c>
      <c r="L187" s="102">
        <v>74</v>
      </c>
      <c r="M187" s="102">
        <v>80</v>
      </c>
      <c r="N187" s="102">
        <v>81</v>
      </c>
      <c r="O187" s="102">
        <v>93</v>
      </c>
      <c r="P187" s="102">
        <v>105</v>
      </c>
      <c r="Q187" s="102">
        <v>104</v>
      </c>
      <c r="R187" s="102">
        <v>109.782</v>
      </c>
      <c r="S187" s="102">
        <v>83.1</v>
      </c>
      <c r="T187" s="102">
        <v>62.800000000000011</v>
      </c>
      <c r="U187" s="102">
        <v>67.099999999999994</v>
      </c>
      <c r="V187" s="102">
        <v>81</v>
      </c>
      <c r="W187" s="102">
        <v>93.4</v>
      </c>
      <c r="X187" s="102">
        <v>85.399999999999991</v>
      </c>
      <c r="Y187" s="102">
        <v>85.7</v>
      </c>
      <c r="Z187" s="102">
        <v>94.099999487400055</v>
      </c>
      <c r="AA187" s="102">
        <v>95.499999403953552</v>
      </c>
      <c r="AB187" s="102">
        <v>120.6999995708466</v>
      </c>
    </row>
    <row r="188" spans="1:28">
      <c r="A188" s="85" t="s">
        <v>38</v>
      </c>
      <c r="B188" s="74" t="s">
        <v>46</v>
      </c>
      <c r="C188" s="104" t="s">
        <v>193</v>
      </c>
      <c r="D188" s="104" t="s">
        <v>193</v>
      </c>
      <c r="E188" s="105">
        <v>2314.25</v>
      </c>
      <c r="F188" s="104">
        <v>2414</v>
      </c>
      <c r="G188" s="104">
        <v>2462.5</v>
      </c>
      <c r="H188" s="104">
        <v>2267.5</v>
      </c>
      <c r="I188" s="104">
        <v>2102.2222222222222</v>
      </c>
      <c r="J188" s="104">
        <v>1908.3888888888901</v>
      </c>
      <c r="K188" s="104">
        <v>1685.307000637054</v>
      </c>
      <c r="L188" s="105">
        <v>2130</v>
      </c>
      <c r="M188" s="105">
        <v>2771</v>
      </c>
      <c r="N188" s="104">
        <v>3162</v>
      </c>
      <c r="O188" s="105">
        <v>3421.9</v>
      </c>
      <c r="P188" s="104">
        <v>3324</v>
      </c>
      <c r="Q188" s="104">
        <v>3223</v>
      </c>
      <c r="R188" s="104">
        <v>3038.9</v>
      </c>
      <c r="S188" s="104">
        <v>2340.5</v>
      </c>
      <c r="T188" s="104">
        <v>1614.1</v>
      </c>
      <c r="U188" s="104">
        <v>1207</v>
      </c>
      <c r="V188" s="104">
        <v>1409.1</v>
      </c>
      <c r="W188" s="104">
        <v>1645.4</v>
      </c>
      <c r="X188" s="104">
        <v>1655.5</v>
      </c>
      <c r="Y188" s="104">
        <v>1745.3</v>
      </c>
      <c r="Z188" s="104">
        <v>1788.099990844727</v>
      </c>
      <c r="AA188" s="104">
        <v>1561.9000015258789</v>
      </c>
      <c r="AB188" s="104">
        <v>1299.8408374786379</v>
      </c>
    </row>
    <row r="189" spans="1:28">
      <c r="A189" s="85" t="s">
        <v>56</v>
      </c>
      <c r="B189" s="74" t="s">
        <v>46</v>
      </c>
      <c r="C189" s="102">
        <v>225.2</v>
      </c>
      <c r="D189" s="103">
        <v>203.6</v>
      </c>
      <c r="E189" s="102">
        <v>191.1</v>
      </c>
      <c r="F189" s="102">
        <v>255.5</v>
      </c>
      <c r="G189" s="102">
        <v>320.49999999999989</v>
      </c>
      <c r="H189" s="102">
        <v>337.1</v>
      </c>
      <c r="I189" s="102">
        <v>342.7000000000001</v>
      </c>
      <c r="J189" s="103">
        <v>322.39999999999998</v>
      </c>
      <c r="K189" s="103">
        <v>251.20000076293951</v>
      </c>
      <c r="L189" s="102">
        <v>225.1999990940094</v>
      </c>
      <c r="M189" s="102">
        <v>205.5000030994415</v>
      </c>
      <c r="N189" s="102">
        <v>213.49999928474429</v>
      </c>
      <c r="O189" s="102">
        <v>270.20000171661383</v>
      </c>
      <c r="P189" s="102">
        <v>339.50000143051147</v>
      </c>
      <c r="Q189" s="102">
        <v>358.09999799728388</v>
      </c>
      <c r="R189" s="102">
        <v>413.50000333786011</v>
      </c>
      <c r="S189" s="102">
        <v>420.39999675750732</v>
      </c>
      <c r="T189" s="102">
        <v>439.8000054359436</v>
      </c>
      <c r="U189" s="102">
        <v>417.30000305175781</v>
      </c>
      <c r="V189" s="102">
        <v>516.20000314712524</v>
      </c>
      <c r="W189" s="102">
        <v>589.4999942779541</v>
      </c>
      <c r="X189" s="102">
        <v>685.40000915527344</v>
      </c>
      <c r="Y189" s="102">
        <v>830.89999580383301</v>
      </c>
      <c r="Z189" s="102">
        <v>851.8000020980835</v>
      </c>
      <c r="AA189" s="102">
        <v>721.49999523162842</v>
      </c>
      <c r="AB189" s="102">
        <v>640.50000190734863</v>
      </c>
    </row>
    <row r="190" spans="1:28">
      <c r="A190" s="85" t="s">
        <v>57</v>
      </c>
      <c r="B190" s="74" t="s">
        <v>46</v>
      </c>
      <c r="C190" s="104" t="s">
        <v>193</v>
      </c>
      <c r="D190" s="104" t="s">
        <v>193</v>
      </c>
      <c r="E190" s="104" t="s">
        <v>193</v>
      </c>
      <c r="F190" s="104" t="s">
        <v>193</v>
      </c>
      <c r="G190" s="104">
        <v>332.8</v>
      </c>
      <c r="H190" s="104">
        <v>323.3</v>
      </c>
      <c r="I190" s="104">
        <v>283.50000000000011</v>
      </c>
      <c r="J190" s="105">
        <v>297.3</v>
      </c>
      <c r="K190" s="104">
        <v>316.60000000000002</v>
      </c>
      <c r="L190" s="105">
        <v>416</v>
      </c>
      <c r="M190" s="104">
        <v>484.7000000000001</v>
      </c>
      <c r="N190" s="104">
        <v>507.50000000000011</v>
      </c>
      <c r="O190" s="105">
        <v>486.4</v>
      </c>
      <c r="P190" s="104">
        <v>459.3</v>
      </c>
      <c r="Q190" s="104">
        <v>480.2000000000001</v>
      </c>
      <c r="R190" s="104">
        <v>426.7</v>
      </c>
      <c r="S190" s="104">
        <v>353.1</v>
      </c>
      <c r="T190" s="104">
        <v>291.64699999999999</v>
      </c>
      <c r="U190" s="104">
        <v>257.29000000000002</v>
      </c>
      <c r="V190" s="104">
        <v>324.06200000000001</v>
      </c>
      <c r="W190" s="104">
        <v>388.572</v>
      </c>
      <c r="X190" s="104">
        <v>364.32624822855001</v>
      </c>
      <c r="Y190" s="104">
        <v>377.04224991798401</v>
      </c>
      <c r="Z190" s="104">
        <v>385.4997501373291</v>
      </c>
      <c r="AA190" s="104">
        <v>357.76799976825708</v>
      </c>
      <c r="AB190" s="104">
        <v>313.70900106430048</v>
      </c>
    </row>
    <row r="191" spans="1:28">
      <c r="A191" s="75" t="s">
        <v>40</v>
      </c>
      <c r="B191" s="74" t="s">
        <v>46</v>
      </c>
      <c r="C191" s="102" t="s">
        <v>193</v>
      </c>
      <c r="D191" s="102" t="s">
        <v>193</v>
      </c>
      <c r="E191" s="102" t="s">
        <v>193</v>
      </c>
      <c r="F191" s="102" t="s">
        <v>193</v>
      </c>
      <c r="G191" s="102" t="s">
        <v>193</v>
      </c>
      <c r="H191" s="102" t="s">
        <v>193</v>
      </c>
      <c r="I191" s="102" t="s">
        <v>193</v>
      </c>
      <c r="J191" s="102" t="s">
        <v>193</v>
      </c>
      <c r="K191" s="102" t="s">
        <v>193</v>
      </c>
      <c r="L191" s="102" t="s">
        <v>193</v>
      </c>
      <c r="M191" s="102">
        <v>64.903931885957718</v>
      </c>
      <c r="N191" s="102">
        <v>60.168427409604192</v>
      </c>
      <c r="O191" s="102">
        <v>61.278706636279821</v>
      </c>
      <c r="P191" s="102">
        <v>64.146977882832289</v>
      </c>
      <c r="Q191" s="102">
        <v>63.248785227537162</v>
      </c>
      <c r="R191" s="102">
        <v>66.049531847238541</v>
      </c>
      <c r="S191" s="102">
        <v>60.812032349407673</v>
      </c>
      <c r="T191" s="102">
        <v>49.869210250675678</v>
      </c>
      <c r="U191" s="102">
        <v>45.525089681148529</v>
      </c>
      <c r="V191" s="102">
        <v>61.009985059499741</v>
      </c>
      <c r="W191" s="102">
        <v>75.357776500284672</v>
      </c>
      <c r="X191" s="102">
        <v>83.24190478771925</v>
      </c>
      <c r="Y191" s="102">
        <v>89.582320526242256</v>
      </c>
      <c r="Z191" s="102">
        <v>101.80077233910561</v>
      </c>
      <c r="AA191" s="102">
        <v>98.107846632599831</v>
      </c>
      <c r="AB191" s="102">
        <v>90.318543434143066</v>
      </c>
    </row>
    <row r="192" spans="1:28">
      <c r="A192" s="85" t="s">
        <v>27</v>
      </c>
      <c r="B192" s="74" t="s">
        <v>46</v>
      </c>
      <c r="C192" s="104">
        <v>2508</v>
      </c>
      <c r="D192" s="105">
        <v>2543.1</v>
      </c>
      <c r="E192" s="104">
        <v>2877.1</v>
      </c>
      <c r="F192" s="104">
        <v>3596.4</v>
      </c>
      <c r="G192" s="104">
        <v>3877.1</v>
      </c>
      <c r="H192" s="105">
        <v>3713.4</v>
      </c>
      <c r="I192" s="104">
        <v>3655.8000000000011</v>
      </c>
      <c r="J192" s="104">
        <v>3469.6</v>
      </c>
      <c r="K192" s="105">
        <v>3176.2</v>
      </c>
      <c r="L192" s="105">
        <v>2721.3</v>
      </c>
      <c r="M192" s="105">
        <v>2484.9</v>
      </c>
      <c r="N192" s="104">
        <v>1867.8</v>
      </c>
      <c r="O192" s="104">
        <v>2169.5299959182739</v>
      </c>
      <c r="P192" s="104">
        <v>2265.0399942398071</v>
      </c>
      <c r="Q192" s="105">
        <v>2231.8300037384029</v>
      </c>
      <c r="R192" s="104">
        <v>1930.25000667572</v>
      </c>
      <c r="S192" s="104">
        <v>1838.3200016021731</v>
      </c>
      <c r="T192" s="104">
        <v>1844.0500068664551</v>
      </c>
      <c r="U192" s="105">
        <v>2592.0200119018559</v>
      </c>
      <c r="V192" s="105">
        <v>4149.2600326538086</v>
      </c>
      <c r="W192" s="104">
        <v>4636.2400512695312</v>
      </c>
      <c r="X192" s="104">
        <v>5009.5200424194336</v>
      </c>
      <c r="Y192" s="104">
        <v>5804.5600395202637</v>
      </c>
      <c r="Z192" s="104">
        <v>6041.8099899291992</v>
      </c>
      <c r="AA192" s="104">
        <v>5603.0600051879883</v>
      </c>
      <c r="AB192" s="104">
        <v>5049.6400527954102</v>
      </c>
    </row>
    <row r="193" spans="1:28">
      <c r="A193" s="85" t="s">
        <v>43</v>
      </c>
      <c r="B193" s="74" t="s">
        <v>46</v>
      </c>
      <c r="C193" s="102">
        <v>84</v>
      </c>
      <c r="D193" s="102">
        <v>150</v>
      </c>
      <c r="E193" s="102">
        <v>260</v>
      </c>
      <c r="F193" s="103">
        <v>415</v>
      </c>
      <c r="G193" s="102">
        <v>424</v>
      </c>
      <c r="H193" s="102">
        <v>404</v>
      </c>
      <c r="I193" s="102">
        <v>441</v>
      </c>
      <c r="J193" s="102">
        <v>443</v>
      </c>
      <c r="K193" s="102">
        <v>366</v>
      </c>
      <c r="L193" s="102">
        <v>314</v>
      </c>
      <c r="M193" s="102">
        <v>260</v>
      </c>
      <c r="N193" s="102">
        <v>227</v>
      </c>
      <c r="O193" s="102">
        <v>236</v>
      </c>
      <c r="P193" s="102">
        <v>263</v>
      </c>
      <c r="Q193" s="103">
        <v>298.99999999999989</v>
      </c>
      <c r="R193" s="102">
        <v>359.6</v>
      </c>
      <c r="S193" s="102">
        <v>330.2</v>
      </c>
      <c r="T193" s="102">
        <v>295.92</v>
      </c>
      <c r="U193" s="102">
        <v>302.91000000000003</v>
      </c>
      <c r="V193" s="102">
        <v>405.78</v>
      </c>
      <c r="W193" s="102">
        <v>421.99999999999989</v>
      </c>
      <c r="X193" s="102">
        <v>387.8</v>
      </c>
      <c r="Y193" s="102">
        <v>399.1</v>
      </c>
      <c r="Z193" s="102">
        <v>407.60000038146973</v>
      </c>
      <c r="AA193" s="102">
        <v>406</v>
      </c>
      <c r="AB193" s="102">
        <v>381.70000171661383</v>
      </c>
    </row>
    <row r="194" spans="1:28">
      <c r="A194" s="85" t="s">
        <v>58</v>
      </c>
      <c r="B194" s="74" t="s">
        <v>46</v>
      </c>
      <c r="C194" s="104" t="s">
        <v>193</v>
      </c>
      <c r="D194" s="104">
        <v>67.224999897181988</v>
      </c>
      <c r="E194" s="104">
        <v>108.1690002083778</v>
      </c>
      <c r="F194" s="104">
        <v>143.9730007648468</v>
      </c>
      <c r="G194" s="104">
        <v>149.69699883461001</v>
      </c>
      <c r="H194" s="104">
        <v>128.31100106239319</v>
      </c>
      <c r="I194" s="104">
        <v>143.03500175476071</v>
      </c>
      <c r="J194" s="104">
        <v>161.01999855041501</v>
      </c>
      <c r="K194" s="104">
        <v>141.8270001411438</v>
      </c>
      <c r="L194" s="104">
        <v>119.1749994754791</v>
      </c>
      <c r="M194" s="104">
        <v>104.95900058746339</v>
      </c>
      <c r="N194" s="104">
        <v>99.33199942111969</v>
      </c>
      <c r="O194" s="104">
        <v>119.3070011734963</v>
      </c>
      <c r="P194" s="104">
        <v>169.4359995126724</v>
      </c>
      <c r="Q194" s="104">
        <v>178.1929988861084</v>
      </c>
      <c r="R194" s="104">
        <v>184.0510010719299</v>
      </c>
      <c r="S194" s="104">
        <v>167.68300104141241</v>
      </c>
      <c r="T194" s="104">
        <v>154.7400019168854</v>
      </c>
      <c r="U194" s="104">
        <v>145.2610006332398</v>
      </c>
      <c r="V194" s="104">
        <v>181.9379997253418</v>
      </c>
      <c r="W194" s="104">
        <v>202.6410000324249</v>
      </c>
      <c r="X194" s="104">
        <v>182.71800065040591</v>
      </c>
      <c r="Y194" s="104">
        <v>191.79499983787539</v>
      </c>
      <c r="Z194" s="104">
        <v>203.6309988498688</v>
      </c>
      <c r="AA194" s="104">
        <v>214.4000000953674</v>
      </c>
      <c r="AB194" s="104">
        <v>216.63999891281131</v>
      </c>
    </row>
    <row r="195" spans="1:28">
      <c r="A195" s="85" t="s">
        <v>59</v>
      </c>
      <c r="B195" s="74" t="s">
        <v>46</v>
      </c>
      <c r="C195" s="102">
        <v>1608</v>
      </c>
      <c r="D195" s="102">
        <v>1719.5</v>
      </c>
      <c r="E195" s="102">
        <v>1805</v>
      </c>
      <c r="F195" s="102">
        <v>1819</v>
      </c>
      <c r="G195" s="102">
        <v>1871</v>
      </c>
      <c r="H195" s="102">
        <v>1697</v>
      </c>
      <c r="I195" s="102">
        <v>1500</v>
      </c>
      <c r="J195" s="102">
        <v>1552</v>
      </c>
      <c r="K195" s="102">
        <v>1604</v>
      </c>
      <c r="L195" s="102">
        <v>1830</v>
      </c>
      <c r="M195" s="103">
        <v>1495</v>
      </c>
      <c r="N195" s="102">
        <v>1963</v>
      </c>
      <c r="O195" s="102">
        <v>2461</v>
      </c>
      <c r="P195" s="102">
        <v>2488</v>
      </c>
      <c r="Q195" s="102">
        <v>2379</v>
      </c>
      <c r="R195" s="102">
        <v>2384</v>
      </c>
      <c r="S195" s="102">
        <v>2323</v>
      </c>
      <c r="T195" s="102">
        <v>2372</v>
      </c>
      <c r="U195" s="102">
        <v>2605</v>
      </c>
      <c r="V195" s="102">
        <v>3463</v>
      </c>
      <c r="W195" s="102">
        <v>3037</v>
      </c>
      <c r="X195" s="102">
        <v>2608</v>
      </c>
      <c r="Y195" s="102">
        <v>2511</v>
      </c>
      <c r="Z195" s="102">
        <v>2739</v>
      </c>
      <c r="AA195" s="102">
        <v>2836</v>
      </c>
      <c r="AB195" s="102">
        <v>3040</v>
      </c>
    </row>
    <row r="196" spans="1:28">
      <c r="A196" s="85" t="s">
        <v>60</v>
      </c>
      <c r="B196" s="74" t="s">
        <v>46</v>
      </c>
      <c r="C196" s="104">
        <v>1939.5709999999999</v>
      </c>
      <c r="D196" s="104">
        <v>2368</v>
      </c>
      <c r="E196" s="104">
        <v>2709</v>
      </c>
      <c r="F196" s="105">
        <v>2868</v>
      </c>
      <c r="G196" s="104">
        <v>2671</v>
      </c>
      <c r="H196" s="104">
        <v>2395</v>
      </c>
      <c r="I196" s="104">
        <v>2263</v>
      </c>
      <c r="J196" s="104">
        <v>1970</v>
      </c>
      <c r="K196" s="104">
        <v>1710</v>
      </c>
      <c r="L196" s="104">
        <v>1685</v>
      </c>
      <c r="M196" s="104">
        <v>1565</v>
      </c>
      <c r="N196" s="104">
        <v>1355</v>
      </c>
      <c r="O196" s="104">
        <v>1459.90500831604</v>
      </c>
      <c r="P196" s="104">
        <v>1408.848991394043</v>
      </c>
      <c r="Q196" s="104">
        <v>1383.547988891602</v>
      </c>
      <c r="R196" s="104">
        <v>1387.5489950180049</v>
      </c>
      <c r="S196" s="104">
        <v>1634.74400806427</v>
      </c>
      <c r="T196" s="104">
        <v>1606.5750036239619</v>
      </c>
      <c r="U196" s="104">
        <v>1632.4059867858889</v>
      </c>
      <c r="V196" s="104">
        <v>2392.909987449646</v>
      </c>
      <c r="W196" s="104">
        <v>2432.6279878616328</v>
      </c>
      <c r="X196" s="104">
        <v>2484.917994499207</v>
      </c>
      <c r="Y196" s="104">
        <v>2524.086984634399</v>
      </c>
      <c r="Z196" s="104">
        <v>2460.6099948883061</v>
      </c>
      <c r="AA196" s="104">
        <v>2006.2769966125491</v>
      </c>
      <c r="AB196" s="104">
        <v>1792.8589897155759</v>
      </c>
    </row>
    <row r="197" spans="1:28">
      <c r="A197" s="85" t="s">
        <v>61</v>
      </c>
      <c r="B197" s="74" t="s">
        <v>46</v>
      </c>
      <c r="C197" s="102">
        <v>6940</v>
      </c>
      <c r="D197" s="102">
        <v>8514</v>
      </c>
      <c r="E197" s="102">
        <v>9480</v>
      </c>
      <c r="F197" s="102">
        <v>8832</v>
      </c>
      <c r="G197" s="103">
        <v>7842</v>
      </c>
      <c r="H197" s="102">
        <v>7251</v>
      </c>
      <c r="I197" s="102">
        <v>7098</v>
      </c>
      <c r="J197" s="102">
        <v>6611</v>
      </c>
      <c r="K197" s="102">
        <v>6085</v>
      </c>
      <c r="L197" s="102">
        <v>5755</v>
      </c>
      <c r="M197" s="103">
        <v>5559</v>
      </c>
      <c r="N197" s="102">
        <v>6672</v>
      </c>
      <c r="O197" s="102">
        <v>8214</v>
      </c>
      <c r="P197" s="102">
        <v>8592</v>
      </c>
      <c r="Q197" s="102">
        <v>7970</v>
      </c>
      <c r="R197" s="102">
        <v>7406</v>
      </c>
      <c r="S197" s="102">
        <v>6843</v>
      </c>
      <c r="T197" s="102">
        <v>6887</v>
      </c>
      <c r="U197" s="102">
        <v>8660</v>
      </c>
      <c r="V197" s="102">
        <v>13846</v>
      </c>
      <c r="W197" s="102">
        <v>14374</v>
      </c>
      <c r="X197" s="102">
        <v>13283</v>
      </c>
      <c r="Y197" s="102">
        <v>12022</v>
      </c>
      <c r="Z197" s="102">
        <v>11026</v>
      </c>
      <c r="AA197" s="102">
        <v>9230</v>
      </c>
      <c r="AB197" s="102">
        <v>7961</v>
      </c>
    </row>
    <row r="198" spans="1:28">
      <c r="A198" s="85" t="s">
        <v>254</v>
      </c>
      <c r="B198" s="74" t="s">
        <v>46</v>
      </c>
      <c r="C198" s="104">
        <v>25299.228942959351</v>
      </c>
      <c r="D198" s="104">
        <v>29871.71977937386</v>
      </c>
      <c r="E198" s="104">
        <v>35791.727165087766</v>
      </c>
      <c r="F198" s="104">
        <v>37750.359599485571</v>
      </c>
      <c r="G198" s="104">
        <v>38473.159921099323</v>
      </c>
      <c r="H198" s="104">
        <v>37744.043456876359</v>
      </c>
      <c r="I198" s="104">
        <v>37565.482697577463</v>
      </c>
      <c r="J198" s="104">
        <v>36507.890471532002</v>
      </c>
      <c r="K198" s="104">
        <v>35957.662296937742</v>
      </c>
      <c r="L198" s="104">
        <v>35361.645479933657</v>
      </c>
      <c r="M198" s="104">
        <v>33591.407390559492</v>
      </c>
      <c r="N198" s="104">
        <v>34189.548672119272</v>
      </c>
      <c r="O198" s="104">
        <v>37581.099160275997</v>
      </c>
      <c r="P198" s="104">
        <v>38281.50423248962</v>
      </c>
      <c r="Q198" s="104">
        <v>38059.730246085113</v>
      </c>
      <c r="R198" s="104">
        <v>37150.388081409583</v>
      </c>
      <c r="S198" s="104">
        <v>34619.046368107971</v>
      </c>
      <c r="T198" s="104">
        <v>32350.328077216989</v>
      </c>
      <c r="U198" s="104">
        <v>34297.647249387563</v>
      </c>
      <c r="V198" s="104">
        <v>47307.968086242123</v>
      </c>
      <c r="W198" s="104">
        <v>48657.28437068301</v>
      </c>
      <c r="X198" s="104">
        <v>46422.35617111707</v>
      </c>
      <c r="Y198" s="104">
        <v>47012.084552630651</v>
      </c>
      <c r="Z198" s="104">
        <v>47145.171011149883</v>
      </c>
      <c r="AA198" s="104">
        <v>44036.903336945921</v>
      </c>
      <c r="AB198" s="104">
        <v>40909.358566060662</v>
      </c>
    </row>
    <row r="199" spans="1:28">
      <c r="A199" s="75" t="s">
        <v>508</v>
      </c>
      <c r="B199" s="74" t="s">
        <v>46</v>
      </c>
      <c r="C199" s="102">
        <v>12776.576942852529</v>
      </c>
      <c r="D199" s="102">
        <v>14045.848792641909</v>
      </c>
      <c r="E199" s="102">
        <v>18465.715164186</v>
      </c>
      <c r="F199" s="102">
        <v>20588.084607847381</v>
      </c>
      <c r="G199" s="102">
        <v>22005.154933852558</v>
      </c>
      <c r="H199" s="102">
        <v>21271.947451228702</v>
      </c>
      <c r="I199" s="102">
        <v>21377.612697778921</v>
      </c>
      <c r="J199" s="102">
        <v>20988.29247530354</v>
      </c>
      <c r="K199" s="102">
        <v>19819.730297639398</v>
      </c>
      <c r="L199" s="102">
        <v>19408.294488527699</v>
      </c>
      <c r="M199" s="102">
        <v>18666.25839214736</v>
      </c>
      <c r="N199" s="102">
        <v>17452.08065058339</v>
      </c>
      <c r="O199" s="102">
        <v>18434.828182250079</v>
      </c>
      <c r="P199" s="102">
        <v>18707.322243007689</v>
      </c>
      <c r="Q199" s="102">
        <v>19263.456258053709</v>
      </c>
      <c r="R199" s="102">
        <v>19265.338104656341</v>
      </c>
      <c r="S199" s="102">
        <v>17849.443379442389</v>
      </c>
      <c r="T199" s="102">
        <v>15705.550088373069</v>
      </c>
      <c r="U199" s="102">
        <v>15460.769249065221</v>
      </c>
      <c r="V199" s="102">
        <v>19984.851074170499</v>
      </c>
      <c r="W199" s="102">
        <v>21247.184135282161</v>
      </c>
      <c r="X199" s="102">
        <v>21236.770159810309</v>
      </c>
      <c r="Y199" s="102">
        <v>23385.41845676145</v>
      </c>
      <c r="Z199" s="102">
        <v>24371.58003047109</v>
      </c>
      <c r="AA199" s="102">
        <v>23119.096356827769</v>
      </c>
      <c r="AB199" s="102">
        <v>21411.00056946278</v>
      </c>
    </row>
    <row r="200" spans="1:28">
      <c r="A200" s="75" t="s">
        <v>509</v>
      </c>
      <c r="B200" s="74" t="s">
        <v>46</v>
      </c>
      <c r="C200" s="104">
        <v>12771.408942869701</v>
      </c>
      <c r="D200" s="104">
        <v>14033.882792606501</v>
      </c>
      <c r="E200" s="104">
        <v>15680.927159999999</v>
      </c>
      <c r="F200" s="104">
        <v>17397.614310000001</v>
      </c>
      <c r="G200" s="104">
        <v>18492.01656</v>
      </c>
      <c r="H200" s="104">
        <v>17839.419150000002</v>
      </c>
      <c r="I200" s="104">
        <v>18172.68614999999</v>
      </c>
      <c r="J200" s="104">
        <v>17970.016919999998</v>
      </c>
      <c r="K200" s="104">
        <v>16954.7359710848</v>
      </c>
      <c r="L200" s="104">
        <v>15891.26550990463</v>
      </c>
      <c r="M200" s="104">
        <v>14375.10333253255</v>
      </c>
      <c r="N200" s="104">
        <v>12835.139780666141</v>
      </c>
      <c r="O200" s="104">
        <v>13643.859628456061</v>
      </c>
      <c r="P200" s="104">
        <v>14023.622414198941</v>
      </c>
      <c r="Q200" s="104">
        <v>14625.814031673601</v>
      </c>
      <c r="R200" s="104">
        <v>14862.23799856603</v>
      </c>
      <c r="S200" s="104">
        <v>14289.90342762768</v>
      </c>
      <c r="T200" s="104">
        <v>13063.97354893953</v>
      </c>
      <c r="U200" s="104">
        <v>13270.10824639708</v>
      </c>
      <c r="V200" s="104">
        <v>17137.373526337298</v>
      </c>
      <c r="W200" s="104">
        <v>17967.952637590472</v>
      </c>
      <c r="X200" s="104">
        <v>18065.356752122942</v>
      </c>
      <c r="Y200" s="104">
        <v>20114.807704756229</v>
      </c>
      <c r="Z200" s="104">
        <v>21111.020894825459</v>
      </c>
      <c r="AA200" s="104">
        <v>20280.197556916621</v>
      </c>
      <c r="AB200" s="104">
        <v>18994.891664028171</v>
      </c>
    </row>
    <row r="201" spans="1:28">
      <c r="A201" s="75" t="s">
        <v>510</v>
      </c>
      <c r="B201" s="74" t="s">
        <v>46</v>
      </c>
      <c r="C201" s="102">
        <v>12776.576942852529</v>
      </c>
      <c r="D201" s="102">
        <v>14045.848792641909</v>
      </c>
      <c r="E201" s="102">
        <v>18465.715164186</v>
      </c>
      <c r="F201" s="102">
        <v>20588.084607847381</v>
      </c>
      <c r="G201" s="102">
        <v>22005.154933852558</v>
      </c>
      <c r="H201" s="102">
        <v>21271.947451228702</v>
      </c>
      <c r="I201" s="102">
        <v>21377.612697778921</v>
      </c>
      <c r="J201" s="102">
        <v>20988.29247530354</v>
      </c>
      <c r="K201" s="102">
        <v>19819.730297639398</v>
      </c>
      <c r="L201" s="102">
        <v>19408.294488527699</v>
      </c>
      <c r="M201" s="102">
        <v>20353.466754883179</v>
      </c>
      <c r="N201" s="102">
        <v>19196.333040699839</v>
      </c>
      <c r="O201" s="102">
        <v>20433.375727502451</v>
      </c>
      <c r="P201" s="102">
        <v>20327.296305156171</v>
      </c>
      <c r="Q201" s="102">
        <v>20908.867032863949</v>
      </c>
      <c r="R201" s="102">
        <v>20690.40672824383</v>
      </c>
      <c r="S201" s="102">
        <v>19195.810361872609</v>
      </c>
      <c r="T201" s="102">
        <v>16865.904282243038</v>
      </c>
      <c r="U201" s="102">
        <v>16511.368063587139</v>
      </c>
      <c r="V201" s="102">
        <v>21323.255167853269</v>
      </c>
      <c r="W201" s="102">
        <v>22779.18103944671</v>
      </c>
      <c r="X201" s="102">
        <v>22800.72011380595</v>
      </c>
      <c r="Y201" s="102">
        <v>24977.444426955939</v>
      </c>
      <c r="Z201" s="102">
        <v>26027.598013199869</v>
      </c>
      <c r="AA201" s="102">
        <v>24692.897142119709</v>
      </c>
      <c r="AB201" s="102">
        <v>22853.446751344949</v>
      </c>
    </row>
    <row r="204" spans="1:28">
      <c r="A204" s="94" t="e">
        <f ca="1">DotStatQuery(B204)</f>
        <v>#NAME?</v>
      </c>
      <c r="B204" s="94" t="s">
        <v>534</v>
      </c>
    </row>
    <row r="205" spans="1:28" ht="24">
      <c r="A205" s="66" t="s">
        <v>245</v>
      </c>
    </row>
    <row r="206" spans="1:28">
      <c r="A206" s="1160" t="s">
        <v>246</v>
      </c>
      <c r="B206" s="1161"/>
      <c r="C206" s="1130" t="s">
        <v>257</v>
      </c>
      <c r="D206" s="1131"/>
      <c r="E206" s="1131"/>
      <c r="F206" s="1131"/>
      <c r="G206" s="1131"/>
      <c r="H206" s="1131"/>
      <c r="I206" s="1131"/>
      <c r="J206" s="1131"/>
      <c r="K206" s="1131"/>
      <c r="L206" s="1131"/>
      <c r="M206" s="1131"/>
      <c r="N206" s="1131"/>
      <c r="O206" s="1131"/>
      <c r="P206" s="1131"/>
      <c r="Q206" s="1131"/>
      <c r="R206" s="1131"/>
      <c r="S206" s="1131"/>
      <c r="T206" s="1131"/>
      <c r="U206" s="1131"/>
      <c r="V206" s="1131"/>
      <c r="W206" s="1131"/>
      <c r="X206" s="1131"/>
      <c r="Y206" s="1131"/>
      <c r="Z206" s="1131"/>
      <c r="AA206" s="1131"/>
      <c r="AB206" s="1132"/>
    </row>
    <row r="207" spans="1:28">
      <c r="A207" s="1160" t="s">
        <v>248</v>
      </c>
      <c r="B207" s="1161"/>
      <c r="C207" s="1130" t="s">
        <v>249</v>
      </c>
      <c r="D207" s="1131"/>
      <c r="E207" s="1131"/>
      <c r="F207" s="1131"/>
      <c r="G207" s="1131"/>
      <c r="H207" s="1131"/>
      <c r="I207" s="1131"/>
      <c r="J207" s="1131"/>
      <c r="K207" s="1131"/>
      <c r="L207" s="1131"/>
      <c r="M207" s="1131"/>
      <c r="N207" s="1131"/>
      <c r="O207" s="1131"/>
      <c r="P207" s="1131"/>
      <c r="Q207" s="1131"/>
      <c r="R207" s="1131"/>
      <c r="S207" s="1131"/>
      <c r="T207" s="1131"/>
      <c r="U207" s="1131"/>
      <c r="V207" s="1131"/>
      <c r="W207" s="1131"/>
      <c r="X207" s="1131"/>
      <c r="Y207" s="1131"/>
      <c r="Z207" s="1131"/>
      <c r="AA207" s="1131"/>
      <c r="AB207" s="1132"/>
    </row>
    <row r="208" spans="1:28">
      <c r="A208" s="1160" t="s">
        <v>252</v>
      </c>
      <c r="B208" s="1161"/>
      <c r="C208" s="1130" t="s">
        <v>255</v>
      </c>
      <c r="D208" s="1131"/>
      <c r="E208" s="1131"/>
      <c r="F208" s="1131"/>
      <c r="G208" s="1131"/>
      <c r="H208" s="1131"/>
      <c r="I208" s="1131"/>
      <c r="J208" s="1131"/>
      <c r="K208" s="1131"/>
      <c r="L208" s="1131"/>
      <c r="M208" s="1131"/>
      <c r="N208" s="1131"/>
      <c r="O208" s="1131"/>
      <c r="P208" s="1131"/>
      <c r="Q208" s="1131"/>
      <c r="R208" s="1131"/>
      <c r="S208" s="1131"/>
      <c r="T208" s="1131"/>
      <c r="U208" s="1131"/>
      <c r="V208" s="1131"/>
      <c r="W208" s="1131"/>
      <c r="X208" s="1131"/>
      <c r="Y208" s="1131"/>
      <c r="Z208" s="1131"/>
      <c r="AA208" s="1131"/>
      <c r="AB208" s="1132"/>
    </row>
    <row r="209" spans="1:28">
      <c r="A209" s="1160" t="s">
        <v>227</v>
      </c>
      <c r="B209" s="1161"/>
      <c r="C209" s="1130" t="s">
        <v>250</v>
      </c>
      <c r="D209" s="1131"/>
      <c r="E209" s="1131"/>
      <c r="F209" s="1131"/>
      <c r="G209" s="1131"/>
      <c r="H209" s="1131"/>
      <c r="I209" s="1131"/>
      <c r="J209" s="1131"/>
      <c r="K209" s="1131"/>
      <c r="L209" s="1131"/>
      <c r="M209" s="1131"/>
      <c r="N209" s="1131"/>
      <c r="O209" s="1131"/>
      <c r="P209" s="1131"/>
      <c r="Q209" s="1131"/>
      <c r="R209" s="1131"/>
      <c r="S209" s="1131"/>
      <c r="T209" s="1131"/>
      <c r="U209" s="1131"/>
      <c r="V209" s="1131"/>
      <c r="W209" s="1131"/>
      <c r="X209" s="1131"/>
      <c r="Y209" s="1131"/>
      <c r="Z209" s="1131"/>
      <c r="AA209" s="1131"/>
      <c r="AB209" s="1132"/>
    </row>
    <row r="210" spans="1:28">
      <c r="A210" s="1160" t="s">
        <v>187</v>
      </c>
      <c r="B210" s="1161"/>
      <c r="C210" s="1130" t="s">
        <v>530</v>
      </c>
      <c r="D210" s="1131"/>
      <c r="E210" s="1131"/>
      <c r="F210" s="1131"/>
      <c r="G210" s="1131"/>
      <c r="H210" s="1131"/>
      <c r="I210" s="1131"/>
      <c r="J210" s="1131"/>
      <c r="K210" s="1131"/>
      <c r="L210" s="1131"/>
      <c r="M210" s="1131"/>
      <c r="N210" s="1131"/>
      <c r="O210" s="1131"/>
      <c r="P210" s="1131"/>
      <c r="Q210" s="1131"/>
      <c r="R210" s="1131"/>
      <c r="S210" s="1131"/>
      <c r="T210" s="1131"/>
      <c r="U210" s="1131"/>
      <c r="V210" s="1131"/>
      <c r="W210" s="1131"/>
      <c r="X210" s="1131"/>
      <c r="Y210" s="1131"/>
      <c r="Z210" s="1131"/>
      <c r="AA210" s="1131"/>
      <c r="AB210" s="1132"/>
    </row>
    <row r="211" spans="1:28">
      <c r="A211" s="1128" t="s">
        <v>133</v>
      </c>
      <c r="B211" s="1129"/>
      <c r="C211" s="72" t="s">
        <v>188</v>
      </c>
      <c r="D211" s="72" t="s">
        <v>189</v>
      </c>
      <c r="E211" s="72" t="s">
        <v>190</v>
      </c>
      <c r="F211" s="72" t="s">
        <v>191</v>
      </c>
      <c r="G211" s="72" t="s">
        <v>192</v>
      </c>
      <c r="H211" s="72" t="s">
        <v>87</v>
      </c>
      <c r="I211" s="72" t="s">
        <v>88</v>
      </c>
      <c r="J211" s="72" t="s">
        <v>89</v>
      </c>
      <c r="K211" s="72" t="s">
        <v>90</v>
      </c>
      <c r="L211" s="72" t="s">
        <v>91</v>
      </c>
      <c r="M211" s="72" t="s">
        <v>92</v>
      </c>
      <c r="N211" s="72" t="s">
        <v>93</v>
      </c>
      <c r="O211" s="72" t="s">
        <v>94</v>
      </c>
      <c r="P211" s="72" t="s">
        <v>95</v>
      </c>
      <c r="Q211" s="72" t="s">
        <v>96</v>
      </c>
      <c r="R211" s="72" t="s">
        <v>97</v>
      </c>
      <c r="S211" s="72" t="s">
        <v>98</v>
      </c>
      <c r="T211" s="72" t="s">
        <v>99</v>
      </c>
      <c r="U211" s="72" t="s">
        <v>100</v>
      </c>
      <c r="V211" s="72" t="s">
        <v>101</v>
      </c>
      <c r="W211" s="72" t="s">
        <v>102</v>
      </c>
      <c r="X211" s="72" t="s">
        <v>103</v>
      </c>
      <c r="Y211" s="72" t="s">
        <v>104</v>
      </c>
      <c r="Z211" s="72" t="s">
        <v>125</v>
      </c>
      <c r="AA211" s="72" t="s">
        <v>136</v>
      </c>
      <c r="AB211" s="72" t="s">
        <v>505</v>
      </c>
    </row>
    <row r="212" spans="1:28">
      <c r="A212" s="73" t="s">
        <v>84</v>
      </c>
      <c r="B212" s="74" t="s">
        <v>46</v>
      </c>
      <c r="C212" s="74" t="s">
        <v>46</v>
      </c>
      <c r="D212" s="74" t="s">
        <v>46</v>
      </c>
      <c r="E212" s="74" t="s">
        <v>46</v>
      </c>
      <c r="F212" s="74" t="s">
        <v>46</v>
      </c>
      <c r="G212" s="74" t="s">
        <v>46</v>
      </c>
      <c r="H212" s="74" t="s">
        <v>46</v>
      </c>
      <c r="I212" s="74" t="s">
        <v>46</v>
      </c>
      <c r="J212" s="74" t="s">
        <v>46</v>
      </c>
      <c r="K212" s="74" t="s">
        <v>46</v>
      </c>
      <c r="L212" s="74" t="s">
        <v>46</v>
      </c>
      <c r="M212" s="74" t="s">
        <v>46</v>
      </c>
      <c r="N212" s="74" t="s">
        <v>46</v>
      </c>
      <c r="O212" s="74" t="s">
        <v>46</v>
      </c>
      <c r="P212" s="74" t="s">
        <v>46</v>
      </c>
      <c r="Q212" s="74" t="s">
        <v>46</v>
      </c>
      <c r="R212" s="74" t="s">
        <v>46</v>
      </c>
      <c r="S212" s="74" t="s">
        <v>46</v>
      </c>
      <c r="T212" s="74" t="s">
        <v>46</v>
      </c>
      <c r="U212" s="74" t="s">
        <v>46</v>
      </c>
      <c r="V212" s="74" t="s">
        <v>46</v>
      </c>
      <c r="W212" s="74" t="s">
        <v>46</v>
      </c>
      <c r="X212" s="74" t="s">
        <v>46</v>
      </c>
      <c r="Y212" s="74" t="s">
        <v>46</v>
      </c>
      <c r="Z212" s="74" t="s">
        <v>46</v>
      </c>
      <c r="AA212" s="74" t="s">
        <v>46</v>
      </c>
      <c r="AB212" s="74" t="s">
        <v>46</v>
      </c>
    </row>
    <row r="213" spans="1:28">
      <c r="A213" s="85" t="s">
        <v>45</v>
      </c>
      <c r="B213" s="74" t="s">
        <v>46</v>
      </c>
      <c r="C213" s="102">
        <v>1970.568</v>
      </c>
      <c r="D213" s="102">
        <v>1904.679992675781</v>
      </c>
      <c r="E213" s="102">
        <v>1891.884033203125</v>
      </c>
      <c r="F213" s="102">
        <v>1861.4389953613279</v>
      </c>
      <c r="G213" s="102">
        <v>1895.996032714844</v>
      </c>
      <c r="H213" s="102">
        <v>1909.4909973144529</v>
      </c>
      <c r="I213" s="102">
        <v>1891.383972167969</v>
      </c>
      <c r="J213" s="102">
        <v>1822.846008300781</v>
      </c>
      <c r="K213" s="102">
        <v>1799.9850158691411</v>
      </c>
      <c r="L213" s="102">
        <v>1796.153991699219</v>
      </c>
      <c r="M213" s="102">
        <v>1812.1430358886721</v>
      </c>
      <c r="N213" s="103">
        <v>1849.3050231933589</v>
      </c>
      <c r="O213" s="102">
        <v>1857.338989257813</v>
      </c>
      <c r="P213" s="102">
        <v>1893.3339538574221</v>
      </c>
      <c r="Q213" s="102">
        <v>1919.1689758300779</v>
      </c>
      <c r="R213" s="102">
        <v>1969.3609924316411</v>
      </c>
      <c r="S213" s="102">
        <v>2003.5559997558589</v>
      </c>
      <c r="T213" s="102">
        <v>2045.1230163574221</v>
      </c>
      <c r="U213" s="102">
        <v>2094.9580078125</v>
      </c>
      <c r="V213" s="102">
        <v>2089.8919982910161</v>
      </c>
      <c r="W213" s="102">
        <v>2083.8880004882808</v>
      </c>
      <c r="X213" s="102">
        <v>2078.3099975585942</v>
      </c>
      <c r="Y213" s="102">
        <v>2072.8500366210942</v>
      </c>
      <c r="Z213" s="102">
        <v>2066.4399719238281</v>
      </c>
      <c r="AA213" s="102">
        <v>2073.2999877929692</v>
      </c>
      <c r="AB213" s="102">
        <v>2104.3600463867192</v>
      </c>
    </row>
    <row r="214" spans="1:28">
      <c r="A214" s="85" t="s">
        <v>37</v>
      </c>
      <c r="B214" s="74" t="s">
        <v>46</v>
      </c>
      <c r="C214" s="104" t="s">
        <v>193</v>
      </c>
      <c r="D214" s="104" t="s">
        <v>193</v>
      </c>
      <c r="E214" s="104" t="s">
        <v>193</v>
      </c>
      <c r="F214" s="104" t="s">
        <v>193</v>
      </c>
      <c r="G214" s="104">
        <v>629.20399999999995</v>
      </c>
      <c r="H214" s="104">
        <v>593.89700000000005</v>
      </c>
      <c r="I214" s="104">
        <v>569.06500000000005</v>
      </c>
      <c r="J214" s="104">
        <v>549.50099999999998</v>
      </c>
      <c r="K214" s="104">
        <v>532.07500000000005</v>
      </c>
      <c r="L214" s="105">
        <v>525.40499999999997</v>
      </c>
      <c r="M214" s="105">
        <v>516.21900000000005</v>
      </c>
      <c r="N214" s="104">
        <v>509.12799999999999</v>
      </c>
      <c r="O214" s="104">
        <v>513.10899999999992</v>
      </c>
      <c r="P214" s="105">
        <v>518.11699999999996</v>
      </c>
      <c r="Q214" s="104">
        <v>547.40199279785156</v>
      </c>
      <c r="R214" s="104">
        <v>568.61698913574219</v>
      </c>
      <c r="S214" s="104">
        <v>569.17201232910156</v>
      </c>
      <c r="T214" s="104">
        <v>585.33901214599609</v>
      </c>
      <c r="U214" s="104">
        <v>588.37000274658203</v>
      </c>
      <c r="V214" s="104">
        <v>587.39200592041016</v>
      </c>
      <c r="W214" s="104">
        <v>573.62400054931641</v>
      </c>
      <c r="X214" s="104">
        <v>579.86099243164062</v>
      </c>
      <c r="Y214" s="104">
        <v>581.62701416015625</v>
      </c>
      <c r="Z214" s="104">
        <v>576.73299407958984</v>
      </c>
      <c r="AA214" s="104">
        <v>566.43199920654297</v>
      </c>
      <c r="AB214" s="104">
        <v>559.21299743652344</v>
      </c>
    </row>
    <row r="215" spans="1:28">
      <c r="A215" s="85" t="s">
        <v>21</v>
      </c>
      <c r="B215" s="74" t="s">
        <v>46</v>
      </c>
      <c r="C215" s="102">
        <v>488.9</v>
      </c>
      <c r="D215" s="102">
        <v>489.4</v>
      </c>
      <c r="E215" s="103">
        <v>478.3</v>
      </c>
      <c r="F215" s="102">
        <v>448.9</v>
      </c>
      <c r="G215" s="102">
        <v>460.9495</v>
      </c>
      <c r="H215" s="102">
        <v>440.02879999999999</v>
      </c>
      <c r="I215" s="102">
        <v>420.1067000000001</v>
      </c>
      <c r="J215" s="102">
        <v>406.4699</v>
      </c>
      <c r="K215" s="103">
        <v>409.78</v>
      </c>
      <c r="L215" s="103">
        <v>410.17860000000002</v>
      </c>
      <c r="M215" s="102">
        <v>439.17320823669428</v>
      </c>
      <c r="N215" s="102">
        <v>444.0019035339356</v>
      </c>
      <c r="O215" s="102">
        <v>444.90091323852539</v>
      </c>
      <c r="P215" s="102">
        <v>437.46902275085449</v>
      </c>
      <c r="Q215" s="102">
        <v>442.89304733276367</v>
      </c>
      <c r="R215" s="102">
        <v>442.99034309387213</v>
      </c>
      <c r="S215" s="102">
        <v>442.02773284912109</v>
      </c>
      <c r="T215" s="102">
        <v>435.15433502197271</v>
      </c>
      <c r="U215" s="102">
        <v>433.48124504089361</v>
      </c>
      <c r="V215" s="102">
        <v>424.27866172790527</v>
      </c>
      <c r="W215" s="102">
        <v>427.53545951843262</v>
      </c>
      <c r="X215" s="102">
        <v>422.96402931213379</v>
      </c>
      <c r="Y215" s="102">
        <v>417.45358276367187</v>
      </c>
      <c r="Z215" s="102">
        <v>410.74565887451172</v>
      </c>
      <c r="AA215" s="102">
        <v>398.77677154541021</v>
      </c>
      <c r="AB215" s="102">
        <v>395.05311012268072</v>
      </c>
    </row>
    <row r="216" spans="1:28">
      <c r="A216" s="85" t="s">
        <v>47</v>
      </c>
      <c r="B216" s="74" t="s">
        <v>46</v>
      </c>
      <c r="C216" s="104">
        <v>2744.2</v>
      </c>
      <c r="D216" s="104">
        <v>2656.3</v>
      </c>
      <c r="E216" s="104">
        <v>2569.8000000000002</v>
      </c>
      <c r="F216" s="104">
        <v>2502.6</v>
      </c>
      <c r="G216" s="104">
        <v>2485</v>
      </c>
      <c r="H216" s="104">
        <v>2462.1999999999998</v>
      </c>
      <c r="I216" s="104">
        <v>2437.6999999999998</v>
      </c>
      <c r="J216" s="104">
        <v>2423.8000000000002</v>
      </c>
      <c r="K216" s="104">
        <v>2457.6999999999998</v>
      </c>
      <c r="L216" s="104">
        <v>2550.9</v>
      </c>
      <c r="M216" s="104">
        <v>2619.5</v>
      </c>
      <c r="N216" s="104">
        <v>2663.599975585938</v>
      </c>
      <c r="O216" s="104">
        <v>2768.400024414063</v>
      </c>
      <c r="P216" s="104">
        <v>2826.6000366210942</v>
      </c>
      <c r="Q216" s="104">
        <v>2836.5</v>
      </c>
      <c r="R216" s="104">
        <v>2831.5</v>
      </c>
      <c r="S216" s="104">
        <v>2879.300048828125</v>
      </c>
      <c r="T216" s="104">
        <v>2932.3999633789058</v>
      </c>
      <c r="U216" s="104">
        <v>2965.5</v>
      </c>
      <c r="V216" s="104">
        <v>2890.800048828125</v>
      </c>
      <c r="W216" s="104">
        <v>2865.799926757813</v>
      </c>
      <c r="X216" s="104">
        <v>2880.4999389648442</v>
      </c>
      <c r="Y216" s="104">
        <v>2852.199951171875</v>
      </c>
      <c r="Z216" s="104">
        <v>2871.099975585938</v>
      </c>
      <c r="AA216" s="104">
        <v>2872.6000061035161</v>
      </c>
      <c r="AB216" s="104">
        <v>2847.2000122070308</v>
      </c>
    </row>
    <row r="217" spans="1:28">
      <c r="A217" s="85" t="s">
        <v>62</v>
      </c>
      <c r="B217" s="74" t="s">
        <v>46</v>
      </c>
      <c r="C217" s="102" t="s">
        <v>193</v>
      </c>
      <c r="D217" s="102" t="s">
        <v>193</v>
      </c>
      <c r="E217" s="102" t="s">
        <v>193</v>
      </c>
      <c r="F217" s="102" t="s">
        <v>193</v>
      </c>
      <c r="G217" s="102" t="s">
        <v>193</v>
      </c>
      <c r="H217" s="102" t="s">
        <v>193</v>
      </c>
      <c r="I217" s="102">
        <v>890.36699999999996</v>
      </c>
      <c r="J217" s="102">
        <v>888.3889999999999</v>
      </c>
      <c r="K217" s="102">
        <v>858.577</v>
      </c>
      <c r="L217" s="102">
        <v>840.44900000000007</v>
      </c>
      <c r="M217" s="102">
        <v>808.27</v>
      </c>
      <c r="N217" s="102">
        <v>795.46699999999998</v>
      </c>
      <c r="O217" s="102">
        <v>787.23199999999997</v>
      </c>
      <c r="P217" s="102">
        <v>790.05399999999997</v>
      </c>
      <c r="Q217" s="102">
        <v>829.47399999999993</v>
      </c>
      <c r="R217" s="102">
        <v>837.29099999999994</v>
      </c>
      <c r="S217" s="102">
        <v>873.75200000000007</v>
      </c>
      <c r="T217" s="102">
        <v>916.84199999999998</v>
      </c>
      <c r="U217" s="102">
        <v>978.06099999999992</v>
      </c>
      <c r="V217" s="102">
        <v>960.42100000000005</v>
      </c>
      <c r="W217" s="102">
        <v>1094.5844999999999</v>
      </c>
      <c r="X217" s="102">
        <v>1114.3</v>
      </c>
      <c r="Y217" s="102">
        <v>1072.3779999999999</v>
      </c>
      <c r="Z217" s="102">
        <v>1044.495002746582</v>
      </c>
      <c r="AA217" s="102">
        <v>1037.3199920654299</v>
      </c>
      <c r="AB217" s="102">
        <v>1021.558990478516</v>
      </c>
    </row>
    <row r="218" spans="1:28">
      <c r="A218" s="85" t="s">
        <v>23</v>
      </c>
      <c r="B218" s="74" t="s">
        <v>46</v>
      </c>
      <c r="C218" s="104" t="s">
        <v>193</v>
      </c>
      <c r="D218" s="104" t="s">
        <v>193</v>
      </c>
      <c r="E218" s="104" t="s">
        <v>193</v>
      </c>
      <c r="F218" s="104">
        <v>849.96416777499326</v>
      </c>
      <c r="G218" s="104">
        <v>881.02057504999902</v>
      </c>
      <c r="H218" s="104">
        <v>865.4053132499871</v>
      </c>
      <c r="I218" s="105">
        <v>844.30578304998721</v>
      </c>
      <c r="J218" s="105">
        <v>823.18934214998956</v>
      </c>
      <c r="K218" s="104">
        <v>822.59649907500113</v>
      </c>
      <c r="L218" s="104">
        <v>783.45419502500476</v>
      </c>
      <c r="M218" s="104">
        <v>720.07750847500222</v>
      </c>
      <c r="N218" s="104">
        <v>652.40183967500457</v>
      </c>
      <c r="O218" s="104">
        <v>585.01130748000003</v>
      </c>
      <c r="P218" s="104">
        <v>541.70000000000005</v>
      </c>
      <c r="Q218" s="104">
        <v>497</v>
      </c>
      <c r="R218" s="104">
        <v>459.6</v>
      </c>
      <c r="S218" s="104">
        <v>451.6</v>
      </c>
      <c r="T218" s="104">
        <v>427.86900000000003</v>
      </c>
      <c r="U218" s="104">
        <v>418.3</v>
      </c>
      <c r="V218" s="104">
        <v>424.06099999999998</v>
      </c>
      <c r="W218" s="104">
        <v>400.30900000000003</v>
      </c>
      <c r="X218" s="104">
        <v>376.65899999999999</v>
      </c>
      <c r="Y218" s="104">
        <v>372.78699999999998</v>
      </c>
      <c r="Z218" s="104">
        <v>362.26899147033691</v>
      </c>
      <c r="AA218" s="104">
        <v>356.00000190734858</v>
      </c>
      <c r="AB218" s="104">
        <v>346.59800148010248</v>
      </c>
    </row>
    <row r="219" spans="1:28">
      <c r="A219" s="85" t="s">
        <v>24</v>
      </c>
      <c r="B219" s="74" t="s">
        <v>46</v>
      </c>
      <c r="C219" s="102">
        <v>554.90000000000009</v>
      </c>
      <c r="D219" s="102">
        <v>547.5</v>
      </c>
      <c r="E219" s="103">
        <v>515.4</v>
      </c>
      <c r="F219" s="102">
        <v>498.8</v>
      </c>
      <c r="G219" s="102">
        <v>484.41212000000002</v>
      </c>
      <c r="H219" s="102">
        <v>512.03525999999999</v>
      </c>
      <c r="I219" s="102">
        <v>501.71080000000001</v>
      </c>
      <c r="J219" s="102">
        <v>494.64377000000002</v>
      </c>
      <c r="K219" s="102">
        <v>459.62905000000001</v>
      </c>
      <c r="L219" s="102">
        <v>445.28721999999999</v>
      </c>
      <c r="M219" s="102">
        <v>430.30486297607422</v>
      </c>
      <c r="N219" s="102">
        <v>395.60378265380859</v>
      </c>
      <c r="O219" s="102">
        <v>400.01710510253912</v>
      </c>
      <c r="P219" s="102">
        <v>380.14430999755859</v>
      </c>
      <c r="Q219" s="102">
        <v>397.92307281494141</v>
      </c>
      <c r="R219" s="102">
        <v>404.37053680419922</v>
      </c>
      <c r="S219" s="102">
        <v>427.62198638916021</v>
      </c>
      <c r="T219" s="102">
        <v>431.70632171630859</v>
      </c>
      <c r="U219" s="102">
        <v>457.80684661865229</v>
      </c>
      <c r="V219" s="102">
        <v>466.56310272216803</v>
      </c>
      <c r="W219" s="102">
        <v>454.98810577392578</v>
      </c>
      <c r="X219" s="102">
        <v>461.70559692382812</v>
      </c>
      <c r="Y219" s="102">
        <v>448.46529388427729</v>
      </c>
      <c r="Z219" s="102">
        <v>437.88260650634771</v>
      </c>
      <c r="AA219" s="102">
        <v>440.508544921875</v>
      </c>
      <c r="AB219" s="102">
        <v>448.98171997070312</v>
      </c>
    </row>
    <row r="220" spans="1:28">
      <c r="A220" s="85" t="s">
        <v>26</v>
      </c>
      <c r="B220" s="74" t="s">
        <v>46</v>
      </c>
      <c r="C220" s="104">
        <v>113.2540016174316</v>
      </c>
      <c r="D220" s="104">
        <v>111.7419996261597</v>
      </c>
      <c r="E220" s="104">
        <v>109.03299999237061</v>
      </c>
      <c r="F220" s="104">
        <v>104.93900012969971</v>
      </c>
      <c r="G220" s="104">
        <v>108.3780002593994</v>
      </c>
      <c r="H220" s="104">
        <v>98.01300048828125</v>
      </c>
      <c r="I220" s="104">
        <v>92.343998908996582</v>
      </c>
      <c r="J220" s="105">
        <v>92.114999771118164</v>
      </c>
      <c r="K220" s="104">
        <v>88.400999069213867</v>
      </c>
      <c r="L220" s="104">
        <v>81.653000354766846</v>
      </c>
      <c r="M220" s="105">
        <v>89.754999160766602</v>
      </c>
      <c r="N220" s="104">
        <v>85.061997890472412</v>
      </c>
      <c r="O220" s="104">
        <v>70.344999313354492</v>
      </c>
      <c r="P220" s="104">
        <v>78.350001335144043</v>
      </c>
      <c r="Q220" s="104">
        <v>76.285999774932861</v>
      </c>
      <c r="R220" s="104">
        <v>73.536000967025757</v>
      </c>
      <c r="S220" s="104">
        <v>72.230998039245605</v>
      </c>
      <c r="T220" s="104">
        <v>75.536998748779297</v>
      </c>
      <c r="U220" s="104">
        <v>80.077998638153076</v>
      </c>
      <c r="V220" s="104">
        <v>74.233000755310059</v>
      </c>
      <c r="W220" s="104">
        <v>69.144001483917236</v>
      </c>
      <c r="X220" s="104">
        <v>70.486001253128052</v>
      </c>
      <c r="Y220" s="104">
        <v>69.446000099182129</v>
      </c>
      <c r="Z220" s="104">
        <v>63.572000980377197</v>
      </c>
      <c r="AA220" s="104">
        <v>58.989999294281013</v>
      </c>
      <c r="AB220" s="104">
        <v>59.167000293731689</v>
      </c>
    </row>
    <row r="221" spans="1:28">
      <c r="A221" s="85" t="s">
        <v>42</v>
      </c>
      <c r="B221" s="74" t="s">
        <v>46</v>
      </c>
      <c r="C221" s="102">
        <v>394</v>
      </c>
      <c r="D221" s="102">
        <v>368</v>
      </c>
      <c r="E221" s="102">
        <v>335</v>
      </c>
      <c r="F221" s="102">
        <v>315</v>
      </c>
      <c r="G221" s="102">
        <v>292</v>
      </c>
      <c r="H221" s="102">
        <v>289</v>
      </c>
      <c r="I221" s="102">
        <v>292</v>
      </c>
      <c r="J221" s="102">
        <v>309</v>
      </c>
      <c r="K221" s="102">
        <v>322</v>
      </c>
      <c r="L221" s="103">
        <v>345</v>
      </c>
      <c r="M221" s="102">
        <v>355</v>
      </c>
      <c r="N221" s="102">
        <v>352</v>
      </c>
      <c r="O221" s="102">
        <v>344</v>
      </c>
      <c r="P221" s="102">
        <v>338</v>
      </c>
      <c r="Q221" s="102">
        <v>334</v>
      </c>
      <c r="R221" s="102">
        <v>339</v>
      </c>
      <c r="S221" s="102">
        <v>352</v>
      </c>
      <c r="T221" s="102">
        <v>362</v>
      </c>
      <c r="U221" s="102">
        <v>363</v>
      </c>
      <c r="V221" s="102">
        <v>342</v>
      </c>
      <c r="W221" s="102">
        <v>335</v>
      </c>
      <c r="X221" s="102">
        <v>344</v>
      </c>
      <c r="Y221" s="102">
        <v>350</v>
      </c>
      <c r="Z221" s="102">
        <v>330</v>
      </c>
      <c r="AA221" s="102">
        <v>349</v>
      </c>
      <c r="AB221" s="102">
        <v>346</v>
      </c>
    </row>
    <row r="222" spans="1:28">
      <c r="A222" s="85" t="s">
        <v>28</v>
      </c>
      <c r="B222" s="74" t="s">
        <v>46</v>
      </c>
      <c r="C222" s="104">
        <v>3392.6</v>
      </c>
      <c r="D222" s="104">
        <v>3112.3</v>
      </c>
      <c r="E222" s="104">
        <v>3012.9</v>
      </c>
      <c r="F222" s="104">
        <v>2884.1</v>
      </c>
      <c r="G222" s="104">
        <v>2729.366</v>
      </c>
      <c r="H222" s="104">
        <v>2645.168000000001</v>
      </c>
      <c r="I222" s="104">
        <v>2584.9960000000001</v>
      </c>
      <c r="J222" s="104">
        <v>2476.1190000000001</v>
      </c>
      <c r="K222" s="104">
        <v>2466.5059999999999</v>
      </c>
      <c r="L222" s="104">
        <v>2613.6729999999998</v>
      </c>
      <c r="M222" s="104">
        <v>2521.9640350341801</v>
      </c>
      <c r="N222" s="104">
        <v>2597.6049957275391</v>
      </c>
      <c r="O222" s="105">
        <v>2707.4779968261719</v>
      </c>
      <c r="P222" s="104">
        <v>2841.545547485352</v>
      </c>
      <c r="Q222" s="104">
        <v>2871.151962280273</v>
      </c>
      <c r="R222" s="104">
        <v>2880.4987335205078</v>
      </c>
      <c r="S222" s="104">
        <v>2879.5139007568359</v>
      </c>
      <c r="T222" s="104">
        <v>2890.6204223632808</v>
      </c>
      <c r="U222" s="104">
        <v>2878.8379669189449</v>
      </c>
      <c r="V222" s="104">
        <v>2944.959106445313</v>
      </c>
      <c r="W222" s="104">
        <v>2883.99072265625</v>
      </c>
      <c r="X222" s="104">
        <v>2792.6987457275391</v>
      </c>
      <c r="Y222" s="104">
        <v>2732.7219543457031</v>
      </c>
      <c r="Z222" s="104">
        <v>2709.4457702636719</v>
      </c>
      <c r="AA222" s="104">
        <v>2752.5765075683589</v>
      </c>
      <c r="AB222" s="104">
        <v>2759.0110015869141</v>
      </c>
    </row>
    <row r="223" spans="1:28">
      <c r="A223" s="85" t="s">
        <v>25</v>
      </c>
      <c r="B223" s="74" t="s">
        <v>46</v>
      </c>
      <c r="C223" s="102">
        <v>5206.8</v>
      </c>
      <c r="D223" s="103">
        <v>6154</v>
      </c>
      <c r="E223" s="102">
        <v>5807</v>
      </c>
      <c r="F223" s="102">
        <v>5456</v>
      </c>
      <c r="G223" s="102">
        <v>5277</v>
      </c>
      <c r="H223" s="102">
        <v>4852</v>
      </c>
      <c r="I223" s="102">
        <v>4694</v>
      </c>
      <c r="J223" s="102">
        <v>4605</v>
      </c>
      <c r="K223" s="103">
        <v>4628</v>
      </c>
      <c r="L223" s="102">
        <v>4538</v>
      </c>
      <c r="M223" s="102">
        <v>4564</v>
      </c>
      <c r="N223" s="102">
        <v>4572</v>
      </c>
      <c r="O223" s="102">
        <v>4483</v>
      </c>
      <c r="P223" s="102">
        <v>4303</v>
      </c>
      <c r="Q223" s="103">
        <v>4444</v>
      </c>
      <c r="R223" s="102">
        <v>4911</v>
      </c>
      <c r="S223" s="102">
        <v>4937</v>
      </c>
      <c r="T223" s="102">
        <v>5015</v>
      </c>
      <c r="U223" s="102">
        <v>4996</v>
      </c>
      <c r="V223" s="102">
        <v>4885</v>
      </c>
      <c r="W223" s="103">
        <v>4736</v>
      </c>
      <c r="X223" s="102">
        <v>4603</v>
      </c>
      <c r="Y223" s="102">
        <v>4379</v>
      </c>
      <c r="Z223" s="102">
        <v>4339</v>
      </c>
      <c r="AA223" s="102">
        <v>4225</v>
      </c>
      <c r="AB223" s="102">
        <v>4094.42578125</v>
      </c>
    </row>
    <row r="224" spans="1:28">
      <c r="A224" s="85" t="s">
        <v>48</v>
      </c>
      <c r="B224" s="74" t="s">
        <v>46</v>
      </c>
      <c r="C224" s="104">
        <v>545.79999999999995</v>
      </c>
      <c r="D224" s="104">
        <v>540.70000000000005</v>
      </c>
      <c r="E224" s="105">
        <v>524.40000000000009</v>
      </c>
      <c r="F224" s="104">
        <v>551.4</v>
      </c>
      <c r="G224" s="104">
        <v>517.94289000000003</v>
      </c>
      <c r="H224" s="104">
        <v>507.33125999999999</v>
      </c>
      <c r="I224" s="104">
        <v>508.74693000000002</v>
      </c>
      <c r="J224" s="105">
        <v>489.94044000000002</v>
      </c>
      <c r="K224" s="104">
        <v>567.4072900000001</v>
      </c>
      <c r="L224" s="104">
        <v>552.91012000000001</v>
      </c>
      <c r="M224" s="104">
        <v>565.85949325561523</v>
      </c>
      <c r="N224" s="104">
        <v>536.94289398193359</v>
      </c>
      <c r="O224" s="104">
        <v>517.97855377197266</v>
      </c>
      <c r="P224" s="104">
        <v>485.07564353942871</v>
      </c>
      <c r="Q224" s="104">
        <v>505.98030090332031</v>
      </c>
      <c r="R224" s="104">
        <v>454.87721252441412</v>
      </c>
      <c r="S224" s="104">
        <v>423.9451732635498</v>
      </c>
      <c r="T224" s="104">
        <v>397.86166572570801</v>
      </c>
      <c r="U224" s="104">
        <v>374.32095718383789</v>
      </c>
      <c r="V224" s="104">
        <v>371.1232967376709</v>
      </c>
      <c r="W224" s="104">
        <v>354.2784481048584</v>
      </c>
      <c r="X224" s="104">
        <v>335.19246482849121</v>
      </c>
      <c r="Y224" s="104">
        <v>329.00012969970697</v>
      </c>
      <c r="Z224" s="104">
        <v>315.05087280273437</v>
      </c>
      <c r="AA224" s="104">
        <v>305.9545726776123</v>
      </c>
      <c r="AB224" s="104">
        <v>279.2470264434815</v>
      </c>
    </row>
    <row r="225" spans="1:28">
      <c r="A225" s="85" t="s">
        <v>34</v>
      </c>
      <c r="B225" s="74" t="s">
        <v>46</v>
      </c>
      <c r="C225" s="102" t="s">
        <v>193</v>
      </c>
      <c r="D225" s="102" t="s">
        <v>193</v>
      </c>
      <c r="E225" s="102">
        <v>638.60000610351562</v>
      </c>
      <c r="F225" s="102">
        <v>616.79999542236328</v>
      </c>
      <c r="G225" s="103">
        <v>596.39999389648437</v>
      </c>
      <c r="H225" s="102">
        <v>613.29999542236328</v>
      </c>
      <c r="I225" s="102">
        <v>591.19999694824219</v>
      </c>
      <c r="J225" s="102">
        <v>601.49999237060547</v>
      </c>
      <c r="K225" s="102">
        <v>609.89998245239258</v>
      </c>
      <c r="L225" s="102">
        <v>589.2299919128418</v>
      </c>
      <c r="M225" s="102">
        <v>542.19999694824219</v>
      </c>
      <c r="N225" s="102">
        <v>489.30000877380371</v>
      </c>
      <c r="O225" s="103">
        <v>448.20000076293951</v>
      </c>
      <c r="P225" s="102">
        <v>410.39999675750732</v>
      </c>
      <c r="Q225" s="102">
        <v>361.70000267028809</v>
      </c>
      <c r="R225" s="102">
        <v>344.19999313354492</v>
      </c>
      <c r="S225" s="102">
        <v>334.8000020980835</v>
      </c>
      <c r="T225" s="102">
        <v>318.60000705718988</v>
      </c>
      <c r="U225" s="102">
        <v>307.50000286102301</v>
      </c>
      <c r="V225" s="102">
        <v>298.19999599456793</v>
      </c>
      <c r="W225" s="102">
        <v>296.30000591278082</v>
      </c>
      <c r="X225" s="102">
        <v>286.69999694824219</v>
      </c>
      <c r="Y225" s="102">
        <v>299.99999666213989</v>
      </c>
      <c r="Z225" s="102">
        <v>314.39999103546143</v>
      </c>
      <c r="AA225" s="102">
        <v>331.4999942779541</v>
      </c>
      <c r="AB225" s="102">
        <v>340.65800380706793</v>
      </c>
    </row>
    <row r="226" spans="1:28">
      <c r="A226" s="85" t="s">
        <v>49</v>
      </c>
      <c r="B226" s="74" t="s">
        <v>46</v>
      </c>
      <c r="C226" s="104" t="s">
        <v>193</v>
      </c>
      <c r="D226" s="105">
        <v>23.959</v>
      </c>
      <c r="E226" s="104">
        <v>24.013999999999999</v>
      </c>
      <c r="F226" s="104">
        <v>23.151</v>
      </c>
      <c r="G226" s="104">
        <v>23.388000000000002</v>
      </c>
      <c r="H226" s="104">
        <v>24.56</v>
      </c>
      <c r="I226" s="104">
        <v>23.797000000000001</v>
      </c>
      <c r="J226" s="104">
        <v>24.202000000000002</v>
      </c>
      <c r="K226" s="104">
        <v>26.568999999999999</v>
      </c>
      <c r="L226" s="104">
        <v>27.763000000000002</v>
      </c>
      <c r="M226" s="104">
        <v>29.423999999999999</v>
      </c>
      <c r="N226" s="104">
        <v>28.777999999999999</v>
      </c>
      <c r="O226" s="104">
        <v>25.896000000000001</v>
      </c>
      <c r="P226" s="105">
        <v>27.195</v>
      </c>
      <c r="Q226" s="104">
        <v>26.248999999999999</v>
      </c>
      <c r="R226" s="104">
        <v>28.335000000000001</v>
      </c>
      <c r="S226" s="104">
        <v>29.9</v>
      </c>
      <c r="T226" s="104">
        <v>31.286000000000001</v>
      </c>
      <c r="U226" s="104">
        <v>31.576000000000001</v>
      </c>
      <c r="V226" s="104">
        <v>29.693999999999999</v>
      </c>
      <c r="W226" s="104">
        <v>30.094822749999999</v>
      </c>
      <c r="X226" s="104">
        <v>30.372</v>
      </c>
      <c r="Y226" s="104">
        <v>31.09427045</v>
      </c>
      <c r="Z226" s="104">
        <v>32.268120765686042</v>
      </c>
      <c r="AA226" s="104">
        <v>31.821000099182129</v>
      </c>
      <c r="AB226" s="104">
        <v>32.131000995635993</v>
      </c>
    </row>
    <row r="227" spans="1:28">
      <c r="A227" s="85" t="s">
        <v>50</v>
      </c>
      <c r="B227" s="74" t="s">
        <v>46</v>
      </c>
      <c r="C227" s="102">
        <v>298.10000000000002</v>
      </c>
      <c r="D227" s="102">
        <v>292.39999999999998</v>
      </c>
      <c r="E227" s="102">
        <v>284.5</v>
      </c>
      <c r="F227" s="102">
        <v>283.5</v>
      </c>
      <c r="G227" s="102">
        <v>273.68</v>
      </c>
      <c r="H227" s="102">
        <v>287.20999999999998</v>
      </c>
      <c r="I227" s="102">
        <v>280.7000000000001</v>
      </c>
      <c r="J227" s="103">
        <v>292.25</v>
      </c>
      <c r="K227" s="103">
        <v>323.49999618530268</v>
      </c>
      <c r="L227" s="102">
        <v>343.70000076293951</v>
      </c>
      <c r="M227" s="102">
        <v>343.60000228881842</v>
      </c>
      <c r="N227" s="102">
        <v>333.09999847412109</v>
      </c>
      <c r="O227" s="102">
        <v>324.40000915527338</v>
      </c>
      <c r="P227" s="102">
        <v>325.70000457763672</v>
      </c>
      <c r="Q227" s="102">
        <v>323.60000228881842</v>
      </c>
      <c r="R227" s="102">
        <v>335.20000076293951</v>
      </c>
      <c r="S227" s="102">
        <v>349.40000152587891</v>
      </c>
      <c r="T227" s="102">
        <v>372.69999694824219</v>
      </c>
      <c r="U227" s="102">
        <v>360.60000228881842</v>
      </c>
      <c r="V227" s="102">
        <v>326.2999992370606</v>
      </c>
      <c r="W227" s="102">
        <v>274.19999885559082</v>
      </c>
      <c r="X227" s="102">
        <v>243.30000305175781</v>
      </c>
      <c r="Y227" s="102">
        <v>230.5</v>
      </c>
      <c r="Z227" s="102">
        <v>218.6000003814697</v>
      </c>
      <c r="AA227" s="102">
        <v>195.20000267028809</v>
      </c>
      <c r="AB227" s="102">
        <v>186.9999980926514</v>
      </c>
    </row>
    <row r="228" spans="1:28">
      <c r="A228" s="85" t="s">
        <v>63</v>
      </c>
      <c r="B228" s="74" t="s">
        <v>46</v>
      </c>
      <c r="C228" s="104">
        <v>440.18699645996088</v>
      </c>
      <c r="D228" s="104">
        <v>478.66299438476562</v>
      </c>
      <c r="E228" s="104">
        <v>508.81100463867187</v>
      </c>
      <c r="F228" s="104">
        <v>561.98098754882812</v>
      </c>
      <c r="G228" s="104">
        <v>592.43899536132812</v>
      </c>
      <c r="H228" s="104">
        <v>605.23199462890625</v>
      </c>
      <c r="I228" s="104">
        <v>603.343994140625</v>
      </c>
      <c r="J228" s="104">
        <v>604.51599884033203</v>
      </c>
      <c r="K228" s="104">
        <v>596.80600738525391</v>
      </c>
      <c r="L228" s="104">
        <v>606.27600860595703</v>
      </c>
      <c r="M228" s="104">
        <v>630.69300079345703</v>
      </c>
      <c r="N228" s="104">
        <v>627.69499969482422</v>
      </c>
      <c r="O228" s="104">
        <v>588.87500762939453</v>
      </c>
      <c r="P228" s="104">
        <v>594.69599151611328</v>
      </c>
      <c r="Q228" s="104">
        <v>608.60600280761719</v>
      </c>
      <c r="R228" s="104">
        <v>629.25598907470703</v>
      </c>
      <c r="S228" s="104">
        <v>640.59800720214844</v>
      </c>
      <c r="T228" s="104">
        <v>639.58301544189453</v>
      </c>
      <c r="U228" s="104">
        <v>626.54700469970703</v>
      </c>
      <c r="V228" s="104">
        <v>617.02500152587891</v>
      </c>
      <c r="W228" s="104">
        <v>620.01300048828125</v>
      </c>
      <c r="X228" s="104">
        <v>598.13099670410156</v>
      </c>
      <c r="Y228" s="104">
        <v>593.29999542236328</v>
      </c>
      <c r="Z228" s="104">
        <v>604.40000915527344</v>
      </c>
      <c r="AA228" s="104">
        <v>614.34900665283203</v>
      </c>
      <c r="AB228" s="104">
        <v>617.45799255371094</v>
      </c>
    </row>
    <row r="229" spans="1:28">
      <c r="A229" s="85" t="s">
        <v>29</v>
      </c>
      <c r="B229" s="74" t="s">
        <v>46</v>
      </c>
      <c r="C229" s="102">
        <v>4340</v>
      </c>
      <c r="D229" s="102">
        <v>4195</v>
      </c>
      <c r="E229" s="102">
        <v>4041</v>
      </c>
      <c r="F229" s="103">
        <v>3547</v>
      </c>
      <c r="G229" s="102">
        <v>3368</v>
      </c>
      <c r="H229" s="102">
        <v>3225</v>
      </c>
      <c r="I229" s="102">
        <v>3095</v>
      </c>
      <c r="J229" s="102">
        <v>3003</v>
      </c>
      <c r="K229" s="102">
        <v>2936</v>
      </c>
      <c r="L229" s="102">
        <v>2802</v>
      </c>
      <c r="M229" s="102">
        <v>2692.9389999999999</v>
      </c>
      <c r="N229" s="102">
        <v>2478.0250000000001</v>
      </c>
      <c r="O229" s="102">
        <v>2347</v>
      </c>
      <c r="P229" s="103">
        <v>2281.7759999999998</v>
      </c>
      <c r="Q229" s="103">
        <v>2165.588027954102</v>
      </c>
      <c r="R229" s="102">
        <v>2016.0739593505859</v>
      </c>
      <c r="S229" s="102">
        <v>1925.8780288696289</v>
      </c>
      <c r="T229" s="102">
        <v>1827.8379669189451</v>
      </c>
      <c r="U229" s="102">
        <v>1831.639045715332</v>
      </c>
      <c r="V229" s="102">
        <v>1724.7030258178711</v>
      </c>
      <c r="W229" s="102">
        <v>1680.1410140991211</v>
      </c>
      <c r="X229" s="102">
        <v>1622.2660293579099</v>
      </c>
      <c r="Y229" s="102">
        <v>1711.250045776367</v>
      </c>
      <c r="Z229" s="102">
        <v>1627.375953674316</v>
      </c>
      <c r="AA229" s="102">
        <v>1621.561950683594</v>
      </c>
      <c r="AB229" s="102">
        <v>1554.601013183594</v>
      </c>
    </row>
    <row r="230" spans="1:28">
      <c r="A230" s="85" t="s">
        <v>51</v>
      </c>
      <c r="B230" s="74" t="s">
        <v>46</v>
      </c>
      <c r="C230" s="104">
        <v>8340</v>
      </c>
      <c r="D230" s="104">
        <v>8740</v>
      </c>
      <c r="E230" s="104">
        <v>8950</v>
      </c>
      <c r="F230" s="104">
        <v>9010</v>
      </c>
      <c r="G230" s="104">
        <v>8990</v>
      </c>
      <c r="H230" s="104">
        <v>8860</v>
      </c>
      <c r="I230" s="104">
        <v>8770</v>
      </c>
      <c r="J230" s="104">
        <v>8580</v>
      </c>
      <c r="K230" s="104">
        <v>8290</v>
      </c>
      <c r="L230" s="104">
        <v>7870</v>
      </c>
      <c r="M230" s="104">
        <v>7610</v>
      </c>
      <c r="N230" s="104">
        <v>7310</v>
      </c>
      <c r="O230" s="104">
        <v>6950</v>
      </c>
      <c r="P230" s="104">
        <v>6700</v>
      </c>
      <c r="Q230" s="104">
        <v>6440</v>
      </c>
      <c r="R230" s="104">
        <v>6340</v>
      </c>
      <c r="S230" s="104">
        <v>6250</v>
      </c>
      <c r="T230" s="104">
        <v>6100</v>
      </c>
      <c r="U230" s="104">
        <v>5950</v>
      </c>
      <c r="V230" s="104">
        <v>5740</v>
      </c>
      <c r="W230" s="104">
        <v>5530</v>
      </c>
      <c r="X230" s="104">
        <v>5120</v>
      </c>
      <c r="Y230" s="104">
        <v>5170</v>
      </c>
      <c r="Z230" s="104">
        <v>5230</v>
      </c>
      <c r="AA230" s="104">
        <v>5250</v>
      </c>
      <c r="AB230" s="104">
        <v>5250</v>
      </c>
    </row>
    <row r="231" spans="1:28">
      <c r="A231" s="85" t="s">
        <v>52</v>
      </c>
      <c r="B231" s="74" t="s">
        <v>46</v>
      </c>
      <c r="C231" s="102">
        <v>2649</v>
      </c>
      <c r="D231" s="102">
        <v>2943</v>
      </c>
      <c r="E231" s="102">
        <v>2907</v>
      </c>
      <c r="F231" s="102">
        <v>2828</v>
      </c>
      <c r="G231" s="102">
        <v>2803</v>
      </c>
      <c r="H231" s="102">
        <v>2759</v>
      </c>
      <c r="I231" s="102">
        <v>2671</v>
      </c>
      <c r="J231" s="102">
        <v>2560</v>
      </c>
      <c r="K231" s="102">
        <v>2339</v>
      </c>
      <c r="L231" s="103">
        <v>2283</v>
      </c>
      <c r="M231" s="102">
        <v>2297.6999999999998</v>
      </c>
      <c r="N231" s="102">
        <v>2280.4</v>
      </c>
      <c r="O231" s="102">
        <v>2292.5</v>
      </c>
      <c r="P231" s="102">
        <v>2231.1</v>
      </c>
      <c r="Q231" s="102">
        <v>2211.6999999999998</v>
      </c>
      <c r="R231" s="103">
        <v>2033.7</v>
      </c>
      <c r="S231" s="102">
        <v>1808</v>
      </c>
      <c r="T231" s="102">
        <v>1671</v>
      </c>
      <c r="U231" s="102">
        <v>1555</v>
      </c>
      <c r="V231" s="102">
        <v>1508</v>
      </c>
      <c r="W231" s="102">
        <v>1525</v>
      </c>
      <c r="X231" s="102">
        <v>1534.8</v>
      </c>
      <c r="Y231" s="102">
        <v>1625.9</v>
      </c>
      <c r="Z231" s="102">
        <v>1657.2000274658201</v>
      </c>
      <c r="AA231" s="102">
        <v>1782.600028991699</v>
      </c>
      <c r="AB231" s="102">
        <v>1862.1999435424809</v>
      </c>
    </row>
    <row r="232" spans="1:28">
      <c r="A232" s="75" t="s">
        <v>31</v>
      </c>
      <c r="B232" s="74" t="s">
        <v>46</v>
      </c>
      <c r="C232" s="104" t="s">
        <v>193</v>
      </c>
      <c r="D232" s="104" t="s">
        <v>193</v>
      </c>
      <c r="E232" s="104" t="s">
        <v>193</v>
      </c>
      <c r="F232" s="104" t="s">
        <v>193</v>
      </c>
      <c r="G232" s="104" t="s">
        <v>193</v>
      </c>
      <c r="H232" s="104" t="s">
        <v>193</v>
      </c>
      <c r="I232" s="104" t="s">
        <v>193</v>
      </c>
      <c r="J232" s="104" t="s">
        <v>193</v>
      </c>
      <c r="K232" s="104" t="s">
        <v>193</v>
      </c>
      <c r="L232" s="104" t="s">
        <v>193</v>
      </c>
      <c r="M232" s="104">
        <v>127.096305847168</v>
      </c>
      <c r="N232" s="104">
        <v>123.2916307449341</v>
      </c>
      <c r="O232" s="104">
        <v>129.78335952758789</v>
      </c>
      <c r="P232" s="104">
        <v>129.77093696594241</v>
      </c>
      <c r="Q232" s="104">
        <v>130.9506559371948</v>
      </c>
      <c r="R232" s="104">
        <v>130.71930503845221</v>
      </c>
      <c r="S232" s="104">
        <v>139.98689651489261</v>
      </c>
      <c r="T232" s="104">
        <v>144.5679159164429</v>
      </c>
      <c r="U232" s="104">
        <v>142.79443645477301</v>
      </c>
      <c r="V232" s="104">
        <v>130.74536371231079</v>
      </c>
      <c r="W232" s="104">
        <v>117.2844815254211</v>
      </c>
      <c r="X232" s="104">
        <v>102.59655427932741</v>
      </c>
      <c r="Y232" s="104">
        <v>101.28561639785769</v>
      </c>
      <c r="Z232" s="104">
        <v>92.696780204772949</v>
      </c>
      <c r="AA232" s="104">
        <v>85.924116849899292</v>
      </c>
      <c r="AB232" s="104">
        <v>82.977871417999268</v>
      </c>
    </row>
    <row r="233" spans="1:28">
      <c r="A233" s="85" t="s">
        <v>33</v>
      </c>
      <c r="B233" s="74" t="s">
        <v>46</v>
      </c>
      <c r="C233" s="102">
        <v>22</v>
      </c>
      <c r="D233" s="102">
        <v>26.7</v>
      </c>
      <c r="E233" s="103">
        <v>25.5</v>
      </c>
      <c r="F233" s="102">
        <v>22.6</v>
      </c>
      <c r="G233" s="102">
        <v>22.28068</v>
      </c>
      <c r="H233" s="102">
        <v>20.030719999999999</v>
      </c>
      <c r="I233" s="102">
        <v>19.718250000000001</v>
      </c>
      <c r="J233" s="102">
        <v>18.047519999999999</v>
      </c>
      <c r="K233" s="102">
        <v>16.96489</v>
      </c>
      <c r="L233" s="102">
        <v>16.490290000000002</v>
      </c>
      <c r="M233" s="102">
        <v>16.510010421276089</v>
      </c>
      <c r="N233" s="102">
        <v>17.238349676132199</v>
      </c>
      <c r="O233" s="103">
        <v>17.25204968452454</v>
      </c>
      <c r="P233" s="103">
        <v>15.250970184803011</v>
      </c>
      <c r="Q233" s="102">
        <v>14.136889696121219</v>
      </c>
      <c r="R233" s="102">
        <v>14.91330009698868</v>
      </c>
      <c r="S233" s="102">
        <v>14.59244966506958</v>
      </c>
      <c r="T233" s="102">
        <v>14.261147081851959</v>
      </c>
      <c r="U233" s="102">
        <v>15.68163484334946</v>
      </c>
      <c r="V233" s="102">
        <v>18.26909232139587</v>
      </c>
      <c r="W233" s="102">
        <v>14.086499989032751</v>
      </c>
      <c r="X233" s="102">
        <v>14.77726286649704</v>
      </c>
      <c r="Y233" s="102">
        <v>16.299242377281189</v>
      </c>
      <c r="Z233" s="102">
        <v>15.72880530357361</v>
      </c>
      <c r="AA233" s="102">
        <v>15.666300296783451</v>
      </c>
      <c r="AB233" s="102">
        <v>23.263837814331058</v>
      </c>
    </row>
    <row r="234" spans="1:28">
      <c r="A234" s="85" t="s">
        <v>53</v>
      </c>
      <c r="B234" s="74" t="s">
        <v>46</v>
      </c>
      <c r="C234" s="104" t="s">
        <v>193</v>
      </c>
      <c r="D234" s="104">
        <v>9204.900146484375</v>
      </c>
      <c r="E234" s="105">
        <v>9490.000244140625</v>
      </c>
      <c r="F234" s="104">
        <v>9790.60009765625</v>
      </c>
      <c r="G234" s="105">
        <v>9844.0001220703125</v>
      </c>
      <c r="H234" s="104">
        <v>10178.999877929689</v>
      </c>
      <c r="I234" s="104">
        <v>10054.400024414061</v>
      </c>
      <c r="J234" s="104">
        <v>9985.60009765625</v>
      </c>
      <c r="K234" s="104">
        <v>10266.899780273439</v>
      </c>
      <c r="L234" s="104">
        <v>9802.5999755859375</v>
      </c>
      <c r="M234" s="105">
        <v>9924.7999267578125</v>
      </c>
      <c r="N234" s="104">
        <v>9369.0001220703125</v>
      </c>
      <c r="O234" s="104">
        <v>9200.599853515625</v>
      </c>
      <c r="P234" s="104">
        <v>9017.7999267578125</v>
      </c>
      <c r="Q234" s="104">
        <v>9361.2999267578125</v>
      </c>
      <c r="R234" s="104">
        <v>9323.802978515625</v>
      </c>
      <c r="S234" s="104">
        <v>9565.668212890625</v>
      </c>
      <c r="T234" s="104">
        <v>9587.185791015625</v>
      </c>
      <c r="U234" s="104">
        <v>9829.39013671875</v>
      </c>
      <c r="V234" s="104">
        <v>9579.4219970703125</v>
      </c>
      <c r="W234" s="104">
        <v>10155.72094726563</v>
      </c>
      <c r="X234" s="104">
        <v>9995.55908203125</v>
      </c>
      <c r="Y234" s="104">
        <v>10334.76196289063</v>
      </c>
      <c r="Z234" s="104">
        <v>10019.20483398438</v>
      </c>
      <c r="AA234" s="104">
        <v>9712.43896484375</v>
      </c>
      <c r="AB234" s="104">
        <v>9482.2021484375</v>
      </c>
    </row>
    <row r="235" spans="1:28">
      <c r="A235" s="85" t="s">
        <v>36</v>
      </c>
      <c r="B235" s="74" t="s">
        <v>46</v>
      </c>
      <c r="C235" s="102">
        <v>1437</v>
      </c>
      <c r="D235" s="102">
        <v>1421</v>
      </c>
      <c r="E235" s="102">
        <v>1364</v>
      </c>
      <c r="F235" s="102">
        <v>1323</v>
      </c>
      <c r="G235" s="102">
        <v>1295</v>
      </c>
      <c r="H235" s="102">
        <v>1298</v>
      </c>
      <c r="I235" s="102">
        <v>1285</v>
      </c>
      <c r="J235" s="102">
        <v>1289</v>
      </c>
      <c r="K235" s="102">
        <v>1268</v>
      </c>
      <c r="L235" s="102">
        <v>1311</v>
      </c>
      <c r="M235" s="102">
        <v>1327</v>
      </c>
      <c r="N235" s="102">
        <v>1391</v>
      </c>
      <c r="O235" s="102">
        <v>1402</v>
      </c>
      <c r="P235" s="102">
        <v>1341</v>
      </c>
      <c r="Q235" s="102">
        <v>1316</v>
      </c>
      <c r="R235" s="102">
        <v>1319</v>
      </c>
      <c r="S235" s="102">
        <v>1322</v>
      </c>
      <c r="T235" s="102">
        <v>1379</v>
      </c>
      <c r="U235" s="102">
        <v>1409</v>
      </c>
      <c r="V235" s="102">
        <v>1413</v>
      </c>
      <c r="W235" s="102">
        <v>1385</v>
      </c>
      <c r="X235" s="102">
        <v>1383</v>
      </c>
      <c r="Y235" s="102">
        <v>1414.827</v>
      </c>
      <c r="Z235" s="102">
        <v>1428.5350036621089</v>
      </c>
      <c r="AA235" s="102">
        <v>1394.621459960938</v>
      </c>
      <c r="AB235" s="102">
        <v>1402.4120178222661</v>
      </c>
    </row>
    <row r="236" spans="1:28">
      <c r="A236" s="85" t="s">
        <v>54</v>
      </c>
      <c r="B236" s="74" t="s">
        <v>46</v>
      </c>
      <c r="C236" s="104">
        <v>392.00000762939447</v>
      </c>
      <c r="D236" s="104">
        <v>383.80001068115229</v>
      </c>
      <c r="E236" s="104">
        <v>370.69999694824219</v>
      </c>
      <c r="F236" s="104">
        <v>362.10000610351562</v>
      </c>
      <c r="G236" s="104">
        <v>366</v>
      </c>
      <c r="H236" s="104">
        <v>369.09999084472662</v>
      </c>
      <c r="I236" s="104">
        <v>365.70000457763672</v>
      </c>
      <c r="J236" s="104">
        <v>359.90000152587891</v>
      </c>
      <c r="K236" s="105">
        <v>345.69999694824219</v>
      </c>
      <c r="L236" s="104">
        <v>331.10000610351562</v>
      </c>
      <c r="M236" s="104">
        <v>328.59999084472662</v>
      </c>
      <c r="N236" s="104">
        <v>333.80000305175781</v>
      </c>
      <c r="O236" s="104">
        <v>348.60000610351562</v>
      </c>
      <c r="P236" s="104">
        <v>354.90000915527338</v>
      </c>
      <c r="Q236" s="104">
        <v>361.40000152587891</v>
      </c>
      <c r="R236" s="104">
        <v>368.09999084472662</v>
      </c>
      <c r="S236" s="104">
        <v>386.20000457763672</v>
      </c>
      <c r="T236" s="104">
        <v>388.19998931884771</v>
      </c>
      <c r="U236" s="104">
        <v>379.40000152587891</v>
      </c>
      <c r="V236" s="104">
        <v>371.79999542236328</v>
      </c>
      <c r="W236" s="104">
        <v>367</v>
      </c>
      <c r="X236" s="104">
        <v>368.69999694824219</v>
      </c>
      <c r="Y236" s="104">
        <v>367.50000762939447</v>
      </c>
      <c r="Z236" s="104">
        <v>366.5</v>
      </c>
      <c r="AA236" s="104">
        <v>386.89999389648437</v>
      </c>
      <c r="AB236" s="104">
        <v>404.70000457763672</v>
      </c>
    </row>
    <row r="237" spans="1:28">
      <c r="A237" s="85" t="s">
        <v>55</v>
      </c>
      <c r="B237" s="74" t="s">
        <v>46</v>
      </c>
      <c r="C237" s="102">
        <v>357</v>
      </c>
      <c r="D237" s="102">
        <v>335</v>
      </c>
      <c r="E237" s="102">
        <v>324</v>
      </c>
      <c r="F237" s="102">
        <v>309</v>
      </c>
      <c r="G237" s="102">
        <v>301</v>
      </c>
      <c r="H237" s="103">
        <v>295</v>
      </c>
      <c r="I237" s="103">
        <v>308</v>
      </c>
      <c r="J237" s="102">
        <v>310</v>
      </c>
      <c r="K237" s="102">
        <v>317</v>
      </c>
      <c r="L237" s="102">
        <v>313</v>
      </c>
      <c r="M237" s="102">
        <v>315</v>
      </c>
      <c r="N237" s="102">
        <v>306</v>
      </c>
      <c r="O237" s="102">
        <v>315</v>
      </c>
      <c r="P237" s="102">
        <v>308</v>
      </c>
      <c r="Q237" s="102">
        <v>308</v>
      </c>
      <c r="R237" s="102">
        <v>305.96100000000001</v>
      </c>
      <c r="S237" s="102">
        <v>336.8</v>
      </c>
      <c r="T237" s="102">
        <v>352.4</v>
      </c>
      <c r="U237" s="102">
        <v>380.5</v>
      </c>
      <c r="V237" s="102">
        <v>362.7</v>
      </c>
      <c r="W237" s="102">
        <v>363.9</v>
      </c>
      <c r="X237" s="102">
        <v>365.2</v>
      </c>
      <c r="Y237" s="102">
        <v>380.3</v>
      </c>
      <c r="Z237" s="102">
        <v>384.09999847412109</v>
      </c>
      <c r="AA237" s="102">
        <v>369.70000457763672</v>
      </c>
      <c r="AB237" s="102">
        <v>379.59999847412109</v>
      </c>
    </row>
    <row r="238" spans="1:28">
      <c r="A238" s="85" t="s">
        <v>38</v>
      </c>
      <c r="B238" s="74" t="s">
        <v>46</v>
      </c>
      <c r="C238" s="104" t="s">
        <v>193</v>
      </c>
      <c r="D238" s="104" t="s">
        <v>193</v>
      </c>
      <c r="E238" s="105">
        <v>2261.5</v>
      </c>
      <c r="F238" s="104">
        <v>2161.75</v>
      </c>
      <c r="G238" s="104">
        <v>2101.5</v>
      </c>
      <c r="H238" s="104">
        <v>2093.75</v>
      </c>
      <c r="I238" s="104">
        <v>2104.3888888888891</v>
      </c>
      <c r="J238" s="104">
        <v>2115.555555555557</v>
      </c>
      <c r="K238" s="104">
        <v>1948.274047851563</v>
      </c>
      <c r="L238" s="105">
        <v>1889</v>
      </c>
      <c r="M238" s="105">
        <v>2201</v>
      </c>
      <c r="N238" s="104">
        <v>2174</v>
      </c>
      <c r="O238" s="105">
        <v>2057.3000000000002</v>
      </c>
      <c r="P238" s="104">
        <v>1987</v>
      </c>
      <c r="Q238" s="104">
        <v>1932</v>
      </c>
      <c r="R238" s="104">
        <v>1876.5</v>
      </c>
      <c r="S238" s="104">
        <v>1988.5</v>
      </c>
      <c r="T238" s="104">
        <v>1857.6</v>
      </c>
      <c r="U238" s="104">
        <v>1786.6</v>
      </c>
      <c r="V238" s="104">
        <v>1758.8</v>
      </c>
      <c r="W238" s="104">
        <v>1740</v>
      </c>
      <c r="X238" s="104">
        <v>1622.1</v>
      </c>
      <c r="Y238" s="104">
        <v>1564.4</v>
      </c>
      <c r="Z238" s="104">
        <v>1492.100025177002</v>
      </c>
      <c r="AA238" s="104">
        <v>1455.4000129699709</v>
      </c>
      <c r="AB238" s="104">
        <v>1373.7394599914551</v>
      </c>
    </row>
    <row r="239" spans="1:28">
      <c r="A239" s="85" t="s">
        <v>56</v>
      </c>
      <c r="B239" s="74" t="s">
        <v>46</v>
      </c>
      <c r="C239" s="102">
        <v>967</v>
      </c>
      <c r="D239" s="103">
        <v>900.4</v>
      </c>
      <c r="E239" s="102">
        <v>806.1</v>
      </c>
      <c r="F239" s="102">
        <v>756</v>
      </c>
      <c r="G239" s="102">
        <v>744</v>
      </c>
      <c r="H239" s="102">
        <v>701.5</v>
      </c>
      <c r="I239" s="102">
        <v>693.59999999999991</v>
      </c>
      <c r="J239" s="103">
        <v>699.90000000000009</v>
      </c>
      <c r="K239" s="103">
        <v>727.40000152587891</v>
      </c>
      <c r="L239" s="102">
        <v>701.59999847412109</v>
      </c>
      <c r="M239" s="102">
        <v>682.49998474121094</v>
      </c>
      <c r="N239" s="102">
        <v>684.49999237060547</v>
      </c>
      <c r="O239" s="102">
        <v>668.50000762939453</v>
      </c>
      <c r="P239" s="102">
        <v>612.89999008178711</v>
      </c>
      <c r="Q239" s="102">
        <v>570.20000076293945</v>
      </c>
      <c r="R239" s="102">
        <v>541.20000839233398</v>
      </c>
      <c r="S239" s="102">
        <v>521.20000076293945</v>
      </c>
      <c r="T239" s="102">
        <v>505.70000076293951</v>
      </c>
      <c r="U239" s="102">
        <v>490.09999465942383</v>
      </c>
      <c r="V239" s="102">
        <v>455.39999389648437</v>
      </c>
      <c r="W239" s="102">
        <v>418.19999885559082</v>
      </c>
      <c r="X239" s="102">
        <v>436.69999694824219</v>
      </c>
      <c r="Y239" s="102">
        <v>418.99998664855963</v>
      </c>
      <c r="Z239" s="102">
        <v>389.50000762939447</v>
      </c>
      <c r="AA239" s="102">
        <v>377.89999961853027</v>
      </c>
      <c r="AB239" s="102">
        <v>369.4999942779541</v>
      </c>
    </row>
    <row r="240" spans="1:28">
      <c r="A240" s="85" t="s">
        <v>57</v>
      </c>
      <c r="B240" s="74" t="s">
        <v>46</v>
      </c>
      <c r="C240" s="104" t="s">
        <v>193</v>
      </c>
      <c r="D240" s="104" t="s">
        <v>193</v>
      </c>
      <c r="E240" s="104" t="s">
        <v>193</v>
      </c>
      <c r="F240" s="104" t="s">
        <v>193</v>
      </c>
      <c r="G240" s="104">
        <v>414</v>
      </c>
      <c r="H240" s="104">
        <v>414.8</v>
      </c>
      <c r="I240" s="104">
        <v>424.9</v>
      </c>
      <c r="J240" s="105">
        <v>425.2000000000001</v>
      </c>
      <c r="K240" s="104">
        <v>421.6</v>
      </c>
      <c r="L240" s="105">
        <v>423.80000000000013</v>
      </c>
      <c r="M240" s="104">
        <v>415.2</v>
      </c>
      <c r="N240" s="104">
        <v>409.5</v>
      </c>
      <c r="O240" s="105">
        <v>392.6</v>
      </c>
      <c r="P240" s="104">
        <v>373.6</v>
      </c>
      <c r="Q240" s="104">
        <v>348.8</v>
      </c>
      <c r="R240" s="104">
        <v>319.5</v>
      </c>
      <c r="S240" s="104">
        <v>300</v>
      </c>
      <c r="T240" s="104">
        <v>292.88200000000001</v>
      </c>
      <c r="U240" s="104">
        <v>269.827</v>
      </c>
      <c r="V240" s="104">
        <v>255.10900000000001</v>
      </c>
      <c r="W240" s="104">
        <v>245.75550000000001</v>
      </c>
      <c r="X240" s="104">
        <v>226.2967548370361</v>
      </c>
      <c r="Y240" s="104">
        <v>221.984992980957</v>
      </c>
      <c r="Z240" s="104">
        <v>217.03724765777591</v>
      </c>
      <c r="AA240" s="104">
        <v>211.2630019187927</v>
      </c>
      <c r="AB240" s="104">
        <v>209.14100313186651</v>
      </c>
    </row>
    <row r="241" spans="1:28">
      <c r="A241" s="75" t="s">
        <v>40</v>
      </c>
      <c r="B241" s="74" t="s">
        <v>46</v>
      </c>
      <c r="C241" s="102" t="s">
        <v>193</v>
      </c>
      <c r="D241" s="102" t="s">
        <v>193</v>
      </c>
      <c r="E241" s="102" t="s">
        <v>193</v>
      </c>
      <c r="F241" s="102" t="s">
        <v>193</v>
      </c>
      <c r="G241" s="102" t="s">
        <v>193</v>
      </c>
      <c r="H241" s="102" t="s">
        <v>193</v>
      </c>
      <c r="I241" s="102" t="s">
        <v>193</v>
      </c>
      <c r="J241" s="102" t="s">
        <v>193</v>
      </c>
      <c r="K241" s="102" t="s">
        <v>193</v>
      </c>
      <c r="L241" s="102" t="s">
        <v>193</v>
      </c>
      <c r="M241" s="102">
        <v>114.5856304168701</v>
      </c>
      <c r="N241" s="102">
        <v>106.8168315887451</v>
      </c>
      <c r="O241" s="102">
        <v>105.1960492134094</v>
      </c>
      <c r="P241" s="102">
        <v>100.138608455658</v>
      </c>
      <c r="Q241" s="102">
        <v>111.47145175933839</v>
      </c>
      <c r="R241" s="102">
        <v>108.0942258834839</v>
      </c>
      <c r="S241" s="102">
        <v>106.1202402114868</v>
      </c>
      <c r="T241" s="102">
        <v>106.9555425643921</v>
      </c>
      <c r="U241" s="102">
        <v>109.3479833602905</v>
      </c>
      <c r="V241" s="102">
        <v>100.7239418029785</v>
      </c>
      <c r="W241" s="102">
        <v>95.722355842590332</v>
      </c>
      <c r="X241" s="102">
        <v>87.106855869293213</v>
      </c>
      <c r="Y241" s="102">
        <v>76.785874366760254</v>
      </c>
      <c r="Z241" s="102">
        <v>73.550680160522461</v>
      </c>
      <c r="AA241" s="102">
        <v>70.238423824310303</v>
      </c>
      <c r="AB241" s="102">
        <v>72.046126842498779</v>
      </c>
    </row>
    <row r="242" spans="1:28">
      <c r="A242" s="85" t="s">
        <v>27</v>
      </c>
      <c r="B242" s="74" t="s">
        <v>46</v>
      </c>
      <c r="C242" s="104">
        <v>3235.9</v>
      </c>
      <c r="D242" s="105">
        <v>3149.4</v>
      </c>
      <c r="E242" s="104">
        <v>3047.5</v>
      </c>
      <c r="F242" s="104">
        <v>2954.5</v>
      </c>
      <c r="G242" s="104">
        <v>2914.2</v>
      </c>
      <c r="H242" s="105">
        <v>2808.3</v>
      </c>
      <c r="I242" s="104">
        <v>2733.3</v>
      </c>
      <c r="J242" s="104">
        <v>2667</v>
      </c>
      <c r="K242" s="105">
        <v>2608.8000000000002</v>
      </c>
      <c r="L242" s="105">
        <v>2600.9</v>
      </c>
      <c r="M242" s="105">
        <v>2559</v>
      </c>
      <c r="N242" s="104">
        <v>2391.4</v>
      </c>
      <c r="O242" s="104">
        <v>2471.6000518798828</v>
      </c>
      <c r="P242" s="104">
        <v>2456.7899780273442</v>
      </c>
      <c r="Q242" s="105">
        <v>2421.5400543212891</v>
      </c>
      <c r="R242" s="104">
        <v>2522.0400390625</v>
      </c>
      <c r="S242" s="104">
        <v>2486.619995117188</v>
      </c>
      <c r="T242" s="104">
        <v>2458.4799499511719</v>
      </c>
      <c r="U242" s="105">
        <v>2431.3000183105469</v>
      </c>
      <c r="V242" s="105">
        <v>2243.6999816894531</v>
      </c>
      <c r="W242" s="104">
        <v>2068.5200042724609</v>
      </c>
      <c r="X242" s="104">
        <v>1935.900024414063</v>
      </c>
      <c r="Y242" s="104">
        <v>1808.9100036621089</v>
      </c>
      <c r="Z242" s="104">
        <v>1714.4299850463869</v>
      </c>
      <c r="AA242" s="104">
        <v>1599.410041809082</v>
      </c>
      <c r="AB242" s="104">
        <v>1553.5400390625</v>
      </c>
    </row>
    <row r="243" spans="1:28">
      <c r="A243" s="85" t="s">
        <v>43</v>
      </c>
      <c r="B243" s="74" t="s">
        <v>46</v>
      </c>
      <c r="C243" s="102">
        <v>733</v>
      </c>
      <c r="D243" s="102">
        <v>690</v>
      </c>
      <c r="E243" s="102">
        <v>620</v>
      </c>
      <c r="F243" s="103">
        <v>554</v>
      </c>
      <c r="G243" s="102">
        <v>535</v>
      </c>
      <c r="H243" s="102">
        <v>522</v>
      </c>
      <c r="I243" s="102">
        <v>499</v>
      </c>
      <c r="J243" s="102">
        <v>481</v>
      </c>
      <c r="K243" s="102">
        <v>472</v>
      </c>
      <c r="L243" s="102">
        <v>475</v>
      </c>
      <c r="M243" s="102">
        <v>491.9</v>
      </c>
      <c r="N243" s="102">
        <v>507</v>
      </c>
      <c r="O243" s="102">
        <v>507.1</v>
      </c>
      <c r="P243" s="102">
        <v>503.5</v>
      </c>
      <c r="Q243" s="103">
        <v>503.7</v>
      </c>
      <c r="R243" s="102">
        <v>545.6</v>
      </c>
      <c r="S243" s="102">
        <v>574.20000000000005</v>
      </c>
      <c r="T243" s="102">
        <v>612.54</v>
      </c>
      <c r="U243" s="102">
        <v>635.29</v>
      </c>
      <c r="V243" s="102">
        <v>626.14</v>
      </c>
      <c r="W243" s="102">
        <v>639.9</v>
      </c>
      <c r="X243" s="102">
        <v>657.40000000000009</v>
      </c>
      <c r="Y243" s="102">
        <v>647.59999999999991</v>
      </c>
      <c r="Z243" s="102">
        <v>663.20000457763672</v>
      </c>
      <c r="AA243" s="102">
        <v>665.49999237060547</v>
      </c>
      <c r="AB243" s="102">
        <v>649.79999542236328</v>
      </c>
    </row>
    <row r="244" spans="1:28">
      <c r="A244" s="85" t="s">
        <v>58</v>
      </c>
      <c r="B244" s="74" t="s">
        <v>46</v>
      </c>
      <c r="C244" s="104" t="s">
        <v>193</v>
      </c>
      <c r="D244" s="104">
        <v>662.89701080322266</v>
      </c>
      <c r="E244" s="104">
        <v>641.30599975585937</v>
      </c>
      <c r="F244" s="104">
        <v>643.60398864746094</v>
      </c>
      <c r="G244" s="104">
        <v>590.60099792480469</v>
      </c>
      <c r="H244" s="104">
        <v>565.14301300048828</v>
      </c>
      <c r="I244" s="104">
        <v>560.29299926757812</v>
      </c>
      <c r="J244" s="104">
        <v>556.43501281738281</v>
      </c>
      <c r="K244" s="104">
        <v>553.88600158691406</v>
      </c>
      <c r="L244" s="104">
        <v>564.29199981689453</v>
      </c>
      <c r="M244" s="104">
        <v>564.36499786376953</v>
      </c>
      <c r="N244" s="104">
        <v>564.88600921630859</v>
      </c>
      <c r="O244" s="104">
        <v>584.50099182128906</v>
      </c>
      <c r="P244" s="104">
        <v>591.53699493408203</v>
      </c>
      <c r="Q244" s="104">
        <v>579.92799377441406</v>
      </c>
      <c r="R244" s="104">
        <v>574.47900390625</v>
      </c>
      <c r="S244" s="104">
        <v>606.39400482177734</v>
      </c>
      <c r="T244" s="104">
        <v>601.55599975585937</v>
      </c>
      <c r="U244" s="104">
        <v>608.46699523925781</v>
      </c>
      <c r="V244" s="104">
        <v>616.85900115966797</v>
      </c>
      <c r="W244" s="104">
        <v>625.82400512695312</v>
      </c>
      <c r="X244" s="104">
        <v>631.16300201416016</v>
      </c>
      <c r="Y244" s="104">
        <v>626.38799285888672</v>
      </c>
      <c r="Z244" s="104">
        <v>629.56600189208984</v>
      </c>
      <c r="AA244" s="104">
        <v>626.04999542236328</v>
      </c>
      <c r="AB244" s="104">
        <v>617.35101318359375</v>
      </c>
    </row>
    <row r="245" spans="1:28">
      <c r="A245" s="85" t="s">
        <v>59</v>
      </c>
      <c r="B245" s="74" t="s">
        <v>46</v>
      </c>
      <c r="C245" s="102">
        <v>5531</v>
      </c>
      <c r="D245" s="102">
        <v>6256</v>
      </c>
      <c r="E245" s="102">
        <v>6174</v>
      </c>
      <c r="F245" s="102">
        <v>5707</v>
      </c>
      <c r="G245" s="102">
        <v>6197</v>
      </c>
      <c r="H245" s="102">
        <v>5999</v>
      </c>
      <c r="I245" s="102">
        <v>6074</v>
      </c>
      <c r="J245" s="102">
        <v>5938</v>
      </c>
      <c r="K245" s="102">
        <v>5839</v>
      </c>
      <c r="L245" s="102">
        <v>5926</v>
      </c>
      <c r="M245" s="103">
        <v>5401</v>
      </c>
      <c r="N245" s="102">
        <v>5323</v>
      </c>
      <c r="O245" s="102">
        <v>5115</v>
      </c>
      <c r="P245" s="102">
        <v>4753</v>
      </c>
      <c r="Q245" s="102">
        <v>4474</v>
      </c>
      <c r="R245" s="102">
        <v>4436</v>
      </c>
      <c r="S245" s="102">
        <v>4366</v>
      </c>
      <c r="T245" s="102">
        <v>4364</v>
      </c>
      <c r="U245" s="102">
        <v>4382</v>
      </c>
      <c r="V245" s="102">
        <v>4454</v>
      </c>
      <c r="W245" s="102">
        <v>4426</v>
      </c>
      <c r="X245" s="102">
        <v>4528</v>
      </c>
      <c r="Y245" s="102">
        <v>4422</v>
      </c>
      <c r="Z245" s="102">
        <v>4584</v>
      </c>
      <c r="AA245" s="102">
        <v>4789</v>
      </c>
      <c r="AB245" s="102">
        <v>4958</v>
      </c>
    </row>
    <row r="246" spans="1:28">
      <c r="A246" s="85" t="s">
        <v>60</v>
      </c>
      <c r="B246" s="74" t="s">
        <v>46</v>
      </c>
      <c r="C246" s="104">
        <v>5911.8</v>
      </c>
      <c r="D246" s="104">
        <v>5687</v>
      </c>
      <c r="E246" s="104">
        <v>5203</v>
      </c>
      <c r="F246" s="105">
        <v>4906</v>
      </c>
      <c r="G246" s="104">
        <v>4663</v>
      </c>
      <c r="H246" s="104">
        <v>4512</v>
      </c>
      <c r="I246" s="104">
        <v>4482</v>
      </c>
      <c r="J246" s="104">
        <v>4394</v>
      </c>
      <c r="K246" s="104">
        <v>4281</v>
      </c>
      <c r="L246" s="104">
        <v>4266</v>
      </c>
      <c r="M246" s="104">
        <v>4315</v>
      </c>
      <c r="N246" s="104">
        <v>4300</v>
      </c>
      <c r="O246" s="104">
        <v>4479.3641357421884</v>
      </c>
      <c r="P246" s="104">
        <v>4502.4269409179687</v>
      </c>
      <c r="Q246" s="104">
        <v>4606.3770141601563</v>
      </c>
      <c r="R246" s="104">
        <v>4631.802001953125</v>
      </c>
      <c r="S246" s="104">
        <v>4694.4340209960937</v>
      </c>
      <c r="T246" s="104">
        <v>4695.0941162109384</v>
      </c>
      <c r="U246" s="104">
        <v>4721.6321411132812</v>
      </c>
      <c r="V246" s="104">
        <v>4613.9450073242187</v>
      </c>
      <c r="W246" s="104">
        <v>4555.7060546875</v>
      </c>
      <c r="X246" s="104">
        <v>4580.7171020507812</v>
      </c>
      <c r="Y246" s="104">
        <v>4629.97607421875</v>
      </c>
      <c r="Z246" s="104">
        <v>4512.1069946289062</v>
      </c>
      <c r="AA246" s="104">
        <v>4476.281982421875</v>
      </c>
      <c r="AB246" s="104">
        <v>4501.9999389648437</v>
      </c>
    </row>
    <row r="247" spans="1:28">
      <c r="A247" s="85" t="s">
        <v>61</v>
      </c>
      <c r="B247" s="74" t="s">
        <v>46</v>
      </c>
      <c r="C247" s="102">
        <v>22492</v>
      </c>
      <c r="D247" s="102">
        <v>21813</v>
      </c>
      <c r="E247" s="102">
        <v>21616</v>
      </c>
      <c r="F247" s="102">
        <v>21524</v>
      </c>
      <c r="G247" s="103">
        <v>21613</v>
      </c>
      <c r="H247" s="102">
        <v>21452</v>
      </c>
      <c r="I247" s="102">
        <v>21183</v>
      </c>
      <c r="J247" s="102">
        <v>21464</v>
      </c>
      <c r="K247" s="102">
        <v>21895</v>
      </c>
      <c r="L247" s="102">
        <v>22267</v>
      </c>
      <c r="M247" s="103">
        <v>22522</v>
      </c>
      <c r="N247" s="102">
        <v>22459</v>
      </c>
      <c r="O247" s="102">
        <v>22366</v>
      </c>
      <c r="P247" s="102">
        <v>22097</v>
      </c>
      <c r="Q247" s="102">
        <v>22268</v>
      </c>
      <c r="R247" s="102">
        <v>22291</v>
      </c>
      <c r="S247" s="102">
        <v>22394</v>
      </c>
      <c r="T247" s="102">
        <v>22217</v>
      </c>
      <c r="U247" s="102">
        <v>22031</v>
      </c>
      <c r="V247" s="102">
        <v>21360</v>
      </c>
      <c r="W247" s="102">
        <v>20933</v>
      </c>
      <c r="X247" s="102">
        <v>20997</v>
      </c>
      <c r="Y247" s="102">
        <v>21285</v>
      </c>
      <c r="Z247" s="102">
        <v>21381</v>
      </c>
      <c r="AA247" s="102">
        <v>21295</v>
      </c>
      <c r="AB247" s="102">
        <v>21223</v>
      </c>
    </row>
    <row r="248" spans="1:28">
      <c r="A248" s="85" t="s">
        <v>254</v>
      </c>
      <c r="B248" s="74" t="s">
        <v>46</v>
      </c>
      <c r="C248" s="104">
        <v>72557.009005706786</v>
      </c>
      <c r="D248" s="104">
        <v>83087.741154655465</v>
      </c>
      <c r="E248" s="104">
        <v>84541.248284782399</v>
      </c>
      <c r="F248" s="104">
        <v>83357.728238644442</v>
      </c>
      <c r="G248" s="104">
        <v>84008.757907277177</v>
      </c>
      <c r="H248" s="104">
        <v>82905.591528726058</v>
      </c>
      <c r="I248" s="104">
        <v>82676.16364821115</v>
      </c>
      <c r="J248" s="104">
        <v>81877.215944835072</v>
      </c>
      <c r="K248" s="104">
        <v>81623.052864069497</v>
      </c>
      <c r="L248" s="104">
        <v>81019.911704188358</v>
      </c>
      <c r="M248" s="104">
        <v>80894.378989950346</v>
      </c>
      <c r="N248" s="104">
        <v>79460.848357903538</v>
      </c>
      <c r="O248" s="104">
        <v>78616.078412069459</v>
      </c>
      <c r="P248" s="104">
        <v>77148.870863918797</v>
      </c>
      <c r="Q248" s="104">
        <v>77147.026376150126</v>
      </c>
      <c r="R248" s="104">
        <v>77208.118604492658</v>
      </c>
      <c r="S248" s="104">
        <v>77453.011717464455</v>
      </c>
      <c r="T248" s="104">
        <v>77053.882174402708</v>
      </c>
      <c r="U248" s="104">
        <v>76913.906422749991</v>
      </c>
      <c r="V248" s="104">
        <v>75065.258618402499</v>
      </c>
      <c r="W248" s="104">
        <v>74386.510855003755</v>
      </c>
      <c r="X248" s="104">
        <v>73427.462425321108</v>
      </c>
      <c r="Y248" s="104">
        <v>73656.992025087733</v>
      </c>
      <c r="Z248" s="104">
        <v>73174.234316110611</v>
      </c>
      <c r="AA248" s="104">
        <v>72794.784657239914</v>
      </c>
      <c r="AB248" s="104">
        <v>72408.137089252472</v>
      </c>
    </row>
    <row r="249" spans="1:28">
      <c r="A249" s="75" t="s">
        <v>508</v>
      </c>
      <c r="B249" s="74" t="s">
        <v>46</v>
      </c>
      <c r="C249" s="102">
        <v>27641.054001617431</v>
      </c>
      <c r="D249" s="102">
        <v>27685.541999626159</v>
      </c>
      <c r="E249" s="102">
        <v>29073.733006095888</v>
      </c>
      <c r="F249" s="102">
        <v>28234.253163327059</v>
      </c>
      <c r="G249" s="102">
        <v>28307.333759205882</v>
      </c>
      <c r="H249" s="102">
        <v>27425.865655007801</v>
      </c>
      <c r="I249" s="102">
        <v>26843.178653643281</v>
      </c>
      <c r="J249" s="102">
        <v>26359.52782569444</v>
      </c>
      <c r="K249" s="102">
        <v>26036.930062006519</v>
      </c>
      <c r="L249" s="102">
        <v>25841.377722376841</v>
      </c>
      <c r="M249" s="102">
        <v>26030.884037801919</v>
      </c>
      <c r="N249" s="102">
        <v>25549.917225091041</v>
      </c>
      <c r="O249" s="102">
        <v>25416.135539327759</v>
      </c>
      <c r="P249" s="102">
        <v>24963.65495107698</v>
      </c>
      <c r="Q249" s="102">
        <v>24922.70047545433</v>
      </c>
      <c r="R249" s="102">
        <v>25239.332649719719</v>
      </c>
      <c r="S249" s="102">
        <v>25312.843439388271</v>
      </c>
      <c r="T249" s="102">
        <v>25207.306399134159</v>
      </c>
      <c r="U249" s="102">
        <v>25101.507276753899</v>
      </c>
      <c r="V249" s="102">
        <v>24484.645576105118</v>
      </c>
      <c r="W249" s="102">
        <v>23765.685652126791</v>
      </c>
      <c r="X249" s="102">
        <v>23185.42741109991</v>
      </c>
      <c r="Y249" s="102">
        <v>22823.319808043481</v>
      </c>
      <c r="Z249" s="102">
        <v>22303.960374116901</v>
      </c>
      <c r="AA249" s="102">
        <v>21953.705676794048</v>
      </c>
      <c r="AB249" s="102">
        <v>21608.375938415531</v>
      </c>
    </row>
    <row r="250" spans="1:28">
      <c r="A250" s="75" t="s">
        <v>509</v>
      </c>
      <c r="B250" s="74" t="s">
        <v>46</v>
      </c>
      <c r="C250" s="104">
        <v>27527.8</v>
      </c>
      <c r="D250" s="104">
        <v>27573.8</v>
      </c>
      <c r="E250" s="104">
        <v>26064.6</v>
      </c>
      <c r="F250" s="104">
        <v>24500.799999999999</v>
      </c>
      <c r="G250" s="104">
        <v>24206.035189999999</v>
      </c>
      <c r="H250" s="104">
        <v>23213.501039999999</v>
      </c>
      <c r="I250" s="104">
        <v>22658.94368</v>
      </c>
      <c r="J250" s="104">
        <v>22174.871630000001</v>
      </c>
      <c r="K250" s="104">
        <v>22019.06222771118</v>
      </c>
      <c r="L250" s="104">
        <v>21947.144229237059</v>
      </c>
      <c r="M250" s="104">
        <v>21820.96959695387</v>
      </c>
      <c r="N250" s="104">
        <v>21509.544916418079</v>
      </c>
      <c r="O250" s="104">
        <v>21627.699823030471</v>
      </c>
      <c r="P250" s="104">
        <v>21342.695407562729</v>
      </c>
      <c r="Q250" s="104">
        <v>21464.49236531257</v>
      </c>
      <c r="R250" s="104">
        <v>21927.183124697211</v>
      </c>
      <c r="S250" s="104">
        <v>21919.605302524571</v>
      </c>
      <c r="T250" s="104">
        <v>21983.294934847359</v>
      </c>
      <c r="U250" s="104">
        <v>21987.05985543966</v>
      </c>
      <c r="V250" s="104">
        <v>21442.77327383995</v>
      </c>
      <c r="W250" s="104">
        <v>20801.170307362081</v>
      </c>
      <c r="X250" s="104">
        <v>20413.482247912889</v>
      </c>
      <c r="Y250" s="104">
        <v>20116.630327536579</v>
      </c>
      <c r="Z250" s="104">
        <v>19688.334657430649</v>
      </c>
      <c r="AA250" s="104">
        <v>19384.390125751499</v>
      </c>
      <c r="AB250" s="104">
        <v>19124.048471450809</v>
      </c>
    </row>
    <row r="251" spans="1:28">
      <c r="A251" s="75" t="s">
        <v>510</v>
      </c>
      <c r="B251" s="74" t="s">
        <v>46</v>
      </c>
      <c r="C251" s="102">
        <v>27641.054001617431</v>
      </c>
      <c r="D251" s="102">
        <v>27685.541999626159</v>
      </c>
      <c r="E251" s="102">
        <v>29073.733006095888</v>
      </c>
      <c r="F251" s="102">
        <v>28234.253163327059</v>
      </c>
      <c r="G251" s="102">
        <v>28307.333759205882</v>
      </c>
      <c r="H251" s="102">
        <v>27425.865655007801</v>
      </c>
      <c r="I251" s="102">
        <v>26843.178653643281</v>
      </c>
      <c r="J251" s="102">
        <v>26359.52782569444</v>
      </c>
      <c r="K251" s="102">
        <v>26036.930062006519</v>
      </c>
      <c r="L251" s="102">
        <v>25841.377722376841</v>
      </c>
      <c r="M251" s="102">
        <v>28086.38714415759</v>
      </c>
      <c r="N251" s="102">
        <v>27551.3708705588</v>
      </c>
      <c r="O251" s="102">
        <v>27497.99428824057</v>
      </c>
      <c r="P251" s="102">
        <v>26803.078401070121</v>
      </c>
      <c r="Q251" s="102">
        <v>26828.047587394711</v>
      </c>
      <c r="R251" s="102">
        <v>26970.35298229456</v>
      </c>
      <c r="S251" s="102">
        <v>26992.62804167271</v>
      </c>
      <c r="T251" s="102">
        <v>26871.306728628639</v>
      </c>
      <c r="U251" s="102">
        <v>26761.41915033292</v>
      </c>
      <c r="V251" s="102">
        <v>26115.881627426152</v>
      </c>
      <c r="W251" s="102">
        <v>25212.54933392</v>
      </c>
      <c r="X251" s="102">
        <v>24552.47779299879</v>
      </c>
      <c r="Y251" s="102">
        <v>24154.343497551919</v>
      </c>
      <c r="Z251" s="102">
        <v>23581.40106916428</v>
      </c>
      <c r="AA251" s="102">
        <v>23190.82267332077</v>
      </c>
      <c r="AB251" s="102">
        <v>22828.953141689301</v>
      </c>
    </row>
    <row r="254" spans="1:28">
      <c r="A254" s="94" t="e">
        <f ca="1">DotStatQuery(B254)</f>
        <v>#NAME?</v>
      </c>
      <c r="B254" s="94" t="s">
        <v>535</v>
      </c>
    </row>
    <row r="255" spans="1:28" ht="24">
      <c r="A255" s="66" t="s">
        <v>245</v>
      </c>
    </row>
    <row r="256" spans="1:28">
      <c r="A256" s="1160" t="s">
        <v>246</v>
      </c>
      <c r="B256" s="1161"/>
      <c r="C256" s="1130" t="s">
        <v>257</v>
      </c>
      <c r="D256" s="1131"/>
      <c r="E256" s="1131"/>
      <c r="F256" s="1131"/>
      <c r="G256" s="1131"/>
      <c r="H256" s="1131"/>
      <c r="I256" s="1131"/>
      <c r="J256" s="1131"/>
      <c r="K256" s="1131"/>
      <c r="L256" s="1131"/>
      <c r="M256" s="1131"/>
      <c r="N256" s="1131"/>
      <c r="O256" s="1131"/>
      <c r="P256" s="1131"/>
      <c r="Q256" s="1131"/>
      <c r="R256" s="1131"/>
      <c r="S256" s="1131"/>
      <c r="T256" s="1131"/>
      <c r="U256" s="1131"/>
      <c r="V256" s="1131"/>
      <c r="W256" s="1131"/>
      <c r="X256" s="1131"/>
      <c r="Y256" s="1131"/>
      <c r="Z256" s="1131"/>
      <c r="AA256" s="1131"/>
      <c r="AB256" s="1132"/>
    </row>
    <row r="257" spans="1:28">
      <c r="A257" s="1160" t="s">
        <v>248</v>
      </c>
      <c r="B257" s="1161"/>
      <c r="C257" s="1130" t="s">
        <v>249</v>
      </c>
      <c r="D257" s="1131"/>
      <c r="E257" s="1131"/>
      <c r="F257" s="1131"/>
      <c r="G257" s="1131"/>
      <c r="H257" s="1131"/>
      <c r="I257" s="1131"/>
      <c r="J257" s="1131"/>
      <c r="K257" s="1131"/>
      <c r="L257" s="1131"/>
      <c r="M257" s="1131"/>
      <c r="N257" s="1131"/>
      <c r="O257" s="1131"/>
      <c r="P257" s="1131"/>
      <c r="Q257" s="1131"/>
      <c r="R257" s="1131"/>
      <c r="S257" s="1131"/>
      <c r="T257" s="1131"/>
      <c r="U257" s="1131"/>
      <c r="V257" s="1131"/>
      <c r="W257" s="1131"/>
      <c r="X257" s="1131"/>
      <c r="Y257" s="1131"/>
      <c r="Z257" s="1131"/>
      <c r="AA257" s="1131"/>
      <c r="AB257" s="1132"/>
    </row>
    <row r="258" spans="1:28">
      <c r="A258" s="1160" t="s">
        <v>252</v>
      </c>
      <c r="B258" s="1161"/>
      <c r="C258" s="1130" t="s">
        <v>256</v>
      </c>
      <c r="D258" s="1131"/>
      <c r="E258" s="1131"/>
      <c r="F258" s="1131"/>
      <c r="G258" s="1131"/>
      <c r="H258" s="1131"/>
      <c r="I258" s="1131"/>
      <c r="J258" s="1131"/>
      <c r="K258" s="1131"/>
      <c r="L258" s="1131"/>
      <c r="M258" s="1131"/>
      <c r="N258" s="1131"/>
      <c r="O258" s="1131"/>
      <c r="P258" s="1131"/>
      <c r="Q258" s="1131"/>
      <c r="R258" s="1131"/>
      <c r="S258" s="1131"/>
      <c r="T258" s="1131"/>
      <c r="U258" s="1131"/>
      <c r="V258" s="1131"/>
      <c r="W258" s="1131"/>
      <c r="X258" s="1131"/>
      <c r="Y258" s="1131"/>
      <c r="Z258" s="1131"/>
      <c r="AA258" s="1131"/>
      <c r="AB258" s="1132"/>
    </row>
    <row r="259" spans="1:28">
      <c r="A259" s="1160" t="s">
        <v>227</v>
      </c>
      <c r="B259" s="1161"/>
      <c r="C259" s="1130" t="s">
        <v>250</v>
      </c>
      <c r="D259" s="1131"/>
      <c r="E259" s="1131"/>
      <c r="F259" s="1131"/>
      <c r="G259" s="1131"/>
      <c r="H259" s="1131"/>
      <c r="I259" s="1131"/>
      <c r="J259" s="1131"/>
      <c r="K259" s="1131"/>
      <c r="L259" s="1131"/>
      <c r="M259" s="1131"/>
      <c r="N259" s="1131"/>
      <c r="O259" s="1131"/>
      <c r="P259" s="1131"/>
      <c r="Q259" s="1131"/>
      <c r="R259" s="1131"/>
      <c r="S259" s="1131"/>
      <c r="T259" s="1131"/>
      <c r="U259" s="1131"/>
      <c r="V259" s="1131"/>
      <c r="W259" s="1131"/>
      <c r="X259" s="1131"/>
      <c r="Y259" s="1131"/>
      <c r="Z259" s="1131"/>
      <c r="AA259" s="1131"/>
      <c r="AB259" s="1132"/>
    </row>
    <row r="260" spans="1:28">
      <c r="A260" s="1160" t="s">
        <v>187</v>
      </c>
      <c r="B260" s="1161"/>
      <c r="C260" s="1130" t="s">
        <v>530</v>
      </c>
      <c r="D260" s="1131"/>
      <c r="E260" s="1131"/>
      <c r="F260" s="1131"/>
      <c r="G260" s="1131"/>
      <c r="H260" s="1131"/>
      <c r="I260" s="1131"/>
      <c r="J260" s="1131"/>
      <c r="K260" s="1131"/>
      <c r="L260" s="1131"/>
      <c r="M260" s="1131"/>
      <c r="N260" s="1131"/>
      <c r="O260" s="1131"/>
      <c r="P260" s="1131"/>
      <c r="Q260" s="1131"/>
      <c r="R260" s="1131"/>
      <c r="S260" s="1131"/>
      <c r="T260" s="1131"/>
      <c r="U260" s="1131"/>
      <c r="V260" s="1131"/>
      <c r="W260" s="1131"/>
      <c r="X260" s="1131"/>
      <c r="Y260" s="1131"/>
      <c r="Z260" s="1131"/>
      <c r="AA260" s="1131"/>
      <c r="AB260" s="1132"/>
    </row>
    <row r="261" spans="1:28">
      <c r="A261" s="1128" t="s">
        <v>133</v>
      </c>
      <c r="B261" s="1129"/>
      <c r="C261" s="72" t="s">
        <v>188</v>
      </c>
      <c r="D261" s="72" t="s">
        <v>189</v>
      </c>
      <c r="E261" s="72" t="s">
        <v>190</v>
      </c>
      <c r="F261" s="72" t="s">
        <v>191</v>
      </c>
      <c r="G261" s="72" t="s">
        <v>192</v>
      </c>
      <c r="H261" s="72" t="s">
        <v>87</v>
      </c>
      <c r="I261" s="72" t="s">
        <v>88</v>
      </c>
      <c r="J261" s="72" t="s">
        <v>89</v>
      </c>
      <c r="K261" s="72" t="s">
        <v>90</v>
      </c>
      <c r="L261" s="72" t="s">
        <v>91</v>
      </c>
      <c r="M261" s="72" t="s">
        <v>92</v>
      </c>
      <c r="N261" s="72" t="s">
        <v>93</v>
      </c>
      <c r="O261" s="72" t="s">
        <v>94</v>
      </c>
      <c r="P261" s="72" t="s">
        <v>95</v>
      </c>
      <c r="Q261" s="72" t="s">
        <v>96</v>
      </c>
      <c r="R261" s="72" t="s">
        <v>97</v>
      </c>
      <c r="S261" s="72" t="s">
        <v>98</v>
      </c>
      <c r="T261" s="72" t="s">
        <v>99</v>
      </c>
      <c r="U261" s="72" t="s">
        <v>100</v>
      </c>
      <c r="V261" s="72" t="s">
        <v>101</v>
      </c>
      <c r="W261" s="72" t="s">
        <v>102</v>
      </c>
      <c r="X261" s="72" t="s">
        <v>103</v>
      </c>
      <c r="Y261" s="72" t="s">
        <v>104</v>
      </c>
      <c r="Z261" s="72" t="s">
        <v>125</v>
      </c>
      <c r="AA261" s="72" t="s">
        <v>136</v>
      </c>
      <c r="AB261" s="72" t="s">
        <v>505</v>
      </c>
    </row>
    <row r="262" spans="1:28">
      <c r="A262" s="73" t="s">
        <v>84</v>
      </c>
      <c r="B262" s="74" t="s">
        <v>46</v>
      </c>
      <c r="C262" s="74" t="s">
        <v>46</v>
      </c>
      <c r="D262" s="74" t="s">
        <v>46</v>
      </c>
      <c r="E262" s="74" t="s">
        <v>46</v>
      </c>
      <c r="F262" s="74" t="s">
        <v>46</v>
      </c>
      <c r="G262" s="74" t="s">
        <v>46</v>
      </c>
      <c r="H262" s="74" t="s">
        <v>46</v>
      </c>
      <c r="I262" s="74" t="s">
        <v>46</v>
      </c>
      <c r="J262" s="74" t="s">
        <v>46</v>
      </c>
      <c r="K262" s="74" t="s">
        <v>46</v>
      </c>
      <c r="L262" s="74" t="s">
        <v>46</v>
      </c>
      <c r="M262" s="74" t="s">
        <v>46</v>
      </c>
      <c r="N262" s="74" t="s">
        <v>46</v>
      </c>
      <c r="O262" s="74" t="s">
        <v>46</v>
      </c>
      <c r="P262" s="74" t="s">
        <v>46</v>
      </c>
      <c r="Q262" s="74" t="s">
        <v>46</v>
      </c>
      <c r="R262" s="74" t="s">
        <v>46</v>
      </c>
      <c r="S262" s="74" t="s">
        <v>46</v>
      </c>
      <c r="T262" s="74" t="s">
        <v>46</v>
      </c>
      <c r="U262" s="74" t="s">
        <v>46</v>
      </c>
      <c r="V262" s="74" t="s">
        <v>46</v>
      </c>
      <c r="W262" s="74" t="s">
        <v>46</v>
      </c>
      <c r="X262" s="74" t="s">
        <v>46</v>
      </c>
      <c r="Y262" s="74" t="s">
        <v>46</v>
      </c>
      <c r="Z262" s="74" t="s">
        <v>46</v>
      </c>
      <c r="AA262" s="74" t="s">
        <v>46</v>
      </c>
      <c r="AB262" s="74" t="s">
        <v>46</v>
      </c>
    </row>
    <row r="263" spans="1:28">
      <c r="A263" s="85" t="s">
        <v>45</v>
      </c>
      <c r="B263" s="74" t="s">
        <v>46</v>
      </c>
      <c r="C263" s="102">
        <v>1136.3879999999999</v>
      </c>
      <c r="D263" s="102">
        <v>1127.6020202636721</v>
      </c>
      <c r="E263" s="102">
        <v>1107.676025390625</v>
      </c>
      <c r="F263" s="102">
        <v>1092.844970703125</v>
      </c>
      <c r="G263" s="102">
        <v>1099.0509948730471</v>
      </c>
      <c r="H263" s="102">
        <v>1113.630981445313</v>
      </c>
      <c r="I263" s="102">
        <v>1145.007995605469</v>
      </c>
      <c r="J263" s="102">
        <v>1174.723999023438</v>
      </c>
      <c r="K263" s="102">
        <v>1188.934997558594</v>
      </c>
      <c r="L263" s="102">
        <v>1177.747009277344</v>
      </c>
      <c r="M263" s="102">
        <v>1167.716003417969</v>
      </c>
      <c r="N263" s="103">
        <v>1139.405029296875</v>
      </c>
      <c r="O263" s="102">
        <v>1115.7590026855471</v>
      </c>
      <c r="P263" s="102">
        <v>1105.981994628906</v>
      </c>
      <c r="Q263" s="102">
        <v>1097.7959899902339</v>
      </c>
      <c r="R263" s="102">
        <v>1114.091979980469</v>
      </c>
      <c r="S263" s="102">
        <v>1143.840026855469</v>
      </c>
      <c r="T263" s="102">
        <v>1194.695007324219</v>
      </c>
      <c r="U263" s="102">
        <v>1251.627014160156</v>
      </c>
      <c r="V263" s="102">
        <v>1299.615051269531</v>
      </c>
      <c r="W263" s="102">
        <v>1334.85302734375</v>
      </c>
      <c r="X263" s="102">
        <v>1379.940002441406</v>
      </c>
      <c r="Y263" s="102">
        <v>1390.840026855469</v>
      </c>
      <c r="Z263" s="102">
        <v>1421.640014648438</v>
      </c>
      <c r="AA263" s="102">
        <v>1430.090026855469</v>
      </c>
      <c r="AB263" s="102">
        <v>1452.030029296875</v>
      </c>
    </row>
    <row r="264" spans="1:28">
      <c r="A264" s="85" t="s">
        <v>37</v>
      </c>
      <c r="B264" s="74" t="s">
        <v>46</v>
      </c>
      <c r="C264" s="104" t="s">
        <v>193</v>
      </c>
      <c r="D264" s="104" t="s">
        <v>193</v>
      </c>
      <c r="E264" s="104" t="s">
        <v>193</v>
      </c>
      <c r="F264" s="104" t="s">
        <v>193</v>
      </c>
      <c r="G264" s="104">
        <v>579.36599999999999</v>
      </c>
      <c r="H264" s="104">
        <v>570.42800000000011</v>
      </c>
      <c r="I264" s="104">
        <v>554.51700000000005</v>
      </c>
      <c r="J264" s="104">
        <v>533.97199999999998</v>
      </c>
      <c r="K264" s="104">
        <v>512.76699999999994</v>
      </c>
      <c r="L264" s="105">
        <v>487.09699999999998</v>
      </c>
      <c r="M264" s="105">
        <v>460.09800000000001</v>
      </c>
      <c r="N264" s="104">
        <v>448.28100000000001</v>
      </c>
      <c r="O264" s="104">
        <v>439.42500000000001</v>
      </c>
      <c r="P264" s="105">
        <v>432.42899999999997</v>
      </c>
      <c r="Q264" s="104">
        <v>425.6409912109375</v>
      </c>
      <c r="R264" s="104">
        <v>428.17599487304687</v>
      </c>
      <c r="S264" s="104">
        <v>431.78700256347662</v>
      </c>
      <c r="T264" s="104">
        <v>443.05400085449219</v>
      </c>
      <c r="U264" s="104">
        <v>451.46600341796881</v>
      </c>
      <c r="V264" s="104">
        <v>464.53799438476562</v>
      </c>
      <c r="W264" s="104">
        <v>465.46200561523437</v>
      </c>
      <c r="X264" s="104">
        <v>466.32200622558588</v>
      </c>
      <c r="Y264" s="104">
        <v>473.68501281738281</v>
      </c>
      <c r="Z264" s="104">
        <v>475.33500671386719</v>
      </c>
      <c r="AA264" s="104">
        <v>474.98800659179687</v>
      </c>
      <c r="AB264" s="104">
        <v>484.95100402832031</v>
      </c>
    </row>
    <row r="265" spans="1:28">
      <c r="A265" s="85" t="s">
        <v>21</v>
      </c>
      <c r="B265" s="74" t="s">
        <v>46</v>
      </c>
      <c r="C265" s="102">
        <v>692.81757420199995</v>
      </c>
      <c r="D265" s="102">
        <v>690.98525542499988</v>
      </c>
      <c r="E265" s="103">
        <v>688.9384</v>
      </c>
      <c r="F265" s="102">
        <v>685.55649999999991</v>
      </c>
      <c r="G265" s="102">
        <v>674.93419999999992</v>
      </c>
      <c r="H265" s="102">
        <v>662.09680000000003</v>
      </c>
      <c r="I265" s="102">
        <v>655.02260000000001</v>
      </c>
      <c r="J265" s="102">
        <v>647.09559999999999</v>
      </c>
      <c r="K265" s="103">
        <v>638.28289999999993</v>
      </c>
      <c r="L265" s="103">
        <v>627.83145000000002</v>
      </c>
      <c r="M265" s="102">
        <v>620.31561279296875</v>
      </c>
      <c r="N265" s="102">
        <v>589.2659912109375</v>
      </c>
      <c r="O265" s="102">
        <v>579.53292846679687</v>
      </c>
      <c r="P265" s="102">
        <v>570.42242431640625</v>
      </c>
      <c r="Q265" s="102">
        <v>568.70037841796875</v>
      </c>
      <c r="R265" s="102">
        <v>584.458251953125</v>
      </c>
      <c r="S265" s="102">
        <v>589.13790893554687</v>
      </c>
      <c r="T265" s="102">
        <v>601.06793212890625</v>
      </c>
      <c r="U265" s="102">
        <v>605.310546875</v>
      </c>
      <c r="V265" s="102">
        <v>608.48837280273437</v>
      </c>
      <c r="W265" s="102">
        <v>605.975341796875</v>
      </c>
      <c r="X265" s="102">
        <v>590.63961791992187</v>
      </c>
      <c r="Y265" s="102">
        <v>593.08621215820312</v>
      </c>
      <c r="Z265" s="102">
        <v>594.44647216796875</v>
      </c>
      <c r="AA265" s="102">
        <v>607.59188842773437</v>
      </c>
      <c r="AB265" s="102">
        <v>601.88916015625</v>
      </c>
    </row>
    <row r="266" spans="1:28">
      <c r="A266" s="85" t="s">
        <v>47</v>
      </c>
      <c r="B266" s="74" t="s">
        <v>46</v>
      </c>
      <c r="C266" s="104">
        <v>2122.6999999999998</v>
      </c>
      <c r="D266" s="104">
        <v>2058</v>
      </c>
      <c r="E266" s="104">
        <v>1973.1</v>
      </c>
      <c r="F266" s="104">
        <v>1892.5</v>
      </c>
      <c r="G266" s="104">
        <v>1826.6</v>
      </c>
      <c r="H266" s="104">
        <v>1764.9</v>
      </c>
      <c r="I266" s="104">
        <v>1750.4</v>
      </c>
      <c r="J266" s="104">
        <v>1746.5</v>
      </c>
      <c r="K266" s="104">
        <v>1750.5</v>
      </c>
      <c r="L266" s="104">
        <v>1733.5</v>
      </c>
      <c r="M266" s="104">
        <v>1726.4</v>
      </c>
      <c r="N266" s="104">
        <v>1732.600036621094</v>
      </c>
      <c r="O266" s="104">
        <v>1745.200012207031</v>
      </c>
      <c r="P266" s="104">
        <v>1762.900024414063</v>
      </c>
      <c r="Q266" s="104">
        <v>1779.900024414063</v>
      </c>
      <c r="R266" s="104">
        <v>1794.299987792969</v>
      </c>
      <c r="S266" s="104">
        <v>1825.099975585938</v>
      </c>
      <c r="T266" s="104">
        <v>1862</v>
      </c>
      <c r="U266" s="104">
        <v>1901.200012207031</v>
      </c>
      <c r="V266" s="104">
        <v>1938.5</v>
      </c>
      <c r="W266" s="104">
        <v>1976.700012207031</v>
      </c>
      <c r="X266" s="104">
        <v>1962.099975585938</v>
      </c>
      <c r="Y266" s="104">
        <v>1995.600036621094</v>
      </c>
      <c r="Z266" s="104">
        <v>1986.799987792969</v>
      </c>
      <c r="AA266" s="104">
        <v>2009.600036621094</v>
      </c>
      <c r="AB266" s="104">
        <v>2037.400024414063</v>
      </c>
    </row>
    <row r="267" spans="1:28">
      <c r="A267" s="85" t="s">
        <v>62</v>
      </c>
      <c r="B267" s="74" t="s">
        <v>46</v>
      </c>
      <c r="C267" s="102" t="s">
        <v>193</v>
      </c>
      <c r="D267" s="102" t="s">
        <v>193</v>
      </c>
      <c r="E267" s="102" t="s">
        <v>193</v>
      </c>
      <c r="F267" s="102" t="s">
        <v>193</v>
      </c>
      <c r="G267" s="102" t="s">
        <v>193</v>
      </c>
      <c r="H267" s="102" t="s">
        <v>193</v>
      </c>
      <c r="I267" s="102">
        <v>784.11099999999999</v>
      </c>
      <c r="J267" s="102">
        <v>762.89300000000003</v>
      </c>
      <c r="K267" s="102">
        <v>779.28300000000002</v>
      </c>
      <c r="L267" s="102">
        <v>780.78800000000001</v>
      </c>
      <c r="M267" s="102">
        <v>781.66800000000001</v>
      </c>
      <c r="N267" s="102">
        <v>785.9849999999999</v>
      </c>
      <c r="O267" s="102">
        <v>756.41499999999996</v>
      </c>
      <c r="P267" s="102">
        <v>725.62699999999995</v>
      </c>
      <c r="Q267" s="102">
        <v>730.39300000000003</v>
      </c>
      <c r="R267" s="102">
        <v>729.73299999999995</v>
      </c>
      <c r="S267" s="102">
        <v>771.44100000000003</v>
      </c>
      <c r="T267" s="102">
        <v>780.31700000000001</v>
      </c>
      <c r="U267" s="102">
        <v>810.67</v>
      </c>
      <c r="V267" s="102">
        <v>842.67100000000005</v>
      </c>
      <c r="W267" s="102">
        <v>870.80124999999998</v>
      </c>
      <c r="X267" s="102">
        <v>857.45</v>
      </c>
      <c r="Y267" s="102">
        <v>844.61599999999999</v>
      </c>
      <c r="Z267" s="102">
        <v>877.15399169921875</v>
      </c>
      <c r="AA267" s="102">
        <v>918.83001708984375</v>
      </c>
      <c r="AB267" s="102">
        <v>971.94000244140625</v>
      </c>
    </row>
    <row r="268" spans="1:28">
      <c r="A268" s="85" t="s">
        <v>23</v>
      </c>
      <c r="B268" s="74" t="s">
        <v>46</v>
      </c>
      <c r="C268" s="104" t="s">
        <v>193</v>
      </c>
      <c r="D268" s="104" t="s">
        <v>193</v>
      </c>
      <c r="E268" s="104" t="s">
        <v>193</v>
      </c>
      <c r="F268" s="104">
        <v>562.35774737500128</v>
      </c>
      <c r="G268" s="104">
        <v>552.43266977499138</v>
      </c>
      <c r="H268" s="104">
        <v>555.22597200000564</v>
      </c>
      <c r="I268" s="105">
        <v>551.99760129998174</v>
      </c>
      <c r="J268" s="105">
        <v>563.69709682501275</v>
      </c>
      <c r="K268" s="104">
        <v>596.23947895000947</v>
      </c>
      <c r="L268" s="104">
        <v>642.32547825000552</v>
      </c>
      <c r="M268" s="104">
        <v>679.57454732499764</v>
      </c>
      <c r="N268" s="104">
        <v>703.13561044999619</v>
      </c>
      <c r="O268" s="104">
        <v>730.04782709999995</v>
      </c>
      <c r="P268" s="104">
        <v>722.7</v>
      </c>
      <c r="Q268" s="104">
        <v>712.1</v>
      </c>
      <c r="R268" s="104">
        <v>698.6</v>
      </c>
      <c r="S268" s="104">
        <v>669.9</v>
      </c>
      <c r="T268" s="104">
        <v>648.21100000000001</v>
      </c>
      <c r="U268" s="104">
        <v>629.29999999999995</v>
      </c>
      <c r="V268" s="104">
        <v>618.02599999999995</v>
      </c>
      <c r="W268" s="104">
        <v>602.61099999999999</v>
      </c>
      <c r="X268" s="104">
        <v>594.02800000000002</v>
      </c>
      <c r="Y268" s="104">
        <v>569.24900000000002</v>
      </c>
      <c r="Z268" s="104">
        <v>575.59799194335937</v>
      </c>
      <c r="AA268" s="104">
        <v>567.739990234375</v>
      </c>
      <c r="AB268" s="104">
        <v>559.1409912109375</v>
      </c>
    </row>
    <row r="269" spans="1:28">
      <c r="A269" s="85" t="s">
        <v>24</v>
      </c>
      <c r="B269" s="74" t="s">
        <v>46</v>
      </c>
      <c r="C269" s="102">
        <v>356.17267143499998</v>
      </c>
      <c r="D269" s="102">
        <v>361.29205053700002</v>
      </c>
      <c r="E269" s="103">
        <v>371.35568999999998</v>
      </c>
      <c r="F269" s="102">
        <v>365.40895</v>
      </c>
      <c r="G269" s="102">
        <v>342.11099000000002</v>
      </c>
      <c r="H269" s="102">
        <v>333.91475000000003</v>
      </c>
      <c r="I269" s="102">
        <v>334.04628000000002</v>
      </c>
      <c r="J269" s="102">
        <v>314.82859999999999</v>
      </c>
      <c r="K269" s="102">
        <v>325.80905999999999</v>
      </c>
      <c r="L269" s="102">
        <v>331.57549999999998</v>
      </c>
      <c r="M269" s="102">
        <v>325.56846618652338</v>
      </c>
      <c r="N269" s="102">
        <v>328.90242004394531</v>
      </c>
      <c r="O269" s="102">
        <v>312.6324462890625</v>
      </c>
      <c r="P269" s="102">
        <v>304.30682373046881</v>
      </c>
      <c r="Q269" s="102">
        <v>290.95002746582031</v>
      </c>
      <c r="R269" s="102">
        <v>279.34684753417969</v>
      </c>
      <c r="S269" s="102">
        <v>276.86737060546881</v>
      </c>
      <c r="T269" s="102">
        <v>271.32077026367187</v>
      </c>
      <c r="U269" s="102">
        <v>271.30625915527338</v>
      </c>
      <c r="V269" s="102">
        <v>260.97698211669922</v>
      </c>
      <c r="W269" s="102">
        <v>256.21422576904303</v>
      </c>
      <c r="X269" s="102">
        <v>257.32769012451172</v>
      </c>
      <c r="Y269" s="102">
        <v>257.10363006591803</v>
      </c>
      <c r="Z269" s="102">
        <v>265.06484222412109</v>
      </c>
      <c r="AA269" s="102">
        <v>273.54634094238281</v>
      </c>
      <c r="AB269" s="102">
        <v>286.22137451171881</v>
      </c>
    </row>
    <row r="270" spans="1:28">
      <c r="A270" s="85" t="s">
        <v>26</v>
      </c>
      <c r="B270" s="74" t="s">
        <v>46</v>
      </c>
      <c r="C270" s="104">
        <v>99.277000427246094</v>
      </c>
      <c r="D270" s="104">
        <v>96.441997528076172</v>
      </c>
      <c r="E270" s="104">
        <v>91.881999969482422</v>
      </c>
      <c r="F270" s="104">
        <v>84.425998687744141</v>
      </c>
      <c r="G270" s="104">
        <v>79.408000946044922</v>
      </c>
      <c r="H270" s="104">
        <v>79.993000030517578</v>
      </c>
      <c r="I270" s="104">
        <v>77.293003082275391</v>
      </c>
      <c r="J270" s="105">
        <v>78.360000610351562</v>
      </c>
      <c r="K270" s="104">
        <v>77.530002593994141</v>
      </c>
      <c r="L270" s="104">
        <v>78.328998565673828</v>
      </c>
      <c r="M270" s="105">
        <v>83.705001831054688</v>
      </c>
      <c r="N270" s="104">
        <v>81.507999420166016</v>
      </c>
      <c r="O270" s="104">
        <v>79.129997253417969</v>
      </c>
      <c r="P270" s="104">
        <v>77.902999877929687</v>
      </c>
      <c r="Q270" s="104">
        <v>78.641998291015625</v>
      </c>
      <c r="R270" s="104">
        <v>77.970996856689453</v>
      </c>
      <c r="S270" s="104">
        <v>81.305999755859375</v>
      </c>
      <c r="T270" s="104">
        <v>78.748001098632813</v>
      </c>
      <c r="U270" s="104">
        <v>77.981000900268555</v>
      </c>
      <c r="V270" s="104">
        <v>78.228000640869141</v>
      </c>
      <c r="W270" s="104">
        <v>81.239002227783203</v>
      </c>
      <c r="X270" s="104">
        <v>81.779998779296875</v>
      </c>
      <c r="Y270" s="104">
        <v>78.184001922607422</v>
      </c>
      <c r="Z270" s="104">
        <v>79.896999359130859</v>
      </c>
      <c r="AA270" s="104">
        <v>82.104000091552734</v>
      </c>
      <c r="AB270" s="104">
        <v>82.738998413085938</v>
      </c>
    </row>
    <row r="271" spans="1:28">
      <c r="A271" s="85" t="s">
        <v>42</v>
      </c>
      <c r="B271" s="74" t="s">
        <v>46</v>
      </c>
      <c r="C271" s="102">
        <v>327</v>
      </c>
      <c r="D271" s="102">
        <v>321</v>
      </c>
      <c r="E271" s="102">
        <v>311</v>
      </c>
      <c r="F271" s="102">
        <v>302</v>
      </c>
      <c r="G271" s="102">
        <v>294</v>
      </c>
      <c r="H271" s="102">
        <v>287</v>
      </c>
      <c r="I271" s="102">
        <v>278</v>
      </c>
      <c r="J271" s="102">
        <v>266</v>
      </c>
      <c r="K271" s="102">
        <v>255</v>
      </c>
      <c r="L271" s="103">
        <v>254</v>
      </c>
      <c r="M271" s="102">
        <v>253</v>
      </c>
      <c r="N271" s="102">
        <v>258</v>
      </c>
      <c r="O271" s="102">
        <v>267</v>
      </c>
      <c r="P271" s="102">
        <v>270</v>
      </c>
      <c r="Q271" s="102">
        <v>274</v>
      </c>
      <c r="R271" s="102">
        <v>279</v>
      </c>
      <c r="S271" s="102">
        <v>278</v>
      </c>
      <c r="T271" s="102">
        <v>279</v>
      </c>
      <c r="U271" s="102">
        <v>287</v>
      </c>
      <c r="V271" s="102">
        <v>286</v>
      </c>
      <c r="W271" s="102">
        <v>286</v>
      </c>
      <c r="X271" s="102">
        <v>286</v>
      </c>
      <c r="Y271" s="102">
        <v>282</v>
      </c>
      <c r="Z271" s="102">
        <v>281</v>
      </c>
      <c r="AA271" s="102">
        <v>275</v>
      </c>
      <c r="AB271" s="102">
        <v>277</v>
      </c>
    </row>
    <row r="272" spans="1:28">
      <c r="A272" s="85" t="s">
        <v>28</v>
      </c>
      <c r="B272" s="74" t="s">
        <v>46</v>
      </c>
      <c r="C272" s="104">
        <v>3587.5833350500002</v>
      </c>
      <c r="D272" s="104">
        <v>3634.6266807699999</v>
      </c>
      <c r="E272" s="104">
        <v>3645.9050000000002</v>
      </c>
      <c r="F272" s="104">
        <v>3662.2330000000002</v>
      </c>
      <c r="G272" s="104">
        <v>3693.2530000000002</v>
      </c>
      <c r="H272" s="104">
        <v>3625.48</v>
      </c>
      <c r="I272" s="104">
        <v>3597.6610000000001</v>
      </c>
      <c r="J272" s="104">
        <v>3615.3310000000001</v>
      </c>
      <c r="K272" s="104">
        <v>3631.4470000000001</v>
      </c>
      <c r="L272" s="104">
        <v>3612.9259999999999</v>
      </c>
      <c r="M272" s="104">
        <v>3503.751953125</v>
      </c>
      <c r="N272" s="104">
        <v>3426.43798828125</v>
      </c>
      <c r="O272" s="105">
        <v>3279.078002929688</v>
      </c>
      <c r="P272" s="104">
        <v>3208.515014648438</v>
      </c>
      <c r="Q272" s="104">
        <v>3161.66796875</v>
      </c>
      <c r="R272" s="104">
        <v>3175.889770507813</v>
      </c>
      <c r="S272" s="104">
        <v>3238.7392578125</v>
      </c>
      <c r="T272" s="104">
        <v>3294.9248046875</v>
      </c>
      <c r="U272" s="104">
        <v>3307.978271484375</v>
      </c>
      <c r="V272" s="104">
        <v>3342.118774414063</v>
      </c>
      <c r="W272" s="104">
        <v>3324.137084960938</v>
      </c>
      <c r="X272" s="104">
        <v>3280.483642578125</v>
      </c>
      <c r="Y272" s="104">
        <v>3218.026245117188</v>
      </c>
      <c r="Z272" s="104">
        <v>3243.772827148438</v>
      </c>
      <c r="AA272" s="104">
        <v>3318.386962890625</v>
      </c>
      <c r="AB272" s="104">
        <v>3276.759887695313</v>
      </c>
    </row>
    <row r="273" spans="1:28">
      <c r="A273" s="85" t="s">
        <v>25</v>
      </c>
      <c r="B273" s="74" t="s">
        <v>46</v>
      </c>
      <c r="C273" s="102">
        <v>4229.5</v>
      </c>
      <c r="D273" s="103">
        <v>5439</v>
      </c>
      <c r="E273" s="102">
        <v>5433</v>
      </c>
      <c r="F273" s="102">
        <v>5386</v>
      </c>
      <c r="G273" s="102">
        <v>5324</v>
      </c>
      <c r="H273" s="102">
        <v>5134</v>
      </c>
      <c r="I273" s="102">
        <v>4937</v>
      </c>
      <c r="J273" s="102">
        <v>4766</v>
      </c>
      <c r="K273" s="103">
        <v>4495</v>
      </c>
      <c r="L273" s="102">
        <v>4106</v>
      </c>
      <c r="M273" s="102">
        <v>3811</v>
      </c>
      <c r="N273" s="102">
        <v>3601</v>
      </c>
      <c r="O273" s="102">
        <v>3504</v>
      </c>
      <c r="P273" s="102">
        <v>3455</v>
      </c>
      <c r="Q273" s="103">
        <v>3541</v>
      </c>
      <c r="R273" s="102">
        <v>3815</v>
      </c>
      <c r="S273" s="102">
        <v>3996</v>
      </c>
      <c r="T273" s="102">
        <v>3977</v>
      </c>
      <c r="U273" s="102">
        <v>4020</v>
      </c>
      <c r="V273" s="102">
        <v>4096</v>
      </c>
      <c r="W273" s="103">
        <v>4070</v>
      </c>
      <c r="X273" s="102">
        <v>3950</v>
      </c>
      <c r="Y273" s="102">
        <v>3973</v>
      </c>
      <c r="Z273" s="102">
        <v>4011</v>
      </c>
      <c r="AA273" s="102">
        <v>4118</v>
      </c>
      <c r="AB273" s="102">
        <v>4227.24755859375</v>
      </c>
    </row>
    <row r="274" spans="1:28">
      <c r="A274" s="85" t="s">
        <v>48</v>
      </c>
      <c r="B274" s="74" t="s">
        <v>46</v>
      </c>
      <c r="C274" s="104">
        <v>465.89432269100013</v>
      </c>
      <c r="D274" s="104">
        <v>469.99610632999998</v>
      </c>
      <c r="E274" s="105">
        <v>465.17039999999997</v>
      </c>
      <c r="F274" s="104">
        <v>519.10032000000001</v>
      </c>
      <c r="G274" s="104">
        <v>539.55883999999992</v>
      </c>
      <c r="H274" s="104">
        <v>542.97984999999994</v>
      </c>
      <c r="I274" s="104">
        <v>549.94054000000006</v>
      </c>
      <c r="J274" s="105">
        <v>532.39030000000002</v>
      </c>
      <c r="K274" s="104">
        <v>594.19190000000003</v>
      </c>
      <c r="L274" s="104">
        <v>590.23990000000003</v>
      </c>
      <c r="M274" s="104">
        <v>651.84921264648437</v>
      </c>
      <c r="N274" s="104">
        <v>669.955078125</v>
      </c>
      <c r="O274" s="104">
        <v>679.81234741210937</v>
      </c>
      <c r="P274" s="104">
        <v>690.98822021484375</v>
      </c>
      <c r="Q274" s="104">
        <v>690.13656616210937</v>
      </c>
      <c r="R274" s="104">
        <v>690.44729614257812</v>
      </c>
      <c r="S274" s="104">
        <v>695.66360473632812</v>
      </c>
      <c r="T274" s="104">
        <v>689.29153442382812</v>
      </c>
      <c r="U274" s="104">
        <v>677.71771240234375</v>
      </c>
      <c r="V274" s="104">
        <v>674.434326171875</v>
      </c>
      <c r="W274" s="104">
        <v>648.38568115234375</v>
      </c>
      <c r="X274" s="104">
        <v>624.17303466796875</v>
      </c>
      <c r="Y274" s="104">
        <v>598.5870361328125</v>
      </c>
      <c r="Z274" s="104">
        <v>567.492431640625</v>
      </c>
      <c r="AA274" s="104">
        <v>546.42379760742188</v>
      </c>
      <c r="AB274" s="104">
        <v>529.68507385253906</v>
      </c>
    </row>
    <row r="275" spans="1:28">
      <c r="A275" s="85" t="s">
        <v>34</v>
      </c>
      <c r="B275" s="74" t="s">
        <v>46</v>
      </c>
      <c r="C275" s="102" t="s">
        <v>193</v>
      </c>
      <c r="D275" s="102" t="s">
        <v>193</v>
      </c>
      <c r="E275" s="102">
        <v>461.69998168945312</v>
      </c>
      <c r="F275" s="102">
        <v>450.29998779296881</v>
      </c>
      <c r="G275" s="103">
        <v>458.09999084472662</v>
      </c>
      <c r="H275" s="102">
        <v>472.70001220703131</v>
      </c>
      <c r="I275" s="102">
        <v>483.79998779296881</v>
      </c>
      <c r="J275" s="102">
        <v>493</v>
      </c>
      <c r="K275" s="102">
        <v>518.1099853515625</v>
      </c>
      <c r="L275" s="102">
        <v>542.01998901367187</v>
      </c>
      <c r="M275" s="102">
        <v>570.70001220703125</v>
      </c>
      <c r="N275" s="102">
        <v>599.39999389648437</v>
      </c>
      <c r="O275" s="103">
        <v>615.80001831054687</v>
      </c>
      <c r="P275" s="102">
        <v>634.60000610351562</v>
      </c>
      <c r="Q275" s="102">
        <v>643</v>
      </c>
      <c r="R275" s="102">
        <v>632.89999389648437</v>
      </c>
      <c r="S275" s="102">
        <v>614.20001220703125</v>
      </c>
      <c r="T275" s="102">
        <v>584.60000610351562</v>
      </c>
      <c r="U275" s="102">
        <v>557.89999389648437</v>
      </c>
      <c r="V275" s="102">
        <v>523.5</v>
      </c>
      <c r="W275" s="102">
        <v>497.29998779296881</v>
      </c>
      <c r="X275" s="102">
        <v>471.00001525878912</v>
      </c>
      <c r="Y275" s="102">
        <v>472.49998474121088</v>
      </c>
      <c r="Z275" s="102">
        <v>470.19999694824219</v>
      </c>
      <c r="AA275" s="102">
        <v>484.69999694824219</v>
      </c>
      <c r="AB275" s="102">
        <v>484.42098999023437</v>
      </c>
    </row>
    <row r="276" spans="1:28">
      <c r="A276" s="85" t="s">
        <v>49</v>
      </c>
      <c r="B276" s="74" t="s">
        <v>46</v>
      </c>
      <c r="C276" s="104" t="s">
        <v>193</v>
      </c>
      <c r="D276" s="105">
        <v>17.254999999999999</v>
      </c>
      <c r="E276" s="104">
        <v>17.265000000000001</v>
      </c>
      <c r="F276" s="104">
        <v>17.498999999999999</v>
      </c>
      <c r="G276" s="104">
        <v>16.792999999999999</v>
      </c>
      <c r="H276" s="104">
        <v>16.443000000000001</v>
      </c>
      <c r="I276" s="104">
        <v>15.73</v>
      </c>
      <c r="J276" s="104">
        <v>15.606</v>
      </c>
      <c r="K276" s="104">
        <v>15.523</v>
      </c>
      <c r="L276" s="104">
        <v>16.576000000000001</v>
      </c>
      <c r="M276" s="104">
        <v>16.739000000000001</v>
      </c>
      <c r="N276" s="104">
        <v>17.645</v>
      </c>
      <c r="O276" s="104">
        <v>17.611000000000001</v>
      </c>
      <c r="P276" s="105">
        <v>16.713999999999999</v>
      </c>
      <c r="Q276" s="104">
        <v>16.026</v>
      </c>
      <c r="R276" s="104">
        <v>16.817</v>
      </c>
      <c r="S276" s="104">
        <v>18.100000000000001</v>
      </c>
      <c r="T276" s="104">
        <v>19.577999999999999</v>
      </c>
      <c r="U276" s="104">
        <v>20.158999999999999</v>
      </c>
      <c r="V276" s="104">
        <v>19.265999999999998</v>
      </c>
      <c r="W276" s="104">
        <v>18.258087700000001</v>
      </c>
      <c r="X276" s="104">
        <v>17.722999999999999</v>
      </c>
      <c r="Y276" s="104">
        <v>16.688143575000002</v>
      </c>
      <c r="Z276" s="104">
        <v>17.93599796295166</v>
      </c>
      <c r="AA276" s="104">
        <v>17.819999694824219</v>
      </c>
      <c r="AB276" s="104">
        <v>18.837000846862789</v>
      </c>
    </row>
    <row r="277" spans="1:28">
      <c r="A277" s="85" t="s">
        <v>50</v>
      </c>
      <c r="B277" s="74" t="s">
        <v>46</v>
      </c>
      <c r="C277" s="102" t="s">
        <v>193</v>
      </c>
      <c r="D277" s="102">
        <v>196.4</v>
      </c>
      <c r="E277" s="102" t="s">
        <v>193</v>
      </c>
      <c r="F277" s="102" t="s">
        <v>193</v>
      </c>
      <c r="G277" s="102">
        <v>206.6</v>
      </c>
      <c r="H277" s="102">
        <v>210.76</v>
      </c>
      <c r="I277" s="102">
        <v>218.55</v>
      </c>
      <c r="J277" s="103">
        <v>227.38</v>
      </c>
      <c r="K277" s="103">
        <v>235.90000915527341</v>
      </c>
      <c r="L277" s="102">
        <v>245.80000305175781</v>
      </c>
      <c r="M277" s="102">
        <v>254.5000076293945</v>
      </c>
      <c r="N277" s="102">
        <v>262.29999542236328</v>
      </c>
      <c r="O277" s="102">
        <v>268.29999542236328</v>
      </c>
      <c r="P277" s="102">
        <v>272.29999542236328</v>
      </c>
      <c r="Q277" s="102">
        <v>277.39999389648437</v>
      </c>
      <c r="R277" s="102">
        <v>299</v>
      </c>
      <c r="S277" s="102">
        <v>330</v>
      </c>
      <c r="T277" s="102">
        <v>348.60000610351562</v>
      </c>
      <c r="U277" s="102">
        <v>351.70001220703131</v>
      </c>
      <c r="V277" s="102">
        <v>341.19999694824219</v>
      </c>
      <c r="W277" s="102">
        <v>319.60000610351562</v>
      </c>
      <c r="X277" s="102">
        <v>302.30000305175781</v>
      </c>
      <c r="Y277" s="102">
        <v>279.60000610351562</v>
      </c>
      <c r="Z277" s="102">
        <v>263.70001220703131</v>
      </c>
      <c r="AA277" s="102">
        <v>246.5</v>
      </c>
      <c r="AB277" s="102">
        <v>233.40000152587891</v>
      </c>
    </row>
    <row r="278" spans="1:28">
      <c r="A278" s="85" t="s">
        <v>63</v>
      </c>
      <c r="B278" s="74" t="s">
        <v>46</v>
      </c>
      <c r="C278" s="104">
        <v>233.89799499511719</v>
      </c>
      <c r="D278" s="104">
        <v>247.09500885009771</v>
      </c>
      <c r="E278" s="104">
        <v>259.46999359130859</v>
      </c>
      <c r="F278" s="104">
        <v>257.6090087890625</v>
      </c>
      <c r="G278" s="104">
        <v>268.45700073242187</v>
      </c>
      <c r="H278" s="104">
        <v>285.20200347900391</v>
      </c>
      <c r="I278" s="104">
        <v>301.61100006103521</v>
      </c>
      <c r="J278" s="104">
        <v>314.43199157714838</v>
      </c>
      <c r="K278" s="104">
        <v>322.76600646972662</v>
      </c>
      <c r="L278" s="104">
        <v>336.49400329589838</v>
      </c>
      <c r="M278" s="104">
        <v>363.18299865722662</v>
      </c>
      <c r="N278" s="104">
        <v>377.91300964355469</v>
      </c>
      <c r="O278" s="104">
        <v>384.45700073242187</v>
      </c>
      <c r="P278" s="104">
        <v>390.81500244140631</v>
      </c>
      <c r="Q278" s="104">
        <v>401</v>
      </c>
      <c r="R278" s="104">
        <v>399.1300048828125</v>
      </c>
      <c r="S278" s="104">
        <v>399.3699951171875</v>
      </c>
      <c r="T278" s="104">
        <v>398.57000732421881</v>
      </c>
      <c r="U278" s="104">
        <v>397.27400207519531</v>
      </c>
      <c r="V278" s="104">
        <v>411.94700622558588</v>
      </c>
      <c r="W278" s="104">
        <v>427.177001953125</v>
      </c>
      <c r="X278" s="104">
        <v>437.00399780273437</v>
      </c>
      <c r="Y278" s="104">
        <v>453.10000610351562</v>
      </c>
      <c r="Z278" s="104">
        <v>443.10000610351562</v>
      </c>
      <c r="AA278" s="104">
        <v>448.56500244140631</v>
      </c>
      <c r="AB278" s="104">
        <v>448.95599365234381</v>
      </c>
    </row>
    <row r="279" spans="1:28">
      <c r="A279" s="85" t="s">
        <v>29</v>
      </c>
      <c r="B279" s="74" t="s">
        <v>46</v>
      </c>
      <c r="C279" s="102">
        <v>3564</v>
      </c>
      <c r="D279" s="102">
        <v>3590</v>
      </c>
      <c r="E279" s="102">
        <v>3683</v>
      </c>
      <c r="F279" s="103">
        <v>3284</v>
      </c>
      <c r="G279" s="102">
        <v>3284</v>
      </c>
      <c r="H279" s="102">
        <v>3257</v>
      </c>
      <c r="I279" s="102">
        <v>3208</v>
      </c>
      <c r="J279" s="102">
        <v>3190</v>
      </c>
      <c r="K279" s="102">
        <v>3181</v>
      </c>
      <c r="L279" s="102">
        <v>3168</v>
      </c>
      <c r="M279" s="102">
        <v>3155.6979999999999</v>
      </c>
      <c r="N279" s="102">
        <v>3142.0749999999998</v>
      </c>
      <c r="O279" s="102">
        <v>3173</v>
      </c>
      <c r="P279" s="103">
        <v>3169.732</v>
      </c>
      <c r="Q279" s="103">
        <v>2969.151000976563</v>
      </c>
      <c r="R279" s="102">
        <v>2809.536010742188</v>
      </c>
      <c r="S279" s="102">
        <v>2725.589965820313</v>
      </c>
      <c r="T279" s="102">
        <v>2568.179931640625</v>
      </c>
      <c r="U279" s="102">
        <v>2534.765991210938</v>
      </c>
      <c r="V279" s="102">
        <v>2426.783081054688</v>
      </c>
      <c r="W279" s="102">
        <v>2327.675903320313</v>
      </c>
      <c r="X279" s="102">
        <v>2293.942993164063</v>
      </c>
      <c r="Y279" s="102">
        <v>2309.734008789063</v>
      </c>
      <c r="Z279" s="102">
        <v>2220.941040039063</v>
      </c>
      <c r="AA279" s="102">
        <v>2212.078002929688</v>
      </c>
      <c r="AB279" s="102">
        <v>2194.782958984375</v>
      </c>
    </row>
    <row r="280" spans="1:28">
      <c r="A280" s="85" t="s">
        <v>51</v>
      </c>
      <c r="B280" s="74" t="s">
        <v>46</v>
      </c>
      <c r="C280" s="104">
        <v>6410</v>
      </c>
      <c r="D280" s="104">
        <v>6500</v>
      </c>
      <c r="E280" s="104">
        <v>6570</v>
      </c>
      <c r="F280" s="104">
        <v>6780</v>
      </c>
      <c r="G280" s="104">
        <v>6990</v>
      </c>
      <c r="H280" s="104">
        <v>7170</v>
      </c>
      <c r="I280" s="104">
        <v>7610</v>
      </c>
      <c r="J280" s="104">
        <v>7810</v>
      </c>
      <c r="K280" s="104">
        <v>8020</v>
      </c>
      <c r="L280" s="104">
        <v>8170</v>
      </c>
      <c r="M280" s="104">
        <v>8270</v>
      </c>
      <c r="N280" s="104">
        <v>8260</v>
      </c>
      <c r="O280" s="104">
        <v>7920</v>
      </c>
      <c r="P280" s="104">
        <v>7710</v>
      </c>
      <c r="Q280" s="104">
        <v>7440</v>
      </c>
      <c r="R280" s="104">
        <v>7210</v>
      </c>
      <c r="S280" s="104">
        <v>7040</v>
      </c>
      <c r="T280" s="104">
        <v>6670</v>
      </c>
      <c r="U280" s="104">
        <v>6550</v>
      </c>
      <c r="V280" s="104">
        <v>6470</v>
      </c>
      <c r="W280" s="104">
        <v>6360</v>
      </c>
      <c r="X280" s="104">
        <v>6010</v>
      </c>
      <c r="Y280" s="104">
        <v>6080</v>
      </c>
      <c r="Z280" s="104">
        <v>5970</v>
      </c>
      <c r="AA280" s="104">
        <v>5820</v>
      </c>
      <c r="AB280" s="104">
        <v>5690</v>
      </c>
    </row>
    <row r="281" spans="1:28">
      <c r="A281" s="85" t="s">
        <v>52</v>
      </c>
      <c r="B281" s="74" t="s">
        <v>46</v>
      </c>
      <c r="C281" s="102">
        <v>2663</v>
      </c>
      <c r="D281" s="102">
        <v>2867</v>
      </c>
      <c r="E281" s="102">
        <v>2846</v>
      </c>
      <c r="F281" s="102">
        <v>2834</v>
      </c>
      <c r="G281" s="102">
        <v>2871</v>
      </c>
      <c r="H281" s="102">
        <v>2948</v>
      </c>
      <c r="I281" s="102">
        <v>3014</v>
      </c>
      <c r="J281" s="102">
        <v>3111</v>
      </c>
      <c r="K281" s="102">
        <v>3048</v>
      </c>
      <c r="L281" s="103">
        <v>2981</v>
      </c>
      <c r="M281" s="102">
        <v>3010.6</v>
      </c>
      <c r="N281" s="102">
        <v>2946.8</v>
      </c>
      <c r="O281" s="102">
        <v>2867.6</v>
      </c>
      <c r="P281" s="102">
        <v>2775.6</v>
      </c>
      <c r="Q281" s="102">
        <v>2778.2</v>
      </c>
      <c r="R281" s="103">
        <v>2802.4</v>
      </c>
      <c r="S281" s="102">
        <v>2827</v>
      </c>
      <c r="T281" s="102">
        <v>2859</v>
      </c>
      <c r="U281" s="102">
        <v>2844</v>
      </c>
      <c r="V281" s="102">
        <v>2796</v>
      </c>
      <c r="W281" s="102">
        <v>2730</v>
      </c>
      <c r="X281" s="102">
        <v>2664.1</v>
      </c>
      <c r="Y281" s="102">
        <v>2530.3000000000002</v>
      </c>
      <c r="Z281" s="102">
        <v>2466.599975585938</v>
      </c>
      <c r="AA281" s="102">
        <v>2472</v>
      </c>
      <c r="AB281" s="102">
        <v>2472.60009765625</v>
      </c>
    </row>
    <row r="282" spans="1:28">
      <c r="A282" s="75" t="s">
        <v>31</v>
      </c>
      <c r="B282" s="74" t="s">
        <v>46</v>
      </c>
      <c r="C282" s="104" t="s">
        <v>193</v>
      </c>
      <c r="D282" s="104" t="s">
        <v>193</v>
      </c>
      <c r="E282" s="104" t="s">
        <v>193</v>
      </c>
      <c r="F282" s="104" t="s">
        <v>193</v>
      </c>
      <c r="G282" s="104" t="s">
        <v>193</v>
      </c>
      <c r="H282" s="104" t="s">
        <v>193</v>
      </c>
      <c r="I282" s="104" t="s">
        <v>193</v>
      </c>
      <c r="J282" s="104" t="s">
        <v>193</v>
      </c>
      <c r="K282" s="104" t="s">
        <v>193</v>
      </c>
      <c r="L282" s="104" t="s">
        <v>193</v>
      </c>
      <c r="M282" s="104">
        <v>135.8589973449707</v>
      </c>
      <c r="N282" s="104">
        <v>133.3501167297363</v>
      </c>
      <c r="O282" s="104">
        <v>128.9478950500488</v>
      </c>
      <c r="P282" s="104">
        <v>128.29614639282229</v>
      </c>
      <c r="Q282" s="104">
        <v>126.7590217590332</v>
      </c>
      <c r="R282" s="104">
        <v>122.4585456848145</v>
      </c>
      <c r="S282" s="104">
        <v>122.8723030090332</v>
      </c>
      <c r="T282" s="104">
        <v>123.075798034668</v>
      </c>
      <c r="U282" s="104">
        <v>129.57622528076169</v>
      </c>
      <c r="V282" s="104">
        <v>127.2013320922852</v>
      </c>
      <c r="W282" s="104">
        <v>130.4063415527344</v>
      </c>
      <c r="X282" s="104">
        <v>126.0035781860352</v>
      </c>
      <c r="Y282" s="104">
        <v>126.62487411499021</v>
      </c>
      <c r="Z282" s="104">
        <v>125.80285263061521</v>
      </c>
      <c r="AA282" s="104">
        <v>122.743335723877</v>
      </c>
      <c r="AB282" s="104">
        <v>121.9993438720703</v>
      </c>
    </row>
    <row r="283" spans="1:28">
      <c r="A283" s="85" t="s">
        <v>33</v>
      </c>
      <c r="B283" s="74" t="s">
        <v>46</v>
      </c>
      <c r="C283" s="102">
        <v>25.63233833</v>
      </c>
      <c r="D283" s="102">
        <v>27.483385696900001</v>
      </c>
      <c r="E283" s="103">
        <v>28.041840000000001</v>
      </c>
      <c r="F283" s="102">
        <v>27.974679999999999</v>
      </c>
      <c r="G283" s="102">
        <v>27.121420000000001</v>
      </c>
      <c r="H283" s="102">
        <v>26.171720000000001</v>
      </c>
      <c r="I283" s="102">
        <v>26.749580000000002</v>
      </c>
      <c r="J283" s="102">
        <v>27.286190000000001</v>
      </c>
      <c r="K283" s="102">
        <v>26.948730000000001</v>
      </c>
      <c r="L283" s="102">
        <v>27.26408</v>
      </c>
      <c r="M283" s="102">
        <v>26.100520133972172</v>
      </c>
      <c r="N283" s="102">
        <v>25.680439949035652</v>
      </c>
      <c r="O283" s="103">
        <v>25.863900184631351</v>
      </c>
      <c r="P283" s="103">
        <v>25.184490203857418</v>
      </c>
      <c r="Q283" s="102">
        <v>25.542790412902828</v>
      </c>
      <c r="R283" s="102">
        <v>24.631230354309078</v>
      </c>
      <c r="S283" s="102">
        <v>25.099929809570309</v>
      </c>
      <c r="T283" s="102">
        <v>26.626152992248539</v>
      </c>
      <c r="U283" s="102">
        <v>26.755032539367679</v>
      </c>
      <c r="V283" s="102">
        <v>28.175895690917969</v>
      </c>
      <c r="W283" s="102">
        <v>28.690884590148929</v>
      </c>
      <c r="X283" s="102">
        <v>29.240042686462399</v>
      </c>
      <c r="Y283" s="102">
        <v>30.178507804870609</v>
      </c>
      <c r="Z283" s="102">
        <v>29.592227935791019</v>
      </c>
      <c r="AA283" s="102">
        <v>31.989249229431149</v>
      </c>
      <c r="AB283" s="102">
        <v>34.934520721435547</v>
      </c>
    </row>
    <row r="284" spans="1:28">
      <c r="A284" s="85" t="s">
        <v>53</v>
      </c>
      <c r="B284" s="74" t="s">
        <v>46</v>
      </c>
      <c r="C284" s="104" t="s">
        <v>193</v>
      </c>
      <c r="D284" s="104">
        <v>3907.799926757813</v>
      </c>
      <c r="E284" s="104" t="s">
        <v>193</v>
      </c>
      <c r="F284" s="104">
        <v>4062.800048828125</v>
      </c>
      <c r="G284" s="104" t="s">
        <v>193</v>
      </c>
      <c r="H284" s="104">
        <v>4864.10009765625</v>
      </c>
      <c r="I284" s="104">
        <v>4958.699951171875</v>
      </c>
      <c r="J284" s="104">
        <v>5232.4998779296884</v>
      </c>
      <c r="K284" s="104">
        <v>5263.89990234375</v>
      </c>
      <c r="L284" s="104">
        <v>5371.2999267578134</v>
      </c>
      <c r="M284" s="105">
        <v>5375.60009765625</v>
      </c>
      <c r="N284" s="104">
        <v>5324.599853515625</v>
      </c>
      <c r="O284" s="104">
        <v>5343.699951171875</v>
      </c>
      <c r="P284" s="104">
        <v>5290</v>
      </c>
      <c r="Q284" s="104">
        <v>5506.2000732421884</v>
      </c>
      <c r="R284" s="104">
        <v>5507.419921875</v>
      </c>
      <c r="S284" s="104">
        <v>5570.632080078125</v>
      </c>
      <c r="T284" s="104">
        <v>5689.547119140625</v>
      </c>
      <c r="U284" s="104">
        <v>5789.0888671875</v>
      </c>
      <c r="V284" s="104">
        <v>5948.38818359375</v>
      </c>
      <c r="W284" s="104">
        <v>6103.333984375</v>
      </c>
      <c r="X284" s="104">
        <v>6299.2919921875</v>
      </c>
      <c r="Y284" s="104">
        <v>6388.088134765625</v>
      </c>
      <c r="Z284" s="104">
        <v>6445.16796875</v>
      </c>
      <c r="AA284" s="104">
        <v>6282.347900390625</v>
      </c>
      <c r="AB284" s="104">
        <v>6435.071044921875</v>
      </c>
    </row>
    <row r="285" spans="1:28">
      <c r="A285" s="85" t="s">
        <v>36</v>
      </c>
      <c r="B285" s="74" t="s">
        <v>46</v>
      </c>
      <c r="C285" s="102">
        <v>1059</v>
      </c>
      <c r="D285" s="102">
        <v>1090</v>
      </c>
      <c r="E285" s="102">
        <v>1095</v>
      </c>
      <c r="F285" s="102">
        <v>1127</v>
      </c>
      <c r="G285" s="102">
        <v>1102</v>
      </c>
      <c r="H285" s="102">
        <v>1109</v>
      </c>
      <c r="I285" s="102">
        <v>1104</v>
      </c>
      <c r="J285" s="102">
        <v>1101</v>
      </c>
      <c r="K285" s="102">
        <v>1102</v>
      </c>
      <c r="L285" s="102">
        <v>1059</v>
      </c>
      <c r="M285" s="102">
        <v>1008</v>
      </c>
      <c r="N285" s="102">
        <v>954</v>
      </c>
      <c r="O285" s="102">
        <v>913</v>
      </c>
      <c r="P285" s="102">
        <v>887</v>
      </c>
      <c r="Q285" s="102">
        <v>877</v>
      </c>
      <c r="R285" s="102">
        <v>865</v>
      </c>
      <c r="S285" s="102">
        <v>869</v>
      </c>
      <c r="T285" s="102">
        <v>876</v>
      </c>
      <c r="U285" s="102">
        <v>881</v>
      </c>
      <c r="V285" s="102">
        <v>883</v>
      </c>
      <c r="W285" s="102">
        <v>875</v>
      </c>
      <c r="X285" s="102">
        <v>872</v>
      </c>
      <c r="Y285" s="102">
        <v>888.25700000000006</v>
      </c>
      <c r="Z285" s="102">
        <v>908.093017578125</v>
      </c>
      <c r="AA285" s="102">
        <v>905.65460205078125</v>
      </c>
      <c r="AB285" s="102">
        <v>921.375</v>
      </c>
    </row>
    <row r="286" spans="1:28">
      <c r="A286" s="85" t="s">
        <v>54</v>
      </c>
      <c r="B286" s="74" t="s">
        <v>46</v>
      </c>
      <c r="C286" s="104">
        <v>217.69999694824219</v>
      </c>
      <c r="D286" s="104">
        <v>216.5</v>
      </c>
      <c r="E286" s="104">
        <v>213.59999847412109</v>
      </c>
      <c r="F286" s="104">
        <v>214.40000152587891</v>
      </c>
      <c r="G286" s="104">
        <v>215.5</v>
      </c>
      <c r="H286" s="104">
        <v>220.3999938964844</v>
      </c>
      <c r="I286" s="104">
        <v>224.59999847412109</v>
      </c>
      <c r="J286" s="104">
        <v>226.20000457763669</v>
      </c>
      <c r="K286" s="105">
        <v>220.59999847412109</v>
      </c>
      <c r="L286" s="104">
        <v>218.90000152587891</v>
      </c>
      <c r="M286" s="104">
        <v>212.1000061035156</v>
      </c>
      <c r="N286" s="104">
        <v>201.8999938964844</v>
      </c>
      <c r="O286" s="104">
        <v>198.69999694824219</v>
      </c>
      <c r="P286" s="104">
        <v>197.5</v>
      </c>
      <c r="Q286" s="104">
        <v>200.3999938964844</v>
      </c>
      <c r="R286" s="104">
        <v>205</v>
      </c>
      <c r="S286" s="104">
        <v>208.80000305175781</v>
      </c>
      <c r="T286" s="104">
        <v>215.09999847412109</v>
      </c>
      <c r="U286" s="104">
        <v>219.70000457763669</v>
      </c>
      <c r="V286" s="104">
        <v>218.1000061035156</v>
      </c>
      <c r="W286" s="104">
        <v>218.3999938964844</v>
      </c>
      <c r="X286" s="104">
        <v>221.90000152587891</v>
      </c>
      <c r="Y286" s="104">
        <v>221.40000152587891</v>
      </c>
      <c r="Z286" s="104">
        <v>227.59999847412109</v>
      </c>
      <c r="AA286" s="104">
        <v>237.69999694824219</v>
      </c>
      <c r="AB286" s="104">
        <v>255.69999694824219</v>
      </c>
    </row>
    <row r="287" spans="1:28">
      <c r="A287" s="85" t="s">
        <v>55</v>
      </c>
      <c r="B287" s="74" t="s">
        <v>46</v>
      </c>
      <c r="C287" s="102">
        <v>261</v>
      </c>
      <c r="D287" s="102">
        <v>270</v>
      </c>
      <c r="E287" s="102">
        <v>275</v>
      </c>
      <c r="F287" s="102">
        <v>272</v>
      </c>
      <c r="G287" s="102">
        <v>272</v>
      </c>
      <c r="H287" s="103">
        <v>282</v>
      </c>
      <c r="I287" s="103">
        <v>284</v>
      </c>
      <c r="J287" s="102">
        <v>289</v>
      </c>
      <c r="K287" s="102">
        <v>289</v>
      </c>
      <c r="L287" s="102">
        <v>283</v>
      </c>
      <c r="M287" s="102">
        <v>276</v>
      </c>
      <c r="N287" s="102">
        <v>267</v>
      </c>
      <c r="O287" s="102">
        <v>255</v>
      </c>
      <c r="P287" s="102">
        <v>245</v>
      </c>
      <c r="Q287" s="102">
        <v>239</v>
      </c>
      <c r="R287" s="102">
        <v>238.92699999999999</v>
      </c>
      <c r="S287" s="102">
        <v>247.2</v>
      </c>
      <c r="T287" s="102">
        <v>249.2</v>
      </c>
      <c r="U287" s="102">
        <v>260.10000000000002</v>
      </c>
      <c r="V287" s="102">
        <v>261</v>
      </c>
      <c r="W287" s="102">
        <v>258.89999999999998</v>
      </c>
      <c r="X287" s="102">
        <v>266.39999999999998</v>
      </c>
      <c r="Y287" s="102">
        <v>273.7000000000001</v>
      </c>
      <c r="Z287" s="102">
        <v>281.19999694824219</v>
      </c>
      <c r="AA287" s="102">
        <v>287.69999694824219</v>
      </c>
      <c r="AB287" s="102">
        <v>294.60000610351562</v>
      </c>
    </row>
    <row r="288" spans="1:28">
      <c r="A288" s="85" t="s">
        <v>38</v>
      </c>
      <c r="B288" s="74" t="s">
        <v>46</v>
      </c>
      <c r="C288" s="104" t="s">
        <v>193</v>
      </c>
      <c r="D288" s="104" t="s">
        <v>193</v>
      </c>
      <c r="E288" s="105">
        <v>2096.5</v>
      </c>
      <c r="F288" s="104">
        <v>2037</v>
      </c>
      <c r="G288" s="104">
        <v>1967.5</v>
      </c>
      <c r="H288" s="104">
        <v>1978</v>
      </c>
      <c r="I288" s="104">
        <v>2007.0277777777781</v>
      </c>
      <c r="J288" s="104">
        <v>2053.0277777777819</v>
      </c>
      <c r="K288" s="104">
        <v>2139.0879516601558</v>
      </c>
      <c r="L288" s="105">
        <v>2221</v>
      </c>
      <c r="M288" s="105">
        <v>2346</v>
      </c>
      <c r="N288" s="104">
        <v>2425</v>
      </c>
      <c r="O288" s="105">
        <v>2463</v>
      </c>
      <c r="P288" s="104">
        <v>2456</v>
      </c>
      <c r="Q288" s="104">
        <v>2508</v>
      </c>
      <c r="R288" s="104">
        <v>2538.4</v>
      </c>
      <c r="S288" s="104">
        <v>2522.1999999999998</v>
      </c>
      <c r="T288" s="104">
        <v>2485.1</v>
      </c>
      <c r="U288" s="104">
        <v>2528.4</v>
      </c>
      <c r="V288" s="104">
        <v>2567.3000000000002</v>
      </c>
      <c r="W288" s="104">
        <v>2469.1</v>
      </c>
      <c r="X288" s="104">
        <v>2459</v>
      </c>
      <c r="Y288" s="104">
        <v>2416.4</v>
      </c>
      <c r="Z288" s="104">
        <v>2339.89990234375</v>
      </c>
      <c r="AA288" s="104">
        <v>2241.699951171875</v>
      </c>
      <c r="AB288" s="104">
        <v>2170.9345703125</v>
      </c>
    </row>
    <row r="289" spans="1:28">
      <c r="A289" s="85" t="s">
        <v>56</v>
      </c>
      <c r="B289" s="74" t="s">
        <v>46</v>
      </c>
      <c r="C289" s="102">
        <v>536.29999999999995</v>
      </c>
      <c r="D289" s="103">
        <v>574.29999999999995</v>
      </c>
      <c r="E289" s="102">
        <v>599.29999999999995</v>
      </c>
      <c r="F289" s="102">
        <v>556.79999999999995</v>
      </c>
      <c r="G289" s="102">
        <v>533.5</v>
      </c>
      <c r="H289" s="102">
        <v>510</v>
      </c>
      <c r="I289" s="102">
        <v>524.20000000000005</v>
      </c>
      <c r="J289" s="103">
        <v>516</v>
      </c>
      <c r="K289" s="103">
        <v>662.89999389648437</v>
      </c>
      <c r="L289" s="102">
        <v>672.60000610351562</v>
      </c>
      <c r="M289" s="102">
        <v>692.89999389648437</v>
      </c>
      <c r="N289" s="102">
        <v>707.9000244140625</v>
      </c>
      <c r="O289" s="102">
        <v>720.9000244140625</v>
      </c>
      <c r="P289" s="102">
        <v>722.69998168945312</v>
      </c>
      <c r="Q289" s="102">
        <v>714.5</v>
      </c>
      <c r="R289" s="102">
        <v>702.20001220703125</v>
      </c>
      <c r="S289" s="102">
        <v>681.69998168945312</v>
      </c>
      <c r="T289" s="102">
        <v>657</v>
      </c>
      <c r="U289" s="102">
        <v>640.29998779296875</v>
      </c>
      <c r="V289" s="102">
        <v>621.39999389648437</v>
      </c>
      <c r="W289" s="102">
        <v>590.79998779296875</v>
      </c>
      <c r="X289" s="102">
        <v>574.10000610351562</v>
      </c>
      <c r="Y289" s="102">
        <v>552.5</v>
      </c>
      <c r="Z289" s="102">
        <v>515.29998779296875</v>
      </c>
      <c r="AA289" s="102">
        <v>496.19999694824219</v>
      </c>
      <c r="AB289" s="102">
        <v>481.40000915527338</v>
      </c>
    </row>
    <row r="290" spans="1:28">
      <c r="A290" s="85" t="s">
        <v>57</v>
      </c>
      <c r="B290" s="74" t="s">
        <v>46</v>
      </c>
      <c r="C290" s="104" t="s">
        <v>193</v>
      </c>
      <c r="D290" s="104" t="s">
        <v>193</v>
      </c>
      <c r="E290" s="104" t="s">
        <v>193</v>
      </c>
      <c r="F290" s="104" t="s">
        <v>193</v>
      </c>
      <c r="G290" s="104">
        <v>307.10000000000002</v>
      </c>
      <c r="H290" s="104">
        <v>305.89999999999998</v>
      </c>
      <c r="I290" s="104">
        <v>310.89999999999998</v>
      </c>
      <c r="J290" s="105">
        <v>310.39999999999998</v>
      </c>
      <c r="K290" s="104">
        <v>314.60000000000002</v>
      </c>
      <c r="L290" s="105">
        <v>332.4</v>
      </c>
      <c r="M290" s="104">
        <v>348.7</v>
      </c>
      <c r="N290" s="104">
        <v>363.2000000000001</v>
      </c>
      <c r="O290" s="105">
        <v>366.1</v>
      </c>
      <c r="P290" s="104">
        <v>366.3</v>
      </c>
      <c r="Q290" s="104">
        <v>388.5</v>
      </c>
      <c r="R290" s="104">
        <v>381.3</v>
      </c>
      <c r="S290" s="104">
        <v>387.9</v>
      </c>
      <c r="T290" s="104">
        <v>381.08800000000002</v>
      </c>
      <c r="U290" s="104">
        <v>384.54</v>
      </c>
      <c r="V290" s="104">
        <v>374.62799999999999</v>
      </c>
      <c r="W290" s="104">
        <v>371.47325000000001</v>
      </c>
      <c r="X290" s="104">
        <v>354.51899719238281</v>
      </c>
      <c r="Y290" s="104">
        <v>360.20799255371088</v>
      </c>
      <c r="Z290" s="104">
        <v>352.28401184082031</v>
      </c>
      <c r="AA290" s="104">
        <v>341.12699890136719</v>
      </c>
      <c r="AB290" s="104">
        <v>341.11201477050781</v>
      </c>
    </row>
    <row r="291" spans="1:28">
      <c r="A291" s="75" t="s">
        <v>40</v>
      </c>
      <c r="B291" s="74" t="s">
        <v>46</v>
      </c>
      <c r="C291" s="102" t="s">
        <v>193</v>
      </c>
      <c r="D291" s="102" t="s">
        <v>193</v>
      </c>
      <c r="E291" s="102" t="s">
        <v>193</v>
      </c>
      <c r="F291" s="102" t="s">
        <v>193</v>
      </c>
      <c r="G291" s="102" t="s">
        <v>193</v>
      </c>
      <c r="H291" s="102" t="s">
        <v>193</v>
      </c>
      <c r="I291" s="102" t="s">
        <v>193</v>
      </c>
      <c r="J291" s="102" t="s">
        <v>193</v>
      </c>
      <c r="K291" s="102" t="s">
        <v>193</v>
      </c>
      <c r="L291" s="102" t="s">
        <v>193</v>
      </c>
      <c r="M291" s="102">
        <v>126.0808410644531</v>
      </c>
      <c r="N291" s="102">
        <v>128.0292892456055</v>
      </c>
      <c r="O291" s="102">
        <v>125.3227424621582</v>
      </c>
      <c r="P291" s="102">
        <v>126.48752593994141</v>
      </c>
      <c r="Q291" s="102">
        <v>131.31382751464841</v>
      </c>
      <c r="R291" s="102">
        <v>134.7601013183594</v>
      </c>
      <c r="S291" s="102">
        <v>132.254524230957</v>
      </c>
      <c r="T291" s="102">
        <v>133.38848495483401</v>
      </c>
      <c r="U291" s="102">
        <v>131.9241828918457</v>
      </c>
      <c r="V291" s="102">
        <v>125.936466217041</v>
      </c>
      <c r="W291" s="102">
        <v>126.0130081176758</v>
      </c>
      <c r="X291" s="102">
        <v>121.8413429260254</v>
      </c>
      <c r="Y291" s="102">
        <v>119.03115081787109</v>
      </c>
      <c r="Z291" s="102">
        <v>115.60968017578131</v>
      </c>
      <c r="AA291" s="102">
        <v>110.9083595275879</v>
      </c>
      <c r="AB291" s="102">
        <v>110.4243431091309</v>
      </c>
    </row>
    <row r="292" spans="1:28">
      <c r="A292" s="85" t="s">
        <v>27</v>
      </c>
      <c r="B292" s="74" t="s">
        <v>46</v>
      </c>
      <c r="C292" s="104">
        <v>2429.9</v>
      </c>
      <c r="D292" s="105">
        <v>2469</v>
      </c>
      <c r="E292" s="104">
        <v>2486.1999999999998</v>
      </c>
      <c r="F292" s="104">
        <v>2521.5</v>
      </c>
      <c r="G292" s="104">
        <v>2575.5</v>
      </c>
      <c r="H292" s="105">
        <v>2596</v>
      </c>
      <c r="I292" s="104">
        <v>2643.1</v>
      </c>
      <c r="J292" s="104">
        <v>2676.6</v>
      </c>
      <c r="K292" s="105">
        <v>2709.9</v>
      </c>
      <c r="L292" s="105">
        <v>2749.3</v>
      </c>
      <c r="M292" s="105">
        <v>2827.9</v>
      </c>
      <c r="N292" s="104">
        <v>2800.2</v>
      </c>
      <c r="O292" s="104">
        <v>2977.739990234375</v>
      </c>
      <c r="P292" s="104">
        <v>3114.890014648438</v>
      </c>
      <c r="Q292" s="105">
        <v>3175.140014648438</v>
      </c>
      <c r="R292" s="104">
        <v>3200.409912109375</v>
      </c>
      <c r="S292" s="104">
        <v>3201.059936523438</v>
      </c>
      <c r="T292" s="104">
        <v>3179.969970703125</v>
      </c>
      <c r="U292" s="105">
        <v>3132.56005859375</v>
      </c>
      <c r="V292" s="105">
        <v>3009.429931640625</v>
      </c>
      <c r="W292" s="104">
        <v>2869.570068359375</v>
      </c>
      <c r="X292" s="104">
        <v>2712.200073242188</v>
      </c>
      <c r="Y292" s="104">
        <v>2585.369995117188</v>
      </c>
      <c r="Z292" s="104">
        <v>2439.630004882813</v>
      </c>
      <c r="AA292" s="104">
        <v>2320.650024414063</v>
      </c>
      <c r="AB292" s="104">
        <v>2206.840087890625</v>
      </c>
    </row>
    <row r="293" spans="1:28">
      <c r="A293" s="85" t="s">
        <v>43</v>
      </c>
      <c r="B293" s="74" t="s">
        <v>46</v>
      </c>
      <c r="C293" s="102">
        <v>541</v>
      </c>
      <c r="D293" s="102">
        <v>554</v>
      </c>
      <c r="E293" s="102">
        <v>560</v>
      </c>
      <c r="F293" s="103">
        <v>556</v>
      </c>
      <c r="G293" s="102">
        <v>541</v>
      </c>
      <c r="H293" s="102">
        <v>532</v>
      </c>
      <c r="I293" s="102">
        <v>519</v>
      </c>
      <c r="J293" s="102">
        <v>501</v>
      </c>
      <c r="K293" s="102">
        <v>486</v>
      </c>
      <c r="L293" s="102">
        <v>488</v>
      </c>
      <c r="M293" s="102">
        <v>488</v>
      </c>
      <c r="N293" s="102">
        <v>488</v>
      </c>
      <c r="O293" s="102">
        <v>476</v>
      </c>
      <c r="P293" s="102">
        <v>467</v>
      </c>
      <c r="Q293" s="103">
        <v>454.7</v>
      </c>
      <c r="R293" s="102">
        <v>466.7000000000001</v>
      </c>
      <c r="S293" s="102">
        <v>466</v>
      </c>
      <c r="T293" s="102">
        <v>472.2</v>
      </c>
      <c r="U293" s="102">
        <v>480.4</v>
      </c>
      <c r="V293" s="102">
        <v>483.1</v>
      </c>
      <c r="W293" s="102">
        <v>485.3</v>
      </c>
      <c r="X293" s="102">
        <v>501.6</v>
      </c>
      <c r="Y293" s="102">
        <v>512.9</v>
      </c>
      <c r="Z293" s="102">
        <v>530</v>
      </c>
      <c r="AA293" s="102">
        <v>550.5</v>
      </c>
      <c r="AB293" s="102">
        <v>575.89999389648437</v>
      </c>
    </row>
    <row r="294" spans="1:28">
      <c r="A294" s="85" t="s">
        <v>58</v>
      </c>
      <c r="B294" s="74" t="s">
        <v>46</v>
      </c>
      <c r="C294" s="104" t="s">
        <v>193</v>
      </c>
      <c r="D294" s="104">
        <v>494.05398559570312</v>
      </c>
      <c r="E294" s="104">
        <v>490.78300476074219</v>
      </c>
      <c r="F294" s="104">
        <v>481.17001342773437</v>
      </c>
      <c r="G294" s="104">
        <v>466.93099975585937</v>
      </c>
      <c r="H294" s="104">
        <v>461.54400634765631</v>
      </c>
      <c r="I294" s="104">
        <v>454.97300720214838</v>
      </c>
      <c r="J294" s="104">
        <v>444.50099182128912</v>
      </c>
      <c r="K294" s="104">
        <v>441.54800415039062</v>
      </c>
      <c r="L294" s="104">
        <v>401.2659912109375</v>
      </c>
      <c r="M294" s="104">
        <v>382.80299377441412</v>
      </c>
      <c r="N294" s="104">
        <v>349.73500061035162</v>
      </c>
      <c r="O294" s="104">
        <v>411.35499572753912</v>
      </c>
      <c r="P294" s="104">
        <v>409.70199584960937</v>
      </c>
      <c r="Q294" s="104">
        <v>411.05899047851562</v>
      </c>
      <c r="R294" s="104">
        <v>417.77099609375</v>
      </c>
      <c r="S294" s="104">
        <v>415.00498962402338</v>
      </c>
      <c r="T294" s="104">
        <v>421.31399536132812</v>
      </c>
      <c r="U294" s="104">
        <v>436.30999755859381</v>
      </c>
      <c r="V294" s="104">
        <v>447.23799133300781</v>
      </c>
      <c r="W294" s="104">
        <v>449.47100830078131</v>
      </c>
      <c r="X294" s="104">
        <v>457.822998046875</v>
      </c>
      <c r="Y294" s="104">
        <v>466.53201293945313</v>
      </c>
      <c r="Z294" s="104">
        <v>470.32600402832031</v>
      </c>
      <c r="AA294" s="104">
        <v>486.010009765625</v>
      </c>
      <c r="AB294" s="104">
        <v>498.00700378417969</v>
      </c>
    </row>
    <row r="295" spans="1:28">
      <c r="A295" s="85" t="s">
        <v>59</v>
      </c>
      <c r="B295" s="74" t="s">
        <v>46</v>
      </c>
      <c r="C295" s="102">
        <v>2826</v>
      </c>
      <c r="D295" s="102">
        <v>3058</v>
      </c>
      <c r="E295" s="102">
        <v>3120</v>
      </c>
      <c r="F295" s="102">
        <v>3082</v>
      </c>
      <c r="G295" s="102">
        <v>3259</v>
      </c>
      <c r="H295" s="102">
        <v>3376</v>
      </c>
      <c r="I295" s="102">
        <v>3459</v>
      </c>
      <c r="J295" s="102">
        <v>3571</v>
      </c>
      <c r="K295" s="102">
        <v>3765</v>
      </c>
      <c r="L295" s="102">
        <v>3814</v>
      </c>
      <c r="M295" s="103">
        <v>3816</v>
      </c>
      <c r="N295" s="102">
        <v>3877</v>
      </c>
      <c r="O295" s="102">
        <v>4019</v>
      </c>
      <c r="P295" s="102">
        <v>4062</v>
      </c>
      <c r="Q295" s="102">
        <v>3533</v>
      </c>
      <c r="R295" s="102">
        <v>3674</v>
      </c>
      <c r="S295" s="102">
        <v>3761</v>
      </c>
      <c r="T295" s="102">
        <v>3860</v>
      </c>
      <c r="U295" s="102">
        <v>3979</v>
      </c>
      <c r="V295" s="102">
        <v>4033</v>
      </c>
      <c r="W295" s="102">
        <v>4057</v>
      </c>
      <c r="X295" s="102">
        <v>4084</v>
      </c>
      <c r="Y295" s="102">
        <v>4092</v>
      </c>
      <c r="Z295" s="102">
        <v>4137</v>
      </c>
      <c r="AA295" s="102">
        <v>4129</v>
      </c>
      <c r="AB295" s="102">
        <v>4149</v>
      </c>
    </row>
    <row r="296" spans="1:28">
      <c r="A296" s="85" t="s">
        <v>60</v>
      </c>
      <c r="B296" s="74" t="s">
        <v>46</v>
      </c>
      <c r="C296" s="104">
        <v>3927.4870000000001</v>
      </c>
      <c r="D296" s="104">
        <v>3845</v>
      </c>
      <c r="E296" s="104">
        <v>3841</v>
      </c>
      <c r="F296" s="105">
        <v>3821</v>
      </c>
      <c r="G296" s="104">
        <v>3785</v>
      </c>
      <c r="H296" s="104">
        <v>3730</v>
      </c>
      <c r="I296" s="104">
        <v>3643</v>
      </c>
      <c r="J296" s="104">
        <v>3605</v>
      </c>
      <c r="K296" s="104">
        <v>3524</v>
      </c>
      <c r="L296" s="104">
        <v>3443</v>
      </c>
      <c r="M296" s="104">
        <v>3349</v>
      </c>
      <c r="N296" s="104">
        <v>3213</v>
      </c>
      <c r="O296" s="104">
        <v>3166.718017578125</v>
      </c>
      <c r="P296" s="104">
        <v>3058.911010742188</v>
      </c>
      <c r="Q296" s="104">
        <v>3056.577026367188</v>
      </c>
      <c r="R296" s="104">
        <v>3141.677978515625</v>
      </c>
      <c r="S296" s="104">
        <v>3284.098999023438</v>
      </c>
      <c r="T296" s="104">
        <v>3387.287963867188</v>
      </c>
      <c r="U296" s="104">
        <v>3515.447021484375</v>
      </c>
      <c r="V296" s="104">
        <v>3539.85107421875</v>
      </c>
      <c r="W296" s="104">
        <v>3577.619995117188</v>
      </c>
      <c r="X296" s="104">
        <v>3613.515991210938</v>
      </c>
      <c r="Y296" s="104">
        <v>3575.126098632813</v>
      </c>
      <c r="Z296" s="104">
        <v>3642.886962890625</v>
      </c>
      <c r="AA296" s="104">
        <v>3705.570068359375</v>
      </c>
      <c r="AB296" s="104">
        <v>3734.716064453125</v>
      </c>
    </row>
    <row r="297" spans="1:28">
      <c r="A297" s="85" t="s">
        <v>61</v>
      </c>
      <c r="B297" s="74" t="s">
        <v>46</v>
      </c>
      <c r="C297" s="102">
        <v>17677</v>
      </c>
      <c r="D297" s="102">
        <v>17167</v>
      </c>
      <c r="E297" s="102">
        <v>16806</v>
      </c>
      <c r="F297" s="102">
        <v>16323</v>
      </c>
      <c r="G297" s="103">
        <v>15989</v>
      </c>
      <c r="H297" s="102">
        <v>15913</v>
      </c>
      <c r="I297" s="102">
        <v>16046</v>
      </c>
      <c r="J297" s="102">
        <v>16008</v>
      </c>
      <c r="K297" s="102">
        <v>15807</v>
      </c>
      <c r="L297" s="102">
        <v>15518</v>
      </c>
      <c r="M297" s="103">
        <v>15800</v>
      </c>
      <c r="N297" s="102">
        <v>15326</v>
      </c>
      <c r="O297" s="102">
        <v>15182</v>
      </c>
      <c r="P297" s="102">
        <v>15357</v>
      </c>
      <c r="Q297" s="102">
        <v>15570</v>
      </c>
      <c r="R297" s="102">
        <v>16049</v>
      </c>
      <c r="S297" s="102">
        <v>16637</v>
      </c>
      <c r="T297" s="102">
        <v>17130</v>
      </c>
      <c r="U297" s="102">
        <v>17293</v>
      </c>
      <c r="V297" s="102">
        <v>17138</v>
      </c>
      <c r="W297" s="102">
        <v>17300</v>
      </c>
      <c r="X297" s="102">
        <v>17137</v>
      </c>
      <c r="Y297" s="102">
        <v>16792</v>
      </c>
      <c r="Z297" s="102">
        <v>16821</v>
      </c>
      <c r="AA297" s="102">
        <v>17092</v>
      </c>
      <c r="AB297" s="102">
        <v>17494</v>
      </c>
    </row>
    <row r="298" spans="1:28">
      <c r="A298" s="85" t="s">
        <v>254</v>
      </c>
      <c r="B298" s="74" t="s">
        <v>46</v>
      </c>
      <c r="C298" s="104">
        <v>55389.250234078601</v>
      </c>
      <c r="D298" s="104">
        <v>61289.831417754263</v>
      </c>
      <c r="E298" s="104">
        <v>59536.887333875733</v>
      </c>
      <c r="F298" s="104">
        <v>63258.480227129643</v>
      </c>
      <c r="G298" s="104">
        <v>60140.81710692709</v>
      </c>
      <c r="H298" s="104">
        <v>65069.729184407232</v>
      </c>
      <c r="I298" s="104">
        <v>66407.797319812627</v>
      </c>
      <c r="J298" s="104">
        <v>66860.583427487305</v>
      </c>
      <c r="K298" s="104">
        <v>67074.627917949038</v>
      </c>
      <c r="L298" s="104">
        <v>66617.138334397459</v>
      </c>
      <c r="M298" s="104">
        <v>66917.110265792697</v>
      </c>
      <c r="N298" s="104">
        <v>65955.203870772573</v>
      </c>
      <c r="O298" s="104">
        <v>65508.148092580042</v>
      </c>
      <c r="P298" s="104">
        <v>65210.505671264647</v>
      </c>
      <c r="Q298" s="104">
        <v>64793.395677894587</v>
      </c>
      <c r="R298" s="104">
        <v>65506.452833320633</v>
      </c>
      <c r="S298" s="104">
        <v>66483.864867034907</v>
      </c>
      <c r="T298" s="104">
        <v>66855.055485481265</v>
      </c>
      <c r="U298" s="104">
        <v>67375.457197898868</v>
      </c>
      <c r="V298" s="104">
        <v>67304.041460815439</v>
      </c>
      <c r="W298" s="104">
        <v>67113.468140045268</v>
      </c>
      <c r="X298" s="104">
        <v>66356.749000907905</v>
      </c>
      <c r="Y298" s="104">
        <v>65816.215119275381</v>
      </c>
      <c r="Z298" s="104">
        <v>65613.070210456848</v>
      </c>
      <c r="AA298" s="104">
        <v>65665.764559745789</v>
      </c>
      <c r="AB298" s="104">
        <v>66156.015147209167</v>
      </c>
    </row>
    <row r="299" spans="1:28">
      <c r="A299" s="75" t="s">
        <v>508</v>
      </c>
      <c r="B299" s="74" t="s">
        <v>46</v>
      </c>
      <c r="C299" s="102">
        <v>21841.56424213525</v>
      </c>
      <c r="D299" s="102">
        <v>23359.52547628697</v>
      </c>
      <c r="E299" s="102">
        <v>25857.993311658938</v>
      </c>
      <c r="F299" s="102">
        <v>25948.65718385571</v>
      </c>
      <c r="G299" s="102">
        <v>26866.485111565769</v>
      </c>
      <c r="H299" s="102">
        <v>26654.50910158252</v>
      </c>
      <c r="I299" s="102">
        <v>26359.66436729797</v>
      </c>
      <c r="J299" s="102">
        <v>26154.227562558121</v>
      </c>
      <c r="K299" s="102">
        <v>26162.573008952451</v>
      </c>
      <c r="L299" s="102">
        <v>25814.567402329591</v>
      </c>
      <c r="M299" s="102">
        <v>25718.301166183341</v>
      </c>
      <c r="N299" s="102">
        <v>25348.620947188581</v>
      </c>
      <c r="O299" s="102">
        <v>25291.35113310739</v>
      </c>
      <c r="P299" s="102">
        <v>25161.66565393066</v>
      </c>
      <c r="Q299" s="102">
        <v>25090.421605873111</v>
      </c>
      <c r="R299" s="102">
        <v>25347.86294269561</v>
      </c>
      <c r="S299" s="102">
        <v>25619.376796722408</v>
      </c>
      <c r="T299" s="102">
        <v>25505.734357856749</v>
      </c>
      <c r="U299" s="102">
        <v>25623.328300132751</v>
      </c>
      <c r="V299" s="102">
        <v>25480.316222290039</v>
      </c>
      <c r="W299" s="102">
        <v>25008.573774269109</v>
      </c>
      <c r="X299" s="102">
        <v>24562.01703331757</v>
      </c>
      <c r="Y299" s="102">
        <v>24271.35075688934</v>
      </c>
      <c r="Z299" s="102">
        <v>24047.546268463138</v>
      </c>
      <c r="AA299" s="102">
        <v>24034.101572990421</v>
      </c>
      <c r="AB299" s="102">
        <v>23937.873947143558</v>
      </c>
    </row>
    <row r="300" spans="1:28">
      <c r="A300" s="75" t="s">
        <v>509</v>
      </c>
      <c r="B300" s="74" t="s">
        <v>46</v>
      </c>
      <c r="C300" s="104">
        <v>21742.287241708</v>
      </c>
      <c r="D300" s="104">
        <v>23263.083478758901</v>
      </c>
      <c r="E300" s="104">
        <v>23207.911329999999</v>
      </c>
      <c r="F300" s="104">
        <v>22814.57345</v>
      </c>
      <c r="G300" s="104">
        <v>23501.944449999999</v>
      </c>
      <c r="H300" s="104">
        <v>23126.831119999999</v>
      </c>
      <c r="I300" s="104">
        <v>22792.787</v>
      </c>
      <c r="J300" s="104">
        <v>22519.883689999999</v>
      </c>
      <c r="K300" s="104">
        <v>22381.146593051759</v>
      </c>
      <c r="L300" s="104">
        <v>21862.633939155279</v>
      </c>
      <c r="M300" s="104">
        <v>21427.681766410831</v>
      </c>
      <c r="N300" s="104">
        <v>20914.997937446598</v>
      </c>
      <c r="O300" s="104">
        <v>20783.002652931209</v>
      </c>
      <c r="P300" s="104">
        <v>20649.378975616459</v>
      </c>
      <c r="Q300" s="104">
        <v>20502.106758308411</v>
      </c>
      <c r="R300" s="104">
        <v>20761.473304939271</v>
      </c>
      <c r="S300" s="104">
        <v>21088.743957519531</v>
      </c>
      <c r="T300" s="104">
        <v>21071.523067665101</v>
      </c>
      <c r="U300" s="104">
        <v>21183.706897163389</v>
      </c>
      <c r="V300" s="104">
        <v>21065.496423339839</v>
      </c>
      <c r="W300" s="104">
        <v>20730.431184577941</v>
      </c>
      <c r="X300" s="104">
        <v>20353.845100975039</v>
      </c>
      <c r="Y300" s="104">
        <v>20129.153752738948</v>
      </c>
      <c r="Z300" s="104">
        <v>19988.254833221439</v>
      </c>
      <c r="AA300" s="104">
        <v>20083.078940391541</v>
      </c>
      <c r="AB300" s="104">
        <v>20067.102695465092</v>
      </c>
    </row>
    <row r="301" spans="1:28">
      <c r="A301" s="75" t="s">
        <v>510</v>
      </c>
      <c r="B301" s="74" t="s">
        <v>46</v>
      </c>
      <c r="C301" s="102">
        <v>21841.56424213525</v>
      </c>
      <c r="D301" s="102">
        <v>23359.52547628697</v>
      </c>
      <c r="E301" s="102">
        <v>25857.993311658938</v>
      </c>
      <c r="F301" s="102">
        <v>25948.65718385571</v>
      </c>
      <c r="G301" s="102">
        <v>26866.485111565769</v>
      </c>
      <c r="H301" s="102">
        <v>26654.50910158252</v>
      </c>
      <c r="I301" s="102">
        <v>26359.66436729797</v>
      </c>
      <c r="J301" s="102">
        <v>26154.227562558121</v>
      </c>
      <c r="K301" s="102">
        <v>26162.573008952451</v>
      </c>
      <c r="L301" s="102">
        <v>25814.567402329591</v>
      </c>
      <c r="M301" s="102">
        <v>27751.089991218429</v>
      </c>
      <c r="N301" s="102">
        <v>27384.165613478872</v>
      </c>
      <c r="O301" s="102">
        <v>27516.646904706198</v>
      </c>
      <c r="P301" s="102">
        <v>27306.539863811489</v>
      </c>
      <c r="Q301" s="102">
        <v>27314.374845314029</v>
      </c>
      <c r="R301" s="102">
        <v>27522.92124843597</v>
      </c>
      <c r="S301" s="102">
        <v>27788.622866630551</v>
      </c>
      <c r="T301" s="102">
        <v>27695.917187713621</v>
      </c>
      <c r="U301" s="102">
        <v>27719.438171043399</v>
      </c>
      <c r="V301" s="102">
        <v>27521.665891746521</v>
      </c>
      <c r="W301" s="102">
        <v>26926.524487426759</v>
      </c>
      <c r="X301" s="102">
        <v>26433.72798703003</v>
      </c>
      <c r="Y301" s="102">
        <v>26158.73801255798</v>
      </c>
      <c r="Z301" s="102">
        <v>25949.734264373779</v>
      </c>
      <c r="AA301" s="102">
        <v>25991.95657539368</v>
      </c>
      <c r="AB301" s="102">
        <v>25901.76903629303</v>
      </c>
    </row>
    <row r="304" spans="1:28">
      <c r="A304" s="94" t="e">
        <f ca="1">DotStatQuery(B304)</f>
        <v>#NAME?</v>
      </c>
      <c r="B304" s="94" t="s">
        <v>536</v>
      </c>
    </row>
    <row r="305" spans="1:28" ht="24">
      <c r="A305" s="66" t="s">
        <v>245</v>
      </c>
    </row>
    <row r="306" spans="1:28">
      <c r="A306" s="1160" t="s">
        <v>246</v>
      </c>
      <c r="B306" s="1161"/>
      <c r="C306" s="1130" t="s">
        <v>257</v>
      </c>
      <c r="D306" s="1131"/>
      <c r="E306" s="1131"/>
      <c r="F306" s="1131"/>
      <c r="G306" s="1131"/>
      <c r="H306" s="1131"/>
      <c r="I306" s="1131"/>
      <c r="J306" s="1131"/>
      <c r="K306" s="1131"/>
      <c r="L306" s="1131"/>
      <c r="M306" s="1131"/>
      <c r="N306" s="1131"/>
      <c r="O306" s="1131"/>
      <c r="P306" s="1131"/>
      <c r="Q306" s="1131"/>
      <c r="R306" s="1131"/>
      <c r="S306" s="1131"/>
      <c r="T306" s="1131"/>
      <c r="U306" s="1131"/>
      <c r="V306" s="1131"/>
      <c r="W306" s="1131"/>
      <c r="X306" s="1131"/>
      <c r="Y306" s="1131"/>
      <c r="Z306" s="1131"/>
      <c r="AA306" s="1131"/>
      <c r="AB306" s="1132"/>
    </row>
    <row r="307" spans="1:28">
      <c r="A307" s="1160" t="s">
        <v>248</v>
      </c>
      <c r="B307" s="1161"/>
      <c r="C307" s="1130" t="s">
        <v>249</v>
      </c>
      <c r="D307" s="1131"/>
      <c r="E307" s="1131"/>
      <c r="F307" s="1131"/>
      <c r="G307" s="1131"/>
      <c r="H307" s="1131"/>
      <c r="I307" s="1131"/>
      <c r="J307" s="1131"/>
      <c r="K307" s="1131"/>
      <c r="L307" s="1131"/>
      <c r="M307" s="1131"/>
      <c r="N307" s="1131"/>
      <c r="O307" s="1131"/>
      <c r="P307" s="1131"/>
      <c r="Q307" s="1131"/>
      <c r="R307" s="1131"/>
      <c r="S307" s="1131"/>
      <c r="T307" s="1131"/>
      <c r="U307" s="1131"/>
      <c r="V307" s="1131"/>
      <c r="W307" s="1131"/>
      <c r="X307" s="1131"/>
      <c r="Y307" s="1131"/>
      <c r="Z307" s="1131"/>
      <c r="AA307" s="1131"/>
      <c r="AB307" s="1132"/>
    </row>
    <row r="308" spans="1:28">
      <c r="A308" s="1160" t="s">
        <v>252</v>
      </c>
      <c r="B308" s="1161"/>
      <c r="C308" s="1130" t="s">
        <v>253</v>
      </c>
      <c r="D308" s="1131"/>
      <c r="E308" s="1131"/>
      <c r="F308" s="1131"/>
      <c r="G308" s="1131"/>
      <c r="H308" s="1131"/>
      <c r="I308" s="1131"/>
      <c r="J308" s="1131"/>
      <c r="K308" s="1131"/>
      <c r="L308" s="1131"/>
      <c r="M308" s="1131"/>
      <c r="N308" s="1131"/>
      <c r="O308" s="1131"/>
      <c r="P308" s="1131"/>
      <c r="Q308" s="1131"/>
      <c r="R308" s="1131"/>
      <c r="S308" s="1131"/>
      <c r="T308" s="1131"/>
      <c r="U308" s="1131"/>
      <c r="V308" s="1131"/>
      <c r="W308" s="1131"/>
      <c r="X308" s="1131"/>
      <c r="Y308" s="1131"/>
      <c r="Z308" s="1131"/>
      <c r="AA308" s="1131"/>
      <c r="AB308" s="1132"/>
    </row>
    <row r="309" spans="1:28">
      <c r="A309" s="1160" t="s">
        <v>227</v>
      </c>
      <c r="B309" s="1161"/>
      <c r="C309" s="1130" t="s">
        <v>250</v>
      </c>
      <c r="D309" s="1131"/>
      <c r="E309" s="1131"/>
      <c r="F309" s="1131"/>
      <c r="G309" s="1131"/>
      <c r="H309" s="1131"/>
      <c r="I309" s="1131"/>
      <c r="J309" s="1131"/>
      <c r="K309" s="1131"/>
      <c r="L309" s="1131"/>
      <c r="M309" s="1131"/>
      <c r="N309" s="1131"/>
      <c r="O309" s="1131"/>
      <c r="P309" s="1131"/>
      <c r="Q309" s="1131"/>
      <c r="R309" s="1131"/>
      <c r="S309" s="1131"/>
      <c r="T309" s="1131"/>
      <c r="U309" s="1131"/>
      <c r="V309" s="1131"/>
      <c r="W309" s="1131"/>
      <c r="X309" s="1131"/>
      <c r="Y309" s="1131"/>
      <c r="Z309" s="1131"/>
      <c r="AA309" s="1131"/>
      <c r="AB309" s="1132"/>
    </row>
    <row r="310" spans="1:28">
      <c r="A310" s="1160" t="s">
        <v>187</v>
      </c>
      <c r="B310" s="1161"/>
      <c r="C310" s="1130" t="s">
        <v>530</v>
      </c>
      <c r="D310" s="1131"/>
      <c r="E310" s="1131"/>
      <c r="F310" s="1131"/>
      <c r="G310" s="1131"/>
      <c r="H310" s="1131"/>
      <c r="I310" s="1131"/>
      <c r="J310" s="1131"/>
      <c r="K310" s="1131"/>
      <c r="L310" s="1131"/>
      <c r="M310" s="1131"/>
      <c r="N310" s="1131"/>
      <c r="O310" s="1131"/>
      <c r="P310" s="1131"/>
      <c r="Q310" s="1131"/>
      <c r="R310" s="1131"/>
      <c r="S310" s="1131"/>
      <c r="T310" s="1131"/>
      <c r="U310" s="1131"/>
      <c r="V310" s="1131"/>
      <c r="W310" s="1131"/>
      <c r="X310" s="1131"/>
      <c r="Y310" s="1131"/>
      <c r="Z310" s="1131"/>
      <c r="AA310" s="1131"/>
      <c r="AB310" s="1132"/>
    </row>
    <row r="311" spans="1:28">
      <c r="A311" s="1128" t="s">
        <v>133</v>
      </c>
      <c r="B311" s="1129"/>
      <c r="C311" s="72" t="s">
        <v>188</v>
      </c>
      <c r="D311" s="72" t="s">
        <v>189</v>
      </c>
      <c r="E311" s="72" t="s">
        <v>190</v>
      </c>
      <c r="F311" s="72" t="s">
        <v>191</v>
      </c>
      <c r="G311" s="72" t="s">
        <v>192</v>
      </c>
      <c r="H311" s="72" t="s">
        <v>87</v>
      </c>
      <c r="I311" s="72" t="s">
        <v>88</v>
      </c>
      <c r="J311" s="72" t="s">
        <v>89</v>
      </c>
      <c r="K311" s="72" t="s">
        <v>90</v>
      </c>
      <c r="L311" s="72" t="s">
        <v>91</v>
      </c>
      <c r="M311" s="72" t="s">
        <v>92</v>
      </c>
      <c r="N311" s="72" t="s">
        <v>93</v>
      </c>
      <c r="O311" s="72" t="s">
        <v>94</v>
      </c>
      <c r="P311" s="72" t="s">
        <v>95</v>
      </c>
      <c r="Q311" s="72" t="s">
        <v>96</v>
      </c>
      <c r="R311" s="72" t="s">
        <v>97</v>
      </c>
      <c r="S311" s="72" t="s">
        <v>98</v>
      </c>
      <c r="T311" s="72" t="s">
        <v>99</v>
      </c>
      <c r="U311" s="72" t="s">
        <v>100</v>
      </c>
      <c r="V311" s="72" t="s">
        <v>101</v>
      </c>
      <c r="W311" s="72" t="s">
        <v>102</v>
      </c>
      <c r="X311" s="72" t="s">
        <v>103</v>
      </c>
      <c r="Y311" s="72" t="s">
        <v>104</v>
      </c>
      <c r="Z311" s="72" t="s">
        <v>125</v>
      </c>
      <c r="AA311" s="72" t="s">
        <v>136</v>
      </c>
      <c r="AB311" s="72" t="s">
        <v>505</v>
      </c>
    </row>
    <row r="312" spans="1:28">
      <c r="A312" s="73" t="s">
        <v>84</v>
      </c>
      <c r="B312" s="74" t="s">
        <v>46</v>
      </c>
      <c r="C312" s="74" t="s">
        <v>46</v>
      </c>
      <c r="D312" s="74" t="s">
        <v>46</v>
      </c>
      <c r="E312" s="74" t="s">
        <v>46</v>
      </c>
      <c r="F312" s="74" t="s">
        <v>46</v>
      </c>
      <c r="G312" s="74" t="s">
        <v>46</v>
      </c>
      <c r="H312" s="74" t="s">
        <v>46</v>
      </c>
      <c r="I312" s="74" t="s">
        <v>46</v>
      </c>
      <c r="J312" s="74" t="s">
        <v>46</v>
      </c>
      <c r="K312" s="74" t="s">
        <v>46</v>
      </c>
      <c r="L312" s="74" t="s">
        <v>46</v>
      </c>
      <c r="M312" s="74" t="s">
        <v>46</v>
      </c>
      <c r="N312" s="74" t="s">
        <v>46</v>
      </c>
      <c r="O312" s="74" t="s">
        <v>46</v>
      </c>
      <c r="P312" s="74" t="s">
        <v>46</v>
      </c>
      <c r="Q312" s="74" t="s">
        <v>46</v>
      </c>
      <c r="R312" s="74" t="s">
        <v>46</v>
      </c>
      <c r="S312" s="74" t="s">
        <v>46</v>
      </c>
      <c r="T312" s="74" t="s">
        <v>46</v>
      </c>
      <c r="U312" s="74" t="s">
        <v>46</v>
      </c>
      <c r="V312" s="74" t="s">
        <v>46</v>
      </c>
      <c r="W312" s="74" t="s">
        <v>46</v>
      </c>
      <c r="X312" s="74" t="s">
        <v>46</v>
      </c>
      <c r="Y312" s="74" t="s">
        <v>46</v>
      </c>
      <c r="Z312" s="74" t="s">
        <v>46</v>
      </c>
      <c r="AA312" s="74" t="s">
        <v>46</v>
      </c>
      <c r="AB312" s="74" t="s">
        <v>46</v>
      </c>
    </row>
    <row r="313" spans="1:28">
      <c r="A313" s="85" t="s">
        <v>45</v>
      </c>
      <c r="B313" s="74" t="s">
        <v>46</v>
      </c>
      <c r="C313" s="102">
        <v>8343.0329999999994</v>
      </c>
      <c r="D313" s="102">
        <v>8381.2740173339844</v>
      </c>
      <c r="E313" s="102">
        <v>8448.0100173950195</v>
      </c>
      <c r="F313" s="102">
        <v>8490.0929641723633</v>
      </c>
      <c r="G313" s="102">
        <v>8638.9030227661133</v>
      </c>
      <c r="H313" s="102">
        <v>8827.754940032959</v>
      </c>
      <c r="I313" s="102">
        <v>8948.4719543457031</v>
      </c>
      <c r="J313" s="102">
        <v>8998.488037109375</v>
      </c>
      <c r="K313" s="102">
        <v>9090.4940567016602</v>
      </c>
      <c r="L313" s="102">
        <v>9178.5130157470703</v>
      </c>
      <c r="M313" s="102">
        <v>9355.3610534667969</v>
      </c>
      <c r="N313" s="103">
        <v>9518.4340133666992</v>
      </c>
      <c r="O313" s="102">
        <v>9657.3349609375</v>
      </c>
      <c r="P313" s="102">
        <v>9830.2620239257812</v>
      </c>
      <c r="Q313" s="102">
        <v>9936.1539611816406</v>
      </c>
      <c r="R313" s="102">
        <v>10210.993988037109</v>
      </c>
      <c r="S313" s="102">
        <v>10423.47206115723</v>
      </c>
      <c r="T313" s="102">
        <v>10670.296081542971</v>
      </c>
      <c r="U313" s="102">
        <v>10942.99000549316</v>
      </c>
      <c r="V313" s="102">
        <v>11146.35514831543</v>
      </c>
      <c r="W313" s="102">
        <v>11306.146209716801</v>
      </c>
      <c r="X313" s="102">
        <v>11469.60006713867</v>
      </c>
      <c r="Y313" s="102">
        <v>11587.190032958981</v>
      </c>
      <c r="Z313" s="102">
        <v>11734.180023193359</v>
      </c>
      <c r="AA313" s="102">
        <v>11851.849914550779</v>
      </c>
      <c r="AB313" s="102">
        <v>12068.56005859375</v>
      </c>
    </row>
    <row r="314" spans="1:28">
      <c r="A314" s="85" t="s">
        <v>37</v>
      </c>
      <c r="B314" s="74" t="s">
        <v>46</v>
      </c>
      <c r="C314" s="104" t="s">
        <v>193</v>
      </c>
      <c r="D314" s="104" t="s">
        <v>193</v>
      </c>
      <c r="E314" s="104" t="s">
        <v>193</v>
      </c>
      <c r="F314" s="104" t="s">
        <v>193</v>
      </c>
      <c r="G314" s="104">
        <v>3742.0700000000011</v>
      </c>
      <c r="H314" s="104">
        <v>3767.6320000000001</v>
      </c>
      <c r="I314" s="104">
        <v>3737.5149999999999</v>
      </c>
      <c r="J314" s="104">
        <v>3744.25</v>
      </c>
      <c r="K314" s="104">
        <v>3751.9050000000002</v>
      </c>
      <c r="L314" s="105">
        <v>3780.8589999999999</v>
      </c>
      <c r="M314" s="105">
        <v>3787.453</v>
      </c>
      <c r="N314" s="104">
        <v>3808.502</v>
      </c>
      <c r="O314" s="104">
        <v>3887.6120000000001</v>
      </c>
      <c r="P314" s="105">
        <v>3933.1570000000002</v>
      </c>
      <c r="Q314" s="104">
        <v>3864.7260322570801</v>
      </c>
      <c r="R314" s="104">
        <v>3934.4899482727051</v>
      </c>
      <c r="S314" s="104">
        <v>3994.1070098876949</v>
      </c>
      <c r="T314" s="104">
        <v>4063.8430652618408</v>
      </c>
      <c r="U314" s="104">
        <v>4100.6060161590576</v>
      </c>
      <c r="V314" s="104">
        <v>4132.0669803619394</v>
      </c>
      <c r="W314" s="104">
        <v>4147.1480293273926</v>
      </c>
      <c r="X314" s="104">
        <v>4175.8770370483398</v>
      </c>
      <c r="Y314" s="104">
        <v>4222.0590324401855</v>
      </c>
      <c r="Z314" s="104">
        <v>4261.2200088500977</v>
      </c>
      <c r="AA314" s="104">
        <v>4278.5850296020508</v>
      </c>
      <c r="AB314" s="104">
        <v>4319.1900024414062</v>
      </c>
    </row>
    <row r="315" spans="1:28">
      <c r="A315" s="85" t="s">
        <v>21</v>
      </c>
      <c r="B315" s="74" t="s">
        <v>46</v>
      </c>
      <c r="C315" s="102">
        <v>3892.169145163301</v>
      </c>
      <c r="D315" s="102">
        <v>3982.3831493785001</v>
      </c>
      <c r="E315" s="103">
        <v>4021.5212000000001</v>
      </c>
      <c r="F315" s="102">
        <v>4052.3269</v>
      </c>
      <c r="G315" s="102">
        <v>4127.2944999999991</v>
      </c>
      <c r="H315" s="102">
        <v>4159.6905999999999</v>
      </c>
      <c r="I315" s="102">
        <v>4163.7597999999998</v>
      </c>
      <c r="J315" s="102">
        <v>4195.9850999999999</v>
      </c>
      <c r="K315" s="103">
        <v>4237.5700999999999</v>
      </c>
      <c r="L315" s="103">
        <v>4332.4704900000006</v>
      </c>
      <c r="M315" s="102">
        <v>4375.8254127502441</v>
      </c>
      <c r="N315" s="102">
        <v>4319.8487491607666</v>
      </c>
      <c r="O315" s="102">
        <v>4377.8579711914062</v>
      </c>
      <c r="P315" s="102">
        <v>4408.9289112091064</v>
      </c>
      <c r="Q315" s="102">
        <v>4492.7268810272217</v>
      </c>
      <c r="R315" s="102">
        <v>4589.342435836792</v>
      </c>
      <c r="S315" s="102">
        <v>4615.8504161834717</v>
      </c>
      <c r="T315" s="102">
        <v>4700.6576156616211</v>
      </c>
      <c r="U315" s="102">
        <v>4746.646692276001</v>
      </c>
      <c r="V315" s="102">
        <v>4768.7484569549561</v>
      </c>
      <c r="W315" s="102">
        <v>4856.1282329559326</v>
      </c>
      <c r="X315" s="102">
        <v>4816.861120223999</v>
      </c>
      <c r="Y315" s="102">
        <v>4847.4233741760254</v>
      </c>
      <c r="Z315" s="102">
        <v>4900.8921928405762</v>
      </c>
      <c r="AA315" s="102">
        <v>4920.3806915283203</v>
      </c>
      <c r="AB315" s="102">
        <v>4920.6847400665283</v>
      </c>
    </row>
    <row r="316" spans="1:28">
      <c r="A316" s="85" t="s">
        <v>47</v>
      </c>
      <c r="B316" s="74" t="s">
        <v>46</v>
      </c>
      <c r="C316" s="104">
        <v>14052.3</v>
      </c>
      <c r="D316" s="104">
        <v>14137.3</v>
      </c>
      <c r="E316" s="104">
        <v>14138.3</v>
      </c>
      <c r="F316" s="104">
        <v>14241.6</v>
      </c>
      <c r="G316" s="104">
        <v>14364.1</v>
      </c>
      <c r="H316" s="104">
        <v>14487.7</v>
      </c>
      <c r="I316" s="104">
        <v>14644.6</v>
      </c>
      <c r="J316" s="104">
        <v>14866.1</v>
      </c>
      <c r="K316" s="104">
        <v>15091.2</v>
      </c>
      <c r="L316" s="104">
        <v>15366.2</v>
      </c>
      <c r="M316" s="104">
        <v>15627</v>
      </c>
      <c r="N316" s="104">
        <v>15874.100219726561</v>
      </c>
      <c r="O316" s="104">
        <v>16312.89993286133</v>
      </c>
      <c r="P316" s="104">
        <v>16661.49993896484</v>
      </c>
      <c r="Q316" s="104">
        <v>16852.400039672852</v>
      </c>
      <c r="R316" s="104">
        <v>16973.099945068359</v>
      </c>
      <c r="S316" s="104">
        <v>17169.800048828129</v>
      </c>
      <c r="T316" s="104">
        <v>17479.800048828129</v>
      </c>
      <c r="U316" s="104">
        <v>17695.100128173832</v>
      </c>
      <c r="V316" s="104">
        <v>17790.800109863281</v>
      </c>
      <c r="W316" s="104">
        <v>17939.099914550781</v>
      </c>
      <c r="X316" s="104">
        <v>18067.399749755859</v>
      </c>
      <c r="Y316" s="104">
        <v>18201.699951171879</v>
      </c>
      <c r="Z316" s="104">
        <v>18375.199981689449</v>
      </c>
      <c r="AA316" s="104">
        <v>18412.400177001949</v>
      </c>
      <c r="AB316" s="104">
        <v>18538.099975585941</v>
      </c>
    </row>
    <row r="317" spans="1:28">
      <c r="A317" s="85" t="s">
        <v>62</v>
      </c>
      <c r="B317" s="74" t="s">
        <v>46</v>
      </c>
      <c r="C317" s="102" t="s">
        <v>193</v>
      </c>
      <c r="D317" s="102" t="s">
        <v>193</v>
      </c>
      <c r="E317" s="102" t="s">
        <v>193</v>
      </c>
      <c r="F317" s="102" t="s">
        <v>193</v>
      </c>
      <c r="G317" s="102" t="s">
        <v>193</v>
      </c>
      <c r="H317" s="102" t="s">
        <v>193</v>
      </c>
      <c r="I317" s="102">
        <v>5361.9260000000004</v>
      </c>
      <c r="J317" s="102">
        <v>5445.1059999999998</v>
      </c>
      <c r="K317" s="102">
        <v>5549.0990000000011</v>
      </c>
      <c r="L317" s="102">
        <v>5647.991</v>
      </c>
      <c r="M317" s="102">
        <v>5664.206000000001</v>
      </c>
      <c r="N317" s="102">
        <v>5680.0050000000001</v>
      </c>
      <c r="O317" s="102">
        <v>5727.8530000000001</v>
      </c>
      <c r="P317" s="102">
        <v>5859.866</v>
      </c>
      <c r="Q317" s="102">
        <v>5983.7129999999997</v>
      </c>
      <c r="R317" s="102">
        <v>6093.94</v>
      </c>
      <c r="S317" s="102">
        <v>6419.9780000000001</v>
      </c>
      <c r="T317" s="102">
        <v>6676.2449999999999</v>
      </c>
      <c r="U317" s="102">
        <v>6913.94</v>
      </c>
      <c r="V317" s="102">
        <v>6999.5860000000002</v>
      </c>
      <c r="W317" s="102">
        <v>7382.4277500000007</v>
      </c>
      <c r="X317" s="102">
        <v>7614.4599999999991</v>
      </c>
      <c r="Y317" s="102">
        <v>7675.2119999999986</v>
      </c>
      <c r="Z317" s="102">
        <v>7774.3469772338867</v>
      </c>
      <c r="AA317" s="102">
        <v>7917.6000518798828</v>
      </c>
      <c r="AB317" s="102">
        <v>7996.3090515136719</v>
      </c>
    </row>
    <row r="318" spans="1:28">
      <c r="A318" s="85" t="s">
        <v>23</v>
      </c>
      <c r="B318" s="74" t="s">
        <v>46</v>
      </c>
      <c r="C318" s="104" t="s">
        <v>193</v>
      </c>
      <c r="D318" s="104" t="s">
        <v>193</v>
      </c>
      <c r="E318" s="104" t="s">
        <v>193</v>
      </c>
      <c r="F318" s="104">
        <v>5013.8771327500272</v>
      </c>
      <c r="G318" s="104">
        <v>5069.2362331000222</v>
      </c>
      <c r="H318" s="104">
        <v>5094.5499235749894</v>
      </c>
      <c r="I318" s="105">
        <v>5098.2178318499673</v>
      </c>
      <c r="J318" s="105">
        <v>5113.9398648499518</v>
      </c>
      <c r="K318" s="104">
        <v>5134.0696297500308</v>
      </c>
      <c r="L318" s="104">
        <v>5153.1502520500126</v>
      </c>
      <c r="M318" s="104">
        <v>5127.9362655250079</v>
      </c>
      <c r="N318" s="104">
        <v>5114.5327534999951</v>
      </c>
      <c r="O318" s="104">
        <v>5116.0932567500004</v>
      </c>
      <c r="P318" s="104">
        <v>5076.1000000000004</v>
      </c>
      <c r="Q318" s="104">
        <v>5079.2999999999993</v>
      </c>
      <c r="R318" s="104">
        <v>5118.6000000000004</v>
      </c>
      <c r="S318" s="104">
        <v>5139</v>
      </c>
      <c r="T318" s="104">
        <v>5131.4920000000002</v>
      </c>
      <c r="U318" s="104">
        <v>5163</v>
      </c>
      <c r="V318" s="104">
        <v>5208.9479999999994</v>
      </c>
      <c r="W318" s="104">
        <v>5192.2129999999997</v>
      </c>
      <c r="X318" s="104">
        <v>5180.2689999999993</v>
      </c>
      <c r="Y318" s="104">
        <v>5174.8429999999998</v>
      </c>
      <c r="Z318" s="104">
        <v>5213.420991897583</v>
      </c>
      <c r="AA318" s="104">
        <v>5205.9399433135986</v>
      </c>
      <c r="AB318" s="104">
        <v>5201.1459980010986</v>
      </c>
    </row>
    <row r="319" spans="1:28">
      <c r="A319" s="85" t="s">
        <v>24</v>
      </c>
      <c r="B319" s="74" t="s">
        <v>46</v>
      </c>
      <c r="C319" s="102">
        <v>2838.1437500321999</v>
      </c>
      <c r="D319" s="102">
        <v>2845.5094144868999</v>
      </c>
      <c r="E319" s="103">
        <v>2842.2782900000002</v>
      </c>
      <c r="F319" s="102">
        <v>2823.0675799999999</v>
      </c>
      <c r="G319" s="102">
        <v>2740.9845700000001</v>
      </c>
      <c r="H319" s="102">
        <v>2775.0505899999998</v>
      </c>
      <c r="I319" s="102">
        <v>2791.0317599999998</v>
      </c>
      <c r="J319" s="102">
        <v>2800.9865199999999</v>
      </c>
      <c r="K319" s="102">
        <v>2793.2303900000002</v>
      </c>
      <c r="L319" s="102">
        <v>2838.96065</v>
      </c>
      <c r="M319" s="102">
        <v>2824.4887390136719</v>
      </c>
      <c r="N319" s="102">
        <v>2831.3884963989258</v>
      </c>
      <c r="O319" s="102">
        <v>2815.0610961914058</v>
      </c>
      <c r="P319" s="102">
        <v>2819.8776969909668</v>
      </c>
      <c r="Q319" s="102">
        <v>2852.4520645141602</v>
      </c>
      <c r="R319" s="102">
        <v>2845.6711845397949</v>
      </c>
      <c r="S319" s="102">
        <v>2875.2922248840332</v>
      </c>
      <c r="T319" s="102">
        <v>2868.627010345459</v>
      </c>
      <c r="U319" s="102">
        <v>2907.8102874755859</v>
      </c>
      <c r="V319" s="102">
        <v>2901.160285949707</v>
      </c>
      <c r="W319" s="102">
        <v>2871.756427764893</v>
      </c>
      <c r="X319" s="102">
        <v>2863.9492340087891</v>
      </c>
      <c r="Y319" s="102">
        <v>2839.6643829345699</v>
      </c>
      <c r="Z319" s="102">
        <v>2824.0717086791992</v>
      </c>
      <c r="AA319" s="102">
        <v>2831.2650375366211</v>
      </c>
      <c r="AB319" s="102">
        <v>2858.627090454102</v>
      </c>
    </row>
    <row r="320" spans="1:28">
      <c r="A320" s="85" t="s">
        <v>26</v>
      </c>
      <c r="B320" s="74" t="s">
        <v>46</v>
      </c>
      <c r="C320" s="104">
        <v>817.12900352478027</v>
      </c>
      <c r="D320" s="104">
        <v>802.15500164031982</v>
      </c>
      <c r="E320" s="104">
        <v>773.11200523376465</v>
      </c>
      <c r="F320" s="104">
        <v>735.81700325012207</v>
      </c>
      <c r="G320" s="104">
        <v>720.35999870300293</v>
      </c>
      <c r="H320" s="104">
        <v>694.82999229431152</v>
      </c>
      <c r="I320" s="104">
        <v>678.25800132751465</v>
      </c>
      <c r="J320" s="105">
        <v>674.26799488067627</v>
      </c>
      <c r="K320" s="104">
        <v>661.50900650024414</v>
      </c>
      <c r="L320" s="104">
        <v>647.27500772476196</v>
      </c>
      <c r="M320" s="105">
        <v>670.57100486755371</v>
      </c>
      <c r="N320" s="104">
        <v>662.19000673294067</v>
      </c>
      <c r="O320" s="104">
        <v>646.35098838806152</v>
      </c>
      <c r="P320" s="104">
        <v>653.63000392913818</v>
      </c>
      <c r="Q320" s="104">
        <v>649.39699983596802</v>
      </c>
      <c r="R320" s="104">
        <v>648.97899508476257</v>
      </c>
      <c r="S320" s="104">
        <v>667.95599365234375</v>
      </c>
      <c r="T320" s="104">
        <v>665.28200626373291</v>
      </c>
      <c r="U320" s="104">
        <v>671.6780047416687</v>
      </c>
      <c r="V320" s="104">
        <v>667.93100261688232</v>
      </c>
      <c r="W320" s="104">
        <v>663.66899728775024</v>
      </c>
      <c r="X320" s="104">
        <v>667.72899556159973</v>
      </c>
      <c r="Y320" s="104">
        <v>662.27000141143799</v>
      </c>
      <c r="Z320" s="104">
        <v>657.39099740982056</v>
      </c>
      <c r="AA320" s="104">
        <v>651.1890025138855</v>
      </c>
      <c r="AB320" s="104">
        <v>656.79399919509888</v>
      </c>
    </row>
    <row r="321" spans="1:28">
      <c r="A321" s="85" t="s">
        <v>42</v>
      </c>
      <c r="B321" s="74" t="s">
        <v>46</v>
      </c>
      <c r="C321" s="102">
        <v>2585</v>
      </c>
      <c r="D321" s="102">
        <v>2548</v>
      </c>
      <c r="E321" s="102">
        <v>2510</v>
      </c>
      <c r="F321" s="102">
        <v>2490</v>
      </c>
      <c r="G321" s="102">
        <v>2475</v>
      </c>
      <c r="H321" s="102">
        <v>2494</v>
      </c>
      <c r="I321" s="102">
        <v>2509</v>
      </c>
      <c r="J321" s="102">
        <v>2492</v>
      </c>
      <c r="K321" s="102">
        <v>2518</v>
      </c>
      <c r="L321" s="103">
        <v>2564</v>
      </c>
      <c r="M321" s="102">
        <v>2594</v>
      </c>
      <c r="N321" s="102">
        <v>2610</v>
      </c>
      <c r="O321" s="102">
        <v>2610</v>
      </c>
      <c r="P321" s="102">
        <v>2601</v>
      </c>
      <c r="Q321" s="102">
        <v>2597</v>
      </c>
      <c r="R321" s="102">
        <v>2617</v>
      </c>
      <c r="S321" s="102">
        <v>2644</v>
      </c>
      <c r="T321" s="102">
        <v>2662</v>
      </c>
      <c r="U321" s="102">
        <v>2692</v>
      </c>
      <c r="V321" s="102">
        <v>2664</v>
      </c>
      <c r="W321" s="102">
        <v>2654</v>
      </c>
      <c r="X321" s="102">
        <v>2658</v>
      </c>
      <c r="Y321" s="102">
        <v>2656</v>
      </c>
      <c r="Z321" s="102">
        <v>2621</v>
      </c>
      <c r="AA321" s="102">
        <v>2637</v>
      </c>
      <c r="AB321" s="102">
        <v>2640</v>
      </c>
    </row>
    <row r="322" spans="1:28">
      <c r="A322" s="85" t="s">
        <v>28</v>
      </c>
      <c r="B322" s="74" t="s">
        <v>46</v>
      </c>
      <c r="C322" s="104">
        <v>23982.7343534582</v>
      </c>
      <c r="D322" s="104">
        <v>24197.732136172101</v>
      </c>
      <c r="E322" s="104">
        <v>24389.878000000001</v>
      </c>
      <c r="F322" s="104">
        <v>24569.626</v>
      </c>
      <c r="G322" s="104">
        <v>24737.333999999999</v>
      </c>
      <c r="H322" s="104">
        <v>24906.47700000001</v>
      </c>
      <c r="I322" s="104">
        <v>25211.282999999999</v>
      </c>
      <c r="J322" s="104">
        <v>25249.884000000009</v>
      </c>
      <c r="K322" s="104">
        <v>25457.006000000008</v>
      </c>
      <c r="L322" s="104">
        <v>25787.053</v>
      </c>
      <c r="M322" s="104">
        <v>25660.29606628418</v>
      </c>
      <c r="N322" s="104">
        <v>25813.978965759281</v>
      </c>
      <c r="O322" s="105">
        <v>26059.523315429691</v>
      </c>
      <c r="P322" s="104">
        <v>26781.254272460941</v>
      </c>
      <c r="Q322" s="104">
        <v>26998.649780273441</v>
      </c>
      <c r="R322" s="104">
        <v>27192.15739440918</v>
      </c>
      <c r="S322" s="104">
        <v>27368.96575927734</v>
      </c>
      <c r="T322" s="104">
        <v>27579.156127929691</v>
      </c>
      <c r="U322" s="104">
        <v>27759.362167358398</v>
      </c>
      <c r="V322" s="104">
        <v>27997.909698486332</v>
      </c>
      <c r="W322" s="104">
        <v>28081.865570068359</v>
      </c>
      <c r="X322" s="104">
        <v>28050.634811401371</v>
      </c>
      <c r="Y322" s="104">
        <v>28234.556549072269</v>
      </c>
      <c r="Z322" s="104">
        <v>28343.477752685551</v>
      </c>
      <c r="AA322" s="104">
        <v>29122.622955322269</v>
      </c>
      <c r="AB322" s="104">
        <v>29117.400466918949</v>
      </c>
    </row>
    <row r="323" spans="1:28">
      <c r="A323" s="85" t="s">
        <v>25</v>
      </c>
      <c r="B323" s="74" t="s">
        <v>46</v>
      </c>
      <c r="C323" s="102">
        <v>29638.3</v>
      </c>
      <c r="D323" s="103">
        <v>39293</v>
      </c>
      <c r="E323" s="102">
        <v>39174</v>
      </c>
      <c r="F323" s="102">
        <v>39232</v>
      </c>
      <c r="G323" s="102">
        <v>39169</v>
      </c>
      <c r="H323" s="102">
        <v>39042</v>
      </c>
      <c r="I323" s="102">
        <v>39200</v>
      </c>
      <c r="J323" s="102">
        <v>39433</v>
      </c>
      <c r="K323" s="103">
        <v>39717</v>
      </c>
      <c r="L323" s="102">
        <v>39256</v>
      </c>
      <c r="M323" s="102">
        <v>39168</v>
      </c>
      <c r="N323" s="102">
        <v>39291</v>
      </c>
      <c r="O323" s="102">
        <v>39230</v>
      </c>
      <c r="P323" s="102">
        <v>39081</v>
      </c>
      <c r="Q323" s="103">
        <v>39521</v>
      </c>
      <c r="R323" s="102">
        <v>40519</v>
      </c>
      <c r="S323" s="102">
        <v>40979</v>
      </c>
      <c r="T323" s="102">
        <v>41085</v>
      </c>
      <c r="U323" s="102">
        <v>41135</v>
      </c>
      <c r="V323" s="102">
        <v>41137</v>
      </c>
      <c r="W323" s="103">
        <v>41113</v>
      </c>
      <c r="X323" s="102">
        <v>40479</v>
      </c>
      <c r="Y323" s="102">
        <v>40517</v>
      </c>
      <c r="Z323" s="102">
        <v>40795</v>
      </c>
      <c r="AA323" s="102">
        <v>40972</v>
      </c>
      <c r="AB323" s="102">
        <v>41117.171997070313</v>
      </c>
    </row>
    <row r="324" spans="1:28">
      <c r="A324" s="85" t="s">
        <v>48</v>
      </c>
      <c r="B324" s="74" t="s">
        <v>46</v>
      </c>
      <c r="C324" s="104">
        <v>3881.9977583730001</v>
      </c>
      <c r="D324" s="104">
        <v>3822.3427903667998</v>
      </c>
      <c r="E324" s="105">
        <v>3873.18804</v>
      </c>
      <c r="F324" s="104">
        <v>3968.1806499999998</v>
      </c>
      <c r="G324" s="104">
        <v>4027.21315</v>
      </c>
      <c r="H324" s="104">
        <v>4072.538399999999</v>
      </c>
      <c r="I324" s="104">
        <v>4144.55879</v>
      </c>
      <c r="J324" s="105">
        <v>4131.8517299999994</v>
      </c>
      <c r="K324" s="104">
        <v>4331.1487100000004</v>
      </c>
      <c r="L324" s="104">
        <v>4356.676190000001</v>
      </c>
      <c r="M324" s="104">
        <v>4518.5925254821777</v>
      </c>
      <c r="N324" s="104">
        <v>4621.0613555908203</v>
      </c>
      <c r="O324" s="104">
        <v>4666.8534317016602</v>
      </c>
      <c r="P324" s="104">
        <v>4730.7483577728271</v>
      </c>
      <c r="Q324" s="104">
        <v>4829.2685966491699</v>
      </c>
      <c r="R324" s="104">
        <v>4852.8332405090332</v>
      </c>
      <c r="S324" s="104">
        <v>4887.4438381195068</v>
      </c>
      <c r="T324" s="104">
        <v>4893.5431385040283</v>
      </c>
      <c r="U324" s="104">
        <v>4909.9774131774902</v>
      </c>
      <c r="V324" s="104">
        <v>4953.169958114624</v>
      </c>
      <c r="W324" s="104">
        <v>4944.5958690643311</v>
      </c>
      <c r="X324" s="104">
        <v>4858.8505764007568</v>
      </c>
      <c r="Y324" s="104">
        <v>4828.4040184020996</v>
      </c>
      <c r="Z324" s="104">
        <v>4783.9676895141602</v>
      </c>
      <c r="AA324" s="104">
        <v>4747.078031539917</v>
      </c>
      <c r="AB324" s="104">
        <v>4737.9706897735596</v>
      </c>
    </row>
    <row r="325" spans="1:28">
      <c r="A325" s="85" t="s">
        <v>34</v>
      </c>
      <c r="B325" s="74" t="s">
        <v>46</v>
      </c>
      <c r="C325" s="102" t="s">
        <v>193</v>
      </c>
      <c r="D325" s="102" t="s">
        <v>193</v>
      </c>
      <c r="E325" s="102">
        <v>4408.6999855041504</v>
      </c>
      <c r="F325" s="102">
        <v>4237.0999774932861</v>
      </c>
      <c r="G325" s="103">
        <v>4097.2999401092529</v>
      </c>
      <c r="H325" s="102">
        <v>4060.3999700546269</v>
      </c>
      <c r="I325" s="102">
        <v>4020.5</v>
      </c>
      <c r="J325" s="102">
        <v>3973.0000123977661</v>
      </c>
      <c r="K325" s="102">
        <v>3987.539945602417</v>
      </c>
      <c r="L325" s="102">
        <v>4071.4800081253052</v>
      </c>
      <c r="M325" s="102">
        <v>4095.2000417709351</v>
      </c>
      <c r="N325" s="102">
        <v>4083.6999988555908</v>
      </c>
      <c r="O325" s="103">
        <v>4089.0000152587891</v>
      </c>
      <c r="P325" s="102">
        <v>4141.5000085830688</v>
      </c>
      <c r="Q325" s="102">
        <v>4127.0999431610107</v>
      </c>
      <c r="R325" s="102">
        <v>4181.4999523162842</v>
      </c>
      <c r="S325" s="102">
        <v>4222.0000238418579</v>
      </c>
      <c r="T325" s="102">
        <v>4184.2000017166138</v>
      </c>
      <c r="U325" s="102">
        <v>4143.9000387191772</v>
      </c>
      <c r="V325" s="102">
        <v>4134.7999792098999</v>
      </c>
      <c r="W325" s="102">
        <v>4170.4999723434448</v>
      </c>
      <c r="X325" s="102">
        <v>4190.2000122070312</v>
      </c>
      <c r="Y325" s="102">
        <v>4264.7999958992004</v>
      </c>
      <c r="Z325" s="102">
        <v>4299.9999856948853</v>
      </c>
      <c r="AA325" s="102">
        <v>4412.6000194549561</v>
      </c>
      <c r="AB325" s="102">
        <v>4482.743971824646</v>
      </c>
    </row>
    <row r="326" spans="1:28">
      <c r="A326" s="85" t="s">
        <v>49</v>
      </c>
      <c r="B326" s="74" t="s">
        <v>46</v>
      </c>
      <c r="C326" s="104" t="s">
        <v>193</v>
      </c>
      <c r="D326" s="105">
        <v>132.94</v>
      </c>
      <c r="E326" s="104">
        <v>134.92099999999999</v>
      </c>
      <c r="F326" s="104">
        <v>136.54900000000001</v>
      </c>
      <c r="G326" s="104">
        <v>138.14500000000001</v>
      </c>
      <c r="H326" s="104">
        <v>141.49100000000001</v>
      </c>
      <c r="I326" s="104">
        <v>140.018</v>
      </c>
      <c r="J326" s="104">
        <v>140.506</v>
      </c>
      <c r="K326" s="104">
        <v>144.71700000000001</v>
      </c>
      <c r="L326" s="104">
        <v>149.62799999999999</v>
      </c>
      <c r="M326" s="104">
        <v>153.691</v>
      </c>
      <c r="N326" s="104">
        <v>156.15700000000001</v>
      </c>
      <c r="O326" s="104">
        <v>155.245</v>
      </c>
      <c r="P326" s="105">
        <v>156.24199999999999</v>
      </c>
      <c r="Q326" s="104">
        <v>155.114</v>
      </c>
      <c r="R326" s="104">
        <v>159.56100000000001</v>
      </c>
      <c r="S326" s="104">
        <v>168.7</v>
      </c>
      <c r="T326" s="104">
        <v>175.34700000000001</v>
      </c>
      <c r="U326" s="104">
        <v>177.476</v>
      </c>
      <c r="V326" s="104">
        <v>174.12799999999999</v>
      </c>
      <c r="W326" s="104">
        <v>173.69323845</v>
      </c>
      <c r="X326" s="104">
        <v>172.83799999999999</v>
      </c>
      <c r="Y326" s="104">
        <v>172.71880810499999</v>
      </c>
      <c r="Z326" s="104">
        <v>176.8283705711365</v>
      </c>
      <c r="AA326" s="104">
        <v>178.11700105667111</v>
      </c>
      <c r="AB326" s="104">
        <v>181.47900152206421</v>
      </c>
    </row>
    <row r="327" spans="1:28">
      <c r="A327" s="85" t="s">
        <v>50</v>
      </c>
      <c r="B327" s="74" t="s">
        <v>46</v>
      </c>
      <c r="C327" s="102">
        <v>1286.5999999999999</v>
      </c>
      <c r="D327" s="102">
        <v>1309.2</v>
      </c>
      <c r="E327" s="102">
        <v>1324.6</v>
      </c>
      <c r="F327" s="102">
        <v>1358.5</v>
      </c>
      <c r="G327" s="102">
        <v>1388.2</v>
      </c>
      <c r="H327" s="102">
        <v>1425.31</v>
      </c>
      <c r="I327" s="102">
        <v>1463.5</v>
      </c>
      <c r="J327" s="103">
        <v>1504.19</v>
      </c>
      <c r="K327" s="103">
        <v>1599.700012207031</v>
      </c>
      <c r="L327" s="102">
        <v>1674.7999906539919</v>
      </c>
      <c r="M327" s="102">
        <v>1733.9000148773191</v>
      </c>
      <c r="N327" s="102">
        <v>1774.499995231628</v>
      </c>
      <c r="O327" s="102">
        <v>1814.9999942779541</v>
      </c>
      <c r="P327" s="102">
        <v>1852.300003051758</v>
      </c>
      <c r="Q327" s="102">
        <v>1906.2000102996831</v>
      </c>
      <c r="R327" s="102">
        <v>2005.100011825562</v>
      </c>
      <c r="S327" s="102">
        <v>2093.7999877929692</v>
      </c>
      <c r="T327" s="102">
        <v>2199.299999237061</v>
      </c>
      <c r="U327" s="102">
        <v>2230.200008392334</v>
      </c>
      <c r="V327" s="102">
        <v>2203.500007629395</v>
      </c>
      <c r="W327" s="102">
        <v>2153.2000179290771</v>
      </c>
      <c r="X327" s="102">
        <v>2131.6999969482422</v>
      </c>
      <c r="Y327" s="102">
        <v>2110.6000099182129</v>
      </c>
      <c r="Z327" s="102">
        <v>2117.300004959106</v>
      </c>
      <c r="AA327" s="102">
        <v>2097.2999935150151</v>
      </c>
      <c r="AB327" s="102">
        <v>2103.3999919891362</v>
      </c>
    </row>
    <row r="328" spans="1:28">
      <c r="A328" s="85" t="s">
        <v>63</v>
      </c>
      <c r="B328" s="74" t="s">
        <v>46</v>
      </c>
      <c r="C328" s="104">
        <v>1822.97901725769</v>
      </c>
      <c r="D328" s="104">
        <v>1964.5889987945559</v>
      </c>
      <c r="E328" s="104">
        <v>2066.2099990844731</v>
      </c>
      <c r="F328" s="104">
        <v>2179.5130023956299</v>
      </c>
      <c r="G328" s="104">
        <v>2275.3870029449458</v>
      </c>
      <c r="H328" s="104">
        <v>2357.4620037078862</v>
      </c>
      <c r="I328" s="104">
        <v>2405.3269786834721</v>
      </c>
      <c r="J328" s="104">
        <v>2459.1629981994629</v>
      </c>
      <c r="K328" s="104">
        <v>2499.5200157165532</v>
      </c>
      <c r="L328" s="104">
        <v>2585.336002349854</v>
      </c>
      <c r="M328" s="104">
        <v>2689.9419898986821</v>
      </c>
      <c r="N328" s="104">
        <v>2754.2509918212891</v>
      </c>
      <c r="O328" s="104">
        <v>2779.6920051574712</v>
      </c>
      <c r="P328" s="104">
        <v>2846.5170135498051</v>
      </c>
      <c r="Q328" s="104">
        <v>2918.8810138702388</v>
      </c>
      <c r="R328" s="104">
        <v>2988.1819801330571</v>
      </c>
      <c r="S328" s="104">
        <v>3064.7880020141602</v>
      </c>
      <c r="T328" s="104">
        <v>3149.0100250244141</v>
      </c>
      <c r="U328" s="104">
        <v>3201.171989440918</v>
      </c>
      <c r="V328" s="104">
        <v>3299.4469909667969</v>
      </c>
      <c r="W328" s="104">
        <v>3367.0549926757808</v>
      </c>
      <c r="X328" s="104">
        <v>3403.53199005127</v>
      </c>
      <c r="Y328" s="104">
        <v>3469.8999862670898</v>
      </c>
      <c r="Z328" s="104">
        <v>3525.0000152587891</v>
      </c>
      <c r="AA328" s="104">
        <v>3615.6930160522461</v>
      </c>
      <c r="AB328" s="104">
        <v>3670.6329803466801</v>
      </c>
    </row>
    <row r="329" spans="1:28">
      <c r="A329" s="85" t="s">
        <v>29</v>
      </c>
      <c r="B329" s="74" t="s">
        <v>46</v>
      </c>
      <c r="C329" s="102">
        <v>23779</v>
      </c>
      <c r="D329" s="102">
        <v>23872</v>
      </c>
      <c r="E329" s="102">
        <v>23858</v>
      </c>
      <c r="F329" s="103">
        <v>22645</v>
      </c>
      <c r="G329" s="102">
        <v>22549</v>
      </c>
      <c r="H329" s="102">
        <v>22532</v>
      </c>
      <c r="I329" s="102">
        <v>22635</v>
      </c>
      <c r="J329" s="102">
        <v>22720</v>
      </c>
      <c r="K329" s="102">
        <v>23008</v>
      </c>
      <c r="L329" s="102">
        <v>23191</v>
      </c>
      <c r="M329" s="102">
        <v>23384.269</v>
      </c>
      <c r="N329" s="102">
        <v>23547.774000000001</v>
      </c>
      <c r="O329" s="102">
        <v>23723</v>
      </c>
      <c r="P329" s="103">
        <v>23876.258000000002</v>
      </c>
      <c r="Q329" s="103">
        <v>23958.171051025391</v>
      </c>
      <c r="R329" s="102">
        <v>23933.397125244141</v>
      </c>
      <c r="S329" s="102">
        <v>24037.623039245609</v>
      </c>
      <c r="T329" s="102">
        <v>23995.78163146973</v>
      </c>
      <c r="U329" s="102">
        <v>24356.516990661621</v>
      </c>
      <c r="V329" s="102">
        <v>24226.847129821781</v>
      </c>
      <c r="W329" s="102">
        <v>24202.92771148682</v>
      </c>
      <c r="X329" s="102">
        <v>24272.079093933109</v>
      </c>
      <c r="Y329" s="102">
        <v>24832.416854858398</v>
      </c>
      <c r="Z329" s="102">
        <v>24816.292976379402</v>
      </c>
      <c r="AA329" s="102">
        <v>25039.300994873051</v>
      </c>
      <c r="AB329" s="102">
        <v>24996.919036865231</v>
      </c>
    </row>
    <row r="330" spans="1:28">
      <c r="A330" s="85" t="s">
        <v>51</v>
      </c>
      <c r="B330" s="74" t="s">
        <v>46</v>
      </c>
      <c r="C330" s="104">
        <v>60350</v>
      </c>
      <c r="D330" s="104">
        <v>61170</v>
      </c>
      <c r="E330" s="104">
        <v>61700</v>
      </c>
      <c r="F330" s="104">
        <v>62000</v>
      </c>
      <c r="G330" s="104">
        <v>62110</v>
      </c>
      <c r="H330" s="104">
        <v>62210</v>
      </c>
      <c r="I330" s="104">
        <v>62550</v>
      </c>
      <c r="J330" s="104">
        <v>63120</v>
      </c>
      <c r="K330" s="104">
        <v>63070</v>
      </c>
      <c r="L330" s="104">
        <v>62840</v>
      </c>
      <c r="M330" s="104">
        <v>62730</v>
      </c>
      <c r="N330" s="104">
        <v>62610</v>
      </c>
      <c r="O330" s="104">
        <v>62000</v>
      </c>
      <c r="P330" s="104">
        <v>61780</v>
      </c>
      <c r="Q330" s="104">
        <v>61500</v>
      </c>
      <c r="R330" s="104">
        <v>61460</v>
      </c>
      <c r="S330" s="104">
        <v>61370</v>
      </c>
      <c r="T330" s="104">
        <v>61190</v>
      </c>
      <c r="U330" s="104">
        <v>60840</v>
      </c>
      <c r="V330" s="104">
        <v>60400</v>
      </c>
      <c r="W330" s="104">
        <v>60050</v>
      </c>
      <c r="X330" s="104">
        <v>57040</v>
      </c>
      <c r="Y330" s="104">
        <v>59460</v>
      </c>
      <c r="Z330" s="104">
        <v>59280</v>
      </c>
      <c r="AA330" s="104">
        <v>58920</v>
      </c>
      <c r="AB330" s="104">
        <v>58550</v>
      </c>
    </row>
    <row r="331" spans="1:28">
      <c r="A331" s="85" t="s">
        <v>52</v>
      </c>
      <c r="B331" s="74" t="s">
        <v>46</v>
      </c>
      <c r="C331" s="102">
        <v>17923</v>
      </c>
      <c r="D331" s="102">
        <v>18514</v>
      </c>
      <c r="E331" s="102">
        <v>18860</v>
      </c>
      <c r="F331" s="102">
        <v>19159</v>
      </c>
      <c r="G331" s="102">
        <v>19660</v>
      </c>
      <c r="H331" s="102">
        <v>20105</v>
      </c>
      <c r="I331" s="102">
        <v>20492</v>
      </c>
      <c r="J331" s="102">
        <v>20914</v>
      </c>
      <c r="K331" s="102">
        <v>20582</v>
      </c>
      <c r="L331" s="103">
        <v>20738</v>
      </c>
      <c r="M331" s="102">
        <v>21127.9</v>
      </c>
      <c r="N331" s="102">
        <v>21395.8</v>
      </c>
      <c r="O331" s="102">
        <v>21759</v>
      </c>
      <c r="P331" s="102">
        <v>21810.1</v>
      </c>
      <c r="Q331" s="102">
        <v>22165</v>
      </c>
      <c r="R331" s="103">
        <v>22381.8</v>
      </c>
      <c r="S331" s="102">
        <v>22533</v>
      </c>
      <c r="T331" s="102">
        <v>22692</v>
      </c>
      <c r="U331" s="102">
        <v>22808</v>
      </c>
      <c r="V331" s="102">
        <v>22830</v>
      </c>
      <c r="W331" s="102">
        <v>23162</v>
      </c>
      <c r="X331" s="102">
        <v>23438</v>
      </c>
      <c r="Y331" s="102">
        <v>23679.1</v>
      </c>
      <c r="Z331" s="102">
        <v>23946.199905395511</v>
      </c>
      <c r="AA331" s="102">
        <v>24490.800163269039</v>
      </c>
      <c r="AB331" s="102">
        <v>24825.800163269039</v>
      </c>
    </row>
    <row r="332" spans="1:28">
      <c r="A332" s="75" t="s">
        <v>31</v>
      </c>
      <c r="B332" s="74" t="s">
        <v>46</v>
      </c>
      <c r="C332" s="104" t="s">
        <v>193</v>
      </c>
      <c r="D332" s="104" t="s">
        <v>193</v>
      </c>
      <c r="E332" s="104" t="s">
        <v>193</v>
      </c>
      <c r="F332" s="104" t="s">
        <v>193</v>
      </c>
      <c r="G332" s="104" t="s">
        <v>193</v>
      </c>
      <c r="H332" s="104" t="s">
        <v>193</v>
      </c>
      <c r="I332" s="104" t="s">
        <v>193</v>
      </c>
      <c r="J332" s="104" t="s">
        <v>193</v>
      </c>
      <c r="K332" s="104" t="s">
        <v>193</v>
      </c>
      <c r="L332" s="104" t="s">
        <v>193</v>
      </c>
      <c r="M332" s="104">
        <v>1072.462876319885</v>
      </c>
      <c r="N332" s="104">
        <v>1060.431450843811</v>
      </c>
      <c r="O332" s="104">
        <v>1064.3987770080571</v>
      </c>
      <c r="P332" s="104">
        <v>1063.4379806518559</v>
      </c>
      <c r="Q332" s="104">
        <v>1062.5141000747681</v>
      </c>
      <c r="R332" s="104">
        <v>1048.945871353149</v>
      </c>
      <c r="S332" s="104">
        <v>1068.6004276275639</v>
      </c>
      <c r="T332" s="104">
        <v>1082.5756635665889</v>
      </c>
      <c r="U332" s="104">
        <v>1096.9169759750371</v>
      </c>
      <c r="V332" s="104">
        <v>1068.747934818268</v>
      </c>
      <c r="W332" s="104">
        <v>1033.570856571198</v>
      </c>
      <c r="X332" s="104">
        <v>1006.741037845612</v>
      </c>
      <c r="Y332" s="104">
        <v>1006.150383472443</v>
      </c>
      <c r="Z332" s="104">
        <v>985.90411472320557</v>
      </c>
      <c r="AA332" s="104">
        <v>965.77400660514832</v>
      </c>
      <c r="AB332" s="104">
        <v>965.20825242996216</v>
      </c>
    </row>
    <row r="333" spans="1:28">
      <c r="A333" s="85" t="s">
        <v>33</v>
      </c>
      <c r="B333" s="74" t="s">
        <v>46</v>
      </c>
      <c r="C333" s="102">
        <v>158.58258613530001</v>
      </c>
      <c r="D333" s="102">
        <v>163.7979454625</v>
      </c>
      <c r="E333" s="103">
        <v>166.80269000000001</v>
      </c>
      <c r="F333" s="102">
        <v>167.61483000000001</v>
      </c>
      <c r="G333" s="102">
        <v>169.34863000000001</v>
      </c>
      <c r="H333" s="102">
        <v>165.86136999999999</v>
      </c>
      <c r="I333" s="102">
        <v>169.80532000000011</v>
      </c>
      <c r="J333" s="102">
        <v>172.30090999999999</v>
      </c>
      <c r="K333" s="102">
        <v>174.54463999999999</v>
      </c>
      <c r="L333" s="102">
        <v>179.73410000000001</v>
      </c>
      <c r="M333" s="102">
        <v>184.26482039690021</v>
      </c>
      <c r="N333" s="102">
        <v>188.30240923166281</v>
      </c>
      <c r="O333" s="103">
        <v>192.5514665842056</v>
      </c>
      <c r="P333" s="103">
        <v>193.36326998472211</v>
      </c>
      <c r="Q333" s="102">
        <v>198.13100957870481</v>
      </c>
      <c r="R333" s="102">
        <v>202.2836597561836</v>
      </c>
      <c r="S333" s="102">
        <v>204.64875102043149</v>
      </c>
      <c r="T333" s="102">
        <v>211.18855363130569</v>
      </c>
      <c r="U333" s="102">
        <v>212.5828786492348</v>
      </c>
      <c r="V333" s="102">
        <v>226.53075778484339</v>
      </c>
      <c r="W333" s="102">
        <v>228.67741721868521</v>
      </c>
      <c r="X333" s="102">
        <v>233.96455067396161</v>
      </c>
      <c r="Y333" s="102">
        <v>246.463338971138</v>
      </c>
      <c r="Z333" s="102">
        <v>250.91508650779721</v>
      </c>
      <c r="AA333" s="102">
        <v>257.99522733688349</v>
      </c>
      <c r="AB333" s="102">
        <v>273.50114870071411</v>
      </c>
    </row>
    <row r="334" spans="1:28">
      <c r="A334" s="85" t="s">
        <v>53</v>
      </c>
      <c r="B334" s="74" t="s">
        <v>46</v>
      </c>
      <c r="C334" s="104" t="s">
        <v>193</v>
      </c>
      <c r="D334" s="104">
        <v>28905.800155639648</v>
      </c>
      <c r="E334" s="105">
        <v>29879.29991149902</v>
      </c>
      <c r="F334" s="104">
        <v>30928.49983215332</v>
      </c>
      <c r="G334" s="105">
        <v>31819.500350952148</v>
      </c>
      <c r="H334" s="104">
        <v>33170.200042724609</v>
      </c>
      <c r="I334" s="104">
        <v>33944.800231933586</v>
      </c>
      <c r="J334" s="104">
        <v>35350.2998046875</v>
      </c>
      <c r="K334" s="104">
        <v>36087.099761962891</v>
      </c>
      <c r="L334" s="104">
        <v>36119.199768066414</v>
      </c>
      <c r="M334" s="105">
        <v>36988.2001953125</v>
      </c>
      <c r="N334" s="104">
        <v>36983.600036621086</v>
      </c>
      <c r="O334" s="104">
        <v>37916.399810791023</v>
      </c>
      <c r="P334" s="104">
        <v>38284.899993896477</v>
      </c>
      <c r="Q334" s="104">
        <v>39991.299987792969</v>
      </c>
      <c r="R334" s="104">
        <v>41208.94580078125</v>
      </c>
      <c r="S334" s="104">
        <v>42579.741119384773</v>
      </c>
      <c r="T334" s="104">
        <v>43569.943115234382</v>
      </c>
      <c r="U334" s="104">
        <v>44750.342987060547</v>
      </c>
      <c r="V334" s="104">
        <v>45288.971069335938</v>
      </c>
      <c r="W334" s="104">
        <v>46856.664916992188</v>
      </c>
      <c r="X334" s="104">
        <v>47209.703491210938</v>
      </c>
      <c r="Y334" s="104">
        <v>49128.491088867188</v>
      </c>
      <c r="Z334" s="104">
        <v>49534.291015625</v>
      </c>
      <c r="AA334" s="104">
        <v>49400.930236816414</v>
      </c>
      <c r="AB334" s="104">
        <v>50013.609375</v>
      </c>
    </row>
    <row r="335" spans="1:28">
      <c r="A335" s="85" t="s">
        <v>36</v>
      </c>
      <c r="B335" s="74" t="s">
        <v>46</v>
      </c>
      <c r="C335" s="102">
        <v>6871</v>
      </c>
      <c r="D335" s="102">
        <v>7010</v>
      </c>
      <c r="E335" s="102">
        <v>6984</v>
      </c>
      <c r="F335" s="102">
        <v>7085</v>
      </c>
      <c r="G335" s="102">
        <v>7184</v>
      </c>
      <c r="H335" s="102">
        <v>7359</v>
      </c>
      <c r="I335" s="102">
        <v>7435</v>
      </c>
      <c r="J335" s="102">
        <v>7590</v>
      </c>
      <c r="K335" s="102">
        <v>7705</v>
      </c>
      <c r="L335" s="102">
        <v>7832</v>
      </c>
      <c r="M335" s="102">
        <v>7977</v>
      </c>
      <c r="N335" s="102">
        <v>8044</v>
      </c>
      <c r="O335" s="102">
        <v>8184</v>
      </c>
      <c r="P335" s="102">
        <v>8143</v>
      </c>
      <c r="Q335" s="102">
        <v>8187</v>
      </c>
      <c r="R335" s="102">
        <v>8256</v>
      </c>
      <c r="S335" s="102">
        <v>8304</v>
      </c>
      <c r="T335" s="102">
        <v>8459</v>
      </c>
      <c r="U335" s="102">
        <v>8605</v>
      </c>
      <c r="V335" s="102">
        <v>8646</v>
      </c>
      <c r="W335" s="102">
        <v>8617</v>
      </c>
      <c r="X335" s="102">
        <v>8615</v>
      </c>
      <c r="Y335" s="102">
        <v>8713.9940000000006</v>
      </c>
      <c r="Z335" s="102">
        <v>8774.6399993896484</v>
      </c>
      <c r="AA335" s="102">
        <v>8707.5312652587891</v>
      </c>
      <c r="AB335" s="102">
        <v>8718.9920196533203</v>
      </c>
    </row>
    <row r="336" spans="1:28">
      <c r="A336" s="85" t="s">
        <v>54</v>
      </c>
      <c r="B336" s="74" t="s">
        <v>46</v>
      </c>
      <c r="C336" s="104">
        <v>1644.300004959106</v>
      </c>
      <c r="D336" s="104">
        <v>1665.800026893616</v>
      </c>
      <c r="E336" s="104">
        <v>1674.1999921798711</v>
      </c>
      <c r="F336" s="104">
        <v>1692.1000194549561</v>
      </c>
      <c r="G336" s="104">
        <v>1734.500011444092</v>
      </c>
      <c r="H336" s="104">
        <v>1779.199974060059</v>
      </c>
      <c r="I336" s="104">
        <v>1830.1000061035161</v>
      </c>
      <c r="J336" s="104">
        <v>1853.000003814697</v>
      </c>
      <c r="K336" s="105">
        <v>1858.9999847412109</v>
      </c>
      <c r="L336" s="104">
        <v>1869.200016021729</v>
      </c>
      <c r="M336" s="104">
        <v>1883.899991989136</v>
      </c>
      <c r="N336" s="104">
        <v>1913.3999786376951</v>
      </c>
      <c r="O336" s="104">
        <v>1968.400009155273</v>
      </c>
      <c r="P336" s="104">
        <v>2006.200016021729</v>
      </c>
      <c r="Q336" s="104">
        <v>2055.8999900817871</v>
      </c>
      <c r="R336" s="104">
        <v>2109.599990844727</v>
      </c>
      <c r="S336" s="104">
        <v>2154.500007629395</v>
      </c>
      <c r="T336" s="104">
        <v>2179.8999938964839</v>
      </c>
      <c r="U336" s="104">
        <v>2192.1000213623051</v>
      </c>
      <c r="V336" s="104">
        <v>2204.5</v>
      </c>
      <c r="W336" s="104">
        <v>2216.3999862670898</v>
      </c>
      <c r="X336" s="104">
        <v>2235.400009155273</v>
      </c>
      <c r="Y336" s="104">
        <v>2231.8000030517578</v>
      </c>
      <c r="Z336" s="104">
        <v>2251.8000183105469</v>
      </c>
      <c r="AA336" s="104">
        <v>2314.2000045776372</v>
      </c>
      <c r="AB336" s="104">
        <v>2359.7999954223628</v>
      </c>
    </row>
    <row r="337" spans="1:28">
      <c r="A337" s="85" t="s">
        <v>55</v>
      </c>
      <c r="B337" s="74" t="s">
        <v>46</v>
      </c>
      <c r="C337" s="102">
        <v>2076</v>
      </c>
      <c r="D337" s="102">
        <v>2068</v>
      </c>
      <c r="E337" s="102">
        <v>2079</v>
      </c>
      <c r="F337" s="102">
        <v>2078</v>
      </c>
      <c r="G337" s="102">
        <v>2101</v>
      </c>
      <c r="H337" s="103">
        <v>2142</v>
      </c>
      <c r="I337" s="103">
        <v>2203</v>
      </c>
      <c r="J337" s="102">
        <v>2245</v>
      </c>
      <c r="K337" s="102">
        <v>2283</v>
      </c>
      <c r="L337" s="102">
        <v>2295</v>
      </c>
      <c r="M337" s="102">
        <v>2315</v>
      </c>
      <c r="N337" s="102">
        <v>2318</v>
      </c>
      <c r="O337" s="102">
        <v>2336</v>
      </c>
      <c r="P337" s="102">
        <v>2327</v>
      </c>
      <c r="Q337" s="102">
        <v>2336</v>
      </c>
      <c r="R337" s="102">
        <v>2352.3330000000001</v>
      </c>
      <c r="S337" s="102">
        <v>2400.1999999999998</v>
      </c>
      <c r="T337" s="102">
        <v>2455.3000000000002</v>
      </c>
      <c r="U337" s="102">
        <v>2534.6</v>
      </c>
      <c r="V337" s="102">
        <v>2526.6999999999998</v>
      </c>
      <c r="W337" s="102">
        <v>2532.4</v>
      </c>
      <c r="X337" s="102">
        <v>2553.5</v>
      </c>
      <c r="Y337" s="102">
        <v>2597.1</v>
      </c>
      <c r="Z337" s="102">
        <v>2621.6999893188481</v>
      </c>
      <c r="AA337" s="102">
        <v>2643.2999954223628</v>
      </c>
      <c r="AB337" s="102">
        <v>2674.5999984741211</v>
      </c>
    </row>
    <row r="338" spans="1:28">
      <c r="A338" s="85" t="s">
        <v>38</v>
      </c>
      <c r="B338" s="74" t="s">
        <v>46</v>
      </c>
      <c r="C338" s="104" t="s">
        <v>193</v>
      </c>
      <c r="D338" s="104" t="s">
        <v>193</v>
      </c>
      <c r="E338" s="105">
        <v>16960.25</v>
      </c>
      <c r="F338" s="104">
        <v>16772.5</v>
      </c>
      <c r="G338" s="104">
        <v>16611</v>
      </c>
      <c r="H338" s="104">
        <v>16557.5</v>
      </c>
      <c r="I338" s="104">
        <v>16573.25</v>
      </c>
      <c r="J338" s="104">
        <v>16611.833333333339</v>
      </c>
      <c r="K338" s="104">
        <v>16563.746139526371</v>
      </c>
      <c r="L338" s="105">
        <v>16654</v>
      </c>
      <c r="M338" s="105">
        <v>16927</v>
      </c>
      <c r="N338" s="104">
        <v>17005</v>
      </c>
      <c r="O338" s="105">
        <v>16873.2</v>
      </c>
      <c r="P338" s="104">
        <v>16631</v>
      </c>
      <c r="Q338" s="104">
        <v>16710.599999999999</v>
      </c>
      <c r="R338" s="104">
        <v>16852.8</v>
      </c>
      <c r="S338" s="104">
        <v>16678.599999999999</v>
      </c>
      <c r="T338" s="104">
        <v>16610.5</v>
      </c>
      <c r="U338" s="104">
        <v>16764.7</v>
      </c>
      <c r="V338" s="104">
        <v>17038.900000000001</v>
      </c>
      <c r="W338" s="104">
        <v>16879</v>
      </c>
      <c r="X338" s="104">
        <v>16968.5</v>
      </c>
      <c r="Y338" s="104">
        <v>17085.5</v>
      </c>
      <c r="Z338" s="104">
        <v>17101.50006484985</v>
      </c>
      <c r="AA338" s="104">
        <v>17153.099903106689</v>
      </c>
      <c r="AB338" s="104">
        <v>17110.25462722778</v>
      </c>
    </row>
    <row r="339" spans="1:28">
      <c r="A339" s="85" t="s">
        <v>56</v>
      </c>
      <c r="B339" s="74" t="s">
        <v>46</v>
      </c>
      <c r="C339" s="102">
        <v>4716.3</v>
      </c>
      <c r="D339" s="103">
        <v>4815.1000000000004</v>
      </c>
      <c r="E339" s="102">
        <v>4549.0000000000009</v>
      </c>
      <c r="F339" s="102">
        <v>4521.8</v>
      </c>
      <c r="G339" s="102">
        <v>4565.2000000000007</v>
      </c>
      <c r="H339" s="102">
        <v>4542.3999999999996</v>
      </c>
      <c r="I339" s="102">
        <v>4538.7</v>
      </c>
      <c r="J339" s="103">
        <v>4575.1000000000004</v>
      </c>
      <c r="K339" s="103">
        <v>4827.5999984741211</v>
      </c>
      <c r="L339" s="102">
        <v>4871.8999862670898</v>
      </c>
      <c r="M339" s="102">
        <v>4947.0999603271484</v>
      </c>
      <c r="N339" s="102">
        <v>5022.9000396728516</v>
      </c>
      <c r="O339" s="102">
        <v>5085.5000076293954</v>
      </c>
      <c r="P339" s="102">
        <v>5104.6999473571777</v>
      </c>
      <c r="Q339" s="102">
        <v>5100.5000343322754</v>
      </c>
      <c r="R339" s="102">
        <v>5136.0999946594238</v>
      </c>
      <c r="S339" s="102">
        <v>5170.9000053405762</v>
      </c>
      <c r="T339" s="102">
        <v>5196.0000343322754</v>
      </c>
      <c r="U339" s="102">
        <v>5203.4000282287598</v>
      </c>
      <c r="V339" s="102">
        <v>5161</v>
      </c>
      <c r="W339" s="102">
        <v>5165.8999347686768</v>
      </c>
      <c r="X339" s="102">
        <v>5138.2999954223633</v>
      </c>
      <c r="Y339" s="102">
        <v>5087.1999607086182</v>
      </c>
      <c r="Z339" s="102">
        <v>5009.7000045776367</v>
      </c>
      <c r="AA339" s="102">
        <v>4976.3000087738037</v>
      </c>
      <c r="AB339" s="102">
        <v>4949.5000400543213</v>
      </c>
    </row>
    <row r="340" spans="1:28">
      <c r="A340" s="85" t="s">
        <v>57</v>
      </c>
      <c r="B340" s="74" t="s">
        <v>46</v>
      </c>
      <c r="C340" s="104" t="s">
        <v>193</v>
      </c>
      <c r="D340" s="104" t="s">
        <v>193</v>
      </c>
      <c r="E340" s="104" t="s">
        <v>193</v>
      </c>
      <c r="F340" s="104" t="s">
        <v>193</v>
      </c>
      <c r="G340" s="104">
        <v>2434.3000000000002</v>
      </c>
      <c r="H340" s="104">
        <v>2460.8000000000002</v>
      </c>
      <c r="I340" s="104">
        <v>2500.6</v>
      </c>
      <c r="J340" s="105">
        <v>2496</v>
      </c>
      <c r="K340" s="104">
        <v>2508.3000000000002</v>
      </c>
      <c r="L340" s="105">
        <v>2541.8000000000002</v>
      </c>
      <c r="M340" s="104">
        <v>2580.5</v>
      </c>
      <c r="N340" s="104">
        <v>2625.5000000000009</v>
      </c>
      <c r="O340" s="105">
        <v>2608</v>
      </c>
      <c r="P340" s="104">
        <v>2616.5</v>
      </c>
      <c r="Q340" s="104">
        <v>2642.7</v>
      </c>
      <c r="R340" s="104">
        <v>2634.4</v>
      </c>
      <c r="S340" s="104">
        <v>2647.4</v>
      </c>
      <c r="T340" s="104">
        <v>2641.7139999999999</v>
      </c>
      <c r="U340" s="104">
        <v>2680.6930000000002</v>
      </c>
      <c r="V340" s="104">
        <v>2680.1219999999998</v>
      </c>
      <c r="W340" s="104">
        <v>2695.7697499999999</v>
      </c>
      <c r="X340" s="104">
        <v>2667.4925174713139</v>
      </c>
      <c r="Y340" s="104">
        <v>2694.2862224578862</v>
      </c>
      <c r="Z340" s="104">
        <v>2703.0752401351929</v>
      </c>
      <c r="AA340" s="104">
        <v>2706.9719862937932</v>
      </c>
      <c r="AB340" s="104">
        <v>2718.7610249519348</v>
      </c>
    </row>
    <row r="341" spans="1:28">
      <c r="A341" s="75" t="s">
        <v>40</v>
      </c>
      <c r="B341" s="74" t="s">
        <v>46</v>
      </c>
      <c r="C341" s="102" t="s">
        <v>193</v>
      </c>
      <c r="D341" s="102" t="s">
        <v>193</v>
      </c>
      <c r="E341" s="102" t="s">
        <v>193</v>
      </c>
      <c r="F341" s="102" t="s">
        <v>193</v>
      </c>
      <c r="G341" s="102" t="s">
        <v>193</v>
      </c>
      <c r="H341" s="102" t="s">
        <v>193</v>
      </c>
      <c r="I341" s="102" t="s">
        <v>193</v>
      </c>
      <c r="J341" s="102" t="s">
        <v>193</v>
      </c>
      <c r="K341" s="102" t="s">
        <v>193</v>
      </c>
      <c r="L341" s="102" t="s">
        <v>193</v>
      </c>
      <c r="M341" s="102">
        <v>942.3233528137207</v>
      </c>
      <c r="N341" s="102">
        <v>952.95434379577637</v>
      </c>
      <c r="O341" s="102">
        <v>950.22769451141357</v>
      </c>
      <c r="P341" s="102">
        <v>943.02758693695068</v>
      </c>
      <c r="Q341" s="102">
        <v>980.69518852233887</v>
      </c>
      <c r="R341" s="102">
        <v>990.93050384521484</v>
      </c>
      <c r="S341" s="102">
        <v>997.49441337585449</v>
      </c>
      <c r="T341" s="102">
        <v>1006.864476203919</v>
      </c>
      <c r="U341" s="102">
        <v>1020.730689048767</v>
      </c>
      <c r="V341" s="102">
        <v>1015.789845943451</v>
      </c>
      <c r="W341" s="102">
        <v>1016.872475147247</v>
      </c>
      <c r="X341" s="102">
        <v>998.07990980148315</v>
      </c>
      <c r="Y341" s="102">
        <v>996.0561203956604</v>
      </c>
      <c r="Z341" s="102">
        <v>989.87546539306641</v>
      </c>
      <c r="AA341" s="102">
        <v>990.60314130783081</v>
      </c>
      <c r="AB341" s="102">
        <v>991.90486574172974</v>
      </c>
    </row>
    <row r="342" spans="1:28">
      <c r="A342" s="85" t="s">
        <v>27</v>
      </c>
      <c r="B342" s="74" t="s">
        <v>46</v>
      </c>
      <c r="C342" s="104">
        <v>15553.8</v>
      </c>
      <c r="D342" s="105">
        <v>15693.2</v>
      </c>
      <c r="E342" s="104">
        <v>15763.5</v>
      </c>
      <c r="F342" s="104">
        <v>15921.4</v>
      </c>
      <c r="G342" s="104">
        <v>16126.7</v>
      </c>
      <c r="H342" s="105">
        <v>16264.4</v>
      </c>
      <c r="I342" s="104">
        <v>16536.8</v>
      </c>
      <c r="J342" s="104">
        <v>16780.2</v>
      </c>
      <c r="K342" s="105">
        <v>17003.5</v>
      </c>
      <c r="L342" s="105">
        <v>17299.8</v>
      </c>
      <c r="M342" s="105">
        <v>17831.400000000001</v>
      </c>
      <c r="N342" s="104">
        <v>17746.099999999999</v>
      </c>
      <c r="O342" s="104">
        <v>18855.699981689449</v>
      </c>
      <c r="P342" s="104">
        <v>19632.100021362308</v>
      </c>
      <c r="Q342" s="105">
        <v>20263.82008361816</v>
      </c>
      <c r="R342" s="104">
        <v>20998.270034790039</v>
      </c>
      <c r="S342" s="104">
        <v>21630.649932861332</v>
      </c>
      <c r="T342" s="104">
        <v>22280.919952392582</v>
      </c>
      <c r="U342" s="105">
        <v>22908.500152587891</v>
      </c>
      <c r="V342" s="105">
        <v>23106.729736328129</v>
      </c>
      <c r="W342" s="104">
        <v>23209.979965209961</v>
      </c>
      <c r="X342" s="104">
        <v>23280.440093994141</v>
      </c>
      <c r="Y342" s="104">
        <v>23281.390045166019</v>
      </c>
      <c r="Z342" s="104">
        <v>23043.369895935059</v>
      </c>
      <c r="AA342" s="104">
        <v>22813.589851379402</v>
      </c>
      <c r="AB342" s="104">
        <v>22767.130187988281</v>
      </c>
    </row>
    <row r="343" spans="1:28">
      <c r="A343" s="85" t="s">
        <v>43</v>
      </c>
      <c r="B343" s="74" t="s">
        <v>46</v>
      </c>
      <c r="C343" s="102">
        <v>4568</v>
      </c>
      <c r="D343" s="102">
        <v>4545</v>
      </c>
      <c r="E343" s="102">
        <v>4468</v>
      </c>
      <c r="F343" s="103">
        <v>4378</v>
      </c>
      <c r="G343" s="102">
        <v>4353</v>
      </c>
      <c r="H343" s="102">
        <v>4388</v>
      </c>
      <c r="I343" s="102">
        <v>4403</v>
      </c>
      <c r="J343" s="102">
        <v>4366</v>
      </c>
      <c r="K343" s="102">
        <v>4345</v>
      </c>
      <c r="L343" s="102">
        <v>4382</v>
      </c>
      <c r="M343" s="102">
        <v>4427.8999999999996</v>
      </c>
      <c r="N343" s="102">
        <v>4473</v>
      </c>
      <c r="O343" s="102">
        <v>4491.1000000000004</v>
      </c>
      <c r="P343" s="102">
        <v>4506.5</v>
      </c>
      <c r="Q343" s="103">
        <v>4518.8999999999996</v>
      </c>
      <c r="R343" s="102">
        <v>4629.6000000000004</v>
      </c>
      <c r="S343" s="102">
        <v>4678.5</v>
      </c>
      <c r="T343" s="102">
        <v>4750.3400000000011</v>
      </c>
      <c r="U343" s="102">
        <v>4797.49</v>
      </c>
      <c r="V343" s="102">
        <v>4797.6399999999994</v>
      </c>
      <c r="W343" s="102">
        <v>4824</v>
      </c>
      <c r="X343" s="102">
        <v>4884.8999999999996</v>
      </c>
      <c r="Y343" s="102">
        <v>4906.9000000000015</v>
      </c>
      <c r="Z343" s="102">
        <v>4960.3000106811523</v>
      </c>
      <c r="AA343" s="102">
        <v>5001.7999954223633</v>
      </c>
      <c r="AB343" s="102">
        <v>5039.5999526977539</v>
      </c>
    </row>
    <row r="344" spans="1:28">
      <c r="A344" s="85" t="s">
        <v>58</v>
      </c>
      <c r="B344" s="74" t="s">
        <v>46</v>
      </c>
      <c r="C344" s="104" t="s">
        <v>193</v>
      </c>
      <c r="D344" s="104">
        <v>3691.4270172119141</v>
      </c>
      <c r="E344" s="104">
        <v>3749.1450347900391</v>
      </c>
      <c r="F344" s="104">
        <v>3777.9939727783199</v>
      </c>
      <c r="G344" s="104">
        <v>3756.974014282227</v>
      </c>
      <c r="H344" s="104">
        <v>3779.5610160827641</v>
      </c>
      <c r="I344" s="104">
        <v>3818.9190216064449</v>
      </c>
      <c r="J344" s="104">
        <v>3829.4310111999512</v>
      </c>
      <c r="K344" s="104">
        <v>3876.4659996032719</v>
      </c>
      <c r="L344" s="104">
        <v>3879.6849594116211</v>
      </c>
      <c r="M344" s="104">
        <v>3880.7399940490718</v>
      </c>
      <c r="N344" s="104">
        <v>3936.1000213623051</v>
      </c>
      <c r="O344" s="104">
        <v>3984.2139663696289</v>
      </c>
      <c r="P344" s="104">
        <v>4026.057998657227</v>
      </c>
      <c r="Q344" s="104">
        <v>4043.2319946289058</v>
      </c>
      <c r="R344" s="104">
        <v>4071.157981872559</v>
      </c>
      <c r="S344" s="104">
        <v>4121.5850067138672</v>
      </c>
      <c r="T344" s="104">
        <v>4170.2280197143564</v>
      </c>
      <c r="U344" s="104">
        <v>4256.8150024414062</v>
      </c>
      <c r="V344" s="104">
        <v>4322.3369979858398</v>
      </c>
      <c r="W344" s="104">
        <v>4360.6069946289062</v>
      </c>
      <c r="X344" s="104">
        <v>4415.114990234375</v>
      </c>
      <c r="Y344" s="104">
        <v>4457.275016784668</v>
      </c>
      <c r="Z344" s="104">
        <v>4513.0690002441406</v>
      </c>
      <c r="AA344" s="104">
        <v>4580.4499969482422</v>
      </c>
      <c r="AB344" s="104">
        <v>4644.5060043334961</v>
      </c>
    </row>
    <row r="345" spans="1:28">
      <c r="A345" s="85" t="s">
        <v>59</v>
      </c>
      <c r="B345" s="74" t="s">
        <v>46</v>
      </c>
      <c r="C345" s="102">
        <v>19641</v>
      </c>
      <c r="D345" s="102">
        <v>20533</v>
      </c>
      <c r="E345" s="102">
        <v>20746</v>
      </c>
      <c r="F345" s="102">
        <v>19872</v>
      </c>
      <c r="G345" s="102">
        <v>21330</v>
      </c>
      <c r="H345" s="102">
        <v>21649</v>
      </c>
      <c r="I345" s="102">
        <v>22020</v>
      </c>
      <c r="J345" s="102">
        <v>22090</v>
      </c>
      <c r="K345" s="102">
        <v>22624</v>
      </c>
      <c r="L345" s="102">
        <v>23055</v>
      </c>
      <c r="M345" s="103">
        <v>22331</v>
      </c>
      <c r="N345" s="102">
        <v>22734</v>
      </c>
      <c r="O345" s="102">
        <v>23117</v>
      </c>
      <c r="P345" s="102">
        <v>22964</v>
      </c>
      <c r="Q345" s="102">
        <v>21378</v>
      </c>
      <c r="R345" s="102">
        <v>21849</v>
      </c>
      <c r="S345" s="102">
        <v>22202</v>
      </c>
      <c r="T345" s="102">
        <v>22575</v>
      </c>
      <c r="U345" s="102">
        <v>23241</v>
      </c>
      <c r="V345" s="102">
        <v>24165</v>
      </c>
      <c r="W345" s="102">
        <v>25042</v>
      </c>
      <c r="X345" s="102">
        <v>26066</v>
      </c>
      <c r="Y345" s="102">
        <v>26685</v>
      </c>
      <c r="Z345" s="102">
        <v>27600</v>
      </c>
      <c r="AA345" s="102">
        <v>28098</v>
      </c>
      <c r="AB345" s="102">
        <v>28931</v>
      </c>
    </row>
    <row r="346" spans="1:28">
      <c r="A346" s="85" t="s">
        <v>60</v>
      </c>
      <c r="B346" s="74" t="s">
        <v>46</v>
      </c>
      <c r="C346" s="104">
        <v>28325.142</v>
      </c>
      <c r="D346" s="104">
        <v>28081</v>
      </c>
      <c r="E346" s="104">
        <v>27802</v>
      </c>
      <c r="F346" s="105">
        <v>27658</v>
      </c>
      <c r="G346" s="104">
        <v>27613</v>
      </c>
      <c r="H346" s="104">
        <v>27567</v>
      </c>
      <c r="I346" s="104">
        <v>27701</v>
      </c>
      <c r="J346" s="104">
        <v>27805</v>
      </c>
      <c r="K346" s="104">
        <v>27765</v>
      </c>
      <c r="L346" s="104">
        <v>28032</v>
      </c>
      <c r="M346" s="104">
        <v>28273</v>
      </c>
      <c r="N346" s="104">
        <v>28346</v>
      </c>
      <c r="O346" s="104">
        <v>28853.777191162109</v>
      </c>
      <c r="P346" s="104">
        <v>29057.474914550781</v>
      </c>
      <c r="Q346" s="104">
        <v>29241.625823974609</v>
      </c>
      <c r="R346" s="104">
        <v>29543.042144775391</v>
      </c>
      <c r="S346" s="104">
        <v>30046.47222900391</v>
      </c>
      <c r="T346" s="104">
        <v>30220.41986083984</v>
      </c>
      <c r="U346" s="104">
        <v>30573.991394042969</v>
      </c>
      <c r="V346" s="104">
        <v>30666.69329833984</v>
      </c>
      <c r="W346" s="104">
        <v>30715.249206542969</v>
      </c>
      <c r="X346" s="104">
        <v>30961.428100585941</v>
      </c>
      <c r="Y346" s="104">
        <v>31162.303405761719</v>
      </c>
      <c r="Z346" s="104">
        <v>31296.42486572266</v>
      </c>
      <c r="AA346" s="104">
        <v>31512.501831054691</v>
      </c>
      <c r="AB346" s="104">
        <v>31605.5859375</v>
      </c>
    </row>
    <row r="347" spans="1:28">
      <c r="A347" s="85" t="s">
        <v>61</v>
      </c>
      <c r="B347" s="74" t="s">
        <v>46</v>
      </c>
      <c r="C347" s="102">
        <v>122390</v>
      </c>
      <c r="D347" s="102">
        <v>122933</v>
      </c>
      <c r="E347" s="102">
        <v>124631</v>
      </c>
      <c r="F347" s="102">
        <v>125763</v>
      </c>
      <c r="G347" s="103">
        <v>127223</v>
      </c>
      <c r="H347" s="102">
        <v>128483</v>
      </c>
      <c r="I347" s="102">
        <v>130117</v>
      </c>
      <c r="J347" s="102">
        <v>132409</v>
      </c>
      <c r="K347" s="102">
        <v>133827</v>
      </c>
      <c r="L347" s="102">
        <v>135363</v>
      </c>
      <c r="M347" s="103">
        <v>138271</v>
      </c>
      <c r="N347" s="102">
        <v>139351</v>
      </c>
      <c r="O347" s="102">
        <v>140394</v>
      </c>
      <c r="P347" s="102">
        <v>141717</v>
      </c>
      <c r="Q347" s="102">
        <v>142403</v>
      </c>
      <c r="R347" s="102">
        <v>144043</v>
      </c>
      <c r="S347" s="102">
        <v>145945</v>
      </c>
      <c r="T347" s="102">
        <v>147321</v>
      </c>
      <c r="U347" s="102">
        <v>148042</v>
      </c>
      <c r="V347" s="102">
        <v>147605</v>
      </c>
      <c r="W347" s="102">
        <v>147169</v>
      </c>
      <c r="X347" s="102">
        <v>146504</v>
      </c>
      <c r="Y347" s="102">
        <v>147246</v>
      </c>
      <c r="Z347" s="102">
        <v>147273</v>
      </c>
      <c r="AA347" s="102">
        <v>147565</v>
      </c>
      <c r="AB347" s="102">
        <v>148329</v>
      </c>
    </row>
    <row r="348" spans="1:28">
      <c r="A348" s="85" t="s">
        <v>254</v>
      </c>
      <c r="B348" s="74" t="s">
        <v>46</v>
      </c>
      <c r="C348" s="104">
        <v>401136.5106189035</v>
      </c>
      <c r="D348" s="104">
        <v>447077.55065338081</v>
      </c>
      <c r="E348" s="104">
        <v>471974.91616568621</v>
      </c>
      <c r="F348" s="104">
        <v>477948.15886444808</v>
      </c>
      <c r="G348" s="104">
        <v>489051.05042430182</v>
      </c>
      <c r="H348" s="104">
        <v>494534.27169885201</v>
      </c>
      <c r="I348" s="104">
        <v>505059.40457217011</v>
      </c>
      <c r="J348" s="104">
        <v>511222.34619679261</v>
      </c>
      <c r="K348" s="104">
        <v>515745.4282671056</v>
      </c>
      <c r="L348" s="104">
        <v>519606.17431273783</v>
      </c>
      <c r="M348" s="104">
        <v>526121.42330514488</v>
      </c>
      <c r="N348" s="104">
        <v>529167.51182630961</v>
      </c>
      <c r="O348" s="104">
        <v>534302.84587304574</v>
      </c>
      <c r="P348" s="104">
        <v>538116.50295985746</v>
      </c>
      <c r="Q348" s="104">
        <v>541501.17158637231</v>
      </c>
      <c r="R348" s="104">
        <v>548632.05618395482</v>
      </c>
      <c r="S348" s="104">
        <v>555505.06829784205</v>
      </c>
      <c r="T348" s="104">
        <v>560792.47442159697</v>
      </c>
      <c r="U348" s="104">
        <v>566276.23887146614</v>
      </c>
      <c r="V348" s="104">
        <v>568157.0593888273</v>
      </c>
      <c r="W348" s="104">
        <v>570994.51743696828</v>
      </c>
      <c r="X348" s="104">
        <v>569289.54438107437</v>
      </c>
      <c r="Y348" s="104">
        <v>576961.76758325251</v>
      </c>
      <c r="Z348" s="104">
        <v>579355.35435366631</v>
      </c>
      <c r="AA348" s="104">
        <v>581989.76947331429</v>
      </c>
      <c r="AB348" s="104">
        <v>585075.88264560699</v>
      </c>
    </row>
    <row r="349" spans="1:28">
      <c r="A349" s="75" t="s">
        <v>508</v>
      </c>
      <c r="B349" s="74" t="s">
        <v>46</v>
      </c>
      <c r="C349" s="102">
        <v>152893.89859668681</v>
      </c>
      <c r="D349" s="102">
        <v>162980.4204375071</v>
      </c>
      <c r="E349" s="102">
        <v>183868.83021073791</v>
      </c>
      <c r="F349" s="102">
        <v>187629.8100734934</v>
      </c>
      <c r="G349" s="102">
        <v>193899.5410219123</v>
      </c>
      <c r="H349" s="102">
        <v>195401.9027222438</v>
      </c>
      <c r="I349" s="102">
        <v>196583.24237949739</v>
      </c>
      <c r="J349" s="102">
        <v>197502.2523417816</v>
      </c>
      <c r="K349" s="102">
        <v>199161.8324483801</v>
      </c>
      <c r="L349" s="102">
        <v>200519.42155114099</v>
      </c>
      <c r="M349" s="102">
        <v>203103.4830804287</v>
      </c>
      <c r="N349" s="102">
        <v>203942.66456477399</v>
      </c>
      <c r="O349" s="102">
        <v>206194.80718777361</v>
      </c>
      <c r="P349" s="102">
        <v>207846.85797484161</v>
      </c>
      <c r="Q349" s="102">
        <v>209782.47759914401</v>
      </c>
      <c r="R349" s="102">
        <v>212730.44249721771</v>
      </c>
      <c r="S349" s="102">
        <v>214952.30405211449</v>
      </c>
      <c r="T349" s="102">
        <v>216488.40513735631</v>
      </c>
      <c r="U349" s="102">
        <v>218680.70273749399</v>
      </c>
      <c r="V349" s="102">
        <v>219404.23507236</v>
      </c>
      <c r="W349" s="102">
        <v>219437.0234336867</v>
      </c>
      <c r="X349" s="102">
        <v>219099.99608352809</v>
      </c>
      <c r="Y349" s="102">
        <v>220370.2806960459</v>
      </c>
      <c r="Z349" s="102">
        <v>220749.73905682561</v>
      </c>
      <c r="AA349" s="102">
        <v>222001.42891573909</v>
      </c>
      <c r="AB349" s="102">
        <v>222292.4860415459</v>
      </c>
    </row>
    <row r="350" spans="1:28">
      <c r="A350" s="75" t="s">
        <v>509</v>
      </c>
      <c r="B350" s="74" t="s">
        <v>46</v>
      </c>
      <c r="C350" s="104">
        <v>152076.769593162</v>
      </c>
      <c r="D350" s="104">
        <v>162178.26543586681</v>
      </c>
      <c r="E350" s="104">
        <v>161726.76822</v>
      </c>
      <c r="F350" s="104">
        <v>160870.51595999999</v>
      </c>
      <c r="G350" s="104">
        <v>164967.34484999999</v>
      </c>
      <c r="H350" s="104">
        <v>165461.35996</v>
      </c>
      <c r="I350" s="104">
        <v>166639.95366999999</v>
      </c>
      <c r="J350" s="104">
        <v>167560.74825999999</v>
      </c>
      <c r="K350" s="104">
        <v>169234.20485068121</v>
      </c>
      <c r="L350" s="104">
        <v>170379.25340692111</v>
      </c>
      <c r="M350" s="104">
        <v>171687.48953913161</v>
      </c>
      <c r="N350" s="104">
        <v>172438.35601104589</v>
      </c>
      <c r="O350" s="104">
        <v>174847.53645585731</v>
      </c>
      <c r="P350" s="104">
        <v>176721.66239474059</v>
      </c>
      <c r="Q350" s="104">
        <v>178530.17136754989</v>
      </c>
      <c r="R350" s="104">
        <v>181254.28717461819</v>
      </c>
      <c r="S350" s="104">
        <v>183531.2531936169</v>
      </c>
      <c r="T350" s="104">
        <v>185165.77698960539</v>
      </c>
      <c r="U350" s="104">
        <v>187139.0840290093</v>
      </c>
      <c r="V350" s="104">
        <v>187588.99630977149</v>
      </c>
      <c r="W350" s="104">
        <v>187785.42838233709</v>
      </c>
      <c r="X350" s="104">
        <v>187420.984610641</v>
      </c>
      <c r="Y350" s="104">
        <v>188486.37497240919</v>
      </c>
      <c r="Z350" s="104">
        <v>188798.572196722</v>
      </c>
      <c r="AA350" s="104">
        <v>189915.25091314319</v>
      </c>
      <c r="AB350" s="104">
        <v>190165.67330217361</v>
      </c>
    </row>
    <row r="351" spans="1:28">
      <c r="A351" s="75" t="s">
        <v>510</v>
      </c>
      <c r="B351" s="74" t="s">
        <v>46</v>
      </c>
      <c r="C351" s="102">
        <v>152893.89859668681</v>
      </c>
      <c r="D351" s="102">
        <v>162980.4204375071</v>
      </c>
      <c r="E351" s="102">
        <v>183868.83021073791</v>
      </c>
      <c r="F351" s="102">
        <v>187629.8100734934</v>
      </c>
      <c r="G351" s="102">
        <v>193899.5410219123</v>
      </c>
      <c r="H351" s="102">
        <v>195401.9027222438</v>
      </c>
      <c r="I351" s="102">
        <v>196583.24237949739</v>
      </c>
      <c r="J351" s="102">
        <v>197502.2523417816</v>
      </c>
      <c r="K351" s="102">
        <v>199161.8324483801</v>
      </c>
      <c r="L351" s="102">
        <v>200519.42155114099</v>
      </c>
      <c r="M351" s="102">
        <v>218939.09910176389</v>
      </c>
      <c r="N351" s="102">
        <v>219658.96655137901</v>
      </c>
      <c r="O351" s="102">
        <v>223048.6039291847</v>
      </c>
      <c r="P351" s="102">
        <v>224207.9620559359</v>
      </c>
      <c r="Q351" s="102">
        <v>226321.24430209401</v>
      </c>
      <c r="R351" s="102">
        <v>229165.32513433101</v>
      </c>
      <c r="S351" s="102">
        <v>231637.47754758599</v>
      </c>
      <c r="T351" s="102">
        <v>233338.65607887131</v>
      </c>
      <c r="U351" s="102">
        <v>235570.4497065382</v>
      </c>
      <c r="V351" s="102">
        <v>236278.8270550227</v>
      </c>
      <c r="W351" s="102">
        <v>235728.3544412269</v>
      </c>
      <c r="X351" s="102">
        <v>235091.1463517847</v>
      </c>
      <c r="Y351" s="102">
        <v>236394.1813774223</v>
      </c>
      <c r="Z351" s="102">
        <v>236761.7889424563</v>
      </c>
      <c r="AA351" s="102">
        <v>238119.73535311219</v>
      </c>
      <c r="AB351" s="102">
        <v>238342.81954431531</v>
      </c>
    </row>
    <row r="354" spans="1:28">
      <c r="A354" s="1160" t="s">
        <v>246</v>
      </c>
      <c r="B354" s="1161"/>
      <c r="C354" s="1130" t="s">
        <v>1185</v>
      </c>
      <c r="D354" s="1131"/>
      <c r="E354" s="1131"/>
      <c r="F354" s="1131"/>
      <c r="G354" s="1131"/>
      <c r="H354" s="1131"/>
      <c r="I354" s="1131"/>
      <c r="J354" s="1131"/>
      <c r="K354" s="1131"/>
      <c r="L354" s="1131"/>
      <c r="M354" s="1131"/>
      <c r="N354" s="1131"/>
      <c r="O354" s="1131"/>
      <c r="P354" s="1131"/>
      <c r="Q354" s="1131"/>
      <c r="R354" s="1131"/>
      <c r="S354" s="1131"/>
      <c r="T354" s="1131"/>
      <c r="U354" s="1131"/>
      <c r="V354" s="1131"/>
      <c r="W354" s="1131"/>
      <c r="X354" s="1131"/>
      <c r="Y354" s="1131"/>
      <c r="Z354" s="1131"/>
      <c r="AA354" s="1131"/>
      <c r="AB354" s="1132"/>
    </row>
    <row r="355" spans="1:28">
      <c r="A355" s="1160" t="s">
        <v>248</v>
      </c>
      <c r="B355" s="1161"/>
      <c r="C355" s="1130" t="s">
        <v>249</v>
      </c>
      <c r="D355" s="1131"/>
      <c r="E355" s="1131"/>
      <c r="F355" s="1131"/>
      <c r="G355" s="1131"/>
      <c r="H355" s="1131"/>
      <c r="I355" s="1131"/>
      <c r="J355" s="1131"/>
      <c r="K355" s="1131"/>
      <c r="L355" s="1131"/>
      <c r="M355" s="1131"/>
      <c r="N355" s="1131"/>
      <c r="O355" s="1131"/>
      <c r="P355" s="1131"/>
      <c r="Q355" s="1131"/>
      <c r="R355" s="1131"/>
      <c r="S355" s="1131"/>
      <c r="T355" s="1131"/>
      <c r="U355" s="1131"/>
      <c r="V355" s="1131"/>
      <c r="W355" s="1131"/>
      <c r="X355" s="1131"/>
      <c r="Y355" s="1131"/>
      <c r="Z355" s="1131"/>
      <c r="AA355" s="1131"/>
      <c r="AB355" s="1132"/>
    </row>
    <row r="356" spans="1:28">
      <c r="A356" s="1160" t="s">
        <v>252</v>
      </c>
      <c r="B356" s="1161"/>
      <c r="C356" s="1130"/>
      <c r="D356" s="1131"/>
      <c r="E356" s="1131"/>
      <c r="F356" s="1131"/>
      <c r="G356" s="1131"/>
      <c r="H356" s="1131"/>
      <c r="I356" s="1131"/>
      <c r="J356" s="1131"/>
      <c r="K356" s="1131"/>
      <c r="L356" s="1131"/>
      <c r="M356" s="1131"/>
      <c r="N356" s="1131"/>
      <c r="O356" s="1131"/>
      <c r="P356" s="1131"/>
      <c r="Q356" s="1131"/>
      <c r="R356" s="1131"/>
      <c r="S356" s="1131"/>
      <c r="T356" s="1131"/>
      <c r="U356" s="1131"/>
      <c r="V356" s="1131"/>
      <c r="W356" s="1131"/>
      <c r="X356" s="1131"/>
      <c r="Y356" s="1131"/>
      <c r="Z356" s="1131"/>
      <c r="AA356" s="1131"/>
      <c r="AB356" s="1132"/>
    </row>
    <row r="357" spans="1:28">
      <c r="A357" s="1160" t="s">
        <v>227</v>
      </c>
      <c r="B357" s="1161"/>
      <c r="C357" s="1130" t="s">
        <v>250</v>
      </c>
      <c r="D357" s="1131"/>
      <c r="E357" s="1131"/>
      <c r="F357" s="1131"/>
      <c r="G357" s="1131"/>
      <c r="H357" s="1131"/>
      <c r="I357" s="1131"/>
      <c r="J357" s="1131"/>
      <c r="K357" s="1131"/>
      <c r="L357" s="1131"/>
      <c r="M357" s="1131"/>
      <c r="N357" s="1131"/>
      <c r="O357" s="1131"/>
      <c r="P357" s="1131"/>
      <c r="Q357" s="1131"/>
      <c r="R357" s="1131"/>
      <c r="S357" s="1131"/>
      <c r="T357" s="1131"/>
      <c r="U357" s="1131"/>
      <c r="V357" s="1131"/>
      <c r="W357" s="1131"/>
      <c r="X357" s="1131"/>
      <c r="Y357" s="1131"/>
      <c r="Z357" s="1131"/>
      <c r="AA357" s="1131"/>
      <c r="AB357" s="1132"/>
    </row>
    <row r="358" spans="1:28">
      <c r="A358" s="1160" t="s">
        <v>187</v>
      </c>
      <c r="B358" s="1161"/>
      <c r="C358" s="1130"/>
      <c r="D358" s="1131"/>
      <c r="E358" s="1131"/>
      <c r="F358" s="1131"/>
      <c r="G358" s="1131"/>
      <c r="H358" s="1131"/>
      <c r="I358" s="1131"/>
      <c r="J358" s="1131"/>
      <c r="K358" s="1131"/>
      <c r="L358" s="1131"/>
      <c r="M358" s="1131"/>
      <c r="N358" s="1131"/>
      <c r="O358" s="1131"/>
      <c r="P358" s="1131"/>
      <c r="Q358" s="1131"/>
      <c r="R358" s="1131"/>
      <c r="S358" s="1131"/>
      <c r="T358" s="1131"/>
      <c r="U358" s="1131"/>
      <c r="V358" s="1131"/>
      <c r="W358" s="1131"/>
      <c r="X358" s="1131"/>
      <c r="Y358" s="1131"/>
      <c r="Z358" s="1131"/>
      <c r="AA358" s="1131"/>
      <c r="AB358" s="1132"/>
    </row>
    <row r="359" spans="1:28">
      <c r="A359" s="1128" t="s">
        <v>133</v>
      </c>
      <c r="B359" s="1129"/>
      <c r="C359" s="72" t="s">
        <v>188</v>
      </c>
      <c r="D359" s="72" t="s">
        <v>189</v>
      </c>
      <c r="E359" s="72" t="s">
        <v>190</v>
      </c>
      <c r="F359" s="72" t="s">
        <v>191</v>
      </c>
      <c r="G359" s="72" t="s">
        <v>192</v>
      </c>
      <c r="H359" s="72" t="s">
        <v>87</v>
      </c>
      <c r="I359" s="72" t="s">
        <v>88</v>
      </c>
      <c r="J359" s="72" t="s">
        <v>89</v>
      </c>
      <c r="K359" s="72" t="s">
        <v>90</v>
      </c>
      <c r="L359" s="72" t="s">
        <v>91</v>
      </c>
      <c r="M359" s="72" t="s">
        <v>92</v>
      </c>
      <c r="N359" s="72" t="s">
        <v>93</v>
      </c>
      <c r="O359" s="72" t="s">
        <v>94</v>
      </c>
      <c r="P359" s="72" t="s">
        <v>95</v>
      </c>
      <c r="Q359" s="72" t="s">
        <v>96</v>
      </c>
      <c r="R359" s="72" t="s">
        <v>97</v>
      </c>
      <c r="S359" s="72" t="s">
        <v>98</v>
      </c>
      <c r="T359" s="72" t="s">
        <v>99</v>
      </c>
      <c r="U359" s="72" t="s">
        <v>100</v>
      </c>
      <c r="V359" s="72" t="s">
        <v>101</v>
      </c>
      <c r="W359" s="72" t="s">
        <v>102</v>
      </c>
      <c r="X359" s="72" t="s">
        <v>103</v>
      </c>
      <c r="Y359" s="72" t="s">
        <v>104</v>
      </c>
      <c r="Z359" s="72" t="s">
        <v>125</v>
      </c>
      <c r="AA359" s="72" t="s">
        <v>136</v>
      </c>
      <c r="AB359" s="72" t="s">
        <v>505</v>
      </c>
    </row>
    <row r="360" spans="1:28">
      <c r="A360" s="73" t="s">
        <v>84</v>
      </c>
      <c r="B360" s="74" t="s">
        <v>46</v>
      </c>
      <c r="C360" s="74" t="s">
        <v>46</v>
      </c>
      <c r="D360" s="74" t="s">
        <v>46</v>
      </c>
      <c r="E360" s="74" t="s">
        <v>46</v>
      </c>
      <c r="F360" s="74" t="s">
        <v>46</v>
      </c>
      <c r="G360" s="74" t="s">
        <v>46</v>
      </c>
      <c r="H360" s="74" t="s">
        <v>46</v>
      </c>
      <c r="I360" s="74" t="s">
        <v>46</v>
      </c>
      <c r="J360" s="74" t="s">
        <v>46</v>
      </c>
      <c r="K360" s="74" t="s">
        <v>46</v>
      </c>
      <c r="L360" s="74" t="s">
        <v>46</v>
      </c>
      <c r="M360" s="74" t="s">
        <v>46</v>
      </c>
      <c r="N360" s="74" t="s">
        <v>46</v>
      </c>
      <c r="O360" s="74" t="s">
        <v>46</v>
      </c>
      <c r="P360" s="74" t="s">
        <v>46</v>
      </c>
      <c r="Q360" s="74" t="s">
        <v>46</v>
      </c>
      <c r="R360" s="74" t="s">
        <v>46</v>
      </c>
      <c r="S360" s="74" t="s">
        <v>46</v>
      </c>
      <c r="T360" s="74" t="s">
        <v>46</v>
      </c>
      <c r="U360" s="74" t="s">
        <v>46</v>
      </c>
      <c r="V360" s="74" t="s">
        <v>46</v>
      </c>
      <c r="W360" s="74" t="s">
        <v>46</v>
      </c>
      <c r="X360" s="74" t="s">
        <v>46</v>
      </c>
      <c r="Y360" s="74" t="s">
        <v>46</v>
      </c>
      <c r="Z360" s="74" t="s">
        <v>46</v>
      </c>
      <c r="AA360" s="74" t="s">
        <v>46</v>
      </c>
      <c r="AB360" s="74" t="s">
        <v>46</v>
      </c>
    </row>
    <row r="361" spans="1:28">
      <c r="A361" s="85" t="s">
        <v>45</v>
      </c>
      <c r="B361" s="74" t="s">
        <v>46</v>
      </c>
      <c r="C361" s="443">
        <f>(C62+C112)/(C213+C263)</f>
        <v>0.10787825769016361</v>
      </c>
      <c r="D361" s="443">
        <f t="shared" ref="D361:AB361" si="12">(D62+D112)/(D213+D263)</f>
        <v>0.1471047198140509</v>
      </c>
      <c r="E361" s="443">
        <f t="shared" si="12"/>
        <v>0.16370400575711053</v>
      </c>
      <c r="F361" s="443">
        <f t="shared" si="12"/>
        <v>0.15893800390031701</v>
      </c>
      <c r="G361" s="443">
        <f t="shared" si="12"/>
        <v>0.14205119213289363</v>
      </c>
      <c r="H361" s="443">
        <f t="shared" si="12"/>
        <v>0.12751387618061444</v>
      </c>
      <c r="I361" s="443">
        <f t="shared" si="12"/>
        <v>0.12832434207831164</v>
      </c>
      <c r="J361" s="443">
        <f t="shared" si="12"/>
        <v>0.12830959732051841</v>
      </c>
      <c r="K361" s="443">
        <f t="shared" si="12"/>
        <v>0.11613760211244058</v>
      </c>
      <c r="L361" s="443">
        <f t="shared" si="12"/>
        <v>0.1067063078814279</v>
      </c>
      <c r="M361" s="443">
        <f t="shared" si="12"/>
        <v>9.8989916648352674E-2</v>
      </c>
      <c r="N361" s="443">
        <f t="shared" si="12"/>
        <v>0.1095348835820138</v>
      </c>
      <c r="O361" s="443">
        <f t="shared" si="12"/>
        <v>0.10613138292781001</v>
      </c>
      <c r="P361" s="443">
        <f t="shared" si="12"/>
        <v>9.8542469197052535E-2</v>
      </c>
      <c r="Q361" s="443">
        <f t="shared" si="12"/>
        <v>9.2437599299606918E-2</v>
      </c>
      <c r="R361" s="443">
        <f t="shared" si="12"/>
        <v>8.6035689513353913E-2</v>
      </c>
      <c r="S361" s="443">
        <f t="shared" si="12"/>
        <v>8.1473382052664717E-2</v>
      </c>
      <c r="T361" s="443">
        <f t="shared" si="12"/>
        <v>7.5387876184776118E-2</v>
      </c>
      <c r="U361" s="443">
        <f t="shared" si="12"/>
        <v>7.1222454447710248E-2</v>
      </c>
      <c r="V361" s="443">
        <f t="shared" si="12"/>
        <v>9.3616858676410328E-2</v>
      </c>
      <c r="W361" s="443">
        <f t="shared" si="12"/>
        <v>9.1316364045459522E-2</v>
      </c>
      <c r="X361" s="443">
        <f t="shared" si="12"/>
        <v>8.782476611176343E-2</v>
      </c>
      <c r="Y361" s="443">
        <f t="shared" si="12"/>
        <v>9.1266826170523438E-2</v>
      </c>
      <c r="Z361" s="443">
        <f t="shared" si="12"/>
        <v>9.7039060073148636E-2</v>
      </c>
      <c r="AA361" s="443">
        <f t="shared" si="12"/>
        <v>0.1032457127445372</v>
      </c>
      <c r="AB361" s="443">
        <f t="shared" si="12"/>
        <v>0.10249438284152876</v>
      </c>
    </row>
    <row r="362" spans="1:28">
      <c r="A362" s="85" t="s">
        <v>37</v>
      </c>
      <c r="B362" s="74" t="s">
        <v>46</v>
      </c>
      <c r="C362" s="443" t="e">
        <f t="shared" ref="C362:AB362" si="13">(C63+C113)/(C214+C264)</f>
        <v>#VALUE!</v>
      </c>
      <c r="D362" s="443" t="e">
        <f t="shared" si="13"/>
        <v>#VALUE!</v>
      </c>
      <c r="E362" s="443" t="e">
        <f t="shared" si="13"/>
        <v>#VALUE!</v>
      </c>
      <c r="F362" s="443" t="e">
        <f t="shared" si="13"/>
        <v>#VALUE!</v>
      </c>
      <c r="G362" s="443">
        <f t="shared" si="13"/>
        <v>4.2169671595356499E-2</v>
      </c>
      <c r="H362" s="443">
        <f t="shared" si="13"/>
        <v>4.4430034569385685E-2</v>
      </c>
      <c r="I362" s="443">
        <f t="shared" si="13"/>
        <v>5.2276558364231528E-2</v>
      </c>
      <c r="J362" s="443">
        <f t="shared" si="13"/>
        <v>5.33312782136703E-2</v>
      </c>
      <c r="K362" s="443">
        <f t="shared" si="13"/>
        <v>4.8748997456074694E-2</v>
      </c>
      <c r="L362" s="443">
        <f t="shared" si="13"/>
        <v>4.2516459226747211E-2</v>
      </c>
      <c r="M362" s="443">
        <f t="shared" si="13"/>
        <v>4.2353047217246038E-2</v>
      </c>
      <c r="N362" s="443">
        <f t="shared" si="13"/>
        <v>4.5871722534465413E-2</v>
      </c>
      <c r="O362" s="443">
        <f t="shared" si="13"/>
        <v>4.9556236312824534E-2</v>
      </c>
      <c r="P362" s="443">
        <f t="shared" si="13"/>
        <v>5.987190519974836E-2</v>
      </c>
      <c r="Q362" s="443">
        <f t="shared" si="13"/>
        <v>8.4699239109324392E-2</v>
      </c>
      <c r="R362" s="443">
        <f t="shared" si="13"/>
        <v>9.0810229912901982E-2</v>
      </c>
      <c r="S362" s="443">
        <f t="shared" si="13"/>
        <v>8.2488891764108674E-2</v>
      </c>
      <c r="T362" s="443">
        <f t="shared" si="13"/>
        <v>7.8857985274649198E-2</v>
      </c>
      <c r="U362" s="443">
        <f t="shared" si="13"/>
        <v>7.0313971951023152E-2</v>
      </c>
      <c r="V362" s="443">
        <f t="shared" si="13"/>
        <v>9.0598234124405513E-2</v>
      </c>
      <c r="W362" s="443">
        <f t="shared" si="13"/>
        <v>8.1233891993500118E-2</v>
      </c>
      <c r="X362" s="443">
        <f t="shared" si="13"/>
        <v>7.5476279001413724E-2</v>
      </c>
      <c r="Y362" s="443">
        <f t="shared" si="13"/>
        <v>8.098268442143107E-2</v>
      </c>
      <c r="Z362" s="443">
        <f t="shared" si="13"/>
        <v>8.6007750354673215E-2</v>
      </c>
      <c r="AA362" s="443">
        <f t="shared" si="13"/>
        <v>8.8676037054467652E-2</v>
      </c>
      <c r="AB362" s="443">
        <f t="shared" si="13"/>
        <v>8.6166540884238293E-2</v>
      </c>
    </row>
    <row r="363" spans="1:28">
      <c r="A363" s="85" t="s">
        <v>21</v>
      </c>
      <c r="B363" s="74" t="s">
        <v>46</v>
      </c>
      <c r="C363" s="443">
        <f t="shared" ref="C363:AB363" si="14">(C64+C114)/(C215+C265)</f>
        <v>0.1077518794437715</v>
      </c>
      <c r="D363" s="443">
        <f t="shared" si="14"/>
        <v>0.10747235924200381</v>
      </c>
      <c r="E363" s="443">
        <f t="shared" si="14"/>
        <v>0.10002352561396198</v>
      </c>
      <c r="F363" s="443">
        <f t="shared" si="14"/>
        <v>0.13058649670569125</v>
      </c>
      <c r="G363" s="443">
        <f t="shared" si="14"/>
        <v>0.15685531890280671</v>
      </c>
      <c r="H363" s="443">
        <f t="shared" si="14"/>
        <v>0.1544500917136849</v>
      </c>
      <c r="I363" s="443">
        <f t="shared" si="14"/>
        <v>0.14514970431928514</v>
      </c>
      <c r="J363" s="443">
        <f t="shared" si="14"/>
        <v>0.1478679778333668</v>
      </c>
      <c r="K363" s="443">
        <f t="shared" si="14"/>
        <v>0.14860167266678365</v>
      </c>
      <c r="L363" s="443">
        <f t="shared" si="14"/>
        <v>0.14302223759779586</v>
      </c>
      <c r="M363" s="443">
        <f t="shared" si="14"/>
        <v>0.12644867515057209</v>
      </c>
      <c r="N363" s="443">
        <f t="shared" si="14"/>
        <v>0.12228075357796624</v>
      </c>
      <c r="O363" s="443">
        <f t="shared" si="14"/>
        <v>0.12997433505523392</v>
      </c>
      <c r="P363" s="443">
        <f t="shared" si="14"/>
        <v>0.15781317130160386</v>
      </c>
      <c r="Q363" s="443">
        <f t="shared" si="14"/>
        <v>0.15443474053047571</v>
      </c>
      <c r="R363" s="443">
        <f t="shared" si="14"/>
        <v>0.15176449741812734</v>
      </c>
      <c r="S363" s="443">
        <f t="shared" si="14"/>
        <v>0.14579979069221771</v>
      </c>
      <c r="T363" s="443">
        <f t="shared" si="14"/>
        <v>0.13714155289299843</v>
      </c>
      <c r="U363" s="443">
        <f t="shared" si="14"/>
        <v>0.12744613404671185</v>
      </c>
      <c r="V363" s="443">
        <f t="shared" si="14"/>
        <v>0.15056709059674203</v>
      </c>
      <c r="W363" s="443">
        <f t="shared" si="14"/>
        <v>0.16061584061564871</v>
      </c>
      <c r="X363" s="443">
        <f t="shared" si="14"/>
        <v>0.13590662494332711</v>
      </c>
      <c r="Y363" s="443">
        <f t="shared" si="14"/>
        <v>0.1464958106194453</v>
      </c>
      <c r="Z363" s="443">
        <f t="shared" si="14"/>
        <v>0.16510971822380688</v>
      </c>
      <c r="AA363" s="443">
        <f t="shared" si="14"/>
        <v>0.16391658886486274</v>
      </c>
      <c r="AB363" s="443">
        <f t="shared" si="14"/>
        <v>0.15648117891088215</v>
      </c>
    </row>
    <row r="364" spans="1:28">
      <c r="A364" s="85" t="s">
        <v>47</v>
      </c>
      <c r="B364" s="74" t="s">
        <v>46</v>
      </c>
      <c r="C364" s="443">
        <f t="shared" ref="C364:AB364" si="15">(C65+C115)/(C216+C266)</f>
        <v>0.10998787729355441</v>
      </c>
      <c r="D364" s="443">
        <f t="shared" si="15"/>
        <v>0.1428207793309717</v>
      </c>
      <c r="E364" s="443">
        <f t="shared" si="15"/>
        <v>0.15285390389398845</v>
      </c>
      <c r="F364" s="443">
        <f t="shared" si="15"/>
        <v>0.15369388637346137</v>
      </c>
      <c r="G364" s="443">
        <f t="shared" si="15"/>
        <v>0.14094535671212544</v>
      </c>
      <c r="H364" s="443">
        <f t="shared" si="15"/>
        <v>0.13065695157436538</v>
      </c>
      <c r="I364" s="443">
        <f t="shared" si="15"/>
        <v>0.13318688665504641</v>
      </c>
      <c r="J364" s="443">
        <f t="shared" si="15"/>
        <v>0.13440280075773925</v>
      </c>
      <c r="K364" s="443">
        <f t="shared" si="15"/>
        <v>0.12404353405256405</v>
      </c>
      <c r="L364" s="443">
        <f t="shared" si="15"/>
        <v>0.11399495845392589</v>
      </c>
      <c r="M364" s="443">
        <f t="shared" si="15"/>
        <v>0.10375296256241516</v>
      </c>
      <c r="N364" s="443">
        <f t="shared" si="15"/>
        <v>0.10736545255085841</v>
      </c>
      <c r="O364" s="443">
        <f t="shared" si="15"/>
        <v>0.11445409302611818</v>
      </c>
      <c r="P364" s="443">
        <f t="shared" si="15"/>
        <v>0.11295347793928556</v>
      </c>
      <c r="Q364" s="443">
        <f t="shared" si="15"/>
        <v>0.11253357452514968</v>
      </c>
      <c r="R364" s="443">
        <f t="shared" si="15"/>
        <v>0.10262008777198023</v>
      </c>
      <c r="S364" s="443">
        <f t="shared" si="15"/>
        <v>9.52725096977836E-2</v>
      </c>
      <c r="T364" s="443">
        <f t="shared" si="15"/>
        <v>9.308776961580939E-2</v>
      </c>
      <c r="U364" s="443">
        <f t="shared" si="15"/>
        <v>9.3944561944676097E-2</v>
      </c>
      <c r="V364" s="443">
        <f t="shared" si="15"/>
        <v>0.12513200607578667</v>
      </c>
      <c r="W364" s="443">
        <f t="shared" si="15"/>
        <v>0.12231285710214602</v>
      </c>
      <c r="X364" s="443">
        <f t="shared" si="15"/>
        <v>0.11706521685838282</v>
      </c>
      <c r="Y364" s="443">
        <f t="shared" si="15"/>
        <v>0.11570196693528238</v>
      </c>
      <c r="Z364" s="443">
        <f t="shared" si="15"/>
        <v>0.11196196002924066</v>
      </c>
      <c r="AA364" s="443">
        <f t="shared" si="15"/>
        <v>0.11050346058719075</v>
      </c>
      <c r="AB364" s="443">
        <f t="shared" si="15"/>
        <v>0.10784915605333335</v>
      </c>
    </row>
    <row r="365" spans="1:28">
      <c r="A365" s="85" t="s">
        <v>62</v>
      </c>
      <c r="B365" s="74" t="s">
        <v>46</v>
      </c>
      <c r="C365" s="443" t="e">
        <f t="shared" ref="C365:AB365" si="16">(C66+C116)/(C217+C267)</f>
        <v>#VALUE!</v>
      </c>
      <c r="D365" s="443" t="e">
        <f t="shared" si="16"/>
        <v>#VALUE!</v>
      </c>
      <c r="E365" s="443" t="e">
        <f t="shared" si="16"/>
        <v>#VALUE!</v>
      </c>
      <c r="F365" s="443" t="e">
        <f t="shared" si="16"/>
        <v>#VALUE!</v>
      </c>
      <c r="G365" s="443" t="e">
        <f t="shared" si="16"/>
        <v>#VALUE!</v>
      </c>
      <c r="H365" s="443" t="e">
        <f t="shared" si="16"/>
        <v>#VALUE!</v>
      </c>
      <c r="I365" s="443">
        <f t="shared" si="16"/>
        <v>0.11869788674440632</v>
      </c>
      <c r="J365" s="443">
        <f t="shared" si="16"/>
        <v>0.11456734827848908</v>
      </c>
      <c r="K365" s="443">
        <f t="shared" si="16"/>
        <v>0.12018792815014713</v>
      </c>
      <c r="L365" s="443">
        <f t="shared" si="16"/>
        <v>0.1730104852035822</v>
      </c>
      <c r="M365" s="443">
        <f t="shared" si="16"/>
        <v>0.16996637604736786</v>
      </c>
      <c r="N365" s="443">
        <f t="shared" si="16"/>
        <v>0.16906172302415756</v>
      </c>
      <c r="O365" s="443">
        <f t="shared" si="16"/>
        <v>0.17106890370661168</v>
      </c>
      <c r="P365" s="443">
        <f t="shared" si="16"/>
        <v>0.1694162557952498</v>
      </c>
      <c r="Q365" s="443">
        <f t="shared" si="16"/>
        <v>0.16945226740484925</v>
      </c>
      <c r="R365" s="443">
        <f t="shared" si="16"/>
        <v>0.16165802182991454</v>
      </c>
      <c r="S365" s="443">
        <f t="shared" si="16"/>
        <v>0.14971070263488842</v>
      </c>
      <c r="T365" s="443">
        <f t="shared" si="16"/>
        <v>0.14554381763877161</v>
      </c>
      <c r="U365" s="443">
        <f t="shared" si="16"/>
        <v>0.15803326492356873</v>
      </c>
      <c r="V365" s="443">
        <f t="shared" si="16"/>
        <v>0.18404329895535002</v>
      </c>
      <c r="W365" s="443">
        <f t="shared" si="16"/>
        <v>0.15423079158887765</v>
      </c>
      <c r="X365" s="443">
        <f t="shared" si="16"/>
        <v>0.14370483073411944</v>
      </c>
      <c r="Y365" s="443">
        <f t="shared" si="16"/>
        <v>0.13132383304277426</v>
      </c>
      <c r="Z365" s="443">
        <f t="shared" si="16"/>
        <v>0.12682336679288342</v>
      </c>
      <c r="AA365" s="443">
        <f t="shared" si="16"/>
        <v>0.13129872302388035</v>
      </c>
      <c r="AB365" s="443">
        <f t="shared" si="16"/>
        <v>0.12792883361481924</v>
      </c>
    </row>
    <row r="366" spans="1:28">
      <c r="A366" s="85" t="s">
        <v>23</v>
      </c>
      <c r="B366" s="74" t="s">
        <v>46</v>
      </c>
      <c r="C366" s="443" t="e">
        <f t="shared" ref="C366:AB366" si="17">(C67+C117)/(C218+C268)</f>
        <v>#VALUE!</v>
      </c>
      <c r="D366" s="443" t="e">
        <f t="shared" si="17"/>
        <v>#VALUE!</v>
      </c>
      <c r="E366" s="443" t="e">
        <f t="shared" si="17"/>
        <v>#VALUE!</v>
      </c>
      <c r="F366" s="443">
        <f t="shared" si="17"/>
        <v>7.178690866255695E-2</v>
      </c>
      <c r="G366" s="443">
        <f t="shared" si="17"/>
        <v>7.5263083528875091E-2</v>
      </c>
      <c r="H366" s="443">
        <f t="shared" si="17"/>
        <v>6.8510435508868123E-2</v>
      </c>
      <c r="I366" s="443">
        <f t="shared" si="17"/>
        <v>6.3215620680524526E-2</v>
      </c>
      <c r="J366" s="443">
        <f t="shared" si="17"/>
        <v>7.4942093439759772E-2</v>
      </c>
      <c r="K366" s="443">
        <f t="shared" si="17"/>
        <v>0.10374643237825019</v>
      </c>
      <c r="L366" s="443">
        <f t="shared" si="17"/>
        <v>0.13709268946934833</v>
      </c>
      <c r="M366" s="443">
        <f t="shared" si="17"/>
        <v>0.1328030156350235</v>
      </c>
      <c r="N366" s="443">
        <f t="shared" si="17"/>
        <v>0.12725311595713826</v>
      </c>
      <c r="O366" s="443">
        <f t="shared" si="17"/>
        <v>0.11509221756658018</v>
      </c>
      <c r="P366" s="443">
        <f t="shared" si="17"/>
        <v>0.12155963302752291</v>
      </c>
      <c r="Q366" s="443">
        <f t="shared" si="17"/>
        <v>0.13646513935985444</v>
      </c>
      <c r="R366" s="443">
        <f t="shared" si="17"/>
        <v>0.12761181143153169</v>
      </c>
      <c r="S366" s="443">
        <f t="shared" si="17"/>
        <v>0.10949621043245653</v>
      </c>
      <c r="T366" s="443">
        <f t="shared" si="17"/>
        <v>7.4061408073749169E-2</v>
      </c>
      <c r="U366" s="443">
        <f t="shared" si="17"/>
        <v>6.3860252004581911E-2</v>
      </c>
      <c r="V366" s="443">
        <f t="shared" si="17"/>
        <v>0.11640007024365527</v>
      </c>
      <c r="W366" s="443">
        <f t="shared" si="17"/>
        <v>0.12969429266541699</v>
      </c>
      <c r="X366" s="443">
        <f t="shared" si="17"/>
        <v>0.1178855800067375</v>
      </c>
      <c r="Y366" s="443">
        <f t="shared" si="17"/>
        <v>0.13106930096089744</v>
      </c>
      <c r="Z366" s="443">
        <f t="shared" si="17"/>
        <v>0.12321790112250676</v>
      </c>
      <c r="AA366" s="443">
        <f t="shared" si="17"/>
        <v>0.10677246844330024</v>
      </c>
      <c r="AB366" s="443">
        <f t="shared" si="17"/>
        <v>8.9637302641637828E-2</v>
      </c>
    </row>
    <row r="367" spans="1:28">
      <c r="A367" s="85" t="s">
        <v>24</v>
      </c>
      <c r="B367" s="74" t="s">
        <v>46</v>
      </c>
      <c r="C367" s="443">
        <f t="shared" ref="C367:AB367" si="18">(C68+C118)/(C219+C269)</f>
        <v>0.11439799164520968</v>
      </c>
      <c r="D367" s="443">
        <f t="shared" si="18"/>
        <v>0.11597342289110285</v>
      </c>
      <c r="E367" s="443">
        <f t="shared" si="18"/>
        <v>0.12361889665461297</v>
      </c>
      <c r="F367" s="443">
        <f t="shared" si="18"/>
        <v>0.1445318519323365</v>
      </c>
      <c r="G367" s="443">
        <f t="shared" si="18"/>
        <v>0.10214364121046778</v>
      </c>
      <c r="H367" s="443">
        <f t="shared" si="18"/>
        <v>9.4625626873625787E-2</v>
      </c>
      <c r="I367" s="443">
        <f t="shared" si="18"/>
        <v>9.4624074258515392E-2</v>
      </c>
      <c r="J367" s="443">
        <f t="shared" si="18"/>
        <v>7.1562356106113903E-2</v>
      </c>
      <c r="K367" s="443">
        <f t="shared" si="18"/>
        <v>6.8412010209181223E-2</v>
      </c>
      <c r="L367" s="443">
        <f t="shared" si="18"/>
        <v>8.1022757791749889E-2</v>
      </c>
      <c r="M367" s="443">
        <f t="shared" si="18"/>
        <v>6.2495031483036756E-2</v>
      </c>
      <c r="N367" s="443">
        <f t="shared" si="18"/>
        <v>7.2135203728942332E-2</v>
      </c>
      <c r="O367" s="443">
        <f t="shared" si="18"/>
        <v>6.6297946623688098E-2</v>
      </c>
      <c r="P367" s="443">
        <f t="shared" si="18"/>
        <v>8.2020974496730265E-2</v>
      </c>
      <c r="Q367" s="443">
        <f t="shared" si="18"/>
        <v>7.8172471861425119E-2</v>
      </c>
      <c r="R367" s="443">
        <f t="shared" si="18"/>
        <v>7.3506430840270462E-2</v>
      </c>
      <c r="S367" s="443">
        <f t="shared" si="18"/>
        <v>6.6778990125594948E-2</v>
      </c>
      <c r="T367" s="443">
        <f t="shared" si="18"/>
        <v>6.395899900536281E-2</v>
      </c>
      <c r="U367" s="443">
        <f t="shared" si="18"/>
        <v>6.3220036672336638E-2</v>
      </c>
      <c r="V367" s="443">
        <f t="shared" si="18"/>
        <v>0.10456418690644879</v>
      </c>
      <c r="W367" s="443">
        <f t="shared" si="18"/>
        <v>0.12759893904133754</v>
      </c>
      <c r="X367" s="443">
        <f t="shared" si="18"/>
        <v>0.13069735931503984</v>
      </c>
      <c r="Y367" s="443">
        <f t="shared" si="18"/>
        <v>0.1300863721507049</v>
      </c>
      <c r="Z367" s="443">
        <f t="shared" si="18"/>
        <v>0.11897703676865973</v>
      </c>
      <c r="AA367" s="443">
        <f t="shared" si="18"/>
        <v>0.11418637687837763</v>
      </c>
      <c r="AB367" s="443">
        <f t="shared" si="18"/>
        <v>9.99033241376963E-2</v>
      </c>
    </row>
    <row r="368" spans="1:28">
      <c r="A368" s="85" t="s">
        <v>26</v>
      </c>
      <c r="B368" s="74" t="s">
        <v>46</v>
      </c>
      <c r="C368" s="443">
        <f t="shared" ref="C368:AB368" si="19">(C69+C119)/(C220+C270)</f>
        <v>1.1795926124498908E-2</v>
      </c>
      <c r="D368" s="443">
        <f t="shared" si="19"/>
        <v>2.5342966007972E-2</v>
      </c>
      <c r="E368" s="443">
        <f t="shared" si="19"/>
        <v>5.8477467153415952E-2</v>
      </c>
      <c r="F368" s="443">
        <f t="shared" si="19"/>
        <v>9.7578751508591008E-2</v>
      </c>
      <c r="G368" s="443">
        <f t="shared" si="19"/>
        <v>0.10842661417119213</v>
      </c>
      <c r="H368" s="443">
        <f t="shared" si="19"/>
        <v>0.13455164245576359</v>
      </c>
      <c r="I368" s="443">
        <f t="shared" si="19"/>
        <v>0.14468541146925171</v>
      </c>
      <c r="J368" s="443">
        <f t="shared" si="19"/>
        <v>0.12157794272341994</v>
      </c>
      <c r="K368" s="443">
        <f t="shared" si="19"/>
        <v>0.1285835678096624</v>
      </c>
      <c r="L368" s="443">
        <f t="shared" si="19"/>
        <v>0.15682389515300368</v>
      </c>
      <c r="M368" s="443">
        <f t="shared" si="19"/>
        <v>0.18093508480922399</v>
      </c>
      <c r="N368" s="443">
        <f t="shared" si="19"/>
        <v>0.15573032501421044</v>
      </c>
      <c r="O368" s="443">
        <f t="shared" si="19"/>
        <v>0.14730222867775267</v>
      </c>
      <c r="P368" s="443">
        <f t="shared" si="19"/>
        <v>0.14797795906593517</v>
      </c>
      <c r="Q368" s="443">
        <f t="shared" si="19"/>
        <v>0.16757461516877414</v>
      </c>
      <c r="R368" s="443">
        <f t="shared" si="19"/>
        <v>0.11245024868796881</v>
      </c>
      <c r="S368" s="443">
        <f t="shared" si="19"/>
        <v>8.0404071770805649E-2</v>
      </c>
      <c r="T368" s="443">
        <f t="shared" si="19"/>
        <v>7.1121625182189285E-2</v>
      </c>
      <c r="U368" s="443">
        <f t="shared" si="19"/>
        <v>8.4797448529159089E-2</v>
      </c>
      <c r="V368" s="443">
        <f t="shared" si="19"/>
        <v>0.20647903534431047</v>
      </c>
      <c r="W368" s="443">
        <f t="shared" si="19"/>
        <v>0.24232791296872769</v>
      </c>
      <c r="X368" s="443">
        <f t="shared" si="19"/>
        <v>0.17396529807294589</v>
      </c>
      <c r="Y368" s="443">
        <f t="shared" si="19"/>
        <v>0.14998306465843947</v>
      </c>
      <c r="Z368" s="443">
        <f t="shared" si="19"/>
        <v>0.13517205821737352</v>
      </c>
      <c r="AA368" s="443">
        <f t="shared" si="19"/>
        <v>0.11316569108202545</v>
      </c>
      <c r="AB368" s="443">
        <f t="shared" si="19"/>
        <v>8.7269037648781564E-2</v>
      </c>
    </row>
    <row r="369" spans="1:28">
      <c r="A369" s="85" t="s">
        <v>42</v>
      </c>
      <c r="B369" s="74" t="s">
        <v>46</v>
      </c>
      <c r="C369" s="443">
        <f t="shared" ref="C369:AB369" si="20">(C70+C120)/(C221+C271)</f>
        <v>5.9639389736477116E-2</v>
      </c>
      <c r="D369" s="443">
        <f t="shared" si="20"/>
        <v>0.11175616835994194</v>
      </c>
      <c r="E369" s="443">
        <f t="shared" si="20"/>
        <v>0.18885448916408668</v>
      </c>
      <c r="F369" s="443">
        <f t="shared" si="20"/>
        <v>0.25121555915721233</v>
      </c>
      <c r="G369" s="443">
        <f t="shared" si="20"/>
        <v>0.25085324232081913</v>
      </c>
      <c r="H369" s="443">
        <f t="shared" si="20"/>
        <v>0.22222222222222221</v>
      </c>
      <c r="I369" s="443">
        <f t="shared" si="20"/>
        <v>0.20175438596491227</v>
      </c>
      <c r="J369" s="443">
        <f t="shared" si="20"/>
        <v>0.19478260869565217</v>
      </c>
      <c r="K369" s="443">
        <f t="shared" si="20"/>
        <v>0.17850953206239167</v>
      </c>
      <c r="L369" s="443">
        <f t="shared" si="20"/>
        <v>0.1652754590984975</v>
      </c>
      <c r="M369" s="443">
        <f t="shared" si="20"/>
        <v>0.16282894736842105</v>
      </c>
      <c r="N369" s="443">
        <f t="shared" si="20"/>
        <v>0.14754098360655737</v>
      </c>
      <c r="O369" s="443">
        <f t="shared" si="20"/>
        <v>0.15384615384615385</v>
      </c>
      <c r="P369" s="443">
        <f t="shared" si="20"/>
        <v>0.15625</v>
      </c>
      <c r="Q369" s="443">
        <f t="shared" si="20"/>
        <v>0.15131578947368421</v>
      </c>
      <c r="R369" s="443">
        <f t="shared" si="20"/>
        <v>0.14239482200647249</v>
      </c>
      <c r="S369" s="443">
        <f t="shared" si="20"/>
        <v>0.13333333333333333</v>
      </c>
      <c r="T369" s="443">
        <f t="shared" si="20"/>
        <v>0.11856474258970359</v>
      </c>
      <c r="U369" s="443">
        <f t="shared" si="20"/>
        <v>0.11692307692307692</v>
      </c>
      <c r="V369" s="443">
        <f t="shared" si="20"/>
        <v>0.15605095541401273</v>
      </c>
      <c r="W369" s="443">
        <f t="shared" si="20"/>
        <v>0.15136876006441224</v>
      </c>
      <c r="X369" s="443">
        <f t="shared" si="20"/>
        <v>0.14285714285714285</v>
      </c>
      <c r="Y369" s="443">
        <f t="shared" si="20"/>
        <v>0.13765822784810128</v>
      </c>
      <c r="Z369" s="443">
        <f t="shared" si="20"/>
        <v>0.15220949263502456</v>
      </c>
      <c r="AA369" s="443">
        <f t="shared" si="20"/>
        <v>0.15064102564102563</v>
      </c>
      <c r="AB369" s="443">
        <f t="shared" si="20"/>
        <v>0.16853932584269662</v>
      </c>
    </row>
    <row r="370" spans="1:28">
      <c r="A370" s="85" t="s">
        <v>28</v>
      </c>
      <c r="B370" s="74" t="s">
        <v>46</v>
      </c>
      <c r="C370" s="443">
        <f t="shared" ref="C370:AB370" si="21">(C71+C121)/(C222+C272)</f>
        <v>0.15236817832699254</v>
      </c>
      <c r="D370" s="443">
        <f t="shared" si="21"/>
        <v>0.14893595457825834</v>
      </c>
      <c r="E370" s="443">
        <f t="shared" si="21"/>
        <v>0.16557835827900053</v>
      </c>
      <c r="F370" s="443">
        <f t="shared" si="21"/>
        <v>0.19124386125789811</v>
      </c>
      <c r="G370" s="443">
        <f t="shared" si="21"/>
        <v>0.21259489314250149</v>
      </c>
      <c r="H370" s="443">
        <f t="shared" si="21"/>
        <v>0.20124889804052146</v>
      </c>
      <c r="I370" s="443">
        <f t="shared" si="21"/>
        <v>0.2096726375084369</v>
      </c>
      <c r="J370" s="443">
        <f t="shared" si="21"/>
        <v>0.21283930755403063</v>
      </c>
      <c r="K370" s="443">
        <f t="shared" si="21"/>
        <v>0.1992591612300062</v>
      </c>
      <c r="L370" s="443">
        <f t="shared" si="21"/>
        <v>0.19730160879157305</v>
      </c>
      <c r="M370" s="443">
        <f t="shared" si="21"/>
        <v>0.16002264064331839</v>
      </c>
      <c r="N370" s="443">
        <f t="shared" si="21"/>
        <v>0.13882686398348906</v>
      </c>
      <c r="O370" s="443">
        <f t="shared" si="21"/>
        <v>0.14490451734792498</v>
      </c>
      <c r="P370" s="443">
        <f t="shared" si="21"/>
        <v>0.1382795650221301</v>
      </c>
      <c r="Q370" s="443">
        <f t="shared" si="21"/>
        <v>0.14996154318811225</v>
      </c>
      <c r="R370" s="443">
        <f t="shared" si="21"/>
        <v>0.15180577532153347</v>
      </c>
      <c r="S370" s="443">
        <f t="shared" si="21"/>
        <v>0.153461491017443</v>
      </c>
      <c r="T370" s="443">
        <f t="shared" si="21"/>
        <v>0.14187100327120589</v>
      </c>
      <c r="U370" s="443">
        <f t="shared" si="21"/>
        <v>0.13300415297777354</v>
      </c>
      <c r="V370" s="443">
        <f t="shared" si="21"/>
        <v>0.1677862576470657</v>
      </c>
      <c r="W370" s="443">
        <f t="shared" si="21"/>
        <v>0.16776877154706563</v>
      </c>
      <c r="X370" s="443">
        <f t="shared" si="21"/>
        <v>0.16721883625436987</v>
      </c>
      <c r="Y370" s="443">
        <f t="shared" si="21"/>
        <v>0.17646599948448702</v>
      </c>
      <c r="Z370" s="443">
        <f t="shared" si="21"/>
        <v>0.18440144506012141</v>
      </c>
      <c r="AA370" s="443">
        <f t="shared" si="21"/>
        <v>0.18871708582610522</v>
      </c>
      <c r="AB370" s="443">
        <f t="shared" si="21"/>
        <v>0.18908249663216312</v>
      </c>
    </row>
    <row r="371" spans="1:28">
      <c r="A371" s="85" t="s">
        <v>25</v>
      </c>
      <c r="B371" s="74" t="s">
        <v>46</v>
      </c>
      <c r="C371" s="443">
        <f t="shared" ref="C371:AB371" si="22">(C72+C122)/(C223+C273)</f>
        <v>4.8269398561936357E-2</v>
      </c>
      <c r="D371" s="443">
        <f t="shared" si="22"/>
        <v>5.6499611834727854E-2</v>
      </c>
      <c r="E371" s="443">
        <f t="shared" si="22"/>
        <v>6.5302491103202853E-2</v>
      </c>
      <c r="F371" s="443">
        <f t="shared" si="22"/>
        <v>7.8398819406013648E-2</v>
      </c>
      <c r="G371" s="443">
        <f t="shared" si="22"/>
        <v>8.4708989717951141E-2</v>
      </c>
      <c r="H371" s="443">
        <f t="shared" si="22"/>
        <v>8.0712998197476474E-2</v>
      </c>
      <c r="I371" s="443">
        <f t="shared" si="22"/>
        <v>8.9087322188765444E-2</v>
      </c>
      <c r="J371" s="443">
        <f t="shared" si="22"/>
        <v>9.6254401878134666E-2</v>
      </c>
      <c r="K371" s="443">
        <f t="shared" si="22"/>
        <v>8.6594322043187552E-2</v>
      </c>
      <c r="L371" s="443">
        <f t="shared" si="22"/>
        <v>8.1790837575196673E-2</v>
      </c>
      <c r="M371" s="443">
        <f t="shared" si="22"/>
        <v>7.7014925373134327E-2</v>
      </c>
      <c r="N371" s="443">
        <f t="shared" si="22"/>
        <v>7.8428973449161873E-2</v>
      </c>
      <c r="O371" s="443">
        <f t="shared" si="22"/>
        <v>9.189933642168524E-2</v>
      </c>
      <c r="P371" s="443">
        <f t="shared" si="22"/>
        <v>0.10208816705336426</v>
      </c>
      <c r="Q371" s="443">
        <f t="shared" si="22"/>
        <v>0.11747025673137132</v>
      </c>
      <c r="R371" s="443">
        <f t="shared" si="22"/>
        <v>0.14027045610818245</v>
      </c>
      <c r="S371" s="443">
        <f t="shared" si="22"/>
        <v>0.1269450352625098</v>
      </c>
      <c r="T371" s="443">
        <f t="shared" si="22"/>
        <v>0.10909697508896797</v>
      </c>
      <c r="U371" s="443">
        <f t="shared" si="22"/>
        <v>9.4942324755989349E-2</v>
      </c>
      <c r="V371" s="443">
        <f t="shared" si="22"/>
        <v>0.10243848123816947</v>
      </c>
      <c r="W371" s="443">
        <f t="shared" si="22"/>
        <v>9.1074267544855786E-2</v>
      </c>
      <c r="X371" s="443">
        <f t="shared" si="22"/>
        <v>7.7516660820764638E-2</v>
      </c>
      <c r="Y371" s="443">
        <f t="shared" si="22"/>
        <v>7.3036398467432956E-2</v>
      </c>
      <c r="Z371" s="443">
        <f t="shared" si="22"/>
        <v>7.2814371257485036E-2</v>
      </c>
      <c r="AA371" s="443">
        <f t="shared" si="22"/>
        <v>6.9519357545247518E-2</v>
      </c>
      <c r="AB371" s="443">
        <f t="shared" si="22"/>
        <v>6.5147623925887244E-2</v>
      </c>
    </row>
    <row r="372" spans="1:28">
      <c r="A372" s="85" t="s">
        <v>48</v>
      </c>
      <c r="B372" s="74" t="s">
        <v>46</v>
      </c>
      <c r="C372" s="443">
        <f t="shared" ref="C372:AB372" si="23">(C73+C123)/(C224+C274)</f>
        <v>0.17654926191135076</v>
      </c>
      <c r="D372" s="443">
        <f t="shared" si="23"/>
        <v>0.18498154794410188</v>
      </c>
      <c r="E372" s="443">
        <f t="shared" si="23"/>
        <v>0.18431286950377657</v>
      </c>
      <c r="F372" s="443">
        <f t="shared" si="23"/>
        <v>0.205471017514502</v>
      </c>
      <c r="G372" s="443">
        <f t="shared" si="23"/>
        <v>0.20400340148852522</v>
      </c>
      <c r="H372" s="443">
        <f t="shared" si="23"/>
        <v>0.20876217333357541</v>
      </c>
      <c r="I372" s="443">
        <f t="shared" si="23"/>
        <v>0.22761413243135861</v>
      </c>
      <c r="J372" s="443">
        <f t="shared" si="23"/>
        <v>0.22793142266268934</v>
      </c>
      <c r="K372" s="443">
        <f t="shared" si="23"/>
        <v>0.22995255359983505</v>
      </c>
      <c r="L372" s="443">
        <f t="shared" si="23"/>
        <v>0.24616587068773352</v>
      </c>
      <c r="M372" s="443">
        <f t="shared" si="23"/>
        <v>0.2297110767945009</v>
      </c>
      <c r="N372" s="443">
        <f t="shared" si="23"/>
        <v>0.21841305880691439</v>
      </c>
      <c r="O372" s="443">
        <f t="shared" si="23"/>
        <v>0.20944356978782416</v>
      </c>
      <c r="P372" s="443">
        <f t="shared" si="23"/>
        <v>0.20431326762163762</v>
      </c>
      <c r="Q372" s="443">
        <f t="shared" si="23"/>
        <v>0.2045098344194059</v>
      </c>
      <c r="R372" s="443">
        <f t="shared" si="23"/>
        <v>0.19323493471295161</v>
      </c>
      <c r="S372" s="443">
        <f t="shared" si="23"/>
        <v>0.18123647563325779</v>
      </c>
      <c r="T372" s="443">
        <f t="shared" si="23"/>
        <v>0.17335536999483406</v>
      </c>
      <c r="U372" s="443">
        <f t="shared" si="23"/>
        <v>0.16204852138323017</v>
      </c>
      <c r="V372" s="443">
        <f t="shared" si="23"/>
        <v>0.18834488048729631</v>
      </c>
      <c r="W372" s="443">
        <f t="shared" si="23"/>
        <v>0.24381168538740117</v>
      </c>
      <c r="X372" s="443">
        <f t="shared" si="23"/>
        <v>0.34768044098850026</v>
      </c>
      <c r="Y372" s="443">
        <f t="shared" si="23"/>
        <v>0.43719466937619755</v>
      </c>
      <c r="Z372" s="443">
        <f t="shared" si="23"/>
        <v>0.48659840282810241</v>
      </c>
      <c r="AA372" s="443">
        <f t="shared" si="23"/>
        <v>0.44952054955250226</v>
      </c>
      <c r="AB372" s="443">
        <f t="shared" si="23"/>
        <v>0.41258038507640338</v>
      </c>
    </row>
    <row r="373" spans="1:28">
      <c r="A373" s="85" t="s">
        <v>34</v>
      </c>
      <c r="B373" s="74" t="s">
        <v>46</v>
      </c>
      <c r="C373" s="443" t="e">
        <f t="shared" ref="C373:AB373" si="24">(C74+C124)/(C225+C275)</f>
        <v>#VALUE!</v>
      </c>
      <c r="D373" s="443" t="e">
        <f t="shared" si="24"/>
        <v>#VALUE!</v>
      </c>
      <c r="E373" s="443">
        <f t="shared" si="24"/>
        <v>0.1593201899450917</v>
      </c>
      <c r="F373" s="443">
        <f t="shared" si="24"/>
        <v>0.18873582689443341</v>
      </c>
      <c r="G373" s="443">
        <f t="shared" si="24"/>
        <v>0.16851588746731899</v>
      </c>
      <c r="H373" s="443">
        <f t="shared" si="24"/>
        <v>0.1511970512910211</v>
      </c>
      <c r="I373" s="443">
        <f t="shared" si="24"/>
        <v>0.1495813994237345</v>
      </c>
      <c r="J373" s="443">
        <f t="shared" si="24"/>
        <v>0.12873457993574622</v>
      </c>
      <c r="K373" s="443">
        <f t="shared" si="24"/>
        <v>0.11426317160969113</v>
      </c>
      <c r="L373" s="443">
        <f t="shared" si="24"/>
        <v>0.10358453240300017</v>
      </c>
      <c r="M373" s="443">
        <f t="shared" si="24"/>
        <v>9.9110430703277436E-2</v>
      </c>
      <c r="N373" s="443">
        <f t="shared" si="24"/>
        <v>8.8729678167881951E-2</v>
      </c>
      <c r="O373" s="443">
        <f t="shared" si="24"/>
        <v>9.3703005659795238E-2</v>
      </c>
      <c r="P373" s="443">
        <f t="shared" si="24"/>
        <v>9.4258372035072077E-2</v>
      </c>
      <c r="Q373" s="443">
        <f t="shared" si="24"/>
        <v>9.7043893204385653E-2</v>
      </c>
      <c r="R373" s="443">
        <f t="shared" si="24"/>
        <v>0.12158428133337659</v>
      </c>
      <c r="S373" s="443">
        <f t="shared" si="24"/>
        <v>0.12328766937445283</v>
      </c>
      <c r="T373" s="443">
        <f t="shared" si="24"/>
        <v>0.11879982001234778</v>
      </c>
      <c r="U373" s="443">
        <f t="shared" si="24"/>
        <v>0.12733995893295885</v>
      </c>
      <c r="V373" s="443">
        <f t="shared" si="24"/>
        <v>0.17281246571300279</v>
      </c>
      <c r="W373" s="443">
        <f t="shared" si="24"/>
        <v>0.18775202122326257</v>
      </c>
      <c r="X373" s="443">
        <f t="shared" si="24"/>
        <v>0.17619109710037098</v>
      </c>
      <c r="Y373" s="443">
        <f t="shared" si="24"/>
        <v>0.19417476535094416</v>
      </c>
      <c r="Z373" s="443">
        <f t="shared" si="24"/>
        <v>0.17741524712568651</v>
      </c>
      <c r="AA373" s="443">
        <f t="shared" si="24"/>
        <v>0.13881401906681712</v>
      </c>
      <c r="AB373" s="443">
        <f t="shared" si="24"/>
        <v>0.12089387979107831</v>
      </c>
    </row>
    <row r="374" spans="1:28">
      <c r="A374" s="85" t="s">
        <v>49</v>
      </c>
      <c r="B374" s="74" t="s">
        <v>46</v>
      </c>
      <c r="C374" s="443" t="e">
        <f t="shared" ref="C374:AB374" si="25">(C75+C125)/(C226+C276)</f>
        <v>#VALUE!</v>
      </c>
      <c r="D374" s="443">
        <f t="shared" si="25"/>
        <v>3.9889357985150684E-2</v>
      </c>
      <c r="E374" s="443">
        <f t="shared" si="25"/>
        <v>8.1736476174325931E-2</v>
      </c>
      <c r="F374" s="443">
        <f t="shared" si="25"/>
        <v>8.4649446494464944E-2</v>
      </c>
      <c r="G374" s="443">
        <f t="shared" si="25"/>
        <v>9.5567556805455312E-2</v>
      </c>
      <c r="H374" s="443">
        <f t="shared" si="25"/>
        <v>8.5969319318098675E-2</v>
      </c>
      <c r="I374" s="443">
        <f t="shared" si="25"/>
        <v>6.4411667973790068E-2</v>
      </c>
      <c r="J374" s="443">
        <f t="shared" si="25"/>
        <v>6.2700964630225078E-2</v>
      </c>
      <c r="K374" s="443">
        <f t="shared" si="25"/>
        <v>5.3430580632899356E-2</v>
      </c>
      <c r="L374" s="443">
        <f t="shared" si="25"/>
        <v>3.7641805182796188E-2</v>
      </c>
      <c r="M374" s="443">
        <f t="shared" si="25"/>
        <v>3.7584212464527866E-2</v>
      </c>
      <c r="N374" s="443">
        <f t="shared" si="25"/>
        <v>3.8386144798914328E-2</v>
      </c>
      <c r="O374" s="443">
        <f t="shared" si="25"/>
        <v>5.5623233042958596E-2</v>
      </c>
      <c r="P374" s="443">
        <f t="shared" si="25"/>
        <v>6.7890409710993194E-2</v>
      </c>
      <c r="Q374" s="443">
        <f t="shared" si="25"/>
        <v>6.1691306918982856E-2</v>
      </c>
      <c r="R374" s="443">
        <f t="shared" si="25"/>
        <v>5.3928951098511695E-2</v>
      </c>
      <c r="S374" s="443">
        <f t="shared" si="25"/>
        <v>6.458333333333334E-2</v>
      </c>
      <c r="T374" s="443">
        <f t="shared" si="25"/>
        <v>5.0782478766907835E-2</v>
      </c>
      <c r="U374" s="443">
        <f t="shared" si="25"/>
        <v>5.9746786508166616E-2</v>
      </c>
      <c r="V374" s="443">
        <f t="shared" si="25"/>
        <v>0.13903186274509807</v>
      </c>
      <c r="W374" s="443">
        <f t="shared" si="25"/>
        <v>0.13586659704369464</v>
      </c>
      <c r="X374" s="443">
        <f t="shared" si="25"/>
        <v>0.12325605572304811</v>
      </c>
      <c r="Y374" s="443">
        <f t="shared" si="25"/>
        <v>0.11418243639062352</v>
      </c>
      <c r="Z374" s="443">
        <f t="shared" si="25"/>
        <v>9.4359868144636733E-2</v>
      </c>
      <c r="AA374" s="443">
        <f t="shared" si="25"/>
        <v>9.0630728066302318E-2</v>
      </c>
      <c r="AB374" s="443">
        <f t="shared" si="25"/>
        <v>6.9886985513863922E-2</v>
      </c>
    </row>
    <row r="375" spans="1:28">
      <c r="A375" s="85" t="s">
        <v>50</v>
      </c>
      <c r="B375" s="74" t="s">
        <v>46</v>
      </c>
      <c r="C375" s="443" t="e">
        <f t="shared" ref="C375:AB375" si="26">(C76+C126)/(C227+C277)</f>
        <v>#VALUE!</v>
      </c>
      <c r="D375" s="443">
        <f t="shared" si="26"/>
        <v>0.18882978723404256</v>
      </c>
      <c r="E375" s="443" t="e">
        <f t="shared" si="26"/>
        <v>#VALUE!</v>
      </c>
      <c r="F375" s="443" t="e">
        <f t="shared" si="26"/>
        <v>#VALUE!</v>
      </c>
      <c r="G375" s="443">
        <f t="shared" si="26"/>
        <v>0.19840509702673439</v>
      </c>
      <c r="H375" s="443">
        <f t="shared" si="26"/>
        <v>0.16095347109263614</v>
      </c>
      <c r="I375" s="443">
        <f t="shared" si="26"/>
        <v>0.15292939409113665</v>
      </c>
      <c r="J375" s="443">
        <f t="shared" si="26"/>
        <v>0.1344803032927275</v>
      </c>
      <c r="K375" s="443">
        <f t="shared" si="26"/>
        <v>0.10296746484012183</v>
      </c>
      <c r="L375" s="443">
        <f t="shared" si="26"/>
        <v>8.0916031304952146E-2</v>
      </c>
      <c r="M375" s="443">
        <f t="shared" si="26"/>
        <v>6.2698543556772013E-2</v>
      </c>
      <c r="N375" s="443">
        <f t="shared" si="26"/>
        <v>5.7944240161374123E-2</v>
      </c>
      <c r="O375" s="443">
        <f t="shared" si="26"/>
        <v>7.2718069931825252E-2</v>
      </c>
      <c r="P375" s="443">
        <f t="shared" si="26"/>
        <v>7.5585283961981831E-2</v>
      </c>
      <c r="Q375" s="443">
        <f t="shared" si="26"/>
        <v>7.2212978193013186E-2</v>
      </c>
      <c r="R375" s="443">
        <f t="shared" si="26"/>
        <v>7.2690002163887338E-2</v>
      </c>
      <c r="S375" s="443">
        <f t="shared" si="26"/>
        <v>7.4035914858113311E-2</v>
      </c>
      <c r="T375" s="443">
        <f t="shared" si="26"/>
        <v>7.4171634234917724E-2</v>
      </c>
      <c r="U375" s="443">
        <f t="shared" si="26"/>
        <v>9.5044220737776769E-2</v>
      </c>
      <c r="V375" s="443">
        <f t="shared" si="26"/>
        <v>0.20059925008251892</v>
      </c>
      <c r="W375" s="443">
        <f t="shared" si="26"/>
        <v>0.2211182136737771</v>
      </c>
      <c r="X375" s="443">
        <f t="shared" si="26"/>
        <v>0.23955278376830669</v>
      </c>
      <c r="Y375" s="443">
        <f t="shared" si="26"/>
        <v>0.24759850376821191</v>
      </c>
      <c r="Z375" s="443">
        <f t="shared" si="26"/>
        <v>0.22247563215861529</v>
      </c>
      <c r="AA375" s="443">
        <f t="shared" si="26"/>
        <v>0.20647498134008932</v>
      </c>
      <c r="AB375" s="443">
        <f t="shared" si="26"/>
        <v>0.16769742890175351</v>
      </c>
    </row>
    <row r="376" spans="1:28">
      <c r="A376" s="85" t="s">
        <v>63</v>
      </c>
      <c r="B376" s="74" t="s">
        <v>46</v>
      </c>
      <c r="C376" s="443">
        <f t="shared" ref="C376:AB376" si="27">(C77+C127)/(C228+C278)</f>
        <v>0.18779234355046812</v>
      </c>
      <c r="D376" s="443">
        <f t="shared" si="27"/>
        <v>0.19038715457291933</v>
      </c>
      <c r="E376" s="443">
        <f t="shared" si="27"/>
        <v>0.19546494464699135</v>
      </c>
      <c r="F376" s="443">
        <f t="shared" si="27"/>
        <v>0.18061470156471524</v>
      </c>
      <c r="G376" s="443">
        <f t="shared" si="27"/>
        <v>0.14104375015951881</v>
      </c>
      <c r="H376" s="443">
        <f t="shared" si="27"/>
        <v>0.126899913602805</v>
      </c>
      <c r="I376" s="443">
        <f t="shared" si="27"/>
        <v>0.11480128746913493</v>
      </c>
      <c r="J376" s="443">
        <f t="shared" si="27"/>
        <v>0.12952637371515363</v>
      </c>
      <c r="K376" s="443">
        <f t="shared" si="27"/>
        <v>0.14513273559295453</v>
      </c>
      <c r="L376" s="443">
        <f t="shared" si="27"/>
        <v>0.14448699110034549</v>
      </c>
      <c r="M376" s="443">
        <f t="shared" si="27"/>
        <v>0.1463754050598946</v>
      </c>
      <c r="N376" s="443">
        <f t="shared" si="27"/>
        <v>0.15795816707926855</v>
      </c>
      <c r="O376" s="443">
        <f t="shared" si="27"/>
        <v>0.17877147985469094</v>
      </c>
      <c r="P376" s="443">
        <f t="shared" si="27"/>
        <v>0.18726630594961416</v>
      </c>
      <c r="Q376" s="443">
        <f t="shared" si="27"/>
        <v>0.17313981980861665</v>
      </c>
      <c r="R376" s="443">
        <f t="shared" si="27"/>
        <v>0.14811461583921121</v>
      </c>
      <c r="S376" s="443">
        <f t="shared" si="27"/>
        <v>0.15079694852390371</v>
      </c>
      <c r="T376" s="443">
        <f t="shared" si="27"/>
        <v>0.13298906306714819</v>
      </c>
      <c r="U376" s="443">
        <f t="shared" si="27"/>
        <v>0.10290079866079525</v>
      </c>
      <c r="V376" s="443">
        <f t="shared" si="27"/>
        <v>0.1265807002549629</v>
      </c>
      <c r="W376" s="443">
        <f t="shared" si="27"/>
        <v>0.11940813026263494</v>
      </c>
      <c r="X376" s="443">
        <f t="shared" si="27"/>
        <v>0.1033411107630792</v>
      </c>
      <c r="Y376" s="443">
        <f t="shared" si="27"/>
        <v>0.10808486350365026</v>
      </c>
      <c r="Z376" s="443">
        <f t="shared" si="27"/>
        <v>9.7470165098347231E-2</v>
      </c>
      <c r="AA376" s="443">
        <f t="shared" si="27"/>
        <v>9.3566365831500992E-2</v>
      </c>
      <c r="AB376" s="443">
        <f t="shared" si="27"/>
        <v>8.1985983761249895E-2</v>
      </c>
    </row>
    <row r="377" spans="1:28">
      <c r="A377" s="85" t="s">
        <v>29</v>
      </c>
      <c r="B377" s="74" t="s">
        <v>46</v>
      </c>
      <c r="C377" s="443">
        <f t="shared" ref="C377:AB377" si="28">(C78+C128)/(C229+C279)</f>
        <v>0.24924089068825911</v>
      </c>
      <c r="D377" s="443">
        <f t="shared" si="28"/>
        <v>0.24123314065510598</v>
      </c>
      <c r="E377" s="443">
        <f t="shared" si="28"/>
        <v>0.25271879854997409</v>
      </c>
      <c r="F377" s="443">
        <f t="shared" si="28"/>
        <v>0.21885521885521886</v>
      </c>
      <c r="G377" s="443">
        <f t="shared" si="28"/>
        <v>0.2340649428743235</v>
      </c>
      <c r="H377" s="443">
        <f t="shared" si="28"/>
        <v>0.24591175563097808</v>
      </c>
      <c r="I377" s="443">
        <f t="shared" si="28"/>
        <v>0.24734253530065048</v>
      </c>
      <c r="J377" s="443">
        <f t="shared" si="28"/>
        <v>0.25125141288551589</v>
      </c>
      <c r="K377" s="443">
        <f t="shared" si="28"/>
        <v>0.25175739741703451</v>
      </c>
      <c r="L377" s="443">
        <f t="shared" si="28"/>
        <v>0.24288107202680068</v>
      </c>
      <c r="M377" s="443">
        <f t="shared" si="28"/>
        <v>0.23027690041286544</v>
      </c>
      <c r="N377" s="443">
        <f t="shared" si="28"/>
        <v>0.2070906211633245</v>
      </c>
      <c r="O377" s="443">
        <f t="shared" si="28"/>
        <v>0.19782608695652174</v>
      </c>
      <c r="P377" s="443">
        <f t="shared" si="28"/>
        <v>0.19281417178512808</v>
      </c>
      <c r="Q377" s="443">
        <f t="shared" si="28"/>
        <v>0.17493001855215365</v>
      </c>
      <c r="R377" s="443">
        <f t="shared" si="28"/>
        <v>0.17687691120831409</v>
      </c>
      <c r="S377" s="443">
        <f t="shared" si="28"/>
        <v>0.15825197652581449</v>
      </c>
      <c r="T377" s="443">
        <f t="shared" si="28"/>
        <v>0.14522074665928381</v>
      </c>
      <c r="U377" s="443">
        <f t="shared" si="28"/>
        <v>0.15319719181643329</v>
      </c>
      <c r="V377" s="443">
        <f t="shared" si="28"/>
        <v>0.18312430373272046</v>
      </c>
      <c r="W377" s="443">
        <f t="shared" si="28"/>
        <v>0.20285881541778192</v>
      </c>
      <c r="X377" s="443">
        <f t="shared" si="28"/>
        <v>0.20539225181540041</v>
      </c>
      <c r="Y377" s="443">
        <f t="shared" si="28"/>
        <v>0.25407063965442733</v>
      </c>
      <c r="Z377" s="443">
        <f t="shared" si="28"/>
        <v>0.29755032747836441</v>
      </c>
      <c r="AA377" s="443">
        <f t="shared" si="28"/>
        <v>0.31648356078441003</v>
      </c>
      <c r="AB377" s="443">
        <f t="shared" si="28"/>
        <v>0.2986050568984257</v>
      </c>
    </row>
    <row r="378" spans="1:28">
      <c r="A378" s="85" t="s">
        <v>51</v>
      </c>
      <c r="B378" s="74" t="s">
        <v>46</v>
      </c>
      <c r="C378" s="443">
        <f t="shared" ref="C378:AB378" si="29">(C79+C129)/(C230+C280)</f>
        <v>3.5932203389830511E-2</v>
      </c>
      <c r="D378" s="443">
        <f t="shared" si="29"/>
        <v>3.7401574803149609E-2</v>
      </c>
      <c r="E378" s="443">
        <f t="shared" si="29"/>
        <v>3.6726804123711342E-2</v>
      </c>
      <c r="F378" s="443">
        <f t="shared" si="29"/>
        <v>4.3698543381887271E-2</v>
      </c>
      <c r="G378" s="443">
        <f t="shared" si="29"/>
        <v>4.8185231539424278E-2</v>
      </c>
      <c r="H378" s="443">
        <f t="shared" si="29"/>
        <v>5.3025577043044295E-2</v>
      </c>
      <c r="I378" s="443">
        <f t="shared" si="29"/>
        <v>5.7387057387057384E-2</v>
      </c>
      <c r="J378" s="443">
        <f t="shared" si="29"/>
        <v>5.7962172056131786E-2</v>
      </c>
      <c r="K378" s="443">
        <f t="shared" si="29"/>
        <v>6.6830165542611897E-2</v>
      </c>
      <c r="L378" s="443">
        <f t="shared" si="29"/>
        <v>7.7306733167082295E-2</v>
      </c>
      <c r="M378" s="443">
        <f t="shared" si="29"/>
        <v>7.6196473551637278E-2</v>
      </c>
      <c r="N378" s="443">
        <f t="shared" si="29"/>
        <v>8.0924855491329481E-2</v>
      </c>
      <c r="O378" s="443">
        <f t="shared" si="29"/>
        <v>8.540685944855414E-2</v>
      </c>
      <c r="P378" s="443">
        <f t="shared" si="29"/>
        <v>8.4663428174878555E-2</v>
      </c>
      <c r="Q378" s="443">
        <f t="shared" si="29"/>
        <v>7.853025936599424E-2</v>
      </c>
      <c r="R378" s="443">
        <f t="shared" si="29"/>
        <v>7.3800738007380073E-2</v>
      </c>
      <c r="S378" s="443">
        <f t="shared" si="29"/>
        <v>6.847253574115876E-2</v>
      </c>
      <c r="T378" s="443">
        <f t="shared" si="29"/>
        <v>6.6562255285826155E-2</v>
      </c>
      <c r="U378" s="443">
        <f t="shared" si="29"/>
        <v>6.5600000000000006E-2</v>
      </c>
      <c r="V378" s="443">
        <f t="shared" si="29"/>
        <v>8.026208026208026E-2</v>
      </c>
      <c r="W378" s="443">
        <f t="shared" si="29"/>
        <v>8.074011774600505E-2</v>
      </c>
      <c r="X378" s="443">
        <f t="shared" si="29"/>
        <v>7.1877807726864335E-2</v>
      </c>
      <c r="Y378" s="443">
        <f t="shared" si="29"/>
        <v>7.0222222222222228E-2</v>
      </c>
      <c r="Z378" s="443">
        <f t="shared" si="29"/>
        <v>6.5178571428571433E-2</v>
      </c>
      <c r="AA378" s="443">
        <f t="shared" si="29"/>
        <v>5.6910569105691054E-2</v>
      </c>
      <c r="AB378" s="443">
        <f t="shared" si="29"/>
        <v>5.3016453382084092E-2</v>
      </c>
    </row>
    <row r="379" spans="1:28">
      <c r="A379" s="85" t="s">
        <v>52</v>
      </c>
      <c r="B379" s="74" t="s">
        <v>46</v>
      </c>
      <c r="C379" s="443">
        <f t="shared" ref="C379:AB379" si="30">(C80+C130)/(C231+C281)</f>
        <v>5.4593373493975902E-2</v>
      </c>
      <c r="D379" s="443">
        <f t="shared" si="30"/>
        <v>5.4216867469879519E-2</v>
      </c>
      <c r="E379" s="443">
        <f t="shared" si="30"/>
        <v>5.8056666087258818E-2</v>
      </c>
      <c r="F379" s="443">
        <f t="shared" si="30"/>
        <v>6.7643942069939955E-2</v>
      </c>
      <c r="G379" s="443">
        <f t="shared" si="30"/>
        <v>5.7102573140641523E-2</v>
      </c>
      <c r="H379" s="443">
        <f t="shared" si="30"/>
        <v>4.5908533380059575E-2</v>
      </c>
      <c r="I379" s="443">
        <f t="shared" si="30"/>
        <v>4.6613896218117852E-2</v>
      </c>
      <c r="J379" s="443">
        <f t="shared" si="30"/>
        <v>5.678010932816082E-2</v>
      </c>
      <c r="K379" s="443">
        <f t="shared" si="30"/>
        <v>0.1215890105810284</v>
      </c>
      <c r="L379" s="443">
        <f t="shared" si="30"/>
        <v>0.10885258358662614</v>
      </c>
      <c r="M379" s="443">
        <f t="shared" si="30"/>
        <v>8.0967541397434215E-2</v>
      </c>
      <c r="N379" s="443">
        <f t="shared" si="30"/>
        <v>7.8952402816039172E-2</v>
      </c>
      <c r="O379" s="443">
        <f t="shared" si="30"/>
        <v>7.001802290653282E-2</v>
      </c>
      <c r="P379" s="443">
        <f t="shared" si="30"/>
        <v>8.0032756106816871E-2</v>
      </c>
      <c r="Q379" s="443">
        <f t="shared" si="30"/>
        <v>8.2526703941962778E-2</v>
      </c>
      <c r="R379" s="443">
        <f t="shared" si="30"/>
        <v>7.9961125700461114E-2</v>
      </c>
      <c r="S379" s="443">
        <f t="shared" si="30"/>
        <v>7.8532901833872709E-2</v>
      </c>
      <c r="T379" s="443">
        <f t="shared" si="30"/>
        <v>7.2185430463576158E-2</v>
      </c>
      <c r="U379" s="443">
        <f t="shared" si="30"/>
        <v>7.183450784269152E-2</v>
      </c>
      <c r="V379" s="443">
        <f t="shared" si="30"/>
        <v>8.0622676579925653E-2</v>
      </c>
      <c r="W379" s="443">
        <f t="shared" si="30"/>
        <v>8.014101057579319E-2</v>
      </c>
      <c r="X379" s="443">
        <f t="shared" si="30"/>
        <v>7.6281883350401286E-2</v>
      </c>
      <c r="Y379" s="443">
        <f t="shared" si="30"/>
        <v>7.5381357971223709E-2</v>
      </c>
      <c r="Z379" s="443">
        <f t="shared" si="30"/>
        <v>8.0193026900651596E-2</v>
      </c>
      <c r="AA379" s="443">
        <f t="shared" si="30"/>
        <v>9.0466786163840462E-2</v>
      </c>
      <c r="AB379" s="443">
        <f t="shared" si="30"/>
        <v>9.1676664743929479E-2</v>
      </c>
    </row>
    <row r="380" spans="1:28">
      <c r="A380" s="75" t="s">
        <v>31</v>
      </c>
      <c r="B380" s="74" t="s">
        <v>46</v>
      </c>
      <c r="C380" s="443" t="e">
        <f t="shared" ref="C380:AB380" si="31">(C81+C131)/(C232+C282)</f>
        <v>#VALUE!</v>
      </c>
      <c r="D380" s="443" t="e">
        <f t="shared" si="31"/>
        <v>#VALUE!</v>
      </c>
      <c r="E380" s="443" t="e">
        <f t="shared" si="31"/>
        <v>#VALUE!</v>
      </c>
      <c r="F380" s="443" t="e">
        <f t="shared" si="31"/>
        <v>#VALUE!</v>
      </c>
      <c r="G380" s="443" t="e">
        <f t="shared" si="31"/>
        <v>#VALUE!</v>
      </c>
      <c r="H380" s="443" t="e">
        <f t="shared" si="31"/>
        <v>#VALUE!</v>
      </c>
      <c r="I380" s="443" t="e">
        <f t="shared" si="31"/>
        <v>#VALUE!</v>
      </c>
      <c r="J380" s="443" t="e">
        <f t="shared" si="31"/>
        <v>#VALUE!</v>
      </c>
      <c r="K380" s="443" t="e">
        <f t="shared" si="31"/>
        <v>#VALUE!</v>
      </c>
      <c r="L380" s="443" t="e">
        <f t="shared" si="31"/>
        <v>#VALUE!</v>
      </c>
      <c r="M380" s="443">
        <f t="shared" si="31"/>
        <v>0.18658102575641225</v>
      </c>
      <c r="N380" s="443">
        <f t="shared" si="31"/>
        <v>0.17966525898968949</v>
      </c>
      <c r="O380" s="443">
        <f t="shared" si="31"/>
        <v>0.16310919821329195</v>
      </c>
      <c r="P380" s="443">
        <f t="shared" si="31"/>
        <v>0.15684707520742103</v>
      </c>
      <c r="Q380" s="443">
        <f t="shared" si="31"/>
        <v>0.16530595829821348</v>
      </c>
      <c r="R380" s="443">
        <f t="shared" si="31"/>
        <v>0.12550384079978111</v>
      </c>
      <c r="S380" s="443">
        <f t="shared" si="31"/>
        <v>0.10638761182070398</v>
      </c>
      <c r="T380" s="443">
        <f t="shared" si="31"/>
        <v>8.693782558396107E-2</v>
      </c>
      <c r="U380" s="443">
        <f t="shared" si="31"/>
        <v>0.11173256439109341</v>
      </c>
      <c r="V380" s="443">
        <f t="shared" si="31"/>
        <v>0.26508596084710273</v>
      </c>
      <c r="W380" s="443">
        <f t="shared" si="31"/>
        <v>0.28283868115816352</v>
      </c>
      <c r="X380" s="443">
        <f t="shared" si="31"/>
        <v>0.23037227746295447</v>
      </c>
      <c r="Y380" s="443">
        <f t="shared" si="31"/>
        <v>0.20802101579670379</v>
      </c>
      <c r="Z380" s="443">
        <f t="shared" si="31"/>
        <v>0.16384433862031628</v>
      </c>
      <c r="AA380" s="443">
        <f t="shared" si="31"/>
        <v>0.14351363762637578</v>
      </c>
      <c r="AB380" s="443">
        <f t="shared" si="31"/>
        <v>0.12924838880390591</v>
      </c>
    </row>
    <row r="381" spans="1:28">
      <c r="A381" s="85" t="s">
        <v>33</v>
      </c>
      <c r="B381" s="74" t="s">
        <v>46</v>
      </c>
      <c r="C381" s="443">
        <f t="shared" ref="C381:AB381" si="32">(C82+C132)/(C233+C283)</f>
        <v>2.7549980034750902E-2</v>
      </c>
      <c r="D381" s="443">
        <f t="shared" si="32"/>
        <v>2.1045564193402574E-2</v>
      </c>
      <c r="E381" s="443">
        <f t="shared" si="32"/>
        <v>3.1890947341368915E-2</v>
      </c>
      <c r="F381" s="443">
        <f t="shared" si="32"/>
        <v>3.3143462301689304E-2</v>
      </c>
      <c r="G381" s="443">
        <f t="shared" si="32"/>
        <v>5.4740385530169765E-2</v>
      </c>
      <c r="H381" s="443">
        <f t="shared" si="32"/>
        <v>4.9407347317587558E-2</v>
      </c>
      <c r="I381" s="443">
        <f t="shared" si="32"/>
        <v>6.5282368468680366E-2</v>
      </c>
      <c r="J381" s="443">
        <f t="shared" si="32"/>
        <v>4.9430545172676144E-2</v>
      </c>
      <c r="K381" s="443">
        <f t="shared" si="32"/>
        <v>4.339633125212633E-2</v>
      </c>
      <c r="L381" s="443">
        <f t="shared" si="32"/>
        <v>4.278681192301477E-2</v>
      </c>
      <c r="M381" s="443">
        <f t="shared" si="32"/>
        <v>5.1740731031864072E-2</v>
      </c>
      <c r="N381" s="443">
        <f t="shared" si="32"/>
        <v>3.8951471804338639E-2</v>
      </c>
      <c r="O381" s="443">
        <f t="shared" si="32"/>
        <v>5.1273834137128819E-2</v>
      </c>
      <c r="P381" s="443">
        <f t="shared" si="32"/>
        <v>5.8979172549336857E-2</v>
      </c>
      <c r="Q381" s="443">
        <f t="shared" si="32"/>
        <v>0.10303737286120121</v>
      </c>
      <c r="R381" s="443">
        <f t="shared" si="32"/>
        <v>8.1168241817804312E-2</v>
      </c>
      <c r="S381" s="443">
        <f t="shared" si="32"/>
        <v>0.10167090170147382</v>
      </c>
      <c r="T381" s="443">
        <f t="shared" si="32"/>
        <v>8.8793097020224782E-2</v>
      </c>
      <c r="U381" s="443">
        <f t="shared" si="32"/>
        <v>0.13425742079395056</v>
      </c>
      <c r="V381" s="443">
        <f t="shared" si="32"/>
        <v>0.10788074657390052</v>
      </c>
      <c r="W381" s="443">
        <f t="shared" si="32"/>
        <v>8.2170404016051454E-2</v>
      </c>
      <c r="X381" s="443">
        <f t="shared" si="32"/>
        <v>9.7919213478508141E-2</v>
      </c>
      <c r="Y381" s="443">
        <f t="shared" si="32"/>
        <v>0.10910892777756989</v>
      </c>
      <c r="Z381" s="443">
        <f t="shared" si="32"/>
        <v>0.11024930989206064</v>
      </c>
      <c r="AA381" s="443">
        <f t="shared" si="32"/>
        <v>0.1258390700052614</v>
      </c>
      <c r="AB381" s="443">
        <f t="shared" si="32"/>
        <v>0.11870154241261696</v>
      </c>
    </row>
    <row r="382" spans="1:28">
      <c r="A382" s="85" t="s">
        <v>53</v>
      </c>
      <c r="B382" s="74" t="s">
        <v>46</v>
      </c>
      <c r="C382" s="443" t="e">
        <f t="shared" ref="C382:AB382" si="33">(C83+C133)/(C234+C284)</f>
        <v>#VALUE!</v>
      </c>
      <c r="D382" s="443">
        <f t="shared" si="33"/>
        <v>4.6092718549234926E-2</v>
      </c>
      <c r="E382" s="443" t="e">
        <f t="shared" si="33"/>
        <v>#VALUE!</v>
      </c>
      <c r="F382" s="443">
        <f t="shared" si="33"/>
        <v>4.9287538669388668E-2</v>
      </c>
      <c r="G382" s="443" t="e">
        <f t="shared" si="33"/>
        <v>#VALUE!</v>
      </c>
      <c r="H382" s="443">
        <f t="shared" si="33"/>
        <v>9.9713490067500105E-2</v>
      </c>
      <c r="I382" s="443">
        <f t="shared" si="33"/>
        <v>8.1022574360615982E-2</v>
      </c>
      <c r="J382" s="443">
        <f t="shared" si="33"/>
        <v>6.534324279122708E-2</v>
      </c>
      <c r="K382" s="443">
        <f t="shared" si="33"/>
        <v>5.72024634713574E-2</v>
      </c>
      <c r="L382" s="443">
        <f t="shared" si="33"/>
        <v>3.6918656413550882E-2</v>
      </c>
      <c r="M382" s="443">
        <f t="shared" si="33"/>
        <v>4.2606729267579642E-2</v>
      </c>
      <c r="N382" s="443">
        <f t="shared" si="33"/>
        <v>4.1834540589031133E-2</v>
      </c>
      <c r="O382" s="443">
        <f t="shared" si="33"/>
        <v>5.0411501880065636E-2</v>
      </c>
      <c r="P382" s="443">
        <f t="shared" si="33"/>
        <v>5.2586700269688896E-2</v>
      </c>
      <c r="Q382" s="443">
        <f t="shared" si="33"/>
        <v>6.5693626833579433E-2</v>
      </c>
      <c r="R382" s="443">
        <f t="shared" si="33"/>
        <v>5.6961181396852863E-2</v>
      </c>
      <c r="S382" s="443">
        <f t="shared" si="33"/>
        <v>5.4055613327761994E-2</v>
      </c>
      <c r="T382" s="443">
        <f t="shared" si="33"/>
        <v>5.8675765177775424E-2</v>
      </c>
      <c r="U382" s="443">
        <f t="shared" si="33"/>
        <v>5.994751579135605E-2</v>
      </c>
      <c r="V382" s="443">
        <f t="shared" si="33"/>
        <v>8.4230099503064454E-2</v>
      </c>
      <c r="W382" s="443">
        <f t="shared" si="33"/>
        <v>8.3288480897415779E-2</v>
      </c>
      <c r="X382" s="443">
        <f t="shared" si="33"/>
        <v>8.7364530305552385E-2</v>
      </c>
      <c r="Y382" s="443">
        <f t="shared" si="33"/>
        <v>8.1916658756320732E-2</v>
      </c>
      <c r="Z382" s="443">
        <f t="shared" si="33"/>
        <v>8.3392850901681304E-2</v>
      </c>
      <c r="AA382" s="443">
        <f t="shared" si="33"/>
        <v>8.4159233411575884E-2</v>
      </c>
      <c r="AB382" s="443">
        <f t="shared" si="33"/>
        <v>7.7057230230811777E-2</v>
      </c>
    </row>
    <row r="383" spans="1:28">
      <c r="A383" s="85" t="s">
        <v>36</v>
      </c>
      <c r="B383" s="74" t="s">
        <v>46</v>
      </c>
      <c r="C383" s="443">
        <f t="shared" ref="C383:AB383" si="34">(C84+C134)/(C235+C285)</f>
        <v>9.2948717948717952E-2</v>
      </c>
      <c r="D383" s="443">
        <f t="shared" si="34"/>
        <v>8.880923934687375E-2</v>
      </c>
      <c r="E383" s="443">
        <f t="shared" si="34"/>
        <v>6.7913786091907277E-2</v>
      </c>
      <c r="F383" s="443">
        <f t="shared" si="34"/>
        <v>8.2040816326530611E-2</v>
      </c>
      <c r="G383" s="443">
        <f t="shared" si="34"/>
        <v>8.8861076345431791E-2</v>
      </c>
      <c r="H383" s="443">
        <f t="shared" si="34"/>
        <v>0.10303282093892813</v>
      </c>
      <c r="I383" s="443">
        <f t="shared" si="34"/>
        <v>9.2507325240686486E-2</v>
      </c>
      <c r="J383" s="443">
        <f t="shared" si="34"/>
        <v>7.2803347280334732E-2</v>
      </c>
      <c r="K383" s="443">
        <f t="shared" si="34"/>
        <v>5.9915611814345994E-2</v>
      </c>
      <c r="L383" s="443">
        <f t="shared" si="34"/>
        <v>5.2742616033755275E-2</v>
      </c>
      <c r="M383" s="443">
        <f t="shared" si="34"/>
        <v>4.6680942184154174E-2</v>
      </c>
      <c r="N383" s="443">
        <f t="shared" si="34"/>
        <v>3.8379530916844352E-2</v>
      </c>
      <c r="O383" s="443">
        <f t="shared" si="34"/>
        <v>4.4924406047516199E-2</v>
      </c>
      <c r="P383" s="443">
        <f t="shared" si="34"/>
        <v>6.193895870736086E-2</v>
      </c>
      <c r="Q383" s="443">
        <f t="shared" si="34"/>
        <v>7.3871409028727769E-2</v>
      </c>
      <c r="R383" s="443">
        <f t="shared" si="34"/>
        <v>7.6465201465201471E-2</v>
      </c>
      <c r="S383" s="443">
        <f t="shared" si="34"/>
        <v>6.0246462802373349E-2</v>
      </c>
      <c r="T383" s="443">
        <f t="shared" si="34"/>
        <v>5.4101995565410198E-2</v>
      </c>
      <c r="U383" s="443">
        <f t="shared" si="34"/>
        <v>4.8908296943231441E-2</v>
      </c>
      <c r="V383" s="443">
        <f t="shared" si="34"/>
        <v>6.1846689895470382E-2</v>
      </c>
      <c r="W383" s="443">
        <f t="shared" si="34"/>
        <v>7.0353982300884951E-2</v>
      </c>
      <c r="X383" s="443">
        <f t="shared" si="34"/>
        <v>6.5188470066518844E-2</v>
      </c>
      <c r="Y383" s="443">
        <f t="shared" si="34"/>
        <v>7.9351426174642359E-2</v>
      </c>
      <c r="Z383" s="443">
        <f t="shared" si="34"/>
        <v>9.5358782260318201E-2</v>
      </c>
      <c r="AA383" s="443">
        <f t="shared" si="34"/>
        <v>9.0723829680556728E-2</v>
      </c>
      <c r="AB383" s="443">
        <f t="shared" si="34"/>
        <v>9.3560640951779725E-2</v>
      </c>
    </row>
    <row r="384" spans="1:28">
      <c r="A384" s="85" t="s">
        <v>54</v>
      </c>
      <c r="B384" s="74" t="s">
        <v>46</v>
      </c>
      <c r="C384" s="443">
        <f t="shared" ref="C384:AB384" si="35">(C85+C135)/(C236+C286)</f>
        <v>0.12301131611759698</v>
      </c>
      <c r="D384" s="443">
        <f t="shared" si="35"/>
        <v>0.16791603772034611</v>
      </c>
      <c r="E384" s="443">
        <f t="shared" si="35"/>
        <v>0.16395687308107113</v>
      </c>
      <c r="F384" s="443">
        <f t="shared" si="35"/>
        <v>0.15143104610881761</v>
      </c>
      <c r="G384" s="443">
        <f t="shared" si="35"/>
        <v>0.13155631986242478</v>
      </c>
      <c r="H384" s="443">
        <f t="shared" si="35"/>
        <v>0.1005937239951854</v>
      </c>
      <c r="I384" s="443">
        <f t="shared" si="35"/>
        <v>0.10096561083067446</v>
      </c>
      <c r="J384" s="443">
        <f t="shared" si="35"/>
        <v>0.10970824172462586</v>
      </c>
      <c r="K384" s="443">
        <f t="shared" si="35"/>
        <v>0.12378597915317438</v>
      </c>
      <c r="L384" s="443">
        <f t="shared" si="35"/>
        <v>0.1127272702965855</v>
      </c>
      <c r="M384" s="443">
        <f t="shared" si="35"/>
        <v>0.10578879166870678</v>
      </c>
      <c r="N384" s="443">
        <f t="shared" si="35"/>
        <v>9.5202538386593122E-2</v>
      </c>
      <c r="O384" s="443">
        <f t="shared" si="35"/>
        <v>9.6839028286694495E-2</v>
      </c>
      <c r="P384" s="443">
        <f t="shared" si="35"/>
        <v>8.6712525026526779E-2</v>
      </c>
      <c r="Q384" s="443">
        <f t="shared" si="35"/>
        <v>7.7607690031848309E-2</v>
      </c>
      <c r="R384" s="443">
        <f t="shared" si="35"/>
        <v>7.8345839840595038E-2</v>
      </c>
      <c r="S384" s="443">
        <f t="shared" si="35"/>
        <v>7.8655461897579645E-2</v>
      </c>
      <c r="T384" s="443">
        <f t="shared" si="35"/>
        <v>7.9396653513285037E-2</v>
      </c>
      <c r="U384" s="443">
        <f t="shared" si="35"/>
        <v>9.0135201885926206E-2</v>
      </c>
      <c r="V384" s="443">
        <f t="shared" si="35"/>
        <v>0.12883539549654652</v>
      </c>
      <c r="W384" s="443">
        <f t="shared" si="35"/>
        <v>0.13905022123941094</v>
      </c>
      <c r="X384" s="443">
        <f t="shared" si="35"/>
        <v>0.13460887268099703</v>
      </c>
      <c r="Y384" s="443">
        <f t="shared" si="35"/>
        <v>0.14161996820450851</v>
      </c>
      <c r="Z384" s="443">
        <f t="shared" si="35"/>
        <v>0.12859787803049638</v>
      </c>
      <c r="AA384" s="443">
        <f t="shared" si="35"/>
        <v>0.11703490313685871</v>
      </c>
      <c r="AB384" s="443">
        <f t="shared" si="35"/>
        <v>0.11508176908121792</v>
      </c>
    </row>
    <row r="385" spans="1:28">
      <c r="A385" s="85" t="s">
        <v>55</v>
      </c>
      <c r="B385" s="74" t="s">
        <v>46</v>
      </c>
      <c r="C385" s="443">
        <f t="shared" ref="C385:AB385" si="36">(C86+C136)/(C237+C287)</f>
        <v>9.8705501618122971E-2</v>
      </c>
      <c r="D385" s="443">
        <f t="shared" si="36"/>
        <v>0.10413223140495868</v>
      </c>
      <c r="E385" s="443">
        <f t="shared" si="36"/>
        <v>0.11185308848080133</v>
      </c>
      <c r="F385" s="443">
        <f t="shared" si="36"/>
        <v>0.11187607573149742</v>
      </c>
      <c r="G385" s="443">
        <f t="shared" si="36"/>
        <v>9.947643979057591E-2</v>
      </c>
      <c r="H385" s="443">
        <f t="shared" si="36"/>
        <v>9.4454072790294621E-2</v>
      </c>
      <c r="I385" s="443">
        <f t="shared" si="36"/>
        <v>9.4932432432432434E-2</v>
      </c>
      <c r="J385" s="443">
        <f t="shared" si="36"/>
        <v>8.1803005008347252E-2</v>
      </c>
      <c r="K385" s="443">
        <f t="shared" si="36"/>
        <v>6.7656765676567657E-2</v>
      </c>
      <c r="L385" s="443">
        <f t="shared" si="36"/>
        <v>7.0469798657718116E-2</v>
      </c>
      <c r="M385" s="443">
        <f t="shared" si="36"/>
        <v>7.4450084602368863E-2</v>
      </c>
      <c r="N385" s="443">
        <f t="shared" si="36"/>
        <v>7.6788830715532289E-2</v>
      </c>
      <c r="O385" s="443">
        <f t="shared" si="36"/>
        <v>8.4210526315789472E-2</v>
      </c>
      <c r="P385" s="443">
        <f t="shared" si="36"/>
        <v>9.403254972875226E-2</v>
      </c>
      <c r="Q385" s="443">
        <f t="shared" si="36"/>
        <v>9.5063985374771481E-2</v>
      </c>
      <c r="R385" s="443">
        <f t="shared" si="36"/>
        <v>9.3865161280850401E-2</v>
      </c>
      <c r="S385" s="443">
        <f t="shared" si="36"/>
        <v>6.8835616438356173E-2</v>
      </c>
      <c r="T385" s="443">
        <f t="shared" si="36"/>
        <v>5.5186170212765971E-2</v>
      </c>
      <c r="U385" s="443">
        <f t="shared" si="36"/>
        <v>5.88510771152045E-2</v>
      </c>
      <c r="V385" s="443">
        <f t="shared" si="36"/>
        <v>6.8783068783068793E-2</v>
      </c>
      <c r="W385" s="443">
        <f t="shared" si="36"/>
        <v>7.7231856133590251E-2</v>
      </c>
      <c r="X385" s="443">
        <f t="shared" si="36"/>
        <v>7.0772640911969623E-2</v>
      </c>
      <c r="Y385" s="443">
        <f t="shared" si="36"/>
        <v>6.8960244648318028E-2</v>
      </c>
      <c r="Z385" s="443">
        <f t="shared" si="36"/>
        <v>7.5755298309500244E-2</v>
      </c>
      <c r="AA385" s="443">
        <f t="shared" si="36"/>
        <v>6.8603588869964469E-2</v>
      </c>
      <c r="AB385" s="443">
        <f t="shared" si="36"/>
        <v>8.3506376938053767E-2</v>
      </c>
    </row>
    <row r="386" spans="1:28">
      <c r="A386" s="85" t="s">
        <v>38</v>
      </c>
      <c r="B386" s="74" t="s">
        <v>46</v>
      </c>
      <c r="C386" s="443" t="e">
        <f t="shared" ref="C386:AB386" si="37">(C87+C137)/(C238+C288)</f>
        <v>#VALUE!</v>
      </c>
      <c r="D386" s="443" t="e">
        <f t="shared" si="37"/>
        <v>#VALUE!</v>
      </c>
      <c r="E386" s="443">
        <f t="shared" si="37"/>
        <v>0.22481642955484166</v>
      </c>
      <c r="F386" s="443">
        <f t="shared" si="37"/>
        <v>0.23667758261387317</v>
      </c>
      <c r="G386" s="443">
        <f t="shared" si="37"/>
        <v>0.24920127795527156</v>
      </c>
      <c r="H386" s="443">
        <f t="shared" si="37"/>
        <v>0.23454288696506417</v>
      </c>
      <c r="I386" s="443">
        <f t="shared" si="37"/>
        <v>0.21362601428272224</v>
      </c>
      <c r="J386" s="443">
        <f t="shared" si="37"/>
        <v>0.1865875030819156</v>
      </c>
      <c r="K386" s="443">
        <f t="shared" si="37"/>
        <v>0.16275264937359987</v>
      </c>
      <c r="L386" s="443">
        <f t="shared" si="37"/>
        <v>0.21995133819951337</v>
      </c>
      <c r="M386" s="443">
        <f t="shared" si="37"/>
        <v>0.26369034528260393</v>
      </c>
      <c r="N386" s="443">
        <f t="shared" si="37"/>
        <v>0.30136986301369861</v>
      </c>
      <c r="O386" s="443">
        <f t="shared" si="37"/>
        <v>0.32732340773842439</v>
      </c>
      <c r="P386" s="443">
        <f t="shared" si="37"/>
        <v>0.31937879810938558</v>
      </c>
      <c r="Q386" s="443">
        <f t="shared" si="37"/>
        <v>0.30594594594594599</v>
      </c>
      <c r="R386" s="443">
        <f t="shared" si="37"/>
        <v>0.28240730254365898</v>
      </c>
      <c r="S386" s="443">
        <f t="shared" si="37"/>
        <v>0.21670694127297316</v>
      </c>
      <c r="T386" s="443">
        <f t="shared" si="37"/>
        <v>0.15313054090773023</v>
      </c>
      <c r="U386" s="443">
        <f t="shared" si="37"/>
        <v>0.11949015063731168</v>
      </c>
      <c r="V386" s="443">
        <f t="shared" si="37"/>
        <v>0.14209102887126973</v>
      </c>
      <c r="W386" s="443">
        <f t="shared" si="37"/>
        <v>0.16839704449882395</v>
      </c>
      <c r="X386" s="443">
        <f t="shared" si="37"/>
        <v>0.17473230256548483</v>
      </c>
      <c r="Y386" s="443">
        <f t="shared" si="37"/>
        <v>0.18373191318327972</v>
      </c>
      <c r="Z386" s="443">
        <f t="shared" si="37"/>
        <v>0.18901357132234539</v>
      </c>
      <c r="AA386" s="443">
        <f t="shared" si="37"/>
        <v>0.16550810193016058</v>
      </c>
      <c r="AB386" s="443">
        <f t="shared" si="37"/>
        <v>0.14206177217351054</v>
      </c>
    </row>
    <row r="387" spans="1:28">
      <c r="A387" s="85" t="s">
        <v>56</v>
      </c>
      <c r="B387" s="74" t="s">
        <v>46</v>
      </c>
      <c r="C387" s="443">
        <f t="shared" ref="C387:AB387" si="38">(C88+C138)/(C239+C289)</f>
        <v>8.6809020155657557E-2</v>
      </c>
      <c r="D387" s="443">
        <f t="shared" si="38"/>
        <v>7.7642910422458813E-2</v>
      </c>
      <c r="E387" s="443">
        <f t="shared" si="38"/>
        <v>7.8411840045538625E-2</v>
      </c>
      <c r="F387" s="443">
        <f t="shared" si="38"/>
        <v>0.10245277269957344</v>
      </c>
      <c r="G387" s="443">
        <f t="shared" si="38"/>
        <v>0.12227005870841487</v>
      </c>
      <c r="H387" s="443">
        <f t="shared" si="38"/>
        <v>0.13190260008254232</v>
      </c>
      <c r="I387" s="443">
        <f t="shared" si="38"/>
        <v>0.13327311545409756</v>
      </c>
      <c r="J387" s="443">
        <f t="shared" si="38"/>
        <v>0.11966444608931655</v>
      </c>
      <c r="K387" s="443">
        <f t="shared" si="38"/>
        <v>8.3794865379599195E-2</v>
      </c>
      <c r="L387" s="443">
        <f t="shared" si="38"/>
        <v>7.0222674430002144E-2</v>
      </c>
      <c r="M387" s="443">
        <f t="shared" si="38"/>
        <v>6.4635744442814724E-2</v>
      </c>
      <c r="N387" s="443">
        <f t="shared" si="38"/>
        <v>7.0310253867223282E-2</v>
      </c>
      <c r="O387" s="443">
        <f t="shared" si="38"/>
        <v>9.090254658959071E-2</v>
      </c>
      <c r="P387" s="443">
        <f t="shared" si="38"/>
        <v>0.11163522348492659</v>
      </c>
      <c r="Q387" s="443">
        <f t="shared" si="38"/>
        <v>0.11535767009230163</v>
      </c>
      <c r="R387" s="443">
        <f t="shared" si="38"/>
        <v>0.13253980892244913</v>
      </c>
      <c r="S387" s="443">
        <f t="shared" si="38"/>
        <v>0.13475766807834991</v>
      </c>
      <c r="T387" s="443">
        <f t="shared" si="38"/>
        <v>0.13898684203070913</v>
      </c>
      <c r="U387" s="443">
        <f t="shared" si="38"/>
        <v>0.13340411035594046</v>
      </c>
      <c r="V387" s="443">
        <f t="shared" si="38"/>
        <v>0.15592496603757414</v>
      </c>
      <c r="W387" s="443">
        <f t="shared" si="38"/>
        <v>0.17958374752556247</v>
      </c>
      <c r="X387" s="443">
        <f t="shared" si="38"/>
        <v>0.22170558133382137</v>
      </c>
      <c r="Y387" s="443">
        <f t="shared" si="38"/>
        <v>0.27750901286048735</v>
      </c>
      <c r="Z387" s="443">
        <f t="shared" si="38"/>
        <v>0.28846153570487942</v>
      </c>
      <c r="AA387" s="443">
        <f t="shared" si="38"/>
        <v>0.2540899181319311</v>
      </c>
      <c r="AB387" s="443">
        <f t="shared" si="38"/>
        <v>0.22799388902446752</v>
      </c>
    </row>
    <row r="388" spans="1:28">
      <c r="A388" s="965" t="s">
        <v>57</v>
      </c>
      <c r="B388" s="968" t="s">
        <v>46</v>
      </c>
      <c r="C388" s="1005" t="e">
        <f t="shared" ref="C388:AB388" si="39">(C89+C139)/(C240+C290)</f>
        <v>#VALUE!</v>
      </c>
      <c r="D388" s="1005" t="e">
        <f t="shared" si="39"/>
        <v>#VALUE!</v>
      </c>
      <c r="E388" s="1005" t="e">
        <f t="shared" si="39"/>
        <v>#VALUE!</v>
      </c>
      <c r="F388" s="1005" t="e">
        <f t="shared" si="39"/>
        <v>#VALUE!</v>
      </c>
      <c r="G388" s="1005">
        <f t="shared" si="39"/>
        <v>0.22382471224518097</v>
      </c>
      <c r="H388" s="1005">
        <f t="shared" si="39"/>
        <v>0.21270986540863046</v>
      </c>
      <c r="I388" s="1005">
        <f t="shared" si="39"/>
        <v>0.17912476216363143</v>
      </c>
      <c r="J388" s="1005">
        <f t="shared" si="39"/>
        <v>0.18692224034801519</v>
      </c>
      <c r="K388" s="1005">
        <f t="shared" si="39"/>
        <v>0.19559902200488996</v>
      </c>
      <c r="L388" s="1005">
        <f t="shared" si="39"/>
        <v>0.26434805606982281</v>
      </c>
      <c r="M388" s="1005">
        <f t="shared" si="39"/>
        <v>0.28773399659641319</v>
      </c>
      <c r="N388" s="1005">
        <f t="shared" si="39"/>
        <v>0.2985634787110133</v>
      </c>
      <c r="O388" s="1005">
        <f t="shared" si="39"/>
        <v>0.27758007117437722</v>
      </c>
      <c r="P388" s="1005">
        <f t="shared" si="39"/>
        <v>0.25138532234085686</v>
      </c>
      <c r="Q388" s="1005">
        <f t="shared" si="39"/>
        <v>0.24725349247253495</v>
      </c>
      <c r="R388" s="1005">
        <f t="shared" si="39"/>
        <v>0.22488584474885845</v>
      </c>
      <c r="S388" s="1005">
        <f t="shared" si="39"/>
        <v>0.18592818723651694</v>
      </c>
      <c r="T388" s="1005">
        <f t="shared" si="39"/>
        <v>0.15063726872115971</v>
      </c>
      <c r="U388" s="1005">
        <f t="shared" si="39"/>
        <v>0.14067793760993449</v>
      </c>
      <c r="V388" s="1005">
        <f t="shared" si="39"/>
        <v>0.19263914935917692</v>
      </c>
      <c r="W388" s="1005">
        <f t="shared" si="39"/>
        <v>0.2342798354742873</v>
      </c>
      <c r="X388" s="1005">
        <f t="shared" si="39"/>
        <v>0.23246915422603417</v>
      </c>
      <c r="Y388" s="1005">
        <f t="shared" si="39"/>
        <v>0.24037991802272757</v>
      </c>
      <c r="Z388" s="1005">
        <f t="shared" si="39"/>
        <v>0.24316103899474562</v>
      </c>
      <c r="AA388" s="1005">
        <f t="shared" si="39"/>
        <v>0.21278625384453143</v>
      </c>
      <c r="AB388" s="1005">
        <f t="shared" si="39"/>
        <v>0.17581911987484097</v>
      </c>
    </row>
    <row r="389" spans="1:28">
      <c r="A389" s="75" t="s">
        <v>40</v>
      </c>
      <c r="B389" s="74" t="s">
        <v>46</v>
      </c>
      <c r="C389" s="443" t="e">
        <f t="shared" ref="C389:AB389" si="40">(C90+C140)/(C241+C291)</f>
        <v>#VALUE!</v>
      </c>
      <c r="D389" s="443" t="e">
        <f t="shared" si="40"/>
        <v>#VALUE!</v>
      </c>
      <c r="E389" s="443" t="e">
        <f t="shared" si="40"/>
        <v>#VALUE!</v>
      </c>
      <c r="F389" s="443" t="e">
        <f t="shared" si="40"/>
        <v>#VALUE!</v>
      </c>
      <c r="G389" s="443" t="e">
        <f t="shared" si="40"/>
        <v>#VALUE!</v>
      </c>
      <c r="H389" s="443" t="e">
        <f t="shared" si="40"/>
        <v>#VALUE!</v>
      </c>
      <c r="I389" s="443" t="e">
        <f t="shared" si="40"/>
        <v>#VALUE!</v>
      </c>
      <c r="J389" s="443" t="e">
        <f t="shared" si="40"/>
        <v>#VALUE!</v>
      </c>
      <c r="K389" s="443" t="e">
        <f t="shared" si="40"/>
        <v>#VALUE!</v>
      </c>
      <c r="L389" s="443" t="e">
        <f t="shared" si="40"/>
        <v>#VALUE!</v>
      </c>
      <c r="M389" s="443">
        <f t="shared" si="40"/>
        <v>0.11630698671960416</v>
      </c>
      <c r="N389" s="443">
        <f t="shared" si="40"/>
        <v>0.11520215837625804</v>
      </c>
      <c r="O389" s="443">
        <f t="shared" si="40"/>
        <v>0.11919520503510576</v>
      </c>
      <c r="P389" s="443">
        <f t="shared" si="40"/>
        <v>0.13275721828373938</v>
      </c>
      <c r="Q389" s="443">
        <f t="shared" si="40"/>
        <v>0.12350958878090788</v>
      </c>
      <c r="R389" s="443">
        <f t="shared" si="40"/>
        <v>0.122714447913167</v>
      </c>
      <c r="S389" s="443">
        <f t="shared" si="40"/>
        <v>0.11936048411488678</v>
      </c>
      <c r="T389" s="443">
        <f t="shared" si="40"/>
        <v>9.0148652058462606E-2</v>
      </c>
      <c r="U389" s="443">
        <f t="shared" si="40"/>
        <v>8.3092871541973992E-2</v>
      </c>
      <c r="V389" s="443">
        <f t="shared" si="40"/>
        <v>0.11635524567727044</v>
      </c>
      <c r="W389" s="443">
        <f t="shared" si="40"/>
        <v>0.13723832271940964</v>
      </c>
      <c r="X389" s="443">
        <f t="shared" si="40"/>
        <v>0.14821932117552483</v>
      </c>
      <c r="Y389" s="443">
        <f t="shared" si="40"/>
        <v>0.17195182585309307</v>
      </c>
      <c r="Z389" s="443">
        <f t="shared" si="40"/>
        <v>0.19044705050815122</v>
      </c>
      <c r="AA389" s="443">
        <f t="shared" si="40"/>
        <v>0.18879378678389191</v>
      </c>
      <c r="AB389" s="443">
        <f t="shared" si="40"/>
        <v>0.16160875384060738</v>
      </c>
    </row>
    <row r="390" spans="1:28">
      <c r="A390" s="85" t="s">
        <v>27</v>
      </c>
      <c r="B390" s="74" t="s">
        <v>46</v>
      </c>
      <c r="C390" s="443">
        <f t="shared" ref="C390:AB390" si="41">(C91+C141)/(C242+C292)</f>
        <v>0.26306964594585053</v>
      </c>
      <c r="D390" s="443">
        <f t="shared" si="41"/>
        <v>0.25824078029332198</v>
      </c>
      <c r="E390" s="443">
        <f t="shared" si="41"/>
        <v>0.2861918788514014</v>
      </c>
      <c r="F390" s="443">
        <f t="shared" si="41"/>
        <v>0.35664718772826881</v>
      </c>
      <c r="G390" s="443">
        <f t="shared" si="41"/>
        <v>0.37320800772355506</v>
      </c>
      <c r="H390" s="443">
        <f t="shared" si="41"/>
        <v>0.35419943378420887</v>
      </c>
      <c r="I390" s="443">
        <f t="shared" si="41"/>
        <v>0.34534260843687226</v>
      </c>
      <c r="J390" s="443">
        <f t="shared" si="41"/>
        <v>0.31941013548918329</v>
      </c>
      <c r="K390" s="443">
        <f t="shared" si="41"/>
        <v>0.28961964389794498</v>
      </c>
      <c r="L390" s="443">
        <f t="shared" si="41"/>
        <v>0.24062651863481738</v>
      </c>
      <c r="M390" s="443">
        <f t="shared" si="41"/>
        <v>0.21119753476025172</v>
      </c>
      <c r="N390" s="443">
        <f t="shared" si="41"/>
        <v>0.16651899221819863</v>
      </c>
      <c r="O390" s="443">
        <f t="shared" si="41"/>
        <v>0.17857942280513028</v>
      </c>
      <c r="P390" s="443">
        <f t="shared" si="41"/>
        <v>0.17931216181642817</v>
      </c>
      <c r="Q390" s="443">
        <f t="shared" si="41"/>
        <v>0.16834087171599144</v>
      </c>
      <c r="R390" s="443">
        <f t="shared" si="41"/>
        <v>0.14791741372502551</v>
      </c>
      <c r="S390" s="443">
        <f t="shared" si="41"/>
        <v>0.13487925100841372</v>
      </c>
      <c r="T390" s="443">
        <f t="shared" si="41"/>
        <v>0.12939726498261722</v>
      </c>
      <c r="U390" s="443">
        <f t="shared" si="41"/>
        <v>0.18191327341085795</v>
      </c>
      <c r="V390" s="443">
        <f t="shared" si="41"/>
        <v>0.28542222267613065</v>
      </c>
      <c r="W390" s="443">
        <f t="shared" si="41"/>
        <v>0.31724816491610996</v>
      </c>
      <c r="X390" s="443">
        <f t="shared" si="41"/>
        <v>0.34587680221852229</v>
      </c>
      <c r="Y390" s="443">
        <f t="shared" si="41"/>
        <v>0.40286236469339248</v>
      </c>
      <c r="Z390" s="443">
        <f t="shared" si="41"/>
        <v>0.4243366743605323</v>
      </c>
      <c r="AA390" s="443">
        <f t="shared" si="41"/>
        <v>0.39659851148161418</v>
      </c>
      <c r="AB390" s="443">
        <f t="shared" si="41"/>
        <v>0.36700014070752202</v>
      </c>
    </row>
    <row r="391" spans="1:28">
      <c r="A391" s="85" t="s">
        <v>43</v>
      </c>
      <c r="B391" s="74" t="s">
        <v>46</v>
      </c>
      <c r="C391" s="443">
        <f t="shared" ref="C391:AB391" si="42">(C92+C142)/(C243+C293)</f>
        <v>3.5321821036106753E-2</v>
      </c>
      <c r="D391" s="443">
        <f t="shared" si="42"/>
        <v>6.4308681672025719E-2</v>
      </c>
      <c r="E391" s="443">
        <f t="shared" si="42"/>
        <v>0.11186440677966102</v>
      </c>
      <c r="F391" s="443">
        <f t="shared" si="42"/>
        <v>0.18018018018018017</v>
      </c>
      <c r="G391" s="443">
        <f t="shared" si="42"/>
        <v>0.17750929368029739</v>
      </c>
      <c r="H391" s="443">
        <f t="shared" si="42"/>
        <v>0.15559772296015181</v>
      </c>
      <c r="I391" s="443">
        <f t="shared" si="42"/>
        <v>0.16994106090373282</v>
      </c>
      <c r="J391" s="443">
        <f t="shared" si="42"/>
        <v>0.17006109979633402</v>
      </c>
      <c r="K391" s="443">
        <f t="shared" si="42"/>
        <v>0.1336116910229645</v>
      </c>
      <c r="L391" s="443">
        <f t="shared" si="42"/>
        <v>0.11007268951194185</v>
      </c>
      <c r="M391" s="443">
        <f t="shared" si="42"/>
        <v>8.8784569854066742E-2</v>
      </c>
      <c r="N391" s="443">
        <f t="shared" si="42"/>
        <v>8.6432160804020094E-2</v>
      </c>
      <c r="O391" s="443">
        <f t="shared" si="42"/>
        <v>9.459871833994507E-2</v>
      </c>
      <c r="P391" s="443">
        <f t="shared" si="42"/>
        <v>0.10613086038124678</v>
      </c>
      <c r="Q391" s="443">
        <f t="shared" si="42"/>
        <v>0.13000834724540902</v>
      </c>
      <c r="R391" s="443">
        <f t="shared" si="42"/>
        <v>0.16734169712535807</v>
      </c>
      <c r="S391" s="443">
        <f t="shared" si="42"/>
        <v>0.15525860411459333</v>
      </c>
      <c r="T391" s="443">
        <f t="shared" si="42"/>
        <v>0.13894573814923392</v>
      </c>
      <c r="U391" s="443">
        <f t="shared" si="42"/>
        <v>0.14359723579130404</v>
      </c>
      <c r="V391" s="443">
        <f t="shared" si="42"/>
        <v>0.18249432043561359</v>
      </c>
      <c r="W391" s="443">
        <f t="shared" si="42"/>
        <v>0.18378954852470672</v>
      </c>
      <c r="X391" s="443">
        <f t="shared" si="42"/>
        <v>0.16695427092320966</v>
      </c>
      <c r="Y391" s="443">
        <f t="shared" si="42"/>
        <v>0.17389056441189144</v>
      </c>
      <c r="Z391" s="443">
        <f t="shared" si="42"/>
        <v>0.1724773736693086</v>
      </c>
      <c r="AA391" s="443">
        <f t="shared" si="42"/>
        <v>0.16669407905210995</v>
      </c>
      <c r="AB391" s="443">
        <f t="shared" si="42"/>
        <v>0.14832340925893292</v>
      </c>
    </row>
    <row r="392" spans="1:28">
      <c r="A392" s="85" t="s">
        <v>58</v>
      </c>
      <c r="B392" s="74" t="s">
        <v>46</v>
      </c>
      <c r="C392" s="443" t="e">
        <f t="shared" ref="C392:AB392" si="43">(C93+C143)/(C244+C294)</f>
        <v>#VALUE!</v>
      </c>
      <c r="D392" s="443">
        <f t="shared" si="43"/>
        <v>2.9006413964701945E-2</v>
      </c>
      <c r="E392" s="443">
        <f t="shared" si="43"/>
        <v>4.1633652220771117E-2</v>
      </c>
      <c r="F392" s="443">
        <f t="shared" si="43"/>
        <v>5.2438979067911444E-2</v>
      </c>
      <c r="G392" s="443">
        <f t="shared" si="43"/>
        <v>5.3537859542645248E-2</v>
      </c>
      <c r="H392" s="443">
        <f t="shared" si="43"/>
        <v>4.8350664670450391E-2</v>
      </c>
      <c r="I392" s="443">
        <f t="shared" si="43"/>
        <v>5.7214563356852412E-2</v>
      </c>
      <c r="J392" s="443">
        <f t="shared" si="43"/>
        <v>5.6195400036178296E-2</v>
      </c>
      <c r="K392" s="443">
        <f t="shared" si="43"/>
        <v>5.4444594281141755E-2</v>
      </c>
      <c r="L392" s="443">
        <f t="shared" si="43"/>
        <v>4.598273755028115E-2</v>
      </c>
      <c r="M392" s="443">
        <f t="shared" si="43"/>
        <v>4.0913545339801169E-2</v>
      </c>
      <c r="N392" s="443">
        <f t="shared" si="43"/>
        <v>4.3317395437424917E-2</v>
      </c>
      <c r="O392" s="443">
        <f t="shared" si="43"/>
        <v>5.5300166106591185E-2</v>
      </c>
      <c r="P392" s="443">
        <f t="shared" si="43"/>
        <v>7.6743914745156336E-2</v>
      </c>
      <c r="Q392" s="443">
        <f t="shared" si="43"/>
        <v>7.1084686690987747E-2</v>
      </c>
      <c r="R392" s="443">
        <f t="shared" si="43"/>
        <v>7.2830436631575374E-2</v>
      </c>
      <c r="S392" s="443">
        <f t="shared" si="43"/>
        <v>6.4688727193968301E-2</v>
      </c>
      <c r="T392" s="443">
        <f t="shared" si="43"/>
        <v>6.1148534206288768E-2</v>
      </c>
      <c r="U392" s="443">
        <f t="shared" si="43"/>
        <v>5.665515255437361E-2</v>
      </c>
      <c r="V392" s="443">
        <f t="shared" si="43"/>
        <v>7.8040818465920092E-2</v>
      </c>
      <c r="W392" s="443">
        <f t="shared" si="43"/>
        <v>7.2912083190685054E-2</v>
      </c>
      <c r="X392" s="443">
        <f t="shared" si="43"/>
        <v>6.8116578584092688E-2</v>
      </c>
      <c r="Y392" s="443">
        <f t="shared" si="43"/>
        <v>7.2509423672516116E-2</v>
      </c>
      <c r="Z392" s="443">
        <f t="shared" si="43"/>
        <v>7.5027364469660449E-2</v>
      </c>
      <c r="AA392" s="443">
        <f t="shared" si="43"/>
        <v>7.559843916361951E-2</v>
      </c>
      <c r="AB392" s="443">
        <f t="shared" si="43"/>
        <v>7.1404874518413111E-2</v>
      </c>
    </row>
    <row r="393" spans="1:28">
      <c r="A393" s="85" t="s">
        <v>59</v>
      </c>
      <c r="B393" s="74" t="s">
        <v>46</v>
      </c>
      <c r="C393" s="443">
        <f>(C94+C144)/(C245+C295)</f>
        <v>0.13629292808424076</v>
      </c>
      <c r="D393" s="443">
        <f t="shared" ref="D393:AB393" si="44">(D94+D144)/(D245+D295)</f>
        <v>0.13334764870088039</v>
      </c>
      <c r="E393" s="443">
        <f t="shared" si="44"/>
        <v>0.13890682160533677</v>
      </c>
      <c r="F393" s="443">
        <f t="shared" si="44"/>
        <v>0.15121174195016499</v>
      </c>
      <c r="G393" s="443">
        <f t="shared" si="44"/>
        <v>0.13895939086294415</v>
      </c>
      <c r="H393" s="443">
        <f t="shared" si="44"/>
        <v>0.13173333333333334</v>
      </c>
      <c r="I393" s="443">
        <f t="shared" si="44"/>
        <v>0.11444456099863631</v>
      </c>
      <c r="J393" s="443">
        <f t="shared" si="44"/>
        <v>0.11936060574192869</v>
      </c>
      <c r="K393" s="443">
        <f t="shared" si="44"/>
        <v>0.11703456892961266</v>
      </c>
      <c r="L393" s="443">
        <f t="shared" si="44"/>
        <v>0.12843942505133471</v>
      </c>
      <c r="M393" s="443">
        <f t="shared" si="44"/>
        <v>0.10654225886948031</v>
      </c>
      <c r="N393" s="443">
        <f t="shared" si="44"/>
        <v>0.13413043478260869</v>
      </c>
      <c r="O393" s="443">
        <f t="shared" si="44"/>
        <v>0.15973286621414495</v>
      </c>
      <c r="P393" s="443">
        <f t="shared" si="44"/>
        <v>0.16937039137833237</v>
      </c>
      <c r="Q393" s="443">
        <f t="shared" si="44"/>
        <v>0.17634569751467466</v>
      </c>
      <c r="R393" s="443">
        <f t="shared" si="44"/>
        <v>0.16868064118372381</v>
      </c>
      <c r="S393" s="443">
        <f t="shared" si="44"/>
        <v>0.16229851113572044</v>
      </c>
      <c r="T393" s="443">
        <f t="shared" si="44"/>
        <v>0.16427529182879377</v>
      </c>
      <c r="U393" s="443">
        <f t="shared" si="44"/>
        <v>0.17007534983853606</v>
      </c>
      <c r="V393" s="443">
        <f t="shared" si="44"/>
        <v>0.21562389536938847</v>
      </c>
      <c r="W393" s="443">
        <f t="shared" si="44"/>
        <v>0.18448662029942237</v>
      </c>
      <c r="X393" s="443">
        <f t="shared" si="44"/>
        <v>0.15594519275429633</v>
      </c>
      <c r="Y393" s="443">
        <f t="shared" si="44"/>
        <v>0.14987080103359174</v>
      </c>
      <c r="Z393" s="443">
        <f t="shared" si="44"/>
        <v>0.1581240683407866</v>
      </c>
      <c r="AA393" s="443">
        <f t="shared" si="44"/>
        <v>0.15620094191522763</v>
      </c>
      <c r="AB393" s="443">
        <f t="shared" si="44"/>
        <v>0.16108487976281982</v>
      </c>
    </row>
    <row r="394" spans="1:28">
      <c r="A394" s="85" t="s">
        <v>60</v>
      </c>
      <c r="B394" s="74" t="s">
        <v>46</v>
      </c>
      <c r="C394" s="443">
        <f t="shared" ref="C394:AB394" si="45">(C95+C145)/(C246+C296)</f>
        <v>9.1446361916264873E-2</v>
      </c>
      <c r="D394" s="443">
        <f t="shared" si="45"/>
        <v>0.11938732689886697</v>
      </c>
      <c r="E394" s="443">
        <f t="shared" si="45"/>
        <v>0.13511720477664751</v>
      </c>
      <c r="F394" s="443">
        <f t="shared" si="45"/>
        <v>0.14735877162828004</v>
      </c>
      <c r="G394" s="443">
        <f t="shared" si="45"/>
        <v>0.1357717803030303</v>
      </c>
      <c r="H394" s="443">
        <f t="shared" si="45"/>
        <v>0.12885222033487018</v>
      </c>
      <c r="I394" s="443">
        <f t="shared" si="45"/>
        <v>0.12209230769230769</v>
      </c>
      <c r="J394" s="443">
        <f t="shared" si="45"/>
        <v>0.1095136892111514</v>
      </c>
      <c r="K394" s="443">
        <f t="shared" si="45"/>
        <v>9.8526585522101223E-2</v>
      </c>
      <c r="L394" s="443">
        <f t="shared" si="45"/>
        <v>9.54728239719808E-2</v>
      </c>
      <c r="M394" s="443">
        <f t="shared" si="45"/>
        <v>9.0814196242171186E-2</v>
      </c>
      <c r="N394" s="443">
        <f t="shared" si="45"/>
        <v>7.986157327299348E-2</v>
      </c>
      <c r="O394" s="443">
        <f t="shared" si="45"/>
        <v>8.8736426588850711E-2</v>
      </c>
      <c r="P394" s="443">
        <f t="shared" si="45"/>
        <v>9.1262552441696287E-2</v>
      </c>
      <c r="Q394" s="443">
        <f t="shared" si="45"/>
        <v>8.8758198746077238E-2</v>
      </c>
      <c r="R394" s="443">
        <f t="shared" si="45"/>
        <v>9.2227417829123678E-2</v>
      </c>
      <c r="S394" s="443">
        <f t="shared" si="45"/>
        <v>0.10446644719295096</v>
      </c>
      <c r="T394" s="443">
        <f t="shared" si="45"/>
        <v>0.10353296725852008</v>
      </c>
      <c r="U394" s="443">
        <f t="shared" si="45"/>
        <v>0.10289423862041866</v>
      </c>
      <c r="V394" s="443">
        <f t="shared" si="45"/>
        <v>0.14644749327606535</v>
      </c>
      <c r="W394" s="443">
        <f t="shared" si="45"/>
        <v>0.14561361376571338</v>
      </c>
      <c r="X394" s="443">
        <f t="shared" si="45"/>
        <v>0.15336273549196539</v>
      </c>
      <c r="Y394" s="443">
        <f t="shared" si="45"/>
        <v>0.15699682659820816</v>
      </c>
      <c r="Z394" s="443">
        <f t="shared" si="45"/>
        <v>0.15429294027192481</v>
      </c>
      <c r="AA394" s="443">
        <f t="shared" si="45"/>
        <v>0.12352545437325474</v>
      </c>
      <c r="AB394" s="443">
        <f t="shared" si="45"/>
        <v>0.11151543839955071</v>
      </c>
    </row>
    <row r="395" spans="1:28">
      <c r="A395" s="86" t="s">
        <v>61</v>
      </c>
      <c r="B395" s="87" t="s">
        <v>46</v>
      </c>
      <c r="C395" s="443">
        <f t="shared" ref="C395:AB395" si="46">(C96+C146)/(C247+C297)</f>
        <v>8.8774925937912322E-2</v>
      </c>
      <c r="D395" s="443">
        <f t="shared" si="46"/>
        <v>0.10795279630579785</v>
      </c>
      <c r="E395" s="443">
        <f t="shared" si="46"/>
        <v>0.11571495497371298</v>
      </c>
      <c r="F395" s="443">
        <f t="shared" si="46"/>
        <v>0.10819880043332364</v>
      </c>
      <c r="G395" s="443">
        <f t="shared" si="46"/>
        <v>9.9702143503005158E-2</v>
      </c>
      <c r="H395" s="443">
        <f t="shared" si="46"/>
        <v>9.3831125384718314E-2</v>
      </c>
      <c r="I395" s="443">
        <f t="shared" si="46"/>
        <v>9.3206908592763704E-2</v>
      </c>
      <c r="J395" s="443">
        <f t="shared" si="46"/>
        <v>8.7211784799316822E-2</v>
      </c>
      <c r="K395" s="443">
        <f t="shared" si="46"/>
        <v>8.0420136862765904E-2</v>
      </c>
      <c r="L395" s="443">
        <f t="shared" si="46"/>
        <v>7.6353050152176791E-2</v>
      </c>
      <c r="M395" s="443">
        <f t="shared" si="46"/>
        <v>7.1890819894577532E-2</v>
      </c>
      <c r="N395" s="443">
        <f t="shared" si="46"/>
        <v>8.2810639142516879E-2</v>
      </c>
      <c r="O395" s="443">
        <f t="shared" si="46"/>
        <v>9.7501864280387776E-2</v>
      </c>
      <c r="P395" s="443">
        <f t="shared" si="46"/>
        <v>0.1005233085918727</v>
      </c>
      <c r="Q395" s="443">
        <f t="shared" si="46"/>
        <v>9.4931021724192613E-2</v>
      </c>
      <c r="R395" s="443">
        <f t="shared" si="46"/>
        <v>9.0088680229525306E-2</v>
      </c>
      <c r="S395" s="443">
        <f t="shared" si="46"/>
        <v>8.219107888601368E-2</v>
      </c>
      <c r="T395" s="443">
        <f t="shared" si="46"/>
        <v>8.1963046737997813E-2</v>
      </c>
      <c r="U395" s="443">
        <f t="shared" si="46"/>
        <v>0.10052385311768894</v>
      </c>
      <c r="V395" s="443">
        <f t="shared" si="46"/>
        <v>0.14499454517117771</v>
      </c>
      <c r="W395" s="443">
        <f t="shared" si="46"/>
        <v>0.15010592943268905</v>
      </c>
      <c r="X395" s="443">
        <f t="shared" si="46"/>
        <v>0.14139612943829652</v>
      </c>
      <c r="Y395" s="443">
        <f t="shared" si="46"/>
        <v>0.13002599994747485</v>
      </c>
      <c r="Z395" s="443">
        <f t="shared" si="46"/>
        <v>0.12271608816292341</v>
      </c>
      <c r="AA395" s="443">
        <f t="shared" si="46"/>
        <v>0.10618178029020241</v>
      </c>
      <c r="AB395" s="443">
        <f t="shared" si="46"/>
        <v>9.1019448820931367E-2</v>
      </c>
    </row>
    <row r="396" spans="1:28" s="100" customFormat="1">
      <c r="A396" s="97" t="s">
        <v>254</v>
      </c>
      <c r="B396" s="91" t="s">
        <v>46</v>
      </c>
      <c r="C396" s="443">
        <f t="shared" ref="C396:AB396" si="47">(C97+C147)/(C248+C298)</f>
        <v>0.10515790578331409</v>
      </c>
      <c r="D396" s="443">
        <f t="shared" si="47"/>
        <v>0.1076007280199483</v>
      </c>
      <c r="E396" s="443">
        <f t="shared" si="47"/>
        <v>0.12125671291417515</v>
      </c>
      <c r="F396" s="443">
        <f t="shared" si="47"/>
        <v>0.12342117447778488</v>
      </c>
      <c r="G396" s="443">
        <f t="shared" si="47"/>
        <v>0.12512407220547198</v>
      </c>
      <c r="H396" s="443">
        <f t="shared" si="47"/>
        <v>0.12133952721285141</v>
      </c>
      <c r="I396" s="443">
        <f t="shared" si="47"/>
        <v>0.11798229875940708</v>
      </c>
      <c r="J396" s="443">
        <f t="shared" si="47"/>
        <v>0.11320016693650917</v>
      </c>
      <c r="K396" s="443">
        <f t="shared" si="47"/>
        <v>0.10923574762431557</v>
      </c>
      <c r="L396" s="443">
        <f t="shared" si="47"/>
        <v>0.10697349439850776</v>
      </c>
      <c r="M396" s="443">
        <f t="shared" si="47"/>
        <v>0.10060812525578233</v>
      </c>
      <c r="N396" s="443">
        <f t="shared" si="47"/>
        <v>0.10307767771717491</v>
      </c>
      <c r="O396" s="443">
        <f t="shared" si="47"/>
        <v>0.11262742078883534</v>
      </c>
      <c r="P396" s="443">
        <f t="shared" si="47"/>
        <v>0.11541876361935195</v>
      </c>
      <c r="Q396" s="443">
        <f t="shared" si="47"/>
        <v>0.1145904543866221</v>
      </c>
      <c r="R396" s="443">
        <f t="shared" si="47"/>
        <v>0.11096510593868449</v>
      </c>
      <c r="S396" s="443">
        <f t="shared" si="47"/>
        <v>0.10270862774723254</v>
      </c>
      <c r="T396" s="443">
        <f t="shared" si="47"/>
        <v>9.7061872415471553E-2</v>
      </c>
      <c r="U396" s="443">
        <f t="shared" si="47"/>
        <v>0.10212438986925473</v>
      </c>
      <c r="V396" s="443">
        <f t="shared" si="47"/>
        <v>0.13673272090717373</v>
      </c>
      <c r="W396" s="443">
        <f t="shared" si="47"/>
        <v>0.13812460729900961</v>
      </c>
      <c r="X396" s="443">
        <f t="shared" si="47"/>
        <v>0.13400254084197186</v>
      </c>
      <c r="Y396" s="443">
        <f t="shared" si="47"/>
        <v>0.13441164702881395</v>
      </c>
      <c r="Z396" s="443">
        <f t="shared" si="47"/>
        <v>0.13465173541876441</v>
      </c>
      <c r="AA396" s="443">
        <f t="shared" si="47"/>
        <v>0.12542773998821199</v>
      </c>
      <c r="AB396" s="443">
        <f t="shared" si="47"/>
        <v>0.11564447818939824</v>
      </c>
    </row>
    <row r="397" spans="1:28">
      <c r="A397" s="75" t="s">
        <v>508</v>
      </c>
      <c r="B397" s="74" t="s">
        <v>46</v>
      </c>
      <c r="C397" s="443">
        <f t="shared" ref="C397:AB397" si="48">(C98+C148)/(C249+C299)</f>
        <v>0.13735125414519392</v>
      </c>
      <c r="D397" s="443">
        <f t="shared" si="48"/>
        <v>0.13986054445291871</v>
      </c>
      <c r="E397" s="443">
        <f t="shared" si="48"/>
        <v>0.15963128616492125</v>
      </c>
      <c r="F397" s="443">
        <f t="shared" si="48"/>
        <v>0.17363304392321885</v>
      </c>
      <c r="G397" s="443">
        <f t="shared" si="48"/>
        <v>0.17820136495157352</v>
      </c>
      <c r="H397" s="443">
        <f t="shared" si="48"/>
        <v>0.17352881704460535</v>
      </c>
      <c r="I397" s="443">
        <f t="shared" si="48"/>
        <v>0.17255364358576375</v>
      </c>
      <c r="J397" s="443">
        <f t="shared" si="48"/>
        <v>0.16647774760741227</v>
      </c>
      <c r="K397" s="443">
        <f t="shared" si="48"/>
        <v>0.15491948864900332</v>
      </c>
      <c r="L397" s="443">
        <f t="shared" si="48"/>
        <v>0.15315836602958652</v>
      </c>
      <c r="M397" s="443">
        <f t="shared" si="48"/>
        <v>0.14568458989674332</v>
      </c>
      <c r="N397" s="443">
        <f t="shared" si="48"/>
        <v>0.13707216756260932</v>
      </c>
      <c r="O397" s="443">
        <f t="shared" si="48"/>
        <v>0.1443403406930199</v>
      </c>
      <c r="P397" s="443">
        <f t="shared" si="48"/>
        <v>0.14692832201594855</v>
      </c>
      <c r="Q397" s="443">
        <f t="shared" si="48"/>
        <v>0.14748846222123738</v>
      </c>
      <c r="R397" s="443">
        <f t="shared" si="48"/>
        <v>0.14759581891400911</v>
      </c>
      <c r="S397" s="443">
        <f t="shared" si="48"/>
        <v>0.13548256977279832</v>
      </c>
      <c r="T397" s="443">
        <f t="shared" si="48"/>
        <v>0.12022252786653052</v>
      </c>
      <c r="U397" s="443">
        <f t="shared" si="48"/>
        <v>0.11928295359865744</v>
      </c>
      <c r="V397" s="443">
        <f t="shared" si="48"/>
        <v>0.15665323242881751</v>
      </c>
      <c r="W397" s="443">
        <f t="shared" si="48"/>
        <v>0.16480644899323596</v>
      </c>
      <c r="X397" s="443">
        <f t="shared" si="48"/>
        <v>0.16728224046362344</v>
      </c>
      <c r="Y397" s="443">
        <f t="shared" si="48"/>
        <v>0.18243197104457576</v>
      </c>
      <c r="Z397" s="443">
        <f t="shared" si="48"/>
        <v>0.18866681582440795</v>
      </c>
      <c r="AA397" s="443">
        <f t="shared" si="48"/>
        <v>0.1755359356875274</v>
      </c>
      <c r="AB397" s="443">
        <f t="shared" si="48"/>
        <v>0.16203237602954873</v>
      </c>
    </row>
    <row r="398" spans="1:28">
      <c r="A398" s="75" t="s">
        <v>509</v>
      </c>
      <c r="B398" s="74" t="s">
        <v>46</v>
      </c>
      <c r="C398" s="443">
        <f t="shared" ref="C398:AB398" si="49">(C99+C149)/(C250+C300)</f>
        <v>0.13789284847088248</v>
      </c>
      <c r="D398" s="443">
        <f t="shared" si="49"/>
        <v>0.14032950961352011</v>
      </c>
      <c r="E398" s="443">
        <f t="shared" si="49"/>
        <v>0.15428527823730881</v>
      </c>
      <c r="F398" s="443">
        <f t="shared" si="49"/>
        <v>0.17104228160752263</v>
      </c>
      <c r="G398" s="443">
        <f t="shared" si="49"/>
        <v>0.17503786123440207</v>
      </c>
      <c r="H398" s="443">
        <f t="shared" si="49"/>
        <v>0.17137688811939669</v>
      </c>
      <c r="I398" s="443">
        <f t="shared" si="49"/>
        <v>0.17265710419808378</v>
      </c>
      <c r="J398" s="443">
        <f t="shared" si="49"/>
        <v>0.1680832900015527</v>
      </c>
      <c r="K398" s="443">
        <f t="shared" si="49"/>
        <v>0.15610295256300658</v>
      </c>
      <c r="L398" s="443">
        <f t="shared" si="49"/>
        <v>0.14656190875028402</v>
      </c>
      <c r="M398" s="443">
        <f t="shared" si="49"/>
        <v>0.13215769667669253</v>
      </c>
      <c r="N398" s="443">
        <f t="shared" si="49"/>
        <v>0.1176647257980229</v>
      </c>
      <c r="O398" s="443">
        <f t="shared" si="49"/>
        <v>0.12464275145859741</v>
      </c>
      <c r="P398" s="443">
        <f t="shared" si="49"/>
        <v>0.12892775612640944</v>
      </c>
      <c r="Q398" s="443">
        <f t="shared" si="49"/>
        <v>0.13045158116995867</v>
      </c>
      <c r="R398" s="443">
        <f t="shared" si="49"/>
        <v>0.13391953534060036</v>
      </c>
      <c r="S398" s="443">
        <f t="shared" si="49"/>
        <v>0.12756745345169992</v>
      </c>
      <c r="T398" s="443">
        <f t="shared" si="49"/>
        <v>0.11816147739248725</v>
      </c>
      <c r="U398" s="443">
        <f t="shared" si="49"/>
        <v>0.12049750167016363</v>
      </c>
      <c r="V398" s="443">
        <f t="shared" si="49"/>
        <v>0.15765474914873648</v>
      </c>
      <c r="W398" s="443">
        <f t="shared" si="49"/>
        <v>0.16298206348205646</v>
      </c>
      <c r="X398" s="443">
        <f t="shared" si="49"/>
        <v>0.16633725798528909</v>
      </c>
      <c r="Y398" s="443">
        <f t="shared" si="49"/>
        <v>0.18246708252843574</v>
      </c>
      <c r="Z398" s="443">
        <f t="shared" si="49"/>
        <v>0.18994259739785696</v>
      </c>
      <c r="AA398" s="443">
        <f t="shared" si="49"/>
        <v>0.17865419124611062</v>
      </c>
      <c r="AB398" s="443">
        <f t="shared" si="49"/>
        <v>0.16662839485428149</v>
      </c>
    </row>
    <row r="399" spans="1:28">
      <c r="A399" s="75" t="s">
        <v>510</v>
      </c>
      <c r="B399" s="74" t="s">
        <v>46</v>
      </c>
      <c r="C399" s="443">
        <f t="shared" ref="C399:AB399" si="50">(C100+C150)/(C251+C301)</f>
        <v>0.13735125414519392</v>
      </c>
      <c r="D399" s="443">
        <f t="shared" si="50"/>
        <v>0.13986054445291871</v>
      </c>
      <c r="E399" s="443">
        <f t="shared" si="50"/>
        <v>0.15963128616492125</v>
      </c>
      <c r="F399" s="443">
        <f t="shared" si="50"/>
        <v>0.17363304392321885</v>
      </c>
      <c r="G399" s="443">
        <f t="shared" si="50"/>
        <v>0.17820136495157352</v>
      </c>
      <c r="H399" s="443">
        <f t="shared" si="50"/>
        <v>0.17352881704460535</v>
      </c>
      <c r="I399" s="443">
        <f t="shared" si="50"/>
        <v>0.17255364358576375</v>
      </c>
      <c r="J399" s="443">
        <f t="shared" si="50"/>
        <v>0.16647774760741227</v>
      </c>
      <c r="K399" s="443">
        <f t="shared" si="50"/>
        <v>0.15491948864900332</v>
      </c>
      <c r="L399" s="443">
        <f t="shared" si="50"/>
        <v>0.15315836602958652</v>
      </c>
      <c r="M399" s="443">
        <f t="shared" si="50"/>
        <v>0.14767668862009836</v>
      </c>
      <c r="N399" s="443">
        <f t="shared" si="50"/>
        <v>0.13988743700559575</v>
      </c>
      <c r="O399" s="443">
        <f t="shared" si="50"/>
        <v>0.14827797713120383</v>
      </c>
      <c r="P399" s="443">
        <f t="shared" si="50"/>
        <v>0.14838030296343971</v>
      </c>
      <c r="Q399" s="443">
        <f t="shared" si="50"/>
        <v>0.14895081270802449</v>
      </c>
      <c r="R399" s="443">
        <f t="shared" si="50"/>
        <v>0.14759234927567164</v>
      </c>
      <c r="S399" s="443">
        <f t="shared" si="50"/>
        <v>0.13603424984180787</v>
      </c>
      <c r="T399" s="443">
        <f t="shared" si="50"/>
        <v>0.12057183204719031</v>
      </c>
      <c r="U399" s="443">
        <f t="shared" si="50"/>
        <v>0.11900956682176234</v>
      </c>
      <c r="V399" s="443">
        <f t="shared" si="50"/>
        <v>0.15583208577453847</v>
      </c>
      <c r="W399" s="443">
        <f t="shared" si="50"/>
        <v>0.1653273972213323</v>
      </c>
      <c r="X399" s="443">
        <f t="shared" si="50"/>
        <v>0.16832795749648208</v>
      </c>
      <c r="Y399" s="443">
        <f t="shared" si="50"/>
        <v>0.18276085739231987</v>
      </c>
      <c r="Z399" s="443">
        <f t="shared" si="50"/>
        <v>0.18904218416163354</v>
      </c>
      <c r="AA399" s="443">
        <f t="shared" si="50"/>
        <v>0.17593916009515043</v>
      </c>
      <c r="AB399" s="443">
        <f t="shared" si="50"/>
        <v>0.16216219078623875</v>
      </c>
    </row>
    <row r="400" spans="1:28" s="78" customFormat="1" ht="13.5">
      <c r="A400" s="394" t="s">
        <v>64</v>
      </c>
      <c r="C400" s="79"/>
      <c r="D400" s="79"/>
      <c r="E400" s="79"/>
      <c r="F400" s="79"/>
      <c r="G400" s="79"/>
      <c r="H400" s="79"/>
      <c r="I400" s="79"/>
      <c r="J400" s="79"/>
      <c r="K400" s="79"/>
      <c r="L400" s="79"/>
      <c r="M400" s="79">
        <f t="shared" ref="M400:AB400" si="51">AVERAGE(M361:M395)</f>
        <v>0.11802541455405403</v>
      </c>
      <c r="N400" s="79">
        <f t="shared" si="51"/>
        <v>0.11576480830062835</v>
      </c>
      <c r="O400" s="79">
        <f t="shared" si="51"/>
        <v>0.12097876768154632</v>
      </c>
      <c r="P400" s="79">
        <f t="shared" si="51"/>
        <v>0.12523412304307063</v>
      </c>
      <c r="Q400" s="79">
        <f t="shared" si="51"/>
        <v>0.12746336041184306</v>
      </c>
      <c r="R400" s="79">
        <f t="shared" si="51"/>
        <v>0.12214465109599662</v>
      </c>
      <c r="S400" s="79">
        <f t="shared" si="51"/>
        <v>0.11299284950943859</v>
      </c>
      <c r="T400" s="79">
        <f t="shared" si="51"/>
        <v>0.10222909163594172</v>
      </c>
      <c r="U400" s="79">
        <f t="shared" si="51"/>
        <v>0.10433074044165033</v>
      </c>
      <c r="V400" s="79">
        <f t="shared" si="51"/>
        <v>0.14416429547196297</v>
      </c>
      <c r="W400" s="79">
        <f t="shared" si="51"/>
        <v>0.15142365190287785</v>
      </c>
      <c r="X400" s="79">
        <f t="shared" si="51"/>
        <v>0.14881988856656361</v>
      </c>
      <c r="Y400" s="79">
        <f t="shared" si="51"/>
        <v>0.15753390956090704</v>
      </c>
      <c r="Z400" s="79">
        <f t="shared" si="51"/>
        <v>0.15914947330050089</v>
      </c>
      <c r="AA400" s="79">
        <f t="shared" si="51"/>
        <v>0.15026747477998031</v>
      </c>
      <c r="AB400" s="79">
        <f t="shared" si="51"/>
        <v>0.13862370617149819</v>
      </c>
    </row>
    <row r="401" spans="1:28">
      <c r="A401" s="394" t="s">
        <v>3323</v>
      </c>
      <c r="C401" s="79"/>
      <c r="D401" s="79"/>
      <c r="E401" s="79"/>
      <c r="F401" s="79"/>
      <c r="G401" s="79"/>
      <c r="H401" s="79"/>
      <c r="I401" s="79"/>
      <c r="J401" s="79"/>
      <c r="K401" s="79"/>
      <c r="L401" s="79"/>
      <c r="M401" s="79">
        <f t="shared" ref="M401:AB401" si="52">STDEV(M361:M395)</f>
        <v>6.7287784380455296E-2</v>
      </c>
      <c r="N401" s="79">
        <f t="shared" si="52"/>
        <v>6.6959524181417623E-2</v>
      </c>
      <c r="O401" s="79">
        <f t="shared" si="52"/>
        <v>6.4445731854565536E-2</v>
      </c>
      <c r="P401" s="79">
        <f t="shared" si="52"/>
        <v>5.8816055883545E-2</v>
      </c>
      <c r="Q401" s="79">
        <f t="shared" si="52"/>
        <v>5.4900487344216049E-2</v>
      </c>
      <c r="R401" s="79">
        <f t="shared" si="52"/>
        <v>5.0138842100359411E-2</v>
      </c>
      <c r="S401" s="79">
        <f t="shared" si="52"/>
        <v>4.1863953762929326E-2</v>
      </c>
      <c r="T401" s="79">
        <f t="shared" si="52"/>
        <v>3.6429767035870017E-2</v>
      </c>
      <c r="U401" s="79">
        <f t="shared" si="52"/>
        <v>3.7069271407930551E-2</v>
      </c>
      <c r="V401" s="79">
        <f t="shared" si="52"/>
        <v>5.3799733519501215E-2</v>
      </c>
      <c r="W401" s="79">
        <f t="shared" si="52"/>
        <v>6.2853265280525331E-2</v>
      </c>
      <c r="X401" s="79">
        <f t="shared" si="52"/>
        <v>7.0376141655897076E-2</v>
      </c>
      <c r="Y401" s="79">
        <f t="shared" si="52"/>
        <v>8.632494662400951E-2</v>
      </c>
      <c r="Z401" s="79">
        <f t="shared" si="52"/>
        <v>9.4341847774437521E-2</v>
      </c>
      <c r="AA401" s="79">
        <f t="shared" si="52"/>
        <v>8.7814741591105652E-2</v>
      </c>
      <c r="AB401" s="79">
        <f t="shared" si="52"/>
        <v>8.0470497234199939E-2</v>
      </c>
    </row>
    <row r="402" spans="1:28">
      <c r="A402" s="668" t="s">
        <v>3324</v>
      </c>
      <c r="B402" s="969"/>
      <c r="C402" s="927"/>
      <c r="D402" s="927"/>
      <c r="E402" s="927"/>
      <c r="F402" s="927"/>
      <c r="G402" s="927"/>
      <c r="H402" s="927"/>
      <c r="I402" s="927"/>
      <c r="J402" s="927"/>
      <c r="K402" s="927"/>
      <c r="L402" s="927"/>
      <c r="M402" s="927">
        <f t="shared" ref="M402:AB402" si="53">-(M388-M400)/M401</f>
        <v>-2.5221306304692872</v>
      </c>
      <c r="N402" s="927">
        <f t="shared" si="53"/>
        <v>-2.729987595418347</v>
      </c>
      <c r="O402" s="927">
        <f t="shared" si="53"/>
        <v>-2.4299716829383291</v>
      </c>
      <c r="P402" s="927">
        <f t="shared" si="53"/>
        <v>-2.1448428903081145</v>
      </c>
      <c r="Q402" s="927">
        <f t="shared" si="53"/>
        <v>-2.1819502495420413</v>
      </c>
      <c r="R402" s="927">
        <f t="shared" si="53"/>
        <v>-2.0491337523752935</v>
      </c>
      <c r="S402" s="927">
        <f t="shared" si="53"/>
        <v>-1.7421989843602119</v>
      </c>
      <c r="T402" s="927">
        <f t="shared" si="53"/>
        <v>-1.3288083077103843</v>
      </c>
      <c r="U402" s="927">
        <f t="shared" si="53"/>
        <v>-0.98052094869358808</v>
      </c>
      <c r="V402" s="927">
        <f t="shared" si="53"/>
        <v>-0.9010240519061844</v>
      </c>
      <c r="W402" s="927">
        <f t="shared" si="53"/>
        <v>-1.3182478778406743</v>
      </c>
      <c r="X402" s="927">
        <f t="shared" si="53"/>
        <v>-1.1886026100787423</v>
      </c>
      <c r="Y402" s="927">
        <f t="shared" si="53"/>
        <v>-0.95969950404555027</v>
      </c>
      <c r="Z402" s="927">
        <f t="shared" si="53"/>
        <v>-0.89050159262418171</v>
      </c>
      <c r="AA402" s="927">
        <f t="shared" si="53"/>
        <v>-0.71193945266797154</v>
      </c>
      <c r="AB402" s="927">
        <f t="shared" si="53"/>
        <v>-0.46222423101338489</v>
      </c>
    </row>
  </sheetData>
  <mergeCells count="88">
    <mergeCell ref="A357:B357"/>
    <mergeCell ref="C357:AB357"/>
    <mergeCell ref="A358:B358"/>
    <mergeCell ref="C358:AB358"/>
    <mergeCell ref="A359:B359"/>
    <mergeCell ref="A354:B354"/>
    <mergeCell ref="C354:AB354"/>
    <mergeCell ref="A355:B355"/>
    <mergeCell ref="C355:AB355"/>
    <mergeCell ref="A356:B356"/>
    <mergeCell ref="C356:AB356"/>
    <mergeCell ref="A55:B55"/>
    <mergeCell ref="C55:AB55"/>
    <mergeCell ref="A3:B3"/>
    <mergeCell ref="C3:AB3"/>
    <mergeCell ref="A4:B4"/>
    <mergeCell ref="C4:AB4"/>
    <mergeCell ref="A5:B5"/>
    <mergeCell ref="C5:AB5"/>
    <mergeCell ref="A6:B6"/>
    <mergeCell ref="C6:AB6"/>
    <mergeCell ref="A7:B7"/>
    <mergeCell ref="C7:AB7"/>
    <mergeCell ref="A8:B8"/>
    <mergeCell ref="A106:B106"/>
    <mergeCell ref="C106:AB106"/>
    <mergeCell ref="A56:B56"/>
    <mergeCell ref="C56:AB56"/>
    <mergeCell ref="A57:B57"/>
    <mergeCell ref="C57:AB57"/>
    <mergeCell ref="A58:B58"/>
    <mergeCell ref="C58:AB58"/>
    <mergeCell ref="A59:B59"/>
    <mergeCell ref="C59:AB59"/>
    <mergeCell ref="A60:B60"/>
    <mergeCell ref="A105:B105"/>
    <mergeCell ref="C105:AB105"/>
    <mergeCell ref="A107:B107"/>
    <mergeCell ref="C107:AB107"/>
    <mergeCell ref="A108:B108"/>
    <mergeCell ref="C108:AB108"/>
    <mergeCell ref="A109:B109"/>
    <mergeCell ref="C109:AB109"/>
    <mergeCell ref="A206:B206"/>
    <mergeCell ref="C206:AB206"/>
    <mergeCell ref="A110:B110"/>
    <mergeCell ref="A156:B156"/>
    <mergeCell ref="C156:AB156"/>
    <mergeCell ref="A157:B157"/>
    <mergeCell ref="C157:AB157"/>
    <mergeCell ref="A158:B158"/>
    <mergeCell ref="C158:AB158"/>
    <mergeCell ref="A159:B159"/>
    <mergeCell ref="C159:AB159"/>
    <mergeCell ref="A160:B160"/>
    <mergeCell ref="C160:AB160"/>
    <mergeCell ref="A161:B161"/>
    <mergeCell ref="A257:B257"/>
    <mergeCell ref="C257:AB257"/>
    <mergeCell ref="A207:B207"/>
    <mergeCell ref="C207:AB207"/>
    <mergeCell ref="A208:B208"/>
    <mergeCell ref="C208:AB208"/>
    <mergeCell ref="A209:B209"/>
    <mergeCell ref="C209:AB209"/>
    <mergeCell ref="A210:B210"/>
    <mergeCell ref="C210:AB210"/>
    <mergeCell ref="A211:B211"/>
    <mergeCell ref="A256:B256"/>
    <mergeCell ref="C256:AB256"/>
    <mergeCell ref="A308:B308"/>
    <mergeCell ref="C308:AB308"/>
    <mergeCell ref="A258:B258"/>
    <mergeCell ref="C258:AB258"/>
    <mergeCell ref="A259:B259"/>
    <mergeCell ref="C259:AB259"/>
    <mergeCell ref="A260:B260"/>
    <mergeCell ref="C260:AB260"/>
    <mergeCell ref="A261:B261"/>
    <mergeCell ref="A306:B306"/>
    <mergeCell ref="C306:AB306"/>
    <mergeCell ref="A307:B307"/>
    <mergeCell ref="C307:AB307"/>
    <mergeCell ref="A309:B309"/>
    <mergeCell ref="C309:AB309"/>
    <mergeCell ref="A310:B310"/>
    <mergeCell ref="C310:AB310"/>
    <mergeCell ref="A311:B311"/>
  </mergeCells>
  <hyperlinks>
    <hyperlink ref="A2" r:id="rId1" tooltip="Click once to display linked information. Click and hold to select this cell." display="http://stats.oecd.org/OECDStat_Metadata/ShowMetadata.ashx?Dataset=LFS_D&amp;ShowOnWeb=true&amp;Lang=en"/>
    <hyperlink ref="A10" r:id="rId2" tooltip="Click once to display linked information. Click and hold to select this cell." display="http://stats.oecd.org/OECDStat_Metadata/ShowMetadata.ashx?Dataset=LFS_D&amp;Coords=[COUNTRY].[AUS]&amp;ShowOnWeb=true&amp;Lang=en"/>
    <hyperlink ref="A11" r:id="rId3" tooltip="Click once to display linked information. Click and hold to select this cell." display="http://stats.oecd.org/OECDStat_Metadata/ShowMetadata.ashx?Dataset=LFS_D&amp;Coords=[COUNTRY].[AUT]&amp;ShowOnWeb=true&amp;Lang=en"/>
    <hyperlink ref="A12" r:id="rId4" tooltip="Click once to display linked information. Click and hold to select this cell." display="http://stats.oecd.org/OECDStat_Metadata/ShowMetadata.ashx?Dataset=LFS_D&amp;Coords=[COUNTRY].[BEL]&amp;ShowOnWeb=true&amp;Lang=en"/>
    <hyperlink ref="A13" r:id="rId5" tooltip="Click once to display linked information. Click and hold to select this cell." display="http://stats.oecd.org/OECDStat_Metadata/ShowMetadata.ashx?Dataset=LFS_D&amp;Coords=[COUNTRY].[CAN]&amp;ShowOnWeb=true&amp;Lang=en"/>
    <hyperlink ref="A14" r:id="rId6" tooltip="Click once to display linked information. Click and hold to select this cell." display="http://stats.oecd.org/OECDStat_Metadata/ShowMetadata.ashx?Dataset=LFS_D&amp;Coords=[COUNTRY].[CHL]&amp;ShowOnWeb=true&amp;Lang=en"/>
    <hyperlink ref="A15" r:id="rId7" tooltip="Click once to display linked information. Click and hold to select this cell." display="http://stats.oecd.org/OECDStat_Metadata/ShowMetadata.ashx?Dataset=LFS_D&amp;Coords=[COUNTRY].[CZE]&amp;ShowOnWeb=true&amp;Lang=en"/>
    <hyperlink ref="A16" r:id="rId8" tooltip="Click once to display linked information. Click and hold to select this cell." display="http://stats.oecd.org/OECDStat_Metadata/ShowMetadata.ashx?Dataset=LFS_D&amp;Coords=[COUNTRY].[DNK]&amp;ShowOnWeb=true&amp;Lang=en"/>
    <hyperlink ref="A17" r:id="rId9" tooltip="Click once to display linked information. Click and hold to select this cell." display="http://stats.oecd.org/OECDStat_Metadata/ShowMetadata.ashx?Dataset=LFS_D&amp;Coords=[COUNTRY].[EST]&amp;ShowOnWeb=true&amp;Lang=en"/>
    <hyperlink ref="A18" r:id="rId10" tooltip="Click once to display linked information. Click and hold to select this cell." display="http://stats.oecd.org/OECDStat_Metadata/ShowMetadata.ashx?Dataset=LFS_D&amp;Coords=[COUNTRY].[FIN]&amp;ShowOnWeb=true&amp;Lang=en"/>
    <hyperlink ref="A19" r:id="rId11" tooltip="Click once to display linked information. Click and hold to select this cell." display="http://stats.oecd.org/OECDStat_Metadata/ShowMetadata.ashx?Dataset=LFS_D&amp;Coords=[COUNTRY].[FRA]&amp;ShowOnWeb=true&amp;Lang=en"/>
    <hyperlink ref="A20" r:id="rId12" tooltip="Click once to display linked information. Click and hold to select this cell." display="http://stats.oecd.org/OECDStat_Metadata/ShowMetadata.ashx?Dataset=LFS_D&amp;Coords=[COUNTRY].[DEU]&amp;ShowOnWeb=true&amp;Lang=en"/>
    <hyperlink ref="A21" r:id="rId13" tooltip="Click once to display linked information. Click and hold to select this cell." display="http://stats.oecd.org/OECDStat_Metadata/ShowMetadata.ashx?Dataset=LFS_D&amp;Coords=[COUNTRY].[GRC]&amp;ShowOnWeb=true&amp;Lang=en"/>
    <hyperlink ref="A22" r:id="rId14" tooltip="Click once to display linked information. Click and hold to select this cell." display="http://stats.oecd.org/OECDStat_Metadata/ShowMetadata.ashx?Dataset=LFS_D&amp;Coords=[COUNTRY].[HUN]&amp;ShowOnWeb=true&amp;Lang=en"/>
    <hyperlink ref="A23" r:id="rId15" tooltip="Click once to display linked information. Click and hold to select this cell." display="http://stats.oecd.org/OECDStat_Metadata/ShowMetadata.ashx?Dataset=LFS_D&amp;Coords=[COUNTRY].[ISL]&amp;ShowOnWeb=true&amp;Lang=en"/>
    <hyperlink ref="A24" r:id="rId16" tooltip="Click once to display linked information. Click and hold to select this cell." display="http://stats.oecd.org/OECDStat_Metadata/ShowMetadata.ashx?Dataset=LFS_D&amp;Coords=[COUNTRY].[IRL]&amp;ShowOnWeb=true&amp;Lang=en"/>
    <hyperlink ref="A25" r:id="rId17" tooltip="Click once to display linked information. Click and hold to select this cell." display="http://stats.oecd.org/OECDStat_Metadata/ShowMetadata.ashx?Dataset=LFS_D&amp;Coords=[COUNTRY].[ISR]&amp;ShowOnWeb=true&amp;Lang=en"/>
    <hyperlink ref="A26" r:id="rId18" tooltip="Click once to display linked information. Click and hold to select this cell." display="http://stats.oecd.org/OECDStat_Metadata/ShowMetadata.ashx?Dataset=LFS_D&amp;Coords=[COUNTRY].[ITA]&amp;ShowOnWeb=true&amp;Lang=en"/>
    <hyperlink ref="A27" r:id="rId19" tooltip="Click once to display linked information. Click and hold to select this cell." display="http://stats.oecd.org/OECDStat_Metadata/ShowMetadata.ashx?Dataset=LFS_D&amp;Coords=[COUNTRY].[JPN]&amp;ShowOnWeb=true&amp;Lang=en"/>
    <hyperlink ref="A28" r:id="rId20" tooltip="Click once to display linked information. Click and hold to select this cell." display="http://stats.oecd.org/OECDStat_Metadata/ShowMetadata.ashx?Dataset=LFS_D&amp;Coords=[COUNTRY].[KOR]&amp;ShowOnWeb=true&amp;Lang=en"/>
    <hyperlink ref="A30" r:id="rId21" tooltip="Click once to display linked information. Click and hold to select this cell." display="http://stats.oecd.org/OECDStat_Metadata/ShowMetadata.ashx?Dataset=LFS_D&amp;Coords=[COUNTRY].[LUX]&amp;ShowOnWeb=true&amp;Lang=en"/>
    <hyperlink ref="A31" r:id="rId22" tooltip="Click once to display linked information. Click and hold to select this cell." display="http://stats.oecd.org/OECDStat_Metadata/ShowMetadata.ashx?Dataset=LFS_D&amp;Coords=[COUNTRY].[MEX]&amp;ShowOnWeb=true&amp;Lang=en"/>
    <hyperlink ref="A32" r:id="rId23" tooltip="Click once to display linked information. Click and hold to select this cell." display="http://stats.oecd.org/OECDStat_Metadata/ShowMetadata.ashx?Dataset=LFS_D&amp;Coords=[COUNTRY].[NLD]&amp;ShowOnWeb=true&amp;Lang=en"/>
    <hyperlink ref="A33" r:id="rId24" tooltip="Click once to display linked information. Click and hold to select this cell." display="http://stats.oecd.org/OECDStat_Metadata/ShowMetadata.ashx?Dataset=LFS_D&amp;Coords=[COUNTRY].[NZL]&amp;ShowOnWeb=true&amp;Lang=en"/>
    <hyperlink ref="A34" r:id="rId25" tooltip="Click once to display linked information. Click and hold to select this cell." display="http://stats.oecd.org/OECDStat_Metadata/ShowMetadata.ashx?Dataset=LFS_D&amp;Coords=[COUNTRY].[NOR]&amp;ShowOnWeb=true&amp;Lang=en"/>
    <hyperlink ref="A35" r:id="rId26" tooltip="Click once to display linked information. Click and hold to select this cell." display="http://stats.oecd.org/OECDStat_Metadata/ShowMetadata.ashx?Dataset=LFS_D&amp;Coords=[COUNTRY].[POL]&amp;ShowOnWeb=true&amp;Lang=en"/>
    <hyperlink ref="A36" r:id="rId27" tooltip="Click once to display linked information. Click and hold to select this cell." display="http://stats.oecd.org/OECDStat_Metadata/ShowMetadata.ashx?Dataset=LFS_D&amp;Coords=[COUNTRY].[PRT]&amp;ShowOnWeb=true&amp;Lang=en"/>
    <hyperlink ref="A37" r:id="rId28" tooltip="Click once to display linked information. Click and hold to select this cell." display="http://stats.oecd.org/OECDStat_Metadata/ShowMetadata.ashx?Dataset=LFS_D&amp;Coords=[COUNTRY].[SVK]&amp;ShowOnWeb=true&amp;Lang=en"/>
    <hyperlink ref="A39" r:id="rId29" tooltip="Click once to display linked information. Click and hold to select this cell." display="http://stats.oecd.org/OECDStat_Metadata/ShowMetadata.ashx?Dataset=LFS_D&amp;Coords=[COUNTRY].[ESP]&amp;ShowOnWeb=true&amp;Lang=en"/>
    <hyperlink ref="A40" r:id="rId30" tooltip="Click once to display linked information. Click and hold to select this cell." display="http://stats.oecd.org/OECDStat_Metadata/ShowMetadata.ashx?Dataset=LFS_D&amp;Coords=[COUNTRY].[SWE]&amp;ShowOnWeb=true&amp;Lang=en"/>
    <hyperlink ref="A41" r:id="rId31" tooltip="Click once to display linked information. Click and hold to select this cell." display="http://stats.oecd.org/OECDStat_Metadata/ShowMetadata.ashx?Dataset=LFS_D&amp;Coords=[COUNTRY].[CHE]&amp;ShowOnWeb=true&amp;Lang=en"/>
    <hyperlink ref="A42" r:id="rId32" tooltip="Click once to display linked information. Click and hold to select this cell." display="http://stats.oecd.org/OECDStat_Metadata/ShowMetadata.ashx?Dataset=LFS_D&amp;Coords=[COUNTRY].[TUR]&amp;ShowOnWeb=true&amp;Lang=en"/>
    <hyperlink ref="A43" r:id="rId33" tooltip="Click once to display linked information. Click and hold to select this cell." display="http://stats.oecd.org/OECDStat_Metadata/ShowMetadata.ashx?Dataset=LFS_D&amp;Coords=[COUNTRY].[GBR]&amp;ShowOnWeb=true&amp;Lang=en"/>
    <hyperlink ref="A44" r:id="rId34" tooltip="Click once to display linked information. Click and hold to select this cell." display="http://stats.oecd.org/OECDStat_Metadata/ShowMetadata.ashx?Dataset=LFS_D&amp;Coords=[COUNTRY].[USA]&amp;ShowOnWeb=true&amp;Lang=en"/>
    <hyperlink ref="A45" r:id="rId35" tooltip="Click once to display linked information. Click and hold to select this cell." display="http://stats.oecd.org/OECDStat_Metadata/ShowMetadata.ashx?Dataset=LFS_D&amp;Coords=[COUNTRY].[OECD]&amp;ShowOnWeb=true&amp;Lang=en"/>
    <hyperlink ref="A54" r:id="rId36" tooltip="Click once to display linked information. Click and hold to select this cell." display="http://stats.oecd.org/OECDStat_Metadata/ShowMetadata.ashx?Dataset=LFS_D&amp;ShowOnWeb=true&amp;Lang=en"/>
    <hyperlink ref="A62" r:id="rId37" tooltip="Click once to display linked information. Click and hold to select this cell." display="http://stats.oecd.org/OECDStat_Metadata/ShowMetadata.ashx?Dataset=LFS_D&amp;Coords=[COUNTRY].[AUS]&amp;ShowOnWeb=true&amp;Lang=en"/>
    <hyperlink ref="N62" r:id="rId38" tooltip="Click once to display linked information. Click and hold to select this cell." display="http://stats.oecd.org/OECDStat_Metadata/ShowMetadata.ashx?Dataset=LFS_D&amp;Coords=[SERIES].[U],[SEX].[MW],[AGE].[1524],[FREQUENCY].[A],[COUNTRY].[AUS],[TIME].[2001]&amp;ShowOnWeb=true"/>
    <hyperlink ref="A63" r:id="rId39" tooltip="Click once to display linked information. Click and hold to select this cell." display="http://stats.oecd.org/OECDStat_Metadata/ShowMetadata.ashx?Dataset=LFS_D&amp;Coords=[COUNTRY].[AUT]&amp;ShowOnWeb=true&amp;Lang=en"/>
    <hyperlink ref="L63" r:id="rId40" tooltip="Click once to display linked information. Click and hold to select this cell." display="http://stats.oecd.org/OECDStat_Metadata/ShowMetadata.ashx?Dataset=LFS_D&amp;Coords=[SERIES].[U],[SEX].[MW],[AGE].[1524],[FREQUENCY].[A],[COUNTRY].[AUT],[TIME].[1999]&amp;ShowOnWeb=true"/>
    <hyperlink ref="M63" r:id="rId41" tooltip="Click once to display linked information. Click and hold to select this cell." display="http://stats.oecd.org/OECDStat_Metadata/ShowMetadata.ashx?Dataset=LFS_D&amp;Coords=[SERIES].[U],[SEX].[MW],[AGE].[1524],[FREQUENCY].[A],[COUNTRY].[AUT],[TIME].[2000]&amp;ShowOnWeb=true"/>
    <hyperlink ref="P63" r:id="rId42" tooltip="Click once to display linked information. Click and hold to select this cell." display="http://stats.oecd.org/OECDStat_Metadata/ShowMetadata.ashx?Dataset=LFS_D&amp;Coords=[SERIES].[U],[SEX].[MW],[AGE].[1524],[FREQUENCY].[A],[COUNTRY].[AUT],[TIME].[2003]&amp;ShowOnWeb=true"/>
    <hyperlink ref="A64" r:id="rId43" tooltip="Click once to display linked information. Click and hold to select this cell." display="http://stats.oecd.org/OECDStat_Metadata/ShowMetadata.ashx?Dataset=LFS_D&amp;Coords=[COUNTRY].[BEL]&amp;ShowOnWeb=true&amp;Lang=en"/>
    <hyperlink ref="E64" r:id="rId44" tooltip="Click once to display linked information. Click and hold to select this cell." display="http://stats.oecd.org/OECDStat_Metadata/ShowMetadata.ashx?Dataset=LFS_D&amp;Coords=[SERIES].[U],[SEX].[MW],[AGE].[1524],[FREQUENCY].[A],[COUNTRY].[BEL],[TIME].[1992]&amp;ShowOnWeb=true"/>
    <hyperlink ref="K64" r:id="rId45" tooltip="Click once to display linked information. Click and hold to select this cell." display="http://stats.oecd.org/OECDStat_Metadata/ShowMetadata.ashx?Dataset=LFS_D&amp;Coords=[SERIES].[U],[SEX].[MW],[AGE].[1524],[FREQUENCY].[A],[COUNTRY].[BEL],[TIME].[1998]&amp;ShowOnWeb=true"/>
    <hyperlink ref="L64" r:id="rId46" tooltip="Click once to display linked information. Click and hold to select this cell." display="http://stats.oecd.org/OECDStat_Metadata/ShowMetadata.ashx?Dataset=LFS_D&amp;Coords=[SERIES].[U],[SEX].[MW],[AGE].[1524],[FREQUENCY].[A],[COUNTRY].[BEL],[TIME].[1999]&amp;ShowOnWeb=true"/>
    <hyperlink ref="A65" r:id="rId47" tooltip="Click once to display linked information. Click and hold to select this cell." display="http://stats.oecd.org/OECDStat_Metadata/ShowMetadata.ashx?Dataset=LFS_D&amp;Coords=[COUNTRY].[CAN]&amp;ShowOnWeb=true&amp;Lang=en"/>
    <hyperlink ref="A66" r:id="rId48" tooltip="Click once to display linked information. Click and hold to select this cell." display="http://stats.oecd.org/OECDStat_Metadata/ShowMetadata.ashx?Dataset=LFS_D&amp;Coords=[COUNTRY].[CHL]&amp;ShowOnWeb=true&amp;Lang=en"/>
    <hyperlink ref="A67" r:id="rId49" tooltip="Click once to display linked information. Click and hold to select this cell." display="http://stats.oecd.org/OECDStat_Metadata/ShowMetadata.ashx?Dataset=LFS_D&amp;Coords=[COUNTRY].[CZE]&amp;ShowOnWeb=true&amp;Lang=en"/>
    <hyperlink ref="I67" r:id="rId50" tooltip="Click once to display linked information. Click and hold to select this cell." display="http://stats.oecd.org/OECDStat_Metadata/ShowMetadata.ashx?Dataset=LFS_D&amp;Coords=[SERIES].[U],[SEX].[MW],[AGE].[1524],[FREQUENCY].[A],[COUNTRY].[CZE],[TIME].[1996]&amp;ShowOnWeb=true"/>
    <hyperlink ref="J67" r:id="rId51" tooltip="Click once to display linked information. Click and hold to select this cell." display="http://stats.oecd.org/OECDStat_Metadata/ShowMetadata.ashx?Dataset=LFS_D&amp;Coords=[SERIES].[U],[SEX].[MW],[AGE].[1524],[FREQUENCY].[A],[COUNTRY].[CZE],[TIME].[1997]&amp;ShowOnWeb=true"/>
    <hyperlink ref="A68" r:id="rId52" tooltip="Click once to display linked information. Click and hold to select this cell." display="http://stats.oecd.org/OECDStat_Metadata/ShowMetadata.ashx?Dataset=LFS_D&amp;Coords=[COUNTRY].[DNK]&amp;ShowOnWeb=true&amp;Lang=en"/>
    <hyperlink ref="E68" r:id="rId53" tooltip="Click once to display linked information. Click and hold to select this cell." display="http://stats.oecd.org/OECDStat_Metadata/ShowMetadata.ashx?Dataset=LFS_D&amp;Coords=[SERIES].[U],[SEX].[MW],[AGE].[1524],[FREQUENCY].[A],[COUNTRY].[DNK],[TIME].[1992]&amp;ShowOnWeb=true"/>
    <hyperlink ref="A69" r:id="rId54" tooltip="Click once to display linked information. Click and hold to select this cell." display="http://stats.oecd.org/OECDStat_Metadata/ShowMetadata.ashx?Dataset=LFS_D&amp;Coords=[COUNTRY].[EST]&amp;ShowOnWeb=true&amp;Lang=en"/>
    <hyperlink ref="J69" r:id="rId55" tooltip="Click once to display linked information. Click and hold to select this cell." display="http://stats.oecd.org/OECDStat_Metadata/ShowMetadata.ashx?Dataset=LFS_D&amp;Coords=[SERIES].[U],[SEX].[MW],[AGE].[1524],[FREQUENCY].[A],[COUNTRY].[EST],[TIME].[1997]&amp;ShowOnWeb=true"/>
    <hyperlink ref="M69" r:id="rId56" tooltip="Click once to display linked information. Click and hold to select this cell." display="http://stats.oecd.org/OECDStat_Metadata/ShowMetadata.ashx?Dataset=LFS_D&amp;Coords=[SERIES].[U],[SEX].[MW],[AGE].[1524],[FREQUENCY].[A],[COUNTRY].[EST],[TIME].[2000]&amp;ShowOnWeb=true"/>
    <hyperlink ref="A70" r:id="rId57" tooltip="Click once to display linked information. Click and hold to select this cell." display="http://stats.oecd.org/OECDStat_Metadata/ShowMetadata.ashx?Dataset=LFS_D&amp;Coords=[COUNTRY].[FIN]&amp;ShowOnWeb=true&amp;Lang=en"/>
    <hyperlink ref="L70" r:id="rId58" tooltip="Click once to display linked information. Click and hold to select this cell." display="http://stats.oecd.org/OECDStat_Metadata/ShowMetadata.ashx?Dataset=LFS_D&amp;Coords=[SERIES].[U],[SEX].[MW],[AGE].[1524],[FREQUENCY].[A],[COUNTRY].[FIN],[TIME].[1999]&amp;ShowOnWeb=true"/>
    <hyperlink ref="A71" r:id="rId59" tooltip="Click once to display linked information. Click and hold to select this cell." display="http://stats.oecd.org/OECDStat_Metadata/ShowMetadata.ashx?Dataset=LFS_D&amp;Coords=[COUNTRY].[FRA]&amp;ShowOnWeb=true&amp;Lang=en"/>
    <hyperlink ref="O71" r:id="rId60" tooltip="Click once to display linked information. Click and hold to select this cell." display="http://stats.oecd.org/OECDStat_Metadata/ShowMetadata.ashx?Dataset=LFS_D&amp;Coords=[SERIES].[U],[SEX].[MW],[AGE].[1524],[FREQUENCY].[A],[COUNTRY].[FRA],[TIME].[2002]&amp;ShowOnWeb=true"/>
    <hyperlink ref="A72" r:id="rId61" tooltip="Click once to display linked information. Click and hold to select this cell." display="http://stats.oecd.org/OECDStat_Metadata/ShowMetadata.ashx?Dataset=LFS_D&amp;Coords=[COUNTRY].[DEU]&amp;ShowOnWeb=true&amp;Lang=en"/>
    <hyperlink ref="D72" r:id="rId62" tooltip="Click once to display linked information. Click and hold to select this cell." display="http://stats.oecd.org/OECDStat_Metadata/ShowMetadata.ashx?Dataset=LFS_D&amp;Coords=[SERIES].[U],[SEX].[MW],[AGE].[1524],[FREQUENCY].[A],[COUNTRY].[DEU],[TIME].[1991]&amp;ShowOnWeb=true"/>
    <hyperlink ref="K72" r:id="rId63" tooltip="Click once to display linked information. Click and hold to select this cell." display="http://stats.oecd.org/OECDStat_Metadata/ShowMetadata.ashx?Dataset=LFS_D&amp;Coords=[SERIES].[U],[SEX].[MW],[AGE].[1524],[FREQUENCY].[A],[COUNTRY].[DEU],[TIME].[1998]&amp;ShowOnWeb=true"/>
    <hyperlink ref="Q72" r:id="rId64" tooltip="Click once to display linked information. Click and hold to select this cell." display="http://stats.oecd.org/OECDStat_Metadata/ShowMetadata.ashx?Dataset=LFS_D&amp;Coords=[SERIES].[U],[SEX].[MW],[AGE].[1524],[FREQUENCY].[A],[COUNTRY].[DEU],[TIME].[2004]&amp;ShowOnWeb=true"/>
    <hyperlink ref="W72" r:id="rId65" tooltip="Click once to display linked information. Click and hold to select this cell." display="http://stats.oecd.org/OECDStat_Metadata/ShowMetadata.ashx?Dataset=LFS_D&amp;Coords=[SERIES].[U],[SEX].[MW],[AGE].[1524],[FREQUENCY].[A],[COUNTRY].[DEU],[TIME].[2010]&amp;ShowOnWeb=true"/>
    <hyperlink ref="A73" r:id="rId66" tooltip="Click once to display linked information. Click and hold to select this cell." display="http://stats.oecd.org/OECDStat_Metadata/ShowMetadata.ashx?Dataset=LFS_D&amp;Coords=[COUNTRY].[GRC]&amp;ShowOnWeb=true&amp;Lang=en"/>
    <hyperlink ref="E73" r:id="rId67" tooltip="Click once to display linked information. Click and hold to select this cell." display="http://stats.oecd.org/OECDStat_Metadata/ShowMetadata.ashx?Dataset=LFS_D&amp;Coords=[SERIES].[U],[SEX].[MW],[AGE].[1524],[FREQUENCY].[A],[COUNTRY].[GRC],[TIME].[1992]&amp;ShowOnWeb=true"/>
    <hyperlink ref="J73" r:id="rId68" tooltip="Click once to display linked information. Click and hold to select this cell." display="http://stats.oecd.org/OECDStat_Metadata/ShowMetadata.ashx?Dataset=LFS_D&amp;Coords=[SERIES].[U],[SEX].[MW],[AGE].[1524],[FREQUENCY].[A],[COUNTRY].[GRC],[TIME].[1997]&amp;ShowOnWeb=true"/>
    <hyperlink ref="A74" r:id="rId69" tooltip="Click once to display linked information. Click and hold to select this cell." display="http://stats.oecd.org/OECDStat_Metadata/ShowMetadata.ashx?Dataset=LFS_D&amp;Coords=[COUNTRY].[HUN]&amp;ShowOnWeb=true&amp;Lang=en"/>
    <hyperlink ref="G74" r:id="rId70" tooltip="Click once to display linked information. Click and hold to select this cell." display="http://stats.oecd.org/OECDStat_Metadata/ShowMetadata.ashx?Dataset=LFS_D&amp;Coords=[SERIES].[U],[SEX].[MW],[AGE].[1524],[FREQUENCY].[A],[COUNTRY].[HUN],[TIME].[1994]&amp;ShowOnWeb=true"/>
    <hyperlink ref="O74" r:id="rId71" tooltip="Click once to display linked information. Click and hold to select this cell." display="http://stats.oecd.org/OECDStat_Metadata/ShowMetadata.ashx?Dataset=LFS_D&amp;Coords=[SERIES].[U],[SEX].[MW],[AGE].[1524],[FREQUENCY].[A],[COUNTRY].[HUN],[TIME].[2002]&amp;ShowOnWeb=true"/>
    <hyperlink ref="A75" r:id="rId72" tooltip="Click once to display linked information. Click and hold to select this cell." display="http://stats.oecd.org/OECDStat_Metadata/ShowMetadata.ashx?Dataset=LFS_D&amp;Coords=[COUNTRY].[ISL]&amp;ShowOnWeb=true&amp;Lang=en"/>
    <hyperlink ref="D75" r:id="rId73" tooltip="Click once to display linked information. Click and hold to select this cell." display="http://stats.oecd.org/OECDStat_Metadata/ShowMetadata.ashx?Dataset=LFS_D&amp;Coords=[SERIES].[U],[SEX].[MW],[AGE].[1524],[FREQUENCY].[A],[COUNTRY].[ISL],[TIME].[1991]&amp;ShowOnWeb=true"/>
    <hyperlink ref="N75" r:id="rId74" tooltip="Click once to display linked information. Click and hold to select this cell." display="http://stats.oecd.org/OECDStat_Metadata/ShowMetadata.ashx?Dataset=LFS_D&amp;Coords=[SERIES].[U],[SEX].[MW],[AGE].[1524],[FREQUENCY].[A],[COUNTRY].[ISL],[TIME].[2001]&amp;ShowOnWeb=true"/>
    <hyperlink ref="P75" r:id="rId75" tooltip="Click once to display linked information. Click and hold to select this cell." display="http://stats.oecd.org/OECDStat_Metadata/ShowMetadata.ashx?Dataset=LFS_D&amp;Coords=[SERIES].[U],[SEX].[MW],[AGE].[1524],[FREQUENCY].[A],[COUNTRY].[ISL],[TIME].[2003]&amp;ShowOnWeb=true"/>
    <hyperlink ref="A76" r:id="rId76" tooltip="Click once to display linked information. Click and hold to select this cell." display="http://stats.oecd.org/OECDStat_Metadata/ShowMetadata.ashx?Dataset=LFS_D&amp;Coords=[COUNTRY].[IRL]&amp;ShowOnWeb=true&amp;Lang=en"/>
    <hyperlink ref="J76" r:id="rId77" tooltip="Click once to display linked information. Click and hold to select this cell." display="http://stats.oecd.org/OECDStat_Metadata/ShowMetadata.ashx?Dataset=LFS_D&amp;Coords=[SERIES].[U],[SEX].[MW],[AGE].[1524],[FREQUENCY].[A],[COUNTRY].[IRL],[TIME].[1997]&amp;ShowOnWeb=true"/>
    <hyperlink ref="K76" r:id="rId78" tooltip="Click once to display linked information. Click and hold to select this cell." display="http://stats.oecd.org/OECDStat_Metadata/ShowMetadata.ashx?Dataset=LFS_D&amp;Coords=[SERIES].[U],[SEX].[MW],[AGE].[1524],[FREQUENCY].[A],[COUNTRY].[IRL],[TIME].[1998]&amp;ShowOnWeb=true"/>
    <hyperlink ref="A77" r:id="rId79" tooltip="Click once to display linked information. Click and hold to select this cell." display="http://stats.oecd.org/OECDStat_Metadata/ShowMetadata.ashx?Dataset=LFS_D&amp;Coords=[COUNTRY].[ISR]&amp;ShowOnWeb=true&amp;Lang=en"/>
    <hyperlink ref="A78" r:id="rId80" tooltip="Click once to display linked information. Click and hold to select this cell." display="http://stats.oecd.org/OECDStat_Metadata/ShowMetadata.ashx?Dataset=LFS_D&amp;Coords=[COUNTRY].[ITA]&amp;ShowOnWeb=true&amp;Lang=en"/>
    <hyperlink ref="F78" r:id="rId81" tooltip="Click once to display linked information. Click and hold to select this cell." display="http://stats.oecd.org/OECDStat_Metadata/ShowMetadata.ashx?Dataset=LFS_D&amp;Coords=[SERIES].[U],[SEX].[MW],[AGE].[1524],[FREQUENCY].[A],[COUNTRY].[ITA],[TIME].[1993]&amp;ShowOnWeb=true"/>
    <hyperlink ref="P78" r:id="rId82" tooltip="Click once to display linked information. Click and hold to select this cell." display="http://stats.oecd.org/OECDStat_Metadata/ShowMetadata.ashx?Dataset=LFS_D&amp;Coords=[SERIES].[U],[SEX].[MW],[AGE].[1524],[FREQUENCY].[A],[COUNTRY].[ITA],[TIME].[2003]&amp;ShowOnWeb=true"/>
    <hyperlink ref="Q78" r:id="rId83" tooltip="Click once to display linked information. Click and hold to select this cell." display="http://stats.oecd.org/OECDStat_Metadata/ShowMetadata.ashx?Dataset=LFS_D&amp;Coords=[SERIES].[U],[SEX].[MW],[AGE].[1524],[FREQUENCY].[A],[COUNTRY].[ITA],[TIME].[2004]&amp;ShowOnWeb=true"/>
    <hyperlink ref="A79" r:id="rId84" tooltip="Click once to display linked information. Click and hold to select this cell." display="http://stats.oecd.org/OECDStat_Metadata/ShowMetadata.ashx?Dataset=LFS_D&amp;Coords=[COUNTRY].[JPN]&amp;ShowOnWeb=true&amp;Lang=en"/>
    <hyperlink ref="A80" r:id="rId85" tooltip="Click once to display linked information. Click and hold to select this cell." display="http://stats.oecd.org/OECDStat_Metadata/ShowMetadata.ashx?Dataset=LFS_D&amp;Coords=[COUNTRY].[KOR]&amp;ShowOnWeb=true&amp;Lang=en"/>
    <hyperlink ref="L80" r:id="rId86" tooltip="Click once to display linked information. Click and hold to select this cell." display="http://stats.oecd.org/OECDStat_Metadata/ShowMetadata.ashx?Dataset=LFS_D&amp;Coords=[SERIES].[U],[SEX].[MW],[AGE].[1524],[FREQUENCY].[A],[COUNTRY].[KOR],[TIME].[1999]&amp;ShowOnWeb=true"/>
    <hyperlink ref="R80" r:id="rId87" tooltip="Click once to display linked information. Click and hold to select this cell." display="http://stats.oecd.org/OECDStat_Metadata/ShowMetadata.ashx?Dataset=LFS_D&amp;Coords=[SERIES].[U],[SEX].[MW],[AGE].[1524],[FREQUENCY].[A],[COUNTRY].[KOR],[TIME].[2005]&amp;ShowOnWeb=true"/>
    <hyperlink ref="A82" r:id="rId88" tooltip="Click once to display linked information. Click and hold to select this cell." display="http://stats.oecd.org/OECDStat_Metadata/ShowMetadata.ashx?Dataset=LFS_D&amp;Coords=[COUNTRY].[LUX]&amp;ShowOnWeb=true&amp;Lang=en"/>
    <hyperlink ref="E82" r:id="rId89" tooltip="Click once to display linked information. Click and hold to select this cell." display="http://stats.oecd.org/OECDStat_Metadata/ShowMetadata.ashx?Dataset=LFS_D&amp;Coords=[SERIES].[U],[SEX].[MW],[AGE].[1524],[FREQUENCY].[A],[COUNTRY].[LUX],[TIME].[1992]&amp;ShowOnWeb=true"/>
    <hyperlink ref="O82" r:id="rId90" tooltip="Click once to display linked information. Click and hold to select this cell." display="http://stats.oecd.org/OECDStat_Metadata/ShowMetadata.ashx?Dataset=LFS_D&amp;Coords=[SERIES].[U],[SEX].[MW],[AGE].[1524],[FREQUENCY].[A],[COUNTRY].[LUX],[TIME].[2002]&amp;ShowOnWeb=true"/>
    <hyperlink ref="P82" r:id="rId91" tooltip="Click once to display linked information. Click and hold to select this cell." display="http://stats.oecd.org/OECDStat_Metadata/ShowMetadata.ashx?Dataset=LFS_D&amp;Coords=[SERIES].[U],[SEX].[MW],[AGE].[1524],[FREQUENCY].[A],[COUNTRY].[LUX],[TIME].[2003]&amp;ShowOnWeb=true"/>
    <hyperlink ref="A83" r:id="rId92" tooltip="Click once to display linked information. Click and hold to select this cell." display="http://stats.oecd.org/OECDStat_Metadata/ShowMetadata.ashx?Dataset=LFS_D&amp;Coords=[COUNTRY].[MEX]&amp;ShowOnWeb=true&amp;Lang=en"/>
    <hyperlink ref="E83" r:id="rId93" tooltip="Click once to display linked information. Click and hold to select this cell." display="http://stats.oecd.org/OECDStat_Metadata/ShowMetadata.ashx?Dataset=LFS_D&amp;Coords=[SERIES].[U],[SEX].[MW],[AGE].[1524],[FREQUENCY].[A],[COUNTRY].[MEX],[TIME].[1992]&amp;ShowOnWeb=true"/>
    <hyperlink ref="G83" r:id="rId94" tooltip="Click once to display linked information. Click and hold to select this cell." display="http://stats.oecd.org/OECDStat_Metadata/ShowMetadata.ashx?Dataset=LFS_D&amp;Coords=[SERIES].[U],[SEX].[MW],[AGE].[1524],[FREQUENCY].[A],[COUNTRY].[MEX],[TIME].[1994]&amp;ShowOnWeb=true"/>
    <hyperlink ref="M83" r:id="rId95" tooltip="Click once to display linked information. Click and hold to select this cell." display="http://stats.oecd.org/OECDStat_Metadata/ShowMetadata.ashx?Dataset=LFS_D&amp;Coords=[SERIES].[U],[SEX].[MW],[AGE].[1524],[FREQUENCY].[A],[COUNTRY].[MEX],[TIME].[2000]&amp;ShowOnWeb=true"/>
    <hyperlink ref="A84" r:id="rId96" tooltip="Click once to display linked information. Click and hold to select this cell." display="http://stats.oecd.org/OECDStat_Metadata/ShowMetadata.ashx?Dataset=LFS_D&amp;Coords=[COUNTRY].[NLD]&amp;ShowOnWeb=true&amp;Lang=en"/>
    <hyperlink ref="A85" r:id="rId97" tooltip="Click once to display linked information. Click and hold to select this cell." display="http://stats.oecd.org/OECDStat_Metadata/ShowMetadata.ashx?Dataset=LFS_D&amp;Coords=[COUNTRY].[NZL]&amp;ShowOnWeb=true&amp;Lang=en"/>
    <hyperlink ref="K85" r:id="rId98" tooltip="Click once to display linked information. Click and hold to select this cell." display="http://stats.oecd.org/OECDStat_Metadata/ShowMetadata.ashx?Dataset=LFS_D&amp;Coords=[SERIES].[U],[SEX].[MW],[AGE].[1524],[FREQUENCY].[A],[COUNTRY].[NZL],[TIME].[1998]&amp;ShowOnWeb=true"/>
    <hyperlink ref="A86" r:id="rId99" tooltip="Click once to display linked information. Click and hold to select this cell." display="http://stats.oecd.org/OECDStat_Metadata/ShowMetadata.ashx?Dataset=LFS_D&amp;Coords=[COUNTRY].[NOR]&amp;ShowOnWeb=true&amp;Lang=en"/>
    <hyperlink ref="H86" r:id="rId100" tooltip="Click once to display linked information. Click and hold to select this cell." display="http://stats.oecd.org/OECDStat_Metadata/ShowMetadata.ashx?Dataset=LFS_D&amp;Coords=[SERIES].[U],[SEX].[MW],[AGE].[1524],[FREQUENCY].[A],[COUNTRY].[NOR],[TIME].[1995]&amp;ShowOnWeb=true"/>
    <hyperlink ref="I86" r:id="rId101" tooltip="Click once to display linked information. Click and hold to select this cell." display="http://stats.oecd.org/OECDStat_Metadata/ShowMetadata.ashx?Dataset=LFS_D&amp;Coords=[SERIES].[U],[SEX].[MW],[AGE].[1524],[FREQUENCY].[A],[COUNTRY].[NOR],[TIME].[1996]&amp;ShowOnWeb=true"/>
    <hyperlink ref="A87" r:id="rId102" tooltip="Click once to display linked information. Click and hold to select this cell." display="http://stats.oecd.org/OECDStat_Metadata/ShowMetadata.ashx?Dataset=LFS_D&amp;Coords=[COUNTRY].[POL]&amp;ShowOnWeb=true&amp;Lang=en"/>
    <hyperlink ref="E87" r:id="rId103" tooltip="Click once to display linked information. Click and hold to select this cell." display="http://stats.oecd.org/OECDStat_Metadata/ShowMetadata.ashx?Dataset=LFS_D&amp;Coords=[SERIES].[U],[SEX].[MW],[AGE].[1524],[FREQUENCY].[A],[COUNTRY].[POL],[TIME].[1992]&amp;ShowOnWeb=true"/>
    <hyperlink ref="L87" r:id="rId104" tooltip="Click once to display linked information. Click and hold to select this cell." display="http://stats.oecd.org/OECDStat_Metadata/ShowMetadata.ashx?Dataset=LFS_D&amp;Coords=[SERIES].[U],[SEX].[MW],[AGE].[1524],[FREQUENCY].[A],[COUNTRY].[POL],[TIME].[1999]&amp;ShowOnWeb=true"/>
    <hyperlink ref="M87" r:id="rId105" tooltip="Click once to display linked information. Click and hold to select this cell." display="http://stats.oecd.org/OECDStat_Metadata/ShowMetadata.ashx?Dataset=LFS_D&amp;Coords=[SERIES].[U],[SEX].[MW],[AGE].[1524],[FREQUENCY].[A],[COUNTRY].[POL],[TIME].[2000]&amp;ShowOnWeb=true"/>
    <hyperlink ref="O87" r:id="rId106" tooltip="Click once to display linked information. Click and hold to select this cell." display="http://stats.oecd.org/OECDStat_Metadata/ShowMetadata.ashx?Dataset=LFS_D&amp;Coords=[SERIES].[U],[SEX].[MW],[AGE].[1524],[FREQUENCY].[A],[COUNTRY].[POL],[TIME].[2002]&amp;ShowOnWeb=true"/>
    <hyperlink ref="A88" r:id="rId107" tooltip="Click once to display linked information. Click and hold to select this cell." display="http://stats.oecd.org/OECDStat_Metadata/ShowMetadata.ashx?Dataset=LFS_D&amp;Coords=[COUNTRY].[PRT]&amp;ShowOnWeb=true&amp;Lang=en"/>
    <hyperlink ref="D88" r:id="rId108" tooltip="Click once to display linked information. Click and hold to select this cell." display="http://stats.oecd.org/OECDStat_Metadata/ShowMetadata.ashx?Dataset=LFS_D&amp;Coords=[SERIES].[U],[SEX].[MW],[AGE].[1524],[FREQUENCY].[A],[COUNTRY].[PRT],[TIME].[1991]&amp;ShowOnWeb=true"/>
    <hyperlink ref="J88" r:id="rId109" tooltip="Click once to display linked information. Click and hold to select this cell." display="http://stats.oecd.org/OECDStat_Metadata/ShowMetadata.ashx?Dataset=LFS_D&amp;Coords=[SERIES].[U],[SEX].[MW],[AGE].[1524],[FREQUENCY].[A],[COUNTRY].[PRT],[TIME].[1997]&amp;ShowOnWeb=true"/>
    <hyperlink ref="K88" r:id="rId110" tooltip="Click once to display linked information. Click and hold to select this cell." display="http://stats.oecd.org/OECDStat_Metadata/ShowMetadata.ashx?Dataset=LFS_D&amp;Coords=[SERIES].[U],[SEX].[MW],[AGE].[1524],[FREQUENCY].[A],[COUNTRY].[PRT],[TIME].[1998]&amp;ShowOnWeb=true"/>
    <hyperlink ref="A89" r:id="rId111" tooltip="Click once to display linked information. Click and hold to select this cell." display="http://stats.oecd.org/OECDStat_Metadata/ShowMetadata.ashx?Dataset=LFS_D&amp;Coords=[COUNTRY].[SVK]&amp;ShowOnWeb=true&amp;Lang=en"/>
    <hyperlink ref="J89" r:id="rId112" tooltip="Click once to display linked information. Click and hold to select this cell." display="http://stats.oecd.org/OECDStat_Metadata/ShowMetadata.ashx?Dataset=LFS_D&amp;Coords=[SERIES].[U],[SEX].[MW],[AGE].[1524],[FREQUENCY].[A],[COUNTRY].[SVK],[TIME].[1997]&amp;ShowOnWeb=true"/>
    <hyperlink ref="L89" r:id="rId113" tooltip="Click once to display linked information. Click and hold to select this cell." display="http://stats.oecd.org/OECDStat_Metadata/ShowMetadata.ashx?Dataset=LFS_D&amp;Coords=[SERIES].[U],[SEX].[MW],[AGE].[1524],[FREQUENCY].[A],[COUNTRY].[SVK],[TIME].[1999]&amp;ShowOnWeb=true"/>
    <hyperlink ref="O89" r:id="rId114" tooltip="Click once to display linked information. Click and hold to select this cell." display="http://stats.oecd.org/OECDStat_Metadata/ShowMetadata.ashx?Dataset=LFS_D&amp;Coords=[SERIES].[U],[SEX].[MW],[AGE].[1524],[FREQUENCY].[A],[COUNTRY].[SVK],[TIME].[2002]&amp;ShowOnWeb=true"/>
    <hyperlink ref="A91" r:id="rId115" tooltip="Click once to display linked information. Click and hold to select this cell." display="http://stats.oecd.org/OECDStat_Metadata/ShowMetadata.ashx?Dataset=LFS_D&amp;Coords=[COUNTRY].[ESP]&amp;ShowOnWeb=true&amp;Lang=en"/>
    <hyperlink ref="D91" r:id="rId116" tooltip="Click once to display linked information. Click and hold to select this cell." display="http://stats.oecd.org/OECDStat_Metadata/ShowMetadata.ashx?Dataset=LFS_D&amp;Coords=[SERIES].[U],[SEX].[MW],[AGE].[1524],[FREQUENCY].[A],[COUNTRY].[ESP],[TIME].[1991]&amp;ShowOnWeb=true"/>
    <hyperlink ref="H91" r:id="rId117" tooltip="Click once to display linked information. Click and hold to select this cell." display="http://stats.oecd.org/OECDStat_Metadata/ShowMetadata.ashx?Dataset=LFS_D&amp;Coords=[SERIES].[U],[SEX].[MW],[AGE].[1524],[FREQUENCY].[A],[COUNTRY].[ESP],[TIME].[1995]&amp;ShowOnWeb=true"/>
    <hyperlink ref="K91" r:id="rId118" tooltip="Click once to display linked information. Click and hold to select this cell." display="http://stats.oecd.org/OECDStat_Metadata/ShowMetadata.ashx?Dataset=LFS_D&amp;Coords=[SERIES].[U],[SEX].[MW],[AGE].[1524],[FREQUENCY].[A],[COUNTRY].[ESP],[TIME].[1998]&amp;ShowOnWeb=true"/>
    <hyperlink ref="L91" r:id="rId119" tooltip="Click once to display linked information. Click and hold to select this cell." display="http://stats.oecd.org/OECDStat_Metadata/ShowMetadata.ashx?Dataset=LFS_D&amp;Coords=[SERIES].[U],[SEX].[MW],[AGE].[1524],[FREQUENCY].[A],[COUNTRY].[ESP],[TIME].[1999]&amp;ShowOnWeb=true"/>
    <hyperlink ref="M91" r:id="rId120" tooltip="Click once to display linked information. Click and hold to select this cell." display="http://stats.oecd.org/OECDStat_Metadata/ShowMetadata.ashx?Dataset=LFS_D&amp;Coords=[SERIES].[U],[SEX].[MW],[AGE].[1524],[FREQUENCY].[A],[COUNTRY].[ESP],[TIME].[2000]&amp;ShowOnWeb=true"/>
    <hyperlink ref="Q91" r:id="rId121" tooltip="Click once to display linked information. Click and hold to select this cell." display="http://stats.oecd.org/OECDStat_Metadata/ShowMetadata.ashx?Dataset=LFS_D&amp;Coords=[SERIES].[U],[SEX].[MW],[AGE].[1524],[FREQUENCY].[A],[COUNTRY].[ESP],[TIME].[2004]&amp;ShowOnWeb=true"/>
    <hyperlink ref="U91" r:id="rId122" tooltip="Click once to display linked information. Click and hold to select this cell." display="http://stats.oecd.org/OECDStat_Metadata/ShowMetadata.ashx?Dataset=LFS_D&amp;Coords=[SERIES].[U],[SEX].[MW],[AGE].[1524],[FREQUENCY].[A],[COUNTRY].[ESP],[TIME].[2008]&amp;ShowOnWeb=true"/>
    <hyperlink ref="V91" r:id="rId123" tooltip="Click once to display linked information. Click and hold to select this cell." display="http://stats.oecd.org/OECDStat_Metadata/ShowMetadata.ashx?Dataset=LFS_D&amp;Coords=[SERIES].[U],[SEX].[MW],[AGE].[1524],[FREQUENCY].[A],[COUNTRY].[ESP],[TIME].[2009]&amp;ShowOnWeb=true"/>
    <hyperlink ref="A92" r:id="rId124" tooltip="Click once to display linked information. Click and hold to select this cell." display="http://stats.oecd.org/OECDStat_Metadata/ShowMetadata.ashx?Dataset=LFS_D&amp;Coords=[COUNTRY].[SWE]&amp;ShowOnWeb=true&amp;Lang=en"/>
    <hyperlink ref="F92" r:id="rId125" tooltip="Click once to display linked information. Click and hold to select this cell." display="http://stats.oecd.org/OECDStat_Metadata/ShowMetadata.ashx?Dataset=LFS_D&amp;Coords=[SERIES].[U],[SEX].[MW],[AGE].[1524],[FREQUENCY].[A],[COUNTRY].[SWE],[TIME].[1993]&amp;ShowOnWeb=true"/>
    <hyperlink ref="Q92" r:id="rId126" tooltip="Click once to display linked information. Click and hold to select this cell." display="http://stats.oecd.org/OECDStat_Metadata/ShowMetadata.ashx?Dataset=LFS_D&amp;Coords=[SERIES].[U],[SEX].[MW],[AGE].[1524],[FREQUENCY].[A],[COUNTRY].[SWE],[TIME].[2004]&amp;ShowOnWeb=true"/>
    <hyperlink ref="A93" r:id="rId127" tooltip="Click once to display linked information. Click and hold to select this cell." display="http://stats.oecd.org/OECDStat_Metadata/ShowMetadata.ashx?Dataset=LFS_D&amp;Coords=[COUNTRY].[CHE]&amp;ShowOnWeb=true&amp;Lang=en"/>
    <hyperlink ref="A94" r:id="rId128" tooltip="Click once to display linked information. Click and hold to select this cell." display="http://stats.oecd.org/OECDStat_Metadata/ShowMetadata.ashx?Dataset=LFS_D&amp;Coords=[COUNTRY].[TUR]&amp;ShowOnWeb=true&amp;Lang=en"/>
    <hyperlink ref="M94" r:id="rId129" tooltip="Click once to display linked information. Click and hold to select this cell." display="http://stats.oecd.org/OECDStat_Metadata/ShowMetadata.ashx?Dataset=LFS_D&amp;Coords=[SERIES].[U],[SEX].[MW],[AGE].[1524],[FREQUENCY].[A],[COUNTRY].[TUR],[TIME].[2000]&amp;ShowOnWeb=true"/>
    <hyperlink ref="A95" r:id="rId130" tooltip="Click once to display linked information. Click and hold to select this cell." display="http://stats.oecd.org/OECDStat_Metadata/ShowMetadata.ashx?Dataset=LFS_D&amp;Coords=[COUNTRY].[GBR]&amp;ShowOnWeb=true&amp;Lang=en"/>
    <hyperlink ref="F95" r:id="rId131" tooltip="Click once to display linked information. Click and hold to select this cell." display="http://stats.oecd.org/OECDStat_Metadata/ShowMetadata.ashx?Dataset=LFS_D&amp;Coords=[SERIES].[U],[SEX].[MW],[AGE].[1524],[FREQUENCY].[A],[COUNTRY].[GBR],[TIME].[1993]&amp;ShowOnWeb=true"/>
    <hyperlink ref="A96" r:id="rId132" tooltip="Click once to display linked information. Click and hold to select this cell." display="http://stats.oecd.org/OECDStat_Metadata/ShowMetadata.ashx?Dataset=LFS_D&amp;Coords=[COUNTRY].[USA]&amp;ShowOnWeb=true&amp;Lang=en"/>
    <hyperlink ref="G96" r:id="rId133" tooltip="Click once to display linked information. Click and hold to select this cell." display="http://stats.oecd.org/OECDStat_Metadata/ShowMetadata.ashx?Dataset=LFS_D&amp;Coords=[SERIES].[U],[SEX].[MW],[AGE].[1524],[FREQUENCY].[A],[COUNTRY].[USA],[TIME].[1994]&amp;ShowOnWeb=true"/>
    <hyperlink ref="M96" r:id="rId134" tooltip="Click once to display linked information. Click and hold to select this cell." display="http://stats.oecd.org/OECDStat_Metadata/ShowMetadata.ashx?Dataset=LFS_D&amp;Coords=[SERIES].[U],[SEX].[MW],[AGE].[1524],[FREQUENCY].[A],[COUNTRY].[USA],[TIME].[2000]&amp;ShowOnWeb=true"/>
    <hyperlink ref="A97" r:id="rId135" tooltip="Click once to display linked information. Click and hold to select this cell." display="http://stats.oecd.org/OECDStat_Metadata/ShowMetadata.ashx?Dataset=LFS_D&amp;Coords=[COUNTRY].[OECD]&amp;ShowOnWeb=true&amp;Lang=en"/>
    <hyperlink ref="A101" r:id="rId136" tooltip="Click once to display linked information. Click and hold to select this cell." display="http://stats.oecd.org/"/>
    <hyperlink ref="A104" r:id="rId137" tooltip="Click once to display linked information. Click and hold to select this cell." display="http://stats.oecd.org/OECDStat_Metadata/ShowMetadata.ashx?Dataset=LFS_D&amp;ShowOnWeb=true&amp;Lang=en"/>
    <hyperlink ref="A112" r:id="rId138" tooltip="Click once to display linked information. Click and hold to select this cell." display="http://stats.oecd.org/OECDStat_Metadata/ShowMetadata.ashx?Dataset=LFS_D&amp;Coords=[COUNTRY].[AUS]&amp;ShowOnWeb=true&amp;Lang=en"/>
    <hyperlink ref="N112" r:id="rId139" tooltip="Click once to display linked information. Click and hold to select this cell." display="http://stats.oecd.org/OECDStat_Metadata/ShowMetadata.ashx?Dataset=LFS_D&amp;Coords=[SERIES].[U],[SEX].[MW],[AGE].[2529],[FREQUENCY].[A],[COUNTRY].[AUS],[TIME].[2001]&amp;ShowOnWeb=true"/>
    <hyperlink ref="A113" r:id="rId140" tooltip="Click once to display linked information. Click and hold to select this cell." display="http://stats.oecd.org/OECDStat_Metadata/ShowMetadata.ashx?Dataset=LFS_D&amp;Coords=[COUNTRY].[AUT]&amp;ShowOnWeb=true&amp;Lang=en"/>
    <hyperlink ref="L113" r:id="rId141" tooltip="Click once to display linked information. Click and hold to select this cell." display="http://stats.oecd.org/OECDStat_Metadata/ShowMetadata.ashx?Dataset=LFS_D&amp;Coords=[SERIES].[U],[SEX].[MW],[AGE].[2529],[FREQUENCY].[A],[COUNTRY].[AUT],[TIME].[1999]&amp;ShowOnWeb=true"/>
    <hyperlink ref="M113" r:id="rId142" tooltip="Click once to display linked information. Click and hold to select this cell." display="http://stats.oecd.org/OECDStat_Metadata/ShowMetadata.ashx?Dataset=LFS_D&amp;Coords=[SERIES].[U],[SEX].[MW],[AGE].[2529],[FREQUENCY].[A],[COUNTRY].[AUT],[TIME].[2000]&amp;ShowOnWeb=true"/>
    <hyperlink ref="P113" r:id="rId143" tooltip="Click once to display linked information. Click and hold to select this cell." display="http://stats.oecd.org/OECDStat_Metadata/ShowMetadata.ashx?Dataset=LFS_D&amp;Coords=[SERIES].[U],[SEX].[MW],[AGE].[2529],[FREQUENCY].[A],[COUNTRY].[AUT],[TIME].[2003]&amp;ShowOnWeb=true"/>
    <hyperlink ref="A114" r:id="rId144" tooltip="Click once to display linked information. Click and hold to select this cell." display="http://stats.oecd.org/OECDStat_Metadata/ShowMetadata.ashx?Dataset=LFS_D&amp;Coords=[COUNTRY].[BEL]&amp;ShowOnWeb=true&amp;Lang=en"/>
    <hyperlink ref="E114" r:id="rId145" tooltip="Click once to display linked information. Click and hold to select this cell." display="http://stats.oecd.org/OECDStat_Metadata/ShowMetadata.ashx?Dataset=LFS_D&amp;Coords=[SERIES].[U],[SEX].[MW],[AGE].[2529],[FREQUENCY].[A],[COUNTRY].[BEL],[TIME].[1992]&amp;ShowOnWeb=true"/>
    <hyperlink ref="K114" r:id="rId146" tooltip="Click once to display linked information. Click and hold to select this cell." display="http://stats.oecd.org/OECDStat_Metadata/ShowMetadata.ashx?Dataset=LFS_D&amp;Coords=[SERIES].[U],[SEX].[MW],[AGE].[2529],[FREQUENCY].[A],[COUNTRY].[BEL],[TIME].[1998]&amp;ShowOnWeb=true"/>
    <hyperlink ref="L114" r:id="rId147" tooltip="Click once to display linked information. Click and hold to select this cell." display="http://stats.oecd.org/OECDStat_Metadata/ShowMetadata.ashx?Dataset=LFS_D&amp;Coords=[SERIES].[U],[SEX].[MW],[AGE].[2529],[FREQUENCY].[A],[COUNTRY].[BEL],[TIME].[1999]&amp;ShowOnWeb=true"/>
    <hyperlink ref="A115" r:id="rId148" tooltip="Click once to display linked information. Click and hold to select this cell." display="http://stats.oecd.org/OECDStat_Metadata/ShowMetadata.ashx?Dataset=LFS_D&amp;Coords=[COUNTRY].[CAN]&amp;ShowOnWeb=true&amp;Lang=en"/>
    <hyperlink ref="A116" r:id="rId149" tooltip="Click once to display linked information. Click and hold to select this cell." display="http://stats.oecd.org/OECDStat_Metadata/ShowMetadata.ashx?Dataset=LFS_D&amp;Coords=[COUNTRY].[CHL]&amp;ShowOnWeb=true&amp;Lang=en"/>
    <hyperlink ref="A117" r:id="rId150" tooltip="Click once to display linked information. Click and hold to select this cell." display="http://stats.oecd.org/OECDStat_Metadata/ShowMetadata.ashx?Dataset=LFS_D&amp;Coords=[COUNTRY].[CZE]&amp;ShowOnWeb=true&amp;Lang=en"/>
    <hyperlink ref="I117" r:id="rId151" tooltip="Click once to display linked information. Click and hold to select this cell." display="http://stats.oecd.org/OECDStat_Metadata/ShowMetadata.ashx?Dataset=LFS_D&amp;Coords=[SERIES].[U],[SEX].[MW],[AGE].[2529],[FREQUENCY].[A],[COUNTRY].[CZE],[TIME].[1996]&amp;ShowOnWeb=true"/>
    <hyperlink ref="J117" r:id="rId152" tooltip="Click once to display linked information. Click and hold to select this cell." display="http://stats.oecd.org/OECDStat_Metadata/ShowMetadata.ashx?Dataset=LFS_D&amp;Coords=[SERIES].[U],[SEX].[MW],[AGE].[2529],[FREQUENCY].[A],[COUNTRY].[CZE],[TIME].[1997]&amp;ShowOnWeb=true"/>
    <hyperlink ref="A118" r:id="rId153" tooltip="Click once to display linked information. Click and hold to select this cell." display="http://stats.oecd.org/OECDStat_Metadata/ShowMetadata.ashx?Dataset=LFS_D&amp;Coords=[COUNTRY].[DNK]&amp;ShowOnWeb=true&amp;Lang=en"/>
    <hyperlink ref="E118" r:id="rId154" tooltip="Click once to display linked information. Click and hold to select this cell." display="http://stats.oecd.org/OECDStat_Metadata/ShowMetadata.ashx?Dataset=LFS_D&amp;Coords=[SERIES].[U],[SEX].[MW],[AGE].[2529],[FREQUENCY].[A],[COUNTRY].[DNK],[TIME].[1992]&amp;ShowOnWeb=true"/>
    <hyperlink ref="A119" r:id="rId155" tooltip="Click once to display linked information. Click and hold to select this cell." display="http://stats.oecd.org/OECDStat_Metadata/ShowMetadata.ashx?Dataset=LFS_D&amp;Coords=[COUNTRY].[EST]&amp;ShowOnWeb=true&amp;Lang=en"/>
    <hyperlink ref="J119" r:id="rId156" tooltip="Click once to display linked information. Click and hold to select this cell." display="http://stats.oecd.org/OECDStat_Metadata/ShowMetadata.ashx?Dataset=LFS_D&amp;Coords=[SERIES].[U],[SEX].[MW],[AGE].[2529],[FREQUENCY].[A],[COUNTRY].[EST],[TIME].[1997]&amp;ShowOnWeb=true"/>
    <hyperlink ref="M119" r:id="rId157" tooltip="Click once to display linked information. Click and hold to select this cell." display="http://stats.oecd.org/OECDStat_Metadata/ShowMetadata.ashx?Dataset=LFS_D&amp;Coords=[SERIES].[U],[SEX].[MW],[AGE].[2529],[FREQUENCY].[A],[COUNTRY].[EST],[TIME].[2000]&amp;ShowOnWeb=true"/>
    <hyperlink ref="A120" r:id="rId158" tooltip="Click once to display linked information. Click and hold to select this cell." display="http://stats.oecd.org/OECDStat_Metadata/ShowMetadata.ashx?Dataset=LFS_D&amp;Coords=[COUNTRY].[FIN]&amp;ShowOnWeb=true&amp;Lang=en"/>
    <hyperlink ref="L120" r:id="rId159" tooltip="Click once to display linked information. Click and hold to select this cell." display="http://stats.oecd.org/OECDStat_Metadata/ShowMetadata.ashx?Dataset=LFS_D&amp;Coords=[SERIES].[U],[SEX].[MW],[AGE].[2529],[FREQUENCY].[A],[COUNTRY].[FIN],[TIME].[1999]&amp;ShowOnWeb=true"/>
    <hyperlink ref="A121" r:id="rId160" tooltip="Click once to display linked information. Click and hold to select this cell." display="http://stats.oecd.org/OECDStat_Metadata/ShowMetadata.ashx?Dataset=LFS_D&amp;Coords=[COUNTRY].[FRA]&amp;ShowOnWeb=true&amp;Lang=en"/>
    <hyperlink ref="O121" r:id="rId161" tooltip="Click once to display linked information. Click and hold to select this cell." display="http://stats.oecd.org/OECDStat_Metadata/ShowMetadata.ashx?Dataset=LFS_D&amp;Coords=[SERIES].[U],[SEX].[MW],[AGE].[2529],[FREQUENCY].[A],[COUNTRY].[FRA],[TIME].[2002]&amp;ShowOnWeb=true"/>
    <hyperlink ref="A122" r:id="rId162" tooltip="Click once to display linked information. Click and hold to select this cell." display="http://stats.oecd.org/OECDStat_Metadata/ShowMetadata.ashx?Dataset=LFS_D&amp;Coords=[COUNTRY].[DEU]&amp;ShowOnWeb=true&amp;Lang=en"/>
    <hyperlink ref="D122" r:id="rId163" tooltip="Click once to display linked information. Click and hold to select this cell." display="http://stats.oecd.org/OECDStat_Metadata/ShowMetadata.ashx?Dataset=LFS_D&amp;Coords=[SERIES].[U],[SEX].[MW],[AGE].[2529],[FREQUENCY].[A],[COUNTRY].[DEU],[TIME].[1991]&amp;ShowOnWeb=true"/>
    <hyperlink ref="K122" r:id="rId164" tooltip="Click once to display linked information. Click and hold to select this cell." display="http://stats.oecd.org/OECDStat_Metadata/ShowMetadata.ashx?Dataset=LFS_D&amp;Coords=[SERIES].[U],[SEX].[MW],[AGE].[2529],[FREQUENCY].[A],[COUNTRY].[DEU],[TIME].[1998]&amp;ShowOnWeb=true"/>
    <hyperlink ref="Q122" r:id="rId165" tooltip="Click once to display linked information. Click and hold to select this cell." display="http://stats.oecd.org/OECDStat_Metadata/ShowMetadata.ashx?Dataset=LFS_D&amp;Coords=[SERIES].[U],[SEX].[MW],[AGE].[2529],[FREQUENCY].[A],[COUNTRY].[DEU],[TIME].[2004]&amp;ShowOnWeb=true"/>
    <hyperlink ref="W122" r:id="rId166" tooltip="Click once to display linked information. Click and hold to select this cell." display="http://stats.oecd.org/OECDStat_Metadata/ShowMetadata.ashx?Dataset=LFS_D&amp;Coords=[SERIES].[U],[SEX].[MW],[AGE].[2529],[FREQUENCY].[A],[COUNTRY].[DEU],[TIME].[2010]&amp;ShowOnWeb=true"/>
    <hyperlink ref="A123" r:id="rId167" tooltip="Click once to display linked information. Click and hold to select this cell." display="http://stats.oecd.org/OECDStat_Metadata/ShowMetadata.ashx?Dataset=LFS_D&amp;Coords=[COUNTRY].[GRC]&amp;ShowOnWeb=true&amp;Lang=en"/>
    <hyperlink ref="E123" r:id="rId168" tooltip="Click once to display linked information. Click and hold to select this cell." display="http://stats.oecd.org/OECDStat_Metadata/ShowMetadata.ashx?Dataset=LFS_D&amp;Coords=[SERIES].[U],[SEX].[MW],[AGE].[2529],[FREQUENCY].[A],[COUNTRY].[GRC],[TIME].[1992]&amp;ShowOnWeb=true"/>
    <hyperlink ref="J123" r:id="rId169" tooltip="Click once to display linked information. Click and hold to select this cell." display="http://stats.oecd.org/OECDStat_Metadata/ShowMetadata.ashx?Dataset=LFS_D&amp;Coords=[SERIES].[U],[SEX].[MW],[AGE].[2529],[FREQUENCY].[A],[COUNTRY].[GRC],[TIME].[1997]&amp;ShowOnWeb=true"/>
    <hyperlink ref="A124" r:id="rId170" tooltip="Click once to display linked information. Click and hold to select this cell." display="http://stats.oecd.org/OECDStat_Metadata/ShowMetadata.ashx?Dataset=LFS_D&amp;Coords=[COUNTRY].[HUN]&amp;ShowOnWeb=true&amp;Lang=en"/>
    <hyperlink ref="G124" r:id="rId171" tooltip="Click once to display linked information. Click and hold to select this cell." display="http://stats.oecd.org/OECDStat_Metadata/ShowMetadata.ashx?Dataset=LFS_D&amp;Coords=[SERIES].[U],[SEX].[MW],[AGE].[2529],[FREQUENCY].[A],[COUNTRY].[HUN],[TIME].[1994]&amp;ShowOnWeb=true"/>
    <hyperlink ref="O124" r:id="rId172" tooltip="Click once to display linked information. Click and hold to select this cell." display="http://stats.oecd.org/OECDStat_Metadata/ShowMetadata.ashx?Dataset=LFS_D&amp;Coords=[SERIES].[U],[SEX].[MW],[AGE].[2529],[FREQUENCY].[A],[COUNTRY].[HUN],[TIME].[2002]&amp;ShowOnWeb=true"/>
    <hyperlink ref="A125" r:id="rId173" tooltip="Click once to display linked information. Click and hold to select this cell." display="http://stats.oecd.org/OECDStat_Metadata/ShowMetadata.ashx?Dataset=LFS_D&amp;Coords=[COUNTRY].[ISL]&amp;ShowOnWeb=true&amp;Lang=en"/>
    <hyperlink ref="D125" r:id="rId174" tooltip="Click once to display linked information. Click and hold to select this cell." display="http://stats.oecd.org/OECDStat_Metadata/ShowMetadata.ashx?Dataset=LFS_D&amp;Coords=[SERIES].[U],[SEX].[MW],[AGE].[2529],[FREQUENCY].[A],[COUNTRY].[ISL],[TIME].[1991]&amp;ShowOnWeb=true"/>
    <hyperlink ref="N125" r:id="rId175" tooltip="Click once to display linked information. Click and hold to select this cell." display="http://stats.oecd.org/OECDStat_Metadata/ShowMetadata.ashx?Dataset=LFS_D&amp;Coords=[SERIES].[U],[SEX].[MW],[AGE].[2529],[FREQUENCY].[A],[COUNTRY].[ISL],[TIME].[2001]&amp;ShowOnWeb=true"/>
    <hyperlink ref="P125" r:id="rId176" tooltip="Click once to display linked information. Click and hold to select this cell." display="http://stats.oecd.org/OECDStat_Metadata/ShowMetadata.ashx?Dataset=LFS_D&amp;Coords=[SERIES].[U],[SEX].[MW],[AGE].[2529],[FREQUENCY].[A],[COUNTRY].[ISL],[TIME].[2003]&amp;ShowOnWeb=true"/>
    <hyperlink ref="A126" r:id="rId177" tooltip="Click once to display linked information. Click and hold to select this cell." display="http://stats.oecd.org/OECDStat_Metadata/ShowMetadata.ashx?Dataset=LFS_D&amp;Coords=[COUNTRY].[IRL]&amp;ShowOnWeb=true&amp;Lang=en"/>
    <hyperlink ref="J126" r:id="rId178" tooltip="Click once to display linked information. Click and hold to select this cell." display="http://stats.oecd.org/OECDStat_Metadata/ShowMetadata.ashx?Dataset=LFS_D&amp;Coords=[SERIES].[U],[SEX].[MW],[AGE].[2529],[FREQUENCY].[A],[COUNTRY].[IRL],[TIME].[1997]&amp;ShowOnWeb=true"/>
    <hyperlink ref="K126" r:id="rId179" tooltip="Click once to display linked information. Click and hold to select this cell." display="http://stats.oecd.org/OECDStat_Metadata/ShowMetadata.ashx?Dataset=LFS_D&amp;Coords=[SERIES].[U],[SEX].[MW],[AGE].[2529],[FREQUENCY].[A],[COUNTRY].[IRL],[TIME].[1998]&amp;ShowOnWeb=true"/>
    <hyperlink ref="A127" r:id="rId180" tooltip="Click once to display linked information. Click and hold to select this cell." display="http://stats.oecd.org/OECDStat_Metadata/ShowMetadata.ashx?Dataset=LFS_D&amp;Coords=[COUNTRY].[ISR]&amp;ShowOnWeb=true&amp;Lang=en"/>
    <hyperlink ref="A128" r:id="rId181" tooltip="Click once to display linked information. Click and hold to select this cell." display="http://stats.oecd.org/OECDStat_Metadata/ShowMetadata.ashx?Dataset=LFS_D&amp;Coords=[COUNTRY].[ITA]&amp;ShowOnWeb=true&amp;Lang=en"/>
    <hyperlink ref="F128" r:id="rId182" tooltip="Click once to display linked information. Click and hold to select this cell." display="http://stats.oecd.org/OECDStat_Metadata/ShowMetadata.ashx?Dataset=LFS_D&amp;Coords=[SERIES].[U],[SEX].[MW],[AGE].[2529],[FREQUENCY].[A],[COUNTRY].[ITA],[TIME].[1993]&amp;ShowOnWeb=true"/>
    <hyperlink ref="P128" r:id="rId183" tooltip="Click once to display linked information. Click and hold to select this cell." display="http://stats.oecd.org/OECDStat_Metadata/ShowMetadata.ashx?Dataset=LFS_D&amp;Coords=[SERIES].[U],[SEX].[MW],[AGE].[2529],[FREQUENCY].[A],[COUNTRY].[ITA],[TIME].[2003]&amp;ShowOnWeb=true"/>
    <hyperlink ref="Q128" r:id="rId184" tooltip="Click once to display linked information. Click and hold to select this cell." display="http://stats.oecd.org/OECDStat_Metadata/ShowMetadata.ashx?Dataset=LFS_D&amp;Coords=[SERIES].[U],[SEX].[MW],[AGE].[2529],[FREQUENCY].[A],[COUNTRY].[ITA],[TIME].[2004]&amp;ShowOnWeb=true"/>
    <hyperlink ref="A129" r:id="rId185" tooltip="Click once to display linked information. Click and hold to select this cell." display="http://stats.oecd.org/OECDStat_Metadata/ShowMetadata.ashx?Dataset=LFS_D&amp;Coords=[COUNTRY].[JPN]&amp;ShowOnWeb=true&amp;Lang=en"/>
    <hyperlink ref="A130" r:id="rId186" tooltip="Click once to display linked information. Click and hold to select this cell." display="http://stats.oecd.org/OECDStat_Metadata/ShowMetadata.ashx?Dataset=LFS_D&amp;Coords=[COUNTRY].[KOR]&amp;ShowOnWeb=true&amp;Lang=en"/>
    <hyperlink ref="L130" r:id="rId187" tooltip="Click once to display linked information. Click and hold to select this cell." display="http://stats.oecd.org/OECDStat_Metadata/ShowMetadata.ashx?Dataset=LFS_D&amp;Coords=[SERIES].[U],[SEX].[MW],[AGE].[2529],[FREQUENCY].[A],[COUNTRY].[KOR],[TIME].[1999]&amp;ShowOnWeb=true"/>
    <hyperlink ref="R130" r:id="rId188" tooltip="Click once to display linked information. Click and hold to select this cell." display="http://stats.oecd.org/OECDStat_Metadata/ShowMetadata.ashx?Dataset=LFS_D&amp;Coords=[SERIES].[U],[SEX].[MW],[AGE].[2529],[FREQUENCY].[A],[COUNTRY].[KOR],[TIME].[2005]&amp;ShowOnWeb=true"/>
    <hyperlink ref="A132" r:id="rId189" tooltip="Click once to display linked information. Click and hold to select this cell." display="http://stats.oecd.org/OECDStat_Metadata/ShowMetadata.ashx?Dataset=LFS_D&amp;Coords=[COUNTRY].[LUX]&amp;ShowOnWeb=true&amp;Lang=en"/>
    <hyperlink ref="E132" r:id="rId190" tooltip="Click once to display linked information. Click and hold to select this cell." display="http://stats.oecd.org/OECDStat_Metadata/ShowMetadata.ashx?Dataset=LFS_D&amp;Coords=[SERIES].[U],[SEX].[MW],[AGE].[2529],[FREQUENCY].[A],[COUNTRY].[LUX],[TIME].[1992]&amp;ShowOnWeb=true"/>
    <hyperlink ref="O132" r:id="rId191" tooltip="Click once to display linked information. Click and hold to select this cell." display="http://stats.oecd.org/OECDStat_Metadata/ShowMetadata.ashx?Dataset=LFS_D&amp;Coords=[SERIES].[U],[SEX].[MW],[AGE].[2529],[FREQUENCY].[A],[COUNTRY].[LUX],[TIME].[2002]&amp;ShowOnWeb=true"/>
    <hyperlink ref="P132" r:id="rId192" tooltip="Click once to display linked information. Click and hold to select this cell." display="http://stats.oecd.org/OECDStat_Metadata/ShowMetadata.ashx?Dataset=LFS_D&amp;Coords=[SERIES].[U],[SEX].[MW],[AGE].[2529],[FREQUENCY].[A],[COUNTRY].[LUX],[TIME].[2003]&amp;ShowOnWeb=true"/>
    <hyperlink ref="A133" r:id="rId193" tooltip="Click once to display linked information. Click and hold to select this cell." display="http://stats.oecd.org/OECDStat_Metadata/ShowMetadata.ashx?Dataset=LFS_D&amp;Coords=[COUNTRY].[MEX]&amp;ShowOnWeb=true&amp;Lang=en"/>
    <hyperlink ref="M133" r:id="rId194" tooltip="Click once to display linked information. Click and hold to select this cell." display="http://stats.oecd.org/OECDStat_Metadata/ShowMetadata.ashx?Dataset=LFS_D&amp;Coords=[SERIES].[U],[SEX].[MW],[AGE].[2529],[FREQUENCY].[A],[COUNTRY].[MEX],[TIME].[2000]&amp;ShowOnWeb=true"/>
    <hyperlink ref="A134" r:id="rId195" tooltip="Click once to display linked information. Click and hold to select this cell." display="http://stats.oecd.org/OECDStat_Metadata/ShowMetadata.ashx?Dataset=LFS_D&amp;Coords=[COUNTRY].[NLD]&amp;ShowOnWeb=true&amp;Lang=en"/>
    <hyperlink ref="A135" r:id="rId196" tooltip="Click once to display linked information. Click and hold to select this cell." display="http://stats.oecd.org/OECDStat_Metadata/ShowMetadata.ashx?Dataset=LFS_D&amp;Coords=[COUNTRY].[NZL]&amp;ShowOnWeb=true&amp;Lang=en"/>
    <hyperlink ref="K135" r:id="rId197" tooltip="Click once to display linked information. Click and hold to select this cell." display="http://stats.oecd.org/OECDStat_Metadata/ShowMetadata.ashx?Dataset=LFS_D&amp;Coords=[SERIES].[U],[SEX].[MW],[AGE].[2529],[FREQUENCY].[A],[COUNTRY].[NZL],[TIME].[1998]&amp;ShowOnWeb=true"/>
    <hyperlink ref="A136" r:id="rId198" tooltip="Click once to display linked information. Click and hold to select this cell." display="http://stats.oecd.org/OECDStat_Metadata/ShowMetadata.ashx?Dataset=LFS_D&amp;Coords=[COUNTRY].[NOR]&amp;ShowOnWeb=true&amp;Lang=en"/>
    <hyperlink ref="H136" r:id="rId199" tooltip="Click once to display linked information. Click and hold to select this cell." display="http://stats.oecd.org/OECDStat_Metadata/ShowMetadata.ashx?Dataset=LFS_D&amp;Coords=[SERIES].[U],[SEX].[MW],[AGE].[2529],[FREQUENCY].[A],[COUNTRY].[NOR],[TIME].[1995]&amp;ShowOnWeb=true"/>
    <hyperlink ref="I136" r:id="rId200" tooltip="Click once to display linked information. Click and hold to select this cell." display="http://stats.oecd.org/OECDStat_Metadata/ShowMetadata.ashx?Dataset=LFS_D&amp;Coords=[SERIES].[U],[SEX].[MW],[AGE].[2529],[FREQUENCY].[A],[COUNTRY].[NOR],[TIME].[1996]&amp;ShowOnWeb=true"/>
    <hyperlink ref="A137" r:id="rId201" tooltip="Click once to display linked information. Click and hold to select this cell." display="http://stats.oecd.org/OECDStat_Metadata/ShowMetadata.ashx?Dataset=LFS_D&amp;Coords=[COUNTRY].[POL]&amp;ShowOnWeb=true&amp;Lang=en"/>
    <hyperlink ref="E137" r:id="rId202" tooltip="Click once to display linked information. Click and hold to select this cell." display="http://stats.oecd.org/OECDStat_Metadata/ShowMetadata.ashx?Dataset=LFS_D&amp;Coords=[SERIES].[U],[SEX].[MW],[AGE].[2529],[FREQUENCY].[A],[COUNTRY].[POL],[TIME].[1992]&amp;ShowOnWeb=true"/>
    <hyperlink ref="L137" r:id="rId203" tooltip="Click once to display linked information. Click and hold to select this cell." display="http://stats.oecd.org/OECDStat_Metadata/ShowMetadata.ashx?Dataset=LFS_D&amp;Coords=[SERIES].[U],[SEX].[MW],[AGE].[2529],[FREQUENCY].[A],[COUNTRY].[POL],[TIME].[1999]&amp;ShowOnWeb=true"/>
    <hyperlink ref="M137" r:id="rId204" tooltip="Click once to display linked information. Click and hold to select this cell." display="http://stats.oecd.org/OECDStat_Metadata/ShowMetadata.ashx?Dataset=LFS_D&amp;Coords=[SERIES].[U],[SEX].[MW],[AGE].[2529],[FREQUENCY].[A],[COUNTRY].[POL],[TIME].[2000]&amp;ShowOnWeb=true"/>
    <hyperlink ref="O137" r:id="rId205" tooltip="Click once to display linked information. Click and hold to select this cell." display="http://stats.oecd.org/OECDStat_Metadata/ShowMetadata.ashx?Dataset=LFS_D&amp;Coords=[SERIES].[U],[SEX].[MW],[AGE].[2529],[FREQUENCY].[A],[COUNTRY].[POL],[TIME].[2002]&amp;ShowOnWeb=true"/>
    <hyperlink ref="A138" r:id="rId206" tooltip="Click once to display linked information. Click and hold to select this cell." display="http://stats.oecd.org/OECDStat_Metadata/ShowMetadata.ashx?Dataset=LFS_D&amp;Coords=[COUNTRY].[PRT]&amp;ShowOnWeb=true&amp;Lang=en"/>
    <hyperlink ref="D138" r:id="rId207" tooltip="Click once to display linked information. Click and hold to select this cell." display="http://stats.oecd.org/OECDStat_Metadata/ShowMetadata.ashx?Dataset=LFS_D&amp;Coords=[SERIES].[U],[SEX].[MW],[AGE].[2529],[FREQUENCY].[A],[COUNTRY].[PRT],[TIME].[1991]&amp;ShowOnWeb=true"/>
    <hyperlink ref="J138" r:id="rId208" tooltip="Click once to display linked information. Click and hold to select this cell." display="http://stats.oecd.org/OECDStat_Metadata/ShowMetadata.ashx?Dataset=LFS_D&amp;Coords=[SERIES].[U],[SEX].[MW],[AGE].[2529],[FREQUENCY].[A],[COUNTRY].[PRT],[TIME].[1997]&amp;ShowOnWeb=true"/>
    <hyperlink ref="K138" r:id="rId209" tooltip="Click once to display linked information. Click and hold to select this cell." display="http://stats.oecd.org/OECDStat_Metadata/ShowMetadata.ashx?Dataset=LFS_D&amp;Coords=[SERIES].[U],[SEX].[MW],[AGE].[2529],[FREQUENCY].[A],[COUNTRY].[PRT],[TIME].[1998]&amp;ShowOnWeb=true"/>
    <hyperlink ref="A139" r:id="rId210" tooltip="Click once to display linked information. Click and hold to select this cell." display="http://stats.oecd.org/OECDStat_Metadata/ShowMetadata.ashx?Dataset=LFS_D&amp;Coords=[COUNTRY].[SVK]&amp;ShowOnWeb=true&amp;Lang=en"/>
    <hyperlink ref="J139" r:id="rId211" tooltip="Click once to display linked information. Click and hold to select this cell." display="http://stats.oecd.org/OECDStat_Metadata/ShowMetadata.ashx?Dataset=LFS_D&amp;Coords=[SERIES].[U],[SEX].[MW],[AGE].[2529],[FREQUENCY].[A],[COUNTRY].[SVK],[TIME].[1997]&amp;ShowOnWeb=true"/>
    <hyperlink ref="L139" r:id="rId212" tooltip="Click once to display linked information. Click and hold to select this cell." display="http://stats.oecd.org/OECDStat_Metadata/ShowMetadata.ashx?Dataset=LFS_D&amp;Coords=[SERIES].[U],[SEX].[MW],[AGE].[2529],[FREQUENCY].[A],[COUNTRY].[SVK],[TIME].[1999]&amp;ShowOnWeb=true"/>
    <hyperlink ref="O139" r:id="rId213" tooltip="Click once to display linked information. Click and hold to select this cell." display="http://stats.oecd.org/OECDStat_Metadata/ShowMetadata.ashx?Dataset=LFS_D&amp;Coords=[SERIES].[U],[SEX].[MW],[AGE].[2529],[FREQUENCY].[A],[COUNTRY].[SVK],[TIME].[2002]&amp;ShowOnWeb=true"/>
    <hyperlink ref="A141" r:id="rId214" tooltip="Click once to display linked information. Click and hold to select this cell." display="http://stats.oecd.org/OECDStat_Metadata/ShowMetadata.ashx?Dataset=LFS_D&amp;Coords=[COUNTRY].[ESP]&amp;ShowOnWeb=true&amp;Lang=en"/>
    <hyperlink ref="D141" r:id="rId215" tooltip="Click once to display linked information. Click and hold to select this cell." display="http://stats.oecd.org/OECDStat_Metadata/ShowMetadata.ashx?Dataset=LFS_D&amp;Coords=[SERIES].[U],[SEX].[MW],[AGE].[2529],[FREQUENCY].[A],[COUNTRY].[ESP],[TIME].[1991]&amp;ShowOnWeb=true"/>
    <hyperlink ref="H141" r:id="rId216" tooltip="Click once to display linked information. Click and hold to select this cell." display="http://stats.oecd.org/OECDStat_Metadata/ShowMetadata.ashx?Dataset=LFS_D&amp;Coords=[SERIES].[U],[SEX].[MW],[AGE].[2529],[FREQUENCY].[A],[COUNTRY].[ESP],[TIME].[1995]&amp;ShowOnWeb=true"/>
    <hyperlink ref="K141" r:id="rId217" tooltip="Click once to display linked information. Click and hold to select this cell." display="http://stats.oecd.org/OECDStat_Metadata/ShowMetadata.ashx?Dataset=LFS_D&amp;Coords=[SERIES].[U],[SEX].[MW],[AGE].[2529],[FREQUENCY].[A],[COUNTRY].[ESP],[TIME].[1998]&amp;ShowOnWeb=true"/>
    <hyperlink ref="L141" r:id="rId218" tooltip="Click once to display linked information. Click and hold to select this cell." display="http://stats.oecd.org/OECDStat_Metadata/ShowMetadata.ashx?Dataset=LFS_D&amp;Coords=[SERIES].[U],[SEX].[MW],[AGE].[2529],[FREQUENCY].[A],[COUNTRY].[ESP],[TIME].[1999]&amp;ShowOnWeb=true"/>
    <hyperlink ref="M141" r:id="rId219" tooltip="Click once to display linked information. Click and hold to select this cell." display="http://stats.oecd.org/OECDStat_Metadata/ShowMetadata.ashx?Dataset=LFS_D&amp;Coords=[SERIES].[U],[SEX].[MW],[AGE].[2529],[FREQUENCY].[A],[COUNTRY].[ESP],[TIME].[2000]&amp;ShowOnWeb=true"/>
    <hyperlink ref="Q141" r:id="rId220" tooltip="Click once to display linked information. Click and hold to select this cell." display="http://stats.oecd.org/OECDStat_Metadata/ShowMetadata.ashx?Dataset=LFS_D&amp;Coords=[SERIES].[U],[SEX].[MW],[AGE].[2529],[FREQUENCY].[A],[COUNTRY].[ESP],[TIME].[2004]&amp;ShowOnWeb=true"/>
    <hyperlink ref="U141" r:id="rId221" tooltip="Click once to display linked information. Click and hold to select this cell." display="http://stats.oecd.org/OECDStat_Metadata/ShowMetadata.ashx?Dataset=LFS_D&amp;Coords=[SERIES].[U],[SEX].[MW],[AGE].[2529],[FREQUENCY].[A],[COUNTRY].[ESP],[TIME].[2008]&amp;ShowOnWeb=true"/>
    <hyperlink ref="V141" r:id="rId222" tooltip="Click once to display linked information. Click and hold to select this cell." display="http://stats.oecd.org/OECDStat_Metadata/ShowMetadata.ashx?Dataset=LFS_D&amp;Coords=[SERIES].[U],[SEX].[MW],[AGE].[2529],[FREQUENCY].[A],[COUNTRY].[ESP],[TIME].[2009]&amp;ShowOnWeb=true"/>
    <hyperlink ref="A142" r:id="rId223" tooltip="Click once to display linked information. Click and hold to select this cell." display="http://stats.oecd.org/OECDStat_Metadata/ShowMetadata.ashx?Dataset=LFS_D&amp;Coords=[COUNTRY].[SWE]&amp;ShowOnWeb=true&amp;Lang=en"/>
    <hyperlink ref="F142" r:id="rId224" tooltip="Click once to display linked information. Click and hold to select this cell." display="http://stats.oecd.org/OECDStat_Metadata/ShowMetadata.ashx?Dataset=LFS_D&amp;Coords=[SERIES].[U],[SEX].[MW],[AGE].[2529],[FREQUENCY].[A],[COUNTRY].[SWE],[TIME].[1993]&amp;ShowOnWeb=true"/>
    <hyperlink ref="Q142" r:id="rId225" tooltip="Click once to display linked information. Click and hold to select this cell." display="http://stats.oecd.org/OECDStat_Metadata/ShowMetadata.ashx?Dataset=LFS_D&amp;Coords=[SERIES].[U],[SEX].[MW],[AGE].[2529],[FREQUENCY].[A],[COUNTRY].[SWE],[TIME].[2004]&amp;ShowOnWeb=true"/>
    <hyperlink ref="A143" r:id="rId226" tooltip="Click once to display linked information. Click and hold to select this cell." display="http://stats.oecd.org/OECDStat_Metadata/ShowMetadata.ashx?Dataset=LFS_D&amp;Coords=[COUNTRY].[CHE]&amp;ShowOnWeb=true&amp;Lang=en"/>
    <hyperlink ref="A144" r:id="rId227" tooltip="Click once to display linked information. Click and hold to select this cell." display="http://stats.oecd.org/OECDStat_Metadata/ShowMetadata.ashx?Dataset=LFS_D&amp;Coords=[COUNTRY].[TUR]&amp;ShowOnWeb=true&amp;Lang=en"/>
    <hyperlink ref="M144" r:id="rId228" tooltip="Click once to display linked information. Click and hold to select this cell." display="http://stats.oecd.org/OECDStat_Metadata/ShowMetadata.ashx?Dataset=LFS_D&amp;Coords=[SERIES].[U],[SEX].[MW],[AGE].[2529],[FREQUENCY].[A],[COUNTRY].[TUR],[TIME].[2000]&amp;ShowOnWeb=true"/>
    <hyperlink ref="A145" r:id="rId229" tooltip="Click once to display linked information. Click and hold to select this cell." display="http://stats.oecd.org/OECDStat_Metadata/ShowMetadata.ashx?Dataset=LFS_D&amp;Coords=[COUNTRY].[GBR]&amp;ShowOnWeb=true&amp;Lang=en"/>
    <hyperlink ref="F145" r:id="rId230" tooltip="Click once to display linked information. Click and hold to select this cell." display="http://stats.oecd.org/OECDStat_Metadata/ShowMetadata.ashx?Dataset=LFS_D&amp;Coords=[SERIES].[U],[SEX].[MW],[AGE].[2529],[FREQUENCY].[A],[COUNTRY].[GBR],[TIME].[1993]&amp;ShowOnWeb=true"/>
    <hyperlink ref="A146" r:id="rId231" tooltip="Click once to display linked information. Click and hold to select this cell." display="http://stats.oecd.org/OECDStat_Metadata/ShowMetadata.ashx?Dataset=LFS_D&amp;Coords=[COUNTRY].[USA]&amp;ShowOnWeb=true&amp;Lang=en"/>
    <hyperlink ref="G146" r:id="rId232" tooltip="Click once to display linked information. Click and hold to select this cell." display="http://stats.oecd.org/OECDStat_Metadata/ShowMetadata.ashx?Dataset=LFS_D&amp;Coords=[SERIES].[U],[SEX].[MW],[AGE].[2529],[FREQUENCY].[A],[COUNTRY].[USA],[TIME].[1994]&amp;ShowOnWeb=true"/>
    <hyperlink ref="M146" r:id="rId233" tooltip="Click once to display linked information. Click and hold to select this cell." display="http://stats.oecd.org/OECDStat_Metadata/ShowMetadata.ashx?Dataset=LFS_D&amp;Coords=[SERIES].[U],[SEX].[MW],[AGE].[2529],[FREQUENCY].[A],[COUNTRY].[USA],[TIME].[2000]&amp;ShowOnWeb=true"/>
    <hyperlink ref="A147" r:id="rId234" tooltip="Click once to display linked information. Click and hold to select this cell." display="http://stats.oecd.org/OECDStat_Metadata/ShowMetadata.ashx?Dataset=LFS_D&amp;Coords=[COUNTRY].[OECD]&amp;ShowOnWeb=true&amp;Lang=en"/>
    <hyperlink ref="A151" r:id="rId235" tooltip="Click once to display linked information. Click and hold to select this cell." display="http://stats.oecd.org/"/>
    <hyperlink ref="A155" r:id="rId236" tooltip="Click once to display linked information. Click and hold to select this cell." display="http://stats.oecd.org/OECDStat_Metadata/ShowMetadata.ashx?Dataset=LFS_D&amp;ShowOnWeb=true&amp;Lang=en"/>
    <hyperlink ref="A163" r:id="rId237" tooltip="Click once to display linked information. Click and hold to select this cell." display="http://stats.oecd.org/OECDStat_Metadata/ShowMetadata.ashx?Dataset=LFS_D&amp;Coords=[COUNTRY].[AUS]&amp;ShowOnWeb=true&amp;Lang=en"/>
    <hyperlink ref="N163" r:id="rId238" tooltip="Click once to display linked information. Click and hold to select this cell." display="http://stats.oecd.org/OECDStat_Metadata/ShowMetadata.ashx?Dataset=LFS_D&amp;Coords=[SERIES].[U],[SEX].[MW],[AGE].[1564],[FREQUENCY].[A],[COUNTRY].[AUS],[TIME].[2001]&amp;ShowOnWeb=true"/>
    <hyperlink ref="A164" r:id="rId239" tooltip="Click once to display linked information. Click and hold to select this cell." display="http://stats.oecd.org/OECDStat_Metadata/ShowMetadata.ashx?Dataset=LFS_D&amp;Coords=[COUNTRY].[AUT]&amp;ShowOnWeb=true&amp;Lang=en"/>
    <hyperlink ref="L164" r:id="rId240" tooltip="Click once to display linked information. Click and hold to select this cell." display="http://stats.oecd.org/OECDStat_Metadata/ShowMetadata.ashx?Dataset=LFS_D&amp;Coords=[SERIES].[U],[SEX].[MW],[AGE].[1564],[FREQUENCY].[A],[COUNTRY].[AUT],[TIME].[1999]&amp;ShowOnWeb=true"/>
    <hyperlink ref="M164" r:id="rId241" tooltip="Click once to display linked information. Click and hold to select this cell." display="http://stats.oecd.org/OECDStat_Metadata/ShowMetadata.ashx?Dataset=LFS_D&amp;Coords=[SERIES].[U],[SEX].[MW],[AGE].[1564],[FREQUENCY].[A],[COUNTRY].[AUT],[TIME].[2000]&amp;ShowOnWeb=true"/>
    <hyperlink ref="P164" r:id="rId242" tooltip="Click once to display linked information. Click and hold to select this cell." display="http://stats.oecd.org/OECDStat_Metadata/ShowMetadata.ashx?Dataset=LFS_D&amp;Coords=[SERIES].[U],[SEX].[MW],[AGE].[1564],[FREQUENCY].[A],[COUNTRY].[AUT],[TIME].[2003]&amp;ShowOnWeb=true"/>
    <hyperlink ref="A165" r:id="rId243" tooltip="Click once to display linked information. Click and hold to select this cell." display="http://stats.oecd.org/OECDStat_Metadata/ShowMetadata.ashx?Dataset=LFS_D&amp;Coords=[COUNTRY].[BEL]&amp;ShowOnWeb=true&amp;Lang=en"/>
    <hyperlink ref="E165" r:id="rId244" tooltip="Click once to display linked information. Click and hold to select this cell." display="http://stats.oecd.org/OECDStat_Metadata/ShowMetadata.ashx?Dataset=LFS_D&amp;Coords=[SERIES].[U],[SEX].[MW],[AGE].[1564],[FREQUENCY].[A],[COUNTRY].[BEL],[TIME].[1992]&amp;ShowOnWeb=true"/>
    <hyperlink ref="K165" r:id="rId245" tooltip="Click once to display linked information. Click and hold to select this cell." display="http://stats.oecd.org/OECDStat_Metadata/ShowMetadata.ashx?Dataset=LFS_D&amp;Coords=[SERIES].[U],[SEX].[MW],[AGE].[1564],[FREQUENCY].[A],[COUNTRY].[BEL],[TIME].[1998]&amp;ShowOnWeb=true"/>
    <hyperlink ref="L165" r:id="rId246" tooltip="Click once to display linked information. Click and hold to select this cell." display="http://stats.oecd.org/OECDStat_Metadata/ShowMetadata.ashx?Dataset=LFS_D&amp;Coords=[SERIES].[U],[SEX].[MW],[AGE].[1564],[FREQUENCY].[A],[COUNTRY].[BEL],[TIME].[1999]&amp;ShowOnWeb=true"/>
    <hyperlink ref="A166" r:id="rId247" tooltip="Click once to display linked information. Click and hold to select this cell." display="http://stats.oecd.org/OECDStat_Metadata/ShowMetadata.ashx?Dataset=LFS_D&amp;Coords=[COUNTRY].[CAN]&amp;ShowOnWeb=true&amp;Lang=en"/>
    <hyperlink ref="A167" r:id="rId248" tooltip="Click once to display linked information. Click and hold to select this cell." display="http://stats.oecd.org/OECDStat_Metadata/ShowMetadata.ashx?Dataset=LFS_D&amp;Coords=[COUNTRY].[CHL]&amp;ShowOnWeb=true&amp;Lang=en"/>
    <hyperlink ref="A168" r:id="rId249" tooltip="Click once to display linked information. Click and hold to select this cell." display="http://stats.oecd.org/OECDStat_Metadata/ShowMetadata.ashx?Dataset=LFS_D&amp;Coords=[COUNTRY].[CZE]&amp;ShowOnWeb=true&amp;Lang=en"/>
    <hyperlink ref="I168" r:id="rId250" tooltip="Click once to display linked information. Click and hold to select this cell." display="http://stats.oecd.org/OECDStat_Metadata/ShowMetadata.ashx?Dataset=LFS_D&amp;Coords=[SERIES].[U],[SEX].[MW],[AGE].[1564],[FREQUENCY].[A],[COUNTRY].[CZE],[TIME].[1996]&amp;ShowOnWeb=true"/>
    <hyperlink ref="J168" r:id="rId251" tooltip="Click once to display linked information. Click and hold to select this cell." display="http://stats.oecd.org/OECDStat_Metadata/ShowMetadata.ashx?Dataset=LFS_D&amp;Coords=[SERIES].[U],[SEX].[MW],[AGE].[1564],[FREQUENCY].[A],[COUNTRY].[CZE],[TIME].[1997]&amp;ShowOnWeb=true"/>
    <hyperlink ref="A169" r:id="rId252" tooltip="Click once to display linked information. Click and hold to select this cell." display="http://stats.oecd.org/OECDStat_Metadata/ShowMetadata.ashx?Dataset=LFS_D&amp;Coords=[COUNTRY].[DNK]&amp;ShowOnWeb=true&amp;Lang=en"/>
    <hyperlink ref="E169" r:id="rId253" tooltip="Click once to display linked information. Click and hold to select this cell." display="http://stats.oecd.org/OECDStat_Metadata/ShowMetadata.ashx?Dataset=LFS_D&amp;Coords=[SERIES].[U],[SEX].[MW],[AGE].[1564],[FREQUENCY].[A],[COUNTRY].[DNK],[TIME].[1992]&amp;ShowOnWeb=true"/>
    <hyperlink ref="A170" r:id="rId254" tooltip="Click once to display linked information. Click and hold to select this cell." display="http://stats.oecd.org/OECDStat_Metadata/ShowMetadata.ashx?Dataset=LFS_D&amp;Coords=[COUNTRY].[EST]&amp;ShowOnWeb=true&amp;Lang=en"/>
    <hyperlink ref="J170" r:id="rId255" tooltip="Click once to display linked information. Click and hold to select this cell." display="http://stats.oecd.org/OECDStat_Metadata/ShowMetadata.ashx?Dataset=LFS_D&amp;Coords=[SERIES].[U],[SEX].[MW],[AGE].[1564],[FREQUENCY].[A],[COUNTRY].[EST],[TIME].[1997]&amp;ShowOnWeb=true"/>
    <hyperlink ref="M170" r:id="rId256" tooltip="Click once to display linked information. Click and hold to select this cell." display="http://stats.oecd.org/OECDStat_Metadata/ShowMetadata.ashx?Dataset=LFS_D&amp;Coords=[SERIES].[U],[SEX].[MW],[AGE].[1564],[FREQUENCY].[A],[COUNTRY].[EST],[TIME].[2000]&amp;ShowOnWeb=true"/>
    <hyperlink ref="A171" r:id="rId257" tooltip="Click once to display linked information. Click and hold to select this cell." display="http://stats.oecd.org/OECDStat_Metadata/ShowMetadata.ashx?Dataset=LFS_D&amp;Coords=[COUNTRY].[FIN]&amp;ShowOnWeb=true&amp;Lang=en"/>
    <hyperlink ref="L171" r:id="rId258" tooltip="Click once to display linked information. Click and hold to select this cell." display="http://stats.oecd.org/OECDStat_Metadata/ShowMetadata.ashx?Dataset=LFS_D&amp;Coords=[SERIES].[U],[SEX].[MW],[AGE].[1564],[FREQUENCY].[A],[COUNTRY].[FIN],[TIME].[1999]&amp;ShowOnWeb=true"/>
    <hyperlink ref="A172" r:id="rId259" tooltip="Click once to display linked information. Click and hold to select this cell." display="http://stats.oecd.org/OECDStat_Metadata/ShowMetadata.ashx?Dataset=LFS_D&amp;Coords=[COUNTRY].[FRA]&amp;ShowOnWeb=true&amp;Lang=en"/>
    <hyperlink ref="O172" r:id="rId260" tooltip="Click once to display linked information. Click and hold to select this cell." display="http://stats.oecd.org/OECDStat_Metadata/ShowMetadata.ashx?Dataset=LFS_D&amp;Coords=[SERIES].[U],[SEX].[MW],[AGE].[1564],[FREQUENCY].[A],[COUNTRY].[FRA],[TIME].[2002]&amp;ShowOnWeb=true"/>
    <hyperlink ref="A173" r:id="rId261" tooltip="Click once to display linked information. Click and hold to select this cell." display="http://stats.oecd.org/OECDStat_Metadata/ShowMetadata.ashx?Dataset=LFS_D&amp;Coords=[COUNTRY].[DEU]&amp;ShowOnWeb=true&amp;Lang=en"/>
    <hyperlink ref="D173" r:id="rId262" tooltip="Click once to display linked information. Click and hold to select this cell." display="http://stats.oecd.org/OECDStat_Metadata/ShowMetadata.ashx?Dataset=LFS_D&amp;Coords=[SERIES].[U],[SEX].[MW],[AGE].[1564],[FREQUENCY].[A],[COUNTRY].[DEU],[TIME].[1991]&amp;ShowOnWeb=true"/>
    <hyperlink ref="K173" r:id="rId263" tooltip="Click once to display linked information. Click and hold to select this cell." display="http://stats.oecd.org/OECDStat_Metadata/ShowMetadata.ashx?Dataset=LFS_D&amp;Coords=[SERIES].[U],[SEX].[MW],[AGE].[1564],[FREQUENCY].[A],[COUNTRY].[DEU],[TIME].[1998]&amp;ShowOnWeb=true"/>
    <hyperlink ref="Q173" r:id="rId264" tooltip="Click once to display linked information. Click and hold to select this cell." display="http://stats.oecd.org/OECDStat_Metadata/ShowMetadata.ashx?Dataset=LFS_D&amp;Coords=[SERIES].[U],[SEX].[MW],[AGE].[1564],[FREQUENCY].[A],[COUNTRY].[DEU],[TIME].[2004]&amp;ShowOnWeb=true"/>
    <hyperlink ref="W173" r:id="rId265" tooltip="Click once to display linked information. Click and hold to select this cell." display="http://stats.oecd.org/OECDStat_Metadata/ShowMetadata.ashx?Dataset=LFS_D&amp;Coords=[SERIES].[U],[SEX].[MW],[AGE].[1564],[FREQUENCY].[A],[COUNTRY].[DEU],[TIME].[2010]&amp;ShowOnWeb=true"/>
    <hyperlink ref="A174" r:id="rId266" tooltip="Click once to display linked information. Click and hold to select this cell." display="http://stats.oecd.org/OECDStat_Metadata/ShowMetadata.ashx?Dataset=LFS_D&amp;Coords=[COUNTRY].[GRC]&amp;ShowOnWeb=true&amp;Lang=en"/>
    <hyperlink ref="E174" r:id="rId267" tooltip="Click once to display linked information. Click and hold to select this cell." display="http://stats.oecd.org/OECDStat_Metadata/ShowMetadata.ashx?Dataset=LFS_D&amp;Coords=[SERIES].[U],[SEX].[MW],[AGE].[1564],[FREQUENCY].[A],[COUNTRY].[GRC],[TIME].[1992]&amp;ShowOnWeb=true"/>
    <hyperlink ref="J174" r:id="rId268" tooltip="Click once to display linked information. Click and hold to select this cell." display="http://stats.oecd.org/OECDStat_Metadata/ShowMetadata.ashx?Dataset=LFS_D&amp;Coords=[SERIES].[U],[SEX].[MW],[AGE].[1564],[FREQUENCY].[A],[COUNTRY].[GRC],[TIME].[1997]&amp;ShowOnWeb=true"/>
    <hyperlink ref="A175" r:id="rId269" tooltip="Click once to display linked information. Click and hold to select this cell." display="http://stats.oecd.org/OECDStat_Metadata/ShowMetadata.ashx?Dataset=LFS_D&amp;Coords=[COUNTRY].[HUN]&amp;ShowOnWeb=true&amp;Lang=en"/>
    <hyperlink ref="G175" r:id="rId270" tooltip="Click once to display linked information. Click and hold to select this cell." display="http://stats.oecd.org/OECDStat_Metadata/ShowMetadata.ashx?Dataset=LFS_D&amp;Coords=[SERIES].[U],[SEX].[MW],[AGE].[1564],[FREQUENCY].[A],[COUNTRY].[HUN],[TIME].[1994]&amp;ShowOnWeb=true"/>
    <hyperlink ref="O175" r:id="rId271" tooltip="Click once to display linked information. Click and hold to select this cell." display="http://stats.oecd.org/OECDStat_Metadata/ShowMetadata.ashx?Dataset=LFS_D&amp;Coords=[SERIES].[U],[SEX].[MW],[AGE].[1564],[FREQUENCY].[A],[COUNTRY].[HUN],[TIME].[2002]&amp;ShowOnWeb=true"/>
    <hyperlink ref="A176" r:id="rId272" tooltip="Click once to display linked information. Click and hold to select this cell." display="http://stats.oecd.org/OECDStat_Metadata/ShowMetadata.ashx?Dataset=LFS_D&amp;Coords=[COUNTRY].[ISL]&amp;ShowOnWeb=true&amp;Lang=en"/>
    <hyperlink ref="D176" r:id="rId273" tooltip="Click once to display linked information. Click and hold to select this cell." display="http://stats.oecd.org/OECDStat_Metadata/ShowMetadata.ashx?Dataset=LFS_D&amp;Coords=[SERIES].[U],[SEX].[MW],[AGE].[1564],[FREQUENCY].[A],[COUNTRY].[ISL],[TIME].[1991]&amp;ShowOnWeb=true"/>
    <hyperlink ref="N176" r:id="rId274" tooltip="Click once to display linked information. Click and hold to select this cell." display="http://stats.oecd.org/OECDStat_Metadata/ShowMetadata.ashx?Dataset=LFS_D&amp;Coords=[SERIES].[U],[SEX].[MW],[AGE].[1564],[FREQUENCY].[A],[COUNTRY].[ISL],[TIME].[2001]&amp;ShowOnWeb=true"/>
    <hyperlink ref="P176" r:id="rId275" tooltip="Click once to display linked information. Click and hold to select this cell." display="http://stats.oecd.org/OECDStat_Metadata/ShowMetadata.ashx?Dataset=LFS_D&amp;Coords=[SERIES].[U],[SEX].[MW],[AGE].[1564],[FREQUENCY].[A],[COUNTRY].[ISL],[TIME].[2003]&amp;ShowOnWeb=true"/>
    <hyperlink ref="A177" r:id="rId276" tooltip="Click once to display linked information. Click and hold to select this cell." display="http://stats.oecd.org/OECDStat_Metadata/ShowMetadata.ashx?Dataset=LFS_D&amp;Coords=[COUNTRY].[IRL]&amp;ShowOnWeb=true&amp;Lang=en"/>
    <hyperlink ref="J177" r:id="rId277" tooltip="Click once to display linked information. Click and hold to select this cell." display="http://stats.oecd.org/OECDStat_Metadata/ShowMetadata.ashx?Dataset=LFS_D&amp;Coords=[SERIES].[U],[SEX].[MW],[AGE].[1564],[FREQUENCY].[A],[COUNTRY].[IRL],[TIME].[1997]&amp;ShowOnWeb=true"/>
    <hyperlink ref="K177" r:id="rId278" tooltip="Click once to display linked information. Click and hold to select this cell." display="http://stats.oecd.org/OECDStat_Metadata/ShowMetadata.ashx?Dataset=LFS_D&amp;Coords=[SERIES].[U],[SEX].[MW],[AGE].[1564],[FREQUENCY].[A],[COUNTRY].[IRL],[TIME].[1998]&amp;ShowOnWeb=true"/>
    <hyperlink ref="A178" r:id="rId279" tooltip="Click once to display linked information. Click and hold to select this cell." display="http://stats.oecd.org/OECDStat_Metadata/ShowMetadata.ashx?Dataset=LFS_D&amp;Coords=[COUNTRY].[ISR]&amp;ShowOnWeb=true&amp;Lang=en"/>
    <hyperlink ref="A179" r:id="rId280" tooltip="Click once to display linked information. Click and hold to select this cell." display="http://stats.oecd.org/OECDStat_Metadata/ShowMetadata.ashx?Dataset=LFS_D&amp;Coords=[COUNTRY].[ITA]&amp;ShowOnWeb=true&amp;Lang=en"/>
    <hyperlink ref="F179" r:id="rId281" tooltip="Click once to display linked information. Click and hold to select this cell." display="http://stats.oecd.org/OECDStat_Metadata/ShowMetadata.ashx?Dataset=LFS_D&amp;Coords=[SERIES].[U],[SEX].[MW],[AGE].[1564],[FREQUENCY].[A],[COUNTRY].[ITA],[TIME].[1993]&amp;ShowOnWeb=true"/>
    <hyperlink ref="P179" r:id="rId282" tooltip="Click once to display linked information. Click and hold to select this cell." display="http://stats.oecd.org/OECDStat_Metadata/ShowMetadata.ashx?Dataset=LFS_D&amp;Coords=[SERIES].[U],[SEX].[MW],[AGE].[1564],[FREQUENCY].[A],[COUNTRY].[ITA],[TIME].[2003]&amp;ShowOnWeb=true"/>
    <hyperlink ref="Q179" r:id="rId283" tooltip="Click once to display linked information. Click and hold to select this cell." display="http://stats.oecd.org/OECDStat_Metadata/ShowMetadata.ashx?Dataset=LFS_D&amp;Coords=[SERIES].[U],[SEX].[MW],[AGE].[1564],[FREQUENCY].[A],[COUNTRY].[ITA],[TIME].[2004]&amp;ShowOnWeb=true"/>
    <hyperlink ref="A180" r:id="rId284" tooltip="Click once to display linked information. Click and hold to select this cell." display="http://stats.oecd.org/OECDStat_Metadata/ShowMetadata.ashx?Dataset=LFS_D&amp;Coords=[COUNTRY].[JPN]&amp;ShowOnWeb=true&amp;Lang=en"/>
    <hyperlink ref="A181" r:id="rId285" tooltip="Click once to display linked information. Click and hold to select this cell." display="http://stats.oecd.org/OECDStat_Metadata/ShowMetadata.ashx?Dataset=LFS_D&amp;Coords=[COUNTRY].[KOR]&amp;ShowOnWeb=true&amp;Lang=en"/>
    <hyperlink ref="L181" r:id="rId286" tooltip="Click once to display linked information. Click and hold to select this cell." display="http://stats.oecd.org/OECDStat_Metadata/ShowMetadata.ashx?Dataset=LFS_D&amp;Coords=[SERIES].[U],[SEX].[MW],[AGE].[1564],[FREQUENCY].[A],[COUNTRY].[KOR],[TIME].[1999]&amp;ShowOnWeb=true"/>
    <hyperlink ref="R181" r:id="rId287" tooltip="Click once to display linked information. Click and hold to select this cell." display="http://stats.oecd.org/OECDStat_Metadata/ShowMetadata.ashx?Dataset=LFS_D&amp;Coords=[SERIES].[U],[SEX].[MW],[AGE].[1564],[FREQUENCY].[A],[COUNTRY].[KOR],[TIME].[2005]&amp;ShowOnWeb=true"/>
    <hyperlink ref="A183" r:id="rId288" tooltip="Click once to display linked information. Click and hold to select this cell." display="http://stats.oecd.org/OECDStat_Metadata/ShowMetadata.ashx?Dataset=LFS_D&amp;Coords=[COUNTRY].[LUX]&amp;ShowOnWeb=true&amp;Lang=en"/>
    <hyperlink ref="E183" r:id="rId289" tooltip="Click once to display linked information. Click and hold to select this cell." display="http://stats.oecd.org/OECDStat_Metadata/ShowMetadata.ashx?Dataset=LFS_D&amp;Coords=[SERIES].[U],[SEX].[MW],[AGE].[1564],[FREQUENCY].[A],[COUNTRY].[LUX],[TIME].[1992]&amp;ShowOnWeb=true"/>
    <hyperlink ref="O183" r:id="rId290" tooltip="Click once to display linked information. Click and hold to select this cell." display="http://stats.oecd.org/OECDStat_Metadata/ShowMetadata.ashx?Dataset=LFS_D&amp;Coords=[SERIES].[U],[SEX].[MW],[AGE].[1564],[FREQUENCY].[A],[COUNTRY].[LUX],[TIME].[2002]&amp;ShowOnWeb=true"/>
    <hyperlink ref="P183" r:id="rId291" tooltip="Click once to display linked information. Click and hold to select this cell." display="http://stats.oecd.org/OECDStat_Metadata/ShowMetadata.ashx?Dataset=LFS_D&amp;Coords=[SERIES].[U],[SEX].[MW],[AGE].[1564],[FREQUENCY].[A],[COUNTRY].[LUX],[TIME].[2003]&amp;ShowOnWeb=true"/>
    <hyperlink ref="A184" r:id="rId292" tooltip="Click once to display linked information. Click and hold to select this cell." display="http://stats.oecd.org/OECDStat_Metadata/ShowMetadata.ashx?Dataset=LFS_D&amp;Coords=[COUNTRY].[MEX]&amp;ShowOnWeb=true&amp;Lang=en"/>
    <hyperlink ref="E184" r:id="rId293" tooltip="Click once to display linked information. Click and hold to select this cell." display="http://stats.oecd.org/OECDStat_Metadata/ShowMetadata.ashx?Dataset=LFS_D&amp;Coords=[SERIES].[U],[SEX].[MW],[AGE].[1564],[FREQUENCY].[A],[COUNTRY].[MEX],[TIME].[1992]&amp;ShowOnWeb=true"/>
    <hyperlink ref="G184" r:id="rId294" tooltip="Click once to display linked information. Click and hold to select this cell." display="http://stats.oecd.org/OECDStat_Metadata/ShowMetadata.ashx?Dataset=LFS_D&amp;Coords=[SERIES].[U],[SEX].[MW],[AGE].[1564],[FREQUENCY].[A],[COUNTRY].[MEX],[TIME].[1994]&amp;ShowOnWeb=true"/>
    <hyperlink ref="M184" r:id="rId295" tooltip="Click once to display linked information. Click and hold to select this cell." display="http://stats.oecd.org/OECDStat_Metadata/ShowMetadata.ashx?Dataset=LFS_D&amp;Coords=[SERIES].[U],[SEX].[MW],[AGE].[1564],[FREQUENCY].[A],[COUNTRY].[MEX],[TIME].[2000]&amp;ShowOnWeb=true"/>
    <hyperlink ref="A185" r:id="rId296" tooltip="Click once to display linked information. Click and hold to select this cell." display="http://stats.oecd.org/OECDStat_Metadata/ShowMetadata.ashx?Dataset=LFS_D&amp;Coords=[COUNTRY].[NLD]&amp;ShowOnWeb=true&amp;Lang=en"/>
    <hyperlink ref="A186" r:id="rId297" tooltip="Click once to display linked information. Click and hold to select this cell." display="http://stats.oecd.org/OECDStat_Metadata/ShowMetadata.ashx?Dataset=LFS_D&amp;Coords=[COUNTRY].[NZL]&amp;ShowOnWeb=true&amp;Lang=en"/>
    <hyperlink ref="K186" r:id="rId298" tooltip="Click once to display linked information. Click and hold to select this cell." display="http://stats.oecd.org/OECDStat_Metadata/ShowMetadata.ashx?Dataset=LFS_D&amp;Coords=[SERIES].[U],[SEX].[MW],[AGE].[1564],[FREQUENCY].[A],[COUNTRY].[NZL],[TIME].[1998]&amp;ShowOnWeb=true"/>
    <hyperlink ref="A187" r:id="rId299" tooltip="Click once to display linked information. Click and hold to select this cell." display="http://stats.oecd.org/OECDStat_Metadata/ShowMetadata.ashx?Dataset=LFS_D&amp;Coords=[COUNTRY].[NOR]&amp;ShowOnWeb=true&amp;Lang=en"/>
    <hyperlink ref="H187" r:id="rId300" tooltip="Click once to display linked information. Click and hold to select this cell." display="http://stats.oecd.org/OECDStat_Metadata/ShowMetadata.ashx?Dataset=LFS_D&amp;Coords=[SERIES].[U],[SEX].[MW],[AGE].[1564],[FREQUENCY].[A],[COUNTRY].[NOR],[TIME].[1995]&amp;ShowOnWeb=true"/>
    <hyperlink ref="I187" r:id="rId301" tooltip="Click once to display linked information. Click and hold to select this cell." display="http://stats.oecd.org/OECDStat_Metadata/ShowMetadata.ashx?Dataset=LFS_D&amp;Coords=[SERIES].[U],[SEX].[MW],[AGE].[1564],[FREQUENCY].[A],[COUNTRY].[NOR],[TIME].[1996]&amp;ShowOnWeb=true"/>
    <hyperlink ref="A188" r:id="rId302" tooltip="Click once to display linked information. Click and hold to select this cell." display="http://stats.oecd.org/OECDStat_Metadata/ShowMetadata.ashx?Dataset=LFS_D&amp;Coords=[COUNTRY].[POL]&amp;ShowOnWeb=true&amp;Lang=en"/>
    <hyperlink ref="E188" r:id="rId303" tooltip="Click once to display linked information. Click and hold to select this cell." display="http://stats.oecd.org/OECDStat_Metadata/ShowMetadata.ashx?Dataset=LFS_D&amp;Coords=[SERIES].[U],[SEX].[MW],[AGE].[1564],[FREQUENCY].[A],[COUNTRY].[POL],[TIME].[1992]&amp;ShowOnWeb=true"/>
    <hyperlink ref="L188" r:id="rId304" tooltip="Click once to display linked information. Click and hold to select this cell." display="http://stats.oecd.org/OECDStat_Metadata/ShowMetadata.ashx?Dataset=LFS_D&amp;Coords=[SERIES].[U],[SEX].[MW],[AGE].[1564],[FREQUENCY].[A],[COUNTRY].[POL],[TIME].[1999]&amp;ShowOnWeb=true"/>
    <hyperlink ref="M188" r:id="rId305" tooltip="Click once to display linked information. Click and hold to select this cell." display="http://stats.oecd.org/OECDStat_Metadata/ShowMetadata.ashx?Dataset=LFS_D&amp;Coords=[SERIES].[U],[SEX].[MW],[AGE].[1564],[FREQUENCY].[A],[COUNTRY].[POL],[TIME].[2000]&amp;ShowOnWeb=true"/>
    <hyperlink ref="O188" r:id="rId306" tooltip="Click once to display linked information. Click and hold to select this cell." display="http://stats.oecd.org/OECDStat_Metadata/ShowMetadata.ashx?Dataset=LFS_D&amp;Coords=[SERIES].[U],[SEX].[MW],[AGE].[1564],[FREQUENCY].[A],[COUNTRY].[POL],[TIME].[2002]&amp;ShowOnWeb=true"/>
    <hyperlink ref="A189" r:id="rId307" tooltip="Click once to display linked information. Click and hold to select this cell." display="http://stats.oecd.org/OECDStat_Metadata/ShowMetadata.ashx?Dataset=LFS_D&amp;Coords=[COUNTRY].[PRT]&amp;ShowOnWeb=true&amp;Lang=en"/>
    <hyperlink ref="D189" r:id="rId308" tooltip="Click once to display linked information. Click and hold to select this cell." display="http://stats.oecd.org/OECDStat_Metadata/ShowMetadata.ashx?Dataset=LFS_D&amp;Coords=[SERIES].[U],[SEX].[MW],[AGE].[1564],[FREQUENCY].[A],[COUNTRY].[PRT],[TIME].[1991]&amp;ShowOnWeb=true"/>
    <hyperlink ref="J189" r:id="rId309" tooltip="Click once to display linked information. Click and hold to select this cell." display="http://stats.oecd.org/OECDStat_Metadata/ShowMetadata.ashx?Dataset=LFS_D&amp;Coords=[SERIES].[U],[SEX].[MW],[AGE].[1564],[FREQUENCY].[A],[COUNTRY].[PRT],[TIME].[1997]&amp;ShowOnWeb=true"/>
    <hyperlink ref="K189" r:id="rId310" tooltip="Click once to display linked information. Click and hold to select this cell." display="http://stats.oecd.org/OECDStat_Metadata/ShowMetadata.ashx?Dataset=LFS_D&amp;Coords=[SERIES].[U],[SEX].[MW],[AGE].[1564],[FREQUENCY].[A],[COUNTRY].[PRT],[TIME].[1998]&amp;ShowOnWeb=true"/>
    <hyperlink ref="A190" r:id="rId311" tooltip="Click once to display linked information. Click and hold to select this cell." display="http://stats.oecd.org/OECDStat_Metadata/ShowMetadata.ashx?Dataset=LFS_D&amp;Coords=[COUNTRY].[SVK]&amp;ShowOnWeb=true&amp;Lang=en"/>
    <hyperlink ref="J190" r:id="rId312" tooltip="Click once to display linked information. Click and hold to select this cell." display="http://stats.oecd.org/OECDStat_Metadata/ShowMetadata.ashx?Dataset=LFS_D&amp;Coords=[SERIES].[U],[SEX].[MW],[AGE].[1564],[FREQUENCY].[A],[COUNTRY].[SVK],[TIME].[1997]&amp;ShowOnWeb=true"/>
    <hyperlink ref="L190" r:id="rId313" tooltip="Click once to display linked information. Click and hold to select this cell." display="http://stats.oecd.org/OECDStat_Metadata/ShowMetadata.ashx?Dataset=LFS_D&amp;Coords=[SERIES].[U],[SEX].[MW],[AGE].[1564],[FREQUENCY].[A],[COUNTRY].[SVK],[TIME].[1999]&amp;ShowOnWeb=true"/>
    <hyperlink ref="O190" r:id="rId314" tooltip="Click once to display linked information. Click and hold to select this cell." display="http://stats.oecd.org/OECDStat_Metadata/ShowMetadata.ashx?Dataset=LFS_D&amp;Coords=[SERIES].[U],[SEX].[MW],[AGE].[1564],[FREQUENCY].[A],[COUNTRY].[SVK],[TIME].[2002]&amp;ShowOnWeb=true"/>
    <hyperlink ref="A192" r:id="rId315" tooltip="Click once to display linked information. Click and hold to select this cell." display="http://stats.oecd.org/OECDStat_Metadata/ShowMetadata.ashx?Dataset=LFS_D&amp;Coords=[COUNTRY].[ESP]&amp;ShowOnWeb=true&amp;Lang=en"/>
    <hyperlink ref="D192" r:id="rId316" tooltip="Click once to display linked information. Click and hold to select this cell." display="http://stats.oecd.org/OECDStat_Metadata/ShowMetadata.ashx?Dataset=LFS_D&amp;Coords=[SERIES].[U],[SEX].[MW],[AGE].[1564],[FREQUENCY].[A],[COUNTRY].[ESP],[TIME].[1991]&amp;ShowOnWeb=true"/>
    <hyperlink ref="H192" r:id="rId317" tooltip="Click once to display linked information. Click and hold to select this cell." display="http://stats.oecd.org/OECDStat_Metadata/ShowMetadata.ashx?Dataset=LFS_D&amp;Coords=[SERIES].[U],[SEX].[MW],[AGE].[1564],[FREQUENCY].[A],[COUNTRY].[ESP],[TIME].[1995]&amp;ShowOnWeb=true"/>
    <hyperlink ref="K192" r:id="rId318" tooltip="Click once to display linked information. Click and hold to select this cell." display="http://stats.oecd.org/OECDStat_Metadata/ShowMetadata.ashx?Dataset=LFS_D&amp;Coords=[SERIES].[U],[SEX].[MW],[AGE].[1564],[FREQUENCY].[A],[COUNTRY].[ESP],[TIME].[1998]&amp;ShowOnWeb=true"/>
    <hyperlink ref="L192" r:id="rId319" tooltip="Click once to display linked information. Click and hold to select this cell." display="http://stats.oecd.org/OECDStat_Metadata/ShowMetadata.ashx?Dataset=LFS_D&amp;Coords=[SERIES].[U],[SEX].[MW],[AGE].[1564],[FREQUENCY].[A],[COUNTRY].[ESP],[TIME].[1999]&amp;ShowOnWeb=true"/>
    <hyperlink ref="M192" r:id="rId320" tooltip="Click once to display linked information. Click and hold to select this cell." display="http://stats.oecd.org/OECDStat_Metadata/ShowMetadata.ashx?Dataset=LFS_D&amp;Coords=[SERIES].[U],[SEX].[MW],[AGE].[1564],[FREQUENCY].[A],[COUNTRY].[ESP],[TIME].[2000]&amp;ShowOnWeb=true"/>
    <hyperlink ref="Q192" r:id="rId321" tooltip="Click once to display linked information. Click and hold to select this cell." display="http://stats.oecd.org/OECDStat_Metadata/ShowMetadata.ashx?Dataset=LFS_D&amp;Coords=[SERIES].[U],[SEX].[MW],[AGE].[1564],[FREQUENCY].[A],[COUNTRY].[ESP],[TIME].[2004]&amp;ShowOnWeb=true"/>
    <hyperlink ref="U192" r:id="rId322" tooltip="Click once to display linked information. Click and hold to select this cell." display="http://stats.oecd.org/OECDStat_Metadata/ShowMetadata.ashx?Dataset=LFS_D&amp;Coords=[SERIES].[U],[SEX].[MW],[AGE].[1564],[FREQUENCY].[A],[COUNTRY].[ESP],[TIME].[2008]&amp;ShowOnWeb=true"/>
    <hyperlink ref="V192" r:id="rId323" tooltip="Click once to display linked information. Click and hold to select this cell." display="http://stats.oecd.org/OECDStat_Metadata/ShowMetadata.ashx?Dataset=LFS_D&amp;Coords=[SERIES].[U],[SEX].[MW],[AGE].[1564],[FREQUENCY].[A],[COUNTRY].[ESP],[TIME].[2009]&amp;ShowOnWeb=true"/>
    <hyperlink ref="A193" r:id="rId324" tooltip="Click once to display linked information. Click and hold to select this cell." display="http://stats.oecd.org/OECDStat_Metadata/ShowMetadata.ashx?Dataset=LFS_D&amp;Coords=[COUNTRY].[SWE]&amp;ShowOnWeb=true&amp;Lang=en"/>
    <hyperlink ref="F193" r:id="rId325" tooltip="Click once to display linked information. Click and hold to select this cell." display="http://stats.oecd.org/OECDStat_Metadata/ShowMetadata.ashx?Dataset=LFS_D&amp;Coords=[SERIES].[U],[SEX].[MW],[AGE].[1564],[FREQUENCY].[A],[COUNTRY].[SWE],[TIME].[1993]&amp;ShowOnWeb=true"/>
    <hyperlink ref="Q193" r:id="rId326" tooltip="Click once to display linked information. Click and hold to select this cell." display="http://stats.oecd.org/OECDStat_Metadata/ShowMetadata.ashx?Dataset=LFS_D&amp;Coords=[SERIES].[U],[SEX].[MW],[AGE].[1564],[FREQUENCY].[A],[COUNTRY].[SWE],[TIME].[2004]&amp;ShowOnWeb=true"/>
    <hyperlink ref="A194" r:id="rId327" tooltip="Click once to display linked information. Click and hold to select this cell." display="http://stats.oecd.org/OECDStat_Metadata/ShowMetadata.ashx?Dataset=LFS_D&amp;Coords=[COUNTRY].[CHE]&amp;ShowOnWeb=true&amp;Lang=en"/>
    <hyperlink ref="A195" r:id="rId328" tooltip="Click once to display linked information. Click and hold to select this cell." display="http://stats.oecd.org/OECDStat_Metadata/ShowMetadata.ashx?Dataset=LFS_D&amp;Coords=[COUNTRY].[TUR]&amp;ShowOnWeb=true&amp;Lang=en"/>
    <hyperlink ref="M195" r:id="rId329" tooltip="Click once to display linked information. Click and hold to select this cell." display="http://stats.oecd.org/OECDStat_Metadata/ShowMetadata.ashx?Dataset=LFS_D&amp;Coords=[SERIES].[U],[SEX].[MW],[AGE].[1564],[FREQUENCY].[A],[COUNTRY].[TUR],[TIME].[2000]&amp;ShowOnWeb=true"/>
    <hyperlink ref="A196" r:id="rId330" tooltip="Click once to display linked information. Click and hold to select this cell." display="http://stats.oecd.org/OECDStat_Metadata/ShowMetadata.ashx?Dataset=LFS_D&amp;Coords=[COUNTRY].[GBR]&amp;ShowOnWeb=true&amp;Lang=en"/>
    <hyperlink ref="F196" r:id="rId331" tooltip="Click once to display linked information. Click and hold to select this cell." display="http://stats.oecd.org/OECDStat_Metadata/ShowMetadata.ashx?Dataset=LFS_D&amp;Coords=[SERIES].[U],[SEX].[MW],[AGE].[1564],[FREQUENCY].[A],[COUNTRY].[GBR],[TIME].[1993]&amp;ShowOnWeb=true"/>
    <hyperlink ref="A197" r:id="rId332" tooltip="Click once to display linked information. Click and hold to select this cell." display="http://stats.oecd.org/OECDStat_Metadata/ShowMetadata.ashx?Dataset=LFS_D&amp;Coords=[COUNTRY].[USA]&amp;ShowOnWeb=true&amp;Lang=en"/>
    <hyperlink ref="G197" r:id="rId333" tooltip="Click once to display linked information. Click and hold to select this cell." display="http://stats.oecd.org/OECDStat_Metadata/ShowMetadata.ashx?Dataset=LFS_D&amp;Coords=[SERIES].[U],[SEX].[MW],[AGE].[1564],[FREQUENCY].[A],[COUNTRY].[USA],[TIME].[1994]&amp;ShowOnWeb=true"/>
    <hyperlink ref="M197" r:id="rId334" tooltip="Click once to display linked information. Click and hold to select this cell." display="http://stats.oecd.org/OECDStat_Metadata/ShowMetadata.ashx?Dataset=LFS_D&amp;Coords=[SERIES].[U],[SEX].[MW],[AGE].[1564],[FREQUENCY].[A],[COUNTRY].[USA],[TIME].[2000]&amp;ShowOnWeb=true"/>
    <hyperlink ref="A198" r:id="rId335" tooltip="Click once to display linked information. Click and hold to select this cell." display="http://stats.oecd.org/OECDStat_Metadata/ShowMetadata.ashx?Dataset=LFS_D&amp;Coords=[COUNTRY].[OECD]&amp;ShowOnWeb=true&amp;Lang=en"/>
    <hyperlink ref="A205" r:id="rId336" tooltip="Click once to display linked information. Click and hold to select this cell." display="http://stats.oecd.org/OECDStat_Metadata/ShowMetadata.ashx?Dataset=LFS_D&amp;ShowOnWeb=true&amp;Lang=en"/>
    <hyperlink ref="A213" r:id="rId337" tooltip="Click once to display linked information. Click and hold to select this cell." display="http://stats.oecd.org/OECDStat_Metadata/ShowMetadata.ashx?Dataset=LFS_D&amp;Coords=[COUNTRY].[AUS]&amp;ShowOnWeb=true&amp;Lang=en"/>
    <hyperlink ref="N213" r:id="rId338" tooltip="Click once to display linked information. Click and hold to select this cell." display="http://stats.oecd.org/OECDStat_Metadata/ShowMetadata.ashx?Dataset=LFS_D&amp;Coords=[SERIES].[L],[SEX].[MW],[AGE].[1524],[FREQUENCY].[A],[COUNTRY].[AUS],[TIME].[2001]&amp;ShowOnWeb=true"/>
    <hyperlink ref="A214" r:id="rId339" tooltip="Click once to display linked information. Click and hold to select this cell." display="http://stats.oecd.org/OECDStat_Metadata/ShowMetadata.ashx?Dataset=LFS_D&amp;Coords=[COUNTRY].[AUT]&amp;ShowOnWeb=true&amp;Lang=en"/>
    <hyperlink ref="L214" r:id="rId340" tooltip="Click once to display linked information. Click and hold to select this cell." display="http://stats.oecd.org/OECDStat_Metadata/ShowMetadata.ashx?Dataset=LFS_D&amp;Coords=[SERIES].[L],[SEX].[MW],[AGE].[1524],[FREQUENCY].[A],[COUNTRY].[AUT],[TIME].[1999]&amp;ShowOnWeb=true"/>
    <hyperlink ref="M214" r:id="rId341" tooltip="Click once to display linked information. Click and hold to select this cell." display="http://stats.oecd.org/OECDStat_Metadata/ShowMetadata.ashx?Dataset=LFS_D&amp;Coords=[SERIES].[L],[SEX].[MW],[AGE].[1524],[FREQUENCY].[A],[COUNTRY].[AUT],[TIME].[2000]&amp;ShowOnWeb=true"/>
    <hyperlink ref="P214" r:id="rId342" tooltip="Click once to display linked information. Click and hold to select this cell." display="http://stats.oecd.org/OECDStat_Metadata/ShowMetadata.ashx?Dataset=LFS_D&amp;Coords=[SERIES].[L],[SEX].[MW],[AGE].[1524],[FREQUENCY].[A],[COUNTRY].[AUT],[TIME].[2003]&amp;ShowOnWeb=true"/>
    <hyperlink ref="A215" r:id="rId343" tooltip="Click once to display linked information. Click and hold to select this cell." display="http://stats.oecd.org/OECDStat_Metadata/ShowMetadata.ashx?Dataset=LFS_D&amp;Coords=[COUNTRY].[BEL]&amp;ShowOnWeb=true&amp;Lang=en"/>
    <hyperlink ref="E215" r:id="rId344" tooltip="Click once to display linked information. Click and hold to select this cell." display="http://stats.oecd.org/OECDStat_Metadata/ShowMetadata.ashx?Dataset=LFS_D&amp;Coords=[SERIES].[L],[SEX].[MW],[AGE].[1524],[FREQUENCY].[A],[COUNTRY].[BEL],[TIME].[1992]&amp;ShowOnWeb=true"/>
    <hyperlink ref="K215" r:id="rId345" tooltip="Click once to display linked information. Click and hold to select this cell." display="http://stats.oecd.org/OECDStat_Metadata/ShowMetadata.ashx?Dataset=LFS_D&amp;Coords=[SERIES].[L],[SEX].[MW],[AGE].[1524],[FREQUENCY].[A],[COUNTRY].[BEL],[TIME].[1998]&amp;ShowOnWeb=true"/>
    <hyperlink ref="L215" r:id="rId346" tooltip="Click once to display linked information. Click and hold to select this cell." display="http://stats.oecd.org/OECDStat_Metadata/ShowMetadata.ashx?Dataset=LFS_D&amp;Coords=[SERIES].[L],[SEX].[MW],[AGE].[1524],[FREQUENCY].[A],[COUNTRY].[BEL],[TIME].[1999]&amp;ShowOnWeb=true"/>
    <hyperlink ref="A216" r:id="rId347" tooltip="Click once to display linked information. Click and hold to select this cell." display="http://stats.oecd.org/OECDStat_Metadata/ShowMetadata.ashx?Dataset=LFS_D&amp;Coords=[COUNTRY].[CAN]&amp;ShowOnWeb=true&amp;Lang=en"/>
    <hyperlink ref="A217" r:id="rId348" tooltip="Click once to display linked information. Click and hold to select this cell." display="http://stats.oecd.org/OECDStat_Metadata/ShowMetadata.ashx?Dataset=LFS_D&amp;Coords=[COUNTRY].[CHL]&amp;ShowOnWeb=true&amp;Lang=en"/>
    <hyperlink ref="A218" r:id="rId349" tooltip="Click once to display linked information. Click and hold to select this cell." display="http://stats.oecd.org/OECDStat_Metadata/ShowMetadata.ashx?Dataset=LFS_D&amp;Coords=[COUNTRY].[CZE]&amp;ShowOnWeb=true&amp;Lang=en"/>
    <hyperlink ref="I218" r:id="rId350" tooltip="Click once to display linked information. Click and hold to select this cell." display="http://stats.oecd.org/OECDStat_Metadata/ShowMetadata.ashx?Dataset=LFS_D&amp;Coords=[SERIES].[L],[SEX].[MW],[AGE].[1524],[FREQUENCY].[A],[COUNTRY].[CZE],[TIME].[1996]&amp;ShowOnWeb=true"/>
    <hyperlink ref="J218" r:id="rId351" tooltip="Click once to display linked information. Click and hold to select this cell." display="http://stats.oecd.org/OECDStat_Metadata/ShowMetadata.ashx?Dataset=LFS_D&amp;Coords=[SERIES].[L],[SEX].[MW],[AGE].[1524],[FREQUENCY].[A],[COUNTRY].[CZE],[TIME].[1997]&amp;ShowOnWeb=true"/>
    <hyperlink ref="A219" r:id="rId352" tooltip="Click once to display linked information. Click and hold to select this cell." display="http://stats.oecd.org/OECDStat_Metadata/ShowMetadata.ashx?Dataset=LFS_D&amp;Coords=[COUNTRY].[DNK]&amp;ShowOnWeb=true&amp;Lang=en"/>
    <hyperlink ref="E219" r:id="rId353" tooltip="Click once to display linked information. Click and hold to select this cell." display="http://stats.oecd.org/OECDStat_Metadata/ShowMetadata.ashx?Dataset=LFS_D&amp;Coords=[SERIES].[L],[SEX].[MW],[AGE].[1524],[FREQUENCY].[A],[COUNTRY].[DNK],[TIME].[1992]&amp;ShowOnWeb=true"/>
    <hyperlink ref="A220" r:id="rId354" tooltip="Click once to display linked information. Click and hold to select this cell." display="http://stats.oecd.org/OECDStat_Metadata/ShowMetadata.ashx?Dataset=LFS_D&amp;Coords=[COUNTRY].[EST]&amp;ShowOnWeb=true&amp;Lang=en"/>
    <hyperlink ref="J220" r:id="rId355" tooltip="Click once to display linked information. Click and hold to select this cell." display="http://stats.oecd.org/OECDStat_Metadata/ShowMetadata.ashx?Dataset=LFS_D&amp;Coords=[SERIES].[L],[SEX].[MW],[AGE].[1524],[FREQUENCY].[A],[COUNTRY].[EST],[TIME].[1997]&amp;ShowOnWeb=true"/>
    <hyperlink ref="M220" r:id="rId356" tooltip="Click once to display linked information. Click and hold to select this cell." display="http://stats.oecd.org/OECDStat_Metadata/ShowMetadata.ashx?Dataset=LFS_D&amp;Coords=[SERIES].[L],[SEX].[MW],[AGE].[1524],[FREQUENCY].[A],[COUNTRY].[EST],[TIME].[2000]&amp;ShowOnWeb=true"/>
    <hyperlink ref="A221" r:id="rId357" tooltip="Click once to display linked information. Click and hold to select this cell." display="http://stats.oecd.org/OECDStat_Metadata/ShowMetadata.ashx?Dataset=LFS_D&amp;Coords=[COUNTRY].[FIN]&amp;ShowOnWeb=true&amp;Lang=en"/>
    <hyperlink ref="L221" r:id="rId358" tooltip="Click once to display linked information. Click and hold to select this cell." display="http://stats.oecd.org/OECDStat_Metadata/ShowMetadata.ashx?Dataset=LFS_D&amp;Coords=[SERIES].[L],[SEX].[MW],[AGE].[1524],[FREQUENCY].[A],[COUNTRY].[FIN],[TIME].[1999]&amp;ShowOnWeb=true"/>
    <hyperlink ref="A222" r:id="rId359" tooltip="Click once to display linked information. Click and hold to select this cell." display="http://stats.oecd.org/OECDStat_Metadata/ShowMetadata.ashx?Dataset=LFS_D&amp;Coords=[COUNTRY].[FRA]&amp;ShowOnWeb=true&amp;Lang=en"/>
    <hyperlink ref="O222" r:id="rId360" tooltip="Click once to display linked information. Click and hold to select this cell." display="http://stats.oecd.org/OECDStat_Metadata/ShowMetadata.ashx?Dataset=LFS_D&amp;Coords=[SERIES].[L],[SEX].[MW],[AGE].[1524],[FREQUENCY].[A],[COUNTRY].[FRA],[TIME].[2002]&amp;ShowOnWeb=true"/>
    <hyperlink ref="A223" r:id="rId361" tooltip="Click once to display linked information. Click and hold to select this cell." display="http://stats.oecd.org/OECDStat_Metadata/ShowMetadata.ashx?Dataset=LFS_D&amp;Coords=[COUNTRY].[DEU]&amp;ShowOnWeb=true&amp;Lang=en"/>
    <hyperlink ref="D223" r:id="rId362" tooltip="Click once to display linked information. Click and hold to select this cell." display="http://stats.oecd.org/OECDStat_Metadata/ShowMetadata.ashx?Dataset=LFS_D&amp;Coords=[SERIES].[L],[SEX].[MW],[AGE].[1524],[FREQUENCY].[A],[COUNTRY].[DEU],[TIME].[1991]&amp;ShowOnWeb=true"/>
    <hyperlink ref="K223" r:id="rId363" tooltip="Click once to display linked information. Click and hold to select this cell." display="http://stats.oecd.org/OECDStat_Metadata/ShowMetadata.ashx?Dataset=LFS_D&amp;Coords=[SERIES].[L],[SEX].[MW],[AGE].[1524],[FREQUENCY].[A],[COUNTRY].[DEU],[TIME].[1998]&amp;ShowOnWeb=true"/>
    <hyperlink ref="Q223" r:id="rId364" tooltip="Click once to display linked information. Click and hold to select this cell." display="http://stats.oecd.org/OECDStat_Metadata/ShowMetadata.ashx?Dataset=LFS_D&amp;Coords=[SERIES].[L],[SEX].[MW],[AGE].[1524],[FREQUENCY].[A],[COUNTRY].[DEU],[TIME].[2004]&amp;ShowOnWeb=true"/>
    <hyperlink ref="W223" r:id="rId365" tooltip="Click once to display linked information. Click and hold to select this cell." display="http://stats.oecd.org/OECDStat_Metadata/ShowMetadata.ashx?Dataset=LFS_D&amp;Coords=[SERIES].[L],[SEX].[MW],[AGE].[1524],[FREQUENCY].[A],[COUNTRY].[DEU],[TIME].[2010]&amp;ShowOnWeb=true"/>
    <hyperlink ref="A224" r:id="rId366" tooltip="Click once to display linked information. Click and hold to select this cell." display="http://stats.oecd.org/OECDStat_Metadata/ShowMetadata.ashx?Dataset=LFS_D&amp;Coords=[COUNTRY].[GRC]&amp;ShowOnWeb=true&amp;Lang=en"/>
    <hyperlink ref="E224" r:id="rId367" tooltip="Click once to display linked information. Click and hold to select this cell." display="http://stats.oecd.org/OECDStat_Metadata/ShowMetadata.ashx?Dataset=LFS_D&amp;Coords=[SERIES].[L],[SEX].[MW],[AGE].[1524],[FREQUENCY].[A],[COUNTRY].[GRC],[TIME].[1992]&amp;ShowOnWeb=true"/>
    <hyperlink ref="J224" r:id="rId368" tooltip="Click once to display linked information. Click and hold to select this cell." display="http://stats.oecd.org/OECDStat_Metadata/ShowMetadata.ashx?Dataset=LFS_D&amp;Coords=[SERIES].[L],[SEX].[MW],[AGE].[1524],[FREQUENCY].[A],[COUNTRY].[GRC],[TIME].[1997]&amp;ShowOnWeb=true"/>
    <hyperlink ref="A225" r:id="rId369" tooltip="Click once to display linked information. Click and hold to select this cell." display="http://stats.oecd.org/OECDStat_Metadata/ShowMetadata.ashx?Dataset=LFS_D&amp;Coords=[COUNTRY].[HUN]&amp;ShowOnWeb=true&amp;Lang=en"/>
    <hyperlink ref="G225" r:id="rId370" tooltip="Click once to display linked information. Click and hold to select this cell." display="http://stats.oecd.org/OECDStat_Metadata/ShowMetadata.ashx?Dataset=LFS_D&amp;Coords=[SERIES].[L],[SEX].[MW],[AGE].[1524],[FREQUENCY].[A],[COUNTRY].[HUN],[TIME].[1994]&amp;ShowOnWeb=true"/>
    <hyperlink ref="O225" r:id="rId371" tooltip="Click once to display linked information. Click and hold to select this cell." display="http://stats.oecd.org/OECDStat_Metadata/ShowMetadata.ashx?Dataset=LFS_D&amp;Coords=[SERIES].[L],[SEX].[MW],[AGE].[1524],[FREQUENCY].[A],[COUNTRY].[HUN],[TIME].[2002]&amp;ShowOnWeb=true"/>
    <hyperlink ref="A226" r:id="rId372" tooltip="Click once to display linked information. Click and hold to select this cell." display="http://stats.oecd.org/OECDStat_Metadata/ShowMetadata.ashx?Dataset=LFS_D&amp;Coords=[COUNTRY].[ISL]&amp;ShowOnWeb=true&amp;Lang=en"/>
    <hyperlink ref="D226" r:id="rId373" tooltip="Click once to display linked information. Click and hold to select this cell." display="http://stats.oecd.org/OECDStat_Metadata/ShowMetadata.ashx?Dataset=LFS_D&amp;Coords=[SERIES].[L],[SEX].[MW],[AGE].[1524],[FREQUENCY].[A],[COUNTRY].[ISL],[TIME].[1991]&amp;ShowOnWeb=true"/>
    <hyperlink ref="P226" r:id="rId374" tooltip="Click once to display linked information. Click and hold to select this cell." display="http://stats.oecd.org/OECDStat_Metadata/ShowMetadata.ashx?Dataset=LFS_D&amp;Coords=[SERIES].[L],[SEX].[MW],[AGE].[1524],[FREQUENCY].[A],[COUNTRY].[ISL],[TIME].[2003]&amp;ShowOnWeb=true"/>
    <hyperlink ref="A227" r:id="rId375" tooltip="Click once to display linked information. Click and hold to select this cell." display="http://stats.oecd.org/OECDStat_Metadata/ShowMetadata.ashx?Dataset=LFS_D&amp;Coords=[COUNTRY].[IRL]&amp;ShowOnWeb=true&amp;Lang=en"/>
    <hyperlink ref="J227" r:id="rId376" tooltip="Click once to display linked information. Click and hold to select this cell." display="http://stats.oecd.org/OECDStat_Metadata/ShowMetadata.ashx?Dataset=LFS_D&amp;Coords=[SERIES].[L],[SEX].[MW],[AGE].[1524],[FREQUENCY].[A],[COUNTRY].[IRL],[TIME].[1997]&amp;ShowOnWeb=true"/>
    <hyperlink ref="K227" r:id="rId377" tooltip="Click once to display linked information. Click and hold to select this cell." display="http://stats.oecd.org/OECDStat_Metadata/ShowMetadata.ashx?Dataset=LFS_D&amp;Coords=[SERIES].[L],[SEX].[MW],[AGE].[1524],[FREQUENCY].[A],[COUNTRY].[IRL],[TIME].[1998]&amp;ShowOnWeb=true"/>
    <hyperlink ref="A228" r:id="rId378" tooltip="Click once to display linked information. Click and hold to select this cell." display="http://stats.oecd.org/OECDStat_Metadata/ShowMetadata.ashx?Dataset=LFS_D&amp;Coords=[COUNTRY].[ISR]&amp;ShowOnWeb=true&amp;Lang=en"/>
    <hyperlink ref="A229" r:id="rId379" tooltip="Click once to display linked information. Click and hold to select this cell." display="http://stats.oecd.org/OECDStat_Metadata/ShowMetadata.ashx?Dataset=LFS_D&amp;Coords=[COUNTRY].[ITA]&amp;ShowOnWeb=true&amp;Lang=en"/>
    <hyperlink ref="F229" r:id="rId380" tooltip="Click once to display linked information. Click and hold to select this cell." display="http://stats.oecd.org/OECDStat_Metadata/ShowMetadata.ashx?Dataset=LFS_D&amp;Coords=[SERIES].[L],[SEX].[MW],[AGE].[1524],[FREQUENCY].[A],[COUNTRY].[ITA],[TIME].[1993]&amp;ShowOnWeb=true"/>
    <hyperlink ref="P229" r:id="rId381" tooltip="Click once to display linked information. Click and hold to select this cell." display="http://stats.oecd.org/OECDStat_Metadata/ShowMetadata.ashx?Dataset=LFS_D&amp;Coords=[SERIES].[L],[SEX].[MW],[AGE].[1524],[FREQUENCY].[A],[COUNTRY].[ITA],[TIME].[2003]&amp;ShowOnWeb=true"/>
    <hyperlink ref="Q229" r:id="rId382" tooltip="Click once to display linked information. Click and hold to select this cell." display="http://stats.oecd.org/OECDStat_Metadata/ShowMetadata.ashx?Dataset=LFS_D&amp;Coords=[SERIES].[L],[SEX].[MW],[AGE].[1524],[FREQUENCY].[A],[COUNTRY].[ITA],[TIME].[2004]&amp;ShowOnWeb=true"/>
    <hyperlink ref="A230" r:id="rId383" tooltip="Click once to display linked information. Click and hold to select this cell." display="http://stats.oecd.org/OECDStat_Metadata/ShowMetadata.ashx?Dataset=LFS_D&amp;Coords=[COUNTRY].[JPN]&amp;ShowOnWeb=true&amp;Lang=en"/>
    <hyperlink ref="A231" r:id="rId384" tooltip="Click once to display linked information. Click and hold to select this cell." display="http://stats.oecd.org/OECDStat_Metadata/ShowMetadata.ashx?Dataset=LFS_D&amp;Coords=[COUNTRY].[KOR]&amp;ShowOnWeb=true&amp;Lang=en"/>
    <hyperlink ref="L231" r:id="rId385" tooltip="Click once to display linked information. Click and hold to select this cell." display="http://stats.oecd.org/OECDStat_Metadata/ShowMetadata.ashx?Dataset=LFS_D&amp;Coords=[SERIES].[L],[SEX].[MW],[AGE].[1524],[FREQUENCY].[A],[COUNTRY].[KOR],[TIME].[1999]&amp;ShowOnWeb=true"/>
    <hyperlink ref="R231" r:id="rId386" tooltip="Click once to display linked information. Click and hold to select this cell." display="http://stats.oecd.org/OECDStat_Metadata/ShowMetadata.ashx?Dataset=LFS_D&amp;Coords=[SERIES].[L],[SEX].[MW],[AGE].[1524],[FREQUENCY].[A],[COUNTRY].[KOR],[TIME].[2005]&amp;ShowOnWeb=true"/>
    <hyperlink ref="A233" r:id="rId387" tooltip="Click once to display linked information. Click and hold to select this cell." display="http://stats.oecd.org/OECDStat_Metadata/ShowMetadata.ashx?Dataset=LFS_D&amp;Coords=[COUNTRY].[LUX]&amp;ShowOnWeb=true&amp;Lang=en"/>
    <hyperlink ref="E233" r:id="rId388" tooltip="Click once to display linked information. Click and hold to select this cell." display="http://stats.oecd.org/OECDStat_Metadata/ShowMetadata.ashx?Dataset=LFS_D&amp;Coords=[SERIES].[L],[SEX].[MW],[AGE].[1524],[FREQUENCY].[A],[COUNTRY].[LUX],[TIME].[1992]&amp;ShowOnWeb=true"/>
    <hyperlink ref="O233" r:id="rId389" tooltip="Click once to display linked information. Click and hold to select this cell." display="http://stats.oecd.org/OECDStat_Metadata/ShowMetadata.ashx?Dataset=LFS_D&amp;Coords=[SERIES].[L],[SEX].[MW],[AGE].[1524],[FREQUENCY].[A],[COUNTRY].[LUX],[TIME].[2002]&amp;ShowOnWeb=true"/>
    <hyperlink ref="P233" r:id="rId390" tooltip="Click once to display linked information. Click and hold to select this cell." display="http://stats.oecd.org/OECDStat_Metadata/ShowMetadata.ashx?Dataset=LFS_D&amp;Coords=[SERIES].[L],[SEX].[MW],[AGE].[1524],[FREQUENCY].[A],[COUNTRY].[LUX],[TIME].[2003]&amp;ShowOnWeb=true"/>
    <hyperlink ref="A234" r:id="rId391" tooltip="Click once to display linked information. Click and hold to select this cell." display="http://stats.oecd.org/OECDStat_Metadata/ShowMetadata.ashx?Dataset=LFS_D&amp;Coords=[COUNTRY].[MEX]&amp;ShowOnWeb=true&amp;Lang=en"/>
    <hyperlink ref="E234" r:id="rId392" tooltip="Click once to display linked information. Click and hold to select this cell." display="http://stats.oecd.org/OECDStat_Metadata/ShowMetadata.ashx?Dataset=LFS_D&amp;Coords=[SERIES].[L],[SEX].[MW],[AGE].[1524],[FREQUENCY].[A],[COUNTRY].[MEX],[TIME].[1992]&amp;ShowOnWeb=true"/>
    <hyperlink ref="G234" r:id="rId393" tooltip="Click once to display linked information. Click and hold to select this cell." display="http://stats.oecd.org/OECDStat_Metadata/ShowMetadata.ashx?Dataset=LFS_D&amp;Coords=[SERIES].[L],[SEX].[MW],[AGE].[1524],[FREQUENCY].[A],[COUNTRY].[MEX],[TIME].[1994]&amp;ShowOnWeb=true"/>
    <hyperlink ref="M234" r:id="rId394" tooltip="Click once to display linked information. Click and hold to select this cell." display="http://stats.oecd.org/OECDStat_Metadata/ShowMetadata.ashx?Dataset=LFS_D&amp;Coords=[SERIES].[L],[SEX].[MW],[AGE].[1524],[FREQUENCY].[A],[COUNTRY].[MEX],[TIME].[2000]&amp;ShowOnWeb=true"/>
    <hyperlink ref="A235" r:id="rId395" tooltip="Click once to display linked information. Click and hold to select this cell." display="http://stats.oecd.org/OECDStat_Metadata/ShowMetadata.ashx?Dataset=LFS_D&amp;Coords=[COUNTRY].[NLD]&amp;ShowOnWeb=true&amp;Lang=en"/>
    <hyperlink ref="A236" r:id="rId396" tooltip="Click once to display linked information. Click and hold to select this cell." display="http://stats.oecd.org/OECDStat_Metadata/ShowMetadata.ashx?Dataset=LFS_D&amp;Coords=[COUNTRY].[NZL]&amp;ShowOnWeb=true&amp;Lang=en"/>
    <hyperlink ref="K236" r:id="rId397" tooltip="Click once to display linked information. Click and hold to select this cell." display="http://stats.oecd.org/OECDStat_Metadata/ShowMetadata.ashx?Dataset=LFS_D&amp;Coords=[SERIES].[L],[SEX].[MW],[AGE].[1524],[FREQUENCY].[A],[COUNTRY].[NZL],[TIME].[1998]&amp;ShowOnWeb=true"/>
    <hyperlink ref="A237" r:id="rId398" tooltip="Click once to display linked information. Click and hold to select this cell." display="http://stats.oecd.org/OECDStat_Metadata/ShowMetadata.ashx?Dataset=LFS_D&amp;Coords=[COUNTRY].[NOR]&amp;ShowOnWeb=true&amp;Lang=en"/>
    <hyperlink ref="H237" r:id="rId399" tooltip="Click once to display linked information. Click and hold to select this cell." display="http://stats.oecd.org/OECDStat_Metadata/ShowMetadata.ashx?Dataset=LFS_D&amp;Coords=[SERIES].[L],[SEX].[MW],[AGE].[1524],[FREQUENCY].[A],[COUNTRY].[NOR],[TIME].[1995]&amp;ShowOnWeb=true"/>
    <hyperlink ref="I237" r:id="rId400" tooltip="Click once to display linked information. Click and hold to select this cell." display="http://stats.oecd.org/OECDStat_Metadata/ShowMetadata.ashx?Dataset=LFS_D&amp;Coords=[SERIES].[L],[SEX].[MW],[AGE].[1524],[FREQUENCY].[A],[COUNTRY].[NOR],[TIME].[1996]&amp;ShowOnWeb=true"/>
    <hyperlink ref="A238" r:id="rId401" tooltip="Click once to display linked information. Click and hold to select this cell." display="http://stats.oecd.org/OECDStat_Metadata/ShowMetadata.ashx?Dataset=LFS_D&amp;Coords=[COUNTRY].[POL]&amp;ShowOnWeb=true&amp;Lang=en"/>
    <hyperlink ref="E238" r:id="rId402" tooltip="Click once to display linked information. Click and hold to select this cell." display="http://stats.oecd.org/OECDStat_Metadata/ShowMetadata.ashx?Dataset=LFS_D&amp;Coords=[SERIES].[L],[SEX].[MW],[AGE].[1524],[FREQUENCY].[A],[COUNTRY].[POL],[TIME].[1992]&amp;ShowOnWeb=true"/>
    <hyperlink ref="L238" r:id="rId403" tooltip="Click once to display linked information. Click and hold to select this cell." display="http://stats.oecd.org/OECDStat_Metadata/ShowMetadata.ashx?Dataset=LFS_D&amp;Coords=[SERIES].[L],[SEX].[MW],[AGE].[1524],[FREQUENCY].[A],[COUNTRY].[POL],[TIME].[1999]&amp;ShowOnWeb=true"/>
    <hyperlink ref="M238" r:id="rId404" tooltip="Click once to display linked information. Click and hold to select this cell." display="http://stats.oecd.org/OECDStat_Metadata/ShowMetadata.ashx?Dataset=LFS_D&amp;Coords=[SERIES].[L],[SEX].[MW],[AGE].[1524],[FREQUENCY].[A],[COUNTRY].[POL],[TIME].[2000]&amp;ShowOnWeb=true"/>
    <hyperlink ref="O238" r:id="rId405" tooltip="Click once to display linked information. Click and hold to select this cell." display="http://stats.oecd.org/OECDStat_Metadata/ShowMetadata.ashx?Dataset=LFS_D&amp;Coords=[SERIES].[L],[SEX].[MW],[AGE].[1524],[FREQUENCY].[A],[COUNTRY].[POL],[TIME].[2002]&amp;ShowOnWeb=true"/>
    <hyperlink ref="A239" r:id="rId406" tooltip="Click once to display linked information. Click and hold to select this cell." display="http://stats.oecd.org/OECDStat_Metadata/ShowMetadata.ashx?Dataset=LFS_D&amp;Coords=[COUNTRY].[PRT]&amp;ShowOnWeb=true&amp;Lang=en"/>
    <hyperlink ref="D239" r:id="rId407" tooltip="Click once to display linked information. Click and hold to select this cell." display="http://stats.oecd.org/OECDStat_Metadata/ShowMetadata.ashx?Dataset=LFS_D&amp;Coords=[SERIES].[L],[SEX].[MW],[AGE].[1524],[FREQUENCY].[A],[COUNTRY].[PRT],[TIME].[1991]&amp;ShowOnWeb=true"/>
    <hyperlink ref="J239" r:id="rId408" tooltip="Click once to display linked information. Click and hold to select this cell." display="http://stats.oecd.org/OECDStat_Metadata/ShowMetadata.ashx?Dataset=LFS_D&amp;Coords=[SERIES].[L],[SEX].[MW],[AGE].[1524],[FREQUENCY].[A],[COUNTRY].[PRT],[TIME].[1997]&amp;ShowOnWeb=true"/>
    <hyperlink ref="K239" r:id="rId409" tooltip="Click once to display linked information. Click and hold to select this cell." display="http://stats.oecd.org/OECDStat_Metadata/ShowMetadata.ashx?Dataset=LFS_D&amp;Coords=[SERIES].[L],[SEX].[MW],[AGE].[1524],[FREQUENCY].[A],[COUNTRY].[PRT],[TIME].[1998]&amp;ShowOnWeb=true"/>
    <hyperlink ref="A240" r:id="rId410" tooltip="Click once to display linked information. Click and hold to select this cell." display="http://stats.oecd.org/OECDStat_Metadata/ShowMetadata.ashx?Dataset=LFS_D&amp;Coords=[COUNTRY].[SVK]&amp;ShowOnWeb=true&amp;Lang=en"/>
    <hyperlink ref="J240" r:id="rId411" tooltip="Click once to display linked information. Click and hold to select this cell." display="http://stats.oecd.org/OECDStat_Metadata/ShowMetadata.ashx?Dataset=LFS_D&amp;Coords=[SERIES].[L],[SEX].[MW],[AGE].[1524],[FREQUENCY].[A],[COUNTRY].[SVK],[TIME].[1997]&amp;ShowOnWeb=true"/>
    <hyperlink ref="L240" r:id="rId412" tooltip="Click once to display linked information. Click and hold to select this cell." display="http://stats.oecd.org/OECDStat_Metadata/ShowMetadata.ashx?Dataset=LFS_D&amp;Coords=[SERIES].[L],[SEX].[MW],[AGE].[1524],[FREQUENCY].[A],[COUNTRY].[SVK],[TIME].[1999]&amp;ShowOnWeb=true"/>
    <hyperlink ref="O240" r:id="rId413" tooltip="Click once to display linked information. Click and hold to select this cell." display="http://stats.oecd.org/OECDStat_Metadata/ShowMetadata.ashx?Dataset=LFS_D&amp;Coords=[SERIES].[L],[SEX].[MW],[AGE].[1524],[FREQUENCY].[A],[COUNTRY].[SVK],[TIME].[2002]&amp;ShowOnWeb=true"/>
    <hyperlink ref="A242" r:id="rId414" tooltip="Click once to display linked information. Click and hold to select this cell." display="http://stats.oecd.org/OECDStat_Metadata/ShowMetadata.ashx?Dataset=LFS_D&amp;Coords=[COUNTRY].[ESP]&amp;ShowOnWeb=true&amp;Lang=en"/>
    <hyperlink ref="D242" r:id="rId415" tooltip="Click once to display linked information. Click and hold to select this cell." display="http://stats.oecd.org/OECDStat_Metadata/ShowMetadata.ashx?Dataset=LFS_D&amp;Coords=[SERIES].[L],[SEX].[MW],[AGE].[1524],[FREQUENCY].[A],[COUNTRY].[ESP],[TIME].[1991]&amp;ShowOnWeb=true"/>
    <hyperlink ref="H242" r:id="rId416" tooltip="Click once to display linked information. Click and hold to select this cell." display="http://stats.oecd.org/OECDStat_Metadata/ShowMetadata.ashx?Dataset=LFS_D&amp;Coords=[SERIES].[L],[SEX].[MW],[AGE].[1524],[FREQUENCY].[A],[COUNTRY].[ESP],[TIME].[1995]&amp;ShowOnWeb=true"/>
    <hyperlink ref="K242" r:id="rId417" tooltip="Click once to display linked information. Click and hold to select this cell." display="http://stats.oecd.org/OECDStat_Metadata/ShowMetadata.ashx?Dataset=LFS_D&amp;Coords=[SERIES].[L],[SEX].[MW],[AGE].[1524],[FREQUENCY].[A],[COUNTRY].[ESP],[TIME].[1998]&amp;ShowOnWeb=true"/>
    <hyperlink ref="L242" r:id="rId418" tooltip="Click once to display linked information. Click and hold to select this cell." display="http://stats.oecd.org/OECDStat_Metadata/ShowMetadata.ashx?Dataset=LFS_D&amp;Coords=[SERIES].[L],[SEX].[MW],[AGE].[1524],[FREQUENCY].[A],[COUNTRY].[ESP],[TIME].[1999]&amp;ShowOnWeb=true"/>
    <hyperlink ref="M242" r:id="rId419" tooltip="Click once to display linked information. Click and hold to select this cell." display="http://stats.oecd.org/OECDStat_Metadata/ShowMetadata.ashx?Dataset=LFS_D&amp;Coords=[SERIES].[L],[SEX].[MW],[AGE].[1524],[FREQUENCY].[A],[COUNTRY].[ESP],[TIME].[2000]&amp;ShowOnWeb=true"/>
    <hyperlink ref="Q242" r:id="rId420" tooltip="Click once to display linked information. Click and hold to select this cell." display="http://stats.oecd.org/OECDStat_Metadata/ShowMetadata.ashx?Dataset=LFS_D&amp;Coords=[SERIES].[L],[SEX].[MW],[AGE].[1524],[FREQUENCY].[A],[COUNTRY].[ESP],[TIME].[2004]&amp;ShowOnWeb=true"/>
    <hyperlink ref="U242" r:id="rId421" tooltip="Click once to display linked information. Click and hold to select this cell." display="http://stats.oecd.org/OECDStat_Metadata/ShowMetadata.ashx?Dataset=LFS_D&amp;Coords=[SERIES].[L],[SEX].[MW],[AGE].[1524],[FREQUENCY].[A],[COUNTRY].[ESP],[TIME].[2008]&amp;ShowOnWeb=true"/>
    <hyperlink ref="V242" r:id="rId422" tooltip="Click once to display linked information. Click and hold to select this cell." display="http://stats.oecd.org/OECDStat_Metadata/ShowMetadata.ashx?Dataset=LFS_D&amp;Coords=[SERIES].[L],[SEX].[MW],[AGE].[1524],[FREQUENCY].[A],[COUNTRY].[ESP],[TIME].[2009]&amp;ShowOnWeb=true"/>
    <hyperlink ref="A243" r:id="rId423" tooltip="Click once to display linked information. Click and hold to select this cell." display="http://stats.oecd.org/OECDStat_Metadata/ShowMetadata.ashx?Dataset=LFS_D&amp;Coords=[COUNTRY].[SWE]&amp;ShowOnWeb=true&amp;Lang=en"/>
    <hyperlink ref="F243" r:id="rId424" tooltip="Click once to display linked information. Click and hold to select this cell." display="http://stats.oecd.org/OECDStat_Metadata/ShowMetadata.ashx?Dataset=LFS_D&amp;Coords=[SERIES].[L],[SEX].[MW],[AGE].[1524],[FREQUENCY].[A],[COUNTRY].[SWE],[TIME].[1993]&amp;ShowOnWeb=true"/>
    <hyperlink ref="Q243" r:id="rId425" tooltip="Click once to display linked information. Click and hold to select this cell." display="http://stats.oecd.org/OECDStat_Metadata/ShowMetadata.ashx?Dataset=LFS_D&amp;Coords=[SERIES].[L],[SEX].[MW],[AGE].[1524],[FREQUENCY].[A],[COUNTRY].[SWE],[TIME].[2004]&amp;ShowOnWeb=true"/>
    <hyperlink ref="A244" r:id="rId426" tooltip="Click once to display linked information. Click and hold to select this cell." display="http://stats.oecd.org/OECDStat_Metadata/ShowMetadata.ashx?Dataset=LFS_D&amp;Coords=[COUNTRY].[CHE]&amp;ShowOnWeb=true&amp;Lang=en"/>
    <hyperlink ref="A245" r:id="rId427" tooltip="Click once to display linked information. Click and hold to select this cell." display="http://stats.oecd.org/OECDStat_Metadata/ShowMetadata.ashx?Dataset=LFS_D&amp;Coords=[COUNTRY].[TUR]&amp;ShowOnWeb=true&amp;Lang=en"/>
    <hyperlink ref="M245" r:id="rId428" tooltip="Click once to display linked information. Click and hold to select this cell." display="http://stats.oecd.org/OECDStat_Metadata/ShowMetadata.ashx?Dataset=LFS_D&amp;Coords=[SERIES].[L],[SEX].[MW],[AGE].[1524],[FREQUENCY].[A],[COUNTRY].[TUR],[TIME].[2000]&amp;ShowOnWeb=true"/>
    <hyperlink ref="A246" r:id="rId429" tooltip="Click once to display linked information. Click and hold to select this cell." display="http://stats.oecd.org/OECDStat_Metadata/ShowMetadata.ashx?Dataset=LFS_D&amp;Coords=[COUNTRY].[GBR]&amp;ShowOnWeb=true&amp;Lang=en"/>
    <hyperlink ref="F246" r:id="rId430" tooltip="Click once to display linked information. Click and hold to select this cell." display="http://stats.oecd.org/OECDStat_Metadata/ShowMetadata.ashx?Dataset=LFS_D&amp;Coords=[SERIES].[L],[SEX].[MW],[AGE].[1524],[FREQUENCY].[A],[COUNTRY].[GBR],[TIME].[1993]&amp;ShowOnWeb=true"/>
    <hyperlink ref="A247" r:id="rId431" tooltip="Click once to display linked information. Click and hold to select this cell." display="http://stats.oecd.org/OECDStat_Metadata/ShowMetadata.ashx?Dataset=LFS_D&amp;Coords=[COUNTRY].[USA]&amp;ShowOnWeb=true&amp;Lang=en"/>
    <hyperlink ref="G247" r:id="rId432" tooltip="Click once to display linked information. Click and hold to select this cell." display="http://stats.oecd.org/OECDStat_Metadata/ShowMetadata.ashx?Dataset=LFS_D&amp;Coords=[SERIES].[L],[SEX].[MW],[AGE].[1524],[FREQUENCY].[A],[COUNTRY].[USA],[TIME].[1994]&amp;ShowOnWeb=true"/>
    <hyperlink ref="M247" r:id="rId433" tooltip="Click once to display linked information. Click and hold to select this cell." display="http://stats.oecd.org/OECDStat_Metadata/ShowMetadata.ashx?Dataset=LFS_D&amp;Coords=[SERIES].[L],[SEX].[MW],[AGE].[1524],[FREQUENCY].[A],[COUNTRY].[USA],[TIME].[2000]&amp;ShowOnWeb=true"/>
    <hyperlink ref="A248" r:id="rId434" tooltip="Click once to display linked information. Click and hold to select this cell." display="http://stats.oecd.org/OECDStat_Metadata/ShowMetadata.ashx?Dataset=LFS_D&amp;Coords=[COUNTRY].[OECD]&amp;ShowOnWeb=true&amp;Lang=en"/>
    <hyperlink ref="A255" r:id="rId435" tooltip="Click once to display linked information. Click and hold to select this cell." display="http://stats.oecd.org/OECDStat_Metadata/ShowMetadata.ashx?Dataset=LFS_D&amp;ShowOnWeb=true&amp;Lang=en"/>
    <hyperlink ref="A263" r:id="rId436" tooltip="Click once to display linked information. Click and hold to select this cell." display="http://stats.oecd.org/OECDStat_Metadata/ShowMetadata.ashx?Dataset=LFS_D&amp;Coords=[COUNTRY].[AUS]&amp;ShowOnWeb=true&amp;Lang=en"/>
    <hyperlink ref="N263" r:id="rId437" tooltip="Click once to display linked information. Click and hold to select this cell." display="http://stats.oecd.org/OECDStat_Metadata/ShowMetadata.ashx?Dataset=LFS_D&amp;Coords=[SERIES].[L],[SEX].[MW],[AGE].[2529],[FREQUENCY].[A],[COUNTRY].[AUS],[TIME].[2001]&amp;ShowOnWeb=true"/>
    <hyperlink ref="A264" r:id="rId438" tooltip="Click once to display linked information. Click and hold to select this cell." display="http://stats.oecd.org/OECDStat_Metadata/ShowMetadata.ashx?Dataset=LFS_D&amp;Coords=[COUNTRY].[AUT]&amp;ShowOnWeb=true&amp;Lang=en"/>
    <hyperlink ref="L264" r:id="rId439" tooltip="Click once to display linked information. Click and hold to select this cell." display="http://stats.oecd.org/OECDStat_Metadata/ShowMetadata.ashx?Dataset=LFS_D&amp;Coords=[SERIES].[L],[SEX].[MW],[AGE].[2529],[FREQUENCY].[A],[COUNTRY].[AUT],[TIME].[1999]&amp;ShowOnWeb=true"/>
    <hyperlink ref="M264" r:id="rId440" tooltip="Click once to display linked information. Click and hold to select this cell." display="http://stats.oecd.org/OECDStat_Metadata/ShowMetadata.ashx?Dataset=LFS_D&amp;Coords=[SERIES].[L],[SEX].[MW],[AGE].[2529],[FREQUENCY].[A],[COUNTRY].[AUT],[TIME].[2000]&amp;ShowOnWeb=true"/>
    <hyperlink ref="P264" r:id="rId441" tooltip="Click once to display linked information. Click and hold to select this cell." display="http://stats.oecd.org/OECDStat_Metadata/ShowMetadata.ashx?Dataset=LFS_D&amp;Coords=[SERIES].[L],[SEX].[MW],[AGE].[2529],[FREQUENCY].[A],[COUNTRY].[AUT],[TIME].[2003]&amp;ShowOnWeb=true"/>
    <hyperlink ref="A265" r:id="rId442" tooltip="Click once to display linked information. Click and hold to select this cell." display="http://stats.oecd.org/OECDStat_Metadata/ShowMetadata.ashx?Dataset=LFS_D&amp;Coords=[COUNTRY].[BEL]&amp;ShowOnWeb=true&amp;Lang=en"/>
    <hyperlink ref="E265" r:id="rId443" tooltip="Click once to display linked information. Click and hold to select this cell." display="http://stats.oecd.org/OECDStat_Metadata/ShowMetadata.ashx?Dataset=LFS_D&amp;Coords=[SERIES].[L],[SEX].[MW],[AGE].[2529],[FREQUENCY].[A],[COUNTRY].[BEL],[TIME].[1992]&amp;ShowOnWeb=true"/>
    <hyperlink ref="K265" r:id="rId444" tooltip="Click once to display linked information. Click and hold to select this cell." display="http://stats.oecd.org/OECDStat_Metadata/ShowMetadata.ashx?Dataset=LFS_D&amp;Coords=[SERIES].[L],[SEX].[MW],[AGE].[2529],[FREQUENCY].[A],[COUNTRY].[BEL],[TIME].[1998]&amp;ShowOnWeb=true"/>
    <hyperlink ref="L265" r:id="rId445" tooltip="Click once to display linked information. Click and hold to select this cell." display="http://stats.oecd.org/OECDStat_Metadata/ShowMetadata.ashx?Dataset=LFS_D&amp;Coords=[SERIES].[L],[SEX].[MW],[AGE].[2529],[FREQUENCY].[A],[COUNTRY].[BEL],[TIME].[1999]&amp;ShowOnWeb=true"/>
    <hyperlink ref="A266" r:id="rId446" tooltip="Click once to display linked information. Click and hold to select this cell." display="http://stats.oecd.org/OECDStat_Metadata/ShowMetadata.ashx?Dataset=LFS_D&amp;Coords=[COUNTRY].[CAN]&amp;ShowOnWeb=true&amp;Lang=en"/>
    <hyperlink ref="A267" r:id="rId447" tooltip="Click once to display linked information. Click and hold to select this cell." display="http://stats.oecd.org/OECDStat_Metadata/ShowMetadata.ashx?Dataset=LFS_D&amp;Coords=[COUNTRY].[CHL]&amp;ShowOnWeb=true&amp;Lang=en"/>
    <hyperlink ref="A268" r:id="rId448" tooltip="Click once to display linked information. Click and hold to select this cell." display="http://stats.oecd.org/OECDStat_Metadata/ShowMetadata.ashx?Dataset=LFS_D&amp;Coords=[COUNTRY].[CZE]&amp;ShowOnWeb=true&amp;Lang=en"/>
    <hyperlink ref="I268" r:id="rId449" tooltip="Click once to display linked information. Click and hold to select this cell." display="http://stats.oecd.org/OECDStat_Metadata/ShowMetadata.ashx?Dataset=LFS_D&amp;Coords=[SERIES].[L],[SEX].[MW],[AGE].[2529],[FREQUENCY].[A],[COUNTRY].[CZE],[TIME].[1996]&amp;ShowOnWeb=true"/>
    <hyperlink ref="J268" r:id="rId450" tooltip="Click once to display linked information. Click and hold to select this cell." display="http://stats.oecd.org/OECDStat_Metadata/ShowMetadata.ashx?Dataset=LFS_D&amp;Coords=[SERIES].[L],[SEX].[MW],[AGE].[2529],[FREQUENCY].[A],[COUNTRY].[CZE],[TIME].[1997]&amp;ShowOnWeb=true"/>
    <hyperlink ref="A269" r:id="rId451" tooltip="Click once to display linked information. Click and hold to select this cell." display="http://stats.oecd.org/OECDStat_Metadata/ShowMetadata.ashx?Dataset=LFS_D&amp;Coords=[COUNTRY].[DNK]&amp;ShowOnWeb=true&amp;Lang=en"/>
    <hyperlink ref="E269" r:id="rId452" tooltip="Click once to display linked information. Click and hold to select this cell." display="http://stats.oecd.org/OECDStat_Metadata/ShowMetadata.ashx?Dataset=LFS_D&amp;Coords=[SERIES].[L],[SEX].[MW],[AGE].[2529],[FREQUENCY].[A],[COUNTRY].[DNK],[TIME].[1992]&amp;ShowOnWeb=true"/>
    <hyperlink ref="A270" r:id="rId453" tooltip="Click once to display linked information. Click and hold to select this cell." display="http://stats.oecd.org/OECDStat_Metadata/ShowMetadata.ashx?Dataset=LFS_D&amp;Coords=[COUNTRY].[EST]&amp;ShowOnWeb=true&amp;Lang=en"/>
    <hyperlink ref="J270" r:id="rId454" tooltip="Click once to display linked information. Click and hold to select this cell." display="http://stats.oecd.org/OECDStat_Metadata/ShowMetadata.ashx?Dataset=LFS_D&amp;Coords=[SERIES].[L],[SEX].[MW],[AGE].[2529],[FREQUENCY].[A],[COUNTRY].[EST],[TIME].[1997]&amp;ShowOnWeb=true"/>
    <hyperlink ref="M270" r:id="rId455" tooltip="Click once to display linked information. Click and hold to select this cell." display="http://stats.oecd.org/OECDStat_Metadata/ShowMetadata.ashx?Dataset=LFS_D&amp;Coords=[SERIES].[L],[SEX].[MW],[AGE].[2529],[FREQUENCY].[A],[COUNTRY].[EST],[TIME].[2000]&amp;ShowOnWeb=true"/>
    <hyperlink ref="A271" r:id="rId456" tooltip="Click once to display linked information. Click and hold to select this cell." display="http://stats.oecd.org/OECDStat_Metadata/ShowMetadata.ashx?Dataset=LFS_D&amp;Coords=[COUNTRY].[FIN]&amp;ShowOnWeb=true&amp;Lang=en"/>
    <hyperlink ref="L271" r:id="rId457" tooltip="Click once to display linked information. Click and hold to select this cell." display="http://stats.oecd.org/OECDStat_Metadata/ShowMetadata.ashx?Dataset=LFS_D&amp;Coords=[SERIES].[L],[SEX].[MW],[AGE].[2529],[FREQUENCY].[A],[COUNTRY].[FIN],[TIME].[1999]&amp;ShowOnWeb=true"/>
    <hyperlink ref="A272" r:id="rId458" tooltip="Click once to display linked information. Click and hold to select this cell." display="http://stats.oecd.org/OECDStat_Metadata/ShowMetadata.ashx?Dataset=LFS_D&amp;Coords=[COUNTRY].[FRA]&amp;ShowOnWeb=true&amp;Lang=en"/>
    <hyperlink ref="O272" r:id="rId459" tooltip="Click once to display linked information. Click and hold to select this cell." display="http://stats.oecd.org/OECDStat_Metadata/ShowMetadata.ashx?Dataset=LFS_D&amp;Coords=[SERIES].[L],[SEX].[MW],[AGE].[2529],[FREQUENCY].[A],[COUNTRY].[FRA],[TIME].[2002]&amp;ShowOnWeb=true"/>
    <hyperlink ref="A273" r:id="rId460" tooltip="Click once to display linked information. Click and hold to select this cell." display="http://stats.oecd.org/OECDStat_Metadata/ShowMetadata.ashx?Dataset=LFS_D&amp;Coords=[COUNTRY].[DEU]&amp;ShowOnWeb=true&amp;Lang=en"/>
    <hyperlink ref="D273" r:id="rId461" tooltip="Click once to display linked information. Click and hold to select this cell." display="http://stats.oecd.org/OECDStat_Metadata/ShowMetadata.ashx?Dataset=LFS_D&amp;Coords=[SERIES].[L],[SEX].[MW],[AGE].[2529],[FREQUENCY].[A],[COUNTRY].[DEU],[TIME].[1991]&amp;ShowOnWeb=true"/>
    <hyperlink ref="K273" r:id="rId462" tooltip="Click once to display linked information. Click and hold to select this cell." display="http://stats.oecd.org/OECDStat_Metadata/ShowMetadata.ashx?Dataset=LFS_D&amp;Coords=[SERIES].[L],[SEX].[MW],[AGE].[2529],[FREQUENCY].[A],[COUNTRY].[DEU],[TIME].[1998]&amp;ShowOnWeb=true"/>
    <hyperlink ref="Q273" r:id="rId463" tooltip="Click once to display linked information. Click and hold to select this cell." display="http://stats.oecd.org/OECDStat_Metadata/ShowMetadata.ashx?Dataset=LFS_D&amp;Coords=[SERIES].[L],[SEX].[MW],[AGE].[2529],[FREQUENCY].[A],[COUNTRY].[DEU],[TIME].[2004]&amp;ShowOnWeb=true"/>
    <hyperlink ref="W273" r:id="rId464" tooltip="Click once to display linked information. Click and hold to select this cell." display="http://stats.oecd.org/OECDStat_Metadata/ShowMetadata.ashx?Dataset=LFS_D&amp;Coords=[SERIES].[L],[SEX].[MW],[AGE].[2529],[FREQUENCY].[A],[COUNTRY].[DEU],[TIME].[2010]&amp;ShowOnWeb=true"/>
    <hyperlink ref="A274" r:id="rId465" tooltip="Click once to display linked information. Click and hold to select this cell." display="http://stats.oecd.org/OECDStat_Metadata/ShowMetadata.ashx?Dataset=LFS_D&amp;Coords=[COUNTRY].[GRC]&amp;ShowOnWeb=true&amp;Lang=en"/>
    <hyperlink ref="E274" r:id="rId466" tooltip="Click once to display linked information. Click and hold to select this cell." display="http://stats.oecd.org/OECDStat_Metadata/ShowMetadata.ashx?Dataset=LFS_D&amp;Coords=[SERIES].[L],[SEX].[MW],[AGE].[2529],[FREQUENCY].[A],[COUNTRY].[GRC],[TIME].[1992]&amp;ShowOnWeb=true"/>
    <hyperlink ref="J274" r:id="rId467" tooltip="Click once to display linked information. Click and hold to select this cell." display="http://stats.oecd.org/OECDStat_Metadata/ShowMetadata.ashx?Dataset=LFS_D&amp;Coords=[SERIES].[L],[SEX].[MW],[AGE].[2529],[FREQUENCY].[A],[COUNTRY].[GRC],[TIME].[1997]&amp;ShowOnWeb=true"/>
    <hyperlink ref="A275" r:id="rId468" tooltip="Click once to display linked information. Click and hold to select this cell." display="http://stats.oecd.org/OECDStat_Metadata/ShowMetadata.ashx?Dataset=LFS_D&amp;Coords=[COUNTRY].[HUN]&amp;ShowOnWeb=true&amp;Lang=en"/>
    <hyperlink ref="G275" r:id="rId469" tooltip="Click once to display linked information. Click and hold to select this cell." display="http://stats.oecd.org/OECDStat_Metadata/ShowMetadata.ashx?Dataset=LFS_D&amp;Coords=[SERIES].[L],[SEX].[MW],[AGE].[2529],[FREQUENCY].[A],[COUNTRY].[HUN],[TIME].[1994]&amp;ShowOnWeb=true"/>
    <hyperlink ref="O275" r:id="rId470" tooltip="Click once to display linked information. Click and hold to select this cell." display="http://stats.oecd.org/OECDStat_Metadata/ShowMetadata.ashx?Dataset=LFS_D&amp;Coords=[SERIES].[L],[SEX].[MW],[AGE].[2529],[FREQUENCY].[A],[COUNTRY].[HUN],[TIME].[2002]&amp;ShowOnWeb=true"/>
    <hyperlink ref="A276" r:id="rId471" tooltip="Click once to display linked information. Click and hold to select this cell." display="http://stats.oecd.org/OECDStat_Metadata/ShowMetadata.ashx?Dataset=LFS_D&amp;Coords=[COUNTRY].[ISL]&amp;ShowOnWeb=true&amp;Lang=en"/>
    <hyperlink ref="D276" r:id="rId472" tooltip="Click once to display linked information. Click and hold to select this cell." display="http://stats.oecd.org/OECDStat_Metadata/ShowMetadata.ashx?Dataset=LFS_D&amp;Coords=[SERIES].[L],[SEX].[MW],[AGE].[2529],[FREQUENCY].[A],[COUNTRY].[ISL],[TIME].[1991]&amp;ShowOnWeb=true"/>
    <hyperlink ref="P276" r:id="rId473" tooltip="Click once to display linked information. Click and hold to select this cell." display="http://stats.oecd.org/OECDStat_Metadata/ShowMetadata.ashx?Dataset=LFS_D&amp;Coords=[SERIES].[L],[SEX].[MW],[AGE].[2529],[FREQUENCY].[A],[COUNTRY].[ISL],[TIME].[2003]&amp;ShowOnWeb=true"/>
    <hyperlink ref="A277" r:id="rId474" tooltip="Click once to display linked information. Click and hold to select this cell." display="http://stats.oecd.org/OECDStat_Metadata/ShowMetadata.ashx?Dataset=LFS_D&amp;Coords=[COUNTRY].[IRL]&amp;ShowOnWeb=true&amp;Lang=en"/>
    <hyperlink ref="J277" r:id="rId475" tooltip="Click once to display linked information. Click and hold to select this cell." display="http://stats.oecd.org/OECDStat_Metadata/ShowMetadata.ashx?Dataset=LFS_D&amp;Coords=[SERIES].[L],[SEX].[MW],[AGE].[2529],[FREQUENCY].[A],[COUNTRY].[IRL],[TIME].[1997]&amp;ShowOnWeb=true"/>
    <hyperlink ref="K277" r:id="rId476" tooltip="Click once to display linked information. Click and hold to select this cell." display="http://stats.oecd.org/OECDStat_Metadata/ShowMetadata.ashx?Dataset=LFS_D&amp;Coords=[SERIES].[L],[SEX].[MW],[AGE].[2529],[FREQUENCY].[A],[COUNTRY].[IRL],[TIME].[1998]&amp;ShowOnWeb=true"/>
    <hyperlink ref="A278" r:id="rId477" tooltip="Click once to display linked information. Click and hold to select this cell." display="http://stats.oecd.org/OECDStat_Metadata/ShowMetadata.ashx?Dataset=LFS_D&amp;Coords=[COUNTRY].[ISR]&amp;ShowOnWeb=true&amp;Lang=en"/>
    <hyperlink ref="A279" r:id="rId478" tooltip="Click once to display linked information. Click and hold to select this cell." display="http://stats.oecd.org/OECDStat_Metadata/ShowMetadata.ashx?Dataset=LFS_D&amp;Coords=[COUNTRY].[ITA]&amp;ShowOnWeb=true&amp;Lang=en"/>
    <hyperlink ref="F279" r:id="rId479" tooltip="Click once to display linked information. Click and hold to select this cell." display="http://stats.oecd.org/OECDStat_Metadata/ShowMetadata.ashx?Dataset=LFS_D&amp;Coords=[SERIES].[L],[SEX].[MW],[AGE].[2529],[FREQUENCY].[A],[COUNTRY].[ITA],[TIME].[1993]&amp;ShowOnWeb=true"/>
    <hyperlink ref="P279" r:id="rId480" tooltip="Click once to display linked information. Click and hold to select this cell." display="http://stats.oecd.org/OECDStat_Metadata/ShowMetadata.ashx?Dataset=LFS_D&amp;Coords=[SERIES].[L],[SEX].[MW],[AGE].[2529],[FREQUENCY].[A],[COUNTRY].[ITA],[TIME].[2003]&amp;ShowOnWeb=true"/>
    <hyperlink ref="Q279" r:id="rId481" tooltip="Click once to display linked information. Click and hold to select this cell." display="http://stats.oecd.org/OECDStat_Metadata/ShowMetadata.ashx?Dataset=LFS_D&amp;Coords=[SERIES].[L],[SEX].[MW],[AGE].[2529],[FREQUENCY].[A],[COUNTRY].[ITA],[TIME].[2004]&amp;ShowOnWeb=true"/>
    <hyperlink ref="A280" r:id="rId482" tooltip="Click once to display linked information. Click and hold to select this cell." display="http://stats.oecd.org/OECDStat_Metadata/ShowMetadata.ashx?Dataset=LFS_D&amp;Coords=[COUNTRY].[JPN]&amp;ShowOnWeb=true&amp;Lang=en"/>
    <hyperlink ref="A281" r:id="rId483" tooltip="Click once to display linked information. Click and hold to select this cell." display="http://stats.oecd.org/OECDStat_Metadata/ShowMetadata.ashx?Dataset=LFS_D&amp;Coords=[COUNTRY].[KOR]&amp;ShowOnWeb=true&amp;Lang=en"/>
    <hyperlink ref="L281" r:id="rId484" tooltip="Click once to display linked information. Click and hold to select this cell." display="http://stats.oecd.org/OECDStat_Metadata/ShowMetadata.ashx?Dataset=LFS_D&amp;Coords=[SERIES].[L],[SEX].[MW],[AGE].[2529],[FREQUENCY].[A],[COUNTRY].[KOR],[TIME].[1999]&amp;ShowOnWeb=true"/>
    <hyperlink ref="R281" r:id="rId485" tooltip="Click once to display linked information. Click and hold to select this cell." display="http://stats.oecd.org/OECDStat_Metadata/ShowMetadata.ashx?Dataset=LFS_D&amp;Coords=[SERIES].[L],[SEX].[MW],[AGE].[2529],[FREQUENCY].[A],[COUNTRY].[KOR],[TIME].[2005]&amp;ShowOnWeb=true"/>
    <hyperlink ref="A283" r:id="rId486" tooltip="Click once to display linked information. Click and hold to select this cell." display="http://stats.oecd.org/OECDStat_Metadata/ShowMetadata.ashx?Dataset=LFS_D&amp;Coords=[COUNTRY].[LUX]&amp;ShowOnWeb=true&amp;Lang=en"/>
    <hyperlink ref="E283" r:id="rId487" tooltip="Click once to display linked information. Click and hold to select this cell." display="http://stats.oecd.org/OECDStat_Metadata/ShowMetadata.ashx?Dataset=LFS_D&amp;Coords=[SERIES].[L],[SEX].[MW],[AGE].[2529],[FREQUENCY].[A],[COUNTRY].[LUX],[TIME].[1992]&amp;ShowOnWeb=true"/>
    <hyperlink ref="O283" r:id="rId488" tooltip="Click once to display linked information. Click and hold to select this cell." display="http://stats.oecd.org/OECDStat_Metadata/ShowMetadata.ashx?Dataset=LFS_D&amp;Coords=[SERIES].[L],[SEX].[MW],[AGE].[2529],[FREQUENCY].[A],[COUNTRY].[LUX],[TIME].[2002]&amp;ShowOnWeb=true"/>
    <hyperlink ref="P283" r:id="rId489" tooltip="Click once to display linked information. Click and hold to select this cell." display="http://stats.oecd.org/OECDStat_Metadata/ShowMetadata.ashx?Dataset=LFS_D&amp;Coords=[SERIES].[L],[SEX].[MW],[AGE].[2529],[FREQUENCY].[A],[COUNTRY].[LUX],[TIME].[2003]&amp;ShowOnWeb=true"/>
    <hyperlink ref="A284" r:id="rId490" tooltip="Click once to display linked information. Click and hold to select this cell." display="http://stats.oecd.org/OECDStat_Metadata/ShowMetadata.ashx?Dataset=LFS_D&amp;Coords=[COUNTRY].[MEX]&amp;ShowOnWeb=true&amp;Lang=en"/>
    <hyperlink ref="M284" r:id="rId491" tooltip="Click once to display linked information. Click and hold to select this cell." display="http://stats.oecd.org/OECDStat_Metadata/ShowMetadata.ashx?Dataset=LFS_D&amp;Coords=[SERIES].[L],[SEX].[MW],[AGE].[2529],[FREQUENCY].[A],[COUNTRY].[MEX],[TIME].[2000]&amp;ShowOnWeb=true"/>
    <hyperlink ref="A285" r:id="rId492" tooltip="Click once to display linked information. Click and hold to select this cell." display="http://stats.oecd.org/OECDStat_Metadata/ShowMetadata.ashx?Dataset=LFS_D&amp;Coords=[COUNTRY].[NLD]&amp;ShowOnWeb=true&amp;Lang=en"/>
    <hyperlink ref="A286" r:id="rId493" tooltip="Click once to display linked information. Click and hold to select this cell." display="http://stats.oecd.org/OECDStat_Metadata/ShowMetadata.ashx?Dataset=LFS_D&amp;Coords=[COUNTRY].[NZL]&amp;ShowOnWeb=true&amp;Lang=en"/>
    <hyperlink ref="K286" r:id="rId494" tooltip="Click once to display linked information. Click and hold to select this cell." display="http://stats.oecd.org/OECDStat_Metadata/ShowMetadata.ashx?Dataset=LFS_D&amp;Coords=[SERIES].[L],[SEX].[MW],[AGE].[2529],[FREQUENCY].[A],[COUNTRY].[NZL],[TIME].[1998]&amp;ShowOnWeb=true"/>
    <hyperlink ref="A287" r:id="rId495" tooltip="Click once to display linked information. Click and hold to select this cell." display="http://stats.oecd.org/OECDStat_Metadata/ShowMetadata.ashx?Dataset=LFS_D&amp;Coords=[COUNTRY].[NOR]&amp;ShowOnWeb=true&amp;Lang=en"/>
    <hyperlink ref="H287" r:id="rId496" tooltip="Click once to display linked information. Click and hold to select this cell." display="http://stats.oecd.org/OECDStat_Metadata/ShowMetadata.ashx?Dataset=LFS_D&amp;Coords=[SERIES].[L],[SEX].[MW],[AGE].[2529],[FREQUENCY].[A],[COUNTRY].[NOR],[TIME].[1995]&amp;ShowOnWeb=true"/>
    <hyperlink ref="I287" r:id="rId497" tooltip="Click once to display linked information. Click and hold to select this cell." display="http://stats.oecd.org/OECDStat_Metadata/ShowMetadata.ashx?Dataset=LFS_D&amp;Coords=[SERIES].[L],[SEX].[MW],[AGE].[2529],[FREQUENCY].[A],[COUNTRY].[NOR],[TIME].[1996]&amp;ShowOnWeb=true"/>
    <hyperlink ref="A288" r:id="rId498" tooltip="Click once to display linked information. Click and hold to select this cell." display="http://stats.oecd.org/OECDStat_Metadata/ShowMetadata.ashx?Dataset=LFS_D&amp;Coords=[COUNTRY].[POL]&amp;ShowOnWeb=true&amp;Lang=en"/>
    <hyperlink ref="E288" r:id="rId499" tooltip="Click once to display linked information. Click and hold to select this cell." display="http://stats.oecd.org/OECDStat_Metadata/ShowMetadata.ashx?Dataset=LFS_D&amp;Coords=[SERIES].[L],[SEX].[MW],[AGE].[2529],[FREQUENCY].[A],[COUNTRY].[POL],[TIME].[1992]&amp;ShowOnWeb=true"/>
    <hyperlink ref="L288" r:id="rId500" tooltip="Click once to display linked information. Click and hold to select this cell." display="http://stats.oecd.org/OECDStat_Metadata/ShowMetadata.ashx?Dataset=LFS_D&amp;Coords=[SERIES].[L],[SEX].[MW],[AGE].[2529],[FREQUENCY].[A],[COUNTRY].[POL],[TIME].[1999]&amp;ShowOnWeb=true"/>
    <hyperlink ref="M288" r:id="rId501" tooltip="Click once to display linked information. Click and hold to select this cell." display="http://stats.oecd.org/OECDStat_Metadata/ShowMetadata.ashx?Dataset=LFS_D&amp;Coords=[SERIES].[L],[SEX].[MW],[AGE].[2529],[FREQUENCY].[A],[COUNTRY].[POL],[TIME].[2000]&amp;ShowOnWeb=true"/>
    <hyperlink ref="O288" r:id="rId502" tooltip="Click once to display linked information. Click and hold to select this cell." display="http://stats.oecd.org/OECDStat_Metadata/ShowMetadata.ashx?Dataset=LFS_D&amp;Coords=[SERIES].[L],[SEX].[MW],[AGE].[2529],[FREQUENCY].[A],[COUNTRY].[POL],[TIME].[2002]&amp;ShowOnWeb=true"/>
    <hyperlink ref="A289" r:id="rId503" tooltip="Click once to display linked information. Click and hold to select this cell." display="http://stats.oecd.org/OECDStat_Metadata/ShowMetadata.ashx?Dataset=LFS_D&amp;Coords=[COUNTRY].[PRT]&amp;ShowOnWeb=true&amp;Lang=en"/>
    <hyperlink ref="D289" r:id="rId504" tooltip="Click once to display linked information. Click and hold to select this cell." display="http://stats.oecd.org/OECDStat_Metadata/ShowMetadata.ashx?Dataset=LFS_D&amp;Coords=[SERIES].[L],[SEX].[MW],[AGE].[2529],[FREQUENCY].[A],[COUNTRY].[PRT],[TIME].[1991]&amp;ShowOnWeb=true"/>
    <hyperlink ref="J289" r:id="rId505" tooltip="Click once to display linked information. Click and hold to select this cell." display="http://stats.oecd.org/OECDStat_Metadata/ShowMetadata.ashx?Dataset=LFS_D&amp;Coords=[SERIES].[L],[SEX].[MW],[AGE].[2529],[FREQUENCY].[A],[COUNTRY].[PRT],[TIME].[1997]&amp;ShowOnWeb=true"/>
    <hyperlink ref="K289" r:id="rId506" tooltip="Click once to display linked information. Click and hold to select this cell." display="http://stats.oecd.org/OECDStat_Metadata/ShowMetadata.ashx?Dataset=LFS_D&amp;Coords=[SERIES].[L],[SEX].[MW],[AGE].[2529],[FREQUENCY].[A],[COUNTRY].[PRT],[TIME].[1998]&amp;ShowOnWeb=true"/>
    <hyperlink ref="A290" r:id="rId507" tooltip="Click once to display linked information. Click and hold to select this cell." display="http://stats.oecd.org/OECDStat_Metadata/ShowMetadata.ashx?Dataset=LFS_D&amp;Coords=[COUNTRY].[SVK]&amp;ShowOnWeb=true&amp;Lang=en"/>
    <hyperlink ref="J290" r:id="rId508" tooltip="Click once to display linked information. Click and hold to select this cell." display="http://stats.oecd.org/OECDStat_Metadata/ShowMetadata.ashx?Dataset=LFS_D&amp;Coords=[SERIES].[L],[SEX].[MW],[AGE].[2529],[FREQUENCY].[A],[COUNTRY].[SVK],[TIME].[1997]&amp;ShowOnWeb=true"/>
    <hyperlink ref="L290" r:id="rId509" tooltip="Click once to display linked information. Click and hold to select this cell." display="http://stats.oecd.org/OECDStat_Metadata/ShowMetadata.ashx?Dataset=LFS_D&amp;Coords=[SERIES].[L],[SEX].[MW],[AGE].[2529],[FREQUENCY].[A],[COUNTRY].[SVK],[TIME].[1999]&amp;ShowOnWeb=true"/>
    <hyperlink ref="O290" r:id="rId510" tooltip="Click once to display linked information. Click and hold to select this cell." display="http://stats.oecd.org/OECDStat_Metadata/ShowMetadata.ashx?Dataset=LFS_D&amp;Coords=[SERIES].[L],[SEX].[MW],[AGE].[2529],[FREQUENCY].[A],[COUNTRY].[SVK],[TIME].[2002]&amp;ShowOnWeb=true"/>
    <hyperlink ref="A292" r:id="rId511" tooltip="Click once to display linked information. Click and hold to select this cell." display="http://stats.oecd.org/OECDStat_Metadata/ShowMetadata.ashx?Dataset=LFS_D&amp;Coords=[COUNTRY].[ESP]&amp;ShowOnWeb=true&amp;Lang=en"/>
    <hyperlink ref="D292" r:id="rId512" tooltip="Click once to display linked information. Click and hold to select this cell." display="http://stats.oecd.org/OECDStat_Metadata/ShowMetadata.ashx?Dataset=LFS_D&amp;Coords=[SERIES].[L],[SEX].[MW],[AGE].[2529],[FREQUENCY].[A],[COUNTRY].[ESP],[TIME].[1991]&amp;ShowOnWeb=true"/>
    <hyperlink ref="H292" r:id="rId513" tooltip="Click once to display linked information. Click and hold to select this cell." display="http://stats.oecd.org/OECDStat_Metadata/ShowMetadata.ashx?Dataset=LFS_D&amp;Coords=[SERIES].[L],[SEX].[MW],[AGE].[2529],[FREQUENCY].[A],[COUNTRY].[ESP],[TIME].[1995]&amp;ShowOnWeb=true"/>
    <hyperlink ref="K292" r:id="rId514" tooltip="Click once to display linked information. Click and hold to select this cell." display="http://stats.oecd.org/OECDStat_Metadata/ShowMetadata.ashx?Dataset=LFS_D&amp;Coords=[SERIES].[L],[SEX].[MW],[AGE].[2529],[FREQUENCY].[A],[COUNTRY].[ESP],[TIME].[1998]&amp;ShowOnWeb=true"/>
    <hyperlink ref="L292" r:id="rId515" tooltip="Click once to display linked information. Click and hold to select this cell." display="http://stats.oecd.org/OECDStat_Metadata/ShowMetadata.ashx?Dataset=LFS_D&amp;Coords=[SERIES].[L],[SEX].[MW],[AGE].[2529],[FREQUENCY].[A],[COUNTRY].[ESP],[TIME].[1999]&amp;ShowOnWeb=true"/>
    <hyperlink ref="M292" r:id="rId516" tooltip="Click once to display linked information. Click and hold to select this cell." display="http://stats.oecd.org/OECDStat_Metadata/ShowMetadata.ashx?Dataset=LFS_D&amp;Coords=[SERIES].[L],[SEX].[MW],[AGE].[2529],[FREQUENCY].[A],[COUNTRY].[ESP],[TIME].[2000]&amp;ShowOnWeb=true"/>
    <hyperlink ref="Q292" r:id="rId517" tooltip="Click once to display linked information. Click and hold to select this cell." display="http://stats.oecd.org/OECDStat_Metadata/ShowMetadata.ashx?Dataset=LFS_D&amp;Coords=[SERIES].[L],[SEX].[MW],[AGE].[2529],[FREQUENCY].[A],[COUNTRY].[ESP],[TIME].[2004]&amp;ShowOnWeb=true"/>
    <hyperlink ref="U292" r:id="rId518" tooltip="Click once to display linked information. Click and hold to select this cell." display="http://stats.oecd.org/OECDStat_Metadata/ShowMetadata.ashx?Dataset=LFS_D&amp;Coords=[SERIES].[L],[SEX].[MW],[AGE].[2529],[FREQUENCY].[A],[COUNTRY].[ESP],[TIME].[2008]&amp;ShowOnWeb=true"/>
    <hyperlink ref="V292" r:id="rId519" tooltip="Click once to display linked information. Click and hold to select this cell." display="http://stats.oecd.org/OECDStat_Metadata/ShowMetadata.ashx?Dataset=LFS_D&amp;Coords=[SERIES].[L],[SEX].[MW],[AGE].[2529],[FREQUENCY].[A],[COUNTRY].[ESP],[TIME].[2009]&amp;ShowOnWeb=true"/>
    <hyperlink ref="A293" r:id="rId520" tooltip="Click once to display linked information. Click and hold to select this cell." display="http://stats.oecd.org/OECDStat_Metadata/ShowMetadata.ashx?Dataset=LFS_D&amp;Coords=[COUNTRY].[SWE]&amp;ShowOnWeb=true&amp;Lang=en"/>
    <hyperlink ref="F293" r:id="rId521" tooltip="Click once to display linked information. Click and hold to select this cell." display="http://stats.oecd.org/OECDStat_Metadata/ShowMetadata.ashx?Dataset=LFS_D&amp;Coords=[SERIES].[L],[SEX].[MW],[AGE].[2529],[FREQUENCY].[A],[COUNTRY].[SWE],[TIME].[1993]&amp;ShowOnWeb=true"/>
    <hyperlink ref="Q293" r:id="rId522" tooltip="Click once to display linked information. Click and hold to select this cell." display="http://stats.oecd.org/OECDStat_Metadata/ShowMetadata.ashx?Dataset=LFS_D&amp;Coords=[SERIES].[L],[SEX].[MW],[AGE].[2529],[FREQUENCY].[A],[COUNTRY].[SWE],[TIME].[2004]&amp;ShowOnWeb=true"/>
    <hyperlink ref="A294" r:id="rId523" tooltip="Click once to display linked information. Click and hold to select this cell." display="http://stats.oecd.org/OECDStat_Metadata/ShowMetadata.ashx?Dataset=LFS_D&amp;Coords=[COUNTRY].[CHE]&amp;ShowOnWeb=true&amp;Lang=en"/>
    <hyperlink ref="A295" r:id="rId524" tooltip="Click once to display linked information. Click and hold to select this cell." display="http://stats.oecd.org/OECDStat_Metadata/ShowMetadata.ashx?Dataset=LFS_D&amp;Coords=[COUNTRY].[TUR]&amp;ShowOnWeb=true&amp;Lang=en"/>
    <hyperlink ref="M295" r:id="rId525" tooltip="Click once to display linked information. Click and hold to select this cell." display="http://stats.oecd.org/OECDStat_Metadata/ShowMetadata.ashx?Dataset=LFS_D&amp;Coords=[SERIES].[L],[SEX].[MW],[AGE].[2529],[FREQUENCY].[A],[COUNTRY].[TUR],[TIME].[2000]&amp;ShowOnWeb=true"/>
    <hyperlink ref="A296" r:id="rId526" tooltip="Click once to display linked information. Click and hold to select this cell." display="http://stats.oecd.org/OECDStat_Metadata/ShowMetadata.ashx?Dataset=LFS_D&amp;Coords=[COUNTRY].[GBR]&amp;ShowOnWeb=true&amp;Lang=en"/>
    <hyperlink ref="F296" r:id="rId527" tooltip="Click once to display linked information. Click and hold to select this cell." display="http://stats.oecd.org/OECDStat_Metadata/ShowMetadata.ashx?Dataset=LFS_D&amp;Coords=[SERIES].[L],[SEX].[MW],[AGE].[2529],[FREQUENCY].[A],[COUNTRY].[GBR],[TIME].[1993]&amp;ShowOnWeb=true"/>
    <hyperlink ref="A297" r:id="rId528" tooltip="Click once to display linked information. Click and hold to select this cell." display="http://stats.oecd.org/OECDStat_Metadata/ShowMetadata.ashx?Dataset=LFS_D&amp;Coords=[COUNTRY].[USA]&amp;ShowOnWeb=true&amp;Lang=en"/>
    <hyperlink ref="G297" r:id="rId529" tooltip="Click once to display linked information. Click and hold to select this cell." display="http://stats.oecd.org/OECDStat_Metadata/ShowMetadata.ashx?Dataset=LFS_D&amp;Coords=[SERIES].[L],[SEX].[MW],[AGE].[2529],[FREQUENCY].[A],[COUNTRY].[USA],[TIME].[1994]&amp;ShowOnWeb=true"/>
    <hyperlink ref="M297" r:id="rId530" tooltip="Click once to display linked information. Click and hold to select this cell." display="http://stats.oecd.org/OECDStat_Metadata/ShowMetadata.ashx?Dataset=LFS_D&amp;Coords=[SERIES].[L],[SEX].[MW],[AGE].[2529],[FREQUENCY].[A],[COUNTRY].[USA],[TIME].[2000]&amp;ShowOnWeb=true"/>
    <hyperlink ref="A298" r:id="rId531" tooltip="Click once to display linked information. Click and hold to select this cell." display="http://stats.oecd.org/OECDStat_Metadata/ShowMetadata.ashx?Dataset=LFS_D&amp;Coords=[COUNTRY].[OECD]&amp;ShowOnWeb=true&amp;Lang=en"/>
    <hyperlink ref="A305" r:id="rId532" tooltip="Click once to display linked information. Click and hold to select this cell." display="http://stats.oecd.org/OECDStat_Metadata/ShowMetadata.ashx?Dataset=LFS_D&amp;ShowOnWeb=true&amp;Lang=en"/>
    <hyperlink ref="A313" r:id="rId533" tooltip="Click once to display linked information. Click and hold to select this cell." display="http://stats.oecd.org/OECDStat_Metadata/ShowMetadata.ashx?Dataset=LFS_D&amp;Coords=[COUNTRY].[AUS]&amp;ShowOnWeb=true&amp;Lang=en"/>
    <hyperlink ref="N313" r:id="rId534" tooltip="Click once to display linked information. Click and hold to select this cell." display="http://stats.oecd.org/OECDStat_Metadata/ShowMetadata.ashx?Dataset=LFS_D&amp;Coords=[SERIES].[L],[SEX].[MW],[AGE].[1564],[FREQUENCY].[A],[COUNTRY].[AUS],[TIME].[2001]&amp;ShowOnWeb=true"/>
    <hyperlink ref="A314" r:id="rId535" tooltip="Click once to display linked information. Click and hold to select this cell." display="http://stats.oecd.org/OECDStat_Metadata/ShowMetadata.ashx?Dataset=LFS_D&amp;Coords=[COUNTRY].[AUT]&amp;ShowOnWeb=true&amp;Lang=en"/>
    <hyperlink ref="L314" r:id="rId536" tooltip="Click once to display linked information. Click and hold to select this cell." display="http://stats.oecd.org/OECDStat_Metadata/ShowMetadata.ashx?Dataset=LFS_D&amp;Coords=[SERIES].[L],[SEX].[MW],[AGE].[1564],[FREQUENCY].[A],[COUNTRY].[AUT],[TIME].[1999]&amp;ShowOnWeb=true"/>
    <hyperlink ref="M314" r:id="rId537" tooltip="Click once to display linked information. Click and hold to select this cell." display="http://stats.oecd.org/OECDStat_Metadata/ShowMetadata.ashx?Dataset=LFS_D&amp;Coords=[SERIES].[L],[SEX].[MW],[AGE].[1564],[FREQUENCY].[A],[COUNTRY].[AUT],[TIME].[2000]&amp;ShowOnWeb=true"/>
    <hyperlink ref="P314" r:id="rId538" tooltip="Click once to display linked information. Click and hold to select this cell." display="http://stats.oecd.org/OECDStat_Metadata/ShowMetadata.ashx?Dataset=LFS_D&amp;Coords=[SERIES].[L],[SEX].[MW],[AGE].[1564],[FREQUENCY].[A],[COUNTRY].[AUT],[TIME].[2003]&amp;ShowOnWeb=true"/>
    <hyperlink ref="A315" r:id="rId539" tooltip="Click once to display linked information. Click and hold to select this cell." display="http://stats.oecd.org/OECDStat_Metadata/ShowMetadata.ashx?Dataset=LFS_D&amp;Coords=[COUNTRY].[BEL]&amp;ShowOnWeb=true&amp;Lang=en"/>
    <hyperlink ref="E315" r:id="rId540" tooltip="Click once to display linked information. Click and hold to select this cell." display="http://stats.oecd.org/OECDStat_Metadata/ShowMetadata.ashx?Dataset=LFS_D&amp;Coords=[SERIES].[L],[SEX].[MW],[AGE].[1564],[FREQUENCY].[A],[COUNTRY].[BEL],[TIME].[1992]&amp;ShowOnWeb=true"/>
    <hyperlink ref="K315" r:id="rId541" tooltip="Click once to display linked information. Click and hold to select this cell." display="http://stats.oecd.org/OECDStat_Metadata/ShowMetadata.ashx?Dataset=LFS_D&amp;Coords=[SERIES].[L],[SEX].[MW],[AGE].[1564],[FREQUENCY].[A],[COUNTRY].[BEL],[TIME].[1998]&amp;ShowOnWeb=true"/>
    <hyperlink ref="L315" r:id="rId542" tooltip="Click once to display linked information. Click and hold to select this cell." display="http://stats.oecd.org/OECDStat_Metadata/ShowMetadata.ashx?Dataset=LFS_D&amp;Coords=[SERIES].[L],[SEX].[MW],[AGE].[1564],[FREQUENCY].[A],[COUNTRY].[BEL],[TIME].[1999]&amp;ShowOnWeb=true"/>
    <hyperlink ref="A316" r:id="rId543" tooltip="Click once to display linked information. Click and hold to select this cell." display="http://stats.oecd.org/OECDStat_Metadata/ShowMetadata.ashx?Dataset=LFS_D&amp;Coords=[COUNTRY].[CAN]&amp;ShowOnWeb=true&amp;Lang=en"/>
    <hyperlink ref="A317" r:id="rId544" tooltip="Click once to display linked information. Click and hold to select this cell." display="http://stats.oecd.org/OECDStat_Metadata/ShowMetadata.ashx?Dataset=LFS_D&amp;Coords=[COUNTRY].[CHL]&amp;ShowOnWeb=true&amp;Lang=en"/>
    <hyperlink ref="A318" r:id="rId545" tooltip="Click once to display linked information. Click and hold to select this cell." display="http://stats.oecd.org/OECDStat_Metadata/ShowMetadata.ashx?Dataset=LFS_D&amp;Coords=[COUNTRY].[CZE]&amp;ShowOnWeb=true&amp;Lang=en"/>
    <hyperlink ref="I318" r:id="rId546" tooltip="Click once to display linked information. Click and hold to select this cell." display="http://stats.oecd.org/OECDStat_Metadata/ShowMetadata.ashx?Dataset=LFS_D&amp;Coords=[SERIES].[L],[SEX].[MW],[AGE].[1564],[FREQUENCY].[A],[COUNTRY].[CZE],[TIME].[1996]&amp;ShowOnWeb=true"/>
    <hyperlink ref="J318" r:id="rId547" tooltip="Click once to display linked information. Click and hold to select this cell." display="http://stats.oecd.org/OECDStat_Metadata/ShowMetadata.ashx?Dataset=LFS_D&amp;Coords=[SERIES].[L],[SEX].[MW],[AGE].[1564],[FREQUENCY].[A],[COUNTRY].[CZE],[TIME].[1997]&amp;ShowOnWeb=true"/>
    <hyperlink ref="A319" r:id="rId548" tooltip="Click once to display linked information. Click and hold to select this cell." display="http://stats.oecd.org/OECDStat_Metadata/ShowMetadata.ashx?Dataset=LFS_D&amp;Coords=[COUNTRY].[DNK]&amp;ShowOnWeb=true&amp;Lang=en"/>
    <hyperlink ref="E319" r:id="rId549" tooltip="Click once to display linked information. Click and hold to select this cell." display="http://stats.oecd.org/OECDStat_Metadata/ShowMetadata.ashx?Dataset=LFS_D&amp;Coords=[SERIES].[L],[SEX].[MW],[AGE].[1564],[FREQUENCY].[A],[COUNTRY].[DNK],[TIME].[1992]&amp;ShowOnWeb=true"/>
    <hyperlink ref="A320" r:id="rId550" tooltip="Click once to display linked information. Click and hold to select this cell." display="http://stats.oecd.org/OECDStat_Metadata/ShowMetadata.ashx?Dataset=LFS_D&amp;Coords=[COUNTRY].[EST]&amp;ShowOnWeb=true&amp;Lang=en"/>
    <hyperlink ref="J320" r:id="rId551" tooltip="Click once to display linked information. Click and hold to select this cell." display="http://stats.oecd.org/OECDStat_Metadata/ShowMetadata.ashx?Dataset=LFS_D&amp;Coords=[SERIES].[L],[SEX].[MW],[AGE].[1564],[FREQUENCY].[A],[COUNTRY].[EST],[TIME].[1997]&amp;ShowOnWeb=true"/>
    <hyperlink ref="M320" r:id="rId552" tooltip="Click once to display linked information. Click and hold to select this cell." display="http://stats.oecd.org/OECDStat_Metadata/ShowMetadata.ashx?Dataset=LFS_D&amp;Coords=[SERIES].[L],[SEX].[MW],[AGE].[1564],[FREQUENCY].[A],[COUNTRY].[EST],[TIME].[2000]&amp;ShowOnWeb=true"/>
    <hyperlink ref="A321" r:id="rId553" tooltip="Click once to display linked information. Click and hold to select this cell." display="http://stats.oecd.org/OECDStat_Metadata/ShowMetadata.ashx?Dataset=LFS_D&amp;Coords=[COUNTRY].[FIN]&amp;ShowOnWeb=true&amp;Lang=en"/>
    <hyperlink ref="L321" r:id="rId554" tooltip="Click once to display linked information. Click and hold to select this cell." display="http://stats.oecd.org/OECDStat_Metadata/ShowMetadata.ashx?Dataset=LFS_D&amp;Coords=[SERIES].[L],[SEX].[MW],[AGE].[1564],[FREQUENCY].[A],[COUNTRY].[FIN],[TIME].[1999]&amp;ShowOnWeb=true"/>
    <hyperlink ref="A322" r:id="rId555" tooltip="Click once to display linked information. Click and hold to select this cell." display="http://stats.oecd.org/OECDStat_Metadata/ShowMetadata.ashx?Dataset=LFS_D&amp;Coords=[COUNTRY].[FRA]&amp;ShowOnWeb=true&amp;Lang=en"/>
    <hyperlink ref="O322" r:id="rId556" tooltip="Click once to display linked information. Click and hold to select this cell." display="http://stats.oecd.org/OECDStat_Metadata/ShowMetadata.ashx?Dataset=LFS_D&amp;Coords=[SERIES].[L],[SEX].[MW],[AGE].[1564],[FREQUENCY].[A],[COUNTRY].[FRA],[TIME].[2002]&amp;ShowOnWeb=true"/>
    <hyperlink ref="A323" r:id="rId557" tooltip="Click once to display linked information. Click and hold to select this cell." display="http://stats.oecd.org/OECDStat_Metadata/ShowMetadata.ashx?Dataset=LFS_D&amp;Coords=[COUNTRY].[DEU]&amp;ShowOnWeb=true&amp;Lang=en"/>
    <hyperlink ref="D323" r:id="rId558" tooltip="Click once to display linked information. Click and hold to select this cell." display="http://stats.oecd.org/OECDStat_Metadata/ShowMetadata.ashx?Dataset=LFS_D&amp;Coords=[SERIES].[L],[SEX].[MW],[AGE].[1564],[FREQUENCY].[A],[COUNTRY].[DEU],[TIME].[1991]&amp;ShowOnWeb=true"/>
    <hyperlink ref="K323" r:id="rId559" tooltip="Click once to display linked information. Click and hold to select this cell." display="http://stats.oecd.org/OECDStat_Metadata/ShowMetadata.ashx?Dataset=LFS_D&amp;Coords=[SERIES].[L],[SEX].[MW],[AGE].[1564],[FREQUENCY].[A],[COUNTRY].[DEU],[TIME].[1998]&amp;ShowOnWeb=true"/>
    <hyperlink ref="Q323" r:id="rId560" tooltip="Click once to display linked information. Click and hold to select this cell." display="http://stats.oecd.org/OECDStat_Metadata/ShowMetadata.ashx?Dataset=LFS_D&amp;Coords=[SERIES].[L],[SEX].[MW],[AGE].[1564],[FREQUENCY].[A],[COUNTRY].[DEU],[TIME].[2004]&amp;ShowOnWeb=true"/>
    <hyperlink ref="W323" r:id="rId561" tooltip="Click once to display linked information. Click and hold to select this cell." display="http://stats.oecd.org/OECDStat_Metadata/ShowMetadata.ashx?Dataset=LFS_D&amp;Coords=[SERIES].[L],[SEX].[MW],[AGE].[1564],[FREQUENCY].[A],[COUNTRY].[DEU],[TIME].[2010]&amp;ShowOnWeb=true"/>
    <hyperlink ref="A324" r:id="rId562" tooltip="Click once to display linked information. Click and hold to select this cell." display="http://stats.oecd.org/OECDStat_Metadata/ShowMetadata.ashx?Dataset=LFS_D&amp;Coords=[COUNTRY].[GRC]&amp;ShowOnWeb=true&amp;Lang=en"/>
    <hyperlink ref="E324" r:id="rId563" tooltip="Click once to display linked information. Click and hold to select this cell." display="http://stats.oecd.org/OECDStat_Metadata/ShowMetadata.ashx?Dataset=LFS_D&amp;Coords=[SERIES].[L],[SEX].[MW],[AGE].[1564],[FREQUENCY].[A],[COUNTRY].[GRC],[TIME].[1992]&amp;ShowOnWeb=true"/>
    <hyperlink ref="J324" r:id="rId564" tooltip="Click once to display linked information. Click and hold to select this cell." display="http://stats.oecd.org/OECDStat_Metadata/ShowMetadata.ashx?Dataset=LFS_D&amp;Coords=[SERIES].[L],[SEX].[MW],[AGE].[1564],[FREQUENCY].[A],[COUNTRY].[GRC],[TIME].[1997]&amp;ShowOnWeb=true"/>
    <hyperlink ref="A325" r:id="rId565" tooltip="Click once to display linked information. Click and hold to select this cell." display="http://stats.oecd.org/OECDStat_Metadata/ShowMetadata.ashx?Dataset=LFS_D&amp;Coords=[COUNTRY].[HUN]&amp;ShowOnWeb=true&amp;Lang=en"/>
    <hyperlink ref="G325" r:id="rId566" tooltip="Click once to display linked information. Click and hold to select this cell." display="http://stats.oecd.org/OECDStat_Metadata/ShowMetadata.ashx?Dataset=LFS_D&amp;Coords=[SERIES].[L],[SEX].[MW],[AGE].[1564],[FREQUENCY].[A],[COUNTRY].[HUN],[TIME].[1994]&amp;ShowOnWeb=true"/>
    <hyperlink ref="O325" r:id="rId567" tooltip="Click once to display linked information. Click and hold to select this cell." display="http://stats.oecd.org/OECDStat_Metadata/ShowMetadata.ashx?Dataset=LFS_D&amp;Coords=[SERIES].[L],[SEX].[MW],[AGE].[1564],[FREQUENCY].[A],[COUNTRY].[HUN],[TIME].[2002]&amp;ShowOnWeb=true"/>
    <hyperlink ref="A326" r:id="rId568" tooltip="Click once to display linked information. Click and hold to select this cell." display="http://stats.oecd.org/OECDStat_Metadata/ShowMetadata.ashx?Dataset=LFS_D&amp;Coords=[COUNTRY].[ISL]&amp;ShowOnWeb=true&amp;Lang=en"/>
    <hyperlink ref="D326" r:id="rId569" tooltip="Click once to display linked information. Click and hold to select this cell." display="http://stats.oecd.org/OECDStat_Metadata/ShowMetadata.ashx?Dataset=LFS_D&amp;Coords=[SERIES].[L],[SEX].[MW],[AGE].[1564],[FREQUENCY].[A],[COUNTRY].[ISL],[TIME].[1991]&amp;ShowOnWeb=true"/>
    <hyperlink ref="P326" r:id="rId570" tooltip="Click once to display linked information. Click and hold to select this cell." display="http://stats.oecd.org/OECDStat_Metadata/ShowMetadata.ashx?Dataset=LFS_D&amp;Coords=[SERIES].[L],[SEX].[MW],[AGE].[1564],[FREQUENCY].[A],[COUNTRY].[ISL],[TIME].[2003]&amp;ShowOnWeb=true"/>
    <hyperlink ref="A327" r:id="rId571" tooltip="Click once to display linked information. Click and hold to select this cell." display="http://stats.oecd.org/OECDStat_Metadata/ShowMetadata.ashx?Dataset=LFS_D&amp;Coords=[COUNTRY].[IRL]&amp;ShowOnWeb=true&amp;Lang=en"/>
    <hyperlink ref="J327" r:id="rId572" tooltip="Click once to display linked information. Click and hold to select this cell." display="http://stats.oecd.org/OECDStat_Metadata/ShowMetadata.ashx?Dataset=LFS_D&amp;Coords=[SERIES].[L],[SEX].[MW],[AGE].[1564],[FREQUENCY].[A],[COUNTRY].[IRL],[TIME].[1997]&amp;ShowOnWeb=true"/>
    <hyperlink ref="K327" r:id="rId573" tooltip="Click once to display linked information. Click and hold to select this cell." display="http://stats.oecd.org/OECDStat_Metadata/ShowMetadata.ashx?Dataset=LFS_D&amp;Coords=[SERIES].[L],[SEX].[MW],[AGE].[1564],[FREQUENCY].[A],[COUNTRY].[IRL],[TIME].[1998]&amp;ShowOnWeb=true"/>
    <hyperlink ref="A328" r:id="rId574" tooltip="Click once to display linked information. Click and hold to select this cell." display="http://stats.oecd.org/OECDStat_Metadata/ShowMetadata.ashx?Dataset=LFS_D&amp;Coords=[COUNTRY].[ISR]&amp;ShowOnWeb=true&amp;Lang=en"/>
    <hyperlink ref="A329" r:id="rId575" tooltip="Click once to display linked information. Click and hold to select this cell." display="http://stats.oecd.org/OECDStat_Metadata/ShowMetadata.ashx?Dataset=LFS_D&amp;Coords=[COUNTRY].[ITA]&amp;ShowOnWeb=true&amp;Lang=en"/>
    <hyperlink ref="F329" r:id="rId576" tooltip="Click once to display linked information. Click and hold to select this cell." display="http://stats.oecd.org/OECDStat_Metadata/ShowMetadata.ashx?Dataset=LFS_D&amp;Coords=[SERIES].[L],[SEX].[MW],[AGE].[1564],[FREQUENCY].[A],[COUNTRY].[ITA],[TIME].[1993]&amp;ShowOnWeb=true"/>
    <hyperlink ref="P329" r:id="rId577" tooltip="Click once to display linked information. Click and hold to select this cell." display="http://stats.oecd.org/OECDStat_Metadata/ShowMetadata.ashx?Dataset=LFS_D&amp;Coords=[SERIES].[L],[SEX].[MW],[AGE].[1564],[FREQUENCY].[A],[COUNTRY].[ITA],[TIME].[2003]&amp;ShowOnWeb=true"/>
    <hyperlink ref="Q329" r:id="rId578" tooltip="Click once to display linked information. Click and hold to select this cell." display="http://stats.oecd.org/OECDStat_Metadata/ShowMetadata.ashx?Dataset=LFS_D&amp;Coords=[SERIES].[L],[SEX].[MW],[AGE].[1564],[FREQUENCY].[A],[COUNTRY].[ITA],[TIME].[2004]&amp;ShowOnWeb=true"/>
    <hyperlink ref="A330" r:id="rId579" tooltip="Click once to display linked information. Click and hold to select this cell." display="http://stats.oecd.org/OECDStat_Metadata/ShowMetadata.ashx?Dataset=LFS_D&amp;Coords=[COUNTRY].[JPN]&amp;ShowOnWeb=true&amp;Lang=en"/>
    <hyperlink ref="A331" r:id="rId580" tooltip="Click once to display linked information. Click and hold to select this cell." display="http://stats.oecd.org/OECDStat_Metadata/ShowMetadata.ashx?Dataset=LFS_D&amp;Coords=[COUNTRY].[KOR]&amp;ShowOnWeb=true&amp;Lang=en"/>
    <hyperlink ref="L331" r:id="rId581" tooltip="Click once to display linked information. Click and hold to select this cell." display="http://stats.oecd.org/OECDStat_Metadata/ShowMetadata.ashx?Dataset=LFS_D&amp;Coords=[SERIES].[L],[SEX].[MW],[AGE].[1564],[FREQUENCY].[A],[COUNTRY].[KOR],[TIME].[1999]&amp;ShowOnWeb=true"/>
    <hyperlink ref="R331" r:id="rId582" tooltip="Click once to display linked information. Click and hold to select this cell." display="http://stats.oecd.org/OECDStat_Metadata/ShowMetadata.ashx?Dataset=LFS_D&amp;Coords=[SERIES].[L],[SEX].[MW],[AGE].[1564],[FREQUENCY].[A],[COUNTRY].[KOR],[TIME].[2005]&amp;ShowOnWeb=true"/>
    <hyperlink ref="A333" r:id="rId583" tooltip="Click once to display linked information. Click and hold to select this cell." display="http://stats.oecd.org/OECDStat_Metadata/ShowMetadata.ashx?Dataset=LFS_D&amp;Coords=[COUNTRY].[LUX]&amp;ShowOnWeb=true&amp;Lang=en"/>
    <hyperlink ref="E333" r:id="rId584" tooltip="Click once to display linked information. Click and hold to select this cell." display="http://stats.oecd.org/OECDStat_Metadata/ShowMetadata.ashx?Dataset=LFS_D&amp;Coords=[SERIES].[L],[SEX].[MW],[AGE].[1564],[FREQUENCY].[A],[COUNTRY].[LUX],[TIME].[1992]&amp;ShowOnWeb=true"/>
    <hyperlink ref="O333" r:id="rId585" tooltip="Click once to display linked information. Click and hold to select this cell." display="http://stats.oecd.org/OECDStat_Metadata/ShowMetadata.ashx?Dataset=LFS_D&amp;Coords=[SERIES].[L],[SEX].[MW],[AGE].[1564],[FREQUENCY].[A],[COUNTRY].[LUX],[TIME].[2002]&amp;ShowOnWeb=true"/>
    <hyperlink ref="P333" r:id="rId586" tooltip="Click once to display linked information. Click and hold to select this cell." display="http://stats.oecd.org/OECDStat_Metadata/ShowMetadata.ashx?Dataset=LFS_D&amp;Coords=[SERIES].[L],[SEX].[MW],[AGE].[1564],[FREQUENCY].[A],[COUNTRY].[LUX],[TIME].[2003]&amp;ShowOnWeb=true"/>
    <hyperlink ref="A334" r:id="rId587" tooltip="Click once to display linked information. Click and hold to select this cell." display="http://stats.oecd.org/OECDStat_Metadata/ShowMetadata.ashx?Dataset=LFS_D&amp;Coords=[COUNTRY].[MEX]&amp;ShowOnWeb=true&amp;Lang=en"/>
    <hyperlink ref="E334" r:id="rId588" tooltip="Click once to display linked information. Click and hold to select this cell." display="http://stats.oecd.org/OECDStat_Metadata/ShowMetadata.ashx?Dataset=LFS_D&amp;Coords=[SERIES].[L],[SEX].[MW],[AGE].[1564],[FREQUENCY].[A],[COUNTRY].[MEX],[TIME].[1992]&amp;ShowOnWeb=true"/>
    <hyperlink ref="G334" r:id="rId589" tooltip="Click once to display linked information. Click and hold to select this cell." display="http://stats.oecd.org/OECDStat_Metadata/ShowMetadata.ashx?Dataset=LFS_D&amp;Coords=[SERIES].[L],[SEX].[MW],[AGE].[1564],[FREQUENCY].[A],[COUNTRY].[MEX],[TIME].[1994]&amp;ShowOnWeb=true"/>
    <hyperlink ref="M334" r:id="rId590" tooltip="Click once to display linked information. Click and hold to select this cell." display="http://stats.oecd.org/OECDStat_Metadata/ShowMetadata.ashx?Dataset=LFS_D&amp;Coords=[SERIES].[L],[SEX].[MW],[AGE].[1564],[FREQUENCY].[A],[COUNTRY].[MEX],[TIME].[2000]&amp;ShowOnWeb=true"/>
    <hyperlink ref="A335" r:id="rId591" tooltip="Click once to display linked information. Click and hold to select this cell." display="http://stats.oecd.org/OECDStat_Metadata/ShowMetadata.ashx?Dataset=LFS_D&amp;Coords=[COUNTRY].[NLD]&amp;ShowOnWeb=true&amp;Lang=en"/>
    <hyperlink ref="A336" r:id="rId592" tooltip="Click once to display linked information. Click and hold to select this cell." display="http://stats.oecd.org/OECDStat_Metadata/ShowMetadata.ashx?Dataset=LFS_D&amp;Coords=[COUNTRY].[NZL]&amp;ShowOnWeb=true&amp;Lang=en"/>
    <hyperlink ref="K336" r:id="rId593" tooltip="Click once to display linked information. Click and hold to select this cell." display="http://stats.oecd.org/OECDStat_Metadata/ShowMetadata.ashx?Dataset=LFS_D&amp;Coords=[SERIES].[L],[SEX].[MW],[AGE].[1564],[FREQUENCY].[A],[COUNTRY].[NZL],[TIME].[1998]&amp;ShowOnWeb=true"/>
    <hyperlink ref="A337" r:id="rId594" tooltip="Click once to display linked information. Click and hold to select this cell." display="http://stats.oecd.org/OECDStat_Metadata/ShowMetadata.ashx?Dataset=LFS_D&amp;Coords=[COUNTRY].[NOR]&amp;ShowOnWeb=true&amp;Lang=en"/>
    <hyperlink ref="H337" r:id="rId595" tooltip="Click once to display linked information. Click and hold to select this cell." display="http://stats.oecd.org/OECDStat_Metadata/ShowMetadata.ashx?Dataset=LFS_D&amp;Coords=[SERIES].[L],[SEX].[MW],[AGE].[1564],[FREQUENCY].[A],[COUNTRY].[NOR],[TIME].[1995]&amp;ShowOnWeb=true"/>
    <hyperlink ref="I337" r:id="rId596" tooltip="Click once to display linked information. Click and hold to select this cell." display="http://stats.oecd.org/OECDStat_Metadata/ShowMetadata.ashx?Dataset=LFS_D&amp;Coords=[SERIES].[L],[SEX].[MW],[AGE].[1564],[FREQUENCY].[A],[COUNTRY].[NOR],[TIME].[1996]&amp;ShowOnWeb=true"/>
    <hyperlink ref="A338" r:id="rId597" tooltip="Click once to display linked information. Click and hold to select this cell." display="http://stats.oecd.org/OECDStat_Metadata/ShowMetadata.ashx?Dataset=LFS_D&amp;Coords=[COUNTRY].[POL]&amp;ShowOnWeb=true&amp;Lang=en"/>
    <hyperlink ref="E338" r:id="rId598" tooltip="Click once to display linked information. Click and hold to select this cell." display="http://stats.oecd.org/OECDStat_Metadata/ShowMetadata.ashx?Dataset=LFS_D&amp;Coords=[SERIES].[L],[SEX].[MW],[AGE].[1564],[FREQUENCY].[A],[COUNTRY].[POL],[TIME].[1992]&amp;ShowOnWeb=true"/>
    <hyperlink ref="L338" r:id="rId599" tooltip="Click once to display linked information. Click and hold to select this cell." display="http://stats.oecd.org/OECDStat_Metadata/ShowMetadata.ashx?Dataset=LFS_D&amp;Coords=[SERIES].[L],[SEX].[MW],[AGE].[1564],[FREQUENCY].[A],[COUNTRY].[POL],[TIME].[1999]&amp;ShowOnWeb=true"/>
    <hyperlink ref="M338" r:id="rId600" tooltip="Click once to display linked information. Click and hold to select this cell." display="http://stats.oecd.org/OECDStat_Metadata/ShowMetadata.ashx?Dataset=LFS_D&amp;Coords=[SERIES].[L],[SEX].[MW],[AGE].[1564],[FREQUENCY].[A],[COUNTRY].[POL],[TIME].[2000]&amp;ShowOnWeb=true"/>
    <hyperlink ref="O338" r:id="rId601" tooltip="Click once to display linked information. Click and hold to select this cell." display="http://stats.oecd.org/OECDStat_Metadata/ShowMetadata.ashx?Dataset=LFS_D&amp;Coords=[SERIES].[L],[SEX].[MW],[AGE].[1564],[FREQUENCY].[A],[COUNTRY].[POL],[TIME].[2002]&amp;ShowOnWeb=true"/>
    <hyperlink ref="A339" r:id="rId602" tooltip="Click once to display linked information. Click and hold to select this cell." display="http://stats.oecd.org/OECDStat_Metadata/ShowMetadata.ashx?Dataset=LFS_D&amp;Coords=[COUNTRY].[PRT]&amp;ShowOnWeb=true&amp;Lang=en"/>
    <hyperlink ref="D339" r:id="rId603" tooltip="Click once to display linked information. Click and hold to select this cell." display="http://stats.oecd.org/OECDStat_Metadata/ShowMetadata.ashx?Dataset=LFS_D&amp;Coords=[SERIES].[L],[SEX].[MW],[AGE].[1564],[FREQUENCY].[A],[COUNTRY].[PRT],[TIME].[1991]&amp;ShowOnWeb=true"/>
    <hyperlink ref="J339" r:id="rId604" tooltip="Click once to display linked information. Click and hold to select this cell." display="http://stats.oecd.org/OECDStat_Metadata/ShowMetadata.ashx?Dataset=LFS_D&amp;Coords=[SERIES].[L],[SEX].[MW],[AGE].[1564],[FREQUENCY].[A],[COUNTRY].[PRT],[TIME].[1997]&amp;ShowOnWeb=true"/>
    <hyperlink ref="K339" r:id="rId605" tooltip="Click once to display linked information. Click and hold to select this cell." display="http://stats.oecd.org/OECDStat_Metadata/ShowMetadata.ashx?Dataset=LFS_D&amp;Coords=[SERIES].[L],[SEX].[MW],[AGE].[1564],[FREQUENCY].[A],[COUNTRY].[PRT],[TIME].[1998]&amp;ShowOnWeb=true"/>
    <hyperlink ref="A340" r:id="rId606" tooltip="Click once to display linked information. Click and hold to select this cell." display="http://stats.oecd.org/OECDStat_Metadata/ShowMetadata.ashx?Dataset=LFS_D&amp;Coords=[COUNTRY].[SVK]&amp;ShowOnWeb=true&amp;Lang=en"/>
    <hyperlink ref="J340" r:id="rId607" tooltip="Click once to display linked information. Click and hold to select this cell." display="http://stats.oecd.org/OECDStat_Metadata/ShowMetadata.ashx?Dataset=LFS_D&amp;Coords=[SERIES].[L],[SEX].[MW],[AGE].[1564],[FREQUENCY].[A],[COUNTRY].[SVK],[TIME].[1997]&amp;ShowOnWeb=true"/>
    <hyperlink ref="L340" r:id="rId608" tooltip="Click once to display linked information. Click and hold to select this cell." display="http://stats.oecd.org/OECDStat_Metadata/ShowMetadata.ashx?Dataset=LFS_D&amp;Coords=[SERIES].[L],[SEX].[MW],[AGE].[1564],[FREQUENCY].[A],[COUNTRY].[SVK],[TIME].[1999]&amp;ShowOnWeb=true"/>
    <hyperlink ref="O340" r:id="rId609" tooltip="Click once to display linked information. Click and hold to select this cell." display="http://stats.oecd.org/OECDStat_Metadata/ShowMetadata.ashx?Dataset=LFS_D&amp;Coords=[SERIES].[L],[SEX].[MW],[AGE].[1564],[FREQUENCY].[A],[COUNTRY].[SVK],[TIME].[2002]&amp;ShowOnWeb=true"/>
    <hyperlink ref="A342" r:id="rId610" tooltip="Click once to display linked information. Click and hold to select this cell." display="http://stats.oecd.org/OECDStat_Metadata/ShowMetadata.ashx?Dataset=LFS_D&amp;Coords=[COUNTRY].[ESP]&amp;ShowOnWeb=true&amp;Lang=en"/>
    <hyperlink ref="D342" r:id="rId611" tooltip="Click once to display linked information. Click and hold to select this cell." display="http://stats.oecd.org/OECDStat_Metadata/ShowMetadata.ashx?Dataset=LFS_D&amp;Coords=[SERIES].[L],[SEX].[MW],[AGE].[1564],[FREQUENCY].[A],[COUNTRY].[ESP],[TIME].[1991]&amp;ShowOnWeb=true"/>
    <hyperlink ref="H342" r:id="rId612" tooltip="Click once to display linked information. Click and hold to select this cell." display="http://stats.oecd.org/OECDStat_Metadata/ShowMetadata.ashx?Dataset=LFS_D&amp;Coords=[SERIES].[L],[SEX].[MW],[AGE].[1564],[FREQUENCY].[A],[COUNTRY].[ESP],[TIME].[1995]&amp;ShowOnWeb=true"/>
    <hyperlink ref="K342" r:id="rId613" tooltip="Click once to display linked information. Click and hold to select this cell." display="http://stats.oecd.org/OECDStat_Metadata/ShowMetadata.ashx?Dataset=LFS_D&amp;Coords=[SERIES].[L],[SEX].[MW],[AGE].[1564],[FREQUENCY].[A],[COUNTRY].[ESP],[TIME].[1998]&amp;ShowOnWeb=true"/>
    <hyperlink ref="L342" r:id="rId614" tooltip="Click once to display linked information. Click and hold to select this cell." display="http://stats.oecd.org/OECDStat_Metadata/ShowMetadata.ashx?Dataset=LFS_D&amp;Coords=[SERIES].[L],[SEX].[MW],[AGE].[1564],[FREQUENCY].[A],[COUNTRY].[ESP],[TIME].[1999]&amp;ShowOnWeb=true"/>
    <hyperlink ref="M342" r:id="rId615" tooltip="Click once to display linked information. Click and hold to select this cell." display="http://stats.oecd.org/OECDStat_Metadata/ShowMetadata.ashx?Dataset=LFS_D&amp;Coords=[SERIES].[L],[SEX].[MW],[AGE].[1564],[FREQUENCY].[A],[COUNTRY].[ESP],[TIME].[2000]&amp;ShowOnWeb=true"/>
    <hyperlink ref="Q342" r:id="rId616" tooltip="Click once to display linked information. Click and hold to select this cell." display="http://stats.oecd.org/OECDStat_Metadata/ShowMetadata.ashx?Dataset=LFS_D&amp;Coords=[SERIES].[L],[SEX].[MW],[AGE].[1564],[FREQUENCY].[A],[COUNTRY].[ESP],[TIME].[2004]&amp;ShowOnWeb=true"/>
    <hyperlink ref="U342" r:id="rId617" tooltip="Click once to display linked information. Click and hold to select this cell." display="http://stats.oecd.org/OECDStat_Metadata/ShowMetadata.ashx?Dataset=LFS_D&amp;Coords=[SERIES].[L],[SEX].[MW],[AGE].[1564],[FREQUENCY].[A],[COUNTRY].[ESP],[TIME].[2008]&amp;ShowOnWeb=true"/>
    <hyperlink ref="V342" r:id="rId618" tooltip="Click once to display linked information. Click and hold to select this cell." display="http://stats.oecd.org/OECDStat_Metadata/ShowMetadata.ashx?Dataset=LFS_D&amp;Coords=[SERIES].[L],[SEX].[MW],[AGE].[1564],[FREQUENCY].[A],[COUNTRY].[ESP],[TIME].[2009]&amp;ShowOnWeb=true"/>
    <hyperlink ref="A343" r:id="rId619" tooltip="Click once to display linked information. Click and hold to select this cell." display="http://stats.oecd.org/OECDStat_Metadata/ShowMetadata.ashx?Dataset=LFS_D&amp;Coords=[COUNTRY].[SWE]&amp;ShowOnWeb=true&amp;Lang=en"/>
    <hyperlink ref="F343" r:id="rId620" tooltip="Click once to display linked information. Click and hold to select this cell." display="http://stats.oecd.org/OECDStat_Metadata/ShowMetadata.ashx?Dataset=LFS_D&amp;Coords=[SERIES].[L],[SEX].[MW],[AGE].[1564],[FREQUENCY].[A],[COUNTRY].[SWE],[TIME].[1993]&amp;ShowOnWeb=true"/>
    <hyperlink ref="Q343" r:id="rId621" tooltip="Click once to display linked information. Click and hold to select this cell." display="http://stats.oecd.org/OECDStat_Metadata/ShowMetadata.ashx?Dataset=LFS_D&amp;Coords=[SERIES].[L],[SEX].[MW],[AGE].[1564],[FREQUENCY].[A],[COUNTRY].[SWE],[TIME].[2004]&amp;ShowOnWeb=true"/>
    <hyperlink ref="A344" r:id="rId622" tooltip="Click once to display linked information. Click and hold to select this cell." display="http://stats.oecd.org/OECDStat_Metadata/ShowMetadata.ashx?Dataset=LFS_D&amp;Coords=[COUNTRY].[CHE]&amp;ShowOnWeb=true&amp;Lang=en"/>
    <hyperlink ref="A345" r:id="rId623" tooltip="Click once to display linked information. Click and hold to select this cell." display="http://stats.oecd.org/OECDStat_Metadata/ShowMetadata.ashx?Dataset=LFS_D&amp;Coords=[COUNTRY].[TUR]&amp;ShowOnWeb=true&amp;Lang=en"/>
    <hyperlink ref="M345" r:id="rId624" tooltip="Click once to display linked information. Click and hold to select this cell." display="http://stats.oecd.org/OECDStat_Metadata/ShowMetadata.ashx?Dataset=LFS_D&amp;Coords=[SERIES].[L],[SEX].[MW],[AGE].[1564],[FREQUENCY].[A],[COUNTRY].[TUR],[TIME].[2000]&amp;ShowOnWeb=true"/>
    <hyperlink ref="A346" r:id="rId625" tooltip="Click once to display linked information. Click and hold to select this cell." display="http://stats.oecd.org/OECDStat_Metadata/ShowMetadata.ashx?Dataset=LFS_D&amp;Coords=[COUNTRY].[GBR]&amp;ShowOnWeb=true&amp;Lang=en"/>
    <hyperlink ref="F346" r:id="rId626" tooltip="Click once to display linked information. Click and hold to select this cell." display="http://stats.oecd.org/OECDStat_Metadata/ShowMetadata.ashx?Dataset=LFS_D&amp;Coords=[SERIES].[L],[SEX].[MW],[AGE].[1564],[FREQUENCY].[A],[COUNTRY].[GBR],[TIME].[1993]&amp;ShowOnWeb=true"/>
    <hyperlink ref="A347" r:id="rId627" tooltip="Click once to display linked information. Click and hold to select this cell." display="http://stats.oecd.org/OECDStat_Metadata/ShowMetadata.ashx?Dataset=LFS_D&amp;Coords=[COUNTRY].[USA]&amp;ShowOnWeb=true&amp;Lang=en"/>
    <hyperlink ref="G347" r:id="rId628" tooltip="Click once to display linked information. Click and hold to select this cell." display="http://stats.oecd.org/OECDStat_Metadata/ShowMetadata.ashx?Dataset=LFS_D&amp;Coords=[SERIES].[L],[SEX].[MW],[AGE].[1564],[FREQUENCY].[A],[COUNTRY].[USA],[TIME].[1994]&amp;ShowOnWeb=true"/>
    <hyperlink ref="M347" r:id="rId629" tooltip="Click once to display linked information. Click and hold to select this cell." display="http://stats.oecd.org/OECDStat_Metadata/ShowMetadata.ashx?Dataset=LFS_D&amp;Coords=[SERIES].[L],[SEX].[MW],[AGE].[1564],[FREQUENCY].[A],[COUNTRY].[USA],[TIME].[2000]&amp;ShowOnWeb=true"/>
    <hyperlink ref="A348" r:id="rId630" tooltip="Click once to display linked information. Click and hold to select this cell." display="http://stats.oecd.org/OECDStat_Metadata/ShowMetadata.ashx?Dataset=LFS_D&amp;Coords=[COUNTRY].[OECD]&amp;ShowOnWeb=true&amp;Lang=en"/>
    <hyperlink ref="A361" r:id="rId631" tooltip="Click once to display linked information. Click and hold to select this cell." display="http://stats.oecd.org/OECDStat_Metadata/ShowMetadata.ashx?Dataset=LFS_D&amp;Coords=[COUNTRY].[AUS]&amp;ShowOnWeb=true&amp;Lang=en"/>
    <hyperlink ref="A362" r:id="rId632" tooltip="Click once to display linked information. Click and hold to select this cell." display="http://stats.oecd.org/OECDStat_Metadata/ShowMetadata.ashx?Dataset=LFS_D&amp;Coords=[COUNTRY].[AUT]&amp;ShowOnWeb=true&amp;Lang=en"/>
    <hyperlink ref="A363" r:id="rId633" tooltip="Click once to display linked information. Click and hold to select this cell." display="http://stats.oecd.org/OECDStat_Metadata/ShowMetadata.ashx?Dataset=LFS_D&amp;Coords=[COUNTRY].[BEL]&amp;ShowOnWeb=true&amp;Lang=en"/>
    <hyperlink ref="A364" r:id="rId634" tooltip="Click once to display linked information. Click and hold to select this cell." display="http://stats.oecd.org/OECDStat_Metadata/ShowMetadata.ashx?Dataset=LFS_D&amp;Coords=[COUNTRY].[CAN]&amp;ShowOnWeb=true&amp;Lang=en"/>
    <hyperlink ref="A365" r:id="rId635" tooltip="Click once to display linked information. Click and hold to select this cell." display="http://stats.oecd.org/OECDStat_Metadata/ShowMetadata.ashx?Dataset=LFS_D&amp;Coords=[COUNTRY].[CHL]&amp;ShowOnWeb=true&amp;Lang=en"/>
    <hyperlink ref="A366" r:id="rId636" tooltip="Click once to display linked information. Click and hold to select this cell." display="http://stats.oecd.org/OECDStat_Metadata/ShowMetadata.ashx?Dataset=LFS_D&amp;Coords=[COUNTRY].[CZE]&amp;ShowOnWeb=true&amp;Lang=en"/>
    <hyperlink ref="A367" r:id="rId637" tooltip="Click once to display linked information. Click and hold to select this cell." display="http://stats.oecd.org/OECDStat_Metadata/ShowMetadata.ashx?Dataset=LFS_D&amp;Coords=[COUNTRY].[DNK]&amp;ShowOnWeb=true&amp;Lang=en"/>
    <hyperlink ref="A368" r:id="rId638" tooltip="Click once to display linked information. Click and hold to select this cell." display="http://stats.oecd.org/OECDStat_Metadata/ShowMetadata.ashx?Dataset=LFS_D&amp;Coords=[COUNTRY].[EST]&amp;ShowOnWeb=true&amp;Lang=en"/>
    <hyperlink ref="A369" r:id="rId639" tooltip="Click once to display linked information. Click and hold to select this cell." display="http://stats.oecd.org/OECDStat_Metadata/ShowMetadata.ashx?Dataset=LFS_D&amp;Coords=[COUNTRY].[FIN]&amp;ShowOnWeb=true&amp;Lang=en"/>
    <hyperlink ref="A370" r:id="rId640" tooltip="Click once to display linked information. Click and hold to select this cell." display="http://stats.oecd.org/OECDStat_Metadata/ShowMetadata.ashx?Dataset=LFS_D&amp;Coords=[COUNTRY].[FRA]&amp;ShowOnWeb=true&amp;Lang=en"/>
    <hyperlink ref="A371" r:id="rId641" tooltip="Click once to display linked information. Click and hold to select this cell." display="http://stats.oecd.org/OECDStat_Metadata/ShowMetadata.ashx?Dataset=LFS_D&amp;Coords=[COUNTRY].[DEU]&amp;ShowOnWeb=true&amp;Lang=en"/>
    <hyperlink ref="A372" r:id="rId642" tooltip="Click once to display linked information. Click and hold to select this cell." display="http://stats.oecd.org/OECDStat_Metadata/ShowMetadata.ashx?Dataset=LFS_D&amp;Coords=[COUNTRY].[GRC]&amp;ShowOnWeb=true&amp;Lang=en"/>
    <hyperlink ref="A373" r:id="rId643" tooltip="Click once to display linked information. Click and hold to select this cell." display="http://stats.oecd.org/OECDStat_Metadata/ShowMetadata.ashx?Dataset=LFS_D&amp;Coords=[COUNTRY].[HUN]&amp;ShowOnWeb=true&amp;Lang=en"/>
    <hyperlink ref="A374" r:id="rId644" tooltip="Click once to display linked information. Click and hold to select this cell." display="http://stats.oecd.org/OECDStat_Metadata/ShowMetadata.ashx?Dataset=LFS_D&amp;Coords=[COUNTRY].[ISL]&amp;ShowOnWeb=true&amp;Lang=en"/>
    <hyperlink ref="A375" r:id="rId645" tooltip="Click once to display linked information. Click and hold to select this cell." display="http://stats.oecd.org/OECDStat_Metadata/ShowMetadata.ashx?Dataset=LFS_D&amp;Coords=[COUNTRY].[IRL]&amp;ShowOnWeb=true&amp;Lang=en"/>
    <hyperlink ref="A376" r:id="rId646" tooltip="Click once to display linked information. Click and hold to select this cell." display="http://stats.oecd.org/OECDStat_Metadata/ShowMetadata.ashx?Dataset=LFS_D&amp;Coords=[COUNTRY].[ISR]&amp;ShowOnWeb=true&amp;Lang=en"/>
    <hyperlink ref="A377" r:id="rId647" tooltip="Click once to display linked information. Click and hold to select this cell." display="http://stats.oecd.org/OECDStat_Metadata/ShowMetadata.ashx?Dataset=LFS_D&amp;Coords=[COUNTRY].[ITA]&amp;ShowOnWeb=true&amp;Lang=en"/>
    <hyperlink ref="A378" r:id="rId648" tooltip="Click once to display linked information. Click and hold to select this cell." display="http://stats.oecd.org/OECDStat_Metadata/ShowMetadata.ashx?Dataset=LFS_D&amp;Coords=[COUNTRY].[JPN]&amp;ShowOnWeb=true&amp;Lang=en"/>
    <hyperlink ref="A379" r:id="rId649" tooltip="Click once to display linked information. Click and hold to select this cell." display="http://stats.oecd.org/OECDStat_Metadata/ShowMetadata.ashx?Dataset=LFS_D&amp;Coords=[COUNTRY].[KOR]&amp;ShowOnWeb=true&amp;Lang=en"/>
    <hyperlink ref="A381" r:id="rId650" tooltip="Click once to display linked information. Click and hold to select this cell." display="http://stats.oecd.org/OECDStat_Metadata/ShowMetadata.ashx?Dataset=LFS_D&amp;Coords=[COUNTRY].[LUX]&amp;ShowOnWeb=true&amp;Lang=en"/>
    <hyperlink ref="A382" r:id="rId651" tooltip="Click once to display linked information. Click and hold to select this cell." display="http://stats.oecd.org/OECDStat_Metadata/ShowMetadata.ashx?Dataset=LFS_D&amp;Coords=[COUNTRY].[MEX]&amp;ShowOnWeb=true&amp;Lang=en"/>
    <hyperlink ref="A383" r:id="rId652" tooltip="Click once to display linked information. Click and hold to select this cell." display="http://stats.oecd.org/OECDStat_Metadata/ShowMetadata.ashx?Dataset=LFS_D&amp;Coords=[COUNTRY].[NLD]&amp;ShowOnWeb=true&amp;Lang=en"/>
    <hyperlink ref="A384" r:id="rId653" tooltip="Click once to display linked information. Click and hold to select this cell." display="http://stats.oecd.org/OECDStat_Metadata/ShowMetadata.ashx?Dataset=LFS_D&amp;Coords=[COUNTRY].[NZL]&amp;ShowOnWeb=true&amp;Lang=en"/>
    <hyperlink ref="A385" r:id="rId654" tooltip="Click once to display linked information. Click and hold to select this cell." display="http://stats.oecd.org/OECDStat_Metadata/ShowMetadata.ashx?Dataset=LFS_D&amp;Coords=[COUNTRY].[NOR]&amp;ShowOnWeb=true&amp;Lang=en"/>
    <hyperlink ref="A386" r:id="rId655" tooltip="Click once to display linked information. Click and hold to select this cell." display="http://stats.oecd.org/OECDStat_Metadata/ShowMetadata.ashx?Dataset=LFS_D&amp;Coords=[COUNTRY].[POL]&amp;ShowOnWeb=true&amp;Lang=en"/>
    <hyperlink ref="A387" r:id="rId656" tooltip="Click once to display linked information. Click and hold to select this cell." display="http://stats.oecd.org/OECDStat_Metadata/ShowMetadata.ashx?Dataset=LFS_D&amp;Coords=[COUNTRY].[PRT]&amp;ShowOnWeb=true&amp;Lang=en"/>
    <hyperlink ref="A388" r:id="rId657" tooltip="Click once to display linked information. Click and hold to select this cell." display="http://stats.oecd.org/OECDStat_Metadata/ShowMetadata.ashx?Dataset=LFS_D&amp;Coords=[COUNTRY].[SVK]&amp;ShowOnWeb=true&amp;Lang=en"/>
    <hyperlink ref="A390" r:id="rId658" tooltip="Click once to display linked information. Click and hold to select this cell." display="http://stats.oecd.org/OECDStat_Metadata/ShowMetadata.ashx?Dataset=LFS_D&amp;Coords=[COUNTRY].[ESP]&amp;ShowOnWeb=true&amp;Lang=en"/>
    <hyperlink ref="A391" r:id="rId659" tooltip="Click once to display linked information. Click and hold to select this cell." display="http://stats.oecd.org/OECDStat_Metadata/ShowMetadata.ashx?Dataset=LFS_D&amp;Coords=[COUNTRY].[SWE]&amp;ShowOnWeb=true&amp;Lang=en"/>
    <hyperlink ref="A392" r:id="rId660" tooltip="Click once to display linked information. Click and hold to select this cell." display="http://stats.oecd.org/OECDStat_Metadata/ShowMetadata.ashx?Dataset=LFS_D&amp;Coords=[COUNTRY].[CHE]&amp;ShowOnWeb=true&amp;Lang=en"/>
    <hyperlink ref="A393" r:id="rId661" tooltip="Click once to display linked information. Click and hold to select this cell." display="http://stats.oecd.org/OECDStat_Metadata/ShowMetadata.ashx?Dataset=LFS_D&amp;Coords=[COUNTRY].[TUR]&amp;ShowOnWeb=true&amp;Lang=en"/>
    <hyperlink ref="A394" r:id="rId662" tooltip="Click once to display linked information. Click and hold to select this cell." display="http://stats.oecd.org/OECDStat_Metadata/ShowMetadata.ashx?Dataset=LFS_D&amp;Coords=[COUNTRY].[GBR]&amp;ShowOnWeb=true&amp;Lang=en"/>
    <hyperlink ref="A395" r:id="rId663" tooltip="Click once to display linked information. Click and hold to select this cell." display="http://stats.oecd.org/OECDStat_Metadata/ShowMetadata.ashx?Dataset=LFS_D&amp;Coords=[COUNTRY].[USA]&amp;ShowOnWeb=true&amp;Lang=en"/>
    <hyperlink ref="A396" r:id="rId664" tooltip="Click once to display linked information. Click and hold to select this cell." display="http://stats.oecd.org/OECDStat_Metadata/ShowMetadata.ashx?Dataset=LFS_D&amp;Coords=[COUNTRY].[OECD]&amp;ShowOnWeb=true&amp;Lang=en"/>
  </hyperlinks>
  <pageMargins left="0.7" right="0.7" top="0.75" bottom="0.75" header="0.3" footer="0.3"/>
  <pageSetup paperSize="9" orientation="portrait" r:id="rId66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AD352"/>
  <sheetViews>
    <sheetView zoomScaleNormal="100" workbookViewId="0">
      <pane xSplit="1" ySplit="7" topLeftCell="B338" activePane="bottomRight" state="frozen"/>
      <selection activeCell="Z136" sqref="Z136"/>
      <selection pane="topRight" activeCell="Z136" sqref="Z136"/>
      <selection pane="bottomLeft" activeCell="Z136" sqref="Z136"/>
      <selection pane="bottomRight" activeCell="AB48" sqref="C48:AB48"/>
    </sheetView>
  </sheetViews>
  <sheetFormatPr defaultRowHeight="15"/>
  <cols>
    <col min="1" max="1" width="29.42578125" style="67" customWidth="1"/>
    <col min="2" max="2" width="9.140625" style="67"/>
    <col min="3" max="3" width="9.7109375" style="67" bestFit="1" customWidth="1"/>
    <col min="4" max="16384" width="9.140625" style="67"/>
  </cols>
  <sheetData>
    <row r="1" spans="1:30">
      <c r="A1" s="66" t="s">
        <v>245</v>
      </c>
    </row>
    <row r="2" spans="1:30">
      <c r="A2" s="1160" t="s">
        <v>246</v>
      </c>
      <c r="B2" s="1161"/>
      <c r="C2" s="1130" t="s">
        <v>1097</v>
      </c>
      <c r="D2" s="1131"/>
      <c r="E2" s="1131"/>
      <c r="F2" s="1131"/>
      <c r="G2" s="1131"/>
      <c r="H2" s="1131"/>
      <c r="I2" s="1131"/>
      <c r="J2" s="1131"/>
      <c r="K2" s="1131"/>
      <c r="L2" s="1131"/>
      <c r="M2" s="1131"/>
      <c r="N2" s="1131"/>
      <c r="O2" s="1131"/>
      <c r="P2" s="1131"/>
      <c r="Q2" s="1131"/>
      <c r="R2" s="1131"/>
      <c r="S2" s="1131"/>
      <c r="T2" s="1131"/>
      <c r="U2" s="1131"/>
      <c r="V2" s="1131"/>
      <c r="W2" s="1131"/>
      <c r="X2" s="1131"/>
      <c r="Y2" s="1131"/>
      <c r="Z2" s="1131"/>
      <c r="AA2" s="1131"/>
      <c r="AB2" s="1132"/>
    </row>
    <row r="3" spans="1:30">
      <c r="A3" s="1160" t="s">
        <v>248</v>
      </c>
      <c r="B3" s="1161"/>
      <c r="C3" s="1130" t="s">
        <v>249</v>
      </c>
      <c r="D3" s="1131"/>
      <c r="E3" s="1131"/>
      <c r="F3" s="1131"/>
      <c r="G3" s="1131"/>
      <c r="H3" s="1131"/>
      <c r="I3" s="1131"/>
      <c r="J3" s="1131"/>
      <c r="K3" s="1131"/>
      <c r="L3" s="1131"/>
      <c r="M3" s="1131"/>
      <c r="N3" s="1131"/>
      <c r="O3" s="1131"/>
      <c r="P3" s="1131"/>
      <c r="Q3" s="1131"/>
      <c r="R3" s="1131"/>
      <c r="S3" s="1131"/>
      <c r="T3" s="1131"/>
      <c r="U3" s="1131"/>
      <c r="V3" s="1131"/>
      <c r="W3" s="1131"/>
      <c r="X3" s="1131"/>
      <c r="Y3" s="1131"/>
      <c r="Z3" s="1131"/>
      <c r="AA3" s="1131"/>
      <c r="AB3" s="1132"/>
    </row>
    <row r="4" spans="1:30">
      <c r="A4" s="1160" t="s">
        <v>252</v>
      </c>
      <c r="B4" s="1161"/>
      <c r="C4" s="1130"/>
      <c r="D4" s="1131"/>
      <c r="E4" s="1131"/>
      <c r="F4" s="1131"/>
      <c r="G4" s="1131"/>
      <c r="H4" s="1131"/>
      <c r="I4" s="1131"/>
      <c r="J4" s="1131"/>
      <c r="K4" s="1131"/>
      <c r="L4" s="1131"/>
      <c r="M4" s="1131"/>
      <c r="N4" s="1131"/>
      <c r="O4" s="1131"/>
      <c r="P4" s="1131"/>
      <c r="Q4" s="1131"/>
      <c r="R4" s="1131"/>
      <c r="S4" s="1131"/>
      <c r="T4" s="1131"/>
      <c r="U4" s="1131"/>
      <c r="V4" s="1131"/>
      <c r="W4" s="1131"/>
      <c r="X4" s="1131"/>
      <c r="Y4" s="1131"/>
      <c r="Z4" s="1131"/>
      <c r="AA4" s="1131"/>
      <c r="AB4" s="1132"/>
    </row>
    <row r="5" spans="1:30">
      <c r="A5" s="1160" t="s">
        <v>227</v>
      </c>
      <c r="B5" s="1161"/>
      <c r="C5" s="1130" t="s">
        <v>250</v>
      </c>
      <c r="D5" s="1131"/>
      <c r="E5" s="1131"/>
      <c r="F5" s="1131"/>
      <c r="G5" s="1131"/>
      <c r="H5" s="1131"/>
      <c r="I5" s="1131"/>
      <c r="J5" s="1131"/>
      <c r="K5" s="1131"/>
      <c r="L5" s="1131"/>
      <c r="M5" s="1131"/>
      <c r="N5" s="1131"/>
      <c r="O5" s="1131"/>
      <c r="P5" s="1131"/>
      <c r="Q5" s="1131"/>
      <c r="R5" s="1131"/>
      <c r="S5" s="1131"/>
      <c r="T5" s="1131"/>
      <c r="U5" s="1131"/>
      <c r="V5" s="1131"/>
      <c r="W5" s="1131"/>
      <c r="X5" s="1131"/>
      <c r="Y5" s="1131"/>
      <c r="Z5" s="1131"/>
      <c r="AA5" s="1131"/>
      <c r="AB5" s="1132"/>
    </row>
    <row r="6" spans="1:30">
      <c r="A6" s="1160" t="s">
        <v>187</v>
      </c>
      <c r="B6" s="1161"/>
      <c r="C6" s="1130"/>
      <c r="D6" s="1131"/>
      <c r="E6" s="1131"/>
      <c r="F6" s="1131"/>
      <c r="G6" s="1131"/>
      <c r="H6" s="1131"/>
      <c r="I6" s="1131"/>
      <c r="J6" s="1131"/>
      <c r="K6" s="1131"/>
      <c r="L6" s="1131"/>
      <c r="M6" s="1131"/>
      <c r="N6" s="1131"/>
      <c r="O6" s="1131"/>
      <c r="P6" s="1131"/>
      <c r="Q6" s="1131"/>
      <c r="R6" s="1131"/>
      <c r="S6" s="1131"/>
      <c r="T6" s="1131"/>
      <c r="U6" s="1131"/>
      <c r="V6" s="1131"/>
      <c r="W6" s="1131"/>
      <c r="X6" s="1131"/>
      <c r="Y6" s="1131"/>
      <c r="Z6" s="1131"/>
      <c r="AA6" s="1131"/>
      <c r="AB6" s="1132"/>
    </row>
    <row r="7" spans="1:30">
      <c r="A7" s="1128" t="s">
        <v>133</v>
      </c>
      <c r="B7" s="1129"/>
      <c r="C7" s="72" t="s">
        <v>188</v>
      </c>
      <c r="D7" s="72" t="s">
        <v>189</v>
      </c>
      <c r="E7" s="72" t="s">
        <v>190</v>
      </c>
      <c r="F7" s="72" t="s">
        <v>191</v>
      </c>
      <c r="G7" s="72" t="s">
        <v>192</v>
      </c>
      <c r="H7" s="72" t="s">
        <v>87</v>
      </c>
      <c r="I7" s="72" t="s">
        <v>88</v>
      </c>
      <c r="J7" s="72" t="s">
        <v>89</v>
      </c>
      <c r="K7" s="72" t="s">
        <v>90</v>
      </c>
      <c r="L7" s="72" t="s">
        <v>91</v>
      </c>
      <c r="M7" s="72" t="s">
        <v>92</v>
      </c>
      <c r="N7" s="72" t="s">
        <v>93</v>
      </c>
      <c r="O7" s="72" t="s">
        <v>94</v>
      </c>
      <c r="P7" s="72" t="s">
        <v>95</v>
      </c>
      <c r="Q7" s="72" t="s">
        <v>96</v>
      </c>
      <c r="R7" s="72" t="s">
        <v>97</v>
      </c>
      <c r="S7" s="72" t="s">
        <v>98</v>
      </c>
      <c r="T7" s="72" t="s">
        <v>99</v>
      </c>
      <c r="U7" s="72" t="s">
        <v>100</v>
      </c>
      <c r="V7" s="72" t="s">
        <v>101</v>
      </c>
      <c r="W7" s="72" t="s">
        <v>102</v>
      </c>
      <c r="X7" s="72" t="s">
        <v>103</v>
      </c>
      <c r="Y7" s="72" t="s">
        <v>104</v>
      </c>
      <c r="Z7" s="72" t="s">
        <v>125</v>
      </c>
      <c r="AA7" s="72" t="s">
        <v>136</v>
      </c>
      <c r="AB7" s="72" t="s">
        <v>505</v>
      </c>
    </row>
    <row r="8" spans="1:30">
      <c r="A8" s="73" t="s">
        <v>84</v>
      </c>
      <c r="B8" s="74" t="s">
        <v>46</v>
      </c>
      <c r="C8" s="74" t="s">
        <v>46</v>
      </c>
      <c r="D8" s="74" t="s">
        <v>46</v>
      </c>
      <c r="E8" s="74" t="s">
        <v>46</v>
      </c>
      <c r="F8" s="74" t="s">
        <v>46</v>
      </c>
      <c r="G8" s="74" t="s">
        <v>46</v>
      </c>
      <c r="H8" s="74" t="s">
        <v>46</v>
      </c>
      <c r="I8" s="74" t="s">
        <v>46</v>
      </c>
      <c r="J8" s="74" t="s">
        <v>46</v>
      </c>
      <c r="K8" s="74" t="s">
        <v>46</v>
      </c>
      <c r="L8" s="74" t="s">
        <v>46</v>
      </c>
      <c r="M8" s="74" t="s">
        <v>46</v>
      </c>
      <c r="N8" s="74" t="s">
        <v>46</v>
      </c>
      <c r="O8" s="74" t="s">
        <v>46</v>
      </c>
      <c r="P8" s="74" t="s">
        <v>46</v>
      </c>
      <c r="Q8" s="74" t="s">
        <v>46</v>
      </c>
      <c r="R8" s="74" t="s">
        <v>46</v>
      </c>
      <c r="S8" s="74" t="s">
        <v>46</v>
      </c>
      <c r="T8" s="74" t="s">
        <v>46</v>
      </c>
      <c r="U8" s="74" t="s">
        <v>46</v>
      </c>
      <c r="V8" s="74" t="s">
        <v>46</v>
      </c>
      <c r="W8" s="74" t="s">
        <v>46</v>
      </c>
      <c r="X8" s="74" t="s">
        <v>46</v>
      </c>
      <c r="Y8" s="74" t="s">
        <v>46</v>
      </c>
      <c r="Z8" s="74" t="s">
        <v>46</v>
      </c>
      <c r="AA8" s="74" t="s">
        <v>46</v>
      </c>
      <c r="AB8" s="74" t="s">
        <v>46</v>
      </c>
    </row>
    <row r="9" spans="1:30">
      <c r="A9" s="85" t="s">
        <v>45</v>
      </c>
      <c r="B9" s="74" t="s">
        <v>46</v>
      </c>
      <c r="C9" s="95">
        <f>((C111+C61)/C161)/((C260+C210)/C310)</f>
        <v>0.6754997432335379</v>
      </c>
      <c r="D9" s="95">
        <f t="shared" ref="D9:AB10" si="0">((D111+D61)/D161)/((D260+D210)/D310)</f>
        <v>0.71194849597179155</v>
      </c>
      <c r="E9" s="95">
        <f t="shared" si="0"/>
        <v>0.75745833167383614</v>
      </c>
      <c r="F9" s="95">
        <f t="shared" si="0"/>
        <v>0.83240716676737514</v>
      </c>
      <c r="G9" s="95">
        <f t="shared" si="0"/>
        <v>0.84853837517415043</v>
      </c>
      <c r="H9" s="95">
        <f t="shared" si="0"/>
        <v>0.76906871872542037</v>
      </c>
      <c r="I9" s="95">
        <f t="shared" si="0"/>
        <v>0.78275459693158878</v>
      </c>
      <c r="J9" s="95">
        <f t="shared" si="0"/>
        <v>0.73190711970594335</v>
      </c>
      <c r="K9" s="95">
        <f t="shared" si="0"/>
        <v>0.72815460955112088</v>
      </c>
      <c r="L9" s="95">
        <f t="shared" si="0"/>
        <v>0.70358456578138895</v>
      </c>
      <c r="M9" s="95">
        <f t="shared" si="0"/>
        <v>0.6794337957034019</v>
      </c>
      <c r="N9" s="95">
        <f t="shared" si="0"/>
        <v>0.63958801232566775</v>
      </c>
      <c r="O9" s="95">
        <f t="shared" si="0"/>
        <v>0.64730011100319373</v>
      </c>
      <c r="P9" s="95">
        <f t="shared" si="0"/>
        <v>0.61316739843401791</v>
      </c>
      <c r="Q9" s="95">
        <f t="shared" si="0"/>
        <v>0.59895375445897392</v>
      </c>
      <c r="R9" s="95">
        <f t="shared" si="0"/>
        <v>0.63618030929670566</v>
      </c>
      <c r="S9" s="95">
        <f t="shared" si="0"/>
        <v>0.65139600785284801</v>
      </c>
      <c r="T9" s="95">
        <f t="shared" si="0"/>
        <v>0.6414227013094671</v>
      </c>
      <c r="U9" s="95">
        <f t="shared" si="0"/>
        <v>0.62449158624091294</v>
      </c>
      <c r="V9" s="95">
        <f t="shared" si="0"/>
        <v>0.59814596924860897</v>
      </c>
      <c r="W9" s="95">
        <f t="shared" si="0"/>
        <v>0.62337008365465174</v>
      </c>
      <c r="X9" s="95">
        <f t="shared" si="0"/>
        <v>0.62348280563771197</v>
      </c>
      <c r="Y9" s="95">
        <f t="shared" si="0"/>
        <v>0.64912932310291793</v>
      </c>
      <c r="Z9" s="95">
        <f t="shared" si="0"/>
        <v>0.64797575137294139</v>
      </c>
      <c r="AA9" s="95">
        <f t="shared" si="0"/>
        <v>0.66628056266575642</v>
      </c>
      <c r="AB9" s="95">
        <f t="shared" si="0"/>
        <v>0.66825643870875862</v>
      </c>
      <c r="AC9" s="95"/>
      <c r="AD9" s="95"/>
    </row>
    <row r="10" spans="1:30">
      <c r="A10" s="85" t="s">
        <v>37</v>
      </c>
      <c r="B10" s="74" t="s">
        <v>46</v>
      </c>
      <c r="C10" s="95"/>
      <c r="D10" s="95"/>
      <c r="E10" s="95"/>
      <c r="F10" s="95"/>
      <c r="G10" s="95">
        <f t="shared" si="0"/>
        <v>1.1630213623403445</v>
      </c>
      <c r="H10" s="95">
        <f t="shared" si="0"/>
        <v>1.1728013712944323</v>
      </c>
      <c r="I10" s="95">
        <f t="shared" si="0"/>
        <v>1.1633926588865926</v>
      </c>
      <c r="J10" s="95">
        <f t="shared" si="0"/>
        <v>1.0868128236343904</v>
      </c>
      <c r="K10" s="95">
        <f t="shared" si="0"/>
        <v>1.150982627012699</v>
      </c>
      <c r="L10" s="95">
        <f t="shared" si="0"/>
        <v>1.2599637442667444</v>
      </c>
      <c r="M10" s="95">
        <f t="shared" si="0"/>
        <v>1.3819086109128131</v>
      </c>
      <c r="N10" s="95">
        <f t="shared" si="0"/>
        <v>1.2073196949131064</v>
      </c>
      <c r="O10" s="95">
        <f t="shared" si="0"/>
        <v>1.2491522477841941</v>
      </c>
      <c r="P10" s="95">
        <f t="shared" si="0"/>
        <v>1.1382617109039757</v>
      </c>
      <c r="Q10" s="95">
        <f t="shared" si="0"/>
        <v>0.79772434557850236</v>
      </c>
      <c r="R10" s="95">
        <f t="shared" si="0"/>
        <v>0.72879042264776239</v>
      </c>
      <c r="S10" s="95">
        <f t="shared" si="0"/>
        <v>0.76707944453237686</v>
      </c>
      <c r="T10" s="95">
        <f t="shared" si="0"/>
        <v>0.75046486153135106</v>
      </c>
      <c r="U10" s="95">
        <f t="shared" si="0"/>
        <v>0.63362336908805394</v>
      </c>
      <c r="V10" s="95">
        <f t="shared" si="0"/>
        <v>0.70337749612659106</v>
      </c>
      <c r="W10" s="95">
        <f t="shared" si="0"/>
        <v>0.69863347876240633</v>
      </c>
      <c r="X10" s="95">
        <f t="shared" si="0"/>
        <v>0.70102650143563616</v>
      </c>
      <c r="Y10" s="95">
        <f t="shared" si="0"/>
        <v>0.70578868764259028</v>
      </c>
      <c r="Z10" s="95">
        <f t="shared" si="0"/>
        <v>0.71050143787593378</v>
      </c>
      <c r="AA10" s="95">
        <f t="shared" si="0"/>
        <v>0.73042657371239783</v>
      </c>
      <c r="AB10" s="95">
        <f t="shared" si="0"/>
        <v>0.75865252206335787</v>
      </c>
    </row>
    <row r="11" spans="1:30">
      <c r="A11" s="85" t="s">
        <v>21</v>
      </c>
      <c r="B11" s="74" t="s">
        <v>46</v>
      </c>
      <c r="C11" s="95">
        <f t="shared" ref="C11:AB13" si="1">((C113+C63)/C163)/((C262+C212)/C312)</f>
        <v>0.57754869180222601</v>
      </c>
      <c r="D11" s="95">
        <f t="shared" si="1"/>
        <v>0.44036268286649227</v>
      </c>
      <c r="E11" s="95">
        <f t="shared" si="1"/>
        <v>0.49565282181218523</v>
      </c>
      <c r="F11" s="95">
        <f t="shared" si="1"/>
        <v>0.55288913004806306</v>
      </c>
      <c r="G11" s="95">
        <f t="shared" si="1"/>
        <v>0.58168553457963346</v>
      </c>
      <c r="H11" s="95">
        <f t="shared" si="1"/>
        <v>0.57079685432560601</v>
      </c>
      <c r="I11" s="95">
        <f t="shared" si="1"/>
        <v>0.53304540496300723</v>
      </c>
      <c r="J11" s="95">
        <f t="shared" si="1"/>
        <v>0.61008607931280723</v>
      </c>
      <c r="K11" s="95">
        <f t="shared" si="1"/>
        <v>0.61483070119891514</v>
      </c>
      <c r="L11" s="95">
        <f t="shared" si="1"/>
        <v>0.65582519186781385</v>
      </c>
      <c r="M11" s="95">
        <f t="shared" si="1"/>
        <v>0.51798081111407879</v>
      </c>
      <c r="N11" s="95">
        <f t="shared" si="1"/>
        <v>0.48382108553065173</v>
      </c>
      <c r="O11" s="95">
        <f t="shared" si="1"/>
        <v>0.56081013906512833</v>
      </c>
      <c r="P11" s="95">
        <f t="shared" si="1"/>
        <v>0.46527224399836548</v>
      </c>
      <c r="Q11" s="95">
        <f t="shared" si="1"/>
        <v>0.55189175146033209</v>
      </c>
      <c r="R11" s="95">
        <f t="shared" si="1"/>
        <v>0.62721099390094537</v>
      </c>
      <c r="S11" s="95">
        <f t="shared" si="1"/>
        <v>0.67260608417600398</v>
      </c>
      <c r="T11" s="95">
        <f t="shared" si="1"/>
        <v>0.65777259006982902</v>
      </c>
      <c r="U11" s="95">
        <f t="shared" si="1"/>
        <v>0.66092690577479751</v>
      </c>
      <c r="V11" s="95">
        <f t="shared" si="1"/>
        <v>0.63782934778322575</v>
      </c>
      <c r="W11" s="95">
        <f t="shared" si="1"/>
        <v>0.63999973900123441</v>
      </c>
      <c r="X11" s="95">
        <f t="shared" si="1"/>
        <v>0.63146012925452022</v>
      </c>
      <c r="Y11" s="95">
        <f t="shared" si="1"/>
        <v>0.59899780311263795</v>
      </c>
      <c r="Z11" s="95">
        <f t="shared" si="1"/>
        <v>0.615053591881492</v>
      </c>
      <c r="AA11" s="95">
        <f t="shared" si="1"/>
        <v>0.63473896393468643</v>
      </c>
      <c r="AB11" s="95">
        <f t="shared" si="1"/>
        <v>0.68166453899268964</v>
      </c>
    </row>
    <row r="12" spans="1:30">
      <c r="A12" s="85" t="s">
        <v>47</v>
      </c>
      <c r="B12" s="74" t="s">
        <v>46</v>
      </c>
      <c r="C12" s="95">
        <f t="shared" si="1"/>
        <v>0.76483555712778772</v>
      </c>
      <c r="D12" s="95">
        <f t="shared" si="1"/>
        <v>0.76648610870458034</v>
      </c>
      <c r="E12" s="95">
        <f t="shared" si="1"/>
        <v>0.76753649553369585</v>
      </c>
      <c r="F12" s="95">
        <f t="shared" si="1"/>
        <v>0.80250864295342061</v>
      </c>
      <c r="G12" s="95">
        <f t="shared" si="1"/>
        <v>0.83946660694943864</v>
      </c>
      <c r="H12" s="95">
        <f t="shared" si="1"/>
        <v>0.81341305934534858</v>
      </c>
      <c r="I12" s="95">
        <f t="shared" si="1"/>
        <v>0.77733494524545477</v>
      </c>
      <c r="J12" s="95">
        <f t="shared" si="1"/>
        <v>0.77589220232859013</v>
      </c>
      <c r="K12" s="95">
        <f t="shared" si="1"/>
        <v>0.79394262630398549</v>
      </c>
      <c r="L12" s="95">
        <f t="shared" si="1"/>
        <v>0.76050324157662663</v>
      </c>
      <c r="M12" s="95">
        <f t="shared" si="1"/>
        <v>0.77520846404011245</v>
      </c>
      <c r="N12" s="95">
        <f t="shared" si="1"/>
        <v>0.77123223799802809</v>
      </c>
      <c r="O12" s="95">
        <f t="shared" si="1"/>
        <v>0.76674169203864673</v>
      </c>
      <c r="P12" s="95">
        <f t="shared" si="1"/>
        <v>0.78684485195042519</v>
      </c>
      <c r="Q12" s="95">
        <f t="shared" si="1"/>
        <v>0.75355764165176464</v>
      </c>
      <c r="R12" s="95">
        <f t="shared" si="1"/>
        <v>0.76951415798116074</v>
      </c>
      <c r="S12" s="95">
        <f t="shared" si="1"/>
        <v>0.77311046006178719</v>
      </c>
      <c r="T12" s="95">
        <f t="shared" si="1"/>
        <v>0.77703947565653042</v>
      </c>
      <c r="U12" s="95">
        <f t="shared" si="1"/>
        <v>0.81096254139420498</v>
      </c>
      <c r="V12" s="95">
        <f t="shared" si="1"/>
        <v>0.79790933248777596</v>
      </c>
      <c r="W12" s="95">
        <f t="shared" si="1"/>
        <v>0.77863769250411741</v>
      </c>
      <c r="X12" s="95">
        <f t="shared" si="1"/>
        <v>0.82023752185079668</v>
      </c>
      <c r="Y12" s="95">
        <f t="shared" si="1"/>
        <v>0.80620902075029877</v>
      </c>
      <c r="Z12" s="95">
        <f t="shared" si="1"/>
        <v>0.83927539552292429</v>
      </c>
      <c r="AA12" s="95">
        <f t="shared" si="1"/>
        <v>0.82907491429477331</v>
      </c>
      <c r="AB12" s="95">
        <f t="shared" si="1"/>
        <v>0.83816991667994345</v>
      </c>
    </row>
    <row r="13" spans="1:30">
      <c r="A13" s="85" t="s">
        <v>62</v>
      </c>
      <c r="B13" s="74" t="s">
        <v>46</v>
      </c>
      <c r="C13" s="95"/>
      <c r="D13" s="95"/>
      <c r="E13" s="95"/>
      <c r="F13" s="95"/>
      <c r="G13" s="95"/>
      <c r="H13" s="95"/>
      <c r="I13" s="95">
        <f t="shared" si="1"/>
        <v>0.49707058846399077</v>
      </c>
      <c r="J13" s="95">
        <f t="shared" si="1"/>
        <v>0.51243986502915795</v>
      </c>
      <c r="K13" s="95">
        <f t="shared" si="1"/>
        <v>0.49534469992556041</v>
      </c>
      <c r="L13" s="95">
        <f t="shared" si="1"/>
        <v>0.59628464495031364</v>
      </c>
      <c r="M13" s="95">
        <f t="shared" si="1"/>
        <v>0.56882308557821526</v>
      </c>
      <c r="N13" s="95">
        <f t="shared" si="1"/>
        <v>0.52300546508122314</v>
      </c>
      <c r="O13" s="95">
        <f t="shared" si="1"/>
        <v>0.50452636147279706</v>
      </c>
      <c r="P13" s="95">
        <f t="shared" si="1"/>
        <v>0.50822305021233138</v>
      </c>
      <c r="Q13" s="95">
        <f t="shared" si="1"/>
        <v>0.4960332152956653</v>
      </c>
      <c r="R13" s="95">
        <f t="shared" si="1"/>
        <v>0.49787537810824672</v>
      </c>
      <c r="S13" s="95">
        <f t="shared" si="1"/>
        <v>0.49757201198869988</v>
      </c>
      <c r="T13" s="95">
        <f t="shared" si="1"/>
        <v>0.54315911247515525</v>
      </c>
      <c r="U13" s="95">
        <f t="shared" si="1"/>
        <v>0.50034482102681321</v>
      </c>
      <c r="V13" s="95">
        <f t="shared" si="1"/>
        <v>0.5496006550106346</v>
      </c>
      <c r="W13" s="95">
        <f t="shared" si="1"/>
        <v>0.58498841474590701</v>
      </c>
      <c r="X13" s="95">
        <f t="shared" si="1"/>
        <v>0.54303634600407358</v>
      </c>
      <c r="Y13" s="95">
        <f t="shared" si="1"/>
        <v>0.5601452490862332</v>
      </c>
      <c r="Z13" s="95">
        <f t="shared" si="1"/>
        <v>0.4907991110865364</v>
      </c>
      <c r="AA13" s="95">
        <f t="shared" si="1"/>
        <v>0.54974456361025037</v>
      </c>
      <c r="AB13" s="95">
        <f t="shared" si="1"/>
        <v>0.51956603421191094</v>
      </c>
    </row>
    <row r="14" spans="1:30">
      <c r="A14" s="85" t="s">
        <v>23</v>
      </c>
      <c r="B14" s="74" t="s">
        <v>46</v>
      </c>
      <c r="C14" s="95"/>
      <c r="D14" s="95"/>
      <c r="E14" s="95"/>
      <c r="F14" s="95">
        <f t="shared" ref="F14:AB14" si="2">((F116+F66)/F166)/((F265+F215)/F315)</f>
        <v>0.65493846235247788</v>
      </c>
      <c r="G14" s="95">
        <f t="shared" si="2"/>
        <v>0.58213492221424135</v>
      </c>
      <c r="H14" s="95">
        <f t="shared" si="2"/>
        <v>0.60478657884572229</v>
      </c>
      <c r="I14" s="95">
        <f t="shared" si="2"/>
        <v>0.7163784561015909</v>
      </c>
      <c r="J14" s="95">
        <f t="shared" si="2"/>
        <v>0.67339954634225785</v>
      </c>
      <c r="K14" s="95">
        <f t="shared" si="2"/>
        <v>0.62251870844584234</v>
      </c>
      <c r="L14" s="95">
        <f t="shared" si="2"/>
        <v>0.63659196967171749</v>
      </c>
      <c r="M14" s="95">
        <f t="shared" si="2"/>
        <v>0.69461626854126191</v>
      </c>
      <c r="N14" s="95">
        <f t="shared" si="2"/>
        <v>0.70354626176710677</v>
      </c>
      <c r="O14" s="95">
        <f t="shared" si="2"/>
        <v>0.71523584514679339</v>
      </c>
      <c r="P14" s="95">
        <f t="shared" si="2"/>
        <v>0.74527083595505172</v>
      </c>
      <c r="Q14" s="95">
        <f t="shared" si="2"/>
        <v>0.77393988125472279</v>
      </c>
      <c r="R14" s="95">
        <f t="shared" si="2"/>
        <v>0.80353719902444609</v>
      </c>
      <c r="S14" s="95">
        <f t="shared" si="2"/>
        <v>0.82957744328900862</v>
      </c>
      <c r="T14" s="95">
        <f t="shared" si="2"/>
        <v>0.92546929806228884</v>
      </c>
      <c r="U14" s="95">
        <f t="shared" si="2"/>
        <v>0.88114840629669577</v>
      </c>
      <c r="V14" s="95">
        <f t="shared" si="2"/>
        <v>0.83476114906713517</v>
      </c>
      <c r="W14" s="95">
        <f t="shared" si="2"/>
        <v>0.8876429861274302</v>
      </c>
      <c r="X14" s="95">
        <f t="shared" si="2"/>
        <v>0.87874047798527655</v>
      </c>
      <c r="Y14" s="95">
        <f t="shared" si="2"/>
        <v>0.84179374903322501</v>
      </c>
      <c r="Z14" s="95">
        <f t="shared" si="2"/>
        <v>0.82562894380488505</v>
      </c>
      <c r="AA14" s="95">
        <f t="shared" si="2"/>
        <v>0.80099308569395922</v>
      </c>
      <c r="AB14" s="95">
        <f t="shared" si="2"/>
        <v>0.83760000235668963</v>
      </c>
    </row>
    <row r="15" spans="1:30">
      <c r="A15" s="85" t="s">
        <v>24</v>
      </c>
      <c r="B15" s="74" t="s">
        <v>46</v>
      </c>
      <c r="C15" s="95">
        <f t="shared" ref="C15:AB21" si="3">((C117+C67)/C167)/((C266+C216)/C316)</f>
        <v>0.8273586065268973</v>
      </c>
      <c r="D15" s="95">
        <f t="shared" si="3"/>
        <v>0.86195520138782977</v>
      </c>
      <c r="E15" s="95">
        <f t="shared" si="3"/>
        <v>0.87335651199854725</v>
      </c>
      <c r="F15" s="95">
        <f t="shared" si="3"/>
        <v>0.83646085111429691</v>
      </c>
      <c r="G15" s="95">
        <f t="shared" si="3"/>
        <v>0.86756115497617381</v>
      </c>
      <c r="H15" s="95">
        <f t="shared" si="3"/>
        <v>0.9657745254302148</v>
      </c>
      <c r="I15" s="95">
        <f t="shared" si="3"/>
        <v>0.8453925207466555</v>
      </c>
      <c r="J15" s="95">
        <f t="shared" si="3"/>
        <v>0.8929356533842473</v>
      </c>
      <c r="K15" s="95">
        <f t="shared" si="3"/>
        <v>0.94351474770818167</v>
      </c>
      <c r="L15" s="95">
        <f t="shared" si="3"/>
        <v>0.86294428285749558</v>
      </c>
      <c r="M15" s="95">
        <f t="shared" si="3"/>
        <v>0.93525474241094753</v>
      </c>
      <c r="N15" s="95">
        <f t="shared" si="3"/>
        <v>0.80973280738277176</v>
      </c>
      <c r="O15" s="95">
        <f t="shared" si="3"/>
        <v>0.8213414491660409</v>
      </c>
      <c r="P15" s="95">
        <f t="shared" si="3"/>
        <v>0.87121450872195549</v>
      </c>
      <c r="Q15" s="95">
        <f t="shared" si="3"/>
        <v>0.92123308350095723</v>
      </c>
      <c r="R15" s="95">
        <f t="shared" si="3"/>
        <v>0.88925423761936295</v>
      </c>
      <c r="S15" s="95">
        <f t="shared" si="3"/>
        <v>0.89451147368705242</v>
      </c>
      <c r="T15" s="95">
        <f t="shared" si="3"/>
        <v>0.79996961756287288</v>
      </c>
      <c r="U15" s="95">
        <f t="shared" si="3"/>
        <v>0.68720883902849939</v>
      </c>
      <c r="V15" s="95">
        <f t="shared" si="3"/>
        <v>0.67993531142605745</v>
      </c>
      <c r="W15" s="95">
        <f t="shared" si="3"/>
        <v>0.74203401416013359</v>
      </c>
      <c r="X15" s="95">
        <f t="shared" si="3"/>
        <v>0.74440894872607222</v>
      </c>
      <c r="Y15" s="95">
        <f t="shared" si="3"/>
        <v>0.70308903692149971</v>
      </c>
      <c r="Z15" s="95">
        <f t="shared" si="3"/>
        <v>0.71115961674937533</v>
      </c>
      <c r="AA15" s="95">
        <f t="shared" si="3"/>
        <v>0.71730464794398519</v>
      </c>
      <c r="AB15" s="95">
        <f t="shared" si="3"/>
        <v>0.75619786041276704</v>
      </c>
    </row>
    <row r="16" spans="1:30">
      <c r="A16" s="85" t="s">
        <v>26</v>
      </c>
      <c r="B16" s="74" t="s">
        <v>46</v>
      </c>
      <c r="C16" s="95">
        <f t="shared" si="3"/>
        <v>0.76190387550274752</v>
      </c>
      <c r="D16" s="95">
        <f t="shared" si="3"/>
        <v>0.70149821753086772</v>
      </c>
      <c r="E16" s="95">
        <f t="shared" si="3"/>
        <v>0.59798141226349211</v>
      </c>
      <c r="F16" s="95">
        <f t="shared" si="3"/>
        <v>0.67305925737484462</v>
      </c>
      <c r="G16" s="95">
        <f t="shared" si="3"/>
        <v>0.70783298247872306</v>
      </c>
      <c r="H16" s="95">
        <f t="shared" si="3"/>
        <v>0.71133731693294389</v>
      </c>
      <c r="I16" s="95">
        <f t="shared" si="3"/>
        <v>0.73832719247927303</v>
      </c>
      <c r="J16" s="95">
        <f t="shared" si="3"/>
        <v>0.65556906112172619</v>
      </c>
      <c r="K16" s="95">
        <f t="shared" si="3"/>
        <v>0.64389215106061481</v>
      </c>
      <c r="L16" s="95">
        <f t="shared" si="3"/>
        <v>0.7181926709418649</v>
      </c>
      <c r="M16" s="95">
        <f t="shared" si="3"/>
        <v>0.84117125841081619</v>
      </c>
      <c r="N16" s="95">
        <f t="shared" si="3"/>
        <v>0.85250834597786451</v>
      </c>
      <c r="O16" s="95">
        <f t="shared" si="3"/>
        <v>1.0521576612911485</v>
      </c>
      <c r="P16" s="95">
        <f t="shared" si="3"/>
        <v>1.0083960016475513</v>
      </c>
      <c r="Q16" s="95">
        <f t="shared" si="3"/>
        <v>0.7812589045426479</v>
      </c>
      <c r="R16" s="95">
        <f t="shared" si="3"/>
        <v>0.79406259518384814</v>
      </c>
      <c r="S16" s="95">
        <f t="shared" si="3"/>
        <v>0.74214852023513633</v>
      </c>
      <c r="T16" s="95">
        <f t="shared" si="3"/>
        <v>0.76569444750445226</v>
      </c>
      <c r="U16" s="95">
        <f t="shared" si="3"/>
        <v>0.85062815393235547</v>
      </c>
      <c r="V16" s="95">
        <f t="shared" si="3"/>
        <v>0.78286551992111642</v>
      </c>
      <c r="W16" s="95">
        <f t="shared" si="3"/>
        <v>0.90391730666924353</v>
      </c>
      <c r="X16" s="95">
        <f t="shared" si="3"/>
        <v>0.89373790225018213</v>
      </c>
      <c r="Y16" s="95">
        <f t="shared" si="3"/>
        <v>0.82108517612955545</v>
      </c>
      <c r="Z16" s="95">
        <f t="shared" si="3"/>
        <v>0.82863377243982383</v>
      </c>
      <c r="AA16" s="95">
        <f t="shared" si="3"/>
        <v>0.80988785978370625</v>
      </c>
      <c r="AB16" s="95">
        <f t="shared" si="3"/>
        <v>0.97000072643642388</v>
      </c>
    </row>
    <row r="17" spans="1:28">
      <c r="A17" s="85" t="s">
        <v>42</v>
      </c>
      <c r="B17" s="74" t="s">
        <v>46</v>
      </c>
      <c r="C17" s="95">
        <f t="shared" si="3"/>
        <v>0.77269021739130439</v>
      </c>
      <c r="D17" s="95">
        <f t="shared" si="3"/>
        <v>0.73934949484291335</v>
      </c>
      <c r="E17" s="95">
        <f t="shared" si="3"/>
        <v>0.82478846311827403</v>
      </c>
      <c r="F17" s="95">
        <f t="shared" si="3"/>
        <v>0.83939581770136695</v>
      </c>
      <c r="G17" s="95">
        <f t="shared" si="3"/>
        <v>0.92893450006434186</v>
      </c>
      <c r="H17" s="95">
        <f t="shared" si="3"/>
        <v>1.0209098552905254</v>
      </c>
      <c r="I17" s="95">
        <f t="shared" si="3"/>
        <v>1.1091415848576496</v>
      </c>
      <c r="J17" s="95">
        <f t="shared" si="3"/>
        <v>0.98504107220060533</v>
      </c>
      <c r="K17" s="95">
        <f t="shared" si="3"/>
        <v>0.93805723233904981</v>
      </c>
      <c r="L17" s="95">
        <f t="shared" si="3"/>
        <v>0.85496842022674668</v>
      </c>
      <c r="M17" s="95">
        <f t="shared" si="3"/>
        <v>0.8320168046086891</v>
      </c>
      <c r="N17" s="95">
        <f t="shared" si="3"/>
        <v>0.84740259740259727</v>
      </c>
      <c r="O17" s="95">
        <f t="shared" si="3"/>
        <v>0.84695838845760207</v>
      </c>
      <c r="P17" s="95">
        <f t="shared" si="3"/>
        <v>0.8075426901652818</v>
      </c>
      <c r="Q17" s="95">
        <f t="shared" si="3"/>
        <v>0.77816302819054606</v>
      </c>
      <c r="R17" s="95">
        <f t="shared" si="3"/>
        <v>0.79267734836683712</v>
      </c>
      <c r="S17" s="95">
        <f t="shared" si="3"/>
        <v>0.82073568213565096</v>
      </c>
      <c r="T17" s="95">
        <f t="shared" si="3"/>
        <v>0.86428571428571432</v>
      </c>
      <c r="U17" s="95">
        <f t="shared" si="3"/>
        <v>0.81124864022579601</v>
      </c>
      <c r="V17" s="95">
        <f t="shared" si="3"/>
        <v>0.75853350189633384</v>
      </c>
      <c r="W17" s="95">
        <f t="shared" si="3"/>
        <v>0.77316550321552246</v>
      </c>
      <c r="X17" s="95">
        <f t="shared" si="3"/>
        <v>0.80671998857387706</v>
      </c>
      <c r="Y17" s="95">
        <f t="shared" si="3"/>
        <v>0.80181616190890215</v>
      </c>
      <c r="Z17" s="95">
        <f t="shared" si="3"/>
        <v>0.77213138901163647</v>
      </c>
      <c r="AA17" s="95">
        <f t="shared" si="3"/>
        <v>0.82299827808867843</v>
      </c>
      <c r="AB17" s="95">
        <f t="shared" si="3"/>
        <v>0.81304230929044552</v>
      </c>
    </row>
    <row r="18" spans="1:28">
      <c r="A18" s="85" t="s">
        <v>28</v>
      </c>
      <c r="B18" s="74" t="s">
        <v>46</v>
      </c>
      <c r="C18" s="95">
        <f t="shared" si="3"/>
        <v>0.70052241896373812</v>
      </c>
      <c r="D18" s="95">
        <f t="shared" si="3"/>
        <v>0.72479186290324571</v>
      </c>
      <c r="E18" s="95">
        <f t="shared" si="3"/>
        <v>0.75385163022969548</v>
      </c>
      <c r="F18" s="95">
        <f t="shared" si="3"/>
        <v>0.65858972655249659</v>
      </c>
      <c r="G18" s="95">
        <f t="shared" si="3"/>
        <v>0.62205508418954647</v>
      </c>
      <c r="H18" s="95">
        <f t="shared" si="3"/>
        <v>0.64890301149455498</v>
      </c>
      <c r="I18" s="95">
        <f t="shared" si="3"/>
        <v>0.66097587118804357</v>
      </c>
      <c r="J18" s="95">
        <f t="shared" si="3"/>
        <v>0.68580247328845712</v>
      </c>
      <c r="K18" s="95">
        <f t="shared" si="3"/>
        <v>0.71931383409101857</v>
      </c>
      <c r="L18" s="95">
        <f t="shared" si="3"/>
        <v>0.70779798946824424</v>
      </c>
      <c r="M18" s="95">
        <f t="shared" si="3"/>
        <v>0.73664052195573315</v>
      </c>
      <c r="N18" s="95">
        <f t="shared" si="3"/>
        <v>0.70162011115082779</v>
      </c>
      <c r="O18" s="95">
        <f t="shared" si="3"/>
        <v>0.70400355972089868</v>
      </c>
      <c r="P18" s="95">
        <f t="shared" si="3"/>
        <v>0.6339786504964332</v>
      </c>
      <c r="Q18" s="95">
        <f t="shared" si="3"/>
        <v>0.62716735782492994</v>
      </c>
      <c r="R18" s="95">
        <f t="shared" si="3"/>
        <v>0.59934350647235701</v>
      </c>
      <c r="S18" s="95">
        <f t="shared" si="3"/>
        <v>0.61331957548425708</v>
      </c>
      <c r="T18" s="95">
        <f t="shared" si="3"/>
        <v>0.60883652624459239</v>
      </c>
      <c r="U18" s="95">
        <f t="shared" si="3"/>
        <v>0.60795024307487133</v>
      </c>
      <c r="V18" s="95">
        <f t="shared" si="3"/>
        <v>0.59982985915473797</v>
      </c>
      <c r="W18" s="95">
        <f t="shared" si="3"/>
        <v>0.62065448101809739</v>
      </c>
      <c r="X18" s="95">
        <f t="shared" si="3"/>
        <v>0.63695510340247918</v>
      </c>
      <c r="Y18" s="95">
        <f t="shared" si="3"/>
        <v>0.64384049514345898</v>
      </c>
      <c r="Z18" s="95">
        <f t="shared" si="3"/>
        <v>0.6731744638957281</v>
      </c>
      <c r="AA18" s="95">
        <f t="shared" si="3"/>
        <v>0.68111207745128122</v>
      </c>
      <c r="AB18" s="95">
        <f t="shared" si="3"/>
        <v>0.68899052380388182</v>
      </c>
    </row>
    <row r="19" spans="1:28">
      <c r="A19" s="85" t="s">
        <v>25</v>
      </c>
      <c r="B19" s="74" t="s">
        <v>46</v>
      </c>
      <c r="C19" s="95">
        <f t="shared" si="3"/>
        <v>1.2236803396208851</v>
      </c>
      <c r="D19" s="95">
        <f t="shared" si="3"/>
        <v>1.1353856267224347</v>
      </c>
      <c r="E19" s="95">
        <f t="shared" si="3"/>
        <v>1.1824402316374061</v>
      </c>
      <c r="F19" s="95">
        <f t="shared" si="3"/>
        <v>1.175978849589139</v>
      </c>
      <c r="G19" s="95">
        <f t="shared" si="3"/>
        <v>1.1586319097799962</v>
      </c>
      <c r="H19" s="95">
        <f t="shared" si="3"/>
        <v>1.2089681097186742</v>
      </c>
      <c r="I19" s="95">
        <f t="shared" si="3"/>
        <v>1.3137795684350682</v>
      </c>
      <c r="J19" s="95">
        <f t="shared" si="3"/>
        <v>1.3185895245040919</v>
      </c>
      <c r="K19" s="95">
        <f t="shared" si="3"/>
        <v>1.3478037690800206</v>
      </c>
      <c r="L19" s="95">
        <f t="shared" si="3"/>
        <v>1.3492439703232753</v>
      </c>
      <c r="M19" s="95">
        <f t="shared" si="3"/>
        <v>1.3512396104640607</v>
      </c>
      <c r="N19" s="95">
        <f t="shared" si="3"/>
        <v>1.2880530744145879</v>
      </c>
      <c r="O19" s="95">
        <f t="shared" si="3"/>
        <v>1.1505933947445248</v>
      </c>
      <c r="P19" s="95">
        <f t="shared" si="3"/>
        <v>1.0472481993972433</v>
      </c>
      <c r="Q19" s="95">
        <f t="shared" si="3"/>
        <v>1.1272915404559083</v>
      </c>
      <c r="R19" s="95">
        <f t="shared" si="3"/>
        <v>1.0613347921904579</v>
      </c>
      <c r="S19" s="95">
        <f t="shared" si="3"/>
        <v>1.1023099651509418</v>
      </c>
      <c r="T19" s="95">
        <f t="shared" si="3"/>
        <v>1.0737666568111663</v>
      </c>
      <c r="U19" s="95">
        <f t="shared" si="3"/>
        <v>1.0370716391835306</v>
      </c>
      <c r="V19" s="95">
        <f t="shared" si="3"/>
        <v>0.96818329760156907</v>
      </c>
      <c r="W19" s="95">
        <f t="shared" si="3"/>
        <v>0.99244989172189702</v>
      </c>
      <c r="X19" s="95">
        <f t="shared" si="3"/>
        <v>0.99427056235866251</v>
      </c>
      <c r="Y19" s="95">
        <f t="shared" si="3"/>
        <v>0.98523797586669903</v>
      </c>
      <c r="Z19" s="95">
        <f t="shared" si="3"/>
        <v>0.97504043550259378</v>
      </c>
      <c r="AA19" s="95">
        <f t="shared" si="3"/>
        <v>0.9353710197865549</v>
      </c>
      <c r="AB19" s="95">
        <f t="shared" si="3"/>
        <v>0.91571163352255502</v>
      </c>
    </row>
    <row r="20" spans="1:28">
      <c r="A20" s="85" t="s">
        <v>48</v>
      </c>
      <c r="B20" s="74" t="s">
        <v>46</v>
      </c>
      <c r="C20" s="95">
        <f t="shared" si="3"/>
        <v>0.28136513142771163</v>
      </c>
      <c r="D20" s="95">
        <f t="shared" si="3"/>
        <v>0.28822991030614581</v>
      </c>
      <c r="E20" s="95">
        <f t="shared" si="3"/>
        <v>0.34650292329817706</v>
      </c>
      <c r="F20" s="95">
        <f t="shared" si="3"/>
        <v>0.34971860619272205</v>
      </c>
      <c r="G20" s="95">
        <f t="shared" si="3"/>
        <v>0.39104309492631417</v>
      </c>
      <c r="H20" s="95">
        <f t="shared" si="3"/>
        <v>0.40863351883429855</v>
      </c>
      <c r="I20" s="95">
        <f t="shared" si="3"/>
        <v>0.34562186226791353</v>
      </c>
      <c r="J20" s="95">
        <f t="shared" si="3"/>
        <v>0.38947331307915001</v>
      </c>
      <c r="K20" s="95">
        <f t="shared" si="3"/>
        <v>0.38971993422633455</v>
      </c>
      <c r="L20" s="95">
        <f t="shared" si="3"/>
        <v>0.43453631005127258</v>
      </c>
      <c r="M20" s="95">
        <f t="shared" si="3"/>
        <v>0.38011936094211113</v>
      </c>
      <c r="N20" s="95">
        <f t="shared" si="3"/>
        <v>0.42195135627253066</v>
      </c>
      <c r="O20" s="95">
        <f t="shared" si="3"/>
        <v>0.43167012134989086</v>
      </c>
      <c r="P20" s="95">
        <f t="shared" si="3"/>
        <v>0.40145952797319218</v>
      </c>
      <c r="Q20" s="95">
        <f t="shared" si="3"/>
        <v>0.46820416243212609</v>
      </c>
      <c r="R20" s="95">
        <f t="shared" si="3"/>
        <v>0.46781393144603683</v>
      </c>
      <c r="S20" s="95">
        <f t="shared" si="3"/>
        <v>0.45045901674507044</v>
      </c>
      <c r="T20" s="95">
        <f t="shared" si="3"/>
        <v>0.44783424181787518</v>
      </c>
      <c r="U20" s="95">
        <f t="shared" si="3"/>
        <v>0.48414014813884393</v>
      </c>
      <c r="V20" s="95">
        <f t="shared" si="3"/>
        <v>0.55577587940777684</v>
      </c>
      <c r="W20" s="95">
        <f t="shared" si="3"/>
        <v>0.56844220101741494</v>
      </c>
      <c r="X20" s="95">
        <f t="shared" si="3"/>
        <v>0.56101716694555848</v>
      </c>
      <c r="Y20" s="95">
        <f t="shared" si="3"/>
        <v>0.63534607398058363</v>
      </c>
      <c r="Z20" s="95">
        <f t="shared" si="3"/>
        <v>0.67844125720317217</v>
      </c>
      <c r="AA20" s="95">
        <f t="shared" si="3"/>
        <v>0.69246722337879363</v>
      </c>
      <c r="AB20" s="95">
        <f t="shared" si="3"/>
        <v>0.73280646666360383</v>
      </c>
    </row>
    <row r="21" spans="1:28">
      <c r="A21" s="85" t="s">
        <v>34</v>
      </c>
      <c r="B21" s="74" t="s">
        <v>46</v>
      </c>
      <c r="C21" s="95"/>
      <c r="D21" s="95"/>
      <c r="E21" s="95">
        <f t="shared" si="3"/>
        <v>0.65719890734920028</v>
      </c>
      <c r="F21" s="95">
        <f t="shared" si="3"/>
        <v>0.65864501458829072</v>
      </c>
      <c r="G21" s="95">
        <f t="shared" si="3"/>
        <v>0.64096361026403514</v>
      </c>
      <c r="H21" s="95">
        <f t="shared" si="3"/>
        <v>0.61749851941888267</v>
      </c>
      <c r="I21" s="95">
        <f t="shared" si="3"/>
        <v>0.59953627950556709</v>
      </c>
      <c r="J21" s="95">
        <f t="shared" si="3"/>
        <v>0.67534977732411017</v>
      </c>
      <c r="K21" s="95">
        <f t="shared" si="3"/>
        <v>0.60973677606856758</v>
      </c>
      <c r="L21" s="95">
        <f t="shared" si="3"/>
        <v>0.53608188150357006</v>
      </c>
      <c r="M21" s="95">
        <f t="shared" si="3"/>
        <v>0.58433513935676795</v>
      </c>
      <c r="N21" s="95">
        <f t="shared" si="3"/>
        <v>0.64426124006487995</v>
      </c>
      <c r="O21" s="95">
        <f t="shared" si="3"/>
        <v>0.59522941159503995</v>
      </c>
      <c r="P21" s="95">
        <f t="shared" si="3"/>
        <v>0.56671241040166553</v>
      </c>
      <c r="Q21" s="95">
        <f t="shared" si="3"/>
        <v>0.60799267404905455</v>
      </c>
      <c r="R21" s="95">
        <f t="shared" si="3"/>
        <v>0.63262509711177983</v>
      </c>
      <c r="S21" s="95">
        <f t="shared" si="3"/>
        <v>0.62350598354965203</v>
      </c>
      <c r="T21" s="95">
        <f t="shared" si="3"/>
        <v>0.68167557013315661</v>
      </c>
      <c r="U21" s="95">
        <f t="shared" si="3"/>
        <v>0.73192071305861928</v>
      </c>
      <c r="V21" s="95">
        <f t="shared" si="3"/>
        <v>0.70547787264090001</v>
      </c>
      <c r="W21" s="95">
        <f t="shared" si="3"/>
        <v>0.75670892903238307</v>
      </c>
      <c r="X21" s="95">
        <f t="shared" si="3"/>
        <v>0.84533206624334434</v>
      </c>
      <c r="Y21" s="95">
        <f t="shared" si="3"/>
        <v>0.80703840315474373</v>
      </c>
      <c r="Z21" s="95">
        <f t="shared" si="3"/>
        <v>0.78846830228791454</v>
      </c>
      <c r="AA21" s="95">
        <f t="shared" si="3"/>
        <v>0.79140425975264994</v>
      </c>
      <c r="AB21" s="95">
        <f t="shared" si="3"/>
        <v>0.8420019368332351</v>
      </c>
    </row>
    <row r="22" spans="1:28">
      <c r="A22" s="85" t="s">
        <v>49</v>
      </c>
      <c r="B22" s="74" t="s">
        <v>46</v>
      </c>
      <c r="C22" s="95"/>
      <c r="D22" s="95">
        <f t="shared" ref="D22:AB23" si="4">((D124+D74)/D174)/((D273+D223)/D323)</f>
        <v>0.66846708776541908</v>
      </c>
      <c r="E22" s="95">
        <f t="shared" si="4"/>
        <v>0.61411584278346676</v>
      </c>
      <c r="F22" s="95">
        <f t="shared" si="4"/>
        <v>0.76134507321719147</v>
      </c>
      <c r="G22" s="95">
        <f t="shared" si="4"/>
        <v>0.62836630963410023</v>
      </c>
      <c r="H22" s="95">
        <f t="shared" si="4"/>
        <v>0.78189431697334821</v>
      </c>
      <c r="I22" s="95">
        <f t="shared" si="4"/>
        <v>0.84216966198969079</v>
      </c>
      <c r="J22" s="95">
        <f t="shared" si="4"/>
        <v>0.73291467239422547</v>
      </c>
      <c r="K22" s="95">
        <f t="shared" si="4"/>
        <v>0.56996276415606195</v>
      </c>
      <c r="L22" s="95">
        <f t="shared" si="4"/>
        <v>0.59898711147906247</v>
      </c>
      <c r="M22" s="95">
        <f t="shared" si="4"/>
        <v>0.70331394537687408</v>
      </c>
      <c r="N22" s="95">
        <f t="shared" si="4"/>
        <v>0.74850986802350494</v>
      </c>
      <c r="O22" s="95">
        <f t="shared" si="4"/>
        <v>0.68801602796549632</v>
      </c>
      <c r="P22" s="95">
        <f t="shared" si="4"/>
        <v>0.56111435827301237</v>
      </c>
      <c r="Q22" s="95">
        <f t="shared" si="4"/>
        <v>0.77651676660806901</v>
      </c>
      <c r="R22" s="95">
        <f t="shared" si="4"/>
        <v>0.51622059802587961</v>
      </c>
      <c r="S22" s="95">
        <f t="shared" si="4"/>
        <v>0.54100238226131558</v>
      </c>
      <c r="T22" s="95">
        <f t="shared" si="4"/>
        <v>0.48911142537395746</v>
      </c>
      <c r="U22" s="95">
        <f t="shared" si="4"/>
        <v>0.51770951839211221</v>
      </c>
      <c r="V22" s="95">
        <f t="shared" si="4"/>
        <v>0.48621632132734283</v>
      </c>
      <c r="W22" s="95">
        <f t="shared" si="4"/>
        <v>0.51282787877201041</v>
      </c>
      <c r="X22" s="95">
        <f t="shared" si="4"/>
        <v>0.66602969724003891</v>
      </c>
      <c r="Y22" s="95">
        <f t="shared" si="4"/>
        <v>0.59417497613059844</v>
      </c>
      <c r="Z22" s="95">
        <f t="shared" si="4"/>
        <v>0.56641589530525449</v>
      </c>
      <c r="AA22" s="95">
        <f t="shared" si="4"/>
        <v>0.55684073315577232</v>
      </c>
      <c r="AB22" s="95">
        <f t="shared" si="4"/>
        <v>0.71907087029286698</v>
      </c>
    </row>
    <row r="23" spans="1:28">
      <c r="A23" s="85" t="s">
        <v>50</v>
      </c>
      <c r="B23" s="74" t="s">
        <v>46</v>
      </c>
      <c r="C23" s="95"/>
      <c r="D23" s="95">
        <f t="shared" si="4"/>
        <v>0.62623684758539611</v>
      </c>
      <c r="E23" s="95"/>
      <c r="F23" s="95"/>
      <c r="G23" s="95">
        <f t="shared" si="4"/>
        <v>0.66048428286011318</v>
      </c>
      <c r="H23" s="95">
        <f t="shared" si="4"/>
        <v>0.72702636568610035</v>
      </c>
      <c r="I23" s="95">
        <f t="shared" si="4"/>
        <v>0.69679967804057874</v>
      </c>
      <c r="J23" s="95">
        <f t="shared" si="4"/>
        <v>0.69871928896013846</v>
      </c>
      <c r="K23" s="95">
        <f t="shared" si="4"/>
        <v>0.75211601573454179</v>
      </c>
      <c r="L23" s="95">
        <f t="shared" si="4"/>
        <v>0.72485153689060922</v>
      </c>
      <c r="M23" s="95">
        <f t="shared" si="4"/>
        <v>0.72418894116486487</v>
      </c>
      <c r="N23" s="95">
        <f t="shared" si="4"/>
        <v>0.75507084723812701</v>
      </c>
      <c r="O23" s="95">
        <f t="shared" si="4"/>
        <v>0.58367850524803178</v>
      </c>
      <c r="P23" s="95">
        <f t="shared" si="4"/>
        <v>0.58447388484981777</v>
      </c>
      <c r="Q23" s="95">
        <f t="shared" si="4"/>
        <v>0.67143671624077383</v>
      </c>
      <c r="R23" s="95">
        <f t="shared" si="4"/>
        <v>0.69473673506469591</v>
      </c>
      <c r="S23" s="95">
        <f t="shared" si="4"/>
        <v>0.64521134291014737</v>
      </c>
      <c r="T23" s="95">
        <f t="shared" si="4"/>
        <v>0.60639029610499506</v>
      </c>
      <c r="U23" s="95">
        <f t="shared" si="4"/>
        <v>0.57595708034058013</v>
      </c>
      <c r="V23" s="95">
        <f t="shared" si="4"/>
        <v>0.52608441199233102</v>
      </c>
      <c r="W23" s="95">
        <f t="shared" si="4"/>
        <v>0.62747473233517226</v>
      </c>
      <c r="X23" s="95">
        <f t="shared" si="4"/>
        <v>0.65122602555691556</v>
      </c>
      <c r="Y23" s="95">
        <f t="shared" si="4"/>
        <v>0.6742984887293918</v>
      </c>
      <c r="Z23" s="95">
        <f t="shared" si="4"/>
        <v>0.77975591511362163</v>
      </c>
      <c r="AA23" s="95">
        <f t="shared" si="4"/>
        <v>0.78415087039729292</v>
      </c>
      <c r="AB23" s="95">
        <f t="shared" si="4"/>
        <v>0.81286892557173118</v>
      </c>
    </row>
    <row r="24" spans="1:28">
      <c r="A24" s="85" t="s">
        <v>63</v>
      </c>
      <c r="B24" s="74" t="s">
        <v>46</v>
      </c>
      <c r="C24" s="95">
        <f t="shared" ref="C24:AB28" si="5">((C126+C76)/C176)/((C275+C225)/C325)</f>
        <v>0.44469438261277189</v>
      </c>
      <c r="D24" s="95">
        <f t="shared" si="5"/>
        <v>0.70414443486487421</v>
      </c>
      <c r="E24" s="95">
        <f t="shared" si="5"/>
        <v>0.68376166204946209</v>
      </c>
      <c r="F24" s="95">
        <f t="shared" si="5"/>
        <v>0.68746561314091026</v>
      </c>
      <c r="G24" s="95">
        <f t="shared" si="5"/>
        <v>0.68848335703909314</v>
      </c>
      <c r="H24" s="95">
        <f t="shared" si="5"/>
        <v>0.68918631196942426</v>
      </c>
      <c r="I24" s="95">
        <f t="shared" si="5"/>
        <v>0.71027774304570079</v>
      </c>
      <c r="J24" s="95">
        <f t="shared" si="5"/>
        <v>0.68234948965750786</v>
      </c>
      <c r="K24" s="95">
        <f t="shared" si="5"/>
        <v>0.78133732934096733</v>
      </c>
      <c r="L24" s="95">
        <f t="shared" si="5"/>
        <v>0.73505103400372673</v>
      </c>
      <c r="M24" s="95">
        <f t="shared" si="5"/>
        <v>0.77142843220547197</v>
      </c>
      <c r="N24" s="95">
        <f t="shared" si="5"/>
        <v>0.74953225502337462</v>
      </c>
      <c r="O24" s="95">
        <f t="shared" si="5"/>
        <v>0.72000950204839265</v>
      </c>
      <c r="P24" s="95">
        <f t="shared" si="5"/>
        <v>0.70646732143475965</v>
      </c>
      <c r="Q24" s="95">
        <f t="shared" si="5"/>
        <v>0.76554759209159151</v>
      </c>
      <c r="R24" s="95">
        <f t="shared" si="5"/>
        <v>0.78974388885978464</v>
      </c>
      <c r="S24" s="95">
        <f t="shared" si="5"/>
        <v>0.82452423410300146</v>
      </c>
      <c r="T24" s="95">
        <f t="shared" si="5"/>
        <v>0.73520887711325189</v>
      </c>
      <c r="U24" s="95">
        <f t="shared" si="5"/>
        <v>0.7675516973009745</v>
      </c>
      <c r="V24" s="95">
        <f t="shared" si="5"/>
        <v>0.7397205155342631</v>
      </c>
      <c r="W24" s="95">
        <f t="shared" si="5"/>
        <v>0.77427182535878969</v>
      </c>
      <c r="X24" s="95">
        <f t="shared" si="5"/>
        <v>0.75717941229885</v>
      </c>
      <c r="Y24" s="95">
        <f t="shared" si="5"/>
        <v>0.68107448906118828</v>
      </c>
      <c r="Z24" s="95">
        <f t="shared" si="5"/>
        <v>0.70699684318260991</v>
      </c>
      <c r="AA24" s="95">
        <f t="shared" si="5"/>
        <v>0.69859588859193578</v>
      </c>
      <c r="AB24" s="95">
        <f t="shared" si="5"/>
        <v>0.75921548504126368</v>
      </c>
    </row>
    <row r="25" spans="1:28">
      <c r="A25" s="85" t="s">
        <v>29</v>
      </c>
      <c r="B25" s="74" t="s">
        <v>46</v>
      </c>
      <c r="C25" s="95">
        <f t="shared" si="5"/>
        <v>0.24292722512981169</v>
      </c>
      <c r="D25" s="95">
        <f t="shared" si="5"/>
        <v>0.22786735737273575</v>
      </c>
      <c r="E25" s="95">
        <f t="shared" si="5"/>
        <v>0.24630703351266198</v>
      </c>
      <c r="F25" s="95">
        <f t="shared" si="5"/>
        <v>0.30367032760724677</v>
      </c>
      <c r="G25" s="95">
        <f t="shared" si="5"/>
        <v>0.34082824413058199</v>
      </c>
      <c r="H25" s="95">
        <f t="shared" si="5"/>
        <v>0.35038787562947055</v>
      </c>
      <c r="I25" s="95">
        <f t="shared" si="5"/>
        <v>0.35262806769861582</v>
      </c>
      <c r="J25" s="95">
        <f t="shared" si="5"/>
        <v>0.38446308849758187</v>
      </c>
      <c r="K25" s="95">
        <f t="shared" si="5"/>
        <v>0.39730865310972258</v>
      </c>
      <c r="L25" s="95">
        <f t="shared" si="5"/>
        <v>0.40044151907612913</v>
      </c>
      <c r="M25" s="95">
        <f t="shared" si="5"/>
        <v>0.39615802438701037</v>
      </c>
      <c r="N25" s="95">
        <f t="shared" si="5"/>
        <v>0.41976010959739302</v>
      </c>
      <c r="O25" s="95">
        <f t="shared" si="5"/>
        <v>0.4226710739277143</v>
      </c>
      <c r="P25" s="95">
        <f t="shared" si="5"/>
        <v>0.4059898719386909</v>
      </c>
      <c r="Q25" s="95">
        <f t="shared" si="5"/>
        <v>0.48699290773633047</v>
      </c>
      <c r="R25" s="95">
        <f t="shared" si="5"/>
        <v>0.45284415849840587</v>
      </c>
      <c r="S25" s="95">
        <f t="shared" si="5"/>
        <v>0.43715987264345335</v>
      </c>
      <c r="T25" s="95">
        <f t="shared" si="5"/>
        <v>0.40217830787733527</v>
      </c>
      <c r="U25" s="95">
        <f t="shared" si="5"/>
        <v>0.4683403843694024</v>
      </c>
      <c r="V25" s="95">
        <f t="shared" si="5"/>
        <v>0.47603811111097588</v>
      </c>
      <c r="W25" s="95">
        <f t="shared" si="5"/>
        <v>0.47003837016305072</v>
      </c>
      <c r="X25" s="95">
        <f t="shared" si="5"/>
        <v>0.4959023246064731</v>
      </c>
      <c r="Y25" s="95">
        <f t="shared" si="5"/>
        <v>0.52860835630156811</v>
      </c>
      <c r="Z25" s="95">
        <f t="shared" si="5"/>
        <v>0.52429078423496445</v>
      </c>
      <c r="AA25" s="95">
        <f t="shared" si="5"/>
        <v>0.50698811568136304</v>
      </c>
      <c r="AB25" s="95">
        <f t="shared" si="5"/>
        <v>0.5280075330817583</v>
      </c>
    </row>
    <row r="26" spans="1:28">
      <c r="A26" s="85" t="s">
        <v>51</v>
      </c>
      <c r="B26" s="74" t="s">
        <v>46</v>
      </c>
      <c r="C26" s="95">
        <f t="shared" si="5"/>
        <v>0.95915910130758286</v>
      </c>
      <c r="D26" s="95">
        <f t="shared" si="5"/>
        <v>0.94016086889697215</v>
      </c>
      <c r="E26" s="95">
        <f t="shared" si="5"/>
        <v>0.90820929769419256</v>
      </c>
      <c r="F26" s="95">
        <f t="shared" si="5"/>
        <v>0.88715591407465699</v>
      </c>
      <c r="G26" s="95">
        <f t="shared" si="5"/>
        <v>0.92117167222840179</v>
      </c>
      <c r="H26" s="95">
        <f t="shared" si="5"/>
        <v>0.91321298008384266</v>
      </c>
      <c r="I26" s="95">
        <f t="shared" si="5"/>
        <v>0.92086860507913126</v>
      </c>
      <c r="J26" s="95">
        <f t="shared" si="5"/>
        <v>0.90640304734264465</v>
      </c>
      <c r="K26" s="95">
        <f t="shared" si="5"/>
        <v>0.92962743102668477</v>
      </c>
      <c r="L26" s="95">
        <f t="shared" si="5"/>
        <v>0.92260941415879649</v>
      </c>
      <c r="M26" s="95">
        <f t="shared" si="5"/>
        <v>0.94322098591223491</v>
      </c>
      <c r="N26" s="95">
        <f t="shared" si="5"/>
        <v>0.90388114102627781</v>
      </c>
      <c r="O26" s="95">
        <f t="shared" si="5"/>
        <v>0.89202150850167139</v>
      </c>
      <c r="P26" s="95">
        <f t="shared" si="5"/>
        <v>0.87734469422286687</v>
      </c>
      <c r="Q26" s="95">
        <f t="shared" si="5"/>
        <v>0.82655457780196961</v>
      </c>
      <c r="R26" s="95">
        <f t="shared" si="5"/>
        <v>0.8129048402087653</v>
      </c>
      <c r="S26" s="95">
        <f t="shared" si="5"/>
        <v>0.83041283845040126</v>
      </c>
      <c r="T26" s="95">
        <f t="shared" si="5"/>
        <v>0.78904740461765188</v>
      </c>
      <c r="U26" s="95">
        <f t="shared" si="5"/>
        <v>0.81349586611102442</v>
      </c>
      <c r="V26" s="95">
        <f t="shared" si="5"/>
        <v>0.82666927363378617</v>
      </c>
      <c r="W26" s="95">
        <f t="shared" si="5"/>
        <v>0.87397017893294349</v>
      </c>
      <c r="X26" s="95">
        <f t="shared" si="5"/>
        <v>0.85345195369761917</v>
      </c>
      <c r="Y26" s="95">
        <f t="shared" si="5"/>
        <v>0.85544309605372137</v>
      </c>
      <c r="Z26" s="95">
        <f t="shared" si="5"/>
        <v>0.84058412698412699</v>
      </c>
      <c r="AA26" s="95">
        <f t="shared" si="5"/>
        <v>0.81729379298260973</v>
      </c>
      <c r="AB26" s="95">
        <f t="shared" si="5"/>
        <v>0.84727813297550447</v>
      </c>
    </row>
    <row r="27" spans="1:28">
      <c r="A27" s="85" t="s">
        <v>52</v>
      </c>
      <c r="B27" s="74" t="s">
        <v>46</v>
      </c>
      <c r="C27" s="95">
        <f t="shared" si="5"/>
        <v>0.38229880413602557</v>
      </c>
      <c r="D27" s="95">
        <f t="shared" si="5"/>
        <v>0.32672618891997179</v>
      </c>
      <c r="E27" s="95">
        <f t="shared" si="5"/>
        <v>0.32028811524609846</v>
      </c>
      <c r="F27" s="95">
        <f t="shared" si="5"/>
        <v>0.29552999739265606</v>
      </c>
      <c r="G27" s="95">
        <f t="shared" si="5"/>
        <v>0.28809941334792227</v>
      </c>
      <c r="H27" s="95">
        <f t="shared" si="5"/>
        <v>0.41186110826590194</v>
      </c>
      <c r="I27" s="95">
        <f t="shared" si="5"/>
        <v>0.38407617048393744</v>
      </c>
      <c r="J27" s="95">
        <f t="shared" si="5"/>
        <v>0.44234348561759723</v>
      </c>
      <c r="K27" s="95">
        <f t="shared" si="5"/>
        <v>0.66465408490553257</v>
      </c>
      <c r="L27" s="95">
        <f t="shared" si="5"/>
        <v>0.72437320499883573</v>
      </c>
      <c r="M27" s="95">
        <f t="shared" si="5"/>
        <v>0.65892237386808061</v>
      </c>
      <c r="N27" s="95">
        <f t="shared" si="5"/>
        <v>0.62383429645035948</v>
      </c>
      <c r="O27" s="95">
        <f t="shared" si="5"/>
        <v>0.54373499316315133</v>
      </c>
      <c r="P27" s="95">
        <f t="shared" si="5"/>
        <v>0.54734166028735953</v>
      </c>
      <c r="Q27" s="95">
        <f t="shared" si="5"/>
        <v>0.5624633314002313</v>
      </c>
      <c r="R27" s="95">
        <f t="shared" si="5"/>
        <v>0.61932121661835193</v>
      </c>
      <c r="S27" s="95">
        <f t="shared" si="5"/>
        <v>0.60667540468401782</v>
      </c>
      <c r="T27" s="95">
        <f t="shared" si="5"/>
        <v>0.62459057003660789</v>
      </c>
      <c r="U27" s="95">
        <f t="shared" si="5"/>
        <v>0.58692253714931086</v>
      </c>
      <c r="V27" s="95">
        <f t="shared" si="5"/>
        <v>0.63392718306417584</v>
      </c>
      <c r="W27" s="95">
        <f t="shared" si="5"/>
        <v>0.69119360193816359</v>
      </c>
      <c r="X27" s="95">
        <f t="shared" si="5"/>
        <v>0.66262435433023636</v>
      </c>
      <c r="Y27" s="95">
        <f t="shared" si="5"/>
        <v>0.68197272731978065</v>
      </c>
      <c r="Z27" s="95">
        <f t="shared" si="5"/>
        <v>0.59924282472826518</v>
      </c>
      <c r="AA27" s="95">
        <f t="shared" si="5"/>
        <v>0.63188889577666152</v>
      </c>
      <c r="AB27" s="95">
        <f t="shared" si="5"/>
        <v>0.65558811592026611</v>
      </c>
    </row>
    <row r="28" spans="1:28">
      <c r="A28" s="75" t="s">
        <v>31</v>
      </c>
      <c r="B28" s="74" t="s">
        <v>46</v>
      </c>
      <c r="C28" s="95"/>
      <c r="D28" s="95"/>
      <c r="E28" s="95"/>
      <c r="F28" s="95"/>
      <c r="G28" s="95"/>
      <c r="H28" s="95"/>
      <c r="I28" s="95"/>
      <c r="J28" s="95"/>
      <c r="K28" s="95"/>
      <c r="L28" s="95"/>
      <c r="M28" s="95">
        <f t="shared" si="5"/>
        <v>0.8202435367079085</v>
      </c>
      <c r="N28" s="95">
        <f t="shared" si="5"/>
        <v>0.92065030941154435</v>
      </c>
      <c r="O28" s="95">
        <f t="shared" si="5"/>
        <v>0.92644084188871545</v>
      </c>
      <c r="P28" s="95">
        <f t="shared" si="5"/>
        <v>0.89688532657004949</v>
      </c>
      <c r="Q28" s="95">
        <f t="shared" si="5"/>
        <v>0.98308908503758019</v>
      </c>
      <c r="R28" s="95">
        <f t="shared" si="5"/>
        <v>1.085941702934359</v>
      </c>
      <c r="S28" s="95">
        <f t="shared" si="5"/>
        <v>0.910801402658315</v>
      </c>
      <c r="T28" s="95">
        <f t="shared" si="5"/>
        <v>0.82045119848796821</v>
      </c>
      <c r="U28" s="95">
        <f t="shared" si="5"/>
        <v>0.81986737375556684</v>
      </c>
      <c r="V28" s="95">
        <f t="shared" si="5"/>
        <v>0.8104295812858584</v>
      </c>
      <c r="W28" s="95">
        <f t="shared" si="5"/>
        <v>0.8678217662044424</v>
      </c>
      <c r="X28" s="95">
        <f t="shared" si="5"/>
        <v>0.90105387102705059</v>
      </c>
      <c r="Y28" s="95">
        <f t="shared" si="5"/>
        <v>0.93193090673643775</v>
      </c>
      <c r="Z28" s="95">
        <f t="shared" si="5"/>
        <v>0.93787800692044132</v>
      </c>
      <c r="AA28" s="95">
        <f t="shared" si="5"/>
        <v>0.88136395922254351</v>
      </c>
      <c r="AB28" s="95">
        <f t="shared" si="5"/>
        <v>0.96637916765149201</v>
      </c>
    </row>
    <row r="29" spans="1:28">
      <c r="A29" s="85" t="s">
        <v>33</v>
      </c>
      <c r="B29" s="74" t="s">
        <v>46</v>
      </c>
      <c r="C29" s="95">
        <f t="shared" ref="C29:AB30" si="6">((C131+C81)/C181)/((C280+C230)/C330)</f>
        <v>0.51980149134175069</v>
      </c>
      <c r="D29" s="95">
        <f t="shared" si="6"/>
        <v>0.44324293577120205</v>
      </c>
      <c r="E29" s="95">
        <f t="shared" si="6"/>
        <v>0.48030921923783598</v>
      </c>
      <c r="F29" s="95">
        <f t="shared" si="6"/>
        <v>0.36862152992386044</v>
      </c>
      <c r="G29" s="95">
        <f t="shared" si="6"/>
        <v>0.43358378137094233</v>
      </c>
      <c r="H29" s="95">
        <f t="shared" si="6"/>
        <v>0.34762935195582589</v>
      </c>
      <c r="I29" s="95">
        <f t="shared" si="6"/>
        <v>0.25281538446529173</v>
      </c>
      <c r="J29" s="95">
        <f t="shared" si="6"/>
        <v>0.51186902463943607</v>
      </c>
      <c r="K29" s="95">
        <f t="shared" si="6"/>
        <v>0.4106949039947716</v>
      </c>
      <c r="L29" s="95">
        <f t="shared" si="6"/>
        <v>0.4931050973341668</v>
      </c>
      <c r="M29" s="95">
        <f t="shared" si="6"/>
        <v>0.70572117655461974</v>
      </c>
      <c r="N29" s="95">
        <f t="shared" si="6"/>
        <v>0.41439817222388825</v>
      </c>
      <c r="O29" s="95">
        <f t="shared" si="6"/>
        <v>0.29388431053572167</v>
      </c>
      <c r="P29" s="95">
        <f t="shared" si="6"/>
        <v>0.51648897951805217</v>
      </c>
      <c r="Q29" s="95">
        <f t="shared" si="6"/>
        <v>0.34135672603088696</v>
      </c>
      <c r="R29" s="95">
        <f t="shared" si="6"/>
        <v>0.72133556399155396</v>
      </c>
      <c r="S29" s="95">
        <f t="shared" si="6"/>
        <v>0.45905948956707104</v>
      </c>
      <c r="T29" s="95">
        <f t="shared" si="6"/>
        <v>0.64503453042780212</v>
      </c>
      <c r="U29" s="95">
        <f t="shared" si="6"/>
        <v>0.57766345658539608</v>
      </c>
      <c r="V29" s="95">
        <f t="shared" si="6"/>
        <v>0.49003111077087413</v>
      </c>
      <c r="W29" s="95">
        <f t="shared" si="6"/>
        <v>0.67222616169084481</v>
      </c>
      <c r="X29" s="95">
        <f t="shared" si="6"/>
        <v>0.63010836171777751</v>
      </c>
      <c r="Y29" s="95">
        <f t="shared" si="6"/>
        <v>0.58657226236164528</v>
      </c>
      <c r="Z29" s="95">
        <f t="shared" si="6"/>
        <v>0.62845063130823675</v>
      </c>
      <c r="AA29" s="95">
        <f t="shared" si="6"/>
        <v>0.69064963003698421</v>
      </c>
      <c r="AB29" s="95">
        <f t="shared" si="6"/>
        <v>0.76209506975420738</v>
      </c>
    </row>
    <row r="30" spans="1:28">
      <c r="A30" s="85" t="s">
        <v>53</v>
      </c>
      <c r="B30" s="74" t="s">
        <v>46</v>
      </c>
      <c r="C30" s="95"/>
      <c r="D30" s="95">
        <f t="shared" si="6"/>
        <v>0.38776809551761759</v>
      </c>
      <c r="E30" s="95"/>
      <c r="F30" s="95">
        <f t="shared" si="6"/>
        <v>0.34102951848331803</v>
      </c>
      <c r="G30" s="95"/>
      <c r="H30" s="95">
        <f t="shared" si="6"/>
        <v>0.62181341875811791</v>
      </c>
      <c r="I30" s="95">
        <f t="shared" si="6"/>
        <v>0.49693856155788696</v>
      </c>
      <c r="J30" s="95">
        <f t="shared" si="6"/>
        <v>0.35968892969011634</v>
      </c>
      <c r="K30" s="95">
        <f t="shared" si="6"/>
        <v>0.35436384408249388</v>
      </c>
      <c r="L30" s="95">
        <f t="shared" si="6"/>
        <v>0.43942957815340844</v>
      </c>
      <c r="M30" s="95">
        <f t="shared" si="6"/>
        <v>0.51140159912021532</v>
      </c>
      <c r="N30" s="95">
        <f t="shared" si="6"/>
        <v>0.48478889586882673</v>
      </c>
      <c r="O30" s="95">
        <f t="shared" si="6"/>
        <v>0.44961683701489225</v>
      </c>
      <c r="P30" s="95">
        <f t="shared" si="6"/>
        <v>0.38788782359215812</v>
      </c>
      <c r="Q30" s="95">
        <f t="shared" si="6"/>
        <v>0.4475069521821527</v>
      </c>
      <c r="R30" s="95">
        <f t="shared" si="6"/>
        <v>0.5987003721177141</v>
      </c>
      <c r="S30" s="95">
        <f t="shared" si="6"/>
        <v>0.56124512779404201</v>
      </c>
      <c r="T30" s="95">
        <f t="shared" si="6"/>
        <v>0.47541511846617818</v>
      </c>
      <c r="U30" s="95">
        <f t="shared" si="6"/>
        <v>0.52301843516760493</v>
      </c>
      <c r="V30" s="95">
        <f t="shared" si="6"/>
        <v>0.58966506126917073</v>
      </c>
      <c r="W30" s="95">
        <f t="shared" si="6"/>
        <v>0.56764756666356919</v>
      </c>
      <c r="X30" s="95">
        <f t="shared" si="6"/>
        <v>0.54216164137374834</v>
      </c>
      <c r="Y30" s="95">
        <f t="shared" si="6"/>
        <v>0.5755506732493666</v>
      </c>
      <c r="Z30" s="95">
        <f t="shared" si="6"/>
        <v>0.57048723872779428</v>
      </c>
      <c r="AA30" s="95">
        <f t="shared" si="6"/>
        <v>0.57405608515980744</v>
      </c>
      <c r="AB30" s="95">
        <f t="shared" si="6"/>
        <v>0.55906829626852805</v>
      </c>
    </row>
    <row r="31" spans="1:28">
      <c r="A31" s="85" t="s">
        <v>36</v>
      </c>
      <c r="B31" s="74" t="s">
        <v>46</v>
      </c>
      <c r="C31" s="95">
        <f t="shared" ref="C31:AB34" si="7">((C133+C83)/C183)/((C282+C232)/C332)</f>
        <v>0.64715300967548595</v>
      </c>
      <c r="D31" s="95">
        <f t="shared" si="7"/>
        <v>0.68241760978381694</v>
      </c>
      <c r="E31" s="95">
        <f t="shared" si="7"/>
        <v>0.64914193008694776</v>
      </c>
      <c r="F31" s="95">
        <f t="shared" si="7"/>
        <v>0.61797671139280985</v>
      </c>
      <c r="G31" s="95">
        <f t="shared" si="7"/>
        <v>0.6195087096853672</v>
      </c>
      <c r="H31" s="95">
        <f t="shared" si="7"/>
        <v>0.58176693802810697</v>
      </c>
      <c r="I31" s="95">
        <f t="shared" si="7"/>
        <v>0.64113090685502616</v>
      </c>
      <c r="J31" s="95">
        <f t="shared" si="7"/>
        <v>0.70342910101946243</v>
      </c>
      <c r="K31" s="95">
        <f t="shared" si="7"/>
        <v>0.72867746786857712</v>
      </c>
      <c r="L31" s="95">
        <f t="shared" si="7"/>
        <v>0.77802409235402381</v>
      </c>
      <c r="M31" s="95">
        <f t="shared" si="7"/>
        <v>0.75978877480985529</v>
      </c>
      <c r="N31" s="95">
        <f t="shared" si="7"/>
        <v>0.75902648127304229</v>
      </c>
      <c r="O31" s="95">
        <f t="shared" si="7"/>
        <v>0.79493712501027369</v>
      </c>
      <c r="P31" s="95">
        <f t="shared" si="7"/>
        <v>0.77479426380191874</v>
      </c>
      <c r="Q31" s="95">
        <f t="shared" si="7"/>
        <v>0.7812954789454849</v>
      </c>
      <c r="R31" s="95">
        <f t="shared" si="7"/>
        <v>0.82278670239067198</v>
      </c>
      <c r="S31" s="95">
        <f t="shared" si="7"/>
        <v>0.94702628727832583</v>
      </c>
      <c r="T31" s="95">
        <f t="shared" si="7"/>
        <v>0.99132446694524801</v>
      </c>
      <c r="U31" s="95">
        <f t="shared" si="7"/>
        <v>0.95846823298779216</v>
      </c>
      <c r="V31" s="95">
        <f t="shared" si="7"/>
        <v>0.79246781815219158</v>
      </c>
      <c r="W31" s="95">
        <f t="shared" si="7"/>
        <v>0.83396555997497845</v>
      </c>
      <c r="X31" s="95">
        <f t="shared" si="7"/>
        <v>0.90531004211496324</v>
      </c>
      <c r="Y31" s="95">
        <f t="shared" si="7"/>
        <v>0.83622791253889961</v>
      </c>
      <c r="Z31" s="95">
        <f t="shared" si="7"/>
        <v>0.88303446141896669</v>
      </c>
      <c r="AA31" s="95">
        <f t="shared" si="7"/>
        <v>0.9732086459232685</v>
      </c>
      <c r="AB31" s="95">
        <f t="shared" si="7"/>
        <v>1.0359067051157449</v>
      </c>
    </row>
    <row r="32" spans="1:28">
      <c r="A32" s="85" t="s">
        <v>54</v>
      </c>
      <c r="B32" s="74" t="s">
        <v>46</v>
      </c>
      <c r="C32" s="95">
        <f t="shared" si="7"/>
        <v>0.62100056975737405</v>
      </c>
      <c r="D32" s="95">
        <f t="shared" si="7"/>
        <v>0.56800595012597821</v>
      </c>
      <c r="E32" s="95">
        <f t="shared" si="7"/>
        <v>0.64113673464818921</v>
      </c>
      <c r="F32" s="95">
        <f t="shared" si="7"/>
        <v>0.67940215631180201</v>
      </c>
      <c r="G32" s="95">
        <f t="shared" si="7"/>
        <v>0.64350404796975946</v>
      </c>
      <c r="H32" s="95">
        <f t="shared" si="7"/>
        <v>0.5593253623655875</v>
      </c>
      <c r="I32" s="95">
        <f t="shared" si="7"/>
        <v>0.60626551300486453</v>
      </c>
      <c r="J32" s="95">
        <f t="shared" si="7"/>
        <v>0.57887767654557687</v>
      </c>
      <c r="K32" s="95">
        <f t="shared" si="7"/>
        <v>0.61384391418875217</v>
      </c>
      <c r="L32" s="95">
        <f t="shared" si="7"/>
        <v>0.69480292557847612</v>
      </c>
      <c r="M32" s="95">
        <f t="shared" si="7"/>
        <v>0.69001528277679491</v>
      </c>
      <c r="N32" s="95">
        <f t="shared" si="7"/>
        <v>0.63531368204864447</v>
      </c>
      <c r="O32" s="95">
        <f t="shared" si="7"/>
        <v>0.63279290999707216</v>
      </c>
      <c r="P32" s="95">
        <f t="shared" si="7"/>
        <v>0.66901609873721224</v>
      </c>
      <c r="Q32" s="95">
        <f t="shared" si="7"/>
        <v>0.60586641443388201</v>
      </c>
      <c r="R32" s="95">
        <f t="shared" si="7"/>
        <v>0.54437855674996094</v>
      </c>
      <c r="S32" s="95">
        <f t="shared" si="7"/>
        <v>0.50018505571637228</v>
      </c>
      <c r="T32" s="95">
        <f t="shared" si="7"/>
        <v>0.40685715297170144</v>
      </c>
      <c r="U32" s="95">
        <f t="shared" si="7"/>
        <v>0.47317027771968057</v>
      </c>
      <c r="V32" s="95">
        <f t="shared" si="7"/>
        <v>0.51992557858690436</v>
      </c>
      <c r="W32" s="95">
        <f t="shared" si="7"/>
        <v>0.53858151774230933</v>
      </c>
      <c r="X32" s="95">
        <f t="shared" si="7"/>
        <v>0.51847750345887123</v>
      </c>
      <c r="Y32" s="95">
        <f t="shared" si="7"/>
        <v>0.58106956970702983</v>
      </c>
      <c r="Z32" s="95">
        <f t="shared" si="7"/>
        <v>0.58886880232035299</v>
      </c>
      <c r="AA32" s="95">
        <f t="shared" si="7"/>
        <v>0.53106789605840699</v>
      </c>
      <c r="AB32" s="95">
        <f t="shared" si="7"/>
        <v>0.61834209703806875</v>
      </c>
    </row>
    <row r="33" spans="1:28">
      <c r="A33" s="85" t="s">
        <v>55</v>
      </c>
      <c r="B33" s="74" t="s">
        <v>46</v>
      </c>
      <c r="C33" s="95">
        <f t="shared" si="7"/>
        <v>0.55330490405117272</v>
      </c>
      <c r="D33" s="95">
        <f t="shared" si="7"/>
        <v>0.50136648153045926</v>
      </c>
      <c r="E33" s="95">
        <f t="shared" si="7"/>
        <v>0.52994117647058814</v>
      </c>
      <c r="F33" s="95">
        <f t="shared" si="7"/>
        <v>0.51912064260732538</v>
      </c>
      <c r="G33" s="95">
        <f t="shared" si="7"/>
        <v>0.51193957115009747</v>
      </c>
      <c r="H33" s="95">
        <f t="shared" si="7"/>
        <v>0.52372176164206252</v>
      </c>
      <c r="I33" s="95">
        <f t="shared" si="7"/>
        <v>0.477817317732326</v>
      </c>
      <c r="J33" s="95">
        <f t="shared" si="7"/>
        <v>0.44514210178453406</v>
      </c>
      <c r="K33" s="95">
        <f t="shared" si="7"/>
        <v>0.46305968257187774</v>
      </c>
      <c r="L33" s="95">
        <f t="shared" si="7"/>
        <v>0.39833870567815527</v>
      </c>
      <c r="M33" s="95">
        <f t="shared" si="7"/>
        <v>0.46341192170818502</v>
      </c>
      <c r="N33" s="95">
        <f t="shared" si="7"/>
        <v>0.39746227709190673</v>
      </c>
      <c r="O33" s="95">
        <f t="shared" si="7"/>
        <v>0.46593773232515551</v>
      </c>
      <c r="P33" s="95">
        <f t="shared" si="7"/>
        <v>0.4381266180277712</v>
      </c>
      <c r="Q33" s="95">
        <f t="shared" si="7"/>
        <v>0.32924079178150834</v>
      </c>
      <c r="R33" s="95">
        <f t="shared" si="7"/>
        <v>0.42350353149353964</v>
      </c>
      <c r="S33" s="95">
        <f t="shared" si="7"/>
        <v>0.38809330050794133</v>
      </c>
      <c r="T33" s="95">
        <f t="shared" si="7"/>
        <v>0.42444900562924864</v>
      </c>
      <c r="U33" s="95">
        <f t="shared" si="7"/>
        <v>0.46703384651041885</v>
      </c>
      <c r="V33" s="95">
        <f t="shared" si="7"/>
        <v>0.38192766695987423</v>
      </c>
      <c r="W33" s="95">
        <f t="shared" si="7"/>
        <v>0.44396358490802307</v>
      </c>
      <c r="X33" s="95">
        <f t="shared" si="7"/>
        <v>0.45428290845432917</v>
      </c>
      <c r="Y33" s="95">
        <f t="shared" si="7"/>
        <v>0.44908425176400874</v>
      </c>
      <c r="Z33" s="95">
        <f t="shared" si="7"/>
        <v>0.42141704894452608</v>
      </c>
      <c r="AA33" s="95">
        <f t="shared" si="7"/>
        <v>0.49248703099341679</v>
      </c>
      <c r="AB33" s="95">
        <f t="shared" si="7"/>
        <v>0.4529037882990366</v>
      </c>
    </row>
    <row r="34" spans="1:28">
      <c r="A34" s="85" t="s">
        <v>38</v>
      </c>
      <c r="B34" s="74" t="s">
        <v>46</v>
      </c>
      <c r="C34" s="95"/>
      <c r="D34" s="95"/>
      <c r="E34" s="95">
        <f t="shared" si="7"/>
        <v>0.54091517429284763</v>
      </c>
      <c r="F34" s="95">
        <f t="shared" si="7"/>
        <v>0.51836049279790464</v>
      </c>
      <c r="G34" s="95">
        <f t="shared" si="7"/>
        <v>0.52056375574022562</v>
      </c>
      <c r="H34" s="95">
        <f t="shared" si="7"/>
        <v>0.52205289072542049</v>
      </c>
      <c r="I34" s="95">
        <f t="shared" si="7"/>
        <v>0.54619872480419807</v>
      </c>
      <c r="J34" s="95">
        <f t="shared" si="7"/>
        <v>0.54548111250013243</v>
      </c>
      <c r="K34" s="95">
        <f t="shared" si="7"/>
        <v>0.59470356818689507</v>
      </c>
      <c r="L34" s="95">
        <f t="shared" si="7"/>
        <v>0.59597688696280238</v>
      </c>
      <c r="M34" s="95">
        <f t="shared" si="7"/>
        <v>0.59285721142333514</v>
      </c>
      <c r="N34" s="95">
        <f t="shared" si="7"/>
        <v>0.58908166561539566</v>
      </c>
      <c r="O34" s="95">
        <f t="shared" si="7"/>
        <v>0.66482773009615603</v>
      </c>
      <c r="P34" s="95">
        <f t="shared" si="7"/>
        <v>0.6619356699583645</v>
      </c>
      <c r="Q34" s="95">
        <f t="shared" si="7"/>
        <v>0.72489728629419548</v>
      </c>
      <c r="R34" s="95">
        <f t="shared" si="7"/>
        <v>0.74988587490822511</v>
      </c>
      <c r="S34" s="95">
        <f t="shared" si="7"/>
        <v>0.73035788864617968</v>
      </c>
      <c r="T34" s="95">
        <f t="shared" si="7"/>
        <v>0.77466937011591275</v>
      </c>
      <c r="U34" s="95">
        <f t="shared" si="7"/>
        <v>0.79982022006460429</v>
      </c>
      <c r="V34" s="95">
        <f t="shared" si="7"/>
        <v>0.78576577322392382</v>
      </c>
      <c r="W34" s="95">
        <f t="shared" si="7"/>
        <v>0.77900748359973015</v>
      </c>
      <c r="X34" s="95">
        <f t="shared" si="7"/>
        <v>0.75722626171535323</v>
      </c>
      <c r="Y34" s="95">
        <f t="shared" si="7"/>
        <v>0.75140005778423513</v>
      </c>
      <c r="Z34" s="95">
        <f t="shared" si="7"/>
        <v>0.74909497223784416</v>
      </c>
      <c r="AA34" s="95">
        <f t="shared" si="7"/>
        <v>0.75886753344822522</v>
      </c>
      <c r="AB34" s="95">
        <f t="shared" si="7"/>
        <v>0.75992260632769437</v>
      </c>
    </row>
    <row r="35" spans="1:28">
      <c r="A35" s="85" t="s">
        <v>56</v>
      </c>
      <c r="B35" s="74" t="s">
        <v>46</v>
      </c>
      <c r="C35" s="95">
        <f t="shared" ref="C35:AB37" si="8">((C137+C87)/C187)/((C286+C236)/C336)</f>
        <v>0.43592820643960695</v>
      </c>
      <c r="D35" s="95">
        <f t="shared" si="8"/>
        <v>0.4687635455101733</v>
      </c>
      <c r="E35" s="95">
        <f t="shared" si="8"/>
        <v>0.4799873201549163</v>
      </c>
      <c r="F35" s="95">
        <f t="shared" si="8"/>
        <v>0.59374655106534346</v>
      </c>
      <c r="G35" s="95">
        <f t="shared" si="8"/>
        <v>0.57192458000230073</v>
      </c>
      <c r="H35" s="95">
        <f t="shared" si="8"/>
        <v>0.60054279996203852</v>
      </c>
      <c r="I35" s="95">
        <f t="shared" si="8"/>
        <v>0.6505260543365915</v>
      </c>
      <c r="J35" s="95">
        <f t="shared" si="8"/>
        <v>0.69307882638996954</v>
      </c>
      <c r="K35" s="95">
        <f t="shared" si="8"/>
        <v>0.65570739358023167</v>
      </c>
      <c r="L35" s="95">
        <f t="shared" si="8"/>
        <v>0.69887548706020319</v>
      </c>
      <c r="M35" s="95">
        <f t="shared" si="8"/>
        <v>0.79674196810881759</v>
      </c>
      <c r="N35" s="95">
        <f t="shared" si="8"/>
        <v>0.74909699383837069</v>
      </c>
      <c r="O35" s="95">
        <f t="shared" si="8"/>
        <v>0.67206574336336955</v>
      </c>
      <c r="P35" s="95">
        <f t="shared" si="8"/>
        <v>0.62081097861157397</v>
      </c>
      <c r="Q35" s="95">
        <f t="shared" si="8"/>
        <v>0.76922259656832193</v>
      </c>
      <c r="R35" s="95">
        <f t="shared" si="8"/>
        <v>0.7648318194153475</v>
      </c>
      <c r="S35" s="95">
        <f t="shared" si="8"/>
        <v>0.79608659881938237</v>
      </c>
      <c r="T35" s="95">
        <f t="shared" si="8"/>
        <v>0.80173717990236026</v>
      </c>
      <c r="U35" s="95">
        <f t="shared" si="8"/>
        <v>0.81740565337315252</v>
      </c>
      <c r="V35" s="95">
        <f t="shared" si="8"/>
        <v>0.78101120181555828</v>
      </c>
      <c r="W35" s="95">
        <f t="shared" si="8"/>
        <v>0.75554112849954935</v>
      </c>
      <c r="X35" s="95">
        <f t="shared" si="8"/>
        <v>0.82468190146083464</v>
      </c>
      <c r="Y35" s="95">
        <f t="shared" si="8"/>
        <v>0.77963769053957299</v>
      </c>
      <c r="Z35" s="95">
        <f t="shared" si="8"/>
        <v>0.80559271161623458</v>
      </c>
      <c r="AA35" s="95">
        <f t="shared" si="8"/>
        <v>0.87227122236878118</v>
      </c>
      <c r="AB35" s="95">
        <f t="shared" si="8"/>
        <v>0.89311511730054494</v>
      </c>
    </row>
    <row r="36" spans="1:28">
      <c r="A36" s="965" t="s">
        <v>57</v>
      </c>
      <c r="B36" s="968" t="s">
        <v>46</v>
      </c>
      <c r="C36" s="1006"/>
      <c r="D36" s="1006"/>
      <c r="E36" s="1006"/>
      <c r="F36" s="1006"/>
      <c r="G36" s="1006">
        <f t="shared" si="8"/>
        <v>0.59122238646820358</v>
      </c>
      <c r="H36" s="1006">
        <f t="shared" si="8"/>
        <v>0.61688660197141354</v>
      </c>
      <c r="I36" s="1006">
        <f t="shared" si="8"/>
        <v>0.53833784600607737</v>
      </c>
      <c r="J36" s="1006">
        <f t="shared" si="8"/>
        <v>0.58461928420971565</v>
      </c>
      <c r="K36" s="1006">
        <f t="shared" si="8"/>
        <v>0.60355967109892183</v>
      </c>
      <c r="L36" s="1006">
        <f t="shared" si="8"/>
        <v>0.58750924556213036</v>
      </c>
      <c r="M36" s="1006">
        <f t="shared" si="8"/>
        <v>0.64527849034067619</v>
      </c>
      <c r="N36" s="1006">
        <f t="shared" si="8"/>
        <v>0.65591077461233593</v>
      </c>
      <c r="O36" s="1006">
        <f t="shared" si="8"/>
        <v>0.77567808342092437</v>
      </c>
      <c r="P36" s="1006">
        <f t="shared" si="8"/>
        <v>0.80781360540010128</v>
      </c>
      <c r="Q36" s="1006">
        <f t="shared" si="8"/>
        <v>0.88630439564039309</v>
      </c>
      <c r="R36" s="1006">
        <f t="shared" si="8"/>
        <v>0.82668996206033629</v>
      </c>
      <c r="S36" s="1006">
        <f t="shared" si="8"/>
        <v>0.83291364735190077</v>
      </c>
      <c r="T36" s="1006">
        <f t="shared" si="8"/>
        <v>0.84834306141576787</v>
      </c>
      <c r="U36" s="1006">
        <f t="shared" si="8"/>
        <v>0.80839617786600448</v>
      </c>
      <c r="V36" s="1006">
        <f t="shared" si="8"/>
        <v>0.76991187955678864</v>
      </c>
      <c r="W36" s="1006">
        <f t="shared" si="8"/>
        <v>0.77770527331232708</v>
      </c>
      <c r="X36" s="1006">
        <f t="shared" si="8"/>
        <v>0.77449825241023396</v>
      </c>
      <c r="Y36" s="1006">
        <f t="shared" si="8"/>
        <v>0.79001786107164185</v>
      </c>
      <c r="Z36" s="1006">
        <f t="shared" si="8"/>
        <v>0.8084444998982534</v>
      </c>
      <c r="AA36" s="1006">
        <f t="shared" si="8"/>
        <v>0.84234953664307621</v>
      </c>
      <c r="AB36" s="1006">
        <f t="shared" si="8"/>
        <v>0.85401936938828438</v>
      </c>
    </row>
    <row r="37" spans="1:28">
      <c r="A37" s="75" t="s">
        <v>40</v>
      </c>
      <c r="B37" s="74"/>
      <c r="C37" s="95"/>
      <c r="D37" s="95"/>
      <c r="E37" s="95"/>
      <c r="F37" s="95"/>
      <c r="G37" s="95"/>
      <c r="H37" s="95"/>
      <c r="I37" s="95"/>
      <c r="J37" s="95"/>
      <c r="K37" s="95"/>
      <c r="L37" s="95"/>
      <c r="M37" s="95">
        <f t="shared" si="8"/>
        <v>0.86702276848919679</v>
      </c>
      <c r="N37" s="95">
        <f t="shared" si="8"/>
        <v>0.755316837762399</v>
      </c>
      <c r="O37" s="95">
        <f t="shared" si="8"/>
        <v>0.66247132570277778</v>
      </c>
      <c r="P37" s="95">
        <f t="shared" si="8"/>
        <v>0.62932038840153937</v>
      </c>
      <c r="Q37" s="95">
        <f t="shared" si="8"/>
        <v>0.65231106856872256</v>
      </c>
      <c r="R37" s="95">
        <f t="shared" si="8"/>
        <v>0.65257062757383</v>
      </c>
      <c r="S37" s="95">
        <f t="shared" si="8"/>
        <v>0.63295361808844297</v>
      </c>
      <c r="T37" s="95">
        <f t="shared" si="8"/>
        <v>0.8216109159980306</v>
      </c>
      <c r="U37" s="95">
        <f t="shared" si="8"/>
        <v>0.79138436193213346</v>
      </c>
      <c r="V37" s="95">
        <f t="shared" si="8"/>
        <v>0.69851648673311262</v>
      </c>
      <c r="W37" s="95">
        <f t="shared" si="8"/>
        <v>0.64723209290859351</v>
      </c>
      <c r="X37" s="95">
        <f t="shared" si="8"/>
        <v>0.83831813475928207</v>
      </c>
      <c r="Y37" s="95">
        <f t="shared" si="8"/>
        <v>0.73642745942521781</v>
      </c>
      <c r="Z37" s="95">
        <f t="shared" si="8"/>
        <v>0.84447388009081326</v>
      </c>
      <c r="AA37" s="95">
        <f t="shared" si="8"/>
        <v>0.78431250100840588</v>
      </c>
      <c r="AB37" s="95">
        <f t="shared" si="8"/>
        <v>0.83742603879258437</v>
      </c>
    </row>
    <row r="38" spans="1:28">
      <c r="A38" s="85" t="s">
        <v>27</v>
      </c>
      <c r="B38" s="74" t="s">
        <v>46</v>
      </c>
      <c r="C38" s="95">
        <f t="shared" ref="C38:AB40" si="9">((C140+C90)/C190)/((C289+C239)/C339)</f>
        <v>0.5130406537408585</v>
      </c>
      <c r="D38" s="95">
        <f t="shared" si="9"/>
        <v>0.53240348033479956</v>
      </c>
      <c r="E38" s="95">
        <f t="shared" si="9"/>
        <v>0.52102016439034515</v>
      </c>
      <c r="F38" s="95">
        <f t="shared" si="9"/>
        <v>0.53842143927483821</v>
      </c>
      <c r="G38" s="95">
        <f t="shared" si="9"/>
        <v>0.53921897787512363</v>
      </c>
      <c r="H38" s="95">
        <f t="shared" si="9"/>
        <v>0.55671764369359111</v>
      </c>
      <c r="I38" s="95">
        <f t="shared" si="9"/>
        <v>0.56752842014762583</v>
      </c>
      <c r="J38" s="95">
        <f t="shared" si="9"/>
        <v>0.56711019127275031</v>
      </c>
      <c r="K38" s="95">
        <f t="shared" si="9"/>
        <v>0.56606619580110495</v>
      </c>
      <c r="L38" s="95">
        <f t="shared" si="9"/>
        <v>0.60343367609204013</v>
      </c>
      <c r="M38" s="95">
        <f t="shared" si="9"/>
        <v>0.63257572774564419</v>
      </c>
      <c r="N38" s="95">
        <f t="shared" si="9"/>
        <v>0.61296277913428687</v>
      </c>
      <c r="O38" s="95">
        <f t="shared" si="9"/>
        <v>0.6500394399312609</v>
      </c>
      <c r="P38" s="95">
        <f t="shared" si="9"/>
        <v>0.62704036280006115</v>
      </c>
      <c r="Q38" s="95">
        <f t="shared" si="9"/>
        <v>0.66002366385615907</v>
      </c>
      <c r="R38" s="95">
        <f t="shared" si="9"/>
        <v>0.67314743236534191</v>
      </c>
      <c r="S38" s="95">
        <f t="shared" si="9"/>
        <v>0.70000028072005793</v>
      </c>
      <c r="T38" s="95">
        <f t="shared" si="9"/>
        <v>0.74554010674505522</v>
      </c>
      <c r="U38" s="95">
        <f t="shared" si="9"/>
        <v>0.68692853865710923</v>
      </c>
      <c r="V38" s="95">
        <f t="shared" si="9"/>
        <v>0.68928706107438165</v>
      </c>
      <c r="W38" s="95">
        <f t="shared" si="9"/>
        <v>0.72375633483744062</v>
      </c>
      <c r="X38" s="95">
        <f t="shared" si="9"/>
        <v>0.72660590037272044</v>
      </c>
      <c r="Y38" s="95">
        <f t="shared" si="9"/>
        <v>0.75544251026844877</v>
      </c>
      <c r="Z38" s="95">
        <f t="shared" si="9"/>
        <v>0.78699973910001497</v>
      </c>
      <c r="AA38" s="95">
        <f t="shared" si="9"/>
        <v>0.82533040896014664</v>
      </c>
      <c r="AB38" s="95">
        <f t="shared" si="9"/>
        <v>0.84515452025933901</v>
      </c>
    </row>
    <row r="39" spans="1:28">
      <c r="A39" s="85" t="s">
        <v>43</v>
      </c>
      <c r="B39" s="74" t="s">
        <v>46</v>
      </c>
      <c r="C39" s="95">
        <f t="shared" si="9"/>
        <v>0.69513508451561545</v>
      </c>
      <c r="D39" s="95">
        <f t="shared" si="9"/>
        <v>0.56220703125000004</v>
      </c>
      <c r="E39" s="95">
        <f t="shared" si="9"/>
        <v>0.50345552884615385</v>
      </c>
      <c r="F39" s="95">
        <f t="shared" si="9"/>
        <v>0.54441876561748448</v>
      </c>
      <c r="G39" s="95">
        <f t="shared" si="9"/>
        <v>0.61365284092943329</v>
      </c>
      <c r="H39" s="95">
        <f t="shared" si="9"/>
        <v>0.71884060572875064</v>
      </c>
      <c r="I39" s="95">
        <f t="shared" si="9"/>
        <v>0.71438149972632736</v>
      </c>
      <c r="J39" s="95">
        <f t="shared" si="9"/>
        <v>0.68913987307950508</v>
      </c>
      <c r="K39" s="95">
        <f t="shared" si="9"/>
        <v>0.70933950071423713</v>
      </c>
      <c r="L39" s="95">
        <f t="shared" si="9"/>
        <v>0.78464175172025674</v>
      </c>
      <c r="M39" s="95">
        <f t="shared" si="9"/>
        <v>0.89422865927176243</v>
      </c>
      <c r="N39" s="95">
        <f t="shared" si="9"/>
        <v>0.83302576466086742</v>
      </c>
      <c r="O39" s="95">
        <f t="shared" si="9"/>
        <v>0.77206955392275467</v>
      </c>
      <c r="P39" s="95">
        <f t="shared" si="9"/>
        <v>0.73399475431196681</v>
      </c>
      <c r="Q39" s="95">
        <f t="shared" si="9"/>
        <v>0.6837531155584502</v>
      </c>
      <c r="R39" s="95">
        <f t="shared" si="9"/>
        <v>0.54796212978588776</v>
      </c>
      <c r="S39" s="95">
        <f t="shared" si="9"/>
        <v>0.60809809635466094</v>
      </c>
      <c r="T39" s="95">
        <f t="shared" si="9"/>
        <v>0.59882246010203322</v>
      </c>
      <c r="U39" s="95">
        <f t="shared" si="9"/>
        <v>0.57699291306281997</v>
      </c>
      <c r="V39" s="95">
        <f t="shared" si="9"/>
        <v>0.58975413070320915</v>
      </c>
      <c r="W39" s="95">
        <f t="shared" si="9"/>
        <v>0.63759157063156469</v>
      </c>
      <c r="X39" s="95">
        <f t="shared" si="9"/>
        <v>0.63544983678112932</v>
      </c>
      <c r="Y39" s="95">
        <f t="shared" si="9"/>
        <v>0.62013629227670386</v>
      </c>
      <c r="Z39" s="95">
        <f t="shared" si="9"/>
        <v>0.60545765122565676</v>
      </c>
      <c r="AA39" s="95">
        <f t="shared" si="9"/>
        <v>0.65051727571147278</v>
      </c>
      <c r="AB39" s="95">
        <f t="shared" si="9"/>
        <v>0.67620278732795902</v>
      </c>
    </row>
    <row r="40" spans="1:28">
      <c r="A40" s="85" t="s">
        <v>58</v>
      </c>
      <c r="B40" s="74" t="s">
        <v>46</v>
      </c>
      <c r="C40" s="95"/>
      <c r="D40" s="95">
        <f t="shared" si="9"/>
        <v>0.71792236755408712</v>
      </c>
      <c r="E40" s="95">
        <f t="shared" si="9"/>
        <v>0.79129834339852323</v>
      </c>
      <c r="F40" s="95">
        <f t="shared" si="9"/>
        <v>0.78550744696752872</v>
      </c>
      <c r="G40" s="95">
        <f t="shared" si="9"/>
        <v>1.0178338980619994</v>
      </c>
      <c r="H40" s="95">
        <f t="shared" si="9"/>
        <v>0.80832369599536436</v>
      </c>
      <c r="I40" s="95">
        <f t="shared" si="9"/>
        <v>0.7494713155510393</v>
      </c>
      <c r="J40" s="95">
        <f t="shared" si="9"/>
        <v>0.73791046167178598</v>
      </c>
      <c r="K40" s="95">
        <f t="shared" si="9"/>
        <v>0.86164837656461224</v>
      </c>
      <c r="L40" s="95">
        <f t="shared" si="9"/>
        <v>0.7949916565654721</v>
      </c>
      <c r="M40" s="95">
        <f t="shared" si="9"/>
        <v>0.76989910481871515</v>
      </c>
      <c r="N40" s="95">
        <f t="shared" si="9"/>
        <v>0.71637144228077743</v>
      </c>
      <c r="O40" s="95">
        <f t="shared" si="9"/>
        <v>0.66746473992537358</v>
      </c>
      <c r="P40" s="95">
        <f t="shared" si="9"/>
        <v>0.61287087622862113</v>
      </c>
      <c r="Q40" s="95">
        <f t="shared" si="9"/>
        <v>0.74003003286476743</v>
      </c>
      <c r="R40" s="95">
        <f t="shared" si="9"/>
        <v>0.78293421087998449</v>
      </c>
      <c r="S40" s="95">
        <f t="shared" si="9"/>
        <v>0.75599691208052699</v>
      </c>
      <c r="T40" s="95">
        <f t="shared" si="9"/>
        <v>0.79506224842991835</v>
      </c>
      <c r="U40" s="95">
        <f t="shared" si="9"/>
        <v>0.73314976378310637</v>
      </c>
      <c r="V40" s="95">
        <f t="shared" si="9"/>
        <v>0.64449425501573709</v>
      </c>
      <c r="W40" s="95">
        <f t="shared" si="9"/>
        <v>0.73121753213300722</v>
      </c>
      <c r="X40" s="95">
        <f t="shared" si="9"/>
        <v>0.74879059503416712</v>
      </c>
      <c r="Y40" s="95">
        <f t="shared" si="9"/>
        <v>0.69592578480264511</v>
      </c>
      <c r="Z40" s="95">
        <f t="shared" si="9"/>
        <v>0.66734637724841572</v>
      </c>
      <c r="AA40" s="95">
        <f t="shared" si="9"/>
        <v>0.73213832153182301</v>
      </c>
      <c r="AB40" s="95">
        <f t="shared" si="9"/>
        <v>0.80639656815962268</v>
      </c>
    </row>
    <row r="41" spans="1:28">
      <c r="A41" s="85" t="s">
        <v>59</v>
      </c>
      <c r="B41" s="74" t="s">
        <v>46</v>
      </c>
      <c r="C41" s="95">
        <f t="shared" ref="C41:AB47" si="10">((C143+C93)/C193)/((C292+C242)/C342)</f>
        <v>0.42674440913428907</v>
      </c>
      <c r="D41" s="95">
        <f t="shared" si="10"/>
        <v>0.38919668723681516</v>
      </c>
      <c r="E41" s="95">
        <f t="shared" si="10"/>
        <v>0.32961244628772751</v>
      </c>
      <c r="F41" s="95">
        <f t="shared" si="10"/>
        <v>0.34306715322313763</v>
      </c>
      <c r="G41" s="95">
        <f t="shared" si="10"/>
        <v>0.35732348412932669</v>
      </c>
      <c r="H41" s="95">
        <f t="shared" si="10"/>
        <v>0.35845210822964413</v>
      </c>
      <c r="I41" s="95">
        <f t="shared" si="10"/>
        <v>0.29571223021582738</v>
      </c>
      <c r="J41" s="95">
        <f t="shared" si="10"/>
        <v>0.31156324164933408</v>
      </c>
      <c r="K41" s="95">
        <f t="shared" si="10"/>
        <v>0.35411471321695759</v>
      </c>
      <c r="L41" s="95">
        <f t="shared" si="10"/>
        <v>0.32763816454180705</v>
      </c>
      <c r="M41" s="95">
        <f t="shared" si="10"/>
        <v>0.43215714101406266</v>
      </c>
      <c r="N41" s="95">
        <f t="shared" si="10"/>
        <v>0.36019265299366487</v>
      </c>
      <c r="O41" s="95">
        <f t="shared" si="10"/>
        <v>0.42742876294049592</v>
      </c>
      <c r="P41" s="95">
        <f t="shared" si="10"/>
        <v>0.44509687107251866</v>
      </c>
      <c r="Q41" s="95">
        <f t="shared" si="10"/>
        <v>0.45391652093943552</v>
      </c>
      <c r="R41" s="95">
        <f t="shared" si="10"/>
        <v>0.49893579461532478</v>
      </c>
      <c r="S41" s="95">
        <f t="shared" si="10"/>
        <v>0.52840922069136809</v>
      </c>
      <c r="T41" s="95">
        <f t="shared" si="10"/>
        <v>0.49908559314851958</v>
      </c>
      <c r="U41" s="95">
        <f t="shared" si="10"/>
        <v>0.53524017326454176</v>
      </c>
      <c r="V41" s="95">
        <f t="shared" si="10"/>
        <v>0.54651423521848241</v>
      </c>
      <c r="W41" s="95">
        <f t="shared" si="10"/>
        <v>0.58236030641785208</v>
      </c>
      <c r="X41" s="95">
        <f t="shared" si="10"/>
        <v>0.58076915105289328</v>
      </c>
      <c r="Y41" s="95">
        <f t="shared" si="10"/>
        <v>0.57709398319525229</v>
      </c>
      <c r="Z41" s="95">
        <f t="shared" si="10"/>
        <v>0.60415269854061293</v>
      </c>
      <c r="AA41" s="95">
        <f t="shared" si="10"/>
        <v>0.68158779221558674</v>
      </c>
      <c r="AB41" s="95">
        <f t="shared" si="10"/>
        <v>0.71449157280585884</v>
      </c>
    </row>
    <row r="42" spans="1:28">
      <c r="A42" s="85" t="s">
        <v>60</v>
      </c>
      <c r="B42" s="74" t="s">
        <v>46</v>
      </c>
      <c r="C42" s="95">
        <f t="shared" si="10"/>
        <v>0.90566863723780822</v>
      </c>
      <c r="D42" s="95">
        <f t="shared" si="10"/>
        <v>0.83290246566482118</v>
      </c>
      <c r="E42" s="95">
        <f t="shared" si="10"/>
        <v>0.82254241615189883</v>
      </c>
      <c r="F42" s="95">
        <f t="shared" si="10"/>
        <v>0.88734395605128935</v>
      </c>
      <c r="G42" s="95">
        <f t="shared" si="10"/>
        <v>0.88895472897815486</v>
      </c>
      <c r="H42" s="95">
        <f t="shared" si="10"/>
        <v>0.81668115976355382</v>
      </c>
      <c r="I42" s="95">
        <f t="shared" si="10"/>
        <v>0.79505662050791226</v>
      </c>
      <c r="J42" s="95">
        <f t="shared" si="10"/>
        <v>0.79778083478960371</v>
      </c>
      <c r="K42" s="95">
        <f t="shared" si="10"/>
        <v>0.76494528313458865</v>
      </c>
      <c r="L42" s="95">
        <f t="shared" si="10"/>
        <v>0.76045087810043166</v>
      </c>
      <c r="M42" s="95">
        <f t="shared" si="10"/>
        <v>0.77412767417055017</v>
      </c>
      <c r="N42" s="95">
        <f t="shared" si="10"/>
        <v>0.64481383166845008</v>
      </c>
      <c r="O42" s="95">
        <f t="shared" si="10"/>
        <v>0.6775350650565608</v>
      </c>
      <c r="P42" s="95">
        <f t="shared" si="10"/>
        <v>0.64637106335087735</v>
      </c>
      <c r="Q42" s="95">
        <f t="shared" si="10"/>
        <v>0.6033466730733934</v>
      </c>
      <c r="R42" s="95">
        <f t="shared" si="10"/>
        <v>0.58245476290614528</v>
      </c>
      <c r="S42" s="95">
        <f t="shared" si="10"/>
        <v>0.55434610515083771</v>
      </c>
      <c r="T42" s="95">
        <f t="shared" si="10"/>
        <v>0.58931847052374131</v>
      </c>
      <c r="U42" s="95">
        <f t="shared" si="10"/>
        <v>0.55844835032865237</v>
      </c>
      <c r="V42" s="95">
        <f t="shared" si="10"/>
        <v>0.58996303796105309</v>
      </c>
      <c r="W42" s="95">
        <f t="shared" si="10"/>
        <v>0.61392174283087264</v>
      </c>
      <c r="X42" s="95">
        <f t="shared" si="10"/>
        <v>0.59224922124595236</v>
      </c>
      <c r="Y42" s="95">
        <f t="shared" si="10"/>
        <v>0.59678454972218331</v>
      </c>
      <c r="Z42" s="95">
        <f t="shared" si="10"/>
        <v>0.62487825521556739</v>
      </c>
      <c r="AA42" s="95">
        <f t="shared" si="10"/>
        <v>0.65853997867684932</v>
      </c>
      <c r="AB42" s="95">
        <f t="shared" si="10"/>
        <v>0.61506553182522783</v>
      </c>
    </row>
    <row r="43" spans="1:28">
      <c r="A43" s="86" t="s">
        <v>61</v>
      </c>
      <c r="B43" s="87" t="s">
        <v>46</v>
      </c>
      <c r="C43" s="96">
        <f t="shared" si="10"/>
        <v>0.57868212997678437</v>
      </c>
      <c r="D43" s="96">
        <f t="shared" si="10"/>
        <v>0.61891219643081585</v>
      </c>
      <c r="E43" s="96">
        <f t="shared" si="10"/>
        <v>0.68093383636716676</v>
      </c>
      <c r="F43" s="96">
        <f t="shared" si="10"/>
        <v>0.67920485037293077</v>
      </c>
      <c r="G43" s="96">
        <f t="shared" si="10"/>
        <v>0.66541538096019792</v>
      </c>
      <c r="H43" s="96">
        <f t="shared" si="10"/>
        <v>0.60632347648526363</v>
      </c>
      <c r="I43" s="96">
        <f t="shared" si="10"/>
        <v>0.61655168050718223</v>
      </c>
      <c r="J43" s="96">
        <f t="shared" si="10"/>
        <v>0.60107667726663805</v>
      </c>
      <c r="K43" s="96">
        <f t="shared" si="10"/>
        <v>0.58025003666555441</v>
      </c>
      <c r="L43" s="96">
        <f t="shared" si="10"/>
        <v>0.6095740557948699</v>
      </c>
      <c r="M43" s="96">
        <f t="shared" si="10"/>
        <v>0.6052421307561795</v>
      </c>
      <c r="N43" s="96">
        <f t="shared" si="10"/>
        <v>0.62627667081606198</v>
      </c>
      <c r="O43" s="96">
        <f t="shared" si="10"/>
        <v>0.67243236602483492</v>
      </c>
      <c r="P43" s="96">
        <f t="shared" si="10"/>
        <v>0.66684718682484889</v>
      </c>
      <c r="Q43" s="96">
        <f t="shared" si="10"/>
        <v>0.66588822324601893</v>
      </c>
      <c r="R43" s="96">
        <f t="shared" si="10"/>
        <v>0.64234012423073739</v>
      </c>
      <c r="S43" s="96">
        <f t="shared" si="10"/>
        <v>0.6305990254497964</v>
      </c>
      <c r="T43" s="96">
        <f t="shared" si="10"/>
        <v>0.65976766315153912</v>
      </c>
      <c r="U43" s="96">
        <f t="shared" si="10"/>
        <v>0.66706714625038532</v>
      </c>
      <c r="V43" s="96">
        <f t="shared" si="10"/>
        <v>0.73007468965083822</v>
      </c>
      <c r="W43" s="96">
        <f t="shared" si="10"/>
        <v>0.75038070494376863</v>
      </c>
      <c r="X43" s="96">
        <f t="shared" si="10"/>
        <v>0.73979067208973692</v>
      </c>
      <c r="Y43" s="96">
        <f t="shared" si="10"/>
        <v>0.7419987230649624</v>
      </c>
      <c r="Z43" s="96">
        <f t="shared" si="10"/>
        <v>0.72832937088335981</v>
      </c>
      <c r="AA43" s="96">
        <f t="shared" si="10"/>
        <v>0.69460847206679699</v>
      </c>
      <c r="AB43" s="96">
        <f t="shared" si="10"/>
        <v>0.69888696810348583</v>
      </c>
    </row>
    <row r="44" spans="1:28">
      <c r="A44" s="97" t="s">
        <v>254</v>
      </c>
      <c r="B44" s="91" t="s">
        <v>46</v>
      </c>
      <c r="C44" s="107">
        <f t="shared" si="10"/>
        <v>0.60458094896662384</v>
      </c>
      <c r="D44" s="107">
        <f t="shared" si="10"/>
        <v>0.62274948942038788</v>
      </c>
      <c r="E44" s="107">
        <f t="shared" si="10"/>
        <v>0.64902562466552671</v>
      </c>
      <c r="F44" s="107">
        <f t="shared" si="10"/>
        <v>0.66162197786093724</v>
      </c>
      <c r="G44" s="107">
        <f t="shared" si="10"/>
        <v>0.67659274442695971</v>
      </c>
      <c r="H44" s="107">
        <f t="shared" si="10"/>
        <v>0.66607110070286524</v>
      </c>
      <c r="I44" s="107">
        <f t="shared" si="10"/>
        <v>0.6906944652547834</v>
      </c>
      <c r="J44" s="107">
        <f t="shared" si="10"/>
        <v>0.69828509848619569</v>
      </c>
      <c r="K44" s="107">
        <f t="shared" si="10"/>
        <v>0.71494506267305258</v>
      </c>
      <c r="L44" s="107">
        <f t="shared" si="10"/>
        <v>0.72158624095627133</v>
      </c>
      <c r="M44" s="107">
        <f t="shared" si="10"/>
        <v>0.73218501605998265</v>
      </c>
      <c r="N44" s="107">
        <f t="shared" si="10"/>
        <v>0.70658503887615964</v>
      </c>
      <c r="O44" s="107">
        <f t="shared" si="10"/>
        <v>0.70730577359331703</v>
      </c>
      <c r="P44" s="107">
        <f t="shared" si="10"/>
        <v>0.68418833606490337</v>
      </c>
      <c r="Q44" s="107">
        <f t="shared" si="10"/>
        <v>0.69977514544206432</v>
      </c>
      <c r="R44" s="107">
        <f t="shared" si="10"/>
        <v>0.69676006486478392</v>
      </c>
      <c r="S44" s="107">
        <f t="shared" si="10"/>
        <v>0.7006808195090185</v>
      </c>
      <c r="T44" s="107">
        <f t="shared" si="10"/>
        <v>0.69343035503937756</v>
      </c>
      <c r="U44" s="107">
        <f t="shared" si="10"/>
        <v>0.68382149433582085</v>
      </c>
      <c r="V44" s="107">
        <f t="shared" si="10"/>
        <v>0.69415539527260472</v>
      </c>
      <c r="W44" s="107">
        <f t="shared" si="10"/>
        <v>0.7182355225220991</v>
      </c>
      <c r="X44" s="107">
        <f t="shared" si="10"/>
        <v>0.70915627189075592</v>
      </c>
      <c r="Y44" s="107">
        <f t="shared" si="10"/>
        <v>0.70723560293239396</v>
      </c>
      <c r="Z44" s="107">
        <f t="shared" si="10"/>
        <v>0.70435131102134818</v>
      </c>
      <c r="AA44" s="107">
        <f t="shared" si="10"/>
        <v>0.70251342265695249</v>
      </c>
      <c r="AB44" s="107">
        <f t="shared" si="10"/>
        <v>0.71469194135755054</v>
      </c>
    </row>
    <row r="45" spans="1:28">
      <c r="A45" s="75" t="s">
        <v>508</v>
      </c>
      <c r="B45" s="74" t="s">
        <v>46</v>
      </c>
      <c r="C45" s="95">
        <f t="shared" si="10"/>
        <v>0.63100348605763024</v>
      </c>
      <c r="D45" s="95">
        <f t="shared" si="10"/>
        <v>0.65514272874598822</v>
      </c>
      <c r="E45" s="95">
        <f t="shared" si="10"/>
        <v>0.66485589951015478</v>
      </c>
      <c r="F45" s="95">
        <f t="shared" si="10"/>
        <v>0.69483197556554288</v>
      </c>
      <c r="G45" s="95">
        <f t="shared" si="10"/>
        <v>0.6920980309517395</v>
      </c>
      <c r="H45" s="95">
        <f t="shared" si="10"/>
        <v>0.70279625487317388</v>
      </c>
      <c r="I45" s="95">
        <f t="shared" si="10"/>
        <v>0.73802318279336299</v>
      </c>
      <c r="J45" s="95">
        <f t="shared" si="10"/>
        <v>0.7630287610365829</v>
      </c>
      <c r="K45" s="95">
        <f t="shared" si="10"/>
        <v>0.76821042079589708</v>
      </c>
      <c r="L45" s="95">
        <f t="shared" si="10"/>
        <v>0.75502567191025727</v>
      </c>
      <c r="M45" s="95">
        <f t="shared" si="10"/>
        <v>0.75467508695571117</v>
      </c>
      <c r="N45" s="95">
        <f t="shared" si="10"/>
        <v>0.7343068628839623</v>
      </c>
      <c r="O45" s="95">
        <f t="shared" si="10"/>
        <v>0.73249338295382116</v>
      </c>
      <c r="P45" s="95">
        <f t="shared" si="10"/>
        <v>0.69933245692137191</v>
      </c>
      <c r="Q45" s="95">
        <f t="shared" si="10"/>
        <v>0.75713180904418964</v>
      </c>
      <c r="R45" s="95">
        <f t="shared" si="10"/>
        <v>0.75074222736746499</v>
      </c>
      <c r="S45" s="95">
        <f t="shared" si="10"/>
        <v>0.76378925237937523</v>
      </c>
      <c r="T45" s="95">
        <f t="shared" si="10"/>
        <v>0.76203002572694134</v>
      </c>
      <c r="U45" s="95">
        <f t="shared" si="10"/>
        <v>0.72774187286174796</v>
      </c>
      <c r="V45" s="95">
        <f t="shared" si="10"/>
        <v>0.69333103571842136</v>
      </c>
      <c r="W45" s="95">
        <f t="shared" si="10"/>
        <v>0.70678978847885698</v>
      </c>
      <c r="X45" s="95">
        <f t="shared" si="10"/>
        <v>0.7004270099924863</v>
      </c>
      <c r="Y45" s="95">
        <f t="shared" si="10"/>
        <v>0.69479130140457934</v>
      </c>
      <c r="Z45" s="95">
        <f t="shared" si="10"/>
        <v>0.70724051477215566</v>
      </c>
      <c r="AA45" s="95">
        <f t="shared" si="10"/>
        <v>0.71996252787142256</v>
      </c>
      <c r="AB45" s="95">
        <f t="shared" si="10"/>
        <v>0.73431182385968596</v>
      </c>
    </row>
    <row r="46" spans="1:28">
      <c r="A46" s="75" t="s">
        <v>509</v>
      </c>
      <c r="B46" s="74" t="s">
        <v>46</v>
      </c>
      <c r="C46" s="95">
        <f t="shared" si="10"/>
        <v>0.63185834252954998</v>
      </c>
      <c r="D46" s="95">
        <f t="shared" si="10"/>
        <v>0.65573406407071344</v>
      </c>
      <c r="E46" s="95">
        <f t="shared" si="10"/>
        <v>0.68520980912392015</v>
      </c>
      <c r="F46" s="95">
        <f t="shared" si="10"/>
        <v>0.7189351534095908</v>
      </c>
      <c r="G46" s="95">
        <f t="shared" si="10"/>
        <v>0.71690692410015966</v>
      </c>
      <c r="H46" s="95">
        <f t="shared" si="10"/>
        <v>0.72638593310353472</v>
      </c>
      <c r="I46" s="95">
        <f t="shared" si="10"/>
        <v>0.76116750732788696</v>
      </c>
      <c r="J46" s="95">
        <f t="shared" si="10"/>
        <v>0.78642744191459235</v>
      </c>
      <c r="K46" s="95">
        <f t="shared" si="10"/>
        <v>0.79001263900293062</v>
      </c>
      <c r="L46" s="95">
        <f t="shared" si="10"/>
        <v>0.78746905419586755</v>
      </c>
      <c r="M46" s="95">
        <f t="shared" si="10"/>
        <v>0.80057399001598128</v>
      </c>
      <c r="N46" s="95">
        <f t="shared" si="10"/>
        <v>0.78674624121808956</v>
      </c>
      <c r="O46" s="95">
        <f t="shared" si="10"/>
        <v>0.76576165476706537</v>
      </c>
      <c r="P46" s="95">
        <f t="shared" si="10"/>
        <v>0.71959152663406689</v>
      </c>
      <c r="Q46" s="95">
        <f t="shared" si="10"/>
        <v>0.77549177304221095</v>
      </c>
      <c r="R46" s="95">
        <f t="shared" si="10"/>
        <v>0.75799231564032321</v>
      </c>
      <c r="S46" s="95">
        <f t="shared" si="10"/>
        <v>0.77588375988345037</v>
      </c>
      <c r="T46" s="95">
        <f t="shared" si="10"/>
        <v>0.76025758326800075</v>
      </c>
      <c r="U46" s="95">
        <f t="shared" si="10"/>
        <v>0.71719102252305122</v>
      </c>
      <c r="V46" s="95">
        <f t="shared" si="10"/>
        <v>0.67926796278448798</v>
      </c>
      <c r="W46" s="95">
        <f t="shared" si="10"/>
        <v>0.6908288878120411</v>
      </c>
      <c r="X46" s="95">
        <f t="shared" si="10"/>
        <v>0.68323265953977941</v>
      </c>
      <c r="Y46" s="95">
        <f t="shared" si="10"/>
        <v>0.68053527999735752</v>
      </c>
      <c r="Z46" s="95">
        <f t="shared" si="10"/>
        <v>0.69604501457333401</v>
      </c>
      <c r="AA46" s="95">
        <f t="shared" si="10"/>
        <v>0.71044834905259469</v>
      </c>
      <c r="AB46" s="95">
        <f t="shared" si="10"/>
        <v>0.72377084169141181</v>
      </c>
    </row>
    <row r="47" spans="1:28">
      <c r="A47" s="75" t="s">
        <v>510</v>
      </c>
      <c r="B47" s="74" t="s">
        <v>46</v>
      </c>
      <c r="C47" s="95">
        <f t="shared" si="10"/>
        <v>0.63100348605763024</v>
      </c>
      <c r="D47" s="95">
        <f t="shared" si="10"/>
        <v>0.65514272874598822</v>
      </c>
      <c r="E47" s="95">
        <f t="shared" si="10"/>
        <v>0.66485589951015478</v>
      </c>
      <c r="F47" s="95">
        <f t="shared" si="10"/>
        <v>0.69483197556554288</v>
      </c>
      <c r="G47" s="95">
        <f t="shared" si="10"/>
        <v>0.6920980309517395</v>
      </c>
      <c r="H47" s="95">
        <f t="shared" si="10"/>
        <v>0.70279625487317388</v>
      </c>
      <c r="I47" s="95">
        <f t="shared" si="10"/>
        <v>0.73802318279336299</v>
      </c>
      <c r="J47" s="95">
        <f t="shared" si="10"/>
        <v>0.7630287610365829</v>
      </c>
      <c r="K47" s="95">
        <f t="shared" si="10"/>
        <v>0.76821042079589708</v>
      </c>
      <c r="L47" s="95">
        <f t="shared" si="10"/>
        <v>0.75502567191025727</v>
      </c>
      <c r="M47" s="95">
        <f t="shared" si="10"/>
        <v>0.73925596621057188</v>
      </c>
      <c r="N47" s="95">
        <f t="shared" si="10"/>
        <v>0.72619529427230933</v>
      </c>
      <c r="O47" s="95">
        <f t="shared" si="10"/>
        <v>0.72382137576646499</v>
      </c>
      <c r="P47" s="95">
        <f t="shared" si="10"/>
        <v>0.69596869724023702</v>
      </c>
      <c r="Q47" s="95">
        <f t="shared" si="10"/>
        <v>0.74974853485748727</v>
      </c>
      <c r="R47" s="95">
        <f t="shared" si="10"/>
        <v>0.74514536661003683</v>
      </c>
      <c r="S47" s="95">
        <f t="shared" si="10"/>
        <v>0.75792652518751913</v>
      </c>
      <c r="T47" s="95">
        <f t="shared" si="10"/>
        <v>0.75530288457876782</v>
      </c>
      <c r="U47" s="95">
        <f t="shared" si="10"/>
        <v>0.72613061035777027</v>
      </c>
      <c r="V47" s="95">
        <f t="shared" si="10"/>
        <v>0.69437703170391385</v>
      </c>
      <c r="W47" s="95">
        <f t="shared" si="10"/>
        <v>0.70739235139250745</v>
      </c>
      <c r="X47" s="95">
        <f t="shared" si="10"/>
        <v>0.70080228724216065</v>
      </c>
      <c r="Y47" s="95">
        <f t="shared" si="10"/>
        <v>0.69622239991090218</v>
      </c>
      <c r="Z47" s="95">
        <f t="shared" si="10"/>
        <v>0.70968779803177251</v>
      </c>
      <c r="AA47" s="95">
        <f t="shared" si="10"/>
        <v>0.72268372421109361</v>
      </c>
      <c r="AB47" s="95">
        <f t="shared" si="10"/>
        <v>0.73674504117165762</v>
      </c>
    </row>
    <row r="48" spans="1:28">
      <c r="A48" s="394" t="s">
        <v>64</v>
      </c>
      <c r="B48" s="78"/>
      <c r="C48" s="79">
        <f>AVERAGE(C9:C43)</f>
        <v>0.63091057350668578</v>
      </c>
      <c r="D48" s="79">
        <f t="shared" ref="D48:AB48" si="11">AVERAGE(D9:D43)</f>
        <v>0.6136562679019355</v>
      </c>
      <c r="E48" s="79">
        <f t="shared" si="11"/>
        <v>0.62962014705679736</v>
      </c>
      <c r="F48" s="79">
        <f t="shared" si="11"/>
        <v>0.63399929878471473</v>
      </c>
      <c r="G48" s="79">
        <f t="shared" si="11"/>
        <v>0.67206285679026712</v>
      </c>
      <c r="H48" s="79">
        <f t="shared" si="11"/>
        <v>0.6757980691740455</v>
      </c>
      <c r="I48" s="79">
        <f t="shared" si="11"/>
        <v>0.66479707672206745</v>
      </c>
      <c r="J48" s="79">
        <f t="shared" si="11"/>
        <v>0.66567451273435707</v>
      </c>
      <c r="K48" s="79">
        <f t="shared" si="11"/>
        <v>0.67738767415015155</v>
      </c>
      <c r="L48" s="79">
        <f t="shared" si="11"/>
        <v>0.68938257289674176</v>
      </c>
      <c r="M48" s="79">
        <f t="shared" si="11"/>
        <v>0.72676269556485884</v>
      </c>
      <c r="N48" s="79">
        <f t="shared" si="11"/>
        <v>0.69283771539832417</v>
      </c>
      <c r="O48" s="79">
        <f t="shared" si="11"/>
        <v>0.68861355888133424</v>
      </c>
      <c r="P48" s="79">
        <f t="shared" si="11"/>
        <v>0.66890356395633244</v>
      </c>
      <c r="Q48" s="79">
        <f t="shared" si="11"/>
        <v>0.67717063593132698</v>
      </c>
      <c r="R48" s="79">
        <f t="shared" si="11"/>
        <v>0.68869687357270837</v>
      </c>
      <c r="S48" s="79">
        <f t="shared" si="11"/>
        <v>0.68169970859474405</v>
      </c>
      <c r="T48" s="79">
        <f t="shared" si="11"/>
        <v>0.68804017820140773</v>
      </c>
      <c r="U48" s="79">
        <f t="shared" si="11"/>
        <v>0.68130565746961058</v>
      </c>
      <c r="V48" s="79">
        <f t="shared" si="11"/>
        <v>0.66487487361180841</v>
      </c>
      <c r="W48" s="79">
        <f t="shared" si="11"/>
        <v>0.69838118961226969</v>
      </c>
      <c r="X48" s="79">
        <f t="shared" si="11"/>
        <v>0.71247467267049625</v>
      </c>
      <c r="Y48" s="79">
        <f t="shared" si="11"/>
        <v>0.70229685079822435</v>
      </c>
      <c r="Z48" s="79">
        <f>AVERAGE(Z9:Z43)</f>
        <v>0.70938503439659673</v>
      </c>
      <c r="AA48" s="79">
        <f t="shared" si="11"/>
        <v>0.72288338904881988</v>
      </c>
      <c r="AB48" s="79">
        <f t="shared" si="11"/>
        <v>0.75543046220792387</v>
      </c>
    </row>
    <row r="49" spans="1:28">
      <c r="A49" s="394" t="s">
        <v>3323</v>
      </c>
      <c r="C49" s="79">
        <f>STDEV(C9:C43)</f>
        <v>0.22628021182162683</v>
      </c>
      <c r="D49" s="79">
        <f t="shared" ref="D49:AB49" si="12">STDEV(D9:D43)</f>
        <v>0.20818532240645565</v>
      </c>
      <c r="E49" s="79">
        <f t="shared" si="12"/>
        <v>0.20790883087529199</v>
      </c>
      <c r="F49" s="79">
        <f t="shared" si="12"/>
        <v>0.20872419383348262</v>
      </c>
      <c r="G49" s="79">
        <f t="shared" si="12"/>
        <v>0.22173672599148839</v>
      </c>
      <c r="H49" s="79">
        <f t="shared" si="12"/>
        <v>0.21618490331794118</v>
      </c>
      <c r="I49" s="79">
        <f t="shared" si="12"/>
        <v>0.23744855401613696</v>
      </c>
      <c r="J49" s="79">
        <f t="shared" si="12"/>
        <v>0.21134222559770552</v>
      </c>
      <c r="K49" s="79">
        <f t="shared" si="12"/>
        <v>0.21929738709843768</v>
      </c>
      <c r="L49" s="79">
        <f t="shared" si="12"/>
        <v>0.21354753624912787</v>
      </c>
      <c r="M49" s="79">
        <f t="shared" si="12"/>
        <v>0.21583684514308002</v>
      </c>
      <c r="N49" s="79">
        <f t="shared" si="12"/>
        <v>0.20323458367880526</v>
      </c>
      <c r="O49" s="79">
        <f t="shared" si="12"/>
        <v>0.20302073890683059</v>
      </c>
      <c r="P49" s="79">
        <f t="shared" si="12"/>
        <v>0.18481126001437154</v>
      </c>
      <c r="Q49" s="79">
        <f t="shared" si="12"/>
        <v>0.1731006545545046</v>
      </c>
      <c r="R49" s="79">
        <f t="shared" si="12"/>
        <v>0.15581095648979776</v>
      </c>
      <c r="S49" s="79">
        <f t="shared" si="12"/>
        <v>0.16347505343009636</v>
      </c>
      <c r="T49" s="79">
        <f t="shared" si="12"/>
        <v>0.16602214100138518</v>
      </c>
      <c r="U49" s="79">
        <f t="shared" si="12"/>
        <v>0.14985715281494266</v>
      </c>
      <c r="V49" s="79">
        <f t="shared" si="12"/>
        <v>0.12883489805029189</v>
      </c>
      <c r="W49" s="79">
        <f t="shared" si="12"/>
        <v>0.12804724887035471</v>
      </c>
      <c r="X49" s="79">
        <f t="shared" si="12"/>
        <v>0.13452777853752801</v>
      </c>
      <c r="Y49" s="79">
        <f t="shared" si="12"/>
        <v>0.11981187347305366</v>
      </c>
      <c r="Z49" s="79">
        <f>STDEV(Z9:Z43)</f>
        <v>0.12820135802638047</v>
      </c>
      <c r="AA49" s="79">
        <f t="shared" si="12"/>
        <v>0.11995170375345693</v>
      </c>
      <c r="AB49" s="79">
        <f t="shared" si="12"/>
        <v>0.13212271743271531</v>
      </c>
    </row>
    <row r="50" spans="1:28">
      <c r="A50" s="668" t="s">
        <v>3324</v>
      </c>
      <c r="B50" s="969"/>
      <c r="C50" s="927"/>
      <c r="D50" s="927"/>
      <c r="E50" s="927"/>
      <c r="F50" s="927"/>
      <c r="G50" s="927">
        <f>-(G36-G48)/G49</f>
        <v>0.36457862341291486</v>
      </c>
      <c r="H50" s="927">
        <f t="shared" ref="H50:AB50" si="13">-(H36-H48)/H49</f>
        <v>0.27250500057347388</v>
      </c>
      <c r="I50" s="927">
        <f t="shared" si="13"/>
        <v>0.53257528242263341</v>
      </c>
      <c r="J50" s="927">
        <f t="shared" si="13"/>
        <v>0.38352595320412586</v>
      </c>
      <c r="K50" s="927">
        <f t="shared" si="13"/>
        <v>0.33665701186895575</v>
      </c>
      <c r="L50" s="927">
        <f t="shared" si="13"/>
        <v>0.47705222511096734</v>
      </c>
      <c r="M50" s="927">
        <f t="shared" si="13"/>
        <v>0.37752685446345408</v>
      </c>
      <c r="N50" s="927">
        <f t="shared" si="13"/>
        <v>0.18169614697244679</v>
      </c>
      <c r="O50" s="927">
        <f t="shared" si="13"/>
        <v>-0.42884547169117243</v>
      </c>
      <c r="P50" s="927">
        <f t="shared" si="13"/>
        <v>-0.75163191589607004</v>
      </c>
      <c r="Q50" s="927">
        <f t="shared" si="13"/>
        <v>-1.2081627319509394</v>
      </c>
      <c r="R50" s="927">
        <f t="shared" si="13"/>
        <v>-0.88564431922130893</v>
      </c>
      <c r="S50" s="927">
        <f t="shared" si="13"/>
        <v>-0.92499702911439863</v>
      </c>
      <c r="T50" s="927">
        <f t="shared" si="13"/>
        <v>-0.9655512345972137</v>
      </c>
      <c r="U50" s="927">
        <f t="shared" si="13"/>
        <v>-0.84807777279298047</v>
      </c>
      <c r="V50" s="927">
        <f t="shared" si="13"/>
        <v>-0.8152838053551148</v>
      </c>
      <c r="W50" s="927">
        <f t="shared" si="13"/>
        <v>-0.61949073017860345</v>
      </c>
      <c r="X50" s="927">
        <f t="shared" si="13"/>
        <v>-0.46104663597366657</v>
      </c>
      <c r="Y50" s="927">
        <f t="shared" si="13"/>
        <v>-0.73215623569350519</v>
      </c>
      <c r="Z50" s="927">
        <f t="shared" si="13"/>
        <v>-0.77268655361102212</v>
      </c>
      <c r="AA50" s="927">
        <f t="shared" si="13"/>
        <v>-0.9959520695079197</v>
      </c>
      <c r="AB50" s="927">
        <f t="shared" si="13"/>
        <v>-0.74619194258222699</v>
      </c>
    </row>
    <row r="53" spans="1:28">
      <c r="A53" s="66" t="s">
        <v>245</v>
      </c>
    </row>
    <row r="54" spans="1:28">
      <c r="A54" s="1160" t="s">
        <v>246</v>
      </c>
      <c r="B54" s="1161"/>
      <c r="C54" s="1130" t="s">
        <v>251</v>
      </c>
      <c r="D54" s="1131"/>
      <c r="E54" s="1131"/>
      <c r="F54" s="1131"/>
      <c r="G54" s="1131"/>
      <c r="H54" s="1131"/>
      <c r="I54" s="1131"/>
      <c r="J54" s="1131"/>
      <c r="K54" s="1131"/>
      <c r="L54" s="1131"/>
      <c r="M54" s="1131"/>
      <c r="N54" s="1131"/>
      <c r="O54" s="1131"/>
      <c r="P54" s="1131"/>
      <c r="Q54" s="1131"/>
      <c r="R54" s="1131"/>
      <c r="S54" s="1131"/>
      <c r="T54" s="1131"/>
      <c r="U54" s="1131"/>
      <c r="V54" s="1131"/>
      <c r="W54" s="1131"/>
      <c r="X54" s="1131"/>
      <c r="Y54" s="1131"/>
      <c r="Z54" s="1131"/>
      <c r="AA54" s="1131"/>
      <c r="AB54" s="1132"/>
    </row>
    <row r="55" spans="1:28">
      <c r="A55" s="1160" t="s">
        <v>248</v>
      </c>
      <c r="B55" s="1161"/>
      <c r="C55" s="1130" t="s">
        <v>249</v>
      </c>
      <c r="D55" s="1131"/>
      <c r="E55" s="1131"/>
      <c r="F55" s="1131"/>
      <c r="G55" s="1131"/>
      <c r="H55" s="1131"/>
      <c r="I55" s="1131"/>
      <c r="J55" s="1131"/>
      <c r="K55" s="1131"/>
      <c r="L55" s="1131"/>
      <c r="M55" s="1131"/>
      <c r="N55" s="1131"/>
      <c r="O55" s="1131"/>
      <c r="P55" s="1131"/>
      <c r="Q55" s="1131"/>
      <c r="R55" s="1131"/>
      <c r="S55" s="1131"/>
      <c r="T55" s="1131"/>
      <c r="U55" s="1131"/>
      <c r="V55" s="1131"/>
      <c r="W55" s="1131"/>
      <c r="X55" s="1131"/>
      <c r="Y55" s="1131"/>
      <c r="Z55" s="1131"/>
      <c r="AA55" s="1131"/>
      <c r="AB55" s="1132"/>
    </row>
    <row r="56" spans="1:28">
      <c r="A56" s="1160" t="s">
        <v>252</v>
      </c>
      <c r="B56" s="1161"/>
      <c r="C56" s="1130" t="s">
        <v>537</v>
      </c>
      <c r="D56" s="1131"/>
      <c r="E56" s="1131"/>
      <c r="F56" s="1131"/>
      <c r="G56" s="1131"/>
      <c r="H56" s="1131"/>
      <c r="I56" s="1131"/>
      <c r="J56" s="1131"/>
      <c r="K56" s="1131"/>
      <c r="L56" s="1131"/>
      <c r="M56" s="1131"/>
      <c r="N56" s="1131"/>
      <c r="O56" s="1131"/>
      <c r="P56" s="1131"/>
      <c r="Q56" s="1131"/>
      <c r="R56" s="1131"/>
      <c r="S56" s="1131"/>
      <c r="T56" s="1131"/>
      <c r="U56" s="1131"/>
      <c r="V56" s="1131"/>
      <c r="W56" s="1131"/>
      <c r="X56" s="1131"/>
      <c r="Y56" s="1131"/>
      <c r="Z56" s="1131"/>
      <c r="AA56" s="1131"/>
      <c r="AB56" s="1132"/>
    </row>
    <row r="57" spans="1:28">
      <c r="A57" s="1160" t="s">
        <v>227</v>
      </c>
      <c r="B57" s="1161"/>
      <c r="C57" s="1130" t="s">
        <v>250</v>
      </c>
      <c r="D57" s="1131"/>
      <c r="E57" s="1131"/>
      <c r="F57" s="1131"/>
      <c r="G57" s="1131"/>
      <c r="H57" s="1131"/>
      <c r="I57" s="1131"/>
      <c r="J57" s="1131"/>
      <c r="K57" s="1131"/>
      <c r="L57" s="1131"/>
      <c r="M57" s="1131"/>
      <c r="N57" s="1131"/>
      <c r="O57" s="1131"/>
      <c r="P57" s="1131"/>
      <c r="Q57" s="1131"/>
      <c r="R57" s="1131"/>
      <c r="S57" s="1131"/>
      <c r="T57" s="1131"/>
      <c r="U57" s="1131"/>
      <c r="V57" s="1131"/>
      <c r="W57" s="1131"/>
      <c r="X57" s="1131"/>
      <c r="Y57" s="1131"/>
      <c r="Z57" s="1131"/>
      <c r="AA57" s="1131"/>
      <c r="AB57" s="1132"/>
    </row>
    <row r="58" spans="1:28">
      <c r="A58" s="1160" t="s">
        <v>187</v>
      </c>
      <c r="B58" s="1161"/>
      <c r="C58" s="1130" t="s">
        <v>530</v>
      </c>
      <c r="D58" s="1131"/>
      <c r="E58" s="1131"/>
      <c r="F58" s="1131"/>
      <c r="G58" s="1131"/>
      <c r="H58" s="1131"/>
      <c r="I58" s="1131"/>
      <c r="J58" s="1131"/>
      <c r="K58" s="1131"/>
      <c r="L58" s="1131"/>
      <c r="M58" s="1131"/>
      <c r="N58" s="1131"/>
      <c r="O58" s="1131"/>
      <c r="P58" s="1131"/>
      <c r="Q58" s="1131"/>
      <c r="R58" s="1131"/>
      <c r="S58" s="1131"/>
      <c r="T58" s="1131"/>
      <c r="U58" s="1131"/>
      <c r="V58" s="1131"/>
      <c r="W58" s="1131"/>
      <c r="X58" s="1131"/>
      <c r="Y58" s="1131"/>
      <c r="Z58" s="1131"/>
      <c r="AA58" s="1131"/>
      <c r="AB58" s="1132"/>
    </row>
    <row r="59" spans="1:28">
      <c r="A59" s="1128" t="s">
        <v>133</v>
      </c>
      <c r="B59" s="1129"/>
      <c r="C59" s="72" t="s">
        <v>188</v>
      </c>
      <c r="D59" s="72" t="s">
        <v>189</v>
      </c>
      <c r="E59" s="72" t="s">
        <v>190</v>
      </c>
      <c r="F59" s="72" t="s">
        <v>191</v>
      </c>
      <c r="G59" s="72" t="s">
        <v>192</v>
      </c>
      <c r="H59" s="72" t="s">
        <v>87</v>
      </c>
      <c r="I59" s="72" t="s">
        <v>88</v>
      </c>
      <c r="J59" s="72" t="s">
        <v>89</v>
      </c>
      <c r="K59" s="72" t="s">
        <v>90</v>
      </c>
      <c r="L59" s="72" t="s">
        <v>91</v>
      </c>
      <c r="M59" s="72" t="s">
        <v>92</v>
      </c>
      <c r="N59" s="72" t="s">
        <v>93</v>
      </c>
      <c r="O59" s="72" t="s">
        <v>94</v>
      </c>
      <c r="P59" s="72" t="s">
        <v>95</v>
      </c>
      <c r="Q59" s="72" t="s">
        <v>96</v>
      </c>
      <c r="R59" s="72" t="s">
        <v>97</v>
      </c>
      <c r="S59" s="72" t="s">
        <v>98</v>
      </c>
      <c r="T59" s="72" t="s">
        <v>99</v>
      </c>
      <c r="U59" s="72" t="s">
        <v>100</v>
      </c>
      <c r="V59" s="72" t="s">
        <v>101</v>
      </c>
      <c r="W59" s="72" t="s">
        <v>102</v>
      </c>
      <c r="X59" s="72" t="s">
        <v>103</v>
      </c>
      <c r="Y59" s="72" t="s">
        <v>104</v>
      </c>
      <c r="Z59" s="72" t="s">
        <v>125</v>
      </c>
      <c r="AA59" s="72" t="s">
        <v>136</v>
      </c>
      <c r="AB59" s="72" t="s">
        <v>505</v>
      </c>
    </row>
    <row r="60" spans="1:28">
      <c r="A60" s="73" t="s">
        <v>84</v>
      </c>
      <c r="B60" s="74" t="s">
        <v>46</v>
      </c>
      <c r="C60" s="74" t="s">
        <v>46</v>
      </c>
      <c r="D60" s="74" t="s">
        <v>46</v>
      </c>
      <c r="E60" s="74" t="s">
        <v>46</v>
      </c>
      <c r="F60" s="74" t="s">
        <v>46</v>
      </c>
      <c r="G60" s="74" t="s">
        <v>46</v>
      </c>
      <c r="H60" s="74" t="s">
        <v>46</v>
      </c>
      <c r="I60" s="74" t="s">
        <v>46</v>
      </c>
      <c r="J60" s="74" t="s">
        <v>46</v>
      </c>
      <c r="K60" s="74" t="s">
        <v>46</v>
      </c>
      <c r="L60" s="74" t="s">
        <v>46</v>
      </c>
      <c r="M60" s="74" t="s">
        <v>46</v>
      </c>
      <c r="N60" s="74" t="s">
        <v>46</v>
      </c>
      <c r="O60" s="74" t="s">
        <v>46</v>
      </c>
      <c r="P60" s="74" t="s">
        <v>46</v>
      </c>
      <c r="Q60" s="74" t="s">
        <v>46</v>
      </c>
      <c r="R60" s="74" t="s">
        <v>46</v>
      </c>
      <c r="S60" s="74" t="s">
        <v>46</v>
      </c>
      <c r="T60" s="74" t="s">
        <v>46</v>
      </c>
      <c r="U60" s="74" t="s">
        <v>46</v>
      </c>
      <c r="V60" s="74" t="s">
        <v>46</v>
      </c>
      <c r="W60" s="74" t="s">
        <v>46</v>
      </c>
      <c r="X60" s="74" t="s">
        <v>46</v>
      </c>
      <c r="Y60" s="74" t="s">
        <v>46</v>
      </c>
      <c r="Z60" s="74" t="s">
        <v>46</v>
      </c>
      <c r="AA60" s="74" t="s">
        <v>46</v>
      </c>
      <c r="AB60" s="74" t="s">
        <v>46</v>
      </c>
    </row>
    <row r="61" spans="1:28">
      <c r="A61" s="85" t="s">
        <v>45</v>
      </c>
      <c r="B61" s="74" t="s">
        <v>46</v>
      </c>
      <c r="C61" s="102">
        <v>22.853000000000002</v>
      </c>
      <c r="D61" s="102">
        <v>35.03600025177002</v>
      </c>
      <c r="E61" s="102">
        <v>42.600000381469727</v>
      </c>
      <c r="F61" s="102">
        <v>47.354000091552727</v>
      </c>
      <c r="G61" s="102">
        <v>47.572999954223633</v>
      </c>
      <c r="H61" s="102">
        <v>40.194001197814941</v>
      </c>
      <c r="I61" s="102">
        <v>44.49799919128418</v>
      </c>
      <c r="J61" s="102">
        <v>45.951000213623047</v>
      </c>
      <c r="K61" s="102">
        <v>44.064998626708977</v>
      </c>
      <c r="L61" s="102">
        <v>39.690000534057617</v>
      </c>
      <c r="M61" s="102">
        <v>39.083000183105469</v>
      </c>
      <c r="N61" s="103">
        <v>40.805999755859382</v>
      </c>
      <c r="O61" s="102">
        <v>40.381000518798828</v>
      </c>
      <c r="P61" s="102">
        <v>36.179000854492188</v>
      </c>
      <c r="Q61" s="102">
        <v>30.211000442504879</v>
      </c>
      <c r="R61" s="102">
        <v>32.704998970031738</v>
      </c>
      <c r="S61" s="102">
        <v>33.177000045776367</v>
      </c>
      <c r="T61" s="102">
        <v>33.041000366210938</v>
      </c>
      <c r="U61" s="102">
        <v>31.580999374389648</v>
      </c>
      <c r="V61" s="102">
        <v>40.128999710083008</v>
      </c>
      <c r="W61" s="102">
        <v>40.815999984741211</v>
      </c>
      <c r="X61" s="102">
        <v>38.159999847412109</v>
      </c>
      <c r="Y61" s="102">
        <v>43.180000305175781</v>
      </c>
      <c r="Z61" s="102">
        <v>46.440000534057617</v>
      </c>
      <c r="AA61" s="102">
        <v>53.439998626708977</v>
      </c>
      <c r="AB61" s="102">
        <v>51.30000114440918</v>
      </c>
    </row>
    <row r="62" spans="1:28">
      <c r="A62" s="85" t="s">
        <v>37</v>
      </c>
      <c r="B62" s="74" t="s">
        <v>46</v>
      </c>
      <c r="C62" s="104" t="s">
        <v>193</v>
      </c>
      <c r="D62" s="104" t="s">
        <v>193</v>
      </c>
      <c r="E62" s="104" t="s">
        <v>193</v>
      </c>
      <c r="F62" s="104" t="s">
        <v>193</v>
      </c>
      <c r="G62" s="104">
        <v>17.858000000000001</v>
      </c>
      <c r="H62" s="104">
        <v>17.5</v>
      </c>
      <c r="I62" s="104">
        <v>17.28</v>
      </c>
      <c r="J62" s="104">
        <v>16.611000000000001</v>
      </c>
      <c r="K62" s="104">
        <v>17.945</v>
      </c>
      <c r="L62" s="105">
        <v>16.638999999999999</v>
      </c>
      <c r="M62" s="105">
        <v>17.332999999999998</v>
      </c>
      <c r="N62" s="104">
        <v>15.554</v>
      </c>
      <c r="O62" s="104">
        <v>18.975000000000001</v>
      </c>
      <c r="P62" s="105">
        <v>18.193999999999999</v>
      </c>
      <c r="Q62" s="104">
        <v>17.077000617980961</v>
      </c>
      <c r="R62" s="104">
        <v>16.621999740600589</v>
      </c>
      <c r="S62" s="104">
        <v>16.796000480651859</v>
      </c>
      <c r="T62" s="104">
        <v>16.710000514984131</v>
      </c>
      <c r="U62" s="104">
        <v>13.23299980163574</v>
      </c>
      <c r="V62" s="104">
        <v>21.47700023651123</v>
      </c>
      <c r="W62" s="104">
        <v>20.631999969482418</v>
      </c>
      <c r="X62" s="104">
        <v>15.177999973297119</v>
      </c>
      <c r="Y62" s="104">
        <v>18.859000205993649</v>
      </c>
      <c r="Z62" s="104">
        <v>21.904000282287601</v>
      </c>
      <c r="AA62" s="104">
        <v>25.651999473571781</v>
      </c>
      <c r="AB62" s="104">
        <v>24.4370002746582</v>
      </c>
    </row>
    <row r="63" spans="1:28">
      <c r="A63" s="85" t="s">
        <v>21</v>
      </c>
      <c r="B63" s="74" t="s">
        <v>46</v>
      </c>
      <c r="C63" s="102">
        <v>14.3409971781</v>
      </c>
      <c r="D63" s="102">
        <v>10.338597714900001</v>
      </c>
      <c r="E63" s="103">
        <v>11.4192</v>
      </c>
      <c r="F63" s="102">
        <v>15.5966</v>
      </c>
      <c r="G63" s="102">
        <v>19.078499999999998</v>
      </c>
      <c r="H63" s="102">
        <v>21.396000000000001</v>
      </c>
      <c r="I63" s="102">
        <v>18.334499999999998</v>
      </c>
      <c r="J63" s="102">
        <v>22.456199999999999</v>
      </c>
      <c r="K63" s="103">
        <v>24.174299999999999</v>
      </c>
      <c r="L63" s="103">
        <v>24.094139999999999</v>
      </c>
      <c r="M63" s="102">
        <v>17.854117393493649</v>
      </c>
      <c r="N63" s="102">
        <v>15.026589870452881</v>
      </c>
      <c r="O63" s="102">
        <v>20.147051811218262</v>
      </c>
      <c r="P63" s="102">
        <v>21.395509719848629</v>
      </c>
      <c r="Q63" s="102">
        <v>25.470847129821781</v>
      </c>
      <c r="R63" s="102">
        <v>31.088089942932129</v>
      </c>
      <c r="S63" s="102">
        <v>32.790187835693359</v>
      </c>
      <c r="T63" s="102">
        <v>30.350321769714359</v>
      </c>
      <c r="U63" s="102">
        <v>27.15126991271973</v>
      </c>
      <c r="V63" s="102">
        <v>29.423884391784672</v>
      </c>
      <c r="W63" s="102">
        <v>36.483057022094727</v>
      </c>
      <c r="X63" s="102">
        <v>30.6065788269043</v>
      </c>
      <c r="Y63" s="102">
        <v>28.655172348022461</v>
      </c>
      <c r="Z63" s="102">
        <v>32.200642585754402</v>
      </c>
      <c r="AA63" s="102">
        <v>35.992990493774407</v>
      </c>
      <c r="AB63" s="102">
        <v>39.847325325012207</v>
      </c>
    </row>
    <row r="64" spans="1:28">
      <c r="A64" s="85" t="s">
        <v>47</v>
      </c>
      <c r="B64" s="74" t="s">
        <v>46</v>
      </c>
      <c r="C64" s="104">
        <v>63</v>
      </c>
      <c r="D64" s="104">
        <v>77.699999999999989</v>
      </c>
      <c r="E64" s="104">
        <v>84.7</v>
      </c>
      <c r="F64" s="104">
        <v>95.5</v>
      </c>
      <c r="G64" s="104">
        <v>95.9</v>
      </c>
      <c r="H64" s="104">
        <v>86.800000000000011</v>
      </c>
      <c r="I64" s="104">
        <v>90.9</v>
      </c>
      <c r="J64" s="104">
        <v>90.7</v>
      </c>
      <c r="K64" s="104">
        <v>92.1</v>
      </c>
      <c r="L64" s="104">
        <v>86.6</v>
      </c>
      <c r="M64" s="104">
        <v>83.5</v>
      </c>
      <c r="N64" s="104">
        <v>91.299999237060547</v>
      </c>
      <c r="O64" s="104">
        <v>96.399997711181641</v>
      </c>
      <c r="P64" s="104">
        <v>102.1000022888184</v>
      </c>
      <c r="Q64" s="104">
        <v>90.600002288818359</v>
      </c>
      <c r="R64" s="104">
        <v>95.699996948242188</v>
      </c>
      <c r="S64" s="104">
        <v>89.099998474121094</v>
      </c>
      <c r="T64" s="104">
        <v>89.400001525878906</v>
      </c>
      <c r="U64" s="104">
        <v>98.200000762939453</v>
      </c>
      <c r="V64" s="104">
        <v>140.30000305175781</v>
      </c>
      <c r="W64" s="104">
        <v>132</v>
      </c>
      <c r="X64" s="104">
        <v>128.79999542236331</v>
      </c>
      <c r="Y64" s="104">
        <v>130.30000305175781</v>
      </c>
      <c r="Z64" s="104">
        <v>131.80000305175781</v>
      </c>
      <c r="AA64" s="104">
        <v>125.8999977111816</v>
      </c>
      <c r="AB64" s="104">
        <v>129.10000228881839</v>
      </c>
    </row>
    <row r="65" spans="1:28">
      <c r="A65" s="85" t="s">
        <v>62</v>
      </c>
      <c r="B65" s="74" t="s">
        <v>46</v>
      </c>
      <c r="C65" s="102" t="s">
        <v>193</v>
      </c>
      <c r="D65" s="102" t="s">
        <v>193</v>
      </c>
      <c r="E65" s="102" t="s">
        <v>193</v>
      </c>
      <c r="F65" s="102" t="s">
        <v>193</v>
      </c>
      <c r="G65" s="102" t="s">
        <v>193</v>
      </c>
      <c r="H65" s="102" t="s">
        <v>193</v>
      </c>
      <c r="I65" s="102">
        <v>13.826000000000001</v>
      </c>
      <c r="J65" s="102">
        <v>15.228</v>
      </c>
      <c r="K65" s="102">
        <v>13.914</v>
      </c>
      <c r="L65" s="102">
        <v>30.475999999999999</v>
      </c>
      <c r="M65" s="102">
        <v>26.093</v>
      </c>
      <c r="N65" s="102">
        <v>26.856999999999999</v>
      </c>
      <c r="O65" s="102">
        <v>26.292999999999999</v>
      </c>
      <c r="P65" s="102">
        <v>24.324999999999999</v>
      </c>
      <c r="Q65" s="102">
        <v>27.792999999999999</v>
      </c>
      <c r="R65" s="102">
        <v>26.408000000000001</v>
      </c>
      <c r="S65" s="102">
        <v>27.245999999999999</v>
      </c>
      <c r="T65" s="102">
        <v>30.126999999999999</v>
      </c>
      <c r="U65" s="102">
        <v>33.838000000000001</v>
      </c>
      <c r="V65" s="102">
        <v>46.462000000000003</v>
      </c>
      <c r="W65" s="102">
        <v>47.468500000000013</v>
      </c>
      <c r="X65" s="102">
        <v>37.07</v>
      </c>
      <c r="Y65" s="102">
        <v>37.328000000000003</v>
      </c>
      <c r="Z65" s="102">
        <v>30.643999099731449</v>
      </c>
      <c r="AA65" s="102">
        <v>37.170001029968262</v>
      </c>
      <c r="AB65" s="102">
        <v>38.187999725341797</v>
      </c>
    </row>
    <row r="66" spans="1:28">
      <c r="A66" s="85" t="s">
        <v>23</v>
      </c>
      <c r="B66" s="74" t="s">
        <v>46</v>
      </c>
      <c r="C66" s="104" t="s">
        <v>193</v>
      </c>
      <c r="D66" s="104" t="s">
        <v>193</v>
      </c>
      <c r="E66" s="104" t="s">
        <v>193</v>
      </c>
      <c r="F66" s="104">
        <v>10.21968500000005</v>
      </c>
      <c r="G66" s="104">
        <v>9.6133097500000595</v>
      </c>
      <c r="H66" s="104">
        <v>11.61264177500005</v>
      </c>
      <c r="I66" s="105">
        <v>12.96013345000005</v>
      </c>
      <c r="J66" s="105">
        <v>18.83197602500006</v>
      </c>
      <c r="K66" s="104">
        <v>27.330423050000078</v>
      </c>
      <c r="L66" s="104">
        <v>40.865766175000033</v>
      </c>
      <c r="M66" s="104">
        <v>46.279834650000112</v>
      </c>
      <c r="N66" s="104">
        <v>44.610009750000032</v>
      </c>
      <c r="O66" s="104">
        <v>43.282245240000002</v>
      </c>
      <c r="P66" s="104">
        <v>48.1</v>
      </c>
      <c r="Q66" s="104">
        <v>51.3</v>
      </c>
      <c r="R66" s="104">
        <v>52.5</v>
      </c>
      <c r="S66" s="104">
        <v>45.4</v>
      </c>
      <c r="T66" s="104">
        <v>36.072000000000003</v>
      </c>
      <c r="U66" s="104">
        <v>26.2</v>
      </c>
      <c r="V66" s="104">
        <v>36.287000000000013</v>
      </c>
      <c r="W66" s="104">
        <v>40.92</v>
      </c>
      <c r="X66" s="104">
        <v>36.908000000000001</v>
      </c>
      <c r="Y66" s="104">
        <v>35.792999999999999</v>
      </c>
      <c r="Z66" s="104">
        <v>34.411999702453613</v>
      </c>
      <c r="AA66" s="104">
        <v>30.369998931884769</v>
      </c>
      <c r="AB66" s="104">
        <v>26.324000358581539</v>
      </c>
    </row>
    <row r="67" spans="1:28">
      <c r="A67" s="85" t="s">
        <v>24</v>
      </c>
      <c r="B67" s="74" t="s">
        <v>46</v>
      </c>
      <c r="C67" s="102">
        <v>18.812965452699999</v>
      </c>
      <c r="D67" s="102">
        <v>17.016245961199999</v>
      </c>
      <c r="E67" s="103">
        <v>18.873159999999999</v>
      </c>
      <c r="F67" s="102">
        <v>25.207519999999999</v>
      </c>
      <c r="G67" s="102">
        <v>21.10398</v>
      </c>
      <c r="H67" s="102">
        <v>16.767759999999999</v>
      </c>
      <c r="I67" s="102">
        <v>16.532859999999999</v>
      </c>
      <c r="J67" s="102">
        <v>16.447030000000002</v>
      </c>
      <c r="K67" s="102">
        <v>15.961589999999999</v>
      </c>
      <c r="L67" s="102">
        <v>16.470099999999999</v>
      </c>
      <c r="M67" s="102">
        <v>14.68561220169067</v>
      </c>
      <c r="N67" s="102">
        <v>10.89782238006592</v>
      </c>
      <c r="O67" s="102">
        <v>11.18881273269653</v>
      </c>
      <c r="P67" s="102">
        <v>14.33869028091431</v>
      </c>
      <c r="Q67" s="102">
        <v>14.140204906463619</v>
      </c>
      <c r="R67" s="102">
        <v>9.8779325485229492</v>
      </c>
      <c r="S67" s="102">
        <v>9.5411624908447266</v>
      </c>
      <c r="T67" s="102">
        <v>7.9721298217773437</v>
      </c>
      <c r="U67" s="102">
        <v>6.7150173187255859</v>
      </c>
      <c r="V67" s="102">
        <v>13.49481201171875</v>
      </c>
      <c r="W67" s="102">
        <v>18.829367637634281</v>
      </c>
      <c r="X67" s="102">
        <v>18.281473159790039</v>
      </c>
      <c r="Y67" s="102">
        <v>16.924497604370121</v>
      </c>
      <c r="Z67" s="102">
        <v>16.458174705505371</v>
      </c>
      <c r="AA67" s="102">
        <v>16.547624588012699</v>
      </c>
      <c r="AB67" s="102">
        <v>18.541769981384281</v>
      </c>
    </row>
    <row r="68" spans="1:28">
      <c r="A68" s="85" t="s">
        <v>26</v>
      </c>
      <c r="B68" s="74" t="s">
        <v>46</v>
      </c>
      <c r="C68" s="104">
        <v>0.73899999260902405</v>
      </c>
      <c r="D68" s="104">
        <v>1.388999998569489</v>
      </c>
      <c r="E68" s="104">
        <v>2.1480000019073491</v>
      </c>
      <c r="F68" s="104">
        <v>4.5639998912811279</v>
      </c>
      <c r="G68" s="104">
        <v>4.4079999923706064</v>
      </c>
      <c r="H68" s="104">
        <v>5.369999885559082</v>
      </c>
      <c r="I68" s="104">
        <v>5.817000150680542</v>
      </c>
      <c r="J68" s="105">
        <v>4.2289998531341553</v>
      </c>
      <c r="K68" s="104">
        <v>4.7030000686645508</v>
      </c>
      <c r="L68" s="104">
        <v>7.3159999847412109</v>
      </c>
      <c r="M68" s="105">
        <v>9.6739997863769531</v>
      </c>
      <c r="N68" s="104">
        <v>9.1639997959136963</v>
      </c>
      <c r="O68" s="104">
        <v>11.26700019836426</v>
      </c>
      <c r="P68" s="104">
        <v>10.433000087738041</v>
      </c>
      <c r="Q68" s="104">
        <v>8.0309998989105225</v>
      </c>
      <c r="R68" s="104">
        <v>5.8689999580383301</v>
      </c>
      <c r="S68" s="104">
        <v>3.8859999179840088</v>
      </c>
      <c r="T68" s="104">
        <v>2.9810000658035278</v>
      </c>
      <c r="U68" s="104">
        <v>4.409000039100647</v>
      </c>
      <c r="V68" s="104">
        <v>10.2170000076294</v>
      </c>
      <c r="W68" s="104">
        <v>11.551000118255621</v>
      </c>
      <c r="X68" s="104">
        <v>8.6610002517700195</v>
      </c>
      <c r="Y68" s="104">
        <v>8.0910000801086426</v>
      </c>
      <c r="Z68" s="104">
        <v>7.3680000305175781</v>
      </c>
      <c r="AA68" s="104">
        <v>5.5169999599456787</v>
      </c>
      <c r="AB68" s="104">
        <v>4.9079999923706064</v>
      </c>
    </row>
    <row r="69" spans="1:28">
      <c r="A69" s="85" t="s">
        <v>42</v>
      </c>
      <c r="B69" s="74" t="s">
        <v>46</v>
      </c>
      <c r="C69" s="102">
        <v>6</v>
      </c>
      <c r="D69" s="102">
        <v>11</v>
      </c>
      <c r="E69" s="102">
        <v>21</v>
      </c>
      <c r="F69" s="102">
        <v>29</v>
      </c>
      <c r="G69" s="102">
        <v>30</v>
      </c>
      <c r="H69" s="102">
        <v>29</v>
      </c>
      <c r="I69" s="102">
        <v>33</v>
      </c>
      <c r="J69" s="102">
        <v>31</v>
      </c>
      <c r="K69" s="102">
        <v>28</v>
      </c>
      <c r="L69" s="103">
        <v>27</v>
      </c>
      <c r="M69" s="102">
        <v>27</v>
      </c>
      <c r="N69" s="102">
        <v>25</v>
      </c>
      <c r="O69" s="102">
        <v>26</v>
      </c>
      <c r="P69" s="102">
        <v>24</v>
      </c>
      <c r="Q69" s="102">
        <v>22</v>
      </c>
      <c r="R69" s="102">
        <v>22</v>
      </c>
      <c r="S69" s="102">
        <v>20</v>
      </c>
      <c r="T69" s="102">
        <v>18</v>
      </c>
      <c r="U69" s="102">
        <v>16</v>
      </c>
      <c r="V69" s="102">
        <v>21</v>
      </c>
      <c r="W69" s="102">
        <v>22</v>
      </c>
      <c r="X69" s="102">
        <v>20</v>
      </c>
      <c r="Y69" s="102">
        <v>19</v>
      </c>
      <c r="Z69" s="102">
        <v>20</v>
      </c>
      <c r="AA69" s="102">
        <v>23</v>
      </c>
      <c r="AB69" s="102">
        <v>24</v>
      </c>
    </row>
    <row r="70" spans="1:28">
      <c r="A70" s="85" t="s">
        <v>28</v>
      </c>
      <c r="B70" s="74" t="s">
        <v>46</v>
      </c>
      <c r="C70" s="104">
        <v>142.991932988</v>
      </c>
      <c r="D70" s="104">
        <v>144.00298738500001</v>
      </c>
      <c r="E70" s="104">
        <v>165.36099999999999</v>
      </c>
      <c r="F70" s="104">
        <v>159.38900000000001</v>
      </c>
      <c r="G70" s="104">
        <v>190.97300000000001</v>
      </c>
      <c r="H70" s="104">
        <v>191.934</v>
      </c>
      <c r="I70" s="104">
        <v>196.94300000000001</v>
      </c>
      <c r="J70" s="104">
        <v>238.65899999999999</v>
      </c>
      <c r="K70" s="104">
        <v>254.61699999999999</v>
      </c>
      <c r="L70" s="104">
        <v>267.55</v>
      </c>
      <c r="M70" s="104">
        <v>247.65700531005859</v>
      </c>
      <c r="N70" s="104">
        <v>206.17600250244141</v>
      </c>
      <c r="O70" s="105">
        <v>223.9690017700195</v>
      </c>
      <c r="P70" s="104">
        <v>194.3282470703125</v>
      </c>
      <c r="Q70" s="104">
        <v>193.31400299072271</v>
      </c>
      <c r="R70" s="104">
        <v>188.85174560546881</v>
      </c>
      <c r="S70" s="104">
        <v>185.41550445556641</v>
      </c>
      <c r="T70" s="104">
        <v>170.51600646972659</v>
      </c>
      <c r="U70" s="104">
        <v>159.18000030517581</v>
      </c>
      <c r="V70" s="104">
        <v>179.6132507324219</v>
      </c>
      <c r="W70" s="104">
        <v>188.30224609375</v>
      </c>
      <c r="X70" s="104">
        <v>198.36775207519531</v>
      </c>
      <c r="Y70" s="104">
        <v>214.70475006103521</v>
      </c>
      <c r="Z70" s="104">
        <v>229.52803802490229</v>
      </c>
      <c r="AA70" s="104">
        <v>248.3527755737305</v>
      </c>
      <c r="AB70" s="104">
        <v>263.38674163818359</v>
      </c>
    </row>
    <row r="71" spans="1:28">
      <c r="A71" s="85" t="s">
        <v>25</v>
      </c>
      <c r="B71" s="74" t="s">
        <v>46</v>
      </c>
      <c r="C71" s="102">
        <v>157.21562657999999</v>
      </c>
      <c r="D71" s="103">
        <v>279</v>
      </c>
      <c r="E71" s="102">
        <v>354</v>
      </c>
      <c r="F71" s="102">
        <v>399</v>
      </c>
      <c r="G71" s="102">
        <v>402</v>
      </c>
      <c r="H71" s="102">
        <v>358</v>
      </c>
      <c r="I71" s="102">
        <v>365</v>
      </c>
      <c r="J71" s="102">
        <v>381</v>
      </c>
      <c r="K71" s="103">
        <v>366</v>
      </c>
      <c r="L71" s="102">
        <v>336</v>
      </c>
      <c r="M71" s="102">
        <v>346</v>
      </c>
      <c r="N71" s="102">
        <v>379</v>
      </c>
      <c r="O71" s="102">
        <v>411</v>
      </c>
      <c r="P71" s="102">
        <v>469</v>
      </c>
      <c r="Q71" s="103">
        <v>518</v>
      </c>
      <c r="R71" s="102">
        <v>526</v>
      </c>
      <c r="S71" s="102">
        <v>505</v>
      </c>
      <c r="T71" s="102">
        <v>406</v>
      </c>
      <c r="U71" s="102">
        <v>360</v>
      </c>
      <c r="V71" s="102">
        <v>361</v>
      </c>
      <c r="W71" s="103">
        <v>334</v>
      </c>
      <c r="X71" s="102">
        <v>274</v>
      </c>
      <c r="Y71" s="102">
        <v>261</v>
      </c>
      <c r="Z71" s="102">
        <v>253</v>
      </c>
      <c r="AA71" s="102">
        <v>245</v>
      </c>
      <c r="AB71" s="102">
        <v>226.28892517089841</v>
      </c>
    </row>
    <row r="72" spans="1:28">
      <c r="A72" s="85" t="s">
        <v>48</v>
      </c>
      <c r="B72" s="74" t="s">
        <v>46</v>
      </c>
      <c r="C72" s="104">
        <v>10.634927094</v>
      </c>
      <c r="D72" s="104">
        <v>11.633211493499999</v>
      </c>
      <c r="E72" s="105">
        <v>13.09206</v>
      </c>
      <c r="F72" s="104">
        <v>14.090820000000001</v>
      </c>
      <c r="G72" s="104">
        <v>15.57418</v>
      </c>
      <c r="H72" s="104">
        <v>15.98258</v>
      </c>
      <c r="I72" s="104">
        <v>15.59633</v>
      </c>
      <c r="J72" s="105">
        <v>18.929819999999999</v>
      </c>
      <c r="K72" s="104">
        <v>23.400359999999999</v>
      </c>
      <c r="L72" s="104">
        <v>26.885629999999999</v>
      </c>
      <c r="M72" s="104">
        <v>21.532252311706539</v>
      </c>
      <c r="N72" s="104">
        <v>23.008160591125488</v>
      </c>
      <c r="O72" s="104">
        <v>23.05205249786377</v>
      </c>
      <c r="P72" s="104">
        <v>23.025532722473152</v>
      </c>
      <c r="Q72" s="104">
        <v>26.72728443145752</v>
      </c>
      <c r="R72" s="104">
        <v>28.266776084899899</v>
      </c>
      <c r="S72" s="104">
        <v>22.29024505615234</v>
      </c>
      <c r="T72" s="104">
        <v>21.770864963531491</v>
      </c>
      <c r="U72" s="104">
        <v>23.35841274261475</v>
      </c>
      <c r="V72" s="104">
        <v>34.563177108764648</v>
      </c>
      <c r="W72" s="104">
        <v>47.218631744384773</v>
      </c>
      <c r="X72" s="104">
        <v>66.976558685302734</v>
      </c>
      <c r="Y72" s="104">
        <v>98.301013946533203</v>
      </c>
      <c r="Z72" s="104">
        <v>117.7843360900879</v>
      </c>
      <c r="AA72" s="104">
        <v>109.953426361084</v>
      </c>
      <c r="AB72" s="104">
        <v>110.01880264282229</v>
      </c>
    </row>
    <row r="73" spans="1:28">
      <c r="A73" s="85" t="s">
        <v>34</v>
      </c>
      <c r="B73" s="74" t="s">
        <v>46</v>
      </c>
      <c r="C73" s="102" t="s">
        <v>193</v>
      </c>
      <c r="D73" s="102" t="s">
        <v>193</v>
      </c>
      <c r="E73" s="102">
        <v>30.49999904632568</v>
      </c>
      <c r="F73" s="102">
        <v>30.89999961853027</v>
      </c>
      <c r="G73" s="103">
        <v>27.70000076293945</v>
      </c>
      <c r="H73" s="102">
        <v>26.80000019073486</v>
      </c>
      <c r="I73" s="102">
        <v>24.19999980926514</v>
      </c>
      <c r="J73" s="102">
        <v>23.39999961853027</v>
      </c>
      <c r="K73" s="102">
        <v>19.190000057220459</v>
      </c>
      <c r="L73" s="102">
        <v>18.829999923706058</v>
      </c>
      <c r="M73" s="102">
        <v>19.5</v>
      </c>
      <c r="N73" s="102">
        <v>20</v>
      </c>
      <c r="O73" s="103">
        <v>18.39999961853027</v>
      </c>
      <c r="P73" s="102">
        <v>19.30000019073486</v>
      </c>
      <c r="Q73" s="102">
        <v>22.39999961853027</v>
      </c>
      <c r="R73" s="102">
        <v>29</v>
      </c>
      <c r="S73" s="102">
        <v>25.40000057220459</v>
      </c>
      <c r="T73" s="102">
        <v>27.30000019073486</v>
      </c>
      <c r="U73" s="102">
        <v>30.69999885559082</v>
      </c>
      <c r="V73" s="102">
        <v>37.69999885559082</v>
      </c>
      <c r="W73" s="102">
        <v>45.200000762939453</v>
      </c>
      <c r="X73" s="102">
        <v>48.299999237060547</v>
      </c>
      <c r="Y73" s="102">
        <v>48.19999885559082</v>
      </c>
      <c r="Z73" s="102">
        <v>39.5</v>
      </c>
      <c r="AA73" s="102">
        <v>28.50000095367432</v>
      </c>
      <c r="AB73" s="102">
        <v>28.647000312805179</v>
      </c>
    </row>
    <row r="74" spans="1:28">
      <c r="A74" s="85" t="s">
        <v>49</v>
      </c>
      <c r="B74" s="74" t="s">
        <v>46</v>
      </c>
      <c r="C74" s="104" t="s">
        <v>193</v>
      </c>
      <c r="D74" s="105">
        <v>0.11600000000000001</v>
      </c>
      <c r="E74" s="104">
        <v>0.249</v>
      </c>
      <c r="F74" s="104">
        <v>0.35</v>
      </c>
      <c r="G74" s="104">
        <v>0.29499999999999998</v>
      </c>
      <c r="H74" s="104">
        <v>0.42799999999999999</v>
      </c>
      <c r="I74" s="104">
        <v>0.27300000000000002</v>
      </c>
      <c r="J74" s="104">
        <v>0.31</v>
      </c>
      <c r="K74" s="104">
        <v>0.20300000000000001</v>
      </c>
      <c r="L74" s="104">
        <v>0.127</v>
      </c>
      <c r="M74" s="104">
        <v>0.222</v>
      </c>
      <c r="N74" s="105">
        <v>0.221</v>
      </c>
      <c r="O74" s="104">
        <v>0.53</v>
      </c>
      <c r="P74" s="105">
        <v>0.26600000000000001</v>
      </c>
      <c r="Q74" s="104">
        <v>0.32800000000000001</v>
      </c>
      <c r="R74" s="104">
        <v>0.20300000000000001</v>
      </c>
      <c r="S74" s="104">
        <v>0.3</v>
      </c>
      <c r="T74" s="104">
        <v>0.27200000000000002</v>
      </c>
      <c r="U74" s="104">
        <v>0.28100000000000003</v>
      </c>
      <c r="V74" s="104">
        <v>0.69900000000000007</v>
      </c>
      <c r="W74" s="104">
        <v>0.63678230000000002</v>
      </c>
      <c r="X74" s="104">
        <v>0.71599999999999997</v>
      </c>
      <c r="Y74" s="104">
        <v>0.51850750000000001</v>
      </c>
      <c r="Z74" s="104">
        <v>0.56774729490280151</v>
      </c>
      <c r="AA74" s="104">
        <v>0.48399998247623438</v>
      </c>
      <c r="AB74" s="104">
        <v>0.51000000536441803</v>
      </c>
    </row>
    <row r="75" spans="1:28">
      <c r="A75" s="85" t="s">
        <v>50</v>
      </c>
      <c r="B75" s="74" t="s">
        <v>46</v>
      </c>
      <c r="C75" s="102" t="s">
        <v>193</v>
      </c>
      <c r="D75" s="102">
        <v>9.9</v>
      </c>
      <c r="E75" s="102" t="s">
        <v>193</v>
      </c>
      <c r="F75" s="102" t="s">
        <v>193</v>
      </c>
      <c r="G75" s="102">
        <v>11.95</v>
      </c>
      <c r="H75" s="102">
        <v>11.08</v>
      </c>
      <c r="I75" s="102">
        <v>11.7</v>
      </c>
      <c r="J75" s="103">
        <v>10.56</v>
      </c>
      <c r="K75" s="103">
        <v>9.7999999523162842</v>
      </c>
      <c r="L75" s="102">
        <v>6.8999998569488534</v>
      </c>
      <c r="M75" s="102">
        <v>6.2000000476837158</v>
      </c>
      <c r="N75" s="102">
        <v>5.4000000953674316</v>
      </c>
      <c r="O75" s="102">
        <v>5.0000001192092904</v>
      </c>
      <c r="P75" s="102">
        <v>5.7000000476837158</v>
      </c>
      <c r="Q75" s="102">
        <v>6.4000002145767212</v>
      </c>
      <c r="R75" s="102">
        <v>6.6999998092651367</v>
      </c>
      <c r="S75" s="102">
        <v>6.7999999523162842</v>
      </c>
      <c r="T75" s="102">
        <v>7.2000000476837158</v>
      </c>
      <c r="U75" s="102">
        <v>7.0999999046325684</v>
      </c>
      <c r="V75" s="102">
        <v>14.200000047683719</v>
      </c>
      <c r="W75" s="102">
        <v>19.200000286102298</v>
      </c>
      <c r="X75" s="102">
        <v>21.40000057220459</v>
      </c>
      <c r="Y75" s="102">
        <v>21.80000019073486</v>
      </c>
      <c r="Z75" s="102">
        <v>24.799999713897709</v>
      </c>
      <c r="AA75" s="102">
        <v>20.60000038146973</v>
      </c>
      <c r="AB75" s="102">
        <v>19.700000286102298</v>
      </c>
    </row>
    <row r="76" spans="1:28">
      <c r="A76" s="85" t="s">
        <v>63</v>
      </c>
      <c r="B76" s="74" t="s">
        <v>46</v>
      </c>
      <c r="C76" s="104">
        <v>7.6740002632141113</v>
      </c>
      <c r="D76" s="104">
        <v>12.302000045776371</v>
      </c>
      <c r="E76" s="104">
        <v>12.86199998855591</v>
      </c>
      <c r="F76" s="104">
        <v>11.072000026702881</v>
      </c>
      <c r="G76" s="104">
        <v>9.7769999504089355</v>
      </c>
      <c r="H76" s="104">
        <v>8.3530001640319824</v>
      </c>
      <c r="I76" s="104">
        <v>9.6420001983642578</v>
      </c>
      <c r="J76" s="104">
        <v>12.289999485015869</v>
      </c>
      <c r="K76" s="104">
        <v>17.166999340057369</v>
      </c>
      <c r="L76" s="104">
        <v>18.113999843597409</v>
      </c>
      <c r="M76" s="104">
        <v>20.609000682830811</v>
      </c>
      <c r="N76" s="104">
        <v>24.439000129699711</v>
      </c>
      <c r="O76" s="104">
        <v>27.195999145507809</v>
      </c>
      <c r="P76" s="104">
        <v>28.404999732971191</v>
      </c>
      <c r="Q76" s="104">
        <v>28.032999992370609</v>
      </c>
      <c r="R76" s="104">
        <v>24.70099925994873</v>
      </c>
      <c r="S76" s="104">
        <v>26.664999961853031</v>
      </c>
      <c r="T76" s="104">
        <v>19.436000347137451</v>
      </c>
      <c r="U76" s="104">
        <v>17.06899976730347</v>
      </c>
      <c r="V76" s="104">
        <v>21.601000308990479</v>
      </c>
      <c r="W76" s="104">
        <v>20.90800046920776</v>
      </c>
      <c r="X76" s="104">
        <v>16.119999885559078</v>
      </c>
      <c r="Y76" s="104">
        <v>14.60000038146973</v>
      </c>
      <c r="Z76" s="104">
        <v>14.30000019073486</v>
      </c>
      <c r="AA76" s="104">
        <v>14.0750002861023</v>
      </c>
      <c r="AB76" s="104">
        <v>14.20600032806397</v>
      </c>
    </row>
    <row r="77" spans="1:28">
      <c r="A77" s="85" t="s">
        <v>29</v>
      </c>
      <c r="B77" s="74" t="s">
        <v>46</v>
      </c>
      <c r="C77" s="102">
        <v>72</v>
      </c>
      <c r="D77" s="102">
        <v>63</v>
      </c>
      <c r="E77" s="102">
        <v>79</v>
      </c>
      <c r="F77" s="103">
        <v>72</v>
      </c>
      <c r="G77" s="102">
        <v>87</v>
      </c>
      <c r="H77" s="102">
        <v>85</v>
      </c>
      <c r="I77" s="102">
        <v>80</v>
      </c>
      <c r="J77" s="102">
        <v>93</v>
      </c>
      <c r="K77" s="102">
        <v>104</v>
      </c>
      <c r="L77" s="102">
        <v>98</v>
      </c>
      <c r="M77" s="102">
        <v>94.626000000000005</v>
      </c>
      <c r="N77" s="102">
        <v>94.15100000000001</v>
      </c>
      <c r="O77" s="102">
        <v>92</v>
      </c>
      <c r="P77" s="103">
        <v>87.721999999999994</v>
      </c>
      <c r="Q77" s="103">
        <v>93.615997314453125</v>
      </c>
      <c r="R77" s="102">
        <v>91.75</v>
      </c>
      <c r="S77" s="102">
        <v>82.050003051757813</v>
      </c>
      <c r="T77" s="102">
        <v>69.147003173828125</v>
      </c>
      <c r="U77" s="102">
        <v>91.892997741699219</v>
      </c>
      <c r="V77" s="102">
        <v>116.11199951171881</v>
      </c>
      <c r="W77" s="102">
        <v>128.37400054931641</v>
      </c>
      <c r="X77" s="102">
        <v>138.63399887084961</v>
      </c>
      <c r="Y77" s="102">
        <v>196.0050048828125</v>
      </c>
      <c r="Z77" s="102">
        <v>236.98899841308591</v>
      </c>
      <c r="AA77" s="102">
        <v>260.20499420166021</v>
      </c>
      <c r="AB77" s="102">
        <v>255.9379959106445</v>
      </c>
    </row>
    <row r="78" spans="1:28">
      <c r="A78" s="85" t="s">
        <v>51</v>
      </c>
      <c r="B78" s="74" t="s">
        <v>46</v>
      </c>
      <c r="C78" s="104">
        <v>80</v>
      </c>
      <c r="D78" s="104">
        <v>90</v>
      </c>
      <c r="E78" s="104">
        <v>90</v>
      </c>
      <c r="F78" s="104">
        <v>100</v>
      </c>
      <c r="G78" s="104">
        <v>130</v>
      </c>
      <c r="H78" s="104">
        <v>140</v>
      </c>
      <c r="I78" s="104">
        <v>140</v>
      </c>
      <c r="J78" s="104">
        <v>150</v>
      </c>
      <c r="K78" s="104">
        <v>190</v>
      </c>
      <c r="L78" s="104">
        <v>260</v>
      </c>
      <c r="M78" s="104">
        <v>300</v>
      </c>
      <c r="N78" s="104">
        <v>320</v>
      </c>
      <c r="O78" s="104">
        <v>360</v>
      </c>
      <c r="P78" s="104">
        <v>310</v>
      </c>
      <c r="Q78" s="104">
        <v>270</v>
      </c>
      <c r="R78" s="104">
        <v>230</v>
      </c>
      <c r="S78" s="104">
        <v>210</v>
      </c>
      <c r="T78" s="104">
        <v>190</v>
      </c>
      <c r="U78" s="104">
        <v>190</v>
      </c>
      <c r="V78" s="104">
        <v>250</v>
      </c>
      <c r="W78" s="104">
        <v>250</v>
      </c>
      <c r="X78" s="104">
        <v>200</v>
      </c>
      <c r="Y78" s="104">
        <v>220</v>
      </c>
      <c r="Z78" s="104">
        <v>210</v>
      </c>
      <c r="AA78" s="104">
        <v>180</v>
      </c>
      <c r="AB78" s="104">
        <v>190</v>
      </c>
    </row>
    <row r="79" spans="1:28">
      <c r="A79" s="85" t="s">
        <v>52</v>
      </c>
      <c r="B79" s="74" t="s">
        <v>46</v>
      </c>
      <c r="C79" s="102">
        <v>19</v>
      </c>
      <c r="D79" s="102">
        <v>16</v>
      </c>
      <c r="E79" s="102">
        <v>16</v>
      </c>
      <c r="F79" s="102">
        <v>18</v>
      </c>
      <c r="G79" s="102">
        <v>14</v>
      </c>
      <c r="H79" s="102">
        <v>14</v>
      </c>
      <c r="I79" s="102">
        <v>16</v>
      </c>
      <c r="J79" s="102">
        <v>22</v>
      </c>
      <c r="K79" s="102">
        <v>93</v>
      </c>
      <c r="L79" s="103">
        <v>85</v>
      </c>
      <c r="M79" s="102">
        <v>53.9</v>
      </c>
      <c r="N79" s="102">
        <v>53</v>
      </c>
      <c r="O79" s="102">
        <v>37.400000000000013</v>
      </c>
      <c r="P79" s="102">
        <v>37</v>
      </c>
      <c r="Q79" s="102">
        <v>40.6</v>
      </c>
      <c r="R79" s="103">
        <v>50.2</v>
      </c>
      <c r="S79" s="102">
        <v>48</v>
      </c>
      <c r="T79" s="102">
        <v>53</v>
      </c>
      <c r="U79" s="102">
        <v>52</v>
      </c>
      <c r="V79" s="102">
        <v>71</v>
      </c>
      <c r="W79" s="102">
        <v>70</v>
      </c>
      <c r="X79" s="102">
        <v>66</v>
      </c>
      <c r="Y79" s="102">
        <v>63.2</v>
      </c>
      <c r="Z79" s="102">
        <v>56.099998474121087</v>
      </c>
      <c r="AA79" s="102">
        <v>68.80000114440918</v>
      </c>
      <c r="AB79" s="102">
        <v>67.400001525878906</v>
      </c>
    </row>
    <row r="80" spans="1:28">
      <c r="A80" s="75" t="s">
        <v>31</v>
      </c>
      <c r="B80" s="74" t="s">
        <v>46</v>
      </c>
      <c r="C80" s="104" t="s">
        <v>193</v>
      </c>
      <c r="D80" s="104" t="s">
        <v>193</v>
      </c>
      <c r="E80" s="104" t="s">
        <v>193</v>
      </c>
      <c r="F80" s="104" t="s">
        <v>193</v>
      </c>
      <c r="G80" s="104" t="s">
        <v>193</v>
      </c>
      <c r="H80" s="104" t="s">
        <v>193</v>
      </c>
      <c r="I80" s="104" t="s">
        <v>193</v>
      </c>
      <c r="J80" s="104" t="s">
        <v>193</v>
      </c>
      <c r="K80" s="104" t="s">
        <v>193</v>
      </c>
      <c r="L80" s="104" t="s">
        <v>193</v>
      </c>
      <c r="M80" s="104">
        <v>16.12033033370972</v>
      </c>
      <c r="N80" s="104">
        <v>16.9215202331543</v>
      </c>
      <c r="O80" s="104">
        <v>16.068202495574951</v>
      </c>
      <c r="P80" s="104">
        <v>14.952399730682369</v>
      </c>
      <c r="Q80" s="104">
        <v>16.66073036193848</v>
      </c>
      <c r="R80" s="104">
        <v>15.753623008728029</v>
      </c>
      <c r="S80" s="104">
        <v>7.7485275268554687</v>
      </c>
      <c r="T80" s="104">
        <v>7.1464600563049316</v>
      </c>
      <c r="U80" s="104">
        <v>8.6868023872375488</v>
      </c>
      <c r="V80" s="104">
        <v>19.670107841491699</v>
      </c>
      <c r="W80" s="104">
        <v>23.724762916564941</v>
      </c>
      <c r="X80" s="104">
        <v>19.349923133850101</v>
      </c>
      <c r="Y80" s="104">
        <v>18.15334510803223</v>
      </c>
      <c r="Z80" s="104">
        <v>15.92513799667358</v>
      </c>
      <c r="AA80" s="104">
        <v>12.09679746627808</v>
      </c>
      <c r="AB80" s="104">
        <v>12.33340263366699</v>
      </c>
    </row>
    <row r="81" spans="1:28">
      <c r="A81" s="85" t="s">
        <v>33</v>
      </c>
      <c r="B81" s="74" t="s">
        <v>46</v>
      </c>
      <c r="C81" s="102">
        <v>0.12554998689999999</v>
      </c>
      <c r="D81" s="102">
        <v>4.9099996700000002E-2</v>
      </c>
      <c r="E81" s="103">
        <v>0.10279000000000001</v>
      </c>
      <c r="F81" s="102">
        <v>0.12282</v>
      </c>
      <c r="G81" s="102">
        <v>0.30704999999999999</v>
      </c>
      <c r="H81" s="102">
        <v>0.21903</v>
      </c>
      <c r="I81" s="102">
        <v>0.19538</v>
      </c>
      <c r="J81" s="102">
        <v>0.21912999999999999</v>
      </c>
      <c r="K81" s="102">
        <v>0.22453999999999999</v>
      </c>
      <c r="L81" s="102">
        <v>0.19844000000000001</v>
      </c>
      <c r="M81" s="102">
        <v>0.33657000213861471</v>
      </c>
      <c r="N81" s="102">
        <v>0.18128999695181849</v>
      </c>
      <c r="O81" s="103">
        <v>0.2244699969887734</v>
      </c>
      <c r="P81" s="103">
        <v>0.43916000425815582</v>
      </c>
      <c r="Q81" s="102">
        <v>0.40320000052452087</v>
      </c>
      <c r="R81" s="102">
        <v>0.90658998489379883</v>
      </c>
      <c r="S81" s="102">
        <v>0.65337000787258148</v>
      </c>
      <c r="T81" s="102">
        <v>0.72046750783920288</v>
      </c>
      <c r="U81" s="102">
        <v>0.76414000988006592</v>
      </c>
      <c r="V81" s="102">
        <v>0.55252748727798462</v>
      </c>
      <c r="W81" s="102">
        <v>0.93144246935844421</v>
      </c>
      <c r="X81" s="102">
        <v>0.95287501811981201</v>
      </c>
      <c r="Y81" s="102">
        <v>1.1350499987602229</v>
      </c>
      <c r="Z81" s="102">
        <v>0.91595253348350525</v>
      </c>
      <c r="AA81" s="102">
        <v>1.2604750096797941</v>
      </c>
      <c r="AB81" s="102">
        <v>1.7911074757575991</v>
      </c>
    </row>
    <row r="82" spans="1:28">
      <c r="A82" s="85" t="s">
        <v>53</v>
      </c>
      <c r="B82" s="74" t="s">
        <v>46</v>
      </c>
      <c r="C82" s="104" t="s">
        <v>193</v>
      </c>
      <c r="D82" s="104">
        <v>25.80000019073486</v>
      </c>
      <c r="E82" s="104" t="s">
        <v>193</v>
      </c>
      <c r="F82" s="104">
        <v>17.800000429153439</v>
      </c>
      <c r="G82" s="104" t="s">
        <v>193</v>
      </c>
      <c r="H82" s="104">
        <v>97.999998092651367</v>
      </c>
      <c r="I82" s="104">
        <v>57.799999237060547</v>
      </c>
      <c r="J82" s="104">
        <v>35.299999237060547</v>
      </c>
      <c r="K82" s="104">
        <v>32.200000762939453</v>
      </c>
      <c r="L82" s="104">
        <v>31.699999332427979</v>
      </c>
      <c r="M82" s="105">
        <v>30.19999980926514</v>
      </c>
      <c r="N82" s="104">
        <v>32</v>
      </c>
      <c r="O82" s="104">
        <v>31.30000019073486</v>
      </c>
      <c r="P82" s="104">
        <v>35</v>
      </c>
      <c r="Q82" s="104">
        <v>58.59999942779541</v>
      </c>
      <c r="R82" s="104">
        <v>70.03700065612793</v>
      </c>
      <c r="S82" s="104">
        <v>64.253999710083008</v>
      </c>
      <c r="T82" s="104">
        <v>58.467000961303711</v>
      </c>
      <c r="U82" s="104">
        <v>65.694997787475586</v>
      </c>
      <c r="V82" s="104">
        <v>118.29299736022951</v>
      </c>
      <c r="W82" s="104">
        <v>111.7399978637695</v>
      </c>
      <c r="X82" s="104">
        <v>115.8420028686523</v>
      </c>
      <c r="Y82" s="104">
        <v>129.50099945068359</v>
      </c>
      <c r="Z82" s="104">
        <v>136.14400482177729</v>
      </c>
      <c r="AA82" s="104">
        <v>134.13099670410159</v>
      </c>
      <c r="AB82" s="104">
        <v>116.375</v>
      </c>
    </row>
    <row r="83" spans="1:28">
      <c r="A83" s="85" t="s">
        <v>36</v>
      </c>
      <c r="B83" s="74" t="s">
        <v>46</v>
      </c>
      <c r="C83" s="102">
        <v>28</v>
      </c>
      <c r="D83" s="102">
        <v>29</v>
      </c>
      <c r="E83" s="102">
        <v>22</v>
      </c>
      <c r="F83" s="102">
        <v>24</v>
      </c>
      <c r="G83" s="102">
        <v>27</v>
      </c>
      <c r="H83" s="102">
        <v>30</v>
      </c>
      <c r="I83" s="102">
        <v>32</v>
      </c>
      <c r="J83" s="102">
        <v>33</v>
      </c>
      <c r="K83" s="102">
        <v>27</v>
      </c>
      <c r="L83" s="102">
        <v>23</v>
      </c>
      <c r="M83" s="102">
        <v>21</v>
      </c>
      <c r="N83" s="102">
        <v>18</v>
      </c>
      <c r="O83" s="102">
        <v>20</v>
      </c>
      <c r="P83" s="102">
        <v>29</v>
      </c>
      <c r="Q83" s="102">
        <v>34</v>
      </c>
      <c r="R83" s="102">
        <v>37</v>
      </c>
      <c r="S83" s="102">
        <v>35</v>
      </c>
      <c r="T83" s="102">
        <v>28</v>
      </c>
      <c r="U83" s="102">
        <v>22</v>
      </c>
      <c r="V83" s="102">
        <v>25</v>
      </c>
      <c r="W83" s="102">
        <v>34</v>
      </c>
      <c r="X83" s="102">
        <v>39</v>
      </c>
      <c r="Y83" s="102">
        <v>41.073</v>
      </c>
      <c r="Z83" s="102">
        <v>57.125</v>
      </c>
      <c r="AA83" s="102">
        <v>63.823068618774407</v>
      </c>
      <c r="AB83" s="102">
        <v>62.718997955322273</v>
      </c>
    </row>
    <row r="84" spans="1:28">
      <c r="A84" s="85" t="s">
        <v>54</v>
      </c>
      <c r="B84" s="74" t="s">
        <v>46</v>
      </c>
      <c r="C84" s="104">
        <v>6.6999998092651367</v>
      </c>
      <c r="D84" s="104">
        <v>8.9000000953674316</v>
      </c>
      <c r="E84" s="104">
        <v>9.5999999046325684</v>
      </c>
      <c r="F84" s="104">
        <v>10.79999971389771</v>
      </c>
      <c r="G84" s="104">
        <v>8.9000000953674316</v>
      </c>
      <c r="H84" s="104">
        <v>6</v>
      </c>
      <c r="I84" s="104">
        <v>6.4000000953674316</v>
      </c>
      <c r="J84" s="104">
        <v>6.6000001430511483</v>
      </c>
      <c r="K84" s="105">
        <v>8.6999998092651367</v>
      </c>
      <c r="L84" s="104">
        <v>9.0999999046325684</v>
      </c>
      <c r="M84" s="104">
        <v>7.5</v>
      </c>
      <c r="N84" s="104">
        <v>6.8999998569488534</v>
      </c>
      <c r="O84" s="104">
        <v>7.2000000476837158</v>
      </c>
      <c r="P84" s="104">
        <v>5.5999999046325684</v>
      </c>
      <c r="Q84" s="104">
        <v>5.3000001907348633</v>
      </c>
      <c r="R84" s="104">
        <v>5.0999999046325684</v>
      </c>
      <c r="S84" s="104">
        <v>4.1999999284744263</v>
      </c>
      <c r="T84" s="104">
        <v>3.7999999523162842</v>
      </c>
      <c r="U84" s="104">
        <v>4.7999999523162842</v>
      </c>
      <c r="V84" s="104">
        <v>8.2999999523162842</v>
      </c>
      <c r="W84" s="104">
        <v>9.7999997138977051</v>
      </c>
      <c r="X84" s="104">
        <v>9.7000002861022949</v>
      </c>
      <c r="Y84" s="104">
        <v>11.5</v>
      </c>
      <c r="Z84" s="104">
        <v>9.8000001907348633</v>
      </c>
      <c r="AA84" s="104">
        <v>8.5999999046325684</v>
      </c>
      <c r="AB84" s="104">
        <v>10.19999980926514</v>
      </c>
    </row>
    <row r="85" spans="1:28">
      <c r="A85" s="85" t="s">
        <v>55</v>
      </c>
      <c r="B85" s="74" t="s">
        <v>46</v>
      </c>
      <c r="C85" s="102">
        <v>6</v>
      </c>
      <c r="D85" s="102">
        <v>5</v>
      </c>
      <c r="E85" s="102">
        <v>6</v>
      </c>
      <c r="F85" s="102">
        <v>7</v>
      </c>
      <c r="G85" s="102">
        <v>6</v>
      </c>
      <c r="H85" s="103">
        <v>5.7</v>
      </c>
      <c r="I85" s="103">
        <v>5.9</v>
      </c>
      <c r="J85" s="102">
        <v>4</v>
      </c>
      <c r="K85" s="102">
        <v>3</v>
      </c>
      <c r="L85" s="102">
        <v>4</v>
      </c>
      <c r="M85" s="102">
        <v>5</v>
      </c>
      <c r="N85" s="102">
        <v>3</v>
      </c>
      <c r="O85" s="102">
        <v>5</v>
      </c>
      <c r="P85" s="102">
        <v>7</v>
      </c>
      <c r="Q85" s="102">
        <v>5</v>
      </c>
      <c r="R85" s="102">
        <v>6.09</v>
      </c>
      <c r="S85" s="102">
        <v>4.3000000000000007</v>
      </c>
      <c r="T85" s="102">
        <v>3.2</v>
      </c>
      <c r="U85" s="102">
        <v>4.0999999999999996</v>
      </c>
      <c r="V85" s="102">
        <v>3.9</v>
      </c>
      <c r="W85" s="102">
        <v>5.5</v>
      </c>
      <c r="X85" s="102">
        <v>5.2</v>
      </c>
      <c r="Y85" s="102">
        <v>5</v>
      </c>
      <c r="Z85" s="102">
        <v>5</v>
      </c>
      <c r="AA85" s="102">
        <v>7.2999999523162842</v>
      </c>
      <c r="AB85" s="102">
        <v>7.5000002384185791</v>
      </c>
    </row>
    <row r="86" spans="1:28">
      <c r="A86" s="85" t="s">
        <v>38</v>
      </c>
      <c r="B86" s="74" t="s">
        <v>46</v>
      </c>
      <c r="C86" s="104" t="s">
        <v>193</v>
      </c>
      <c r="D86" s="104" t="s">
        <v>193</v>
      </c>
      <c r="E86" s="105">
        <v>95.5</v>
      </c>
      <c r="F86" s="104">
        <v>104.25</v>
      </c>
      <c r="G86" s="104">
        <v>101</v>
      </c>
      <c r="H86" s="104">
        <v>99</v>
      </c>
      <c r="I86" s="104">
        <v>100.1111111111111</v>
      </c>
      <c r="J86" s="104">
        <v>96.3333333333334</v>
      </c>
      <c r="K86" s="104">
        <v>99.781002044677734</v>
      </c>
      <c r="L86" s="105">
        <v>127</v>
      </c>
      <c r="M86" s="105">
        <v>173</v>
      </c>
      <c r="N86" s="104">
        <v>212</v>
      </c>
      <c r="O86" s="105">
        <v>283.7000000000001</v>
      </c>
      <c r="P86" s="104">
        <v>270</v>
      </c>
      <c r="Q86" s="104">
        <v>299.10000000000002</v>
      </c>
      <c r="R86" s="104">
        <v>304</v>
      </c>
      <c r="S86" s="104">
        <v>227.8</v>
      </c>
      <c r="T86" s="104">
        <v>164</v>
      </c>
      <c r="U86" s="104">
        <v>129.19999999999999</v>
      </c>
      <c r="V86" s="104">
        <v>144.5</v>
      </c>
      <c r="W86" s="104">
        <v>173.5</v>
      </c>
      <c r="X86" s="104">
        <v>166.3</v>
      </c>
      <c r="Y86" s="104">
        <v>163.4</v>
      </c>
      <c r="Z86" s="104">
        <v>155.90000152587891</v>
      </c>
      <c r="AA86" s="104">
        <v>134.19999694824219</v>
      </c>
      <c r="AB86" s="104">
        <v>115.68310928344729</v>
      </c>
    </row>
    <row r="87" spans="1:28">
      <c r="A87" s="85" t="s">
        <v>56</v>
      </c>
      <c r="B87" s="74" t="s">
        <v>46</v>
      </c>
      <c r="C87" s="102">
        <v>9.5</v>
      </c>
      <c r="D87" s="103">
        <v>7.7</v>
      </c>
      <c r="E87" s="102">
        <v>8.1</v>
      </c>
      <c r="F87" s="102">
        <v>13.2</v>
      </c>
      <c r="G87" s="102">
        <v>17.3</v>
      </c>
      <c r="H87" s="102">
        <v>21.6</v>
      </c>
      <c r="I87" s="102">
        <v>23.6</v>
      </c>
      <c r="J87" s="103">
        <v>23.7</v>
      </c>
      <c r="K87" s="103">
        <v>15.80000019073486</v>
      </c>
      <c r="L87" s="102">
        <v>15.90000009536743</v>
      </c>
      <c r="M87" s="102">
        <v>16.30000019073486</v>
      </c>
      <c r="N87" s="102">
        <v>16.000000476837162</v>
      </c>
      <c r="O87" s="102">
        <v>17.70000076293945</v>
      </c>
      <c r="P87" s="102">
        <v>20.19999980926514</v>
      </c>
      <c r="Q87" s="102">
        <v>27.20000076293945</v>
      </c>
      <c r="R87" s="102">
        <v>33.100000381469727</v>
      </c>
      <c r="S87" s="102">
        <v>36.19999885559082</v>
      </c>
      <c r="T87" s="102">
        <v>38.899999618530273</v>
      </c>
      <c r="U87" s="102">
        <v>36.600000381469727</v>
      </c>
      <c r="V87" s="102">
        <v>45.600000381469727</v>
      </c>
      <c r="W87" s="102">
        <v>48.899999618530273</v>
      </c>
      <c r="X87" s="102">
        <v>65.700000762939453</v>
      </c>
      <c r="Y87" s="102">
        <v>77.200000762939453</v>
      </c>
      <c r="Z87" s="102">
        <v>84.200000762939453</v>
      </c>
      <c r="AA87" s="102">
        <v>71.399997711181641</v>
      </c>
      <c r="AB87" s="102">
        <v>64.999998092651367</v>
      </c>
    </row>
    <row r="88" spans="1:28">
      <c r="A88" s="85" t="s">
        <v>57</v>
      </c>
      <c r="B88" s="74" t="s">
        <v>46</v>
      </c>
      <c r="C88" s="104" t="s">
        <v>193</v>
      </c>
      <c r="D88" s="104" t="s">
        <v>193</v>
      </c>
      <c r="E88" s="104" t="s">
        <v>193</v>
      </c>
      <c r="F88" s="104" t="s">
        <v>193</v>
      </c>
      <c r="G88" s="104">
        <v>15.1</v>
      </c>
      <c r="H88" s="104">
        <v>17.2</v>
      </c>
      <c r="I88" s="104">
        <v>12.1</v>
      </c>
      <c r="J88" s="105">
        <v>14.7</v>
      </c>
      <c r="K88" s="104">
        <v>16.8</v>
      </c>
      <c r="L88" s="105">
        <v>22.7</v>
      </c>
      <c r="M88" s="104">
        <v>30.2</v>
      </c>
      <c r="N88" s="104">
        <v>35.799999999999997</v>
      </c>
      <c r="O88" s="105">
        <v>39.799999999999997</v>
      </c>
      <c r="P88" s="104">
        <v>41.3</v>
      </c>
      <c r="Q88" s="104">
        <v>52.5</v>
      </c>
      <c r="R88" s="104">
        <v>44.599999999999987</v>
      </c>
      <c r="S88" s="104">
        <v>40.799999999999997</v>
      </c>
      <c r="T88" s="104">
        <v>34.548999999999999</v>
      </c>
      <c r="U88" s="104">
        <v>30.114000000000001</v>
      </c>
      <c r="V88" s="104">
        <v>36.234000000000002</v>
      </c>
      <c r="W88" s="104">
        <v>41.117750000000001</v>
      </c>
      <c r="X88" s="104">
        <v>37.617250442504883</v>
      </c>
      <c r="Y88" s="104">
        <v>35.938249588012702</v>
      </c>
      <c r="Z88" s="104">
        <v>39.140501022338867</v>
      </c>
      <c r="AA88" s="104">
        <v>37.693000793457031</v>
      </c>
      <c r="AB88" s="104">
        <v>33.718000411987312</v>
      </c>
    </row>
    <row r="89" spans="1:28">
      <c r="A89" s="75" t="s">
        <v>40</v>
      </c>
      <c r="B89" s="74" t="s">
        <v>46</v>
      </c>
      <c r="C89" s="102" t="s">
        <v>193</v>
      </c>
      <c r="D89" s="102" t="s">
        <v>193</v>
      </c>
      <c r="E89" s="102" t="s">
        <v>193</v>
      </c>
      <c r="F89" s="102" t="s">
        <v>193</v>
      </c>
      <c r="G89" s="102" t="s">
        <v>193</v>
      </c>
      <c r="H89" s="102" t="s">
        <v>193</v>
      </c>
      <c r="I89" s="102" t="s">
        <v>193</v>
      </c>
      <c r="J89" s="102" t="s">
        <v>193</v>
      </c>
      <c r="K89" s="102" t="s">
        <v>193</v>
      </c>
      <c r="L89" s="102" t="s">
        <v>193</v>
      </c>
      <c r="M89" s="102">
        <v>5.4780323505401611</v>
      </c>
      <c r="N89" s="102">
        <v>5.0964624881744394</v>
      </c>
      <c r="O89" s="102">
        <v>4.9130325317382812</v>
      </c>
      <c r="P89" s="102">
        <v>5.0217626094818124</v>
      </c>
      <c r="Q89" s="102">
        <v>5.3969100713729858</v>
      </c>
      <c r="R89" s="102">
        <v>5.0779473781585693</v>
      </c>
      <c r="S89" s="102">
        <v>5.6626825332641602</v>
      </c>
      <c r="T89" s="102">
        <v>5.5118975639343262</v>
      </c>
      <c r="U89" s="102">
        <v>3.90318751335144</v>
      </c>
      <c r="V89" s="102">
        <v>5.9121801853179932</v>
      </c>
      <c r="W89" s="102">
        <v>6.8348398208618164</v>
      </c>
      <c r="X89" s="102">
        <v>9.3338074684143066</v>
      </c>
      <c r="Y89" s="102">
        <v>8.5886275768280029</v>
      </c>
      <c r="Z89" s="102">
        <v>12.659824848175051</v>
      </c>
      <c r="AA89" s="102">
        <v>9.9031920433044434</v>
      </c>
      <c r="AB89" s="102">
        <v>9.704890251159668</v>
      </c>
    </row>
    <row r="90" spans="1:28">
      <c r="A90" s="85" t="s">
        <v>27</v>
      </c>
      <c r="B90" s="74" t="s">
        <v>46</v>
      </c>
      <c r="C90" s="104">
        <v>102.2</v>
      </c>
      <c r="D90" s="105">
        <v>103.6</v>
      </c>
      <c r="E90" s="104">
        <v>115.6</v>
      </c>
      <c r="F90" s="104">
        <v>156.5</v>
      </c>
      <c r="G90" s="104">
        <v>167.2</v>
      </c>
      <c r="H90" s="105">
        <v>168.7</v>
      </c>
      <c r="I90" s="104">
        <v>182.3</v>
      </c>
      <c r="J90" s="104">
        <v>170</v>
      </c>
      <c r="K90" s="105">
        <v>156.80000000000001</v>
      </c>
      <c r="L90" s="105">
        <v>136.19999999999999</v>
      </c>
      <c r="M90" s="105">
        <v>124</v>
      </c>
      <c r="N90" s="104">
        <v>102</v>
      </c>
      <c r="O90" s="104">
        <v>123.4899978637695</v>
      </c>
      <c r="P90" s="104">
        <v>123.61000061035161</v>
      </c>
      <c r="Q90" s="105">
        <v>127.07999801635739</v>
      </c>
      <c r="R90" s="104">
        <v>109.5900001525879</v>
      </c>
      <c r="S90" s="104">
        <v>117.2400016784668</v>
      </c>
      <c r="T90" s="104">
        <v>129.7700004577637</v>
      </c>
      <c r="U90" s="105">
        <v>175.8399963378906</v>
      </c>
      <c r="V90" s="105">
        <v>285.58999633789062</v>
      </c>
      <c r="W90" s="104">
        <v>351.69999694824219</v>
      </c>
      <c r="X90" s="104">
        <v>404.3699951171875</v>
      </c>
      <c r="Y90" s="104">
        <v>508.5</v>
      </c>
      <c r="Z90" s="104">
        <v>562.3900146484375</v>
      </c>
      <c r="AA90" s="104">
        <v>557.8900146484375</v>
      </c>
      <c r="AB90" s="104">
        <v>526.25999450683594</v>
      </c>
    </row>
    <row r="91" spans="1:28">
      <c r="A91" s="85" t="s">
        <v>43</v>
      </c>
      <c r="B91" s="74" t="s">
        <v>46</v>
      </c>
      <c r="C91" s="102">
        <v>4</v>
      </c>
      <c r="D91" s="102">
        <v>6</v>
      </c>
      <c r="E91" s="102">
        <v>11</v>
      </c>
      <c r="F91" s="103">
        <v>21</v>
      </c>
      <c r="G91" s="102">
        <v>24</v>
      </c>
      <c r="H91" s="102">
        <v>27</v>
      </c>
      <c r="I91" s="102">
        <v>32</v>
      </c>
      <c r="J91" s="102">
        <v>34</v>
      </c>
      <c r="K91" s="102">
        <v>31</v>
      </c>
      <c r="L91" s="102">
        <v>26</v>
      </c>
      <c r="M91" s="102">
        <v>24</v>
      </c>
      <c r="N91" s="102">
        <v>18</v>
      </c>
      <c r="O91" s="102">
        <v>17</v>
      </c>
      <c r="P91" s="102">
        <v>18</v>
      </c>
      <c r="Q91" s="103">
        <v>19.5</v>
      </c>
      <c r="R91" s="102">
        <v>19.8</v>
      </c>
      <c r="S91" s="102">
        <v>21.2</v>
      </c>
      <c r="T91" s="102">
        <v>17.2</v>
      </c>
      <c r="U91" s="102">
        <v>17.600000000000001</v>
      </c>
      <c r="V91" s="102">
        <v>23.43</v>
      </c>
      <c r="W91" s="102">
        <v>27.2</v>
      </c>
      <c r="X91" s="102">
        <v>24.7</v>
      </c>
      <c r="Y91" s="102">
        <v>25.4</v>
      </c>
      <c r="Z91" s="102">
        <v>25.89999961853027</v>
      </c>
      <c r="AA91" s="102">
        <v>27.69999980926514</v>
      </c>
      <c r="AB91" s="102">
        <v>27.20000076293945</v>
      </c>
    </row>
    <row r="92" spans="1:28">
      <c r="A92" s="85" t="s">
        <v>58</v>
      </c>
      <c r="B92" s="74" t="s">
        <v>46</v>
      </c>
      <c r="C92" s="104" t="s">
        <v>193</v>
      </c>
      <c r="D92" s="104">
        <v>5.3049999475479126</v>
      </c>
      <c r="E92" s="104">
        <v>7.9230000972747803</v>
      </c>
      <c r="F92" s="104">
        <v>9.0110001564025879</v>
      </c>
      <c r="G92" s="104">
        <v>15.41099977493286</v>
      </c>
      <c r="H92" s="104">
        <v>9.5969998836517334</v>
      </c>
      <c r="I92" s="104">
        <v>9.5269999504089355</v>
      </c>
      <c r="J92" s="104">
        <v>13.73699998855591</v>
      </c>
      <c r="K92" s="104">
        <v>12.38100004196167</v>
      </c>
      <c r="L92" s="104">
        <v>8.6460001468658447</v>
      </c>
      <c r="M92" s="104">
        <v>5.1019999980926514</v>
      </c>
      <c r="N92" s="104">
        <v>8.0390000343322754</v>
      </c>
      <c r="O92" s="104">
        <v>8.5270001888275146</v>
      </c>
      <c r="P92" s="104">
        <v>11.402999877929689</v>
      </c>
      <c r="Q92" s="104">
        <v>13.96199989318848</v>
      </c>
      <c r="R92" s="104">
        <v>14.072000026702881</v>
      </c>
      <c r="S92" s="104">
        <v>13.478000164031981</v>
      </c>
      <c r="T92" s="104">
        <v>12.03800010681152</v>
      </c>
      <c r="U92" s="104">
        <v>11.08200025558472</v>
      </c>
      <c r="V92" s="104">
        <v>12.941999912261959</v>
      </c>
      <c r="W92" s="104">
        <v>16.08200025558472</v>
      </c>
      <c r="X92" s="104">
        <v>14.75400018692017</v>
      </c>
      <c r="Y92" s="104">
        <v>15.032999992370611</v>
      </c>
      <c r="Z92" s="104">
        <v>16.64300012588501</v>
      </c>
      <c r="AA92" s="104">
        <v>20.789999961853031</v>
      </c>
      <c r="AB92" s="104">
        <v>20.704999923706058</v>
      </c>
    </row>
    <row r="93" spans="1:28">
      <c r="A93" s="85" t="s">
        <v>59</v>
      </c>
      <c r="B93" s="74" t="s">
        <v>46</v>
      </c>
      <c r="C93" s="102">
        <v>52</v>
      </c>
      <c r="D93" s="102">
        <v>51</v>
      </c>
      <c r="E93" s="102">
        <v>36</v>
      </c>
      <c r="F93" s="102">
        <v>39</v>
      </c>
      <c r="G93" s="102">
        <v>49</v>
      </c>
      <c r="H93" s="102">
        <v>39</v>
      </c>
      <c r="I93" s="102">
        <v>31</v>
      </c>
      <c r="J93" s="102">
        <v>36</v>
      </c>
      <c r="K93" s="102">
        <v>41</v>
      </c>
      <c r="L93" s="102">
        <v>42</v>
      </c>
      <c r="M93" s="103">
        <v>46</v>
      </c>
      <c r="N93" s="102">
        <v>51</v>
      </c>
      <c r="O93" s="102">
        <v>74</v>
      </c>
      <c r="P93" s="102">
        <v>80</v>
      </c>
      <c r="Q93" s="102">
        <v>81</v>
      </c>
      <c r="R93" s="102">
        <v>91</v>
      </c>
      <c r="S93" s="102">
        <v>93</v>
      </c>
      <c r="T93" s="102">
        <v>87</v>
      </c>
      <c r="U93" s="102">
        <v>102</v>
      </c>
      <c r="V93" s="102">
        <v>147</v>
      </c>
      <c r="W93" s="102">
        <v>141</v>
      </c>
      <c r="X93" s="102">
        <v>125</v>
      </c>
      <c r="Y93" s="102">
        <v>123</v>
      </c>
      <c r="Z93" s="102">
        <v>135</v>
      </c>
      <c r="AA93" s="102">
        <v>163</v>
      </c>
      <c r="AB93" s="102">
        <v>190</v>
      </c>
    </row>
    <row r="94" spans="1:28">
      <c r="A94" s="85" t="s">
        <v>60</v>
      </c>
      <c r="B94" s="74" t="s">
        <v>46</v>
      </c>
      <c r="C94" s="104">
        <v>120.742</v>
      </c>
      <c r="D94" s="104">
        <v>151</v>
      </c>
      <c r="E94" s="104">
        <v>191</v>
      </c>
      <c r="F94" s="105">
        <v>202</v>
      </c>
      <c r="G94" s="104">
        <v>201</v>
      </c>
      <c r="H94" s="104">
        <v>170</v>
      </c>
      <c r="I94" s="104">
        <v>158</v>
      </c>
      <c r="J94" s="104">
        <v>144</v>
      </c>
      <c r="K94" s="104">
        <v>124</v>
      </c>
      <c r="L94" s="104">
        <v>126</v>
      </c>
      <c r="M94" s="104">
        <v>133</v>
      </c>
      <c r="N94" s="104">
        <v>91</v>
      </c>
      <c r="O94" s="104">
        <v>103.7600021362305</v>
      </c>
      <c r="P94" s="104">
        <v>97.408000946044922</v>
      </c>
      <c r="Q94" s="104">
        <v>80.492998123168945</v>
      </c>
      <c r="R94" s="104">
        <v>86.433002471923828</v>
      </c>
      <c r="S94" s="104">
        <v>95.759002685546875</v>
      </c>
      <c r="T94" s="104">
        <v>89.965000152587891</v>
      </c>
      <c r="U94" s="104">
        <v>99.525997161865234</v>
      </c>
      <c r="V94" s="104">
        <v>147.3129959106445</v>
      </c>
      <c r="W94" s="104">
        <v>160.97399520874021</v>
      </c>
      <c r="X94" s="104">
        <v>159.5309982299805</v>
      </c>
      <c r="Y94" s="104">
        <v>165.53899765014651</v>
      </c>
      <c r="Z94" s="104">
        <v>186.26399993896479</v>
      </c>
      <c r="AA94" s="104">
        <v>154.9419975280762</v>
      </c>
      <c r="AB94" s="104">
        <v>134.4309997558594</v>
      </c>
    </row>
    <row r="95" spans="1:28">
      <c r="A95" s="85" t="s">
        <v>61</v>
      </c>
      <c r="B95" s="74" t="s">
        <v>46</v>
      </c>
      <c r="C95" s="102">
        <v>279</v>
      </c>
      <c r="D95" s="102">
        <v>402</v>
      </c>
      <c r="E95" s="102">
        <v>497</v>
      </c>
      <c r="F95" s="102">
        <v>485</v>
      </c>
      <c r="G95" s="103">
        <v>416</v>
      </c>
      <c r="H95" s="102">
        <v>342</v>
      </c>
      <c r="I95" s="102">
        <v>370</v>
      </c>
      <c r="J95" s="102">
        <v>372</v>
      </c>
      <c r="K95" s="102">
        <v>335</v>
      </c>
      <c r="L95" s="102">
        <v>327</v>
      </c>
      <c r="M95" s="103">
        <v>340</v>
      </c>
      <c r="N95" s="102">
        <v>434</v>
      </c>
      <c r="O95" s="102">
        <v>594</v>
      </c>
      <c r="P95" s="102">
        <v>600</v>
      </c>
      <c r="Q95" s="102">
        <v>565</v>
      </c>
      <c r="R95" s="102">
        <v>520</v>
      </c>
      <c r="S95" s="102">
        <v>478</v>
      </c>
      <c r="T95" s="102">
        <v>517</v>
      </c>
      <c r="U95" s="102">
        <v>709</v>
      </c>
      <c r="V95" s="102">
        <v>1245</v>
      </c>
      <c r="W95" s="102">
        <v>1328</v>
      </c>
      <c r="X95" s="102">
        <v>1186</v>
      </c>
      <c r="Y95" s="102">
        <v>1094</v>
      </c>
      <c r="Z95" s="102">
        <v>983</v>
      </c>
      <c r="AA95" s="102">
        <v>758</v>
      </c>
      <c r="AB95" s="102">
        <v>643</v>
      </c>
    </row>
    <row r="96" spans="1:28">
      <c r="A96" s="85" t="s">
        <v>254</v>
      </c>
      <c r="B96" s="74" t="s">
        <v>46</v>
      </c>
      <c r="C96" s="104">
        <v>1223.5299993447879</v>
      </c>
      <c r="D96" s="104">
        <v>1573.788143081066</v>
      </c>
      <c r="E96" s="104">
        <v>1941.630209420166</v>
      </c>
      <c r="F96" s="104">
        <v>2121.9274449275208</v>
      </c>
      <c r="G96" s="104">
        <v>2183.0220202802429</v>
      </c>
      <c r="H96" s="104">
        <v>2130.3543415231538</v>
      </c>
      <c r="I96" s="104">
        <v>2149.5566435272522</v>
      </c>
      <c r="J96" s="104">
        <v>2211.3128182310138</v>
      </c>
      <c r="K96" s="104">
        <v>2265.3775442782562</v>
      </c>
      <c r="L96" s="104">
        <v>2322.122406131055</v>
      </c>
      <c r="M96" s="104">
        <v>2368.9857552514281</v>
      </c>
      <c r="N96" s="104">
        <v>2454.5488571943852</v>
      </c>
      <c r="O96" s="104">
        <v>2839.1638675778781</v>
      </c>
      <c r="P96" s="104">
        <v>2832.7463064886329</v>
      </c>
      <c r="Q96" s="104">
        <v>2877.2371766946312</v>
      </c>
      <c r="R96" s="104">
        <v>2831.002702833176</v>
      </c>
      <c r="S96" s="104">
        <v>2635.1526853851078</v>
      </c>
      <c r="T96" s="104">
        <v>2426.5631556344028</v>
      </c>
      <c r="U96" s="104">
        <v>2609.8198183135992</v>
      </c>
      <c r="V96" s="104">
        <v>3714.5159313435561</v>
      </c>
      <c r="W96" s="104">
        <v>3955.5443717534581</v>
      </c>
      <c r="X96" s="104">
        <v>3747.5302103223798</v>
      </c>
      <c r="Y96" s="104">
        <v>3899.4212195413779</v>
      </c>
      <c r="Z96" s="104">
        <v>3949.8033762276168</v>
      </c>
      <c r="AA96" s="104">
        <v>3692.289346799254</v>
      </c>
      <c r="AB96" s="104">
        <v>3509.3620680123572</v>
      </c>
    </row>
    <row r="97" spans="1:28">
      <c r="A97" s="75" t="s">
        <v>508</v>
      </c>
      <c r="B97" s="74" t="s">
        <v>46</v>
      </c>
      <c r="C97" s="102">
        <v>687.30299927230885</v>
      </c>
      <c r="D97" s="102">
        <v>844.62914254986936</v>
      </c>
      <c r="E97" s="102">
        <v>1138.696209048233</v>
      </c>
      <c r="F97" s="102">
        <v>1281.040444509812</v>
      </c>
      <c r="G97" s="102">
        <v>1390.1660205053099</v>
      </c>
      <c r="H97" s="102">
        <v>1340.2823421850039</v>
      </c>
      <c r="I97" s="102">
        <v>1353.7906448547669</v>
      </c>
      <c r="J97" s="102">
        <v>1407.1968191637079</v>
      </c>
      <c r="K97" s="102">
        <v>1382.6475456973239</v>
      </c>
      <c r="L97" s="102">
        <v>1379.6694063694731</v>
      </c>
      <c r="M97" s="102">
        <v>1411.7767545781339</v>
      </c>
      <c r="N97" s="102">
        <v>1362.9868581804849</v>
      </c>
      <c r="O97" s="102">
        <v>1530.9368697751429</v>
      </c>
      <c r="P97" s="102">
        <v>1555.468303829789</v>
      </c>
      <c r="Q97" s="102">
        <v>1660.8101744592191</v>
      </c>
      <c r="R97" s="102">
        <v>1664.7867070674899</v>
      </c>
      <c r="S97" s="102">
        <v>1543.4326871007679</v>
      </c>
      <c r="T97" s="102">
        <v>1329.7821523747441</v>
      </c>
      <c r="U97" s="102">
        <v>1290.17382041359</v>
      </c>
      <c r="V97" s="102">
        <v>1608.889931047916</v>
      </c>
      <c r="W97" s="102">
        <v>1781.5930911662581</v>
      </c>
      <c r="X97" s="102">
        <v>1804.1682118253709</v>
      </c>
      <c r="Y97" s="102">
        <v>2012.2607088599209</v>
      </c>
      <c r="Z97" s="102">
        <v>2174.364622443914</v>
      </c>
      <c r="AA97" s="102">
        <v>2120.5993514955039</v>
      </c>
      <c r="AB97" s="102">
        <v>2030.8780630230899</v>
      </c>
    </row>
    <row r="98" spans="1:28">
      <c r="A98" s="75" t="s">
        <v>509</v>
      </c>
      <c r="B98" s="74" t="s">
        <v>46</v>
      </c>
      <c r="C98" s="104">
        <v>686.56399927969983</v>
      </c>
      <c r="D98" s="104">
        <v>843.24014255129987</v>
      </c>
      <c r="E98" s="104">
        <v>1010.54821</v>
      </c>
      <c r="F98" s="104">
        <v>1131.1067599999999</v>
      </c>
      <c r="G98" s="104">
        <v>1232.3447100000001</v>
      </c>
      <c r="H98" s="104">
        <v>1164.1793700000001</v>
      </c>
      <c r="I98" s="104">
        <v>1182.48207</v>
      </c>
      <c r="J98" s="104">
        <v>1233.5821800000001</v>
      </c>
      <c r="K98" s="104">
        <v>1198.722790143051</v>
      </c>
      <c r="L98" s="104">
        <v>1146.837309952316</v>
      </c>
      <c r="M98" s="104">
        <v>1111.5245574575069</v>
      </c>
      <c r="N98" s="104">
        <v>1019.394865913242</v>
      </c>
      <c r="O98" s="104">
        <v>1113.506389690936</v>
      </c>
      <c r="P98" s="104">
        <v>1146.361141211152</v>
      </c>
      <c r="Q98" s="104">
        <v>1205.4215345084669</v>
      </c>
      <c r="R98" s="104">
        <v>1207.9861367225651</v>
      </c>
      <c r="S98" s="104">
        <v>1186.7354765504599</v>
      </c>
      <c r="T98" s="104">
        <v>1052.221794497967</v>
      </c>
      <c r="U98" s="104">
        <v>1056.9608316183089</v>
      </c>
      <c r="V98" s="104">
        <v>1318.3696441578859</v>
      </c>
      <c r="W98" s="104">
        <v>1438.7447375476361</v>
      </c>
      <c r="X98" s="104">
        <v>1477.698231291771</v>
      </c>
      <c r="Y98" s="104">
        <v>1694.0964876513481</v>
      </c>
      <c r="Z98" s="104">
        <v>1869.459157317877</v>
      </c>
      <c r="AA98" s="104">
        <v>1862.3193643987181</v>
      </c>
      <c r="AB98" s="104">
        <v>1799.559659779072</v>
      </c>
    </row>
    <row r="99" spans="1:28">
      <c r="A99" s="75" t="s">
        <v>510</v>
      </c>
      <c r="B99" s="74" t="s">
        <v>46</v>
      </c>
      <c r="C99" s="102">
        <v>687.30299927230885</v>
      </c>
      <c r="D99" s="102">
        <v>844.62914254986936</v>
      </c>
      <c r="E99" s="102">
        <v>1138.696209048233</v>
      </c>
      <c r="F99" s="102">
        <v>1281.040444509812</v>
      </c>
      <c r="G99" s="102">
        <v>1390.1660205053099</v>
      </c>
      <c r="H99" s="102">
        <v>1340.2823421850039</v>
      </c>
      <c r="I99" s="102">
        <v>1353.7906448547669</v>
      </c>
      <c r="J99" s="102">
        <v>1407.1968191637079</v>
      </c>
      <c r="K99" s="102">
        <v>1382.6475456973239</v>
      </c>
      <c r="L99" s="102">
        <v>1379.6694063694731</v>
      </c>
      <c r="M99" s="102">
        <v>1541.5416839919289</v>
      </c>
      <c r="N99" s="102">
        <v>1506.009520507178</v>
      </c>
      <c r="O99" s="102">
        <v>1690.7241702053821</v>
      </c>
      <c r="P99" s="102">
        <v>1689.050273403883</v>
      </c>
      <c r="Q99" s="102">
        <v>1795.269481220842</v>
      </c>
      <c r="R99" s="102">
        <v>1787.7967560082679</v>
      </c>
      <c r="S99" s="102">
        <v>1664.7937958359721</v>
      </c>
      <c r="T99" s="102">
        <v>1427.0504359058141</v>
      </c>
      <c r="U99" s="102">
        <v>1385.36515428865</v>
      </c>
      <c r="V99" s="102">
        <v>1731.6543235579729</v>
      </c>
      <c r="W99" s="102">
        <v>1921.402002698421</v>
      </c>
      <c r="X99" s="102">
        <v>1944.403475709438</v>
      </c>
      <c r="Y99" s="102">
        <v>2151.2571276936528</v>
      </c>
      <c r="Z99" s="102">
        <v>2320.297536104918</v>
      </c>
      <c r="AA99" s="102">
        <v>2256.9817706048489</v>
      </c>
      <c r="AB99" s="102">
        <v>2156.4476458728309</v>
      </c>
    </row>
    <row r="100" spans="1:28">
      <c r="A100" s="106" t="s">
        <v>538</v>
      </c>
    </row>
    <row r="101" spans="1:28">
      <c r="A101" s="106"/>
    </row>
    <row r="102" spans="1:28">
      <c r="A102" s="106"/>
    </row>
    <row r="103" spans="1:28">
      <c r="A103" s="66" t="s">
        <v>245</v>
      </c>
    </row>
    <row r="104" spans="1:28">
      <c r="A104" s="1160" t="s">
        <v>246</v>
      </c>
      <c r="B104" s="1161"/>
      <c r="C104" s="1130" t="s">
        <v>251</v>
      </c>
      <c r="D104" s="1131"/>
      <c r="E104" s="1131"/>
      <c r="F104" s="1131"/>
      <c r="G104" s="1131"/>
      <c r="H104" s="1131"/>
      <c r="I104" s="1131"/>
      <c r="J104" s="1131"/>
      <c r="K104" s="1131"/>
      <c r="L104" s="1131"/>
      <c r="M104" s="1131"/>
      <c r="N104" s="1131"/>
      <c r="O104" s="1131"/>
      <c r="P104" s="1131"/>
      <c r="Q104" s="1131"/>
      <c r="R104" s="1131"/>
      <c r="S104" s="1131"/>
      <c r="T104" s="1131"/>
      <c r="U104" s="1131"/>
      <c r="V104" s="1131"/>
      <c r="W104" s="1131"/>
      <c r="X104" s="1131"/>
      <c r="Y104" s="1131"/>
      <c r="Z104" s="1131"/>
      <c r="AA104" s="1131"/>
      <c r="AB104" s="1132"/>
    </row>
    <row r="105" spans="1:28">
      <c r="A105" s="1160" t="s">
        <v>248</v>
      </c>
      <c r="B105" s="1161"/>
      <c r="C105" s="1130" t="s">
        <v>249</v>
      </c>
      <c r="D105" s="1131"/>
      <c r="E105" s="1131"/>
      <c r="F105" s="1131"/>
      <c r="G105" s="1131"/>
      <c r="H105" s="1131"/>
      <c r="I105" s="1131"/>
      <c r="J105" s="1131"/>
      <c r="K105" s="1131"/>
      <c r="L105" s="1131"/>
      <c r="M105" s="1131"/>
      <c r="N105" s="1131"/>
      <c r="O105" s="1131"/>
      <c r="P105" s="1131"/>
      <c r="Q105" s="1131"/>
      <c r="R105" s="1131"/>
      <c r="S105" s="1131"/>
      <c r="T105" s="1131"/>
      <c r="U105" s="1131"/>
      <c r="V105" s="1131"/>
      <c r="W105" s="1131"/>
      <c r="X105" s="1131"/>
      <c r="Y105" s="1131"/>
      <c r="Z105" s="1131"/>
      <c r="AA105" s="1131"/>
      <c r="AB105" s="1132"/>
    </row>
    <row r="106" spans="1:28">
      <c r="A106" s="1160" t="s">
        <v>252</v>
      </c>
      <c r="B106" s="1161"/>
      <c r="C106" s="1130" t="s">
        <v>539</v>
      </c>
      <c r="D106" s="1131"/>
      <c r="E106" s="1131"/>
      <c r="F106" s="1131"/>
      <c r="G106" s="1131"/>
      <c r="H106" s="1131"/>
      <c r="I106" s="1131"/>
      <c r="J106" s="1131"/>
      <c r="K106" s="1131"/>
      <c r="L106" s="1131"/>
      <c r="M106" s="1131"/>
      <c r="N106" s="1131"/>
      <c r="O106" s="1131"/>
      <c r="P106" s="1131"/>
      <c r="Q106" s="1131"/>
      <c r="R106" s="1131"/>
      <c r="S106" s="1131"/>
      <c r="T106" s="1131"/>
      <c r="U106" s="1131"/>
      <c r="V106" s="1131"/>
      <c r="W106" s="1131"/>
      <c r="X106" s="1131"/>
      <c r="Y106" s="1131"/>
      <c r="Z106" s="1131"/>
      <c r="AA106" s="1131"/>
      <c r="AB106" s="1132"/>
    </row>
    <row r="107" spans="1:28">
      <c r="A107" s="1160" t="s">
        <v>227</v>
      </c>
      <c r="B107" s="1161"/>
      <c r="C107" s="1130" t="s">
        <v>250</v>
      </c>
      <c r="D107" s="1131"/>
      <c r="E107" s="1131"/>
      <c r="F107" s="1131"/>
      <c r="G107" s="1131"/>
      <c r="H107" s="1131"/>
      <c r="I107" s="1131"/>
      <c r="J107" s="1131"/>
      <c r="K107" s="1131"/>
      <c r="L107" s="1131"/>
      <c r="M107" s="1131"/>
      <c r="N107" s="1131"/>
      <c r="O107" s="1131"/>
      <c r="P107" s="1131"/>
      <c r="Q107" s="1131"/>
      <c r="R107" s="1131"/>
      <c r="S107" s="1131"/>
      <c r="T107" s="1131"/>
      <c r="U107" s="1131"/>
      <c r="V107" s="1131"/>
      <c r="W107" s="1131"/>
      <c r="X107" s="1131"/>
      <c r="Y107" s="1131"/>
      <c r="Z107" s="1131"/>
      <c r="AA107" s="1131"/>
      <c r="AB107" s="1132"/>
    </row>
    <row r="108" spans="1:28">
      <c r="A108" s="1160" t="s">
        <v>187</v>
      </c>
      <c r="B108" s="1161"/>
      <c r="C108" s="1130" t="s">
        <v>530</v>
      </c>
      <c r="D108" s="1131"/>
      <c r="E108" s="1131"/>
      <c r="F108" s="1131"/>
      <c r="G108" s="1131"/>
      <c r="H108" s="1131"/>
      <c r="I108" s="1131"/>
      <c r="J108" s="1131"/>
      <c r="K108" s="1131"/>
      <c r="L108" s="1131"/>
      <c r="M108" s="1131"/>
      <c r="N108" s="1131"/>
      <c r="O108" s="1131"/>
      <c r="P108" s="1131"/>
      <c r="Q108" s="1131"/>
      <c r="R108" s="1131"/>
      <c r="S108" s="1131"/>
      <c r="T108" s="1131"/>
      <c r="U108" s="1131"/>
      <c r="V108" s="1131"/>
      <c r="W108" s="1131"/>
      <c r="X108" s="1131"/>
      <c r="Y108" s="1131"/>
      <c r="Z108" s="1131"/>
      <c r="AA108" s="1131"/>
      <c r="AB108" s="1132"/>
    </row>
    <row r="109" spans="1:28">
      <c r="A109" s="1128" t="s">
        <v>133</v>
      </c>
      <c r="B109" s="1129"/>
      <c r="C109" s="72" t="s">
        <v>188</v>
      </c>
      <c r="D109" s="72" t="s">
        <v>189</v>
      </c>
      <c r="E109" s="72" t="s">
        <v>190</v>
      </c>
      <c r="F109" s="72" t="s">
        <v>191</v>
      </c>
      <c r="G109" s="72" t="s">
        <v>192</v>
      </c>
      <c r="H109" s="72" t="s">
        <v>87</v>
      </c>
      <c r="I109" s="72" t="s">
        <v>88</v>
      </c>
      <c r="J109" s="72" t="s">
        <v>89</v>
      </c>
      <c r="K109" s="72" t="s">
        <v>90</v>
      </c>
      <c r="L109" s="72" t="s">
        <v>91</v>
      </c>
      <c r="M109" s="72" t="s">
        <v>92</v>
      </c>
      <c r="N109" s="72" t="s">
        <v>93</v>
      </c>
      <c r="O109" s="72" t="s">
        <v>94</v>
      </c>
      <c r="P109" s="72" t="s">
        <v>95</v>
      </c>
      <c r="Q109" s="72" t="s">
        <v>96</v>
      </c>
      <c r="R109" s="72" t="s">
        <v>97</v>
      </c>
      <c r="S109" s="72" t="s">
        <v>98</v>
      </c>
      <c r="T109" s="72" t="s">
        <v>99</v>
      </c>
      <c r="U109" s="72" t="s">
        <v>100</v>
      </c>
      <c r="V109" s="72" t="s">
        <v>101</v>
      </c>
      <c r="W109" s="72" t="s">
        <v>102</v>
      </c>
      <c r="X109" s="72" t="s">
        <v>103</v>
      </c>
      <c r="Y109" s="72" t="s">
        <v>104</v>
      </c>
      <c r="Z109" s="72" t="s">
        <v>125</v>
      </c>
      <c r="AA109" s="72" t="s">
        <v>136</v>
      </c>
      <c r="AB109" s="72" t="s">
        <v>505</v>
      </c>
    </row>
    <row r="110" spans="1:28">
      <c r="A110" s="73" t="s">
        <v>84</v>
      </c>
      <c r="B110" s="74" t="s">
        <v>46</v>
      </c>
      <c r="C110" s="74" t="s">
        <v>46</v>
      </c>
      <c r="D110" s="74" t="s">
        <v>46</v>
      </c>
      <c r="E110" s="74" t="s">
        <v>46</v>
      </c>
      <c r="F110" s="74" t="s">
        <v>46</v>
      </c>
      <c r="G110" s="74" t="s">
        <v>46</v>
      </c>
      <c r="H110" s="74" t="s">
        <v>46</v>
      </c>
      <c r="I110" s="74" t="s">
        <v>46</v>
      </c>
      <c r="J110" s="74" t="s">
        <v>46</v>
      </c>
      <c r="K110" s="74" t="s">
        <v>46</v>
      </c>
      <c r="L110" s="74" t="s">
        <v>46</v>
      </c>
      <c r="M110" s="74" t="s">
        <v>46</v>
      </c>
      <c r="N110" s="74" t="s">
        <v>46</v>
      </c>
      <c r="O110" s="74" t="s">
        <v>46</v>
      </c>
      <c r="P110" s="74" t="s">
        <v>46</v>
      </c>
      <c r="Q110" s="74" t="s">
        <v>46</v>
      </c>
      <c r="R110" s="74" t="s">
        <v>46</v>
      </c>
      <c r="S110" s="74" t="s">
        <v>46</v>
      </c>
      <c r="T110" s="74" t="s">
        <v>46</v>
      </c>
      <c r="U110" s="74" t="s">
        <v>46</v>
      </c>
      <c r="V110" s="74" t="s">
        <v>46</v>
      </c>
      <c r="W110" s="74" t="s">
        <v>46</v>
      </c>
      <c r="X110" s="74" t="s">
        <v>46</v>
      </c>
      <c r="Y110" s="74" t="s">
        <v>46</v>
      </c>
      <c r="Z110" s="74" t="s">
        <v>46</v>
      </c>
      <c r="AA110" s="74" t="s">
        <v>46</v>
      </c>
      <c r="AB110" s="74" t="s">
        <v>46</v>
      </c>
    </row>
    <row r="111" spans="1:28">
      <c r="A111" s="85" t="s">
        <v>45</v>
      </c>
      <c r="B111" s="74" t="s">
        <v>46</v>
      </c>
      <c r="C111" s="102">
        <v>35.126000000000012</v>
      </c>
      <c r="D111" s="102">
        <v>50.748000025749207</v>
      </c>
      <c r="E111" s="102">
        <v>60.650000214576721</v>
      </c>
      <c r="F111" s="102">
        <v>70.407998323440552</v>
      </c>
      <c r="G111" s="102">
        <v>64.256000876426697</v>
      </c>
      <c r="H111" s="102">
        <v>51.819000959396362</v>
      </c>
      <c r="I111" s="102">
        <v>53.229999542236328</v>
      </c>
      <c r="J111" s="102">
        <v>48.869000673294067</v>
      </c>
      <c r="K111" s="102">
        <v>47.520000219345093</v>
      </c>
      <c r="L111" s="102">
        <v>43.0829998254776</v>
      </c>
      <c r="M111" s="102">
        <v>38.341000080108643</v>
      </c>
      <c r="N111" s="103">
        <v>40.92099928855896</v>
      </c>
      <c r="O111" s="102">
        <v>41.773999929428101</v>
      </c>
      <c r="P111" s="102">
        <v>39.586000204086297</v>
      </c>
      <c r="Q111" s="102">
        <v>39.717000961303711</v>
      </c>
      <c r="R111" s="102">
        <v>40.405000448226929</v>
      </c>
      <c r="S111" s="102">
        <v>41.388999223709114</v>
      </c>
      <c r="T111" s="102">
        <v>36.72700023651123</v>
      </c>
      <c r="U111" s="102">
        <v>36.625</v>
      </c>
      <c r="V111" s="102">
        <v>49.921000480651863</v>
      </c>
      <c r="W111" s="102">
        <v>50.978001117706299</v>
      </c>
      <c r="X111" s="102">
        <v>53.869999408721917</v>
      </c>
      <c r="Y111" s="102">
        <v>56.970001220703132</v>
      </c>
      <c r="Z111" s="102">
        <v>64.369997978210449</v>
      </c>
      <c r="AA111" s="102">
        <v>70.260000228881836</v>
      </c>
      <c r="AB111" s="102">
        <v>75.590001106262207</v>
      </c>
    </row>
    <row r="112" spans="1:28">
      <c r="A112" s="85" t="s">
        <v>37</v>
      </c>
      <c r="B112" s="74" t="s">
        <v>46</v>
      </c>
      <c r="C112" s="104" t="s">
        <v>193</v>
      </c>
      <c r="D112" s="104" t="s">
        <v>193</v>
      </c>
      <c r="E112" s="104" t="s">
        <v>193</v>
      </c>
      <c r="F112" s="104" t="s">
        <v>193</v>
      </c>
      <c r="G112" s="104">
        <v>7.5979999999999999</v>
      </c>
      <c r="H112" s="104">
        <v>9.4200000000000017</v>
      </c>
      <c r="I112" s="104">
        <v>11.339</v>
      </c>
      <c r="J112" s="104">
        <v>10.606</v>
      </c>
      <c r="K112" s="104">
        <v>12.346</v>
      </c>
      <c r="L112" s="105">
        <v>13.478999999999999</v>
      </c>
      <c r="M112" s="105">
        <v>13.896000000000001</v>
      </c>
      <c r="N112" s="104">
        <v>13.084</v>
      </c>
      <c r="O112" s="104">
        <v>15.625999999999999</v>
      </c>
      <c r="P112" s="105">
        <v>16.356999999999999</v>
      </c>
      <c r="Q112" s="104">
        <v>11.663000345230101</v>
      </c>
      <c r="R112" s="104">
        <v>11.663999974727631</v>
      </c>
      <c r="S112" s="104">
        <v>12.833000063896179</v>
      </c>
      <c r="T112" s="104">
        <v>11.81099966168404</v>
      </c>
      <c r="U112" s="104">
        <v>8.2459999024868011</v>
      </c>
      <c r="V112" s="104">
        <v>10.23300006985664</v>
      </c>
      <c r="W112" s="104">
        <v>9.8589999973773956</v>
      </c>
      <c r="X112" s="104">
        <v>14.59600046277046</v>
      </c>
      <c r="Y112" s="104">
        <v>14.76100029051304</v>
      </c>
      <c r="Z112" s="104">
        <v>17.346000254154209</v>
      </c>
      <c r="AA112" s="104">
        <v>18.430000215768811</v>
      </c>
      <c r="AB112" s="104">
        <v>24.291000247001652</v>
      </c>
    </row>
    <row r="113" spans="1:28">
      <c r="A113" s="85" t="s">
        <v>21</v>
      </c>
      <c r="B113" s="74" t="s">
        <v>46</v>
      </c>
      <c r="C113" s="102">
        <v>9.0369981601000013</v>
      </c>
      <c r="D113" s="102">
        <v>6.9264982975999994</v>
      </c>
      <c r="E113" s="103">
        <v>7.3090999999999999</v>
      </c>
      <c r="F113" s="102">
        <v>9.0266000000000002</v>
      </c>
      <c r="G113" s="102">
        <v>12.908099999999999</v>
      </c>
      <c r="H113" s="102">
        <v>10.651</v>
      </c>
      <c r="I113" s="102">
        <v>11.1457</v>
      </c>
      <c r="J113" s="102">
        <v>11.436199999999999</v>
      </c>
      <c r="K113" s="103">
        <v>13.134499999999999</v>
      </c>
      <c r="L113" s="103">
        <v>15.35713</v>
      </c>
      <c r="M113" s="102">
        <v>8.3693377673625946</v>
      </c>
      <c r="N113" s="102">
        <v>8.3265872597694397</v>
      </c>
      <c r="O113" s="102">
        <v>11.768952280282971</v>
      </c>
      <c r="P113" s="102">
        <v>8.8412050902843475</v>
      </c>
      <c r="Q113" s="102">
        <v>13.24140989780426</v>
      </c>
      <c r="R113" s="102">
        <v>17.180572271347049</v>
      </c>
      <c r="S113" s="102">
        <v>19.28615760803223</v>
      </c>
      <c r="T113" s="102">
        <v>18.988814949989319</v>
      </c>
      <c r="U113" s="102">
        <v>20.170642375946048</v>
      </c>
      <c r="V113" s="102">
        <v>24.844190955162048</v>
      </c>
      <c r="W113" s="102">
        <v>24.265004754066471</v>
      </c>
      <c r="X113" s="102">
        <v>22.066865086555481</v>
      </c>
      <c r="Y113" s="102">
        <v>25.448729991912838</v>
      </c>
      <c r="Z113" s="102">
        <v>32.948385238647461</v>
      </c>
      <c r="AA113" s="102">
        <v>33.980142593383789</v>
      </c>
      <c r="AB113" s="102">
        <v>37.342590808868408</v>
      </c>
    </row>
    <row r="114" spans="1:28">
      <c r="A114" s="85" t="s">
        <v>47</v>
      </c>
      <c r="B114" s="74" t="s">
        <v>46</v>
      </c>
      <c r="C114" s="104">
        <v>71.3</v>
      </c>
      <c r="D114" s="104">
        <v>95.7</v>
      </c>
      <c r="E114" s="104">
        <v>107.3</v>
      </c>
      <c r="F114" s="104">
        <v>114.8</v>
      </c>
      <c r="G114" s="104">
        <v>107.7</v>
      </c>
      <c r="H114" s="104">
        <v>96.6</v>
      </c>
      <c r="I114" s="104">
        <v>91.9</v>
      </c>
      <c r="J114" s="104">
        <v>93.1</v>
      </c>
      <c r="K114" s="104">
        <v>87</v>
      </c>
      <c r="L114" s="104">
        <v>79.2</v>
      </c>
      <c r="M114" s="104">
        <v>77.099999999999994</v>
      </c>
      <c r="N114" s="104">
        <v>85.600002288818359</v>
      </c>
      <c r="O114" s="104">
        <v>101.59999847412109</v>
      </c>
      <c r="P114" s="104">
        <v>113.4999980926514</v>
      </c>
      <c r="Q114" s="104">
        <v>113.4999990463257</v>
      </c>
      <c r="R114" s="104">
        <v>108.69999980926509</v>
      </c>
      <c r="S114" s="104">
        <v>111.2000007629395</v>
      </c>
      <c r="T114" s="104">
        <v>114.4999980926514</v>
      </c>
      <c r="U114" s="104">
        <v>126.5</v>
      </c>
      <c r="V114" s="104">
        <v>173.19999694824219</v>
      </c>
      <c r="W114" s="104">
        <v>172</v>
      </c>
      <c r="X114" s="104">
        <v>179.4999980926514</v>
      </c>
      <c r="Y114" s="104">
        <v>173.90000152587891</v>
      </c>
      <c r="Z114" s="104">
        <v>184.90000152587891</v>
      </c>
      <c r="AA114" s="104">
        <v>184.10000228881839</v>
      </c>
      <c r="AB114" s="104">
        <v>187.3999996185303</v>
      </c>
    </row>
    <row r="115" spans="1:28">
      <c r="A115" s="85" t="s">
        <v>62</v>
      </c>
      <c r="B115" s="74" t="s">
        <v>46</v>
      </c>
      <c r="C115" s="102" t="s">
        <v>193</v>
      </c>
      <c r="D115" s="102" t="s">
        <v>193</v>
      </c>
      <c r="E115" s="102" t="s">
        <v>193</v>
      </c>
      <c r="F115" s="102" t="s">
        <v>193</v>
      </c>
      <c r="G115" s="102" t="s">
        <v>193</v>
      </c>
      <c r="H115" s="102" t="s">
        <v>193</v>
      </c>
      <c r="I115" s="102">
        <v>14.755000000000001</v>
      </c>
      <c r="J115" s="102">
        <v>15.323</v>
      </c>
      <c r="K115" s="102">
        <v>18.529</v>
      </c>
      <c r="L115" s="102">
        <v>31.516999999999999</v>
      </c>
      <c r="M115" s="102">
        <v>31.916</v>
      </c>
      <c r="N115" s="102">
        <v>28.463000000000001</v>
      </c>
      <c r="O115" s="102">
        <v>27.535</v>
      </c>
      <c r="P115" s="102">
        <v>29.484000000000002</v>
      </c>
      <c r="Q115" s="102">
        <v>29.734999999999999</v>
      </c>
      <c r="R115" s="102">
        <v>28.311</v>
      </c>
      <c r="S115" s="102">
        <v>27.584</v>
      </c>
      <c r="T115" s="102">
        <v>30.288</v>
      </c>
      <c r="U115" s="102">
        <v>32.622</v>
      </c>
      <c r="V115" s="102">
        <v>49.856999999999999</v>
      </c>
      <c r="W115" s="102">
        <v>44.292499999999997</v>
      </c>
      <c r="X115" s="102">
        <v>42.31</v>
      </c>
      <c r="Y115" s="102">
        <v>41.137</v>
      </c>
      <c r="Z115" s="102">
        <v>36.900999784469597</v>
      </c>
      <c r="AA115" s="102">
        <v>48.289999485015869</v>
      </c>
      <c r="AB115" s="102">
        <v>42.246000289916992</v>
      </c>
    </row>
    <row r="116" spans="1:28">
      <c r="A116" s="85" t="s">
        <v>23</v>
      </c>
      <c r="B116" s="74" t="s">
        <v>46</v>
      </c>
      <c r="C116" s="104" t="s">
        <v>193</v>
      </c>
      <c r="D116" s="104" t="s">
        <v>193</v>
      </c>
      <c r="E116" s="104" t="s">
        <v>193</v>
      </c>
      <c r="F116" s="104">
        <v>12.8164932250001</v>
      </c>
      <c r="G116" s="104">
        <v>11.803346475000099</v>
      </c>
      <c r="H116" s="104">
        <v>10.3329787500001</v>
      </c>
      <c r="I116" s="105">
        <v>13.837069900000101</v>
      </c>
      <c r="J116" s="105">
        <v>14.053538825000089</v>
      </c>
      <c r="K116" s="104">
        <v>14.950494175000101</v>
      </c>
      <c r="L116" s="104">
        <v>19.796225825000089</v>
      </c>
      <c r="M116" s="104">
        <v>21.5315478250001</v>
      </c>
      <c r="N116" s="104">
        <v>21.606770650000112</v>
      </c>
      <c r="O116" s="104">
        <v>20.424374762999999</v>
      </c>
      <c r="P116" s="104">
        <v>24.9</v>
      </c>
      <c r="Q116" s="104">
        <v>31.9</v>
      </c>
      <c r="R116" s="104">
        <v>33</v>
      </c>
      <c r="S116" s="104">
        <v>35.5</v>
      </c>
      <c r="T116" s="104">
        <v>32.138000000000012</v>
      </c>
      <c r="U116" s="104">
        <v>28.2</v>
      </c>
      <c r="V116" s="104">
        <v>41.530999999999999</v>
      </c>
      <c r="W116" s="104">
        <v>48.156000000000013</v>
      </c>
      <c r="X116" s="104">
        <v>43.838999999999999</v>
      </c>
      <c r="Y116" s="104">
        <v>45.171999999999997</v>
      </c>
      <c r="Z116" s="104">
        <v>46.27299952507019</v>
      </c>
      <c r="AA116" s="104">
        <v>39.810000658035278</v>
      </c>
      <c r="AB116" s="104">
        <v>35.314000368118293</v>
      </c>
    </row>
    <row r="117" spans="1:28">
      <c r="A117" s="85" t="s">
        <v>24</v>
      </c>
      <c r="B117" s="74" t="s">
        <v>46</v>
      </c>
      <c r="C117" s="102">
        <v>17.413256108900001</v>
      </c>
      <c r="D117" s="102">
        <v>24.271314740699999</v>
      </c>
      <c r="E117" s="103">
        <v>24.811199999999999</v>
      </c>
      <c r="F117" s="102">
        <v>24.939769999999999</v>
      </c>
      <c r="G117" s="102">
        <v>17.217639999999999</v>
      </c>
      <c r="H117" s="102">
        <v>21.340229999999998</v>
      </c>
      <c r="I117" s="102">
        <v>15.893420000000001</v>
      </c>
      <c r="J117" s="102">
        <v>14.151289999999999</v>
      </c>
      <c r="K117" s="102">
        <v>14.405290000000001</v>
      </c>
      <c r="L117" s="102">
        <v>13.33691</v>
      </c>
      <c r="M117" s="102">
        <v>15.029407620429989</v>
      </c>
      <c r="N117" s="102">
        <v>15.79032737016678</v>
      </c>
      <c r="O117" s="102">
        <v>16.45396214723587</v>
      </c>
      <c r="P117" s="102">
        <v>20.798924803733829</v>
      </c>
      <c r="Q117" s="102">
        <v>24.544195294380192</v>
      </c>
      <c r="R117" s="102">
        <v>22.77841317653656</v>
      </c>
      <c r="S117" s="102">
        <v>17.338352560997009</v>
      </c>
      <c r="T117" s="102">
        <v>15.22572493553162</v>
      </c>
      <c r="U117" s="102">
        <v>11.43809205293655</v>
      </c>
      <c r="V117" s="102">
        <v>18.23204779624939</v>
      </c>
      <c r="W117" s="102">
        <v>24.339117407798771</v>
      </c>
      <c r="X117" s="102">
        <v>25.649285197257999</v>
      </c>
      <c r="Y117" s="102">
        <v>24.684195041656491</v>
      </c>
      <c r="Z117" s="102">
        <v>23.198921918869019</v>
      </c>
      <c r="AA117" s="102">
        <v>22.142484664916989</v>
      </c>
      <c r="AB117" s="102">
        <v>20.479092836380008</v>
      </c>
    </row>
    <row r="118" spans="1:28">
      <c r="A118" s="85" t="s">
        <v>26</v>
      </c>
      <c r="B118" s="74" t="s">
        <v>46</v>
      </c>
      <c r="C118" s="104">
        <v>0.2269999906420708</v>
      </c>
      <c r="D118" s="104">
        <v>0.6289999932050705</v>
      </c>
      <c r="E118" s="104">
        <v>1.8019999526441099</v>
      </c>
      <c r="F118" s="104">
        <v>2.725999996066093</v>
      </c>
      <c r="G118" s="104">
        <v>4.0660000592470169</v>
      </c>
      <c r="H118" s="104">
        <v>4.8699999749660492</v>
      </c>
      <c r="I118" s="104">
        <v>4.9389998912811279</v>
      </c>
      <c r="J118" s="105">
        <v>5.0870001167058954</v>
      </c>
      <c r="K118" s="104">
        <v>4.6720000058412552</v>
      </c>
      <c r="L118" s="104">
        <v>5.5830000638961792</v>
      </c>
      <c r="M118" s="105">
        <v>8.9769999980926514</v>
      </c>
      <c r="N118" s="104">
        <v>7.7870000004768372</v>
      </c>
      <c r="O118" s="104">
        <v>8.0390001535415649</v>
      </c>
      <c r="P118" s="104">
        <v>6.5289999842643738</v>
      </c>
      <c r="Q118" s="104">
        <v>4.9059999883174896</v>
      </c>
      <c r="R118" s="104">
        <v>4.8090000152587891</v>
      </c>
      <c r="S118" s="104">
        <v>3.8280000984668732</v>
      </c>
      <c r="T118" s="104">
        <v>3.3290000259876251</v>
      </c>
      <c r="U118" s="104">
        <v>4.0549999177455902</v>
      </c>
      <c r="V118" s="104">
        <v>9.7909997701644897</v>
      </c>
      <c r="W118" s="104">
        <v>17.031999588012699</v>
      </c>
      <c r="X118" s="104">
        <v>12.630000233650209</v>
      </c>
      <c r="Y118" s="104">
        <v>7.8900001049041748</v>
      </c>
      <c r="Z118" s="104">
        <v>6.8639999628067017</v>
      </c>
      <c r="AA118" s="104">
        <v>6.2940000295639038</v>
      </c>
      <c r="AB118" s="104">
        <v>7.0919998288154602</v>
      </c>
    </row>
    <row r="119" spans="1:28">
      <c r="A119" s="85" t="s">
        <v>42</v>
      </c>
      <c r="B119" s="74" t="s">
        <v>46</v>
      </c>
      <c r="C119" s="102">
        <v>5</v>
      </c>
      <c r="D119" s="102">
        <v>11</v>
      </c>
      <c r="E119" s="102">
        <v>23</v>
      </c>
      <c r="F119" s="102">
        <v>33</v>
      </c>
      <c r="G119" s="102">
        <v>40</v>
      </c>
      <c r="H119" s="102">
        <v>45</v>
      </c>
      <c r="I119" s="102">
        <v>49</v>
      </c>
      <c r="J119" s="102">
        <v>33</v>
      </c>
      <c r="K119" s="102">
        <v>31</v>
      </c>
      <c r="L119" s="103">
        <v>24</v>
      </c>
      <c r="M119" s="102">
        <v>24</v>
      </c>
      <c r="N119" s="102">
        <v>26</v>
      </c>
      <c r="O119" s="102">
        <v>26</v>
      </c>
      <c r="P119" s="102">
        <v>27</v>
      </c>
      <c r="Q119" s="102">
        <v>27</v>
      </c>
      <c r="R119" s="102">
        <v>27</v>
      </c>
      <c r="S119" s="102">
        <v>28</v>
      </c>
      <c r="T119" s="102">
        <v>28</v>
      </c>
      <c r="U119" s="102">
        <v>25</v>
      </c>
      <c r="V119" s="102">
        <v>29</v>
      </c>
      <c r="W119" s="102">
        <v>31</v>
      </c>
      <c r="X119" s="102">
        <v>31</v>
      </c>
      <c r="Y119" s="102">
        <v>31</v>
      </c>
      <c r="Z119" s="102">
        <v>32</v>
      </c>
      <c r="AA119" s="102">
        <v>35</v>
      </c>
      <c r="AB119" s="102">
        <v>39</v>
      </c>
    </row>
    <row r="120" spans="1:28">
      <c r="A120" s="85" t="s">
        <v>28</v>
      </c>
      <c r="B120" s="74" t="s">
        <v>46</v>
      </c>
      <c r="C120" s="104">
        <v>125.35793989920001</v>
      </c>
      <c r="D120" s="104">
        <v>123.3579890731</v>
      </c>
      <c r="E120" s="104">
        <v>140.12299999999999</v>
      </c>
      <c r="F120" s="104">
        <v>134.732</v>
      </c>
      <c r="G120" s="104">
        <v>119.569</v>
      </c>
      <c r="H120" s="104">
        <v>115.81399999999999</v>
      </c>
      <c r="I120" s="104">
        <v>142.26900000000001</v>
      </c>
      <c r="J120" s="104">
        <v>135.05099999999999</v>
      </c>
      <c r="K120" s="104">
        <v>138.55000000000001</v>
      </c>
      <c r="L120" s="104">
        <v>134.702</v>
      </c>
      <c r="M120" s="104">
        <v>125.8350014686585</v>
      </c>
      <c r="N120" s="104">
        <v>103.973997592926</v>
      </c>
      <c r="O120" s="105">
        <v>107.4030013084412</v>
      </c>
      <c r="P120" s="104">
        <v>102.707751750946</v>
      </c>
      <c r="Q120" s="104">
        <v>123.6800012588501</v>
      </c>
      <c r="R120" s="104">
        <v>123.57774972915649</v>
      </c>
      <c r="S120" s="104">
        <v>139.069495677948</v>
      </c>
      <c r="T120" s="104">
        <v>127.37824821472169</v>
      </c>
      <c r="U120" s="104">
        <v>119.3675007820129</v>
      </c>
      <c r="V120" s="104">
        <v>171.5927457809448</v>
      </c>
      <c r="W120" s="104">
        <v>192.4620027542114</v>
      </c>
      <c r="X120" s="104">
        <v>200.76024913787839</v>
      </c>
      <c r="Y120" s="104">
        <v>235.20175552368161</v>
      </c>
      <c r="Z120" s="104">
        <v>274.44310188293463</v>
      </c>
      <c r="AA120" s="104">
        <v>309.4205322265625</v>
      </c>
      <c r="AB120" s="104">
        <v>317.44472503662109</v>
      </c>
    </row>
    <row r="121" spans="1:28">
      <c r="A121" s="85" t="s">
        <v>25</v>
      </c>
      <c r="B121" s="74" t="s">
        <v>46</v>
      </c>
      <c r="C121" s="102">
        <v>218.92643322999999</v>
      </c>
      <c r="D121" s="103">
        <v>289</v>
      </c>
      <c r="E121" s="102">
        <v>351</v>
      </c>
      <c r="F121" s="102">
        <v>440</v>
      </c>
      <c r="G121" s="102">
        <v>482</v>
      </c>
      <c r="H121" s="102">
        <v>531</v>
      </c>
      <c r="I121" s="102">
        <v>677</v>
      </c>
      <c r="J121" s="102">
        <v>787</v>
      </c>
      <c r="K121" s="103">
        <v>759</v>
      </c>
      <c r="L121" s="102">
        <v>676</v>
      </c>
      <c r="M121" s="102">
        <v>597</v>
      </c>
      <c r="N121" s="102">
        <v>549</v>
      </c>
      <c r="O121" s="102">
        <v>506</v>
      </c>
      <c r="P121" s="102">
        <v>446</v>
      </c>
      <c r="Q121" s="103">
        <v>617</v>
      </c>
      <c r="R121" s="102">
        <v>647</v>
      </c>
      <c r="S121" s="102">
        <v>657</v>
      </c>
      <c r="T121" s="102">
        <v>572</v>
      </c>
      <c r="U121" s="102">
        <v>483</v>
      </c>
      <c r="V121" s="102">
        <v>475</v>
      </c>
      <c r="W121" s="103">
        <v>480</v>
      </c>
      <c r="X121" s="102">
        <v>415</v>
      </c>
      <c r="Y121" s="102">
        <v>396</v>
      </c>
      <c r="Z121" s="102">
        <v>408</v>
      </c>
      <c r="AA121" s="102">
        <v>381</v>
      </c>
      <c r="AB121" s="102">
        <v>361.15479278564447</v>
      </c>
    </row>
    <row r="122" spans="1:28">
      <c r="A122" s="85" t="s">
        <v>48</v>
      </c>
      <c r="B122" s="74" t="s">
        <v>46</v>
      </c>
      <c r="C122" s="104">
        <v>8.9446075558000011</v>
      </c>
      <c r="D122" s="104">
        <v>9.4071031212000005</v>
      </c>
      <c r="E122" s="105">
        <v>13.1652</v>
      </c>
      <c r="F122" s="104">
        <v>14.817830000000001</v>
      </c>
      <c r="G122" s="104">
        <v>17.14442</v>
      </c>
      <c r="H122" s="104">
        <v>19.24643</v>
      </c>
      <c r="I122" s="104">
        <v>16.634209999999999</v>
      </c>
      <c r="J122" s="105">
        <v>17.810459999999999</v>
      </c>
      <c r="K122" s="104">
        <v>16.618970000000001</v>
      </c>
      <c r="L122" s="104">
        <v>22.401240000000001</v>
      </c>
      <c r="M122" s="104">
        <v>18.404342412948608</v>
      </c>
      <c r="N122" s="104">
        <v>20.29504752159119</v>
      </c>
      <c r="O122" s="104">
        <v>20.483077764511108</v>
      </c>
      <c r="P122" s="104">
        <v>16.518617630004879</v>
      </c>
      <c r="Q122" s="104">
        <v>22.372094869613651</v>
      </c>
      <c r="R122" s="104">
        <v>19.95017230510712</v>
      </c>
      <c r="S122" s="104">
        <v>20.139212846755981</v>
      </c>
      <c r="T122" s="104">
        <v>18.613127470016479</v>
      </c>
      <c r="U122" s="104">
        <v>18.34169739484787</v>
      </c>
      <c r="V122" s="104">
        <v>26.188065648078918</v>
      </c>
      <c r="W122" s="104">
        <v>36.627819061279297</v>
      </c>
      <c r="X122" s="104">
        <v>47.492864608764648</v>
      </c>
      <c r="Y122" s="104">
        <v>74.583452701568604</v>
      </c>
      <c r="Z122" s="104">
        <v>90.910361289978027</v>
      </c>
      <c r="AA122" s="104">
        <v>94.094278335571289</v>
      </c>
      <c r="AB122" s="104">
        <v>97.964666366577148</v>
      </c>
    </row>
    <row r="123" spans="1:28">
      <c r="A123" s="85" t="s">
        <v>34</v>
      </c>
      <c r="B123" s="74" t="s">
        <v>46</v>
      </c>
      <c r="C123" s="102" t="s">
        <v>193</v>
      </c>
      <c r="D123" s="102" t="s">
        <v>193</v>
      </c>
      <c r="E123" s="102">
        <v>15.89999997615814</v>
      </c>
      <c r="F123" s="102">
        <v>20.199999690055851</v>
      </c>
      <c r="G123" s="103">
        <v>14.40000009536743</v>
      </c>
      <c r="H123" s="102">
        <v>10.899999916553501</v>
      </c>
      <c r="I123" s="102">
        <v>11.300000011920931</v>
      </c>
      <c r="J123" s="102">
        <v>11.300000488758091</v>
      </c>
      <c r="K123" s="102">
        <v>9.1299999356269836</v>
      </c>
      <c r="L123" s="102">
        <v>5.960000216960907</v>
      </c>
      <c r="M123" s="102">
        <v>7.6000002399086952</v>
      </c>
      <c r="N123" s="102">
        <v>7.9000002145767212</v>
      </c>
      <c r="O123" s="103">
        <v>9.4000000357627869</v>
      </c>
      <c r="P123" s="102">
        <v>9.7000000476837158</v>
      </c>
      <c r="Q123" s="102">
        <v>11.60000005364418</v>
      </c>
      <c r="R123" s="102">
        <v>16.000000059604648</v>
      </c>
      <c r="S123" s="102">
        <v>16.70000052452087</v>
      </c>
      <c r="T123" s="102">
        <v>18.599999785423279</v>
      </c>
      <c r="U123" s="102">
        <v>21.600000023841861</v>
      </c>
      <c r="V123" s="102">
        <v>29.500000715255741</v>
      </c>
      <c r="W123" s="102">
        <v>39.499999523162842</v>
      </c>
      <c r="X123" s="102">
        <v>50.199998378753662</v>
      </c>
      <c r="Y123" s="102">
        <v>47.100000143051147</v>
      </c>
      <c r="Z123" s="102">
        <v>47.000000715255737</v>
      </c>
      <c r="AA123" s="102">
        <v>39.700000047683723</v>
      </c>
      <c r="AB123" s="102">
        <v>38.172999858856201</v>
      </c>
    </row>
    <row r="124" spans="1:28">
      <c r="A124" s="85" t="s">
        <v>49</v>
      </c>
      <c r="B124" s="74" t="s">
        <v>46</v>
      </c>
      <c r="C124" s="104" t="s">
        <v>193</v>
      </c>
      <c r="D124" s="105">
        <v>0.38100000000000001</v>
      </c>
      <c r="E124" s="104">
        <v>0.48599999999999999</v>
      </c>
      <c r="F124" s="104">
        <v>0.77400000000000002</v>
      </c>
      <c r="G124" s="104">
        <v>0.67500000000000004</v>
      </c>
      <c r="H124" s="104">
        <v>0.72199999999999998</v>
      </c>
      <c r="I124" s="104">
        <v>0.66100000000000003</v>
      </c>
      <c r="J124" s="104">
        <v>0.54200000000000004</v>
      </c>
      <c r="K124" s="104">
        <v>0.29399999999999998</v>
      </c>
      <c r="L124" s="104">
        <v>0.249</v>
      </c>
      <c r="M124" s="104">
        <v>0.31900000000000001</v>
      </c>
      <c r="N124" s="105">
        <v>0.38900000000000001</v>
      </c>
      <c r="O124" s="104">
        <v>0.29099999999999998</v>
      </c>
      <c r="P124" s="105">
        <v>0.45200000000000012</v>
      </c>
      <c r="Q124" s="104">
        <v>0.60299999999999998</v>
      </c>
      <c r="R124" s="104">
        <v>0.35399999999999998</v>
      </c>
      <c r="S124" s="104">
        <v>0.4</v>
      </c>
      <c r="T124" s="104">
        <v>0.23300000000000001</v>
      </c>
      <c r="U124" s="104">
        <v>0.439</v>
      </c>
      <c r="V124" s="104">
        <v>0.996</v>
      </c>
      <c r="W124" s="104">
        <v>1.2389496250000001</v>
      </c>
      <c r="X124" s="104">
        <v>1.5780000000000001</v>
      </c>
      <c r="Y124" s="104">
        <v>1.2585888000000001</v>
      </c>
      <c r="Z124" s="104">
        <v>0.99782679975032806</v>
      </c>
      <c r="AA124" s="104">
        <v>0.99399998784065247</v>
      </c>
      <c r="AB124" s="104">
        <v>1.075000002980232</v>
      </c>
    </row>
    <row r="125" spans="1:28">
      <c r="A125" s="85" t="s">
        <v>50</v>
      </c>
      <c r="B125" s="74" t="s">
        <v>46</v>
      </c>
      <c r="C125" s="102">
        <v>9.8000000000000007</v>
      </c>
      <c r="D125" s="102">
        <v>9.8999999999999986</v>
      </c>
      <c r="E125" s="102">
        <v>9.6</v>
      </c>
      <c r="F125" s="102">
        <v>9.8000000000000007</v>
      </c>
      <c r="G125" s="102">
        <v>10.39</v>
      </c>
      <c r="H125" s="102">
        <v>9.51</v>
      </c>
      <c r="I125" s="102">
        <v>8.6000000000000014</v>
      </c>
      <c r="J125" s="103">
        <v>7.66</v>
      </c>
      <c r="K125" s="103">
        <v>6.199999988079071</v>
      </c>
      <c r="L125" s="102">
        <v>5.7000000476837158</v>
      </c>
      <c r="M125" s="102">
        <v>4</v>
      </c>
      <c r="N125" s="102">
        <v>4.000000074505806</v>
      </c>
      <c r="O125" s="102">
        <v>3.8000000268220901</v>
      </c>
      <c r="P125" s="102">
        <v>3.9000000655651088</v>
      </c>
      <c r="Q125" s="102">
        <v>4.9999998807907096</v>
      </c>
      <c r="R125" s="102">
        <v>6.2999999523162842</v>
      </c>
      <c r="S125" s="102">
        <v>5.5000001192092904</v>
      </c>
      <c r="T125" s="102">
        <v>5.2999998927116394</v>
      </c>
      <c r="U125" s="102">
        <v>7.7000001668930054</v>
      </c>
      <c r="V125" s="102">
        <v>14.800000309944149</v>
      </c>
      <c r="W125" s="102">
        <v>20.899999856948849</v>
      </c>
      <c r="X125" s="102">
        <v>23.400000095367432</v>
      </c>
      <c r="Y125" s="102">
        <v>26.100000143051151</v>
      </c>
      <c r="Z125" s="102">
        <v>28.799999952316281</v>
      </c>
      <c r="AA125" s="102">
        <v>26.80000019073486</v>
      </c>
      <c r="AB125" s="102">
        <v>22.999999761581421</v>
      </c>
    </row>
    <row r="126" spans="1:28">
      <c r="A126" s="85" t="s">
        <v>63</v>
      </c>
      <c r="B126" s="74" t="s">
        <v>46</v>
      </c>
      <c r="C126" s="104">
        <v>7.5969999432563782</v>
      </c>
      <c r="D126" s="104">
        <v>15.8129997253418</v>
      </c>
      <c r="E126" s="104">
        <v>16.339999794960018</v>
      </c>
      <c r="F126" s="104">
        <v>15.892000317573549</v>
      </c>
      <c r="G126" s="104">
        <v>12.09700036048889</v>
      </c>
      <c r="H126" s="104">
        <v>11.69000017642975</v>
      </c>
      <c r="I126" s="104">
        <v>11.54199987649918</v>
      </c>
      <c r="J126" s="104">
        <v>12.32799971103668</v>
      </c>
      <c r="K126" s="104">
        <v>16.4799998998642</v>
      </c>
      <c r="L126" s="104">
        <v>17.608000040054321</v>
      </c>
      <c r="M126" s="104">
        <v>18.664999842643741</v>
      </c>
      <c r="N126" s="104">
        <v>19.17500019073486</v>
      </c>
      <c r="O126" s="104">
        <v>20.680000066757199</v>
      </c>
      <c r="P126" s="104">
        <v>22.804999828338619</v>
      </c>
      <c r="Q126" s="104">
        <v>27.898999452590939</v>
      </c>
      <c r="R126" s="104">
        <v>27.736999273300171</v>
      </c>
      <c r="S126" s="104">
        <v>28.014000177383419</v>
      </c>
      <c r="T126" s="104">
        <v>25.521999835968021</v>
      </c>
      <c r="U126" s="104">
        <v>23.073999881744388</v>
      </c>
      <c r="V126" s="104">
        <v>29.789999485015869</v>
      </c>
      <c r="W126" s="104">
        <v>28.91200065612793</v>
      </c>
      <c r="X126" s="104">
        <v>25.934000015258789</v>
      </c>
      <c r="Y126" s="104">
        <v>23.5</v>
      </c>
      <c r="Z126" s="104">
        <v>22.599999904632568</v>
      </c>
      <c r="AA126" s="104">
        <v>21.582999706268311</v>
      </c>
      <c r="AB126" s="104">
        <v>21.05899977684021</v>
      </c>
    </row>
    <row r="127" spans="1:28">
      <c r="A127" s="85" t="s">
        <v>29</v>
      </c>
      <c r="B127" s="74" t="s">
        <v>46</v>
      </c>
      <c r="C127" s="102">
        <v>52</v>
      </c>
      <c r="D127" s="102">
        <v>51</v>
      </c>
      <c r="E127" s="102">
        <v>50</v>
      </c>
      <c r="F127" s="103">
        <v>57</v>
      </c>
      <c r="G127" s="102">
        <v>69</v>
      </c>
      <c r="H127" s="102">
        <v>79</v>
      </c>
      <c r="I127" s="102">
        <v>84</v>
      </c>
      <c r="J127" s="102">
        <v>87</v>
      </c>
      <c r="K127" s="102">
        <v>89</v>
      </c>
      <c r="L127" s="102">
        <v>95</v>
      </c>
      <c r="M127" s="102">
        <v>87.354000000000013</v>
      </c>
      <c r="N127" s="102">
        <v>85.40100000000001</v>
      </c>
      <c r="O127" s="102">
        <v>84</v>
      </c>
      <c r="P127" s="103">
        <v>81.44</v>
      </c>
      <c r="Q127" s="103">
        <v>92.812999725341797</v>
      </c>
      <c r="R127" s="102">
        <v>79.869001388549805</v>
      </c>
      <c r="S127" s="102">
        <v>67.585999488830566</v>
      </c>
      <c r="T127" s="102">
        <v>58.86899995803833</v>
      </c>
      <c r="U127" s="102">
        <v>78.794999599456787</v>
      </c>
      <c r="V127" s="102">
        <v>90.835999488830566</v>
      </c>
      <c r="W127" s="102">
        <v>99.863996982574463</v>
      </c>
      <c r="X127" s="102">
        <v>113.40799999237061</v>
      </c>
      <c r="Y127" s="102">
        <v>167.9750032424927</v>
      </c>
      <c r="Z127" s="102">
        <v>195.8709964752197</v>
      </c>
      <c r="AA127" s="102">
        <v>203.3130016326904</v>
      </c>
      <c r="AB127" s="102">
        <v>216.45599365234381</v>
      </c>
    </row>
    <row r="128" spans="1:28">
      <c r="A128" s="85" t="s">
        <v>51</v>
      </c>
      <c r="B128" s="74" t="s">
        <v>46</v>
      </c>
      <c r="C128" s="104">
        <v>250</v>
      </c>
      <c r="D128" s="104">
        <v>240</v>
      </c>
      <c r="E128" s="104">
        <v>250</v>
      </c>
      <c r="F128" s="104">
        <v>300</v>
      </c>
      <c r="G128" s="104">
        <v>350</v>
      </c>
      <c r="H128" s="104">
        <v>380</v>
      </c>
      <c r="I128" s="104">
        <v>420</v>
      </c>
      <c r="J128" s="104">
        <v>420</v>
      </c>
      <c r="K128" s="104">
        <v>540</v>
      </c>
      <c r="L128" s="104">
        <v>600</v>
      </c>
      <c r="M128" s="104">
        <v>610</v>
      </c>
      <c r="N128" s="104">
        <v>610</v>
      </c>
      <c r="O128" s="104">
        <v>630</v>
      </c>
      <c r="P128" s="104">
        <v>630</v>
      </c>
      <c r="Q128" s="104">
        <v>530</v>
      </c>
      <c r="R128" s="104">
        <v>510</v>
      </c>
      <c r="S128" s="104">
        <v>490</v>
      </c>
      <c r="T128" s="104">
        <v>440</v>
      </c>
      <c r="U128" s="104">
        <v>470</v>
      </c>
      <c r="V128" s="104">
        <v>590</v>
      </c>
      <c r="W128" s="104">
        <v>640</v>
      </c>
      <c r="X128" s="104">
        <v>540</v>
      </c>
      <c r="Y128" s="104">
        <v>520</v>
      </c>
      <c r="Z128" s="104">
        <v>460</v>
      </c>
      <c r="AA128" s="104">
        <v>390</v>
      </c>
      <c r="AB128" s="104">
        <v>360</v>
      </c>
    </row>
    <row r="129" spans="1:28">
      <c r="A129" s="85" t="s">
        <v>52</v>
      </c>
      <c r="B129" s="74" t="s">
        <v>46</v>
      </c>
      <c r="C129" s="102">
        <v>15</v>
      </c>
      <c r="D129" s="102">
        <v>11</v>
      </c>
      <c r="E129" s="102">
        <v>13</v>
      </c>
      <c r="F129" s="102">
        <v>13</v>
      </c>
      <c r="G129" s="102">
        <v>13</v>
      </c>
      <c r="H129" s="102">
        <v>19</v>
      </c>
      <c r="I129" s="102">
        <v>15</v>
      </c>
      <c r="J129" s="102">
        <v>25</v>
      </c>
      <c r="K129" s="102">
        <v>93</v>
      </c>
      <c r="L129" s="103">
        <v>104</v>
      </c>
      <c r="M129" s="102">
        <v>66.900000000000006</v>
      </c>
      <c r="N129" s="102">
        <v>53</v>
      </c>
      <c r="O129" s="102">
        <v>41.3</v>
      </c>
      <c r="P129" s="102">
        <v>49.9</v>
      </c>
      <c r="Q129" s="102">
        <v>55.4</v>
      </c>
      <c r="R129" s="103">
        <v>64.900000000000006</v>
      </c>
      <c r="S129" s="102">
        <v>62</v>
      </c>
      <c r="T129" s="102">
        <v>60</v>
      </c>
      <c r="U129" s="102">
        <v>56</v>
      </c>
      <c r="V129" s="102">
        <v>69</v>
      </c>
      <c r="W129" s="102">
        <v>92</v>
      </c>
      <c r="X129" s="102">
        <v>84.1</v>
      </c>
      <c r="Y129" s="102">
        <v>90.600000000000009</v>
      </c>
      <c r="Z129" s="102">
        <v>82.800000190734863</v>
      </c>
      <c r="AA129" s="102">
        <v>104.40000200271611</v>
      </c>
      <c r="AB129" s="102">
        <v>123.7999982833862</v>
      </c>
    </row>
    <row r="130" spans="1:28">
      <c r="A130" s="75" t="s">
        <v>31</v>
      </c>
      <c r="B130" s="74" t="s">
        <v>46</v>
      </c>
      <c r="C130" s="104" t="s">
        <v>193</v>
      </c>
      <c r="D130" s="104" t="s">
        <v>193</v>
      </c>
      <c r="E130" s="104" t="s">
        <v>193</v>
      </c>
      <c r="F130" s="104" t="s">
        <v>193</v>
      </c>
      <c r="G130" s="104" t="s">
        <v>193</v>
      </c>
      <c r="H130" s="104" t="s">
        <v>193</v>
      </c>
      <c r="I130" s="104" t="s">
        <v>193</v>
      </c>
      <c r="J130" s="104" t="s">
        <v>193</v>
      </c>
      <c r="K130" s="104" t="s">
        <v>193</v>
      </c>
      <c r="L130" s="104" t="s">
        <v>193</v>
      </c>
      <c r="M130" s="104">
        <v>11.02720487117767</v>
      </c>
      <c r="N130" s="104">
        <v>12.79719018936157</v>
      </c>
      <c r="O130" s="104">
        <v>12.49839758872986</v>
      </c>
      <c r="P130" s="104">
        <v>10.74141490459442</v>
      </c>
      <c r="Q130" s="104">
        <v>12.76033973693848</v>
      </c>
      <c r="R130" s="104">
        <v>11.98759984970093</v>
      </c>
      <c r="S130" s="104">
        <v>9.5052726268768311</v>
      </c>
      <c r="T130" s="104">
        <v>6.6351801753044128</v>
      </c>
      <c r="U130" s="104">
        <v>9.6335822939872742</v>
      </c>
      <c r="V130" s="104">
        <v>20.293320178985599</v>
      </c>
      <c r="W130" s="104">
        <v>22.222552299499512</v>
      </c>
      <c r="X130" s="104">
        <v>22.124902367591861</v>
      </c>
      <c r="Y130" s="104">
        <v>23.011295437812809</v>
      </c>
      <c r="Z130" s="104">
        <v>16.57294499874115</v>
      </c>
      <c r="AA130" s="104">
        <v>16.056555032730099</v>
      </c>
      <c r="AB130" s="104">
        <v>15.932087540626529</v>
      </c>
    </row>
    <row r="131" spans="1:28">
      <c r="A131" s="85" t="s">
        <v>33</v>
      </c>
      <c r="B131" s="74" t="s">
        <v>46</v>
      </c>
      <c r="C131" s="102">
        <v>7.1599993799999997E-2</v>
      </c>
      <c r="D131" s="102">
        <v>0.1055799872</v>
      </c>
      <c r="E131" s="103">
        <v>0.13113</v>
      </c>
      <c r="F131" s="102">
        <v>9.2530000000000001E-2</v>
      </c>
      <c r="G131" s="102">
        <v>6.5560000000000007E-2</v>
      </c>
      <c r="H131" s="102">
        <v>2.981E-2</v>
      </c>
      <c r="I131" s="102">
        <v>0</v>
      </c>
      <c r="J131" s="102">
        <v>9.2350000000000002E-2</v>
      </c>
      <c r="K131" s="102">
        <v>6.4699999999999994E-2</v>
      </c>
      <c r="L131" s="102">
        <v>0.11113000000000001</v>
      </c>
      <c r="M131" s="102">
        <v>0.1628900021314621</v>
      </c>
      <c r="N131" s="102">
        <v>3.6389999091625207E-2</v>
      </c>
      <c r="O131" s="103">
        <v>2.0530000329017639E-2</v>
      </c>
      <c r="P131" s="103">
        <v>0.20456000417470929</v>
      </c>
      <c r="Q131" s="102">
        <v>0.2159000020474196</v>
      </c>
      <c r="R131" s="102">
        <v>0.32255999743938452</v>
      </c>
      <c r="S131" s="102">
        <v>0.22470000386238101</v>
      </c>
      <c r="T131" s="102">
        <v>0.32294250279664988</v>
      </c>
      <c r="U131" s="102">
        <v>0.4645374938845635</v>
      </c>
      <c r="V131" s="102">
        <v>0.60160750523209572</v>
      </c>
      <c r="W131" s="102">
        <v>0.49072251468896871</v>
      </c>
      <c r="X131" s="102">
        <v>0.6109749898314476</v>
      </c>
      <c r="Y131" s="102">
        <v>0.51047500595450401</v>
      </c>
      <c r="Z131" s="102">
        <v>1.1549224853515629</v>
      </c>
      <c r="AA131" s="102">
        <v>1.137327466160059</v>
      </c>
      <c r="AB131" s="102">
        <v>1.218312472105026</v>
      </c>
    </row>
    <row r="132" spans="1:28">
      <c r="A132" s="85" t="s">
        <v>53</v>
      </c>
      <c r="B132" s="74" t="s">
        <v>46</v>
      </c>
      <c r="C132" s="104" t="s">
        <v>193</v>
      </c>
      <c r="D132" s="104">
        <v>22.80000019073486</v>
      </c>
      <c r="E132" s="105">
        <v>23.699999451637272</v>
      </c>
      <c r="F132" s="104">
        <v>29.599999904632568</v>
      </c>
      <c r="G132" s="105">
        <v>46.100000143051147</v>
      </c>
      <c r="H132" s="104">
        <v>91.900001525878906</v>
      </c>
      <c r="I132" s="104">
        <v>60.60000205039978</v>
      </c>
      <c r="J132" s="104">
        <v>39.399999618530273</v>
      </c>
      <c r="K132" s="104">
        <v>30.200000196695331</v>
      </c>
      <c r="L132" s="104">
        <v>26.60000038146973</v>
      </c>
      <c r="M132" s="105">
        <v>38.099999070167542</v>
      </c>
      <c r="N132" s="104">
        <v>35.399999856948853</v>
      </c>
      <c r="O132" s="104">
        <v>44.399999022483833</v>
      </c>
      <c r="P132" s="104">
        <v>36.400000333786011</v>
      </c>
      <c r="Q132" s="104">
        <v>49.100000619888313</v>
      </c>
      <c r="R132" s="104">
        <v>73.271002292633057</v>
      </c>
      <c r="S132" s="104">
        <v>62.683999061584473</v>
      </c>
      <c r="T132" s="104">
        <v>60.945998430252082</v>
      </c>
      <c r="U132" s="104">
        <v>73.991998672485352</v>
      </c>
      <c r="V132" s="104">
        <v>126.1809968948364</v>
      </c>
      <c r="W132" s="104">
        <v>137.91599988937381</v>
      </c>
      <c r="X132" s="104">
        <v>132.40100049972531</v>
      </c>
      <c r="Y132" s="104">
        <v>132.62100410461429</v>
      </c>
      <c r="Z132" s="104">
        <v>139.77899742126471</v>
      </c>
      <c r="AA132" s="104">
        <v>141.95499801635739</v>
      </c>
      <c r="AB132" s="104">
        <v>130.80300045013431</v>
      </c>
    </row>
    <row r="133" spans="1:28">
      <c r="A133" s="85" t="s">
        <v>36</v>
      </c>
      <c r="B133" s="74" t="s">
        <v>46</v>
      </c>
      <c r="C133" s="102">
        <v>16</v>
      </c>
      <c r="D133" s="102">
        <v>14</v>
      </c>
      <c r="E133" s="102">
        <v>11</v>
      </c>
      <c r="F133" s="102">
        <v>12</v>
      </c>
      <c r="G133" s="102">
        <v>15</v>
      </c>
      <c r="H133" s="102">
        <v>13</v>
      </c>
      <c r="I133" s="102">
        <v>14</v>
      </c>
      <c r="J133" s="102">
        <v>13</v>
      </c>
      <c r="K133" s="102">
        <v>14</v>
      </c>
      <c r="L133" s="102">
        <v>15</v>
      </c>
      <c r="M133" s="102">
        <v>13</v>
      </c>
      <c r="N133" s="102">
        <v>10</v>
      </c>
      <c r="O133" s="102">
        <v>19</v>
      </c>
      <c r="P133" s="102">
        <v>24</v>
      </c>
      <c r="Q133" s="102">
        <v>34</v>
      </c>
      <c r="R133" s="102">
        <v>41</v>
      </c>
      <c r="S133" s="102">
        <v>41</v>
      </c>
      <c r="T133" s="102">
        <v>42</v>
      </c>
      <c r="U133" s="102">
        <v>38</v>
      </c>
      <c r="V133" s="102">
        <v>38</v>
      </c>
      <c r="W133" s="102">
        <v>48</v>
      </c>
      <c r="X133" s="102">
        <v>52</v>
      </c>
      <c r="Y133" s="102">
        <v>62.442999999999998</v>
      </c>
      <c r="Z133" s="102">
        <v>86.870000839233398</v>
      </c>
      <c r="AA133" s="102">
        <v>100.9156351089478</v>
      </c>
      <c r="AB133" s="102">
        <v>118.5959987640381</v>
      </c>
    </row>
    <row r="134" spans="1:28">
      <c r="A134" s="85" t="s">
        <v>54</v>
      </c>
      <c r="B134" s="74" t="s">
        <v>46</v>
      </c>
      <c r="C134" s="104">
        <v>5.9999999403953552</v>
      </c>
      <c r="D134" s="104">
        <v>6.9000002443790436</v>
      </c>
      <c r="E134" s="104">
        <v>8.6000000610947609</v>
      </c>
      <c r="F134" s="104">
        <v>7.8000000715255737</v>
      </c>
      <c r="G134" s="104">
        <v>6.9000000059604654</v>
      </c>
      <c r="H134" s="104">
        <v>5.1999999284744263</v>
      </c>
      <c r="I134" s="104">
        <v>6.1999999582767487</v>
      </c>
      <c r="J134" s="104">
        <v>7.1999999582767487</v>
      </c>
      <c r="K134" s="105">
        <v>8.7999998331069946</v>
      </c>
      <c r="L134" s="104">
        <v>9.7999998927116394</v>
      </c>
      <c r="M134" s="104">
        <v>9.4999998807907104</v>
      </c>
      <c r="N134" s="104">
        <v>7.8999999761581421</v>
      </c>
      <c r="O134" s="104">
        <v>7.8999999761581421</v>
      </c>
      <c r="P134" s="104">
        <v>9.3999998569488525</v>
      </c>
      <c r="Q134" s="104">
        <v>6.7999999523162842</v>
      </c>
      <c r="R134" s="104">
        <v>5.7000000476837158</v>
      </c>
      <c r="S134" s="104">
        <v>6.2000000476837158</v>
      </c>
      <c r="T134" s="104">
        <v>4.5999999046325684</v>
      </c>
      <c r="U134" s="104">
        <v>6.7000000476837158</v>
      </c>
      <c r="V134" s="104">
        <v>11.09999990463257</v>
      </c>
      <c r="W134" s="104">
        <v>12.600000143051149</v>
      </c>
      <c r="X134" s="104">
        <v>12.399999856948851</v>
      </c>
      <c r="Y134" s="104">
        <v>15.69999980926514</v>
      </c>
      <c r="Z134" s="104">
        <v>15.80000019073486</v>
      </c>
      <c r="AA134" s="104">
        <v>13.200000047683719</v>
      </c>
      <c r="AB134" s="104">
        <v>15.40000009536743</v>
      </c>
    </row>
    <row r="135" spans="1:28">
      <c r="A135" s="85" t="s">
        <v>55</v>
      </c>
      <c r="B135" s="74" t="s">
        <v>46</v>
      </c>
      <c r="C135" s="102">
        <v>6</v>
      </c>
      <c r="D135" s="102">
        <v>6</v>
      </c>
      <c r="E135" s="102">
        <v>7</v>
      </c>
      <c r="F135" s="102">
        <v>6</v>
      </c>
      <c r="G135" s="102">
        <v>6</v>
      </c>
      <c r="H135" s="103">
        <v>6.2000000000000011</v>
      </c>
      <c r="I135" s="103">
        <v>5.4</v>
      </c>
      <c r="J135" s="102">
        <v>5</v>
      </c>
      <c r="K135" s="102">
        <v>5</v>
      </c>
      <c r="L135" s="102">
        <v>3</v>
      </c>
      <c r="M135" s="102">
        <v>4</v>
      </c>
      <c r="N135" s="102">
        <v>5</v>
      </c>
      <c r="O135" s="102">
        <v>6</v>
      </c>
      <c r="P135" s="102">
        <v>5</v>
      </c>
      <c r="Q135" s="102">
        <v>4</v>
      </c>
      <c r="R135" s="102">
        <v>6.39</v>
      </c>
      <c r="S135" s="102">
        <v>4.2</v>
      </c>
      <c r="T135" s="102">
        <v>3.9</v>
      </c>
      <c r="U135" s="102">
        <v>4.2</v>
      </c>
      <c r="V135" s="102">
        <v>4.4000000000000004</v>
      </c>
      <c r="W135" s="102">
        <v>5.6999999999999993</v>
      </c>
      <c r="X135" s="102">
        <v>5.3000000000000007</v>
      </c>
      <c r="Y135" s="102">
        <v>5.4</v>
      </c>
      <c r="Z135" s="102">
        <v>5.7000001072883606</v>
      </c>
      <c r="AA135" s="102">
        <v>5.6000000238418579</v>
      </c>
      <c r="AB135" s="102">
        <v>7.5</v>
      </c>
    </row>
    <row r="136" spans="1:28">
      <c r="A136" s="85" t="s">
        <v>38</v>
      </c>
      <c r="B136" s="74" t="s">
        <v>46</v>
      </c>
      <c r="C136" s="104" t="s">
        <v>193</v>
      </c>
      <c r="D136" s="104" t="s">
        <v>193</v>
      </c>
      <c r="E136" s="105">
        <v>102.75</v>
      </c>
      <c r="F136" s="104">
        <v>92</v>
      </c>
      <c r="G136" s="104">
        <v>96.5</v>
      </c>
      <c r="H136" s="104">
        <v>77.75</v>
      </c>
      <c r="I136" s="104">
        <v>73.194444444444457</v>
      </c>
      <c r="J136" s="104">
        <v>65.3055555555555</v>
      </c>
      <c r="K136" s="104">
        <v>65.138000011444092</v>
      </c>
      <c r="L136" s="105">
        <v>91</v>
      </c>
      <c r="M136" s="105">
        <v>97</v>
      </c>
      <c r="N136" s="104">
        <v>105</v>
      </c>
      <c r="O136" s="105">
        <v>114.5</v>
      </c>
      <c r="P136" s="104">
        <v>131</v>
      </c>
      <c r="Q136" s="104">
        <v>138.4</v>
      </c>
      <c r="R136" s="104">
        <v>146.19999999999999</v>
      </c>
      <c r="S136" s="104">
        <v>105.5</v>
      </c>
      <c r="T136" s="104">
        <v>93.2</v>
      </c>
      <c r="U136" s="104">
        <v>79.899999999999991</v>
      </c>
      <c r="V136" s="104">
        <v>103.4</v>
      </c>
      <c r="W136" s="104">
        <v>131.1</v>
      </c>
      <c r="X136" s="104">
        <v>142.5</v>
      </c>
      <c r="Y136" s="104">
        <v>165.7</v>
      </c>
      <c r="Z136" s="104">
        <v>184.2999992370606</v>
      </c>
      <c r="AA136" s="104">
        <v>169.2999992370606</v>
      </c>
      <c r="AB136" s="104">
        <v>139.57924556732181</v>
      </c>
    </row>
    <row r="137" spans="1:28">
      <c r="A137" s="85" t="s">
        <v>56</v>
      </c>
      <c r="B137" s="74" t="s">
        <v>46</v>
      </c>
      <c r="C137" s="102">
        <v>12.1</v>
      </c>
      <c r="D137" s="103">
        <v>12.9</v>
      </c>
      <c r="E137" s="102">
        <v>10.6</v>
      </c>
      <c r="F137" s="102">
        <v>17.899999999999999</v>
      </c>
      <c r="G137" s="102">
        <v>21.8</v>
      </c>
      <c r="H137" s="102">
        <v>22.7</v>
      </c>
      <c r="I137" s="102">
        <v>27.4</v>
      </c>
      <c r="J137" s="103">
        <v>30.2</v>
      </c>
      <c r="K137" s="103">
        <v>18.5</v>
      </c>
      <c r="L137" s="102">
        <v>17.399999856948849</v>
      </c>
      <c r="M137" s="102">
        <v>18.599999666213989</v>
      </c>
      <c r="N137" s="102">
        <v>18.200000047683719</v>
      </c>
      <c r="O137" s="102">
        <v>21.80000019073486</v>
      </c>
      <c r="P137" s="102">
        <v>26.199999332427979</v>
      </c>
      <c r="Q137" s="102">
        <v>33.799999713897712</v>
      </c>
      <c r="R137" s="102">
        <v>38.499999523162842</v>
      </c>
      <c r="S137" s="102">
        <v>40.600001335144043</v>
      </c>
      <c r="T137" s="102">
        <v>43.700001239776611</v>
      </c>
      <c r="U137" s="102">
        <v>44.699999809265137</v>
      </c>
      <c r="V137" s="102">
        <v>52.099998950958252</v>
      </c>
      <c r="W137" s="102">
        <v>62.200000762939453</v>
      </c>
      <c r="X137" s="102">
        <v>75.700000762939453</v>
      </c>
      <c r="Y137" s="102">
        <v>89.499998092651367</v>
      </c>
      <c r="Z137" s="102">
        <v>99.100001335144043</v>
      </c>
      <c r="AA137" s="102">
        <v>99.800000190734863</v>
      </c>
      <c r="AB137" s="102">
        <v>95.79999828338623</v>
      </c>
    </row>
    <row r="138" spans="1:28">
      <c r="A138" s="85" t="s">
        <v>57</v>
      </c>
      <c r="B138" s="74" t="s">
        <v>46</v>
      </c>
      <c r="C138" s="104" t="s">
        <v>193</v>
      </c>
      <c r="D138" s="104" t="s">
        <v>193</v>
      </c>
      <c r="E138" s="104" t="s">
        <v>193</v>
      </c>
      <c r="F138" s="104" t="s">
        <v>193</v>
      </c>
      <c r="G138" s="104">
        <v>9.8999999999999986</v>
      </c>
      <c r="H138" s="104">
        <v>8.1999999999999993</v>
      </c>
      <c r="I138" s="104">
        <v>7.4</v>
      </c>
      <c r="J138" s="105">
        <v>7.1999999999999993</v>
      </c>
      <c r="K138" s="104">
        <v>8.5</v>
      </c>
      <c r="L138" s="105">
        <v>10.8</v>
      </c>
      <c r="M138" s="104">
        <v>14.1</v>
      </c>
      <c r="N138" s="104">
        <v>14.8</v>
      </c>
      <c r="O138" s="105">
        <v>19.600000000000001</v>
      </c>
      <c r="P138" s="104">
        <v>18.3</v>
      </c>
      <c r="Q138" s="104">
        <v>24.9</v>
      </c>
      <c r="R138" s="104">
        <v>24.6</v>
      </c>
      <c r="S138" s="104">
        <v>20</v>
      </c>
      <c r="T138" s="104">
        <v>18.056999999999999</v>
      </c>
      <c r="U138" s="104">
        <v>16.331</v>
      </c>
      <c r="V138" s="104">
        <v>20.972999999999999</v>
      </c>
      <c r="W138" s="104">
        <v>30.062249999999999</v>
      </c>
      <c r="X138" s="104">
        <v>31.75649935007095</v>
      </c>
      <c r="Y138" s="104">
        <v>38.677499055862427</v>
      </c>
      <c r="Z138" s="104">
        <v>39.528501033782959</v>
      </c>
      <c r="AA138" s="104">
        <v>38.903999924659729</v>
      </c>
      <c r="AB138" s="104">
        <v>35.637999534606926</v>
      </c>
    </row>
    <row r="139" spans="1:28">
      <c r="A139" s="75" t="s">
        <v>40</v>
      </c>
      <c r="B139" s="74" t="s">
        <v>46</v>
      </c>
      <c r="C139" s="102" t="s">
        <v>193</v>
      </c>
      <c r="D139" s="102" t="s">
        <v>193</v>
      </c>
      <c r="E139" s="102" t="s">
        <v>193</v>
      </c>
      <c r="F139" s="102" t="s">
        <v>193</v>
      </c>
      <c r="G139" s="102" t="s">
        <v>193</v>
      </c>
      <c r="H139" s="102" t="s">
        <v>193</v>
      </c>
      <c r="I139" s="102" t="s">
        <v>193</v>
      </c>
      <c r="J139" s="102" t="s">
        <v>193</v>
      </c>
      <c r="K139" s="102" t="s">
        <v>193</v>
      </c>
      <c r="L139" s="102" t="s">
        <v>193</v>
      </c>
      <c r="M139" s="102">
        <v>2.774062424898148</v>
      </c>
      <c r="N139" s="102">
        <v>2.2091199774295092</v>
      </c>
      <c r="O139" s="102">
        <v>1.6323300264775751</v>
      </c>
      <c r="P139" s="102">
        <v>1.6949900202453141</v>
      </c>
      <c r="Q139" s="102">
        <v>2.0772624909877782</v>
      </c>
      <c r="R139" s="102">
        <v>2.9915749132633209</v>
      </c>
      <c r="S139" s="102">
        <v>1.95303500443697</v>
      </c>
      <c r="T139" s="102">
        <v>2.7479075267910962</v>
      </c>
      <c r="U139" s="102">
        <v>3.4464649558067322</v>
      </c>
      <c r="V139" s="102">
        <v>3.2868674695491791</v>
      </c>
      <c r="W139" s="102">
        <v>3.8550675883889198</v>
      </c>
      <c r="X139" s="102">
        <v>5.854609839618206</v>
      </c>
      <c r="Y139" s="102">
        <v>6.2805625945329666</v>
      </c>
      <c r="Z139" s="102">
        <v>7.3641349971294403</v>
      </c>
      <c r="AA139" s="102">
        <v>8.8122501522302628</v>
      </c>
      <c r="AB139" s="102">
        <v>9.0430951714515686</v>
      </c>
    </row>
    <row r="140" spans="1:28">
      <c r="A140" s="85" t="s">
        <v>27</v>
      </c>
      <c r="B140" s="74" t="s">
        <v>46</v>
      </c>
      <c r="C140" s="104">
        <v>138.5</v>
      </c>
      <c r="D140" s="105">
        <v>144.1</v>
      </c>
      <c r="E140" s="104">
        <v>156.19999999999999</v>
      </c>
      <c r="F140" s="104">
        <v>186.8</v>
      </c>
      <c r="G140" s="104">
        <v>192.1</v>
      </c>
      <c r="H140" s="105">
        <v>185</v>
      </c>
      <c r="I140" s="104">
        <v>176.1</v>
      </c>
      <c r="J140" s="104">
        <v>173.9</v>
      </c>
      <c r="K140" s="105">
        <v>159.9</v>
      </c>
      <c r="L140" s="105">
        <v>149.4</v>
      </c>
      <c r="M140" s="105">
        <v>152.5</v>
      </c>
      <c r="N140" s="104">
        <v>105.5</v>
      </c>
      <c r="O140" s="104">
        <v>128.62999820709231</v>
      </c>
      <c r="P140" s="104">
        <v>132.23000049591059</v>
      </c>
      <c r="Q140" s="105">
        <v>142.44000053405759</v>
      </c>
      <c r="R140" s="104">
        <v>132.25000286102301</v>
      </c>
      <c r="S140" s="104">
        <v>125.3699970245361</v>
      </c>
      <c r="T140" s="104">
        <v>135.5</v>
      </c>
      <c r="U140" s="105">
        <v>177.01999664306641</v>
      </c>
      <c r="V140" s="105">
        <v>299.98000335693359</v>
      </c>
      <c r="W140" s="104">
        <v>362.70000457763672</v>
      </c>
      <c r="X140" s="104">
        <v>404.45999908447271</v>
      </c>
      <c r="Y140" s="104">
        <v>503.20000076293951</v>
      </c>
      <c r="Z140" s="104">
        <v>574.52999114990234</v>
      </c>
      <c r="AA140" s="104">
        <v>597.71999359130859</v>
      </c>
      <c r="AB140" s="104">
        <v>592.75999450683594</v>
      </c>
    </row>
    <row r="141" spans="1:28">
      <c r="A141" s="85" t="s">
        <v>43</v>
      </c>
      <c r="B141" s="74" t="s">
        <v>46</v>
      </c>
      <c r="C141" s="102">
        <v>9</v>
      </c>
      <c r="D141" s="102">
        <v>13</v>
      </c>
      <c r="E141" s="102">
        <v>19</v>
      </c>
      <c r="F141" s="103">
        <v>32</v>
      </c>
      <c r="G141" s="102">
        <v>39</v>
      </c>
      <c r="H141" s="102">
        <v>46</v>
      </c>
      <c r="I141" s="102">
        <v>51</v>
      </c>
      <c r="J141" s="102">
        <v>49</v>
      </c>
      <c r="K141" s="102">
        <v>41</v>
      </c>
      <c r="L141" s="102">
        <v>44</v>
      </c>
      <c r="M141" s="102">
        <v>43</v>
      </c>
      <c r="N141" s="102">
        <v>37</v>
      </c>
      <c r="O141" s="102">
        <v>37</v>
      </c>
      <c r="P141" s="102">
        <v>40</v>
      </c>
      <c r="Q141" s="103">
        <v>42.3</v>
      </c>
      <c r="R141" s="102">
        <v>38.799999999999997</v>
      </c>
      <c r="S141" s="102">
        <v>38.799999999999997</v>
      </c>
      <c r="T141" s="102">
        <v>35.200000000000003</v>
      </c>
      <c r="U141" s="102">
        <v>33.6</v>
      </c>
      <c r="V141" s="102">
        <v>46.91</v>
      </c>
      <c r="W141" s="102">
        <v>51.5</v>
      </c>
      <c r="X141" s="102">
        <v>47</v>
      </c>
      <c r="Y141" s="102">
        <v>46.5</v>
      </c>
      <c r="Z141" s="102">
        <v>45.299999237060547</v>
      </c>
      <c r="AA141" s="102">
        <v>48.5</v>
      </c>
      <c r="AB141" s="102">
        <v>48.000000953674324</v>
      </c>
    </row>
    <row r="142" spans="1:28">
      <c r="A142" s="85" t="s">
        <v>58</v>
      </c>
      <c r="B142" s="74" t="s">
        <v>46</v>
      </c>
      <c r="C142" s="104" t="s">
        <v>193</v>
      </c>
      <c r="D142" s="104">
        <v>4.8159999176859856</v>
      </c>
      <c r="E142" s="104">
        <v>10.64300018548966</v>
      </c>
      <c r="F142" s="104">
        <v>16.014999866485599</v>
      </c>
      <c r="G142" s="104">
        <v>18.843999862670898</v>
      </c>
      <c r="H142" s="104">
        <v>14.39900016784668</v>
      </c>
      <c r="I142" s="104">
        <v>14.97000026702881</v>
      </c>
      <c r="J142" s="104">
        <v>13.7519998550415</v>
      </c>
      <c r="K142" s="104">
        <v>15.540999889373779</v>
      </c>
      <c r="L142" s="104">
        <v>12.764999866485599</v>
      </c>
      <c r="M142" s="104">
        <v>13.70400023460388</v>
      </c>
      <c r="N142" s="104">
        <v>9.2350001335144043</v>
      </c>
      <c r="O142" s="104">
        <v>10.68599992990494</v>
      </c>
      <c r="P142" s="104">
        <v>14.10899984836578</v>
      </c>
      <c r="Q142" s="104">
        <v>18.76800012588501</v>
      </c>
      <c r="R142" s="104">
        <v>22.164000034332279</v>
      </c>
      <c r="S142" s="104">
        <v>18.51500034332275</v>
      </c>
      <c r="T142" s="104">
        <v>19.74000000953674</v>
      </c>
      <c r="U142" s="104">
        <v>16.572999954223629</v>
      </c>
      <c r="V142" s="104">
        <v>17.759999752044681</v>
      </c>
      <c r="W142" s="104">
        <v>23.254999876022339</v>
      </c>
      <c r="X142" s="104">
        <v>22.261999845504761</v>
      </c>
      <c r="Y142" s="104">
        <v>21.49700045585632</v>
      </c>
      <c r="Z142" s="104">
        <v>21.305000066757199</v>
      </c>
      <c r="AA142" s="104">
        <v>23.849999904632568</v>
      </c>
      <c r="AB142" s="104">
        <v>30.276999950408939</v>
      </c>
    </row>
    <row r="143" spans="1:28">
      <c r="A143" s="85" t="s">
        <v>59</v>
      </c>
      <c r="B143" s="74" t="s">
        <v>46</v>
      </c>
      <c r="C143" s="102">
        <v>54</v>
      </c>
      <c r="D143" s="102">
        <v>37</v>
      </c>
      <c r="E143" s="102">
        <v>41</v>
      </c>
      <c r="F143" s="102">
        <v>38</v>
      </c>
      <c r="G143" s="102">
        <v>35</v>
      </c>
      <c r="H143" s="102">
        <v>39</v>
      </c>
      <c r="I143" s="102">
        <v>25</v>
      </c>
      <c r="J143" s="102">
        <v>24</v>
      </c>
      <c r="K143" s="102">
        <v>30</v>
      </c>
      <c r="L143" s="102">
        <v>31</v>
      </c>
      <c r="M143" s="103">
        <v>32</v>
      </c>
      <c r="N143" s="102">
        <v>34</v>
      </c>
      <c r="O143" s="102">
        <v>53</v>
      </c>
      <c r="P143" s="102">
        <v>53</v>
      </c>
      <c r="Q143" s="102">
        <v>47</v>
      </c>
      <c r="R143" s="102">
        <v>50</v>
      </c>
      <c r="S143" s="102">
        <v>56</v>
      </c>
      <c r="T143" s="102">
        <v>57</v>
      </c>
      <c r="U143" s="102">
        <v>73</v>
      </c>
      <c r="V143" s="102">
        <v>99</v>
      </c>
      <c r="W143" s="102">
        <v>98</v>
      </c>
      <c r="X143" s="102">
        <v>90</v>
      </c>
      <c r="Y143" s="102">
        <v>89</v>
      </c>
      <c r="Z143" s="102">
        <v>108</v>
      </c>
      <c r="AA143" s="102">
        <v>128</v>
      </c>
      <c r="AB143" s="102">
        <v>151</v>
      </c>
    </row>
    <row r="144" spans="1:28">
      <c r="A144" s="85" t="s">
        <v>60</v>
      </c>
      <c r="B144" s="74" t="s">
        <v>46</v>
      </c>
      <c r="C144" s="104">
        <v>218.7</v>
      </c>
      <c r="D144" s="104">
        <v>232</v>
      </c>
      <c r="E144" s="104">
        <v>243</v>
      </c>
      <c r="F144" s="105">
        <v>298</v>
      </c>
      <c r="G144" s="104">
        <v>274</v>
      </c>
      <c r="H144" s="104">
        <v>224</v>
      </c>
      <c r="I144" s="104">
        <v>208</v>
      </c>
      <c r="J144" s="104">
        <v>187</v>
      </c>
      <c r="K144" s="104">
        <v>159</v>
      </c>
      <c r="L144" s="104">
        <v>158</v>
      </c>
      <c r="M144" s="104">
        <v>140</v>
      </c>
      <c r="N144" s="104">
        <v>110</v>
      </c>
      <c r="O144" s="104">
        <v>125.0539989471436</v>
      </c>
      <c r="P144" s="104">
        <v>118.67299652099609</v>
      </c>
      <c r="Q144" s="104">
        <v>117.7830028533936</v>
      </c>
      <c r="R144" s="104">
        <v>106.41400051116941</v>
      </c>
      <c r="S144" s="104">
        <v>122.2409982681274</v>
      </c>
      <c r="T144" s="104">
        <v>139.85900020599371</v>
      </c>
      <c r="U144" s="104">
        <v>123.42200088500979</v>
      </c>
      <c r="V144" s="104">
        <v>203.30200099945071</v>
      </c>
      <c r="W144" s="104">
        <v>212.1960000991821</v>
      </c>
      <c r="X144" s="104">
        <v>211.3259992599487</v>
      </c>
      <c r="Y144" s="104">
        <v>218.92999839782721</v>
      </c>
      <c r="Z144" s="104">
        <v>215.35099983215329</v>
      </c>
      <c r="AA144" s="104">
        <v>195.25700378417969</v>
      </c>
      <c r="AB144" s="104">
        <v>163.25299835205081</v>
      </c>
    </row>
    <row r="145" spans="1:28">
      <c r="A145" s="85" t="s">
        <v>61</v>
      </c>
      <c r="B145" s="74" t="s">
        <v>46</v>
      </c>
      <c r="C145" s="102">
        <v>386</v>
      </c>
      <c r="D145" s="102">
        <v>472</v>
      </c>
      <c r="E145" s="102">
        <v>588</v>
      </c>
      <c r="F145" s="102">
        <v>541</v>
      </c>
      <c r="G145" s="103">
        <v>485</v>
      </c>
      <c r="H145" s="102">
        <v>425</v>
      </c>
      <c r="I145" s="102">
        <v>407</v>
      </c>
      <c r="J145" s="102">
        <v>369</v>
      </c>
      <c r="K145" s="102">
        <v>342</v>
      </c>
      <c r="L145" s="102">
        <v>366</v>
      </c>
      <c r="M145" s="103">
        <v>354</v>
      </c>
      <c r="N145" s="102">
        <v>459</v>
      </c>
      <c r="O145" s="102">
        <v>635</v>
      </c>
      <c r="P145" s="102">
        <v>714</v>
      </c>
      <c r="Q145" s="102">
        <v>682</v>
      </c>
      <c r="R145" s="102">
        <v>630</v>
      </c>
      <c r="S145" s="102">
        <v>596</v>
      </c>
      <c r="T145" s="102">
        <v>641</v>
      </c>
      <c r="U145" s="102">
        <v>803</v>
      </c>
      <c r="V145" s="102">
        <v>1488</v>
      </c>
      <c r="W145" s="102">
        <v>1662</v>
      </c>
      <c r="X145" s="102">
        <v>1579</v>
      </c>
      <c r="Y145" s="102">
        <v>1469</v>
      </c>
      <c r="Z145" s="102">
        <v>1341</v>
      </c>
      <c r="AA145" s="102">
        <v>1107</v>
      </c>
      <c r="AB145" s="102">
        <v>978</v>
      </c>
    </row>
    <row r="146" spans="1:28">
      <c r="A146" s="85" t="s">
        <v>254</v>
      </c>
      <c r="B146" s="74" t="s">
        <v>46</v>
      </c>
      <c r="C146" s="104">
        <v>1672.1008348220939</v>
      </c>
      <c r="D146" s="104">
        <v>1904.7554853168961</v>
      </c>
      <c r="E146" s="104">
        <v>2306.110629636561</v>
      </c>
      <c r="F146" s="104">
        <v>2551.1402213947799</v>
      </c>
      <c r="G146" s="104">
        <v>2600.0340678782131</v>
      </c>
      <c r="H146" s="104">
        <v>2596.321656270723</v>
      </c>
      <c r="I146" s="104">
        <v>2740.3370508132648</v>
      </c>
      <c r="J146" s="104">
        <v>2744.394599673376</v>
      </c>
      <c r="K146" s="104">
        <v>2820.501159025554</v>
      </c>
      <c r="L146" s="104">
        <v>2852.8758408878662</v>
      </c>
      <c r="M146" s="104">
        <v>2718.7057934051368</v>
      </c>
      <c r="N146" s="104">
        <v>2666.7904326323128</v>
      </c>
      <c r="O146" s="104">
        <v>2929.2996208389582</v>
      </c>
      <c r="P146" s="104">
        <v>2985.3724588150089</v>
      </c>
      <c r="Q146" s="104">
        <v>3138.9182068036048</v>
      </c>
      <c r="R146" s="104">
        <v>3120.1266484338048</v>
      </c>
      <c r="S146" s="104">
        <v>3032.1602228682641</v>
      </c>
      <c r="T146" s="104">
        <v>2921.930943054318</v>
      </c>
      <c r="U146" s="104">
        <v>3075.1565128533248</v>
      </c>
      <c r="V146" s="104">
        <v>4439.5998424610189</v>
      </c>
      <c r="W146" s="104">
        <v>4917.2239890750498</v>
      </c>
      <c r="X146" s="104">
        <v>4762.0302465666537</v>
      </c>
      <c r="Y146" s="104">
        <v>4891.2525624467298</v>
      </c>
      <c r="Z146" s="104">
        <v>4957.879086330533</v>
      </c>
      <c r="AA146" s="104">
        <v>4725.6192067749798</v>
      </c>
      <c r="AB146" s="104">
        <v>4561.6815922707319</v>
      </c>
    </row>
    <row r="147" spans="1:28">
      <c r="A147" s="75" t="s">
        <v>508</v>
      </c>
      <c r="B147" s="74" t="s">
        <v>46</v>
      </c>
      <c r="C147" s="102">
        <v>841.07783493844215</v>
      </c>
      <c r="D147" s="102">
        <v>941.59748521300503</v>
      </c>
      <c r="E147" s="102">
        <v>1179.3916299288021</v>
      </c>
      <c r="F147" s="102">
        <v>1397.851222911122</v>
      </c>
      <c r="G147" s="102">
        <v>1454.462066629615</v>
      </c>
      <c r="H147" s="102">
        <v>1454.7916535126969</v>
      </c>
      <c r="I147" s="102">
        <v>1614.0790491188241</v>
      </c>
      <c r="J147" s="102">
        <v>1670.880599857197</v>
      </c>
      <c r="K147" s="102">
        <v>1586.137158987169</v>
      </c>
      <c r="L147" s="102">
        <v>1528.0538408816669</v>
      </c>
      <c r="M147" s="102">
        <v>1424.1607942968219</v>
      </c>
      <c r="N147" s="102">
        <v>1278.7074308975789</v>
      </c>
      <c r="O147" s="102">
        <v>1309.1336234401051</v>
      </c>
      <c r="P147" s="102">
        <v>1267.736460650832</v>
      </c>
      <c r="Q147" s="102">
        <v>1534.396206645295</v>
      </c>
      <c r="R147" s="102">
        <v>1552.1946465283629</v>
      </c>
      <c r="S147" s="102">
        <v>1527.974223251641</v>
      </c>
      <c r="T147" s="102">
        <v>1427.474946544766</v>
      </c>
      <c r="U147" s="102">
        <v>1352.4315142971871</v>
      </c>
      <c r="V147" s="102">
        <v>1730.394848995596</v>
      </c>
      <c r="W147" s="102">
        <v>1948.3315377677679</v>
      </c>
      <c r="X147" s="102">
        <v>1993.3752488478419</v>
      </c>
      <c r="Y147" s="102">
        <v>2250.668966530412</v>
      </c>
      <c r="Z147" s="102">
        <v>2473.7262623608108</v>
      </c>
      <c r="AA147" s="102">
        <v>2486.3872050829232</v>
      </c>
      <c r="AB147" s="102">
        <v>2437.5315926969051</v>
      </c>
    </row>
    <row r="148" spans="1:28">
      <c r="A148" s="75" t="s">
        <v>509</v>
      </c>
      <c r="B148" s="74" t="s">
        <v>46</v>
      </c>
      <c r="C148" s="104">
        <v>840.85083494780008</v>
      </c>
      <c r="D148" s="104">
        <v>940.96848521979996</v>
      </c>
      <c r="E148" s="104">
        <v>1058.9396300000001</v>
      </c>
      <c r="F148" s="104">
        <v>1270.1087299999999</v>
      </c>
      <c r="G148" s="104">
        <v>1317.7927199999999</v>
      </c>
      <c r="H148" s="104">
        <v>1331.71147</v>
      </c>
      <c r="I148" s="104">
        <v>1492.3813299999999</v>
      </c>
      <c r="J148" s="104">
        <v>1556.9073000000001</v>
      </c>
      <c r="K148" s="104">
        <v>1472.7194599880791</v>
      </c>
      <c r="L148" s="104">
        <v>1383.8874099046329</v>
      </c>
      <c r="M148" s="104">
        <v>1261.1509789377451</v>
      </c>
      <c r="N148" s="104">
        <v>1106.6073498657349</v>
      </c>
      <c r="O148" s="104">
        <v>1123.0395208725929</v>
      </c>
      <c r="P148" s="104">
        <v>1064.8710556940439</v>
      </c>
      <c r="Q148" s="104">
        <v>1307.8526043754071</v>
      </c>
      <c r="R148" s="104">
        <v>1312.606471690536</v>
      </c>
      <c r="S148" s="104">
        <v>1334.987914997339</v>
      </c>
      <c r="T148" s="104">
        <v>1252.7678590312601</v>
      </c>
      <c r="U148" s="104">
        <v>1189.265467105806</v>
      </c>
      <c r="V148" s="104">
        <v>1501.619660861641</v>
      </c>
      <c r="W148" s="104">
        <v>1656.4036687687039</v>
      </c>
      <c r="X148" s="104">
        <v>1684.4702386781571</v>
      </c>
      <c r="Y148" s="104">
        <v>1916.8376091942489</v>
      </c>
      <c r="Z148" s="104">
        <v>2125.823681890965</v>
      </c>
      <c r="AA148" s="104">
        <v>2167.5104000009601</v>
      </c>
      <c r="AB148" s="104">
        <v>2156.7601648271079</v>
      </c>
    </row>
    <row r="149" spans="1:28">
      <c r="A149" s="75" t="s">
        <v>510</v>
      </c>
      <c r="B149" s="74" t="s">
        <v>46</v>
      </c>
      <c r="C149" s="102">
        <v>841.07783493844215</v>
      </c>
      <c r="D149" s="102">
        <v>941.59748521300503</v>
      </c>
      <c r="E149" s="102">
        <v>1179.3916299288021</v>
      </c>
      <c r="F149" s="102">
        <v>1397.851222911122</v>
      </c>
      <c r="G149" s="102">
        <v>1454.462066629615</v>
      </c>
      <c r="H149" s="102">
        <v>1454.7916535126969</v>
      </c>
      <c r="I149" s="102">
        <v>1614.0790491188241</v>
      </c>
      <c r="J149" s="102">
        <v>1670.880599857197</v>
      </c>
      <c r="K149" s="102">
        <v>1586.137158987169</v>
      </c>
      <c r="L149" s="102">
        <v>1528.0538408816669</v>
      </c>
      <c r="M149" s="102">
        <v>1485.543934108279</v>
      </c>
      <c r="N149" s="102">
        <v>1365.949333874808</v>
      </c>
      <c r="O149" s="102">
        <v>1400.1669925845299</v>
      </c>
      <c r="P149" s="102">
        <v>1351.878312660873</v>
      </c>
      <c r="Q149" s="102">
        <v>1624.4198711179199</v>
      </c>
      <c r="R149" s="102">
        <v>1634.357002457976</v>
      </c>
      <c r="S149" s="102">
        <v>1610.831627215445</v>
      </c>
      <c r="T149" s="102">
        <v>1501.8309393872321</v>
      </c>
      <c r="U149" s="102">
        <v>1427.412141436286</v>
      </c>
      <c r="V149" s="102">
        <v>1830.140276767999</v>
      </c>
      <c r="W149" s="102">
        <v>2080.2935775960691</v>
      </c>
      <c r="X149" s="102">
        <v>2129.9595154135818</v>
      </c>
      <c r="Y149" s="102">
        <v>2402.8521411144729</v>
      </c>
      <c r="Z149" s="102">
        <v>2644.836181499064</v>
      </c>
      <c r="AA149" s="102">
        <v>2658.3749377205968</v>
      </c>
      <c r="AB149" s="102">
        <v>2593.8266302533448</v>
      </c>
    </row>
    <row r="150" spans="1:28">
      <c r="A150" s="106" t="s">
        <v>540</v>
      </c>
    </row>
    <row r="151" spans="1:28">
      <c r="A151" s="106"/>
    </row>
    <row r="153" spans="1:28">
      <c r="A153" s="66" t="s">
        <v>245</v>
      </c>
    </row>
    <row r="154" spans="1:28">
      <c r="A154" s="1160" t="s">
        <v>246</v>
      </c>
      <c r="B154" s="1161"/>
      <c r="C154" s="1130" t="s">
        <v>251</v>
      </c>
      <c r="D154" s="1131"/>
      <c r="E154" s="1131"/>
      <c r="F154" s="1131"/>
      <c r="G154" s="1131"/>
      <c r="H154" s="1131"/>
      <c r="I154" s="1131"/>
      <c r="J154" s="1131"/>
      <c r="K154" s="1131"/>
      <c r="L154" s="1131"/>
      <c r="M154" s="1131"/>
      <c r="N154" s="1131"/>
      <c r="O154" s="1131"/>
      <c r="P154" s="1131"/>
      <c r="Q154" s="1131"/>
      <c r="R154" s="1131"/>
      <c r="S154" s="1131"/>
      <c r="T154" s="1131"/>
      <c r="U154" s="1131"/>
      <c r="V154" s="1131"/>
      <c r="W154" s="1131"/>
      <c r="X154" s="1131"/>
      <c r="Y154" s="1131"/>
      <c r="Z154" s="1131"/>
      <c r="AA154" s="1131"/>
      <c r="AB154" s="1132"/>
    </row>
    <row r="155" spans="1:28">
      <c r="A155" s="1160" t="s">
        <v>248</v>
      </c>
      <c r="B155" s="1161"/>
      <c r="C155" s="1130" t="s">
        <v>249</v>
      </c>
      <c r="D155" s="1131"/>
      <c r="E155" s="1131"/>
      <c r="F155" s="1131"/>
      <c r="G155" s="1131"/>
      <c r="H155" s="1131"/>
      <c r="I155" s="1131"/>
      <c r="J155" s="1131"/>
      <c r="K155" s="1131"/>
      <c r="L155" s="1131"/>
      <c r="M155" s="1131"/>
      <c r="N155" s="1131"/>
      <c r="O155" s="1131"/>
      <c r="P155" s="1131"/>
      <c r="Q155" s="1131"/>
      <c r="R155" s="1131"/>
      <c r="S155" s="1131"/>
      <c r="T155" s="1131"/>
      <c r="U155" s="1131"/>
      <c r="V155" s="1131"/>
      <c r="W155" s="1131"/>
      <c r="X155" s="1131"/>
      <c r="Y155" s="1131"/>
      <c r="Z155" s="1131"/>
      <c r="AA155" s="1131"/>
      <c r="AB155" s="1132"/>
    </row>
    <row r="156" spans="1:28">
      <c r="A156" s="1160" t="s">
        <v>252</v>
      </c>
      <c r="B156" s="1161"/>
      <c r="C156" s="1130" t="s">
        <v>253</v>
      </c>
      <c r="D156" s="1131"/>
      <c r="E156" s="1131"/>
      <c r="F156" s="1131"/>
      <c r="G156" s="1131"/>
      <c r="H156" s="1131"/>
      <c r="I156" s="1131"/>
      <c r="J156" s="1131"/>
      <c r="K156" s="1131"/>
      <c r="L156" s="1131"/>
      <c r="M156" s="1131"/>
      <c r="N156" s="1131"/>
      <c r="O156" s="1131"/>
      <c r="P156" s="1131"/>
      <c r="Q156" s="1131"/>
      <c r="R156" s="1131"/>
      <c r="S156" s="1131"/>
      <c r="T156" s="1131"/>
      <c r="U156" s="1131"/>
      <c r="V156" s="1131"/>
      <c r="W156" s="1131"/>
      <c r="X156" s="1131"/>
      <c r="Y156" s="1131"/>
      <c r="Z156" s="1131"/>
      <c r="AA156" s="1131"/>
      <c r="AB156" s="1132"/>
    </row>
    <row r="157" spans="1:28">
      <c r="A157" s="1160" t="s">
        <v>227</v>
      </c>
      <c r="B157" s="1161"/>
      <c r="C157" s="1130" t="s">
        <v>250</v>
      </c>
      <c r="D157" s="1131"/>
      <c r="E157" s="1131"/>
      <c r="F157" s="1131"/>
      <c r="G157" s="1131"/>
      <c r="H157" s="1131"/>
      <c r="I157" s="1131"/>
      <c r="J157" s="1131"/>
      <c r="K157" s="1131"/>
      <c r="L157" s="1131"/>
      <c r="M157" s="1131"/>
      <c r="N157" s="1131"/>
      <c r="O157" s="1131"/>
      <c r="P157" s="1131"/>
      <c r="Q157" s="1131"/>
      <c r="R157" s="1131"/>
      <c r="S157" s="1131"/>
      <c r="T157" s="1131"/>
      <c r="U157" s="1131"/>
      <c r="V157" s="1131"/>
      <c r="W157" s="1131"/>
      <c r="X157" s="1131"/>
      <c r="Y157" s="1131"/>
      <c r="Z157" s="1131"/>
      <c r="AA157" s="1131"/>
      <c r="AB157" s="1132"/>
    </row>
    <row r="158" spans="1:28">
      <c r="A158" s="1160" t="s">
        <v>187</v>
      </c>
      <c r="B158" s="1161"/>
      <c r="C158" s="1130" t="s">
        <v>530</v>
      </c>
      <c r="D158" s="1131"/>
      <c r="E158" s="1131"/>
      <c r="F158" s="1131"/>
      <c r="G158" s="1131"/>
      <c r="H158" s="1131"/>
      <c r="I158" s="1131"/>
      <c r="J158" s="1131"/>
      <c r="K158" s="1131"/>
      <c r="L158" s="1131"/>
      <c r="M158" s="1131"/>
      <c r="N158" s="1131"/>
      <c r="O158" s="1131"/>
      <c r="P158" s="1131"/>
      <c r="Q158" s="1131"/>
      <c r="R158" s="1131"/>
      <c r="S158" s="1131"/>
      <c r="T158" s="1131"/>
      <c r="U158" s="1131"/>
      <c r="V158" s="1131"/>
      <c r="W158" s="1131"/>
      <c r="X158" s="1131"/>
      <c r="Y158" s="1131"/>
      <c r="Z158" s="1131"/>
      <c r="AA158" s="1131"/>
      <c r="AB158" s="1132"/>
    </row>
    <row r="159" spans="1:28">
      <c r="A159" s="1128" t="s">
        <v>133</v>
      </c>
      <c r="B159" s="1129"/>
      <c r="C159" s="72" t="s">
        <v>188</v>
      </c>
      <c r="D159" s="72" t="s">
        <v>189</v>
      </c>
      <c r="E159" s="72" t="s">
        <v>190</v>
      </c>
      <c r="F159" s="72" t="s">
        <v>191</v>
      </c>
      <c r="G159" s="72" t="s">
        <v>192</v>
      </c>
      <c r="H159" s="72" t="s">
        <v>87</v>
      </c>
      <c r="I159" s="72" t="s">
        <v>88</v>
      </c>
      <c r="J159" s="72" t="s">
        <v>89</v>
      </c>
      <c r="K159" s="72" t="s">
        <v>90</v>
      </c>
      <c r="L159" s="72" t="s">
        <v>91</v>
      </c>
      <c r="M159" s="72" t="s">
        <v>92</v>
      </c>
      <c r="N159" s="72" t="s">
        <v>93</v>
      </c>
      <c r="O159" s="72" t="s">
        <v>94</v>
      </c>
      <c r="P159" s="72" t="s">
        <v>95</v>
      </c>
      <c r="Q159" s="72" t="s">
        <v>96</v>
      </c>
      <c r="R159" s="72" t="s">
        <v>97</v>
      </c>
      <c r="S159" s="72" t="s">
        <v>98</v>
      </c>
      <c r="T159" s="72" t="s">
        <v>99</v>
      </c>
      <c r="U159" s="72" t="s">
        <v>100</v>
      </c>
      <c r="V159" s="72" t="s">
        <v>101</v>
      </c>
      <c r="W159" s="72" t="s">
        <v>102</v>
      </c>
      <c r="X159" s="72" t="s">
        <v>103</v>
      </c>
      <c r="Y159" s="72" t="s">
        <v>104</v>
      </c>
      <c r="Z159" s="72" t="s">
        <v>125</v>
      </c>
      <c r="AA159" s="72" t="s">
        <v>136</v>
      </c>
      <c r="AB159" s="72" t="s">
        <v>505</v>
      </c>
    </row>
    <row r="160" spans="1:28">
      <c r="A160" s="73" t="s">
        <v>84</v>
      </c>
      <c r="B160" s="74" t="s">
        <v>46</v>
      </c>
      <c r="C160" s="74" t="s">
        <v>46</v>
      </c>
      <c r="D160" s="74" t="s">
        <v>46</v>
      </c>
      <c r="E160" s="74" t="s">
        <v>46</v>
      </c>
      <c r="F160" s="74" t="s">
        <v>46</v>
      </c>
      <c r="G160" s="74" t="s">
        <v>46</v>
      </c>
      <c r="H160" s="74" t="s">
        <v>46</v>
      </c>
      <c r="I160" s="74" t="s">
        <v>46</v>
      </c>
      <c r="J160" s="74" t="s">
        <v>46</v>
      </c>
      <c r="K160" s="74" t="s">
        <v>46</v>
      </c>
      <c r="L160" s="74" t="s">
        <v>46</v>
      </c>
      <c r="M160" s="74" t="s">
        <v>46</v>
      </c>
      <c r="N160" s="74" t="s">
        <v>46</v>
      </c>
      <c r="O160" s="74" t="s">
        <v>46</v>
      </c>
      <c r="P160" s="74" t="s">
        <v>46</v>
      </c>
      <c r="Q160" s="74" t="s">
        <v>46</v>
      </c>
      <c r="R160" s="74" t="s">
        <v>46</v>
      </c>
      <c r="S160" s="74" t="s">
        <v>46</v>
      </c>
      <c r="T160" s="74" t="s">
        <v>46</v>
      </c>
      <c r="U160" s="74" t="s">
        <v>46</v>
      </c>
      <c r="V160" s="74" t="s">
        <v>46</v>
      </c>
      <c r="W160" s="74" t="s">
        <v>46</v>
      </c>
      <c r="X160" s="74" t="s">
        <v>46</v>
      </c>
      <c r="Y160" s="74" t="s">
        <v>46</v>
      </c>
      <c r="Z160" s="74" t="s">
        <v>46</v>
      </c>
      <c r="AA160" s="74" t="s">
        <v>46</v>
      </c>
      <c r="AB160" s="74" t="s">
        <v>46</v>
      </c>
    </row>
    <row r="161" spans="1:28">
      <c r="A161" s="85" t="s">
        <v>45</v>
      </c>
      <c r="B161" s="74" t="s">
        <v>46</v>
      </c>
      <c r="C161" s="102">
        <v>583.18899999999996</v>
      </c>
      <c r="D161" s="102">
        <v>810.81399714946747</v>
      </c>
      <c r="E161" s="102">
        <v>915.34699499607086</v>
      </c>
      <c r="F161" s="102">
        <v>931.82699513435364</v>
      </c>
      <c r="G161" s="102">
        <v>848.34000432491302</v>
      </c>
      <c r="H161" s="102">
        <v>755.95500731468201</v>
      </c>
      <c r="I161" s="102">
        <v>769.5109977722168</v>
      </c>
      <c r="J161" s="102">
        <v>761.37800335884094</v>
      </c>
      <c r="K161" s="102">
        <v>706.56000113487244</v>
      </c>
      <c r="L161" s="102">
        <v>638.76499330997467</v>
      </c>
      <c r="M161" s="102">
        <v>595.28899621963501</v>
      </c>
      <c r="N161" s="103">
        <v>649.62500548362732</v>
      </c>
      <c r="O161" s="102">
        <v>623.53599905967712</v>
      </c>
      <c r="P161" s="102">
        <v>590.81400084495544</v>
      </c>
      <c r="Q161" s="102">
        <v>543.52999877929687</v>
      </c>
      <c r="R161" s="102">
        <v>521.646000623703</v>
      </c>
      <c r="S161" s="102">
        <v>505.69999814033508</v>
      </c>
      <c r="T161" s="102">
        <v>474.77700042724609</v>
      </c>
      <c r="U161" s="102">
        <v>471.80999755859381</v>
      </c>
      <c r="V161" s="102">
        <v>632.50000286102295</v>
      </c>
      <c r="W161" s="102">
        <v>601.06400156021118</v>
      </c>
      <c r="X161" s="102">
        <v>596.33999872207642</v>
      </c>
      <c r="Y161" s="102">
        <v>618.86000061035156</v>
      </c>
      <c r="Z161" s="102">
        <v>680.37000370025635</v>
      </c>
      <c r="AA161" s="102">
        <v>736.05999755859375</v>
      </c>
      <c r="AB161" s="102">
        <v>751.0700101852417</v>
      </c>
    </row>
    <row r="162" spans="1:28">
      <c r="A162" s="85" t="s">
        <v>37</v>
      </c>
      <c r="B162" s="74" t="s">
        <v>46</v>
      </c>
      <c r="C162" s="104" t="s">
        <v>193</v>
      </c>
      <c r="D162" s="104" t="s">
        <v>193</v>
      </c>
      <c r="E162" s="104" t="s">
        <v>193</v>
      </c>
      <c r="F162" s="104" t="s">
        <v>193</v>
      </c>
      <c r="G162" s="104">
        <v>133.90600000000001</v>
      </c>
      <c r="H162" s="104">
        <v>139.32900000000001</v>
      </c>
      <c r="I162" s="104">
        <v>155.40799999999999</v>
      </c>
      <c r="J162" s="104">
        <v>158.85400000000001</v>
      </c>
      <c r="K162" s="104">
        <v>159.59399999999999</v>
      </c>
      <c r="L162" s="105">
        <v>141.613</v>
      </c>
      <c r="M162" s="105">
        <v>133.761</v>
      </c>
      <c r="N162" s="104">
        <v>137.065</v>
      </c>
      <c r="O162" s="104">
        <v>156.15700000000001</v>
      </c>
      <c r="P162" s="105">
        <v>169.57499999999999</v>
      </c>
      <c r="Q162" s="104">
        <v>213.34000134468079</v>
      </c>
      <c r="R162" s="104">
        <v>223.08900111913681</v>
      </c>
      <c r="S162" s="104">
        <v>211.47099959850311</v>
      </c>
      <c r="T162" s="104">
        <v>200.0750019848347</v>
      </c>
      <c r="U162" s="104">
        <v>171.81599959731099</v>
      </c>
      <c r="V162" s="104">
        <v>222.6310017406941</v>
      </c>
      <c r="W162" s="104">
        <v>203.19000032544139</v>
      </c>
      <c r="X162" s="104">
        <v>193.42300060391429</v>
      </c>
      <c r="Y162" s="104">
        <v>208.5940014272928</v>
      </c>
      <c r="Z162" s="104">
        <v>231.08000332117081</v>
      </c>
      <c r="AA162" s="104">
        <v>244.24799910187721</v>
      </c>
      <c r="AB162" s="104">
        <v>251.48499858379361</v>
      </c>
    </row>
    <row r="163" spans="1:28">
      <c r="A163" s="85" t="s">
        <v>21</v>
      </c>
      <c r="B163" s="74" t="s">
        <v>46</v>
      </c>
      <c r="C163" s="102">
        <v>283.3443597593</v>
      </c>
      <c r="D163" s="102">
        <v>279.29605604450001</v>
      </c>
      <c r="E163" s="103">
        <v>270.76950000000011</v>
      </c>
      <c r="F163" s="102">
        <v>328.50150000000002</v>
      </c>
      <c r="G163" s="102">
        <v>399.92169999999999</v>
      </c>
      <c r="H163" s="102">
        <v>390.303</v>
      </c>
      <c r="I163" s="102">
        <v>396.48440000000011</v>
      </c>
      <c r="J163" s="102">
        <v>377.26400000000001</v>
      </c>
      <c r="K163" s="103">
        <v>396.31420000000003</v>
      </c>
      <c r="L163" s="103">
        <v>377.24054000000001</v>
      </c>
      <c r="M163" s="102">
        <v>308.322273939848</v>
      </c>
      <c r="N163" s="102">
        <v>286.95263868570328</v>
      </c>
      <c r="O163" s="102">
        <v>330.57821646332741</v>
      </c>
      <c r="P163" s="102">
        <v>362.29199501872063</v>
      </c>
      <c r="Q163" s="102">
        <v>379.14385759830481</v>
      </c>
      <c r="R163" s="102">
        <v>390.10616374015808</v>
      </c>
      <c r="S163" s="102">
        <v>382.95991897583008</v>
      </c>
      <c r="T163" s="102">
        <v>352.60333979129791</v>
      </c>
      <c r="U163" s="102">
        <v>332.98991966247559</v>
      </c>
      <c r="V163" s="102">
        <v>379.37828290462488</v>
      </c>
      <c r="W163" s="102">
        <v>405.53806364536291</v>
      </c>
      <c r="X163" s="102">
        <v>346.40378630161291</v>
      </c>
      <c r="Y163" s="102">
        <v>368.38796663284302</v>
      </c>
      <c r="Z163" s="102">
        <v>416.35240459442139</v>
      </c>
      <c r="AA163" s="102">
        <v>423.03933620452881</v>
      </c>
      <c r="AB163" s="102">
        <v>421.39048051834112</v>
      </c>
    </row>
    <row r="164" spans="1:28">
      <c r="A164" s="85" t="s">
        <v>47</v>
      </c>
      <c r="B164" s="74" t="s">
        <v>46</v>
      </c>
      <c r="C164" s="104">
        <v>1155.3</v>
      </c>
      <c r="D164" s="104">
        <v>1471.2</v>
      </c>
      <c r="E164" s="104">
        <v>1595.7</v>
      </c>
      <c r="F164" s="104">
        <v>1632</v>
      </c>
      <c r="G164" s="104">
        <v>1504.1</v>
      </c>
      <c r="H164" s="104">
        <v>1385.3</v>
      </c>
      <c r="I164" s="104">
        <v>1420.5</v>
      </c>
      <c r="J164" s="104">
        <v>1365.6</v>
      </c>
      <c r="K164" s="104">
        <v>1261.7</v>
      </c>
      <c r="L164" s="104">
        <v>1175.7</v>
      </c>
      <c r="M164" s="104">
        <v>1076.0999999999999</v>
      </c>
      <c r="N164" s="104">
        <v>1154.400016784668</v>
      </c>
      <c r="O164" s="104">
        <v>1261.3999862670901</v>
      </c>
      <c r="P164" s="104">
        <v>1273.599992752075</v>
      </c>
      <c r="Q164" s="104">
        <v>1222.499995231628</v>
      </c>
      <c r="R164" s="104">
        <v>1157.6999959945681</v>
      </c>
      <c r="S164" s="104">
        <v>1091.499996185303</v>
      </c>
      <c r="T164" s="104">
        <v>1064.199995040894</v>
      </c>
      <c r="U164" s="104">
        <v>1100.0999946594241</v>
      </c>
      <c r="V164" s="104">
        <v>1502.200008392334</v>
      </c>
      <c r="W164" s="104">
        <v>1461.700008392334</v>
      </c>
      <c r="X164" s="104">
        <v>1372.100008010864</v>
      </c>
      <c r="Y164" s="104">
        <v>1343.799991607666</v>
      </c>
      <c r="Z164" s="104">
        <v>1317.700012207031</v>
      </c>
      <c r="AA164" s="104">
        <v>1293.1000022888179</v>
      </c>
      <c r="AB164" s="104">
        <v>1297.4999980926509</v>
      </c>
    </row>
    <row r="165" spans="1:28">
      <c r="A165" s="85" t="s">
        <v>62</v>
      </c>
      <c r="B165" s="74" t="s">
        <v>46</v>
      </c>
      <c r="C165" s="102" t="s">
        <v>193</v>
      </c>
      <c r="D165" s="102" t="s">
        <v>193</v>
      </c>
      <c r="E165" s="102" t="s">
        <v>193</v>
      </c>
      <c r="F165" s="102" t="s">
        <v>193</v>
      </c>
      <c r="G165" s="102" t="s">
        <v>193</v>
      </c>
      <c r="H165" s="102" t="s">
        <v>193</v>
      </c>
      <c r="I165" s="102">
        <v>346.62400000000002</v>
      </c>
      <c r="J165" s="102">
        <v>342.221</v>
      </c>
      <c r="K165" s="102">
        <v>362.03800000000001</v>
      </c>
      <c r="L165" s="102">
        <v>568.37200000000007</v>
      </c>
      <c r="M165" s="102">
        <v>531.49499999999989</v>
      </c>
      <c r="N165" s="102">
        <v>532.09499999999991</v>
      </c>
      <c r="O165" s="102">
        <v>525.27599999999995</v>
      </c>
      <c r="P165" s="102">
        <v>511.86300000000011</v>
      </c>
      <c r="Q165" s="102">
        <v>542.56200000000001</v>
      </c>
      <c r="R165" s="102">
        <v>503.1640000000001</v>
      </c>
      <c r="S165" s="102">
        <v>507.51799999999997</v>
      </c>
      <c r="T165" s="102">
        <v>491.81599999999997</v>
      </c>
      <c r="U165" s="102">
        <v>555.74099999999987</v>
      </c>
      <c r="V165" s="102">
        <v>699.74300000000005</v>
      </c>
      <c r="W165" s="102">
        <v>621.76475000000005</v>
      </c>
      <c r="X165" s="102">
        <v>562.28000000000009</v>
      </c>
      <c r="Y165" s="102">
        <v>513.18799999999987</v>
      </c>
      <c r="Z165" s="102">
        <v>481.0679919719696</v>
      </c>
      <c r="AA165" s="102">
        <v>524.32999753952026</v>
      </c>
      <c r="AB165" s="102">
        <v>516.88899993896484</v>
      </c>
    </row>
    <row r="166" spans="1:28">
      <c r="A166" s="85" t="s">
        <v>23</v>
      </c>
      <c r="B166" s="74" t="s">
        <v>46</v>
      </c>
      <c r="C166" s="104" t="s">
        <v>193</v>
      </c>
      <c r="D166" s="104" t="s">
        <v>193</v>
      </c>
      <c r="E166" s="104" t="s">
        <v>193</v>
      </c>
      <c r="F166" s="104">
        <v>215.7603037250006</v>
      </c>
      <c r="G166" s="104">
        <v>218.6773699500007</v>
      </c>
      <c r="H166" s="104">
        <v>204.8516728000005</v>
      </c>
      <c r="I166" s="105">
        <v>198.30269140000061</v>
      </c>
      <c r="J166" s="105">
        <v>245.8420387750007</v>
      </c>
      <c r="K166" s="104">
        <v>331.62869772500062</v>
      </c>
      <c r="L166" s="104">
        <v>450.6133471500001</v>
      </c>
      <c r="M166" s="104">
        <v>452.80149730000062</v>
      </c>
      <c r="N166" s="104">
        <v>418.45919512500052</v>
      </c>
      <c r="O166" s="104">
        <v>374.83235770300001</v>
      </c>
      <c r="P166" s="104">
        <v>397.1</v>
      </c>
      <c r="Q166" s="104">
        <v>424.5</v>
      </c>
      <c r="R166" s="104">
        <v>408.4</v>
      </c>
      <c r="S166" s="104">
        <v>369.5</v>
      </c>
      <c r="T166" s="104">
        <v>275.57700000000011</v>
      </c>
      <c r="U166" s="104">
        <v>229.4</v>
      </c>
      <c r="V166" s="104">
        <v>351.71600000000001</v>
      </c>
      <c r="W166" s="104">
        <v>382.5750000000001</v>
      </c>
      <c r="X166" s="104">
        <v>352.48700000000002</v>
      </c>
      <c r="Y166" s="104">
        <v>364.529</v>
      </c>
      <c r="Z166" s="104">
        <v>367.53299880027771</v>
      </c>
      <c r="AA166" s="104">
        <v>322.4499990940094</v>
      </c>
      <c r="AB166" s="104">
        <v>266.84800124168402</v>
      </c>
    </row>
    <row r="167" spans="1:28">
      <c r="A167" s="85" t="s">
        <v>24</v>
      </c>
      <c r="B167" s="74" t="s">
        <v>46</v>
      </c>
      <c r="C167" s="102">
        <v>240.21156007120001</v>
      </c>
      <c r="D167" s="102">
        <v>261.8904516929</v>
      </c>
      <c r="E167" s="103">
        <v>260.65694000000002</v>
      </c>
      <c r="F167" s="102">
        <v>306.86847999999998</v>
      </c>
      <c r="G167" s="102">
        <v>221.58369999999999</v>
      </c>
      <c r="H167" s="102">
        <v>195.07812000000001</v>
      </c>
      <c r="I167" s="102">
        <v>191.55316999999999</v>
      </c>
      <c r="J167" s="102">
        <v>152.40960000000001</v>
      </c>
      <c r="K167" s="102">
        <v>141.28793999999999</v>
      </c>
      <c r="L167" s="102">
        <v>146.61373</v>
      </c>
      <c r="M167" s="102">
        <v>130.80603802204129</v>
      </c>
      <c r="N167" s="102">
        <v>131.58185178041461</v>
      </c>
      <c r="O167" s="102">
        <v>130.64809972047809</v>
      </c>
      <c r="P167" s="102">
        <v>154.31519019603729</v>
      </c>
      <c r="Q167" s="102">
        <v>159.0456591844559</v>
      </c>
      <c r="R167" s="102">
        <v>139.3669980764389</v>
      </c>
      <c r="S167" s="102">
        <v>113.6388250589371</v>
      </c>
      <c r="T167" s="102">
        <v>109.8927462100983</v>
      </c>
      <c r="U167" s="102">
        <v>101.10966950654981</v>
      </c>
      <c r="V167" s="102">
        <v>177.02817606925959</v>
      </c>
      <c r="W167" s="102">
        <v>217.77991473674771</v>
      </c>
      <c r="X167" s="102">
        <v>220.87996566295621</v>
      </c>
      <c r="Y167" s="102">
        <v>218.4119439125061</v>
      </c>
      <c r="Z167" s="102">
        <v>201.92873358726499</v>
      </c>
      <c r="AA167" s="102">
        <v>191.19509172439581</v>
      </c>
      <c r="AB167" s="102">
        <v>180.37579035758969</v>
      </c>
    </row>
    <row r="168" spans="1:28">
      <c r="A168" s="85" t="s">
        <v>26</v>
      </c>
      <c r="B168" s="74" t="s">
        <v>46</v>
      </c>
      <c r="C168" s="104">
        <v>5.1679999828338623</v>
      </c>
      <c r="D168" s="104">
        <v>11.966000035405161</v>
      </c>
      <c r="E168" s="104">
        <v>28.838000204414129</v>
      </c>
      <c r="F168" s="104">
        <v>48.909999772906303</v>
      </c>
      <c r="G168" s="104">
        <v>55.361000373959541</v>
      </c>
      <c r="H168" s="104">
        <v>67.370999425649643</v>
      </c>
      <c r="I168" s="104">
        <v>67.695999145507813</v>
      </c>
      <c r="J168" s="105">
        <v>65.738999590277672</v>
      </c>
      <c r="K168" s="104">
        <v>65.75300033390522</v>
      </c>
      <c r="L168" s="104">
        <v>80.010000109672546</v>
      </c>
      <c r="M168" s="105">
        <v>99.24399995803833</v>
      </c>
      <c r="N168" s="104">
        <v>86.979999840259552</v>
      </c>
      <c r="O168" s="104">
        <v>73.991000533103943</v>
      </c>
      <c r="P168" s="104">
        <v>69.292000234127045</v>
      </c>
      <c r="Q168" s="104">
        <v>67.329999536275864</v>
      </c>
      <c r="R168" s="104">
        <v>53.326999545097351</v>
      </c>
      <c r="S168" s="104">
        <v>40.416999846696847</v>
      </c>
      <c r="T168" s="104">
        <v>31.483000010251999</v>
      </c>
      <c r="U168" s="104">
        <v>37.351999849081039</v>
      </c>
      <c r="V168" s="104">
        <v>92.228999972343445</v>
      </c>
      <c r="W168" s="104">
        <v>113.2739982604981</v>
      </c>
      <c r="X168" s="104">
        <v>83.90700089931488</v>
      </c>
      <c r="Y168" s="104">
        <v>67.488000333309174</v>
      </c>
      <c r="Z168" s="104">
        <v>57.961000025272369</v>
      </c>
      <c r="AA168" s="104">
        <v>48.816999733448029</v>
      </c>
      <c r="AB168" s="104">
        <v>41.158999621868134</v>
      </c>
    </row>
    <row r="169" spans="1:28">
      <c r="A169" s="85" t="s">
        <v>42</v>
      </c>
      <c r="B169" s="74" t="s">
        <v>46</v>
      </c>
      <c r="C169" s="102">
        <v>80</v>
      </c>
      <c r="D169" s="102">
        <v>167</v>
      </c>
      <c r="E169" s="102">
        <v>293</v>
      </c>
      <c r="F169" s="102">
        <v>406</v>
      </c>
      <c r="G169" s="102">
        <v>409</v>
      </c>
      <c r="H169" s="102">
        <v>383</v>
      </c>
      <c r="I169" s="102">
        <v>363</v>
      </c>
      <c r="J169" s="102">
        <v>315</v>
      </c>
      <c r="K169" s="102">
        <v>289</v>
      </c>
      <c r="L169" s="103">
        <v>261</v>
      </c>
      <c r="M169" s="102">
        <v>254</v>
      </c>
      <c r="N169" s="102">
        <v>238</v>
      </c>
      <c r="O169" s="102">
        <v>236</v>
      </c>
      <c r="P169" s="102">
        <v>235</v>
      </c>
      <c r="Q169" s="102">
        <v>230</v>
      </c>
      <c r="R169" s="102">
        <v>221</v>
      </c>
      <c r="S169" s="102">
        <v>204</v>
      </c>
      <c r="T169" s="102">
        <v>184</v>
      </c>
      <c r="U169" s="102">
        <v>172</v>
      </c>
      <c r="V169" s="102">
        <v>222</v>
      </c>
      <c r="W169" s="102">
        <v>226</v>
      </c>
      <c r="X169" s="102">
        <v>209</v>
      </c>
      <c r="Y169" s="102">
        <v>206</v>
      </c>
      <c r="Z169" s="102">
        <v>219</v>
      </c>
      <c r="AA169" s="102">
        <v>230</v>
      </c>
      <c r="AB169" s="102">
        <v>251</v>
      </c>
    </row>
    <row r="170" spans="1:28">
      <c r="A170" s="85" t="s">
        <v>28</v>
      </c>
      <c r="B170" s="74" t="s">
        <v>46</v>
      </c>
      <c r="C170" s="104">
        <v>2258.0362597981998</v>
      </c>
      <c r="D170" s="104">
        <v>2229.6278571920998</v>
      </c>
      <c r="E170" s="104">
        <v>2512.3629999999998</v>
      </c>
      <c r="F170" s="104">
        <v>2810.1170000000002</v>
      </c>
      <c r="G170" s="104">
        <v>3149.1149999999989</v>
      </c>
      <c r="H170" s="104">
        <v>2973.9929999999999</v>
      </c>
      <c r="I170" s="104">
        <v>3145.8300000000008</v>
      </c>
      <c r="J170" s="104">
        <v>3201.9879999999998</v>
      </c>
      <c r="K170" s="104">
        <v>3098.0360000000001</v>
      </c>
      <c r="L170" s="104">
        <v>3126.2910000000002</v>
      </c>
      <c r="M170" s="104">
        <v>2631.408976078033</v>
      </c>
      <c r="N170" s="104">
        <v>2229.9020066261292</v>
      </c>
      <c r="O170" s="105">
        <v>2275.2100195884709</v>
      </c>
      <c r="P170" s="104">
        <v>2175.9784846305852</v>
      </c>
      <c r="Q170" s="104">
        <v>2294.7432489395142</v>
      </c>
      <c r="R170" s="104">
        <v>2318.7207779884338</v>
      </c>
      <c r="S170" s="104">
        <v>2319.1870188713069</v>
      </c>
      <c r="T170" s="104">
        <v>2119.7160015106201</v>
      </c>
      <c r="U170" s="104">
        <v>1966.878258228302</v>
      </c>
      <c r="V170" s="104">
        <v>2453.427027702332</v>
      </c>
      <c r="W170" s="104">
        <v>2501.1774644851689</v>
      </c>
      <c r="X170" s="104">
        <v>2486.6659955978389</v>
      </c>
      <c r="Y170" s="104">
        <v>2670.9049644470219</v>
      </c>
      <c r="Z170" s="104">
        <v>2817.7494525909419</v>
      </c>
      <c r="AA170" s="104">
        <v>3012.5094528198242</v>
      </c>
      <c r="AB170" s="104">
        <v>3038.6446762084961</v>
      </c>
    </row>
    <row r="171" spans="1:28">
      <c r="A171" s="85" t="s">
        <v>25</v>
      </c>
      <c r="B171" s="74" t="s">
        <v>46</v>
      </c>
      <c r="C171" s="102">
        <v>1446.53069501</v>
      </c>
      <c r="D171" s="103">
        <v>2201</v>
      </c>
      <c r="E171" s="102">
        <v>2612</v>
      </c>
      <c r="F171" s="102">
        <v>3110</v>
      </c>
      <c r="G171" s="102">
        <v>3315</v>
      </c>
      <c r="H171" s="102">
        <v>3197</v>
      </c>
      <c r="I171" s="102">
        <v>3502</v>
      </c>
      <c r="J171" s="102">
        <v>3901</v>
      </c>
      <c r="K171" s="103">
        <v>3688</v>
      </c>
      <c r="L171" s="102">
        <v>3327</v>
      </c>
      <c r="M171" s="102">
        <v>3062</v>
      </c>
      <c r="N171" s="102">
        <v>3107</v>
      </c>
      <c r="O171" s="102">
        <v>3394</v>
      </c>
      <c r="P171" s="102">
        <v>3659</v>
      </c>
      <c r="Q171" s="103">
        <v>4106</v>
      </c>
      <c r="R171" s="102">
        <v>4571</v>
      </c>
      <c r="S171" s="102">
        <v>4269</v>
      </c>
      <c r="T171" s="102">
        <v>3594</v>
      </c>
      <c r="U171" s="102">
        <v>3132</v>
      </c>
      <c r="V171" s="102">
        <v>3223</v>
      </c>
      <c r="W171" s="103">
        <v>2944</v>
      </c>
      <c r="X171" s="102">
        <v>2393</v>
      </c>
      <c r="Y171" s="102">
        <v>2213</v>
      </c>
      <c r="Z171" s="102">
        <v>2173</v>
      </c>
      <c r="AA171" s="102">
        <v>2080</v>
      </c>
      <c r="AB171" s="102">
        <v>1941.062019348145</v>
      </c>
    </row>
    <row r="172" spans="1:28">
      <c r="A172" s="85" t="s">
        <v>48</v>
      </c>
      <c r="B172" s="74" t="s">
        <v>46</v>
      </c>
      <c r="C172" s="104">
        <v>279.54004837299999</v>
      </c>
      <c r="D172" s="104">
        <v>299.62993786279998</v>
      </c>
      <c r="E172" s="105">
        <v>312.06778000000003</v>
      </c>
      <c r="F172" s="104">
        <v>365.31187999999997</v>
      </c>
      <c r="G172" s="104">
        <v>367.3996800000001</v>
      </c>
      <c r="H172" s="104">
        <v>379.73977000000002</v>
      </c>
      <c r="I172" s="104">
        <v>411.87101999999999</v>
      </c>
      <c r="J172" s="105">
        <v>406.95918</v>
      </c>
      <c r="K172" s="104">
        <v>476.65613999999988</v>
      </c>
      <c r="L172" s="104">
        <v>521.85928000000001</v>
      </c>
      <c r="M172" s="104">
        <v>522.50611186027527</v>
      </c>
      <c r="N172" s="104">
        <v>507.04574370384222</v>
      </c>
      <c r="O172" s="104">
        <v>491.36530661582952</v>
      </c>
      <c r="P172" s="104">
        <v>471.53370761871338</v>
      </c>
      <c r="Q172" s="104">
        <v>519.14580035209656</v>
      </c>
      <c r="R172" s="104">
        <v>492.17726314067841</v>
      </c>
      <c r="S172" s="104">
        <v>447.13447594642639</v>
      </c>
      <c r="T172" s="104">
        <v>417.34491944313049</v>
      </c>
      <c r="U172" s="104">
        <v>387.11897343397141</v>
      </c>
      <c r="V172" s="104">
        <v>483.97309696674353</v>
      </c>
      <c r="W172" s="104">
        <v>638.21870994567871</v>
      </c>
      <c r="X172" s="104">
        <v>879.84614372253418</v>
      </c>
      <c r="Y172" s="104">
        <v>1192.3652529716489</v>
      </c>
      <c r="Z172" s="104">
        <v>1324.9372186660769</v>
      </c>
      <c r="AA172" s="104">
        <v>1267.564843177795</v>
      </c>
      <c r="AB172" s="104">
        <v>1189.9694633483889</v>
      </c>
    </row>
    <row r="173" spans="1:28">
      <c r="A173" s="85" t="s">
        <v>34</v>
      </c>
      <c r="B173" s="74" t="s">
        <v>46</v>
      </c>
      <c r="C173" s="102" t="s">
        <v>193</v>
      </c>
      <c r="D173" s="102" t="s">
        <v>193</v>
      </c>
      <c r="E173" s="102">
        <v>441.70000398159033</v>
      </c>
      <c r="F173" s="102">
        <v>511.79999434947968</v>
      </c>
      <c r="G173" s="103">
        <v>443.80000352859503</v>
      </c>
      <c r="H173" s="102">
        <v>414.19999819993973</v>
      </c>
      <c r="I173" s="102">
        <v>397.90000420808792</v>
      </c>
      <c r="J173" s="102">
        <v>345.69999724626541</v>
      </c>
      <c r="K173" s="102">
        <v>310.3999970555306</v>
      </c>
      <c r="L173" s="102">
        <v>285.10000056028372</v>
      </c>
      <c r="M173" s="102">
        <v>263.19999966770411</v>
      </c>
      <c r="N173" s="102">
        <v>233.8000012636185</v>
      </c>
      <c r="O173" s="103">
        <v>238.59999889135361</v>
      </c>
      <c r="P173" s="102">
        <v>244.2999994754791</v>
      </c>
      <c r="Q173" s="102">
        <v>252.3999990522862</v>
      </c>
      <c r="R173" s="102">
        <v>303.20000129938131</v>
      </c>
      <c r="S173" s="102">
        <v>318.19999957084661</v>
      </c>
      <c r="T173" s="102">
        <v>311.9000016450882</v>
      </c>
      <c r="U173" s="102">
        <v>325.99999892711639</v>
      </c>
      <c r="V173" s="102">
        <v>417.4000027179718</v>
      </c>
      <c r="W173" s="102">
        <v>469.3000054359436</v>
      </c>
      <c r="X173" s="102">
        <v>465.79999136924738</v>
      </c>
      <c r="Y173" s="102">
        <v>472.30000352859503</v>
      </c>
      <c r="Z173" s="102">
        <v>440.29999995231628</v>
      </c>
      <c r="AA173" s="102">
        <v>342.70000290870672</v>
      </c>
      <c r="AB173" s="102">
        <v>306.97100019454962</v>
      </c>
    </row>
    <row r="174" spans="1:28">
      <c r="A174" s="85" t="s">
        <v>49</v>
      </c>
      <c r="B174" s="74" t="s">
        <v>46</v>
      </c>
      <c r="C174" s="104" t="s">
        <v>193</v>
      </c>
      <c r="D174" s="105">
        <v>3.5600000000000009</v>
      </c>
      <c r="E174" s="104">
        <v>5.8559999999999999</v>
      </c>
      <c r="F174" s="104">
        <v>7.2319999999999984</v>
      </c>
      <c r="G174" s="104">
        <v>7.4260000000000002</v>
      </c>
      <c r="H174" s="104">
        <v>7.0680000000000014</v>
      </c>
      <c r="I174" s="104">
        <v>5.2409999999999988</v>
      </c>
      <c r="J174" s="104">
        <v>5.3659999999999997</v>
      </c>
      <c r="K174" s="104">
        <v>3.9519999999999991</v>
      </c>
      <c r="L174" s="104">
        <v>2.88</v>
      </c>
      <c r="M174" s="104">
        <v>3.5139999999999998</v>
      </c>
      <c r="N174" s="105">
        <v>3.6300000000000008</v>
      </c>
      <c r="O174" s="104">
        <v>5.0410000000000004</v>
      </c>
      <c r="P174" s="105">
        <v>5.3650000000000002</v>
      </c>
      <c r="Q174" s="104">
        <v>4.8369999999999997</v>
      </c>
      <c r="R174" s="104">
        <v>4.2530000000000001</v>
      </c>
      <c r="S174" s="104">
        <v>5.1000000000000014</v>
      </c>
      <c r="T174" s="104">
        <v>4.0640000000000001</v>
      </c>
      <c r="U174" s="104">
        <v>5.4</v>
      </c>
      <c r="V174" s="104">
        <v>12.932</v>
      </c>
      <c r="W174" s="104">
        <v>13.4164925</v>
      </c>
      <c r="X174" s="104">
        <v>12.412000000000001</v>
      </c>
      <c r="Y174" s="104">
        <v>10.6290947</v>
      </c>
      <c r="Z174" s="104">
        <v>9.7259837090969086</v>
      </c>
      <c r="AA174" s="104">
        <v>9.1209999173879623</v>
      </c>
      <c r="AB174" s="104">
        <v>7.5540000349283218</v>
      </c>
    </row>
    <row r="175" spans="1:28">
      <c r="A175" s="85" t="s">
        <v>50</v>
      </c>
      <c r="B175" s="74" t="s">
        <v>46</v>
      </c>
      <c r="C175" s="102">
        <v>171.4</v>
      </c>
      <c r="D175" s="102">
        <v>197.3</v>
      </c>
      <c r="E175" s="102">
        <v>205.5</v>
      </c>
      <c r="F175" s="102">
        <v>219</v>
      </c>
      <c r="G175" s="102">
        <v>209.56</v>
      </c>
      <c r="H175" s="102">
        <v>176.61</v>
      </c>
      <c r="I175" s="102">
        <v>177.43</v>
      </c>
      <c r="J175" s="103">
        <v>158.16</v>
      </c>
      <c r="K175" s="103">
        <v>127.6000003218651</v>
      </c>
      <c r="L175" s="102">
        <v>101.9000008106232</v>
      </c>
      <c r="M175" s="102">
        <v>80.999999523162842</v>
      </c>
      <c r="N175" s="102">
        <v>69.600000575184822</v>
      </c>
      <c r="O175" s="102">
        <v>82.200000002980232</v>
      </c>
      <c r="P175" s="102">
        <v>87.199999660253525</v>
      </c>
      <c r="Q175" s="102">
        <v>88.499999523162842</v>
      </c>
      <c r="R175" s="102">
        <v>96.799998760223389</v>
      </c>
      <c r="S175" s="102">
        <v>98.800000786781311</v>
      </c>
      <c r="T175" s="102">
        <v>106.9999999403954</v>
      </c>
      <c r="U175" s="102">
        <v>130.90000069141391</v>
      </c>
      <c r="V175" s="102">
        <v>274.49999892711639</v>
      </c>
      <c r="W175" s="102">
        <v>304.29999709129328</v>
      </c>
      <c r="X175" s="102">
        <v>316.80000114440918</v>
      </c>
      <c r="Y175" s="102">
        <v>322.49999690055847</v>
      </c>
      <c r="Z175" s="102">
        <v>299.09999871253967</v>
      </c>
      <c r="AA175" s="102">
        <v>253.30000114440921</v>
      </c>
      <c r="AB175" s="102">
        <v>210.0999987125397</v>
      </c>
    </row>
    <row r="176" spans="1:28">
      <c r="A176" s="85" t="s">
        <v>63</v>
      </c>
      <c r="B176" s="74" t="s">
        <v>46</v>
      </c>
      <c r="C176" s="104">
        <v>227.56300073862079</v>
      </c>
      <c r="D176" s="104">
        <v>268.0720009803772</v>
      </c>
      <c r="E176" s="104">
        <v>297.64000427722931</v>
      </c>
      <c r="F176" s="104">
        <v>282.94300329685211</v>
      </c>
      <c r="G176" s="104">
        <v>230.64200043678281</v>
      </c>
      <c r="H176" s="104">
        <v>211.461997628212</v>
      </c>
      <c r="I176" s="104">
        <v>207.2589984536171</v>
      </c>
      <c r="J176" s="104">
        <v>243.3130007982254</v>
      </c>
      <c r="K176" s="104">
        <v>272.55500018596649</v>
      </c>
      <c r="L176" s="104">
        <v>293.45900321006781</v>
      </c>
      <c r="M176" s="104">
        <v>301.89200341701508</v>
      </c>
      <c r="N176" s="104">
        <v>331.08599662780762</v>
      </c>
      <c r="O176" s="104">
        <v>363.81100058555597</v>
      </c>
      <c r="P176" s="104">
        <v>390.80400323867798</v>
      </c>
      <c r="Q176" s="104">
        <v>384.65200066566467</v>
      </c>
      <c r="R176" s="104">
        <v>344.7139937877655</v>
      </c>
      <c r="S176" s="104">
        <v>332.09900116920471</v>
      </c>
      <c r="T176" s="104">
        <v>297.74599885940552</v>
      </c>
      <c r="U176" s="104">
        <v>249.47100114822391</v>
      </c>
      <c r="V176" s="104">
        <v>319.33299541473389</v>
      </c>
      <c r="W176" s="104">
        <v>290.27900075912481</v>
      </c>
      <c r="X176" s="104">
        <v>246.6040019989014</v>
      </c>
      <c r="Y176" s="104">
        <v>241.40000057220459</v>
      </c>
      <c r="Z176" s="104">
        <v>222.59999895095831</v>
      </c>
      <c r="AA176" s="104">
        <v>216.5390000343323</v>
      </c>
      <c r="AB176" s="104">
        <v>196.10500025749209</v>
      </c>
    </row>
    <row r="177" spans="1:28">
      <c r="A177" s="85" t="s">
        <v>29</v>
      </c>
      <c r="B177" s="74" t="s">
        <v>46</v>
      </c>
      <c r="C177" s="102">
        <v>2743</v>
      </c>
      <c r="D177" s="102">
        <v>2644</v>
      </c>
      <c r="E177" s="102">
        <v>2791</v>
      </c>
      <c r="F177" s="103">
        <v>2279</v>
      </c>
      <c r="G177" s="102">
        <v>2499</v>
      </c>
      <c r="H177" s="102">
        <v>2628</v>
      </c>
      <c r="I177" s="102">
        <v>2643</v>
      </c>
      <c r="J177" s="102">
        <v>2674</v>
      </c>
      <c r="K177" s="102">
        <v>2736</v>
      </c>
      <c r="L177" s="102">
        <v>2660</v>
      </c>
      <c r="M177" s="102">
        <v>2486.5550000000012</v>
      </c>
      <c r="N177" s="102">
        <v>2259.2860000000001</v>
      </c>
      <c r="O177" s="102">
        <v>2154</v>
      </c>
      <c r="P177" s="103">
        <v>2087.2020000000002</v>
      </c>
      <c r="Q177" s="103">
        <v>1938.2649841308589</v>
      </c>
      <c r="R177" s="102">
        <v>1872.982980728149</v>
      </c>
      <c r="S177" s="102">
        <v>1649.34801197052</v>
      </c>
      <c r="T177" s="102">
        <v>1478.399021625519</v>
      </c>
      <c r="U177" s="102">
        <v>1657.899003505707</v>
      </c>
      <c r="V177" s="102">
        <v>1902.6040163040161</v>
      </c>
      <c r="W177" s="102">
        <v>2051.3249764442439</v>
      </c>
      <c r="X177" s="102">
        <v>2057.157000541687</v>
      </c>
      <c r="Y177" s="102">
        <v>2683.2379961013789</v>
      </c>
      <c r="Z177" s="102">
        <v>3060.9579753875728</v>
      </c>
      <c r="AA177" s="102">
        <v>3229.780015945435</v>
      </c>
      <c r="AB177" s="102">
        <v>3024.3050079345699</v>
      </c>
    </row>
    <row r="178" spans="1:28">
      <c r="A178" s="85" t="s">
        <v>51</v>
      </c>
      <c r="B178" s="74" t="s">
        <v>46</v>
      </c>
      <c r="C178" s="104">
        <v>1310</v>
      </c>
      <c r="D178" s="104">
        <v>1310</v>
      </c>
      <c r="E178" s="104">
        <v>1370</v>
      </c>
      <c r="F178" s="104">
        <v>1630</v>
      </c>
      <c r="G178" s="104">
        <v>1860</v>
      </c>
      <c r="H178" s="104">
        <v>2030</v>
      </c>
      <c r="I178" s="104">
        <v>2200</v>
      </c>
      <c r="J178" s="104">
        <v>2220</v>
      </c>
      <c r="K178" s="104">
        <v>2680</v>
      </c>
      <c r="L178" s="104">
        <v>3070</v>
      </c>
      <c r="M178" s="104">
        <v>3110</v>
      </c>
      <c r="N178" s="104">
        <v>3280</v>
      </c>
      <c r="O178" s="104">
        <v>3500</v>
      </c>
      <c r="P178" s="104">
        <v>3360</v>
      </c>
      <c r="Q178" s="104">
        <v>3020</v>
      </c>
      <c r="R178" s="104">
        <v>2840</v>
      </c>
      <c r="S178" s="104">
        <v>2630</v>
      </c>
      <c r="T178" s="104">
        <v>2480</v>
      </c>
      <c r="U178" s="104">
        <v>2530</v>
      </c>
      <c r="V178" s="104">
        <v>3180</v>
      </c>
      <c r="W178" s="104">
        <v>3180</v>
      </c>
      <c r="X178" s="104">
        <v>2710</v>
      </c>
      <c r="Y178" s="104">
        <v>2710</v>
      </c>
      <c r="Z178" s="104">
        <v>2520</v>
      </c>
      <c r="AA178" s="104">
        <v>2220</v>
      </c>
      <c r="AB178" s="104">
        <v>2060</v>
      </c>
    </row>
    <row r="179" spans="1:28">
      <c r="A179" s="85" t="s">
        <v>52</v>
      </c>
      <c r="B179" s="74" t="s">
        <v>46</v>
      </c>
      <c r="C179" s="102">
        <v>454</v>
      </c>
      <c r="D179" s="102">
        <v>460</v>
      </c>
      <c r="E179" s="102">
        <v>490</v>
      </c>
      <c r="F179" s="102">
        <v>569</v>
      </c>
      <c r="G179" s="102">
        <v>503</v>
      </c>
      <c r="H179" s="102">
        <v>429</v>
      </c>
      <c r="I179" s="102">
        <v>434</v>
      </c>
      <c r="J179" s="102">
        <v>564</v>
      </c>
      <c r="K179" s="102">
        <v>1478</v>
      </c>
      <c r="L179" s="103">
        <v>1365</v>
      </c>
      <c r="M179" s="102">
        <v>972.5</v>
      </c>
      <c r="N179" s="102">
        <v>894.3</v>
      </c>
      <c r="O179" s="102">
        <v>745.4</v>
      </c>
      <c r="P179" s="102">
        <v>812.6</v>
      </c>
      <c r="Q179" s="102">
        <v>851.2</v>
      </c>
      <c r="R179" s="103">
        <v>876.80000000000018</v>
      </c>
      <c r="S179" s="102">
        <v>815</v>
      </c>
      <c r="T179" s="102">
        <v>773</v>
      </c>
      <c r="U179" s="102">
        <v>761</v>
      </c>
      <c r="V179" s="102">
        <v>872</v>
      </c>
      <c r="W179" s="102">
        <v>884</v>
      </c>
      <c r="X179" s="102">
        <v>817.4</v>
      </c>
      <c r="Y179" s="102">
        <v>781.80000000000007</v>
      </c>
      <c r="Z179" s="102">
        <v>777.89999675750732</v>
      </c>
      <c r="AA179" s="102">
        <v>894.59999227523804</v>
      </c>
      <c r="AB179" s="102">
        <v>927.30001258850098</v>
      </c>
    </row>
    <row r="180" spans="1:28">
      <c r="A180" s="75" t="s">
        <v>31</v>
      </c>
      <c r="B180" s="74" t="s">
        <v>46</v>
      </c>
      <c r="C180" s="104" t="s">
        <v>193</v>
      </c>
      <c r="D180" s="104" t="s">
        <v>193</v>
      </c>
      <c r="E180" s="104" t="s">
        <v>193</v>
      </c>
      <c r="F180" s="104" t="s">
        <v>193</v>
      </c>
      <c r="G180" s="104" t="s">
        <v>193</v>
      </c>
      <c r="H180" s="104" t="s">
        <v>193</v>
      </c>
      <c r="I180" s="104" t="s">
        <v>193</v>
      </c>
      <c r="J180" s="104" t="s">
        <v>193</v>
      </c>
      <c r="K180" s="104" t="s">
        <v>193</v>
      </c>
      <c r="L180" s="104" t="s">
        <v>193</v>
      </c>
      <c r="M180" s="104">
        <v>155.30563080310819</v>
      </c>
      <c r="N180" s="104">
        <v>148.03324627876279</v>
      </c>
      <c r="O180" s="104">
        <v>133.9664900302887</v>
      </c>
      <c r="P180" s="104">
        <v>125.56085121631619</v>
      </c>
      <c r="Q180" s="104">
        <v>126.96344256401061</v>
      </c>
      <c r="R180" s="104">
        <v>106.5235733985901</v>
      </c>
      <c r="S180" s="104">
        <v>77.01092004776001</v>
      </c>
      <c r="T180" s="104">
        <v>67.000327527523041</v>
      </c>
      <c r="U180" s="104">
        <v>88.093914210796356</v>
      </c>
      <c r="V180" s="104">
        <v>191.96056008338931</v>
      </c>
      <c r="W180" s="104">
        <v>204.7527174949646</v>
      </c>
      <c r="X180" s="104">
        <v>166.15126240253451</v>
      </c>
      <c r="Y180" s="104">
        <v>154.36917769908911</v>
      </c>
      <c r="Z180" s="104">
        <v>119.3646235466003</v>
      </c>
      <c r="AA180" s="104">
        <v>107.1559502482414</v>
      </c>
      <c r="AB180" s="104">
        <v>97.262522399425507</v>
      </c>
    </row>
    <row r="181" spans="1:28">
      <c r="A181" s="85" t="s">
        <v>33</v>
      </c>
      <c r="B181" s="74" t="s">
        <v>46</v>
      </c>
      <c r="C181" s="102">
        <v>2.5750198580000001</v>
      </c>
      <c r="D181" s="102">
        <v>2.4384898142</v>
      </c>
      <c r="E181" s="103">
        <v>3.3699400000000002</v>
      </c>
      <c r="F181" s="102">
        <v>3.9154499999999999</v>
      </c>
      <c r="G181" s="102">
        <v>5.9304800000000002</v>
      </c>
      <c r="H181" s="102">
        <v>4.8662600000000014</v>
      </c>
      <c r="I181" s="102">
        <v>5.6095600000000001</v>
      </c>
      <c r="J181" s="102">
        <v>4.3821399999999997</v>
      </c>
      <c r="K181" s="102">
        <v>4.8476900000000001</v>
      </c>
      <c r="L181" s="102">
        <v>4.24796</v>
      </c>
      <c r="M181" s="102">
        <v>4.343930009752512</v>
      </c>
      <c r="N181" s="102">
        <v>3.406540010124445</v>
      </c>
      <c r="O181" s="103">
        <v>5.0659801140427589</v>
      </c>
      <c r="P181" s="103">
        <v>7.1370500102639198</v>
      </c>
      <c r="Q181" s="102">
        <v>10.15248997323215</v>
      </c>
      <c r="R181" s="102">
        <v>9.0958099812269211</v>
      </c>
      <c r="S181" s="102">
        <v>9.7001699954271317</v>
      </c>
      <c r="T181" s="102">
        <v>8.5975025072693825</v>
      </c>
      <c r="U181" s="102">
        <v>10.76042003184557</v>
      </c>
      <c r="V181" s="102">
        <v>11.68190247192979</v>
      </c>
      <c r="W181" s="102">
        <v>10.05547750741243</v>
      </c>
      <c r="X181" s="102">
        <v>11.54281247407198</v>
      </c>
      <c r="Y181" s="102">
        <v>12.79156240448356</v>
      </c>
      <c r="Z181" s="102">
        <v>14.82611775398254</v>
      </c>
      <c r="AA181" s="102">
        <v>15.187287364155051</v>
      </c>
      <c r="AB181" s="102">
        <v>18.34018242359161</v>
      </c>
    </row>
    <row r="182" spans="1:28">
      <c r="A182" s="85" t="s">
        <v>53</v>
      </c>
      <c r="B182" s="74" t="s">
        <v>46</v>
      </c>
      <c r="C182" s="104" t="s">
        <v>193</v>
      </c>
      <c r="D182" s="104">
        <v>908.79998874664307</v>
      </c>
      <c r="E182" s="105">
        <v>952.80000174045563</v>
      </c>
      <c r="F182" s="104">
        <v>1020.699993848801</v>
      </c>
      <c r="G182" s="105">
        <v>1391.199983358383</v>
      </c>
      <c r="H182" s="104">
        <v>2354.3000011444092</v>
      </c>
      <c r="I182" s="104">
        <v>1839.9000012874601</v>
      </c>
      <c r="J182" s="104">
        <v>1476.099992752075</v>
      </c>
      <c r="K182" s="104">
        <v>1323.099997907877</v>
      </c>
      <c r="L182" s="104">
        <v>927.99999570846558</v>
      </c>
      <c r="M182" s="105">
        <v>978.3999992609024</v>
      </c>
      <c r="N182" s="104">
        <v>971.40000367164612</v>
      </c>
      <c r="O182" s="104">
        <v>1128.899990439415</v>
      </c>
      <c r="P182" s="104">
        <v>1177.7999932765961</v>
      </c>
      <c r="Q182" s="104">
        <v>1511.799994707108</v>
      </c>
      <c r="R182" s="104">
        <v>1471.339985370636</v>
      </c>
      <c r="S182" s="104">
        <v>1381.6029920578001</v>
      </c>
      <c r="T182" s="104">
        <v>1500.834992647171</v>
      </c>
      <c r="U182" s="104">
        <v>1592.39500617981</v>
      </c>
      <c r="V182" s="104">
        <v>2393.571005821228</v>
      </c>
      <c r="W182" s="104">
        <v>2501.334983348846</v>
      </c>
      <c r="X182" s="104">
        <v>2559.2320017814641</v>
      </c>
      <c r="Y182" s="104">
        <v>2435.7940082550049</v>
      </c>
      <c r="Z182" s="104">
        <v>2554.7959957122798</v>
      </c>
      <c r="AA182" s="104">
        <v>2509.556991577148</v>
      </c>
      <c r="AB182" s="104">
        <v>2261.699976921082</v>
      </c>
    </row>
    <row r="183" spans="1:28">
      <c r="A183" s="85" t="s">
        <v>36</v>
      </c>
      <c r="B183" s="74" t="s">
        <v>46</v>
      </c>
      <c r="C183" s="102">
        <v>510</v>
      </c>
      <c r="D183" s="102">
        <v>487</v>
      </c>
      <c r="E183" s="102">
        <v>383</v>
      </c>
      <c r="F183" s="102">
        <v>434</v>
      </c>
      <c r="G183" s="102">
        <v>489</v>
      </c>
      <c r="H183" s="102">
        <v>522</v>
      </c>
      <c r="I183" s="102">
        <v>478</v>
      </c>
      <c r="J183" s="102">
        <v>415</v>
      </c>
      <c r="K183" s="102">
        <v>334</v>
      </c>
      <c r="L183" s="102">
        <v>278</v>
      </c>
      <c r="M183" s="102">
        <v>245</v>
      </c>
      <c r="N183" s="102">
        <v>202</v>
      </c>
      <c r="O183" s="102">
        <v>253</v>
      </c>
      <c r="P183" s="102">
        <v>338</v>
      </c>
      <c r="Q183" s="102">
        <v>415</v>
      </c>
      <c r="R183" s="102">
        <v>437</v>
      </c>
      <c r="S183" s="102">
        <v>361</v>
      </c>
      <c r="T183" s="102">
        <v>306</v>
      </c>
      <c r="U183" s="102">
        <v>262</v>
      </c>
      <c r="V183" s="102">
        <v>323</v>
      </c>
      <c r="W183" s="102">
        <v>386</v>
      </c>
      <c r="X183" s="102">
        <v>383</v>
      </c>
      <c r="Y183" s="102">
        <v>459.96699999999998</v>
      </c>
      <c r="Z183" s="102">
        <v>590.26900291442871</v>
      </c>
      <c r="AA183" s="102">
        <v>596.53653240203857</v>
      </c>
      <c r="AB183" s="102">
        <v>603.52000045776367</v>
      </c>
    </row>
    <row r="184" spans="1:28">
      <c r="A184" s="85" t="s">
        <v>54</v>
      </c>
      <c r="B184" s="74" t="s">
        <v>46</v>
      </c>
      <c r="C184" s="104">
        <v>132.59999936819079</v>
      </c>
      <c r="D184" s="104">
        <v>178.69999995827681</v>
      </c>
      <c r="E184" s="104">
        <v>180.49999967962501</v>
      </c>
      <c r="F184" s="104">
        <v>167.59999859333041</v>
      </c>
      <c r="G184" s="104">
        <v>146.60000029206279</v>
      </c>
      <c r="H184" s="104">
        <v>116.19999849796299</v>
      </c>
      <c r="I184" s="104">
        <v>116.6000005304813</v>
      </c>
      <c r="J184" s="104">
        <v>128.60000076889989</v>
      </c>
      <c r="K184" s="105">
        <v>145.1999999284744</v>
      </c>
      <c r="L184" s="104">
        <v>132.9999997019768</v>
      </c>
      <c r="M184" s="104">
        <v>116.99999892711639</v>
      </c>
      <c r="N184" s="104">
        <v>105.5999995470047</v>
      </c>
      <c r="O184" s="104">
        <v>105.600000500679</v>
      </c>
      <c r="P184" s="104">
        <v>96.899999856948853</v>
      </c>
      <c r="Q184" s="104">
        <v>83.999999761581421</v>
      </c>
      <c r="R184" s="104">
        <v>81.599999904632568</v>
      </c>
      <c r="S184" s="104">
        <v>84.300000071525574</v>
      </c>
      <c r="T184" s="104">
        <v>81.799999952316284</v>
      </c>
      <c r="U184" s="104">
        <v>93.600000143051147</v>
      </c>
      <c r="V184" s="104">
        <v>138.89999985694891</v>
      </c>
      <c r="W184" s="104">
        <v>149.4999988079071</v>
      </c>
      <c r="X184" s="104">
        <v>150.1000001430512</v>
      </c>
      <c r="Y184" s="104">
        <v>160.70000028610229</v>
      </c>
      <c r="Z184" s="104">
        <v>146.69999933242801</v>
      </c>
      <c r="AA184" s="104">
        <v>138.59999942779541</v>
      </c>
      <c r="AB184" s="104">
        <v>141.9000000953674</v>
      </c>
    </row>
    <row r="185" spans="1:28">
      <c r="A185" s="85" t="s">
        <v>55</v>
      </c>
      <c r="B185" s="74" t="s">
        <v>46</v>
      </c>
      <c r="C185" s="102">
        <v>112</v>
      </c>
      <c r="D185" s="102">
        <v>114</v>
      </c>
      <c r="E185" s="102">
        <v>125</v>
      </c>
      <c r="F185" s="102">
        <v>126</v>
      </c>
      <c r="G185" s="102">
        <v>114</v>
      </c>
      <c r="H185" s="103">
        <v>106.5</v>
      </c>
      <c r="I185" s="103">
        <v>107.2</v>
      </c>
      <c r="J185" s="102">
        <v>89</v>
      </c>
      <c r="K185" s="102">
        <v>74</v>
      </c>
      <c r="L185" s="102">
        <v>74</v>
      </c>
      <c r="M185" s="102">
        <v>80</v>
      </c>
      <c r="N185" s="102">
        <v>81</v>
      </c>
      <c r="O185" s="102">
        <v>93</v>
      </c>
      <c r="P185" s="102">
        <v>105</v>
      </c>
      <c r="Q185" s="102">
        <v>104</v>
      </c>
      <c r="R185" s="102">
        <v>109.782</v>
      </c>
      <c r="S185" s="102">
        <v>83.1</v>
      </c>
      <c r="T185" s="102">
        <v>62.800000000000011</v>
      </c>
      <c r="U185" s="102">
        <v>67.099999999999994</v>
      </c>
      <c r="V185" s="102">
        <v>81</v>
      </c>
      <c r="W185" s="102">
        <v>93.4</v>
      </c>
      <c r="X185" s="102">
        <v>85.399999999999991</v>
      </c>
      <c r="Y185" s="102">
        <v>85.7</v>
      </c>
      <c r="Z185" s="102">
        <v>94.099999487400055</v>
      </c>
      <c r="AA185" s="102">
        <v>95.499999403953552</v>
      </c>
      <c r="AB185" s="102">
        <v>120.6999995708466</v>
      </c>
    </row>
    <row r="186" spans="1:28">
      <c r="A186" s="85" t="s">
        <v>38</v>
      </c>
      <c r="B186" s="74" t="s">
        <v>46</v>
      </c>
      <c r="C186" s="104" t="s">
        <v>193</v>
      </c>
      <c r="D186" s="104" t="s">
        <v>193</v>
      </c>
      <c r="E186" s="105">
        <v>2314.25</v>
      </c>
      <c r="F186" s="104">
        <v>2414</v>
      </c>
      <c r="G186" s="104">
        <v>2462.5</v>
      </c>
      <c r="H186" s="104">
        <v>2267.5</v>
      </c>
      <c r="I186" s="104">
        <v>2102.2222222222222</v>
      </c>
      <c r="J186" s="104">
        <v>1908.3888888888901</v>
      </c>
      <c r="K186" s="104">
        <v>1685.307000637054</v>
      </c>
      <c r="L186" s="105">
        <v>2130</v>
      </c>
      <c r="M186" s="105">
        <v>2771</v>
      </c>
      <c r="N186" s="104">
        <v>3162</v>
      </c>
      <c r="O186" s="105">
        <v>3421.9</v>
      </c>
      <c r="P186" s="104">
        <v>3324</v>
      </c>
      <c r="Q186" s="104">
        <v>3223</v>
      </c>
      <c r="R186" s="104">
        <v>3038.9</v>
      </c>
      <c r="S186" s="104">
        <v>2340.5</v>
      </c>
      <c r="T186" s="104">
        <v>1614.1</v>
      </c>
      <c r="U186" s="104">
        <v>1207</v>
      </c>
      <c r="V186" s="104">
        <v>1409.1</v>
      </c>
      <c r="W186" s="104">
        <v>1645.4</v>
      </c>
      <c r="X186" s="104">
        <v>1655.5</v>
      </c>
      <c r="Y186" s="104">
        <v>1745.3</v>
      </c>
      <c r="Z186" s="104">
        <v>1788.099990844727</v>
      </c>
      <c r="AA186" s="104">
        <v>1561.9000015258789</v>
      </c>
      <c r="AB186" s="104">
        <v>1299.8408374786379</v>
      </c>
    </row>
    <row r="187" spans="1:28">
      <c r="A187" s="85" t="s">
        <v>56</v>
      </c>
      <c r="B187" s="74" t="s">
        <v>46</v>
      </c>
      <c r="C187" s="102">
        <v>225.2</v>
      </c>
      <c r="D187" s="103">
        <v>203.6</v>
      </c>
      <c r="E187" s="102">
        <v>191.1</v>
      </c>
      <c r="F187" s="102">
        <v>255.5</v>
      </c>
      <c r="G187" s="102">
        <v>320.49999999999989</v>
      </c>
      <c r="H187" s="102">
        <v>337.1</v>
      </c>
      <c r="I187" s="102">
        <v>342.7000000000001</v>
      </c>
      <c r="J187" s="103">
        <v>322.39999999999998</v>
      </c>
      <c r="K187" s="103">
        <v>251.20000076293951</v>
      </c>
      <c r="L187" s="102">
        <v>225.1999990940094</v>
      </c>
      <c r="M187" s="102">
        <v>205.5000030994415</v>
      </c>
      <c r="N187" s="102">
        <v>213.49999928474429</v>
      </c>
      <c r="O187" s="102">
        <v>270.20000171661383</v>
      </c>
      <c r="P187" s="102">
        <v>339.50000143051147</v>
      </c>
      <c r="Q187" s="102">
        <v>358.09999799728388</v>
      </c>
      <c r="R187" s="102">
        <v>413.50000333786011</v>
      </c>
      <c r="S187" s="102">
        <v>420.39999675750732</v>
      </c>
      <c r="T187" s="102">
        <v>439.8000054359436</v>
      </c>
      <c r="U187" s="102">
        <v>417.30000305175781</v>
      </c>
      <c r="V187" s="102">
        <v>516.20000314712524</v>
      </c>
      <c r="W187" s="102">
        <v>589.4999942779541</v>
      </c>
      <c r="X187" s="102">
        <v>685.40000915527344</v>
      </c>
      <c r="Y187" s="102">
        <v>830.89999580383301</v>
      </c>
      <c r="Z187" s="102">
        <v>851.8000020980835</v>
      </c>
      <c r="AA187" s="102">
        <v>721.49999523162842</v>
      </c>
      <c r="AB187" s="102">
        <v>640.50000190734863</v>
      </c>
    </row>
    <row r="188" spans="1:28">
      <c r="A188" s="85" t="s">
        <v>57</v>
      </c>
      <c r="B188" s="74" t="s">
        <v>46</v>
      </c>
      <c r="C188" s="104" t="s">
        <v>193</v>
      </c>
      <c r="D188" s="104" t="s">
        <v>193</v>
      </c>
      <c r="E188" s="104" t="s">
        <v>193</v>
      </c>
      <c r="F188" s="104" t="s">
        <v>193</v>
      </c>
      <c r="G188" s="104">
        <v>332.8</v>
      </c>
      <c r="H188" s="104">
        <v>323.3</v>
      </c>
      <c r="I188" s="104">
        <v>283.50000000000011</v>
      </c>
      <c r="J188" s="105">
        <v>297.3</v>
      </c>
      <c r="K188" s="104">
        <v>316.60000000000002</v>
      </c>
      <c r="L188" s="105">
        <v>416</v>
      </c>
      <c r="M188" s="104">
        <v>484.7000000000001</v>
      </c>
      <c r="N188" s="104">
        <v>507.50000000000011</v>
      </c>
      <c r="O188" s="105">
        <v>486.4</v>
      </c>
      <c r="P188" s="104">
        <v>459.3</v>
      </c>
      <c r="Q188" s="104">
        <v>480.2000000000001</v>
      </c>
      <c r="R188" s="104">
        <v>426.7</v>
      </c>
      <c r="S188" s="104">
        <v>353.1</v>
      </c>
      <c r="T188" s="104">
        <v>291.64699999999999</v>
      </c>
      <c r="U188" s="104">
        <v>257.29000000000002</v>
      </c>
      <c r="V188" s="104">
        <v>324.06200000000001</v>
      </c>
      <c r="W188" s="104">
        <v>388.572</v>
      </c>
      <c r="X188" s="104">
        <v>364.32624822855001</v>
      </c>
      <c r="Y188" s="104">
        <v>377.04224991798401</v>
      </c>
      <c r="Z188" s="104">
        <v>385.4997501373291</v>
      </c>
      <c r="AA188" s="104">
        <v>357.76799976825708</v>
      </c>
      <c r="AB188" s="104">
        <v>313.70900106430048</v>
      </c>
    </row>
    <row r="189" spans="1:28">
      <c r="A189" s="75" t="s">
        <v>40</v>
      </c>
      <c r="B189" s="74" t="s">
        <v>46</v>
      </c>
      <c r="C189" s="102" t="s">
        <v>193</v>
      </c>
      <c r="D189" s="102" t="s">
        <v>193</v>
      </c>
      <c r="E189" s="102" t="s">
        <v>193</v>
      </c>
      <c r="F189" s="102" t="s">
        <v>193</v>
      </c>
      <c r="G189" s="102" t="s">
        <v>193</v>
      </c>
      <c r="H189" s="102" t="s">
        <v>193</v>
      </c>
      <c r="I189" s="102" t="s">
        <v>193</v>
      </c>
      <c r="J189" s="102" t="s">
        <v>193</v>
      </c>
      <c r="K189" s="102" t="s">
        <v>193</v>
      </c>
      <c r="L189" s="102" t="s">
        <v>193</v>
      </c>
      <c r="M189" s="102">
        <v>64.903931885957718</v>
      </c>
      <c r="N189" s="102">
        <v>60.168427409604192</v>
      </c>
      <c r="O189" s="102">
        <v>61.278706636279821</v>
      </c>
      <c r="P189" s="102">
        <v>64.146977882832289</v>
      </c>
      <c r="Q189" s="102">
        <v>63.248785227537162</v>
      </c>
      <c r="R189" s="102">
        <v>66.049531847238541</v>
      </c>
      <c r="S189" s="102">
        <v>60.812032349407673</v>
      </c>
      <c r="T189" s="102">
        <v>49.869210250675678</v>
      </c>
      <c r="U189" s="102">
        <v>45.525089681148529</v>
      </c>
      <c r="V189" s="102">
        <v>61.009985059499741</v>
      </c>
      <c r="W189" s="102">
        <v>75.357776500284672</v>
      </c>
      <c r="X189" s="102">
        <v>83.24190478771925</v>
      </c>
      <c r="Y189" s="102">
        <v>89.582320526242256</v>
      </c>
      <c r="Z189" s="102">
        <v>101.80077233910561</v>
      </c>
      <c r="AA189" s="102">
        <v>98.107846632599831</v>
      </c>
      <c r="AB189" s="102">
        <v>90.318543434143066</v>
      </c>
    </row>
    <row r="190" spans="1:28">
      <c r="A190" s="85" t="s">
        <v>27</v>
      </c>
      <c r="B190" s="74" t="s">
        <v>46</v>
      </c>
      <c r="C190" s="104">
        <v>2508</v>
      </c>
      <c r="D190" s="105">
        <v>2543.1</v>
      </c>
      <c r="E190" s="104">
        <v>2877.1</v>
      </c>
      <c r="F190" s="104">
        <v>3596.4</v>
      </c>
      <c r="G190" s="104">
        <v>3877.1</v>
      </c>
      <c r="H190" s="105">
        <v>3713.4</v>
      </c>
      <c r="I190" s="104">
        <v>3655.8000000000011</v>
      </c>
      <c r="J190" s="104">
        <v>3469.6</v>
      </c>
      <c r="K190" s="105">
        <v>3176.2</v>
      </c>
      <c r="L190" s="105">
        <v>2721.3</v>
      </c>
      <c r="M190" s="105">
        <v>2484.9</v>
      </c>
      <c r="N190" s="104">
        <v>1867.8</v>
      </c>
      <c r="O190" s="104">
        <v>2169.5299959182739</v>
      </c>
      <c r="P190" s="104">
        <v>2265.0399942398071</v>
      </c>
      <c r="Q190" s="105">
        <v>2231.8300037384029</v>
      </c>
      <c r="R190" s="104">
        <v>1930.25000667572</v>
      </c>
      <c r="S190" s="104">
        <v>1838.3200016021731</v>
      </c>
      <c r="T190" s="104">
        <v>1844.0500068664551</v>
      </c>
      <c r="U190" s="105">
        <v>2592.0200119018559</v>
      </c>
      <c r="V190" s="105">
        <v>4149.2600326538086</v>
      </c>
      <c r="W190" s="104">
        <v>4636.2400512695312</v>
      </c>
      <c r="X190" s="104">
        <v>5009.5200424194336</v>
      </c>
      <c r="Y190" s="104">
        <v>5804.5600395202637</v>
      </c>
      <c r="Z190" s="104">
        <v>6041.8099899291992</v>
      </c>
      <c r="AA190" s="104">
        <v>5603.0600051879883</v>
      </c>
      <c r="AB190" s="104">
        <v>5049.6400527954102</v>
      </c>
    </row>
    <row r="191" spans="1:28">
      <c r="A191" s="85" t="s">
        <v>43</v>
      </c>
      <c r="B191" s="74" t="s">
        <v>46</v>
      </c>
      <c r="C191" s="102">
        <v>84</v>
      </c>
      <c r="D191" s="102">
        <v>150</v>
      </c>
      <c r="E191" s="102">
        <v>260</v>
      </c>
      <c r="F191" s="103">
        <v>415</v>
      </c>
      <c r="G191" s="102">
        <v>424</v>
      </c>
      <c r="H191" s="102">
        <v>404</v>
      </c>
      <c r="I191" s="102">
        <v>441</v>
      </c>
      <c r="J191" s="102">
        <v>443</v>
      </c>
      <c r="K191" s="102">
        <v>366</v>
      </c>
      <c r="L191" s="102">
        <v>314</v>
      </c>
      <c r="M191" s="102">
        <v>260</v>
      </c>
      <c r="N191" s="102">
        <v>227</v>
      </c>
      <c r="O191" s="102">
        <v>236</v>
      </c>
      <c r="P191" s="102">
        <v>263</v>
      </c>
      <c r="Q191" s="103">
        <v>298.99999999999989</v>
      </c>
      <c r="R191" s="102">
        <v>359.6</v>
      </c>
      <c r="S191" s="102">
        <v>330.2</v>
      </c>
      <c r="T191" s="102">
        <v>295.92</v>
      </c>
      <c r="U191" s="102">
        <v>302.91000000000003</v>
      </c>
      <c r="V191" s="102">
        <v>405.78</v>
      </c>
      <c r="W191" s="102">
        <v>421.99999999999989</v>
      </c>
      <c r="X191" s="102">
        <v>387.8</v>
      </c>
      <c r="Y191" s="102">
        <v>399.1</v>
      </c>
      <c r="Z191" s="102">
        <v>407.60000038146973</v>
      </c>
      <c r="AA191" s="102">
        <v>406</v>
      </c>
      <c r="AB191" s="102">
        <v>381.70000171661383</v>
      </c>
    </row>
    <row r="192" spans="1:28">
      <c r="A192" s="85" t="s">
        <v>58</v>
      </c>
      <c r="B192" s="74" t="s">
        <v>46</v>
      </c>
      <c r="C192" s="104" t="s">
        <v>193</v>
      </c>
      <c r="D192" s="104">
        <v>67.224999897181988</v>
      </c>
      <c r="E192" s="104">
        <v>108.1690002083778</v>
      </c>
      <c r="F192" s="104">
        <v>143.9730007648468</v>
      </c>
      <c r="G192" s="104">
        <v>149.69699883461001</v>
      </c>
      <c r="H192" s="104">
        <v>128.31100106239319</v>
      </c>
      <c r="I192" s="104">
        <v>143.03500175476071</v>
      </c>
      <c r="J192" s="104">
        <v>161.01999855041501</v>
      </c>
      <c r="K192" s="104">
        <v>141.8270001411438</v>
      </c>
      <c r="L192" s="104">
        <v>119.1749994754791</v>
      </c>
      <c r="M192" s="104">
        <v>104.95900058746339</v>
      </c>
      <c r="N192" s="104">
        <v>99.33199942111969</v>
      </c>
      <c r="O192" s="104">
        <v>119.3070011734963</v>
      </c>
      <c r="P192" s="104">
        <v>169.4359995126724</v>
      </c>
      <c r="Q192" s="104">
        <v>178.1929988861084</v>
      </c>
      <c r="R192" s="104">
        <v>184.0510010719299</v>
      </c>
      <c r="S192" s="104">
        <v>167.68300104141241</v>
      </c>
      <c r="T192" s="104">
        <v>154.7400019168854</v>
      </c>
      <c r="U192" s="104">
        <v>145.2610006332398</v>
      </c>
      <c r="V192" s="104">
        <v>181.9379997253418</v>
      </c>
      <c r="W192" s="104">
        <v>202.6410000324249</v>
      </c>
      <c r="X192" s="104">
        <v>182.71800065040591</v>
      </c>
      <c r="Y192" s="104">
        <v>191.79499983787539</v>
      </c>
      <c r="Z192" s="104">
        <v>203.6309988498688</v>
      </c>
      <c r="AA192" s="104">
        <v>214.4000000953674</v>
      </c>
      <c r="AB192" s="104">
        <v>216.63999891281131</v>
      </c>
    </row>
    <row r="193" spans="1:28">
      <c r="A193" s="85" t="s">
        <v>59</v>
      </c>
      <c r="B193" s="74" t="s">
        <v>46</v>
      </c>
      <c r="C193" s="102">
        <v>1608</v>
      </c>
      <c r="D193" s="102">
        <v>1719.5</v>
      </c>
      <c r="E193" s="102">
        <v>1805</v>
      </c>
      <c r="F193" s="102">
        <v>1819</v>
      </c>
      <c r="G193" s="102">
        <v>1871</v>
      </c>
      <c r="H193" s="102">
        <v>1697</v>
      </c>
      <c r="I193" s="102">
        <v>1500</v>
      </c>
      <c r="J193" s="102">
        <v>1552</v>
      </c>
      <c r="K193" s="102">
        <v>1604</v>
      </c>
      <c r="L193" s="102">
        <v>1830</v>
      </c>
      <c r="M193" s="103">
        <v>1495</v>
      </c>
      <c r="N193" s="102">
        <v>1963</v>
      </c>
      <c r="O193" s="102">
        <v>2461</v>
      </c>
      <c r="P193" s="102">
        <v>2488</v>
      </c>
      <c r="Q193" s="102">
        <v>2379</v>
      </c>
      <c r="R193" s="102">
        <v>2384</v>
      </c>
      <c r="S193" s="102">
        <v>2323</v>
      </c>
      <c r="T193" s="102">
        <v>2372</v>
      </c>
      <c r="U193" s="102">
        <v>2605</v>
      </c>
      <c r="V193" s="102">
        <v>3463</v>
      </c>
      <c r="W193" s="102">
        <v>3037</v>
      </c>
      <c r="X193" s="102">
        <v>2608</v>
      </c>
      <c r="Y193" s="102">
        <v>2511</v>
      </c>
      <c r="Z193" s="102">
        <v>2739</v>
      </c>
      <c r="AA193" s="102">
        <v>2836</v>
      </c>
      <c r="AB193" s="102">
        <v>3040</v>
      </c>
    </row>
    <row r="194" spans="1:28">
      <c r="A194" s="85" t="s">
        <v>60</v>
      </c>
      <c r="B194" s="74" t="s">
        <v>46</v>
      </c>
      <c r="C194" s="104">
        <v>1939.5709999999999</v>
      </c>
      <c r="D194" s="104">
        <v>2368</v>
      </c>
      <c r="E194" s="104">
        <v>2709</v>
      </c>
      <c r="F194" s="105">
        <v>2868</v>
      </c>
      <c r="G194" s="104">
        <v>2671</v>
      </c>
      <c r="H194" s="104">
        <v>2395</v>
      </c>
      <c r="I194" s="104">
        <v>2263</v>
      </c>
      <c r="J194" s="104">
        <v>1970</v>
      </c>
      <c r="K194" s="104">
        <v>1710</v>
      </c>
      <c r="L194" s="104">
        <v>1685</v>
      </c>
      <c r="M194" s="104">
        <v>1565</v>
      </c>
      <c r="N194" s="104">
        <v>1355</v>
      </c>
      <c r="O194" s="104">
        <v>1459.90500831604</v>
      </c>
      <c r="P194" s="104">
        <v>1408.848991394043</v>
      </c>
      <c r="Q194" s="104">
        <v>1383.547988891602</v>
      </c>
      <c r="R194" s="104">
        <v>1387.5489950180049</v>
      </c>
      <c r="S194" s="104">
        <v>1634.74400806427</v>
      </c>
      <c r="T194" s="104">
        <v>1606.5750036239619</v>
      </c>
      <c r="U194" s="104">
        <v>1632.4059867858889</v>
      </c>
      <c r="V194" s="104">
        <v>2392.909987449646</v>
      </c>
      <c r="W194" s="104">
        <v>2432.6279878616328</v>
      </c>
      <c r="X194" s="104">
        <v>2484.917994499207</v>
      </c>
      <c r="Y194" s="104">
        <v>2524.086984634399</v>
      </c>
      <c r="Z194" s="104">
        <v>2460.6099948883061</v>
      </c>
      <c r="AA194" s="104">
        <v>2006.2769966125491</v>
      </c>
      <c r="AB194" s="104">
        <v>1792.8589897155759</v>
      </c>
    </row>
    <row r="195" spans="1:28">
      <c r="A195" s="85" t="s">
        <v>61</v>
      </c>
      <c r="B195" s="74" t="s">
        <v>46</v>
      </c>
      <c r="C195" s="102">
        <v>6940</v>
      </c>
      <c r="D195" s="102">
        <v>8514</v>
      </c>
      <c r="E195" s="102">
        <v>9480</v>
      </c>
      <c r="F195" s="102">
        <v>8832</v>
      </c>
      <c r="G195" s="103">
        <v>7842</v>
      </c>
      <c r="H195" s="102">
        <v>7251</v>
      </c>
      <c r="I195" s="102">
        <v>7098</v>
      </c>
      <c r="J195" s="102">
        <v>6611</v>
      </c>
      <c r="K195" s="102">
        <v>6085</v>
      </c>
      <c r="L195" s="102">
        <v>5755</v>
      </c>
      <c r="M195" s="103">
        <v>5559</v>
      </c>
      <c r="N195" s="102">
        <v>6672</v>
      </c>
      <c r="O195" s="102">
        <v>8214</v>
      </c>
      <c r="P195" s="102">
        <v>8592</v>
      </c>
      <c r="Q195" s="102">
        <v>7970</v>
      </c>
      <c r="R195" s="102">
        <v>7406</v>
      </c>
      <c r="S195" s="102">
        <v>6843</v>
      </c>
      <c r="T195" s="102">
        <v>6887</v>
      </c>
      <c r="U195" s="102">
        <v>8660</v>
      </c>
      <c r="V195" s="102">
        <v>13846</v>
      </c>
      <c r="W195" s="102">
        <v>14374</v>
      </c>
      <c r="X195" s="102">
        <v>13283</v>
      </c>
      <c r="Y195" s="102">
        <v>12022</v>
      </c>
      <c r="Z195" s="102">
        <v>11026</v>
      </c>
      <c r="AA195" s="102">
        <v>9230</v>
      </c>
      <c r="AB195" s="102">
        <v>7961</v>
      </c>
    </row>
    <row r="196" spans="1:28">
      <c r="A196" s="85" t="s">
        <v>254</v>
      </c>
      <c r="B196" s="74" t="s">
        <v>46</v>
      </c>
      <c r="C196" s="104">
        <v>25299.228942959351</v>
      </c>
      <c r="D196" s="104">
        <v>29871.71977937386</v>
      </c>
      <c r="E196" s="104">
        <v>35791.727165087766</v>
      </c>
      <c r="F196" s="104">
        <v>37750.359599485571</v>
      </c>
      <c r="G196" s="104">
        <v>38473.159921099323</v>
      </c>
      <c r="H196" s="104">
        <v>37744.043456876359</v>
      </c>
      <c r="I196" s="104">
        <v>37565.482697577463</v>
      </c>
      <c r="J196" s="104">
        <v>36507.890471532002</v>
      </c>
      <c r="K196" s="104">
        <v>35957.662296937742</v>
      </c>
      <c r="L196" s="104">
        <v>35361.645479933657</v>
      </c>
      <c r="M196" s="104">
        <v>33591.407390559492</v>
      </c>
      <c r="N196" s="104">
        <v>34189.548672119272</v>
      </c>
      <c r="O196" s="104">
        <v>37581.099160275997</v>
      </c>
      <c r="P196" s="104">
        <v>38281.50423248962</v>
      </c>
      <c r="Q196" s="104">
        <v>38059.730246085113</v>
      </c>
      <c r="R196" s="104">
        <v>37150.388081409583</v>
      </c>
      <c r="S196" s="104">
        <v>34619.046368107971</v>
      </c>
      <c r="T196" s="104">
        <v>32350.328077216989</v>
      </c>
      <c r="U196" s="104">
        <v>34297.647249387563</v>
      </c>
      <c r="V196" s="104">
        <v>47307.968086242123</v>
      </c>
      <c r="W196" s="104">
        <v>48657.28437068301</v>
      </c>
      <c r="X196" s="104">
        <v>46422.35617111707</v>
      </c>
      <c r="Y196" s="104">
        <v>47012.084552630651</v>
      </c>
      <c r="Z196" s="104">
        <v>47145.171011149883</v>
      </c>
      <c r="AA196" s="104">
        <v>44036.903336945921</v>
      </c>
      <c r="AB196" s="104">
        <v>40909.358566060662</v>
      </c>
    </row>
    <row r="197" spans="1:28">
      <c r="A197" s="75" t="s">
        <v>508</v>
      </c>
      <c r="B197" s="74" t="s">
        <v>46</v>
      </c>
      <c r="C197" s="102">
        <v>12776.576942852529</v>
      </c>
      <c r="D197" s="102">
        <v>14045.848792641909</v>
      </c>
      <c r="E197" s="102">
        <v>18465.715164186</v>
      </c>
      <c r="F197" s="102">
        <v>20588.084607847381</v>
      </c>
      <c r="G197" s="102">
        <v>22005.154933852558</v>
      </c>
      <c r="H197" s="102">
        <v>21271.947451228702</v>
      </c>
      <c r="I197" s="102">
        <v>21377.612697778921</v>
      </c>
      <c r="J197" s="102">
        <v>20988.29247530354</v>
      </c>
      <c r="K197" s="102">
        <v>19819.730297639398</v>
      </c>
      <c r="L197" s="102">
        <v>19408.294488527699</v>
      </c>
      <c r="M197" s="102">
        <v>18666.25839214736</v>
      </c>
      <c r="N197" s="102">
        <v>17452.08065058339</v>
      </c>
      <c r="O197" s="102">
        <v>18434.828182250079</v>
      </c>
      <c r="P197" s="102">
        <v>18707.322243007689</v>
      </c>
      <c r="Q197" s="102">
        <v>19263.456258053709</v>
      </c>
      <c r="R197" s="102">
        <v>19265.338104656341</v>
      </c>
      <c r="S197" s="102">
        <v>17849.443379442389</v>
      </c>
      <c r="T197" s="102">
        <v>15705.550088373069</v>
      </c>
      <c r="U197" s="102">
        <v>15460.769249065221</v>
      </c>
      <c r="V197" s="102">
        <v>19984.851074170499</v>
      </c>
      <c r="W197" s="102">
        <v>21247.184135282161</v>
      </c>
      <c r="X197" s="102">
        <v>21236.770159810309</v>
      </c>
      <c r="Y197" s="102">
        <v>23385.41845676145</v>
      </c>
      <c r="Z197" s="102">
        <v>24371.58003047109</v>
      </c>
      <c r="AA197" s="102">
        <v>23119.096356827769</v>
      </c>
      <c r="AB197" s="102">
        <v>21411.00056946278</v>
      </c>
    </row>
    <row r="198" spans="1:28">
      <c r="A198" s="75" t="s">
        <v>509</v>
      </c>
      <c r="B198" s="74" t="s">
        <v>46</v>
      </c>
      <c r="C198" s="104">
        <v>12771.408942869701</v>
      </c>
      <c r="D198" s="104">
        <v>14033.882792606501</v>
      </c>
      <c r="E198" s="104">
        <v>15680.927159999999</v>
      </c>
      <c r="F198" s="104">
        <v>17397.614310000001</v>
      </c>
      <c r="G198" s="104">
        <v>18492.01656</v>
      </c>
      <c r="H198" s="104">
        <v>17839.419150000002</v>
      </c>
      <c r="I198" s="104">
        <v>18172.68614999999</v>
      </c>
      <c r="J198" s="104">
        <v>17970.016919999998</v>
      </c>
      <c r="K198" s="104">
        <v>16954.7359710848</v>
      </c>
      <c r="L198" s="104">
        <v>15891.26550990463</v>
      </c>
      <c r="M198" s="104">
        <v>14375.10333253255</v>
      </c>
      <c r="N198" s="104">
        <v>12835.139780666141</v>
      </c>
      <c r="O198" s="104">
        <v>13643.859628456061</v>
      </c>
      <c r="P198" s="104">
        <v>14023.622414198941</v>
      </c>
      <c r="Q198" s="104">
        <v>14625.814031673601</v>
      </c>
      <c r="R198" s="104">
        <v>14862.23799856603</v>
      </c>
      <c r="S198" s="104">
        <v>14289.90342762768</v>
      </c>
      <c r="T198" s="104">
        <v>13063.97354893953</v>
      </c>
      <c r="U198" s="104">
        <v>13270.10824639708</v>
      </c>
      <c r="V198" s="104">
        <v>17137.373526337298</v>
      </c>
      <c r="W198" s="104">
        <v>17967.952637590472</v>
      </c>
      <c r="X198" s="104">
        <v>18065.356752122942</v>
      </c>
      <c r="Y198" s="104">
        <v>20114.807704756229</v>
      </c>
      <c r="Z198" s="104">
        <v>21111.020894825459</v>
      </c>
      <c r="AA198" s="104">
        <v>20280.197556916621</v>
      </c>
      <c r="AB198" s="104">
        <v>18994.891664028171</v>
      </c>
    </row>
    <row r="199" spans="1:28">
      <c r="A199" s="75" t="s">
        <v>510</v>
      </c>
      <c r="B199" s="74" t="s">
        <v>46</v>
      </c>
      <c r="C199" s="102">
        <v>12776.576942852529</v>
      </c>
      <c r="D199" s="102">
        <v>14045.848792641909</v>
      </c>
      <c r="E199" s="102">
        <v>18465.715164186</v>
      </c>
      <c r="F199" s="102">
        <v>20588.084607847381</v>
      </c>
      <c r="G199" s="102">
        <v>22005.154933852558</v>
      </c>
      <c r="H199" s="102">
        <v>21271.947451228702</v>
      </c>
      <c r="I199" s="102">
        <v>21377.612697778921</v>
      </c>
      <c r="J199" s="102">
        <v>20988.29247530354</v>
      </c>
      <c r="K199" s="102">
        <v>19819.730297639398</v>
      </c>
      <c r="L199" s="102">
        <v>19408.294488527699</v>
      </c>
      <c r="M199" s="102">
        <v>20353.466754883179</v>
      </c>
      <c r="N199" s="102">
        <v>19196.333040699839</v>
      </c>
      <c r="O199" s="102">
        <v>20433.375727502451</v>
      </c>
      <c r="P199" s="102">
        <v>20327.296305156171</v>
      </c>
      <c r="Q199" s="102">
        <v>20908.867032863949</v>
      </c>
      <c r="R199" s="102">
        <v>20690.40672824383</v>
      </c>
      <c r="S199" s="102">
        <v>19195.810361872609</v>
      </c>
      <c r="T199" s="102">
        <v>16865.904282243038</v>
      </c>
      <c r="U199" s="102">
        <v>16511.368063587139</v>
      </c>
      <c r="V199" s="102">
        <v>21323.255167853269</v>
      </c>
      <c r="W199" s="102">
        <v>22779.18103944671</v>
      </c>
      <c r="X199" s="102">
        <v>22800.72011380595</v>
      </c>
      <c r="Y199" s="102">
        <v>24977.444426955939</v>
      </c>
      <c r="Z199" s="102">
        <v>26027.598013199869</v>
      </c>
      <c r="AA199" s="102">
        <v>24692.897142119709</v>
      </c>
      <c r="AB199" s="102">
        <v>22853.446751344949</v>
      </c>
    </row>
    <row r="202" spans="1:28">
      <c r="A202" s="66" t="s">
        <v>245</v>
      </c>
    </row>
    <row r="203" spans="1:28">
      <c r="A203" s="1160" t="s">
        <v>246</v>
      </c>
      <c r="B203" s="1161"/>
      <c r="C203" s="1130" t="s">
        <v>257</v>
      </c>
      <c r="D203" s="1131"/>
      <c r="E203" s="1131"/>
      <c r="F203" s="1131"/>
      <c r="G203" s="1131"/>
      <c r="H203" s="1131"/>
      <c r="I203" s="1131"/>
      <c r="J203" s="1131"/>
      <c r="K203" s="1131"/>
      <c r="L203" s="1131"/>
      <c r="M203" s="1131"/>
      <c r="N203" s="1131"/>
      <c r="O203" s="1131"/>
      <c r="P203" s="1131"/>
      <c r="Q203" s="1131"/>
      <c r="R203" s="1131"/>
      <c r="S203" s="1131"/>
      <c r="T203" s="1131"/>
      <c r="U203" s="1131"/>
      <c r="V203" s="1131"/>
      <c r="W203" s="1131"/>
      <c r="X203" s="1131"/>
      <c r="Y203" s="1131"/>
      <c r="Z203" s="1131"/>
      <c r="AA203" s="1131"/>
      <c r="AB203" s="1132"/>
    </row>
    <row r="204" spans="1:28">
      <c r="A204" s="1160" t="s">
        <v>248</v>
      </c>
      <c r="B204" s="1161"/>
      <c r="C204" s="1130" t="s">
        <v>249</v>
      </c>
      <c r="D204" s="1131"/>
      <c r="E204" s="1131"/>
      <c r="F204" s="1131"/>
      <c r="G204" s="1131"/>
      <c r="H204" s="1131"/>
      <c r="I204" s="1131"/>
      <c r="J204" s="1131"/>
      <c r="K204" s="1131"/>
      <c r="L204" s="1131"/>
      <c r="M204" s="1131"/>
      <c r="N204" s="1131"/>
      <c r="O204" s="1131"/>
      <c r="P204" s="1131"/>
      <c r="Q204" s="1131"/>
      <c r="R204" s="1131"/>
      <c r="S204" s="1131"/>
      <c r="T204" s="1131"/>
      <c r="U204" s="1131"/>
      <c r="V204" s="1131"/>
      <c r="W204" s="1131"/>
      <c r="X204" s="1131"/>
      <c r="Y204" s="1131"/>
      <c r="Z204" s="1131"/>
      <c r="AA204" s="1131"/>
      <c r="AB204" s="1132"/>
    </row>
    <row r="205" spans="1:28">
      <c r="A205" s="1160" t="s">
        <v>252</v>
      </c>
      <c r="B205" s="1161"/>
      <c r="C205" s="1130" t="s">
        <v>537</v>
      </c>
      <c r="D205" s="1131"/>
      <c r="E205" s="1131"/>
      <c r="F205" s="1131"/>
      <c r="G205" s="1131"/>
      <c r="H205" s="1131"/>
      <c r="I205" s="1131"/>
      <c r="J205" s="1131"/>
      <c r="K205" s="1131"/>
      <c r="L205" s="1131"/>
      <c r="M205" s="1131"/>
      <c r="N205" s="1131"/>
      <c r="O205" s="1131"/>
      <c r="P205" s="1131"/>
      <c r="Q205" s="1131"/>
      <c r="R205" s="1131"/>
      <c r="S205" s="1131"/>
      <c r="T205" s="1131"/>
      <c r="U205" s="1131"/>
      <c r="V205" s="1131"/>
      <c r="W205" s="1131"/>
      <c r="X205" s="1131"/>
      <c r="Y205" s="1131"/>
      <c r="Z205" s="1131"/>
      <c r="AA205" s="1131"/>
      <c r="AB205" s="1132"/>
    </row>
    <row r="206" spans="1:28">
      <c r="A206" s="1160" t="s">
        <v>227</v>
      </c>
      <c r="B206" s="1161"/>
      <c r="C206" s="1130" t="s">
        <v>250</v>
      </c>
      <c r="D206" s="1131"/>
      <c r="E206" s="1131"/>
      <c r="F206" s="1131"/>
      <c r="G206" s="1131"/>
      <c r="H206" s="1131"/>
      <c r="I206" s="1131"/>
      <c r="J206" s="1131"/>
      <c r="K206" s="1131"/>
      <c r="L206" s="1131"/>
      <c r="M206" s="1131"/>
      <c r="N206" s="1131"/>
      <c r="O206" s="1131"/>
      <c r="P206" s="1131"/>
      <c r="Q206" s="1131"/>
      <c r="R206" s="1131"/>
      <c r="S206" s="1131"/>
      <c r="T206" s="1131"/>
      <c r="U206" s="1131"/>
      <c r="V206" s="1131"/>
      <c r="W206" s="1131"/>
      <c r="X206" s="1131"/>
      <c r="Y206" s="1131"/>
      <c r="Z206" s="1131"/>
      <c r="AA206" s="1131"/>
      <c r="AB206" s="1132"/>
    </row>
    <row r="207" spans="1:28">
      <c r="A207" s="1160" t="s">
        <v>187</v>
      </c>
      <c r="B207" s="1161"/>
      <c r="C207" s="1130" t="s">
        <v>530</v>
      </c>
      <c r="D207" s="1131"/>
      <c r="E207" s="1131"/>
      <c r="F207" s="1131"/>
      <c r="G207" s="1131"/>
      <c r="H207" s="1131"/>
      <c r="I207" s="1131"/>
      <c r="J207" s="1131"/>
      <c r="K207" s="1131"/>
      <c r="L207" s="1131"/>
      <c r="M207" s="1131"/>
      <c r="N207" s="1131"/>
      <c r="O207" s="1131"/>
      <c r="P207" s="1131"/>
      <c r="Q207" s="1131"/>
      <c r="R207" s="1131"/>
      <c r="S207" s="1131"/>
      <c r="T207" s="1131"/>
      <c r="U207" s="1131"/>
      <c r="V207" s="1131"/>
      <c r="W207" s="1131"/>
      <c r="X207" s="1131"/>
      <c r="Y207" s="1131"/>
      <c r="Z207" s="1131"/>
      <c r="AA207" s="1131"/>
      <c r="AB207" s="1132"/>
    </row>
    <row r="208" spans="1:28">
      <c r="A208" s="1128" t="s">
        <v>133</v>
      </c>
      <c r="B208" s="1129"/>
      <c r="C208" s="72" t="s">
        <v>188</v>
      </c>
      <c r="D208" s="72" t="s">
        <v>189</v>
      </c>
      <c r="E208" s="72" t="s">
        <v>190</v>
      </c>
      <c r="F208" s="72" t="s">
        <v>191</v>
      </c>
      <c r="G208" s="72" t="s">
        <v>192</v>
      </c>
      <c r="H208" s="72" t="s">
        <v>87</v>
      </c>
      <c r="I208" s="72" t="s">
        <v>88</v>
      </c>
      <c r="J208" s="72" t="s">
        <v>89</v>
      </c>
      <c r="K208" s="72" t="s">
        <v>90</v>
      </c>
      <c r="L208" s="72" t="s">
        <v>91</v>
      </c>
      <c r="M208" s="72" t="s">
        <v>92</v>
      </c>
      <c r="N208" s="72" t="s">
        <v>93</v>
      </c>
      <c r="O208" s="72" t="s">
        <v>94</v>
      </c>
      <c r="P208" s="72" t="s">
        <v>95</v>
      </c>
      <c r="Q208" s="72" t="s">
        <v>96</v>
      </c>
      <c r="R208" s="72" t="s">
        <v>97</v>
      </c>
      <c r="S208" s="72" t="s">
        <v>98</v>
      </c>
      <c r="T208" s="72" t="s">
        <v>99</v>
      </c>
      <c r="U208" s="72" t="s">
        <v>100</v>
      </c>
      <c r="V208" s="72" t="s">
        <v>101</v>
      </c>
      <c r="W208" s="72" t="s">
        <v>102</v>
      </c>
      <c r="X208" s="72" t="s">
        <v>103</v>
      </c>
      <c r="Y208" s="72" t="s">
        <v>104</v>
      </c>
      <c r="Z208" s="72" t="s">
        <v>125</v>
      </c>
      <c r="AA208" s="72" t="s">
        <v>136</v>
      </c>
      <c r="AB208" s="72" t="s">
        <v>505</v>
      </c>
    </row>
    <row r="209" spans="1:28">
      <c r="A209" s="73" t="s">
        <v>84</v>
      </c>
      <c r="B209" s="74" t="s">
        <v>46</v>
      </c>
      <c r="C209" s="74" t="s">
        <v>46</v>
      </c>
      <c r="D209" s="74" t="s">
        <v>46</v>
      </c>
      <c r="E209" s="74" t="s">
        <v>46</v>
      </c>
      <c r="F209" s="74" t="s">
        <v>46</v>
      </c>
      <c r="G209" s="74" t="s">
        <v>46</v>
      </c>
      <c r="H209" s="74" t="s">
        <v>46</v>
      </c>
      <c r="I209" s="74" t="s">
        <v>46</v>
      </c>
      <c r="J209" s="74" t="s">
        <v>46</v>
      </c>
      <c r="K209" s="74" t="s">
        <v>46</v>
      </c>
      <c r="L209" s="74" t="s">
        <v>46</v>
      </c>
      <c r="M209" s="74" t="s">
        <v>46</v>
      </c>
      <c r="N209" s="74" t="s">
        <v>46</v>
      </c>
      <c r="O209" s="74" t="s">
        <v>46</v>
      </c>
      <c r="P209" s="74" t="s">
        <v>46</v>
      </c>
      <c r="Q209" s="74" t="s">
        <v>46</v>
      </c>
      <c r="R209" s="74" t="s">
        <v>46</v>
      </c>
      <c r="S209" s="74" t="s">
        <v>46</v>
      </c>
      <c r="T209" s="74" t="s">
        <v>46</v>
      </c>
      <c r="U209" s="74" t="s">
        <v>46</v>
      </c>
      <c r="V209" s="74" t="s">
        <v>46</v>
      </c>
      <c r="W209" s="74" t="s">
        <v>46</v>
      </c>
      <c r="X209" s="74" t="s">
        <v>46</v>
      </c>
      <c r="Y209" s="74" t="s">
        <v>46</v>
      </c>
      <c r="Z209" s="74" t="s">
        <v>46</v>
      </c>
      <c r="AA209" s="74" t="s">
        <v>46</v>
      </c>
      <c r="AB209" s="74" t="s">
        <v>46</v>
      </c>
    </row>
    <row r="210" spans="1:28">
      <c r="A210" s="85" t="s">
        <v>45</v>
      </c>
      <c r="B210" s="74" t="s">
        <v>46</v>
      </c>
      <c r="C210" s="102">
        <v>584.97699999999998</v>
      </c>
      <c r="D210" s="102">
        <v>607.14700317382812</v>
      </c>
      <c r="E210" s="102">
        <v>620.12800598144531</v>
      </c>
      <c r="F210" s="102">
        <v>649.67599487304687</v>
      </c>
      <c r="G210" s="102">
        <v>678.05599975585937</v>
      </c>
      <c r="H210" s="102">
        <v>717.98800659179687</v>
      </c>
      <c r="I210" s="102">
        <v>750.031982421875</v>
      </c>
      <c r="J210" s="102">
        <v>809.614990234375</v>
      </c>
      <c r="K210" s="102">
        <v>863.09600830078125</v>
      </c>
      <c r="L210" s="102">
        <v>905.77902221679687</v>
      </c>
      <c r="M210" s="102">
        <v>945.4100341796875</v>
      </c>
      <c r="N210" s="103">
        <v>978.48397827148437</v>
      </c>
      <c r="O210" s="102">
        <v>993.50900268554687</v>
      </c>
      <c r="P210" s="102">
        <v>1006.971008300781</v>
      </c>
      <c r="Q210" s="102">
        <v>1016.213012695313</v>
      </c>
      <c r="R210" s="102">
        <v>1051.692993164063</v>
      </c>
      <c r="S210" s="102">
        <v>1077.0260314941411</v>
      </c>
      <c r="T210" s="102">
        <v>1101.156005859375</v>
      </c>
      <c r="U210" s="102">
        <v>1128.875</v>
      </c>
      <c r="V210" s="102">
        <v>1159.563049316406</v>
      </c>
      <c r="W210" s="102">
        <v>1201.201049804688</v>
      </c>
      <c r="X210" s="102">
        <v>1220.279968261719</v>
      </c>
      <c r="Y210" s="102">
        <v>1238.809997558594</v>
      </c>
      <c r="Z210" s="102">
        <v>1265.349975585938</v>
      </c>
      <c r="AA210" s="102">
        <v>1267.039978027344</v>
      </c>
      <c r="AB210" s="102">
        <v>1273.679992675781</v>
      </c>
    </row>
    <row r="211" spans="1:28">
      <c r="A211" s="85" t="s">
        <v>37</v>
      </c>
      <c r="B211" s="74" t="s">
        <v>46</v>
      </c>
      <c r="C211" s="104" t="s">
        <v>193</v>
      </c>
      <c r="D211" s="104" t="s">
        <v>193</v>
      </c>
      <c r="E211" s="104" t="s">
        <v>193</v>
      </c>
      <c r="F211" s="104" t="s">
        <v>193</v>
      </c>
      <c r="G211" s="104">
        <v>389.17599999999999</v>
      </c>
      <c r="H211" s="104">
        <v>372.67099999999999</v>
      </c>
      <c r="I211" s="104">
        <v>341.29700000000003</v>
      </c>
      <c r="J211" s="104">
        <v>338.27100000000002</v>
      </c>
      <c r="K211" s="104">
        <v>356.01499999999999</v>
      </c>
      <c r="L211" s="105">
        <v>362.45499999999998</v>
      </c>
      <c r="M211" s="105">
        <v>372.67</v>
      </c>
      <c r="N211" s="104">
        <v>391.04899999999998</v>
      </c>
      <c r="O211" s="104">
        <v>402.327</v>
      </c>
      <c r="P211" s="105">
        <v>397.98500000000001</v>
      </c>
      <c r="Q211" s="104">
        <v>379.92100524902338</v>
      </c>
      <c r="R211" s="104">
        <v>390.63999938964838</v>
      </c>
      <c r="S211" s="104">
        <v>410.36000061035162</v>
      </c>
      <c r="T211" s="104">
        <v>429.15000915527338</v>
      </c>
      <c r="U211" s="104">
        <v>441.87300109863281</v>
      </c>
      <c r="V211" s="104">
        <v>460.28399658203131</v>
      </c>
      <c r="W211" s="104">
        <v>491.79899597167969</v>
      </c>
      <c r="X211" s="104">
        <v>510.85899353027338</v>
      </c>
      <c r="Y211" s="104">
        <v>534.74299621582031</v>
      </c>
      <c r="Z211" s="104">
        <v>559.17898559570312</v>
      </c>
      <c r="AA211" s="104">
        <v>574.09201049804687</v>
      </c>
      <c r="AB211" s="104">
        <v>588.41000366210937</v>
      </c>
    </row>
    <row r="212" spans="1:28">
      <c r="A212" s="85" t="s">
        <v>21</v>
      </c>
      <c r="B212" s="74" t="s">
        <v>46</v>
      </c>
      <c r="C212" s="102">
        <v>301.83734003810002</v>
      </c>
      <c r="D212" s="102">
        <v>307.55053444390001</v>
      </c>
      <c r="E212" s="103">
        <v>302.04109999999997</v>
      </c>
      <c r="F212" s="102">
        <v>295.464</v>
      </c>
      <c r="G212" s="102">
        <v>305.04719999999998</v>
      </c>
      <c r="H212" s="102">
        <v>329.27120000000002</v>
      </c>
      <c r="I212" s="102">
        <v>332.20429999999999</v>
      </c>
      <c r="J212" s="102">
        <v>372.96359999999999</v>
      </c>
      <c r="K212" s="103">
        <v>401.91919999999999</v>
      </c>
      <c r="L212" s="103">
        <v>419.64706000000001</v>
      </c>
      <c r="M212" s="102">
        <v>436.40238952636719</v>
      </c>
      <c r="N212" s="102">
        <v>455.29025268554687</v>
      </c>
      <c r="O212" s="102">
        <v>455.72563171386719</v>
      </c>
      <c r="P212" s="102">
        <v>472.19760131835937</v>
      </c>
      <c r="Q212" s="102">
        <v>480.2020263671875</v>
      </c>
      <c r="R212" s="102">
        <v>517.41357421875</v>
      </c>
      <c r="S212" s="102">
        <v>528.1268310546875</v>
      </c>
      <c r="T212" s="102">
        <v>551.99951171875</v>
      </c>
      <c r="U212" s="102">
        <v>558.05580139160156</v>
      </c>
      <c r="V212" s="102">
        <v>583.28677368164062</v>
      </c>
      <c r="W212" s="102">
        <v>612.61734008789062</v>
      </c>
      <c r="X212" s="102">
        <v>611.73223876953125</v>
      </c>
      <c r="Y212" s="102">
        <v>622.02349853515625</v>
      </c>
      <c r="Z212" s="102">
        <v>635.92822265625</v>
      </c>
      <c r="AA212" s="102">
        <v>649.10882568359375</v>
      </c>
      <c r="AB212" s="102">
        <v>657.37057495117187</v>
      </c>
    </row>
    <row r="213" spans="1:28">
      <c r="A213" s="85" t="s">
        <v>47</v>
      </c>
      <c r="B213" s="74" t="s">
        <v>46</v>
      </c>
      <c r="C213" s="104">
        <v>965.90000000000009</v>
      </c>
      <c r="D213" s="104">
        <v>1014.8</v>
      </c>
      <c r="E213" s="104">
        <v>1060.5</v>
      </c>
      <c r="F213" s="104">
        <v>1134</v>
      </c>
      <c r="G213" s="104">
        <v>1144.0999999999999</v>
      </c>
      <c r="H213" s="104">
        <v>1197.3</v>
      </c>
      <c r="I213" s="104">
        <v>1246.5999999999999</v>
      </c>
      <c r="J213" s="104">
        <v>1354.9</v>
      </c>
      <c r="K213" s="104">
        <v>1430.3</v>
      </c>
      <c r="L213" s="104">
        <v>1515.1</v>
      </c>
      <c r="M213" s="104">
        <v>1601.2</v>
      </c>
      <c r="N213" s="104">
        <v>1682.899963378906</v>
      </c>
      <c r="O213" s="104">
        <v>1716.899963378906</v>
      </c>
      <c r="P213" s="104">
        <v>1774.700012207031</v>
      </c>
      <c r="Q213" s="104">
        <v>1816</v>
      </c>
      <c r="R213" s="104">
        <v>1872</v>
      </c>
      <c r="S213" s="104">
        <v>1947.399963378906</v>
      </c>
      <c r="T213" s="104">
        <v>2049.300048828125</v>
      </c>
      <c r="U213" s="104">
        <v>2099.099975585938</v>
      </c>
      <c r="V213" s="104">
        <v>2163.900024414063</v>
      </c>
      <c r="W213" s="104">
        <v>2182.900024414063</v>
      </c>
      <c r="X213" s="104">
        <v>2242.299926757813</v>
      </c>
      <c r="Y213" s="104">
        <v>2307.599975585938</v>
      </c>
      <c r="Z213" s="104">
        <v>2342.400024414063</v>
      </c>
      <c r="AA213" s="104">
        <v>2332.200073242188</v>
      </c>
      <c r="AB213" s="104">
        <v>2311.300048828125</v>
      </c>
    </row>
    <row r="214" spans="1:28">
      <c r="A214" s="85" t="s">
        <v>62</v>
      </c>
      <c r="B214" s="74" t="s">
        <v>46</v>
      </c>
      <c r="C214" s="102" t="s">
        <v>193</v>
      </c>
      <c r="D214" s="102" t="s">
        <v>193</v>
      </c>
      <c r="E214" s="102" t="s">
        <v>193</v>
      </c>
      <c r="F214" s="102" t="s">
        <v>193</v>
      </c>
      <c r="G214" s="102" t="s">
        <v>193</v>
      </c>
      <c r="H214" s="102" t="s">
        <v>193</v>
      </c>
      <c r="I214" s="102">
        <v>421.65899999999999</v>
      </c>
      <c r="J214" s="102">
        <v>459.04399999999998</v>
      </c>
      <c r="K214" s="102">
        <v>491.43599999999998</v>
      </c>
      <c r="L214" s="102">
        <v>499.32499999999999</v>
      </c>
      <c r="M214" s="102">
        <v>511.99299999999988</v>
      </c>
      <c r="N214" s="102">
        <v>539.13200000000006</v>
      </c>
      <c r="O214" s="102">
        <v>548.18399999999997</v>
      </c>
      <c r="P214" s="102">
        <v>556.40700000000004</v>
      </c>
      <c r="Q214" s="102">
        <v>583.35899999999992</v>
      </c>
      <c r="R214" s="102">
        <v>601.65300000000002</v>
      </c>
      <c r="S214" s="102">
        <v>640.03499999999997</v>
      </c>
      <c r="T214" s="102">
        <v>704.86300000000006</v>
      </c>
      <c r="U214" s="102">
        <v>758.96500000000003</v>
      </c>
      <c r="V214" s="102">
        <v>808.61099999999999</v>
      </c>
      <c r="W214" s="102">
        <v>831.26050000000009</v>
      </c>
      <c r="X214" s="102">
        <v>887.46</v>
      </c>
      <c r="Y214" s="102">
        <v>907.44500000000005</v>
      </c>
      <c r="Z214" s="102">
        <v>958.66000366210937</v>
      </c>
      <c r="AA214" s="102">
        <v>998.4000244140625</v>
      </c>
      <c r="AB214" s="102">
        <v>1009.837005615234</v>
      </c>
    </row>
    <row r="215" spans="1:28">
      <c r="A215" s="85" t="s">
        <v>23</v>
      </c>
      <c r="B215" s="74" t="s">
        <v>46</v>
      </c>
      <c r="C215" s="104" t="s">
        <v>193</v>
      </c>
      <c r="D215" s="104" t="s">
        <v>193</v>
      </c>
      <c r="E215" s="104" t="s">
        <v>193</v>
      </c>
      <c r="F215" s="104">
        <v>489.44764899999632</v>
      </c>
      <c r="G215" s="104">
        <v>520.07445520000078</v>
      </c>
      <c r="H215" s="104">
        <v>548.45907967500375</v>
      </c>
      <c r="I215" s="105">
        <v>579.36777555001413</v>
      </c>
      <c r="J215" s="105">
        <v>622.06867314998817</v>
      </c>
      <c r="K215" s="104">
        <v>662.49176942500185</v>
      </c>
      <c r="L215" s="104">
        <v>674.79515885000046</v>
      </c>
      <c r="M215" s="104">
        <v>688.47750075000226</v>
      </c>
      <c r="N215" s="104">
        <v>706.04842107500792</v>
      </c>
      <c r="O215" s="104">
        <v>703.44720240000004</v>
      </c>
      <c r="P215" s="104">
        <v>692.1</v>
      </c>
      <c r="Q215" s="104">
        <v>693.1</v>
      </c>
      <c r="R215" s="104">
        <v>693.8</v>
      </c>
      <c r="S215" s="104">
        <v>687.8</v>
      </c>
      <c r="T215" s="104">
        <v>678.65800000000002</v>
      </c>
      <c r="U215" s="104">
        <v>664.7</v>
      </c>
      <c r="V215" s="104">
        <v>646.86500000000001</v>
      </c>
      <c r="W215" s="104">
        <v>620.46800000000007</v>
      </c>
      <c r="X215" s="104">
        <v>596.39800000000002</v>
      </c>
      <c r="Y215" s="104">
        <v>590.37400000000002</v>
      </c>
      <c r="Z215" s="104">
        <v>589.94500732421875</v>
      </c>
      <c r="AA215" s="104">
        <v>606.5</v>
      </c>
      <c r="AB215" s="104">
        <v>627.70001220703125</v>
      </c>
    </row>
    <row r="216" spans="1:28">
      <c r="A216" s="85" t="s">
        <v>24</v>
      </c>
      <c r="B216" s="74" t="s">
        <v>46</v>
      </c>
      <c r="C216" s="102">
        <v>232.58462446670001</v>
      </c>
      <c r="D216" s="102">
        <v>238.67888474119999</v>
      </c>
      <c r="E216" s="103">
        <v>255.60154</v>
      </c>
      <c r="F216" s="102">
        <v>268.80185</v>
      </c>
      <c r="G216" s="102">
        <v>280.42183999999997</v>
      </c>
      <c r="H216" s="102">
        <v>295.23428000000001</v>
      </c>
      <c r="I216" s="102">
        <v>298.64060000000001</v>
      </c>
      <c r="J216" s="102">
        <v>350.18713000000002</v>
      </c>
      <c r="K216" s="102">
        <v>352.68687999999997</v>
      </c>
      <c r="L216" s="102">
        <v>354.09476999999998</v>
      </c>
      <c r="M216" s="102">
        <v>342.0772705078125</v>
      </c>
      <c r="N216" s="102">
        <v>335.8701171875</v>
      </c>
      <c r="O216" s="102">
        <v>332.57135009765631</v>
      </c>
      <c r="P216" s="102">
        <v>308.50540161132812</v>
      </c>
      <c r="Q216" s="102">
        <v>314.10450744628912</v>
      </c>
      <c r="R216" s="102">
        <v>308.89898681640631</v>
      </c>
      <c r="S216" s="102">
        <v>314.07243347167969</v>
      </c>
      <c r="T216" s="102">
        <v>312.28411865234381</v>
      </c>
      <c r="U216" s="102">
        <v>321.66436767578131</v>
      </c>
      <c r="V216" s="102">
        <v>322.9886474609375</v>
      </c>
      <c r="W216" s="102">
        <v>320.5743408203125</v>
      </c>
      <c r="X216" s="102">
        <v>318.7843017578125</v>
      </c>
      <c r="Y216" s="102">
        <v>319.32164001464838</v>
      </c>
      <c r="Z216" s="102">
        <v>328.42007446289062</v>
      </c>
      <c r="AA216" s="102">
        <v>338.11785888671881</v>
      </c>
      <c r="AB216" s="102">
        <v>348.54159545898437</v>
      </c>
    </row>
    <row r="217" spans="1:28">
      <c r="A217" s="85" t="s">
        <v>26</v>
      </c>
      <c r="B217" s="74" t="s">
        <v>46</v>
      </c>
      <c r="C217" s="104">
        <v>92.995998382568359</v>
      </c>
      <c r="D217" s="104">
        <v>91.332000732421875</v>
      </c>
      <c r="E217" s="104">
        <v>89.972000122070313</v>
      </c>
      <c r="F217" s="104">
        <v>84.734001159667969</v>
      </c>
      <c r="G217" s="104">
        <v>76.946998596191406</v>
      </c>
      <c r="H217" s="104">
        <v>70.476997375488281</v>
      </c>
      <c r="I217" s="104">
        <v>66.829998016357422</v>
      </c>
      <c r="J217" s="105">
        <v>63.517999649047852</v>
      </c>
      <c r="K217" s="104">
        <v>64.172000885009766</v>
      </c>
      <c r="L217" s="104">
        <v>67.230001449584961</v>
      </c>
      <c r="M217" s="105">
        <v>71.777000427246094</v>
      </c>
      <c r="N217" s="104">
        <v>74.5</v>
      </c>
      <c r="O217" s="104">
        <v>75.800998687744141</v>
      </c>
      <c r="P217" s="104">
        <v>74.722999572753906</v>
      </c>
      <c r="Q217" s="104">
        <v>75.038997650146484</v>
      </c>
      <c r="R217" s="104">
        <v>75.03900146484375</v>
      </c>
      <c r="S217" s="104">
        <v>79.18499755859375</v>
      </c>
      <c r="T217" s="104">
        <v>80.677001953125</v>
      </c>
      <c r="U217" s="104">
        <v>79.475002288818359</v>
      </c>
      <c r="V217" s="104">
        <v>80.287002563476562</v>
      </c>
      <c r="W217" s="104">
        <v>80.829998016357422</v>
      </c>
      <c r="X217" s="104">
        <v>80.71099853515625</v>
      </c>
      <c r="Y217" s="104">
        <v>80.811996459960937</v>
      </c>
      <c r="Z217" s="104">
        <v>81.26300048828125</v>
      </c>
      <c r="AA217" s="104">
        <v>78.796001434326172</v>
      </c>
      <c r="AB217" s="104">
        <v>79.898998260498047</v>
      </c>
    </row>
    <row r="218" spans="1:28">
      <c r="A218" s="85" t="s">
        <v>42</v>
      </c>
      <c r="B218" s="74" t="s">
        <v>46</v>
      </c>
      <c r="C218" s="102">
        <v>238</v>
      </c>
      <c r="D218" s="102">
        <v>237</v>
      </c>
      <c r="E218" s="102">
        <v>245</v>
      </c>
      <c r="F218" s="102">
        <v>243</v>
      </c>
      <c r="G218" s="102">
        <v>245</v>
      </c>
      <c r="H218" s="102">
        <v>250</v>
      </c>
      <c r="I218" s="102">
        <v>278</v>
      </c>
      <c r="J218" s="102">
        <v>294</v>
      </c>
      <c r="K218" s="102">
        <v>326</v>
      </c>
      <c r="L218" s="103">
        <v>351</v>
      </c>
      <c r="M218" s="102">
        <v>370</v>
      </c>
      <c r="N218" s="102">
        <v>367</v>
      </c>
      <c r="O218" s="102">
        <v>359</v>
      </c>
      <c r="P218" s="102">
        <v>350</v>
      </c>
      <c r="Q218" s="102">
        <v>341</v>
      </c>
      <c r="R218" s="102">
        <v>338</v>
      </c>
      <c r="S218" s="102">
        <v>338</v>
      </c>
      <c r="T218" s="102">
        <v>337</v>
      </c>
      <c r="U218" s="102">
        <v>336</v>
      </c>
      <c r="V218" s="102">
        <v>331</v>
      </c>
      <c r="W218" s="102">
        <v>329</v>
      </c>
      <c r="X218" s="102">
        <v>327</v>
      </c>
      <c r="Y218" s="102">
        <v>323</v>
      </c>
      <c r="Z218" s="102">
        <v>326</v>
      </c>
      <c r="AA218" s="102">
        <v>329</v>
      </c>
      <c r="AB218" s="102">
        <v>330</v>
      </c>
    </row>
    <row r="219" spans="1:28">
      <c r="A219" s="85" t="s">
        <v>28</v>
      </c>
      <c r="B219" s="74" t="s">
        <v>46</v>
      </c>
      <c r="C219" s="104">
        <v>2144.9539996779999</v>
      </c>
      <c r="D219" s="104">
        <v>2107.7648101350001</v>
      </c>
      <c r="E219" s="104">
        <v>2062.3710000000001</v>
      </c>
      <c r="F219" s="104">
        <v>2070.7399999999998</v>
      </c>
      <c r="G219" s="104">
        <v>2134.136</v>
      </c>
      <c r="H219" s="104">
        <v>2189.33</v>
      </c>
      <c r="I219" s="104">
        <v>2363.6149999999998</v>
      </c>
      <c r="J219" s="104">
        <v>2590.864</v>
      </c>
      <c r="K219" s="104">
        <v>2829.828</v>
      </c>
      <c r="L219" s="104">
        <v>3027.23</v>
      </c>
      <c r="M219" s="104">
        <v>3231.7900390625</v>
      </c>
      <c r="N219" s="104">
        <v>3337.45703125</v>
      </c>
      <c r="O219" s="105">
        <v>3363.387084960938</v>
      </c>
      <c r="P219" s="104">
        <v>3408.427490234375</v>
      </c>
      <c r="Q219" s="104">
        <v>3412.1123046875</v>
      </c>
      <c r="R219" s="104">
        <v>3411.804077148438</v>
      </c>
      <c r="S219" s="104">
        <v>3439.744750976563</v>
      </c>
      <c r="T219" s="104">
        <v>3460.144775390625</v>
      </c>
      <c r="U219" s="104">
        <v>3479.340454101563</v>
      </c>
      <c r="V219" s="104">
        <v>3508.941040039063</v>
      </c>
      <c r="W219" s="104">
        <v>3554.639770507813</v>
      </c>
      <c r="X219" s="104">
        <v>3554.320190429688</v>
      </c>
      <c r="Y219" s="104">
        <v>3592.850341796875</v>
      </c>
      <c r="Z219" s="104">
        <v>3617.356567382813</v>
      </c>
      <c r="AA219" s="104">
        <v>3769.851684570313</v>
      </c>
      <c r="AB219" s="104">
        <v>3779.86572265625</v>
      </c>
    </row>
    <row r="220" spans="1:28">
      <c r="A220" s="85" t="s">
        <v>25</v>
      </c>
      <c r="B220" s="74" t="s">
        <v>46</v>
      </c>
      <c r="C220" s="102">
        <v>3450.5</v>
      </c>
      <c r="D220" s="103">
        <v>5005</v>
      </c>
      <c r="E220" s="102">
        <v>5024</v>
      </c>
      <c r="F220" s="102">
        <v>4930</v>
      </c>
      <c r="G220" s="102">
        <v>4843</v>
      </c>
      <c r="H220" s="102">
        <v>4442</v>
      </c>
      <c r="I220" s="102">
        <v>4022</v>
      </c>
      <c r="J220" s="102">
        <v>3821</v>
      </c>
      <c r="K220" s="103">
        <v>3823</v>
      </c>
      <c r="L220" s="102">
        <v>3832</v>
      </c>
      <c r="M220" s="102">
        <v>4072</v>
      </c>
      <c r="N220" s="102">
        <v>4408</v>
      </c>
      <c r="O220" s="102">
        <v>4543</v>
      </c>
      <c r="P220" s="102">
        <v>4723</v>
      </c>
      <c r="Q220" s="103">
        <v>4757</v>
      </c>
      <c r="R220" s="102">
        <v>4719</v>
      </c>
      <c r="S220" s="102">
        <v>4820</v>
      </c>
      <c r="T220" s="102">
        <v>4873</v>
      </c>
      <c r="U220" s="102">
        <v>4969</v>
      </c>
      <c r="V220" s="102">
        <v>5074</v>
      </c>
      <c r="W220" s="103">
        <v>5229</v>
      </c>
      <c r="X220" s="102">
        <v>5266</v>
      </c>
      <c r="Y220" s="102">
        <v>5439</v>
      </c>
      <c r="Z220" s="102">
        <v>5565</v>
      </c>
      <c r="AA220" s="102">
        <v>5716</v>
      </c>
      <c r="AB220" s="102">
        <v>5897.891357421875</v>
      </c>
    </row>
    <row r="221" spans="1:28">
      <c r="A221" s="85" t="s">
        <v>48</v>
      </c>
      <c r="B221" s="74" t="s">
        <v>46</v>
      </c>
      <c r="C221" s="104">
        <v>415.81860637400001</v>
      </c>
      <c r="D221" s="104">
        <v>396.82176983350001</v>
      </c>
      <c r="E221" s="105">
        <v>386.83746000000002</v>
      </c>
      <c r="F221" s="104">
        <v>363.79730000000001</v>
      </c>
      <c r="G221" s="104">
        <v>364.84809999999999</v>
      </c>
      <c r="H221" s="104">
        <v>359.01945000000001</v>
      </c>
      <c r="I221" s="104">
        <v>378.48513000000003</v>
      </c>
      <c r="J221" s="105">
        <v>401.00585000000001</v>
      </c>
      <c r="K221" s="104">
        <v>410.64202</v>
      </c>
      <c r="L221" s="104">
        <v>435.98987</v>
      </c>
      <c r="M221" s="104">
        <v>430.97174072265631</v>
      </c>
      <c r="N221" s="104">
        <v>453.65684509277338</v>
      </c>
      <c r="O221" s="104">
        <v>461.34124755859381</v>
      </c>
      <c r="P221" s="104">
        <v>468.88299560546881</v>
      </c>
      <c r="Q221" s="104">
        <v>471.93072509765631</v>
      </c>
      <c r="R221" s="104">
        <v>486.38226318359381</v>
      </c>
      <c r="S221" s="104">
        <v>485.73875427246088</v>
      </c>
      <c r="T221" s="104">
        <v>503.78839111328131</v>
      </c>
      <c r="U221" s="104">
        <v>525.80551147460937</v>
      </c>
      <c r="V221" s="104">
        <v>545.62867736816406</v>
      </c>
      <c r="W221" s="104">
        <v>555.10249328613281</v>
      </c>
      <c r="X221" s="104">
        <v>562.22250366210937</v>
      </c>
      <c r="Y221" s="104">
        <v>547.60052490234375</v>
      </c>
      <c r="Z221" s="104">
        <v>549.92988586425781</v>
      </c>
      <c r="AA221" s="104">
        <v>556.10774230957031</v>
      </c>
      <c r="AB221" s="104">
        <v>570.64715576171875</v>
      </c>
    </row>
    <row r="222" spans="1:28">
      <c r="A222" s="85" t="s">
        <v>34</v>
      </c>
      <c r="B222" s="74" t="s">
        <v>46</v>
      </c>
      <c r="C222" s="102" t="s">
        <v>193</v>
      </c>
      <c r="D222" s="102" t="s">
        <v>193</v>
      </c>
      <c r="E222" s="102">
        <v>420.70001220703131</v>
      </c>
      <c r="F222" s="102">
        <v>403</v>
      </c>
      <c r="G222" s="103">
        <v>399.69999694824219</v>
      </c>
      <c r="H222" s="102">
        <v>397.30000305175781</v>
      </c>
      <c r="I222" s="102">
        <v>396.60000610351562</v>
      </c>
      <c r="J222" s="102">
        <v>391.5</v>
      </c>
      <c r="K222" s="102">
        <v>404.56999206542969</v>
      </c>
      <c r="L222" s="102">
        <v>442.47000122070312</v>
      </c>
      <c r="M222" s="102">
        <v>470.19999694824219</v>
      </c>
      <c r="N222" s="102">
        <v>484.5</v>
      </c>
      <c r="O222" s="103">
        <v>500.5</v>
      </c>
      <c r="P222" s="102">
        <v>523.39999389648437</v>
      </c>
      <c r="Q222" s="102">
        <v>536.0999755859375</v>
      </c>
      <c r="R222" s="102">
        <v>572.5999755859375</v>
      </c>
      <c r="S222" s="102">
        <v>475.30000305175781</v>
      </c>
      <c r="T222" s="102">
        <v>480</v>
      </c>
      <c r="U222" s="102">
        <v>487.10000610351562</v>
      </c>
      <c r="V222" s="102">
        <v>489</v>
      </c>
      <c r="W222" s="102">
        <v>495.30000305175781</v>
      </c>
      <c r="X222" s="102">
        <v>502</v>
      </c>
      <c r="Y222" s="102">
        <v>506.50001525878912</v>
      </c>
      <c r="Z222" s="102">
        <v>489</v>
      </c>
      <c r="AA222" s="102">
        <v>486.60000610351562</v>
      </c>
      <c r="AB222" s="102">
        <v>497.47200012207031</v>
      </c>
    </row>
    <row r="223" spans="1:28">
      <c r="A223" s="85" t="s">
        <v>49</v>
      </c>
      <c r="B223" s="74" t="s">
        <v>46</v>
      </c>
      <c r="C223" s="104" t="s">
        <v>193</v>
      </c>
      <c r="D223" s="105">
        <v>9.8440000000000012</v>
      </c>
      <c r="E223" s="104">
        <v>9.972999999999999</v>
      </c>
      <c r="F223" s="104">
        <v>10.115</v>
      </c>
      <c r="G223" s="104">
        <v>10.922000000000001</v>
      </c>
      <c r="H223" s="104">
        <v>11.651999999999999</v>
      </c>
      <c r="I223" s="104">
        <v>12.223000000000001</v>
      </c>
      <c r="J223" s="104">
        <v>13.048</v>
      </c>
      <c r="K223" s="104">
        <v>13.712</v>
      </c>
      <c r="L223" s="104">
        <v>14.281000000000001</v>
      </c>
      <c r="M223" s="104">
        <v>14.943</v>
      </c>
      <c r="N223" s="104">
        <v>15.116</v>
      </c>
      <c r="O223" s="104">
        <v>15.803000000000001</v>
      </c>
      <c r="P223" s="105">
        <v>16.006</v>
      </c>
      <c r="Q223" s="104">
        <v>16.39</v>
      </c>
      <c r="R223" s="104">
        <v>16.783000000000001</v>
      </c>
      <c r="S223" s="104">
        <v>17.8</v>
      </c>
      <c r="T223" s="104">
        <v>18.376000000000001</v>
      </c>
      <c r="U223" s="104">
        <v>18.837</v>
      </c>
      <c r="V223" s="104">
        <v>19.521999999999998</v>
      </c>
      <c r="W223" s="104">
        <v>19.079053900000002</v>
      </c>
      <c r="X223" s="104">
        <v>18.983000000000001</v>
      </c>
      <c r="Y223" s="104">
        <v>19.235685650000001</v>
      </c>
      <c r="Z223" s="104">
        <v>19.52476692199707</v>
      </c>
      <c r="AA223" s="104">
        <v>19.37600040435791</v>
      </c>
      <c r="AB223" s="104">
        <v>19.541999816894531</v>
      </c>
    </row>
    <row r="224" spans="1:28">
      <c r="A224" s="85" t="s">
        <v>50</v>
      </c>
      <c r="B224" s="74" t="s">
        <v>46</v>
      </c>
      <c r="C224" s="102" t="s">
        <v>193</v>
      </c>
      <c r="D224" s="102">
        <v>92.300000000000011</v>
      </c>
      <c r="E224" s="102" t="s">
        <v>193</v>
      </c>
      <c r="F224" s="102" t="s">
        <v>193</v>
      </c>
      <c r="G224" s="102">
        <v>101.62</v>
      </c>
      <c r="H224" s="102">
        <v>105.89</v>
      </c>
      <c r="I224" s="102">
        <v>114.4</v>
      </c>
      <c r="J224" s="103">
        <v>121.63</v>
      </c>
      <c r="K224" s="103">
        <v>133.7999992370606</v>
      </c>
      <c r="L224" s="102">
        <v>142.09999847412109</v>
      </c>
      <c r="M224" s="102">
        <v>150.40000152587891</v>
      </c>
      <c r="N224" s="102">
        <v>154.2999992370606</v>
      </c>
      <c r="O224" s="102">
        <v>159.39999771118161</v>
      </c>
      <c r="P224" s="102">
        <v>163.20000457763669</v>
      </c>
      <c r="Q224" s="102">
        <v>171.80000305175781</v>
      </c>
      <c r="R224" s="102">
        <v>177.59999847412109</v>
      </c>
      <c r="S224" s="102">
        <v>182.90000152587891</v>
      </c>
      <c r="T224" s="102">
        <v>191</v>
      </c>
      <c r="U224" s="102">
        <v>195.70000457763669</v>
      </c>
      <c r="V224" s="102">
        <v>197.40000152587891</v>
      </c>
      <c r="W224" s="102">
        <v>201</v>
      </c>
      <c r="X224" s="102">
        <v>205.80000305175781</v>
      </c>
      <c r="Y224" s="102">
        <v>207.09999847412109</v>
      </c>
      <c r="Z224" s="102">
        <v>216.3999938964844</v>
      </c>
      <c r="AA224" s="102">
        <v>220.40000152587891</v>
      </c>
      <c r="AB224" s="102">
        <v>231.09999847412109</v>
      </c>
    </row>
    <row r="225" spans="1:28">
      <c r="A225" s="85" t="s">
        <v>63</v>
      </c>
      <c r="B225" s="74" t="s">
        <v>46</v>
      </c>
      <c r="C225" s="104">
        <v>112.7320022583008</v>
      </c>
      <c r="D225" s="104">
        <v>121.0149955749512</v>
      </c>
      <c r="E225" s="104">
        <v>122.0249977111816</v>
      </c>
      <c r="F225" s="104">
        <v>122.9189987182617</v>
      </c>
      <c r="G225" s="104">
        <v>126.23899841308589</v>
      </c>
      <c r="H225" s="104">
        <v>131.21500015258789</v>
      </c>
      <c r="I225" s="104">
        <v>152.61899566650391</v>
      </c>
      <c r="J225" s="104">
        <v>173.72699737548831</v>
      </c>
      <c r="K225" s="104">
        <v>198.96500396728521</v>
      </c>
      <c r="L225" s="104">
        <v>225.0299987792969</v>
      </c>
      <c r="M225" s="104">
        <v>239.86699676513669</v>
      </c>
      <c r="N225" s="104">
        <v>251.08699798583979</v>
      </c>
      <c r="O225" s="104">
        <v>256.96000671386719</v>
      </c>
      <c r="P225" s="104">
        <v>257.00600433349609</v>
      </c>
      <c r="Q225" s="104">
        <v>261.06600952148437</v>
      </c>
      <c r="R225" s="104">
        <v>263.43000030517578</v>
      </c>
      <c r="S225" s="104">
        <v>269.77800750732422</v>
      </c>
      <c r="T225" s="104">
        <v>273.3280029296875</v>
      </c>
      <c r="U225" s="104">
        <v>271.58399963378912</v>
      </c>
      <c r="V225" s="104">
        <v>287.04100036621088</v>
      </c>
      <c r="W225" s="104">
        <v>294.50700378417969</v>
      </c>
      <c r="X225" s="104">
        <v>296.10800170898437</v>
      </c>
      <c r="Y225" s="104">
        <v>313.5</v>
      </c>
      <c r="Z225" s="104">
        <v>313.80000305175781</v>
      </c>
      <c r="AA225" s="104">
        <v>325.36700439453131</v>
      </c>
      <c r="AB225" s="104">
        <v>332.35200500488281</v>
      </c>
    </row>
    <row r="226" spans="1:28">
      <c r="A226" s="85" t="s">
        <v>29</v>
      </c>
      <c r="B226" s="74" t="s">
        <v>46</v>
      </c>
      <c r="C226" s="102">
        <v>2177</v>
      </c>
      <c r="D226" s="102">
        <v>2276</v>
      </c>
      <c r="E226" s="102">
        <v>2330</v>
      </c>
      <c r="F226" s="103">
        <v>2141</v>
      </c>
      <c r="G226" s="102">
        <v>2086</v>
      </c>
      <c r="H226" s="102">
        <v>2000</v>
      </c>
      <c r="I226" s="102">
        <v>1939</v>
      </c>
      <c r="J226" s="102">
        <v>1983</v>
      </c>
      <c r="K226" s="102">
        <v>2091</v>
      </c>
      <c r="L226" s="102">
        <v>2229</v>
      </c>
      <c r="M226" s="102">
        <v>2360.1860000000001</v>
      </c>
      <c r="N226" s="102">
        <v>2488.3159999999998</v>
      </c>
      <c r="O226" s="102">
        <v>2542</v>
      </c>
      <c r="P226" s="103">
        <v>2633.8519999999999</v>
      </c>
      <c r="Q226" s="103">
        <v>2513.4619750976558</v>
      </c>
      <c r="R226" s="102">
        <v>2566.348022460938</v>
      </c>
      <c r="S226" s="102">
        <v>2642.6900024414058</v>
      </c>
      <c r="T226" s="102">
        <v>2722.346923828125</v>
      </c>
      <c r="U226" s="102">
        <v>2820.129028320313</v>
      </c>
      <c r="V226" s="102">
        <v>2862.989013671875</v>
      </c>
      <c r="W226" s="102">
        <v>2936.053955078125</v>
      </c>
      <c r="X226" s="102">
        <v>3046.942993164063</v>
      </c>
      <c r="Y226" s="102">
        <v>3176.035034179688</v>
      </c>
      <c r="Z226" s="102">
        <v>3275.555053710938</v>
      </c>
      <c r="AA226" s="102">
        <v>3376.364013671875</v>
      </c>
      <c r="AB226" s="102">
        <v>3489.56298828125</v>
      </c>
    </row>
    <row r="227" spans="1:28">
      <c r="A227" s="85" t="s">
        <v>51</v>
      </c>
      <c r="B227" s="74" t="s">
        <v>46</v>
      </c>
      <c r="C227" s="104">
        <v>6530</v>
      </c>
      <c r="D227" s="104">
        <v>6680</v>
      </c>
      <c r="E227" s="104">
        <v>6940</v>
      </c>
      <c r="F227" s="104">
        <v>7060</v>
      </c>
      <c r="G227" s="104">
        <v>7380</v>
      </c>
      <c r="H227" s="104">
        <v>7310</v>
      </c>
      <c r="I227" s="104">
        <v>6960</v>
      </c>
      <c r="J227" s="104">
        <v>7200</v>
      </c>
      <c r="K227" s="104">
        <v>7630</v>
      </c>
      <c r="L227" s="104">
        <v>8030</v>
      </c>
      <c r="M227" s="104">
        <v>8530</v>
      </c>
      <c r="N227" s="104">
        <v>9010</v>
      </c>
      <c r="O227" s="104">
        <v>8780</v>
      </c>
      <c r="P227" s="104">
        <v>8300</v>
      </c>
      <c r="Q227" s="104">
        <v>7740</v>
      </c>
      <c r="R227" s="104">
        <v>7300</v>
      </c>
      <c r="S227" s="104">
        <v>7020</v>
      </c>
      <c r="T227" s="104">
        <v>6760</v>
      </c>
      <c r="U227" s="104">
        <v>6570</v>
      </c>
      <c r="V227" s="104">
        <v>6530</v>
      </c>
      <c r="W227" s="104">
        <v>6450</v>
      </c>
      <c r="X227" s="104">
        <v>6060</v>
      </c>
      <c r="Y227" s="104">
        <v>6450</v>
      </c>
      <c r="Z227" s="104">
        <v>6570</v>
      </c>
      <c r="AA227" s="104">
        <v>6610</v>
      </c>
      <c r="AB227" s="104">
        <v>6790</v>
      </c>
    </row>
    <row r="228" spans="1:28">
      <c r="A228" s="85" t="s">
        <v>52</v>
      </c>
      <c r="B228" s="74" t="s">
        <v>46</v>
      </c>
      <c r="C228" s="102">
        <v>1657</v>
      </c>
      <c r="D228" s="102">
        <v>1551</v>
      </c>
      <c r="E228" s="102">
        <v>1595</v>
      </c>
      <c r="F228" s="102">
        <v>1579</v>
      </c>
      <c r="G228" s="102">
        <v>1584</v>
      </c>
      <c r="H228" s="102">
        <v>1566</v>
      </c>
      <c r="I228" s="102">
        <v>1553</v>
      </c>
      <c r="J228" s="102">
        <v>1577</v>
      </c>
      <c r="K228" s="102">
        <v>1604</v>
      </c>
      <c r="L228" s="103">
        <v>1653</v>
      </c>
      <c r="M228" s="102">
        <v>1706.3</v>
      </c>
      <c r="N228" s="102">
        <v>1755.7</v>
      </c>
      <c r="O228" s="102">
        <v>1832.3</v>
      </c>
      <c r="P228" s="102">
        <v>1871.3</v>
      </c>
      <c r="Q228" s="102">
        <v>1969.5</v>
      </c>
      <c r="R228" s="103">
        <v>2180.6</v>
      </c>
      <c r="S228" s="102">
        <v>2361</v>
      </c>
      <c r="T228" s="102">
        <v>2535</v>
      </c>
      <c r="U228" s="102">
        <v>2682</v>
      </c>
      <c r="V228" s="102">
        <v>2826</v>
      </c>
      <c r="W228" s="102">
        <v>2975</v>
      </c>
      <c r="X228" s="102">
        <v>3092.8</v>
      </c>
      <c r="Y228" s="102">
        <v>3192.8</v>
      </c>
      <c r="Z228" s="102">
        <v>3274.400024414063</v>
      </c>
      <c r="AA228" s="102">
        <v>3337.200073242188</v>
      </c>
      <c r="AB228" s="102">
        <v>3360.800048828125</v>
      </c>
    </row>
    <row r="229" spans="1:28">
      <c r="A229" s="75" t="s">
        <v>31</v>
      </c>
      <c r="B229" s="74" t="s">
        <v>46</v>
      </c>
      <c r="C229" s="104" t="s">
        <v>193</v>
      </c>
      <c r="D229" s="104" t="s">
        <v>193</v>
      </c>
      <c r="E229" s="104" t="s">
        <v>193</v>
      </c>
      <c r="F229" s="104" t="s">
        <v>193</v>
      </c>
      <c r="G229" s="104" t="s">
        <v>193</v>
      </c>
      <c r="H229" s="104" t="s">
        <v>193</v>
      </c>
      <c r="I229" s="104" t="s">
        <v>193</v>
      </c>
      <c r="J229" s="104" t="s">
        <v>193</v>
      </c>
      <c r="K229" s="104" t="s">
        <v>193</v>
      </c>
      <c r="L229" s="104" t="s">
        <v>193</v>
      </c>
      <c r="M229" s="104">
        <v>113.63047027587891</v>
      </c>
      <c r="N229" s="104">
        <v>116.35367965698239</v>
      </c>
      <c r="O229" s="104">
        <v>120.3311271667481</v>
      </c>
      <c r="P229" s="104">
        <v>118.5848274230957</v>
      </c>
      <c r="Q229" s="104">
        <v>118.3931884765625</v>
      </c>
      <c r="R229" s="104">
        <v>117.5352973937988</v>
      </c>
      <c r="S229" s="104">
        <v>120.6498641967773</v>
      </c>
      <c r="T229" s="104">
        <v>122.9703102111816</v>
      </c>
      <c r="U229" s="104">
        <v>125.3994407653809</v>
      </c>
      <c r="V229" s="104">
        <v>127.37328720092771</v>
      </c>
      <c r="W229" s="104">
        <v>128.35772323608401</v>
      </c>
      <c r="X229" s="104">
        <v>130.83523941040039</v>
      </c>
      <c r="Y229" s="104">
        <v>131.14767837524411</v>
      </c>
      <c r="Z229" s="104">
        <v>128.55221939086911</v>
      </c>
      <c r="AA229" s="104">
        <v>125.2431144714356</v>
      </c>
      <c r="AB229" s="104">
        <v>118.638240814209</v>
      </c>
    </row>
    <row r="230" spans="1:28">
      <c r="A230" s="85" t="s">
        <v>33</v>
      </c>
      <c r="B230" s="74" t="s">
        <v>46</v>
      </c>
      <c r="C230" s="102">
        <v>10.7651490047</v>
      </c>
      <c r="D230" s="102">
        <v>13.251669183400001</v>
      </c>
      <c r="E230" s="103">
        <v>13.409129999999999</v>
      </c>
      <c r="F230" s="102">
        <v>13.775029999999999</v>
      </c>
      <c r="G230" s="102">
        <v>14.568569999999999</v>
      </c>
      <c r="H230" s="102">
        <v>14.12664</v>
      </c>
      <c r="I230" s="102">
        <v>13.8222</v>
      </c>
      <c r="J230" s="102">
        <v>13.81711</v>
      </c>
      <c r="K230" s="102">
        <v>14.81155</v>
      </c>
      <c r="L230" s="102">
        <v>15.36448</v>
      </c>
      <c r="M230" s="102">
        <v>18.139349937438968</v>
      </c>
      <c r="N230" s="102">
        <v>18.445529937744141</v>
      </c>
      <c r="O230" s="103">
        <v>19.54958963394165</v>
      </c>
      <c r="P230" s="103">
        <v>19.989389896392819</v>
      </c>
      <c r="Q230" s="102">
        <v>21.26038026809692</v>
      </c>
      <c r="R230" s="102">
        <v>22.699350357055661</v>
      </c>
      <c r="S230" s="102">
        <v>23.979880332946781</v>
      </c>
      <c r="T230" s="102">
        <v>24.015839576721191</v>
      </c>
      <c r="U230" s="102">
        <v>24.919962882995609</v>
      </c>
      <c r="V230" s="102">
        <v>25.630624771118161</v>
      </c>
      <c r="W230" s="102">
        <v>26.679594993591309</v>
      </c>
      <c r="X230" s="102">
        <v>28.176287651062012</v>
      </c>
      <c r="Y230" s="102">
        <v>30.190524101257321</v>
      </c>
      <c r="Z230" s="102">
        <v>31.159912109375</v>
      </c>
      <c r="AA230" s="102">
        <v>32.433148384094238</v>
      </c>
      <c r="AB230" s="102">
        <v>33.126734733581543</v>
      </c>
    </row>
    <row r="231" spans="1:28">
      <c r="A231" s="85" t="s">
        <v>53</v>
      </c>
      <c r="B231" s="74" t="s">
        <v>46</v>
      </c>
      <c r="C231" s="104" t="s">
        <v>193</v>
      </c>
      <c r="D231" s="104">
        <v>1670.0000305175779</v>
      </c>
      <c r="E231" s="104" t="s">
        <v>193</v>
      </c>
      <c r="F231" s="104">
        <v>1869.599975585938</v>
      </c>
      <c r="G231" s="104" t="s">
        <v>193</v>
      </c>
      <c r="H231" s="104">
        <v>1917.800048828125</v>
      </c>
      <c r="I231" s="104">
        <v>1898.200012207031</v>
      </c>
      <c r="J231" s="104">
        <v>2238.9999389648442</v>
      </c>
      <c r="K231" s="104">
        <v>2148.700073242188</v>
      </c>
      <c r="L231" s="104">
        <v>2297.8999633789058</v>
      </c>
      <c r="M231" s="105">
        <v>2285.7000122070308</v>
      </c>
      <c r="N231" s="104">
        <v>2432.5000610351558</v>
      </c>
      <c r="O231" s="104">
        <v>2573.400024414063</v>
      </c>
      <c r="P231" s="104">
        <v>2669.199951171875</v>
      </c>
      <c r="Q231" s="104">
        <v>2934.1000366210942</v>
      </c>
      <c r="R231" s="104">
        <v>3087.614013671875</v>
      </c>
      <c r="S231" s="104">
        <v>3156.161865234375</v>
      </c>
      <c r="T231" s="104">
        <v>3374.883056640625</v>
      </c>
      <c r="U231" s="104">
        <v>3440.558959960938</v>
      </c>
      <c r="V231" s="104">
        <v>3706.911010742188</v>
      </c>
      <c r="W231" s="104">
        <v>3800.018920898438</v>
      </c>
      <c r="X231" s="104">
        <v>3940.080932617188</v>
      </c>
      <c r="Y231" s="104">
        <v>4246.280029296875</v>
      </c>
      <c r="Z231" s="104">
        <v>4373.5528564453134</v>
      </c>
      <c r="AA231" s="104">
        <v>4350.6219482421884</v>
      </c>
      <c r="AB231" s="104">
        <v>4431.035888671875</v>
      </c>
    </row>
    <row r="232" spans="1:28">
      <c r="A232" s="85" t="s">
        <v>36</v>
      </c>
      <c r="B232" s="74" t="s">
        <v>46</v>
      </c>
      <c r="C232" s="102">
        <v>485</v>
      </c>
      <c r="D232" s="102">
        <v>499</v>
      </c>
      <c r="E232" s="102">
        <v>514</v>
      </c>
      <c r="F232" s="102">
        <v>540</v>
      </c>
      <c r="G232" s="102">
        <v>567</v>
      </c>
      <c r="H232" s="102">
        <v>603</v>
      </c>
      <c r="I232" s="102">
        <v>656</v>
      </c>
      <c r="J232" s="102">
        <v>716</v>
      </c>
      <c r="K232" s="102">
        <v>790</v>
      </c>
      <c r="L232" s="102">
        <v>820</v>
      </c>
      <c r="M232" s="102">
        <v>846</v>
      </c>
      <c r="N232" s="102">
        <v>840</v>
      </c>
      <c r="O232" s="102">
        <v>839</v>
      </c>
      <c r="P232" s="102">
        <v>843</v>
      </c>
      <c r="Q232" s="102">
        <v>855</v>
      </c>
      <c r="R232" s="102">
        <v>878</v>
      </c>
      <c r="S232" s="102">
        <v>890</v>
      </c>
      <c r="T232" s="102">
        <v>911</v>
      </c>
      <c r="U232" s="102">
        <v>938</v>
      </c>
      <c r="V232" s="102">
        <v>959</v>
      </c>
      <c r="W232" s="102">
        <v>983</v>
      </c>
      <c r="X232" s="102">
        <v>995</v>
      </c>
      <c r="Y232" s="102">
        <v>1022.617</v>
      </c>
      <c r="Z232" s="102">
        <v>1043.393981933594</v>
      </c>
      <c r="AA232" s="102">
        <v>1053.358337402344</v>
      </c>
      <c r="AB232" s="102">
        <v>1058.8180236816411</v>
      </c>
    </row>
    <row r="233" spans="1:28">
      <c r="A233" s="85" t="s">
        <v>54</v>
      </c>
      <c r="B233" s="74" t="s">
        <v>46</v>
      </c>
      <c r="C233" s="104">
        <v>126.7999992370606</v>
      </c>
      <c r="D233" s="104">
        <v>132.60000228881839</v>
      </c>
      <c r="E233" s="104">
        <v>135.19999694824219</v>
      </c>
      <c r="F233" s="104">
        <v>140.40000152587891</v>
      </c>
      <c r="G233" s="104">
        <v>146.80000305175781</v>
      </c>
      <c r="H233" s="104">
        <v>153.59999847412109</v>
      </c>
      <c r="I233" s="104">
        <v>158.59999847412109</v>
      </c>
      <c r="J233" s="104">
        <v>168.19999694824219</v>
      </c>
      <c r="K233" s="105">
        <v>180.79999542236331</v>
      </c>
      <c r="L233" s="104">
        <v>187.90000152587891</v>
      </c>
      <c r="M233" s="104">
        <v>195.59999847412109</v>
      </c>
      <c r="N233" s="104">
        <v>203</v>
      </c>
      <c r="O233" s="104">
        <v>204.09999847412109</v>
      </c>
      <c r="P233" s="104">
        <v>206.5</v>
      </c>
      <c r="Q233" s="104">
        <v>212.09999847412109</v>
      </c>
      <c r="R233" s="104">
        <v>217.80000305175781</v>
      </c>
      <c r="S233" s="104">
        <v>225.30000305175781</v>
      </c>
      <c r="T233" s="104">
        <v>229.80000305175781</v>
      </c>
      <c r="U233" s="104">
        <v>237.1000061035156</v>
      </c>
      <c r="V233" s="104">
        <v>243.90000152587891</v>
      </c>
      <c r="W233" s="104">
        <v>251.5</v>
      </c>
      <c r="X233" s="104">
        <v>258.5</v>
      </c>
      <c r="Y233" s="104">
        <v>264</v>
      </c>
      <c r="Z233" s="104">
        <v>272.10000610351562</v>
      </c>
      <c r="AA233" s="104">
        <v>274.90000915527338</v>
      </c>
      <c r="AB233" s="104">
        <v>271.10000610351562</v>
      </c>
    </row>
    <row r="234" spans="1:28">
      <c r="A234" s="85" t="s">
        <v>55</v>
      </c>
      <c r="B234" s="74" t="s">
        <v>46</v>
      </c>
      <c r="C234" s="102">
        <v>164</v>
      </c>
      <c r="D234" s="102">
        <v>163</v>
      </c>
      <c r="E234" s="102">
        <v>174</v>
      </c>
      <c r="F234" s="102">
        <v>185</v>
      </c>
      <c r="G234" s="102">
        <v>201</v>
      </c>
      <c r="H234" s="103">
        <v>216</v>
      </c>
      <c r="I234" s="103">
        <v>239</v>
      </c>
      <c r="J234" s="102">
        <v>253</v>
      </c>
      <c r="K234" s="102">
        <v>262</v>
      </c>
      <c r="L234" s="102">
        <v>262</v>
      </c>
      <c r="M234" s="102">
        <v>264</v>
      </c>
      <c r="N234" s="102">
        <v>257</v>
      </c>
      <c r="O234" s="102">
        <v>255</v>
      </c>
      <c r="P234" s="102">
        <v>253</v>
      </c>
      <c r="Q234" s="102">
        <v>253</v>
      </c>
      <c r="R234" s="102">
        <v>258.488</v>
      </c>
      <c r="S234" s="102">
        <v>257.8</v>
      </c>
      <c r="T234" s="102">
        <v>261.5</v>
      </c>
      <c r="U234" s="102">
        <v>267.7</v>
      </c>
      <c r="V234" s="102">
        <v>272.3</v>
      </c>
      <c r="W234" s="102">
        <v>274.10000000000002</v>
      </c>
      <c r="X234" s="102">
        <v>274.5</v>
      </c>
      <c r="Y234" s="102">
        <v>277.3</v>
      </c>
      <c r="Z234" s="102">
        <v>279.19999694824219</v>
      </c>
      <c r="AA234" s="102">
        <v>286.29998779296881</v>
      </c>
      <c r="AB234" s="102">
        <v>289</v>
      </c>
    </row>
    <row r="235" spans="1:28">
      <c r="A235" s="85" t="s">
        <v>38</v>
      </c>
      <c r="B235" s="74" t="s">
        <v>46</v>
      </c>
      <c r="C235" s="104" t="s">
        <v>193</v>
      </c>
      <c r="D235" s="104" t="s">
        <v>193</v>
      </c>
      <c r="E235" s="105">
        <v>1242.75</v>
      </c>
      <c r="F235" s="104">
        <v>1223</v>
      </c>
      <c r="G235" s="104">
        <v>1189</v>
      </c>
      <c r="H235" s="104">
        <v>1163.75</v>
      </c>
      <c r="I235" s="104">
        <v>1250.416666666667</v>
      </c>
      <c r="J235" s="104">
        <v>1344.944444444445</v>
      </c>
      <c r="K235" s="104">
        <v>1521.742004394531</v>
      </c>
      <c r="L235" s="105">
        <v>1672</v>
      </c>
      <c r="M235" s="105">
        <v>1746</v>
      </c>
      <c r="N235" s="104">
        <v>1812</v>
      </c>
      <c r="O235" s="105">
        <v>1865.9</v>
      </c>
      <c r="P235" s="104">
        <v>1867</v>
      </c>
      <c r="Q235" s="104">
        <v>1932.2</v>
      </c>
      <c r="R235" s="104">
        <v>2028.1</v>
      </c>
      <c r="S235" s="104">
        <v>2009</v>
      </c>
      <c r="T235" s="104">
        <v>2050.9</v>
      </c>
      <c r="U235" s="104">
        <v>2119.6999999999998</v>
      </c>
      <c r="V235" s="104">
        <v>2166.3000000000002</v>
      </c>
      <c r="W235" s="104">
        <v>2176.5</v>
      </c>
      <c r="X235" s="104">
        <v>2118.5</v>
      </c>
      <c r="Y235" s="104">
        <v>2063.1999999999998</v>
      </c>
      <c r="Z235" s="104">
        <v>1964.100036621094</v>
      </c>
      <c r="AA235" s="104">
        <v>1907.100036621094</v>
      </c>
      <c r="AB235" s="104">
        <v>1857.773864746094</v>
      </c>
    </row>
    <row r="236" spans="1:28">
      <c r="A236" s="85" t="s">
        <v>56</v>
      </c>
      <c r="B236" s="74" t="s">
        <v>46</v>
      </c>
      <c r="C236" s="102">
        <v>436.7000000000001</v>
      </c>
      <c r="D236" s="103">
        <v>428.3</v>
      </c>
      <c r="E236" s="102">
        <v>386.9</v>
      </c>
      <c r="F236" s="102">
        <v>400.9</v>
      </c>
      <c r="G236" s="102">
        <v>412.7000000000001</v>
      </c>
      <c r="H236" s="102">
        <v>437</v>
      </c>
      <c r="I236" s="102">
        <v>455.7</v>
      </c>
      <c r="J236" s="103">
        <v>503.4</v>
      </c>
      <c r="K236" s="103">
        <v>439.69999694824219</v>
      </c>
      <c r="L236" s="102">
        <v>456.5</v>
      </c>
      <c r="M236" s="102">
        <v>470.60000610351562</v>
      </c>
      <c r="N236" s="102">
        <v>493.60000610351562</v>
      </c>
      <c r="O236" s="102">
        <v>505.00001525878912</v>
      </c>
      <c r="P236" s="102">
        <v>509</v>
      </c>
      <c r="Q236" s="102">
        <v>514.80001831054687</v>
      </c>
      <c r="R236" s="102">
        <v>531.70001220703125</v>
      </c>
      <c r="S236" s="102">
        <v>545</v>
      </c>
      <c r="T236" s="102">
        <v>546.39999389648437</v>
      </c>
      <c r="U236" s="102">
        <v>560.20001220703125</v>
      </c>
      <c r="V236" s="102">
        <v>567.70001220703125</v>
      </c>
      <c r="W236" s="102">
        <v>589.30001831054687</v>
      </c>
      <c r="X236" s="102">
        <v>587.10000610351562</v>
      </c>
      <c r="Y236" s="102">
        <v>605.5</v>
      </c>
      <c r="Z236" s="102">
        <v>614.60000610351562</v>
      </c>
      <c r="AA236" s="102">
        <v>613.5</v>
      </c>
      <c r="AB236" s="102">
        <v>622.60000610351562</v>
      </c>
    </row>
    <row r="237" spans="1:28">
      <c r="A237" s="85" t="s">
        <v>57</v>
      </c>
      <c r="B237" s="74" t="s">
        <v>46</v>
      </c>
      <c r="C237" s="104" t="s">
        <v>193</v>
      </c>
      <c r="D237" s="104" t="s">
        <v>193</v>
      </c>
      <c r="E237" s="104" t="s">
        <v>193</v>
      </c>
      <c r="F237" s="104" t="s">
        <v>193</v>
      </c>
      <c r="G237" s="104">
        <v>199.8</v>
      </c>
      <c r="H237" s="104">
        <v>205.1</v>
      </c>
      <c r="I237" s="104">
        <v>206.9</v>
      </c>
      <c r="J237" s="105">
        <v>208.4</v>
      </c>
      <c r="K237" s="104">
        <v>218.6</v>
      </c>
      <c r="L237" s="105">
        <v>234.4</v>
      </c>
      <c r="M237" s="104">
        <v>251.2</v>
      </c>
      <c r="N237" s="104">
        <v>278.5</v>
      </c>
      <c r="O237" s="105">
        <v>283.10000000000002</v>
      </c>
      <c r="P237" s="104">
        <v>285.39999999999998</v>
      </c>
      <c r="Q237" s="104">
        <v>319.39999999999998</v>
      </c>
      <c r="R237" s="104">
        <v>331.9</v>
      </c>
      <c r="S237" s="104">
        <v>341.3</v>
      </c>
      <c r="T237" s="104">
        <v>339.28699999999998</v>
      </c>
      <c r="U237" s="104">
        <v>346.88400000000001</v>
      </c>
      <c r="V237" s="104">
        <v>343.29500000000002</v>
      </c>
      <c r="W237" s="104">
        <v>338.48099999999999</v>
      </c>
      <c r="X237" s="104">
        <v>339.9007568359375</v>
      </c>
      <c r="Y237" s="104">
        <v>330.03349304199219</v>
      </c>
      <c r="Z237" s="104">
        <v>323.81100463867187</v>
      </c>
      <c r="AA237" s="104">
        <v>320.96400451660162</v>
      </c>
      <c r="AB237" s="104">
        <v>322.03500366210937</v>
      </c>
    </row>
    <row r="238" spans="1:28">
      <c r="A238" s="75" t="s">
        <v>40</v>
      </c>
      <c r="B238" s="74" t="s">
        <v>46</v>
      </c>
      <c r="C238" s="102" t="s">
        <v>193</v>
      </c>
      <c r="D238" s="102" t="s">
        <v>193</v>
      </c>
      <c r="E238" s="102" t="s">
        <v>193</v>
      </c>
      <c r="F238" s="102" t="s">
        <v>193</v>
      </c>
      <c r="G238" s="102" t="s">
        <v>193</v>
      </c>
      <c r="H238" s="102" t="s">
        <v>193</v>
      </c>
      <c r="I238" s="102" t="s">
        <v>193</v>
      </c>
      <c r="J238" s="102" t="s">
        <v>193</v>
      </c>
      <c r="K238" s="102" t="s">
        <v>193</v>
      </c>
      <c r="L238" s="102" t="s">
        <v>193</v>
      </c>
      <c r="M238" s="102">
        <v>86.070808410644531</v>
      </c>
      <c r="N238" s="102">
        <v>96.413784027099609</v>
      </c>
      <c r="O238" s="102">
        <v>98.467258453369141</v>
      </c>
      <c r="P238" s="102">
        <v>104.02437210083011</v>
      </c>
      <c r="Q238" s="102">
        <v>110.8018302917481</v>
      </c>
      <c r="R238" s="102">
        <v>114.6383819580078</v>
      </c>
      <c r="S238" s="102">
        <v>120.029468536377</v>
      </c>
      <c r="T238" s="102">
        <v>118.9069747924805</v>
      </c>
      <c r="U238" s="102">
        <v>122.6479187011719</v>
      </c>
      <c r="V238" s="102">
        <v>127.2799835205078</v>
      </c>
      <c r="W238" s="102">
        <v>125.547046661377</v>
      </c>
      <c r="X238" s="102">
        <v>123.7310791015625</v>
      </c>
      <c r="Y238" s="102">
        <v>122.5494766235352</v>
      </c>
      <c r="Z238" s="102">
        <v>125.33790588378911</v>
      </c>
      <c r="AA238" s="102">
        <v>127.7939338684082</v>
      </c>
      <c r="AB238" s="102">
        <v>129.2579345703125</v>
      </c>
    </row>
    <row r="239" spans="1:28">
      <c r="A239" s="85" t="s">
        <v>27</v>
      </c>
      <c r="B239" s="74" t="s">
        <v>46</v>
      </c>
      <c r="C239" s="104">
        <v>1173.5</v>
      </c>
      <c r="D239" s="105">
        <v>1156.2</v>
      </c>
      <c r="E239" s="104">
        <v>1159.5999999999999</v>
      </c>
      <c r="F239" s="104">
        <v>1180</v>
      </c>
      <c r="G239" s="104">
        <v>1220.9000000000001</v>
      </c>
      <c r="H239" s="105">
        <v>1275.7</v>
      </c>
      <c r="I239" s="104">
        <v>1345.5</v>
      </c>
      <c r="J239" s="104">
        <v>1402.9</v>
      </c>
      <c r="K239" s="105">
        <v>1446.1</v>
      </c>
      <c r="L239" s="105">
        <v>1475.1</v>
      </c>
      <c r="M239" s="105">
        <v>1515.8</v>
      </c>
      <c r="N239" s="104">
        <v>1536.8</v>
      </c>
      <c r="O239" s="104">
        <v>1608.130004882813</v>
      </c>
      <c r="P239" s="104">
        <v>1670.659973144531</v>
      </c>
      <c r="Q239" s="105">
        <v>1735.239990234375</v>
      </c>
      <c r="R239" s="104">
        <v>1810.56005859375</v>
      </c>
      <c r="S239" s="104">
        <v>1900.990051269531</v>
      </c>
      <c r="T239" s="104">
        <v>2028.869995117188</v>
      </c>
      <c r="U239" s="105">
        <v>2133.700073242188</v>
      </c>
      <c r="V239" s="105">
        <v>2246.280029296875</v>
      </c>
      <c r="W239" s="104">
        <v>2389.150024414063</v>
      </c>
      <c r="X239" s="104">
        <v>2494.18994140625</v>
      </c>
      <c r="Y239" s="104">
        <v>2579.430053710938</v>
      </c>
      <c r="Z239" s="104">
        <v>2640.599975585938</v>
      </c>
      <c r="AA239" s="104">
        <v>2708.150024414063</v>
      </c>
      <c r="AB239" s="104">
        <v>2782.199951171875</v>
      </c>
    </row>
    <row r="240" spans="1:28">
      <c r="A240" s="85" t="s">
        <v>43</v>
      </c>
      <c r="B240" s="74" t="s">
        <v>46</v>
      </c>
      <c r="C240" s="102">
        <v>421</v>
      </c>
      <c r="D240" s="102">
        <v>429</v>
      </c>
      <c r="E240" s="102">
        <v>445</v>
      </c>
      <c r="F240" s="103">
        <v>465</v>
      </c>
      <c r="G240" s="102">
        <v>491</v>
      </c>
      <c r="H240" s="102">
        <v>526</v>
      </c>
      <c r="I240" s="102">
        <v>560</v>
      </c>
      <c r="J240" s="102">
        <v>580</v>
      </c>
      <c r="K240" s="102">
        <v>583</v>
      </c>
      <c r="L240" s="102">
        <v>581</v>
      </c>
      <c r="M240" s="102">
        <v>573</v>
      </c>
      <c r="N240" s="102">
        <v>554</v>
      </c>
      <c r="O240" s="102">
        <v>539</v>
      </c>
      <c r="P240" s="102">
        <v>527</v>
      </c>
      <c r="Q240" s="103">
        <v>509.4</v>
      </c>
      <c r="R240" s="102">
        <v>506.4</v>
      </c>
      <c r="S240" s="102">
        <v>510.5</v>
      </c>
      <c r="T240" s="102">
        <v>512.5</v>
      </c>
      <c r="U240" s="102">
        <v>514.20000000000005</v>
      </c>
      <c r="V240" s="102">
        <v>515.80999999999995</v>
      </c>
      <c r="W240" s="102">
        <v>517</v>
      </c>
      <c r="X240" s="102">
        <v>523.4</v>
      </c>
      <c r="Y240" s="102">
        <v>527.9</v>
      </c>
      <c r="Z240" s="102">
        <v>535.5</v>
      </c>
      <c r="AA240" s="102">
        <v>545.19998168945312</v>
      </c>
      <c r="AB240" s="102">
        <v>569.29998779296875</v>
      </c>
    </row>
    <row r="241" spans="1:28">
      <c r="A241" s="85" t="s">
        <v>58</v>
      </c>
      <c r="B241" s="74" t="s">
        <v>46</v>
      </c>
      <c r="C241" s="104" t="s">
        <v>193</v>
      </c>
      <c r="D241" s="104">
        <v>324.27400207519531</v>
      </c>
      <c r="E241" s="104">
        <v>355.50401306152338</v>
      </c>
      <c r="F241" s="104">
        <v>375.24299621582031</v>
      </c>
      <c r="G241" s="104">
        <v>381.94898986816412</v>
      </c>
      <c r="H241" s="104">
        <v>413.66600036621088</v>
      </c>
      <c r="I241" s="104">
        <v>401.09599304199219</v>
      </c>
      <c r="J241" s="104">
        <v>411.71699523925781</v>
      </c>
      <c r="K241" s="104">
        <v>390.48100280761719</v>
      </c>
      <c r="L241" s="104">
        <v>374.47500610351562</v>
      </c>
      <c r="M241" s="104">
        <v>398.48300170898437</v>
      </c>
      <c r="N241" s="104">
        <v>412.34100341796881</v>
      </c>
      <c r="O241" s="104">
        <v>423.33099365234381</v>
      </c>
      <c r="P241" s="104">
        <v>422.24699401855469</v>
      </c>
      <c r="Q241" s="104">
        <v>421.33999633789062</v>
      </c>
      <c r="R241" s="104">
        <v>426.02299499511719</v>
      </c>
      <c r="S241" s="104">
        <v>428.74800109863281</v>
      </c>
      <c r="T241" s="104">
        <v>444.35099792480469</v>
      </c>
      <c r="U241" s="104">
        <v>457.66999816894531</v>
      </c>
      <c r="V241" s="104">
        <v>478.98898315429687</v>
      </c>
      <c r="W241" s="104">
        <v>494.72198486328131</v>
      </c>
      <c r="X241" s="104">
        <v>511.14300537109381</v>
      </c>
      <c r="Y241" s="104">
        <v>523.3070068359375</v>
      </c>
      <c r="Z241" s="104">
        <v>541.63801574707031</v>
      </c>
      <c r="AA241" s="104">
        <v>569.8800048828125</v>
      </c>
      <c r="AB241" s="104">
        <v>588.42398071289062</v>
      </c>
    </row>
    <row r="242" spans="1:28">
      <c r="A242" s="85" t="s">
        <v>59</v>
      </c>
      <c r="B242" s="74" t="s">
        <v>46</v>
      </c>
      <c r="C242" s="102">
        <v>1279</v>
      </c>
      <c r="D242" s="102">
        <v>1215</v>
      </c>
      <c r="E242" s="102">
        <v>1188</v>
      </c>
      <c r="F242" s="102">
        <v>1082</v>
      </c>
      <c r="G242" s="102">
        <v>1162</v>
      </c>
      <c r="H242" s="102">
        <v>1188</v>
      </c>
      <c r="I242" s="102">
        <v>1178</v>
      </c>
      <c r="J242" s="102">
        <v>1159</v>
      </c>
      <c r="K242" s="102">
        <v>1196</v>
      </c>
      <c r="L242" s="102">
        <v>1217</v>
      </c>
      <c r="M242" s="103">
        <v>1206</v>
      </c>
      <c r="N242" s="102">
        <v>1239</v>
      </c>
      <c r="O242" s="102">
        <v>1283</v>
      </c>
      <c r="P242" s="102">
        <v>1334</v>
      </c>
      <c r="Q242" s="102">
        <v>1243</v>
      </c>
      <c r="R242" s="102">
        <v>1317</v>
      </c>
      <c r="S242" s="102">
        <v>1383</v>
      </c>
      <c r="T242" s="102">
        <v>1410</v>
      </c>
      <c r="U242" s="102">
        <v>1500</v>
      </c>
      <c r="V242" s="102">
        <v>1594</v>
      </c>
      <c r="W242" s="102">
        <v>1702</v>
      </c>
      <c r="X242" s="102">
        <v>1848</v>
      </c>
      <c r="Y242" s="102">
        <v>1937</v>
      </c>
      <c r="Z242" s="102">
        <v>2013</v>
      </c>
      <c r="AA242" s="102">
        <v>2094</v>
      </c>
      <c r="AB242" s="102">
        <v>2280</v>
      </c>
    </row>
    <row r="243" spans="1:28">
      <c r="A243" s="85" t="s">
        <v>60</v>
      </c>
      <c r="B243" s="74" t="s">
        <v>46</v>
      </c>
      <c r="C243" s="104">
        <v>2414.9690000000001</v>
      </c>
      <c r="D243" s="104">
        <v>2397</v>
      </c>
      <c r="E243" s="104">
        <v>2423</v>
      </c>
      <c r="F243" s="105">
        <v>2457</v>
      </c>
      <c r="G243" s="104">
        <v>2518</v>
      </c>
      <c r="H243" s="104">
        <v>2588</v>
      </c>
      <c r="I243" s="104">
        <v>2682</v>
      </c>
      <c r="J243" s="104">
        <v>2878</v>
      </c>
      <c r="K243" s="104">
        <v>3032</v>
      </c>
      <c r="L243" s="104">
        <v>3112</v>
      </c>
      <c r="M243" s="104">
        <v>3166</v>
      </c>
      <c r="N243" s="104">
        <v>3177</v>
      </c>
      <c r="O243" s="104">
        <v>3086.820068359375</v>
      </c>
      <c r="P243" s="104">
        <v>3034.505981445313</v>
      </c>
      <c r="Q243" s="104">
        <v>2978.027954101563</v>
      </c>
      <c r="R243" s="104">
        <v>2987.170043945313</v>
      </c>
      <c r="S243" s="104">
        <v>3028.628051757813</v>
      </c>
      <c r="T243" s="104">
        <v>3071.27294921875</v>
      </c>
      <c r="U243" s="104">
        <v>3135.904052734375</v>
      </c>
      <c r="V243" s="104">
        <v>3215.409057617188</v>
      </c>
      <c r="W243" s="104">
        <v>3297.447021484375</v>
      </c>
      <c r="X243" s="104">
        <v>3412.640014648438</v>
      </c>
      <c r="Y243" s="104">
        <v>3518.013916015625</v>
      </c>
      <c r="Z243" s="104">
        <v>3641.39892578125</v>
      </c>
      <c r="AA243" s="104">
        <v>3727.469970703125</v>
      </c>
      <c r="AB243" s="104">
        <v>3821.567993164063</v>
      </c>
    </row>
    <row r="244" spans="1:28">
      <c r="A244" s="85" t="s">
        <v>61</v>
      </c>
      <c r="B244" s="74" t="s">
        <v>46</v>
      </c>
      <c r="C244" s="102">
        <v>8691</v>
      </c>
      <c r="D244" s="102">
        <v>8916</v>
      </c>
      <c r="E244" s="102">
        <v>9361</v>
      </c>
      <c r="F244" s="102">
        <v>9910</v>
      </c>
      <c r="G244" s="103">
        <v>10255</v>
      </c>
      <c r="H244" s="102">
        <v>10555</v>
      </c>
      <c r="I244" s="102">
        <v>10956</v>
      </c>
      <c r="J244" s="102">
        <v>12027</v>
      </c>
      <c r="K244" s="102">
        <v>12445</v>
      </c>
      <c r="L244" s="102">
        <v>13058</v>
      </c>
      <c r="M244" s="103">
        <v>14164</v>
      </c>
      <c r="N244" s="102">
        <v>14678</v>
      </c>
      <c r="O244" s="102">
        <v>14931</v>
      </c>
      <c r="P244" s="102">
        <v>15189</v>
      </c>
      <c r="Q244" s="102">
        <v>15448</v>
      </c>
      <c r="R244" s="102">
        <v>15841</v>
      </c>
      <c r="S244" s="102">
        <v>16340</v>
      </c>
      <c r="T244" s="102">
        <v>16794</v>
      </c>
      <c r="U244" s="102">
        <v>17133</v>
      </c>
      <c r="V244" s="102">
        <v>17402</v>
      </c>
      <c r="W244" s="102">
        <v>17500</v>
      </c>
      <c r="X244" s="102">
        <v>17459</v>
      </c>
      <c r="Y244" s="102">
        <v>17597</v>
      </c>
      <c r="Z244" s="102">
        <v>17503</v>
      </c>
      <c r="AA244" s="102">
        <v>17424</v>
      </c>
      <c r="AB244" s="102">
        <v>17262</v>
      </c>
    </row>
    <row r="245" spans="1:28">
      <c r="A245" s="85" t="s">
        <v>254</v>
      </c>
      <c r="B245" s="74" t="s">
        <v>46</v>
      </c>
      <c r="C245" s="104">
        <v>34107.033719439431</v>
      </c>
      <c r="D245" s="104">
        <v>38079.879702699793</v>
      </c>
      <c r="E245" s="104">
        <v>38862.512256031499</v>
      </c>
      <c r="F245" s="104">
        <v>41687.612797078611</v>
      </c>
      <c r="G245" s="104">
        <v>41429.005151833313</v>
      </c>
      <c r="H245" s="104">
        <v>43664.18017479097</v>
      </c>
      <c r="I245" s="104">
        <v>44321.438128423957</v>
      </c>
      <c r="J245" s="104">
        <v>46956.351196281568</v>
      </c>
      <c r="K245" s="104">
        <v>48870.198966971388</v>
      </c>
      <c r="L245" s="104">
        <v>51057.796802274694</v>
      </c>
      <c r="M245" s="104">
        <v>53846.888617533143</v>
      </c>
      <c r="N245" s="104">
        <v>56033.360670342583</v>
      </c>
      <c r="O245" s="104">
        <v>56677.285566203856</v>
      </c>
      <c r="P245" s="104">
        <v>57051.77500085831</v>
      </c>
      <c r="Q245" s="104">
        <v>57154.36293556595</v>
      </c>
      <c r="R245" s="104">
        <v>58020.313048385608</v>
      </c>
      <c r="S245" s="104">
        <v>59018.043962821961</v>
      </c>
      <c r="T245" s="104">
        <v>60302.728909858713</v>
      </c>
      <c r="U245" s="104">
        <v>61465.788577018742</v>
      </c>
      <c r="V245" s="104">
        <v>62889.485217025758</v>
      </c>
      <c r="W245" s="104">
        <v>63974.135863584757</v>
      </c>
      <c r="X245" s="104">
        <v>64445.398382774358</v>
      </c>
      <c r="Y245" s="104">
        <v>66144.219882633333</v>
      </c>
      <c r="Z245" s="104">
        <v>67009.056432723999</v>
      </c>
      <c r="AA245" s="104">
        <v>67751.435800552368</v>
      </c>
      <c r="AB245" s="104">
        <v>68632.849123954773</v>
      </c>
    </row>
    <row r="246" spans="1:28">
      <c r="A246" s="75" t="s">
        <v>508</v>
      </c>
      <c r="B246" s="74" t="s">
        <v>46</v>
      </c>
      <c r="C246" s="102">
        <v>13995.624717944071</v>
      </c>
      <c r="D246" s="102">
        <v>15675.19966906942</v>
      </c>
      <c r="E246" s="102">
        <v>17301.182242329101</v>
      </c>
      <c r="F246" s="102">
        <v>17569.65983015966</v>
      </c>
      <c r="G246" s="102">
        <v>18358.93916074443</v>
      </c>
      <c r="H246" s="102">
        <v>18285.959120378131</v>
      </c>
      <c r="I246" s="102">
        <v>18394.40914661243</v>
      </c>
      <c r="J246" s="102">
        <v>19111.100277519359</v>
      </c>
      <c r="K246" s="102">
        <v>20015.708883231149</v>
      </c>
      <c r="L246" s="102">
        <v>20818.00681027029</v>
      </c>
      <c r="M246" s="102">
        <v>21783.39257419818</v>
      </c>
      <c r="N246" s="102">
        <v>22579.100666253231</v>
      </c>
      <c r="O246" s="102">
        <v>22863.798576885019</v>
      </c>
      <c r="P246" s="102">
        <v>23195.438030826572</v>
      </c>
      <c r="Q246" s="102">
        <v>23240.294881916048</v>
      </c>
      <c r="R246" s="102">
        <v>23586.229043197629</v>
      </c>
      <c r="S246" s="102">
        <v>23893.995091056819</v>
      </c>
      <c r="T246" s="102">
        <v>24346.17179462433</v>
      </c>
      <c r="U246" s="102">
        <v>24900.39863756561</v>
      </c>
      <c r="V246" s="102">
        <v>25396.748147506711</v>
      </c>
      <c r="W246" s="102">
        <v>25997.847325920109</v>
      </c>
      <c r="X246" s="102">
        <v>26336.243548057559</v>
      </c>
      <c r="Y246" s="102">
        <v>26869.94218770599</v>
      </c>
      <c r="Z246" s="102">
        <v>27282.430759429932</v>
      </c>
      <c r="AA246" s="102">
        <v>27862.150696754459</v>
      </c>
      <c r="AB246" s="102">
        <v>28413.778147697449</v>
      </c>
    </row>
    <row r="247" spans="1:28">
      <c r="A247" s="75" t="s">
        <v>509</v>
      </c>
      <c r="B247" s="74" t="s">
        <v>46</v>
      </c>
      <c r="C247" s="104">
        <v>13902.6287195615</v>
      </c>
      <c r="D247" s="104">
        <v>15583.867668336999</v>
      </c>
      <c r="E247" s="104">
        <v>15547.76023</v>
      </c>
      <c r="F247" s="104">
        <v>15369.47818</v>
      </c>
      <c r="G247" s="104">
        <v>15973.41771</v>
      </c>
      <c r="H247" s="104">
        <v>15787.24257</v>
      </c>
      <c r="I247" s="104">
        <v>15780.66423</v>
      </c>
      <c r="J247" s="104">
        <v>16367.038689999999</v>
      </c>
      <c r="K247" s="104">
        <v>17030.502646185301</v>
      </c>
      <c r="L247" s="104">
        <v>17613.481178474121</v>
      </c>
      <c r="M247" s="104">
        <v>18356.036797386168</v>
      </c>
      <c r="N247" s="104">
        <v>19010.784781494141</v>
      </c>
      <c r="O247" s="104">
        <v>19216.251990177148</v>
      </c>
      <c r="P247" s="104">
        <v>19530.2058378334</v>
      </c>
      <c r="Q247" s="104">
        <v>19455.260889911649</v>
      </c>
      <c r="R247" s="104">
        <v>19652.616386795049</v>
      </c>
      <c r="S247" s="104">
        <v>20060.730757713322</v>
      </c>
      <c r="T247" s="104">
        <v>20474.772507667542</v>
      </c>
      <c r="U247" s="104">
        <v>20954.49226970672</v>
      </c>
      <c r="V247" s="104">
        <v>21416.347874221799</v>
      </c>
      <c r="W247" s="104">
        <v>22032.363554954529</v>
      </c>
      <c r="X247" s="104">
        <v>22444.167474174501</v>
      </c>
      <c r="Y247" s="104">
        <v>23045.325527946468</v>
      </c>
      <c r="Z247" s="104">
        <v>23580.421585083011</v>
      </c>
      <c r="AA247" s="104">
        <v>24209.153599739078</v>
      </c>
      <c r="AB247" s="104">
        <v>24781.002093315132</v>
      </c>
    </row>
    <row r="248" spans="1:28">
      <c r="A248" s="75" t="s">
        <v>510</v>
      </c>
      <c r="B248" s="74" t="s">
        <v>46</v>
      </c>
      <c r="C248" s="102">
        <v>13995.624717944071</v>
      </c>
      <c r="D248" s="102">
        <v>15675.19966906942</v>
      </c>
      <c r="E248" s="102">
        <v>17301.182242329101</v>
      </c>
      <c r="F248" s="102">
        <v>17569.65983015966</v>
      </c>
      <c r="G248" s="102">
        <v>18358.93916074443</v>
      </c>
      <c r="H248" s="102">
        <v>18285.959120378131</v>
      </c>
      <c r="I248" s="102">
        <v>18394.40914661243</v>
      </c>
      <c r="J248" s="102">
        <v>19111.100277519359</v>
      </c>
      <c r="K248" s="102">
        <v>20015.708883231149</v>
      </c>
      <c r="L248" s="102">
        <v>20818.00681027029</v>
      </c>
      <c r="M248" s="102">
        <v>23358.127342827262</v>
      </c>
      <c r="N248" s="102">
        <v>24208.059705941341</v>
      </c>
      <c r="O248" s="102">
        <v>24619.154079967291</v>
      </c>
      <c r="P248" s="102">
        <v>24989.509134160999</v>
      </c>
      <c r="Q248" s="102">
        <v>25082.15068206787</v>
      </c>
      <c r="R248" s="102">
        <v>25443.87390370369</v>
      </c>
      <c r="S248" s="102">
        <v>25789.101982688899</v>
      </c>
      <c r="T248" s="102">
        <v>26232.744117469789</v>
      </c>
      <c r="U248" s="102">
        <v>26799.886753353119</v>
      </c>
      <c r="V248" s="102">
        <v>27300.151956577301</v>
      </c>
      <c r="W248" s="102">
        <v>27869.759440063481</v>
      </c>
      <c r="X248" s="102">
        <v>28185.00052037049</v>
      </c>
      <c r="Y248" s="102">
        <v>28722.990926662449</v>
      </c>
      <c r="Z248" s="102">
        <v>29091.174311637878</v>
      </c>
      <c r="AA248" s="102">
        <v>29635.817267894749</v>
      </c>
      <c r="AB248" s="102">
        <v>30144.916810512539</v>
      </c>
    </row>
    <row r="249" spans="1:28">
      <c r="A249" s="106" t="s">
        <v>541</v>
      </c>
    </row>
    <row r="250" spans="1:28">
      <c r="A250" s="94"/>
      <c r="B250" s="94"/>
    </row>
    <row r="252" spans="1:28">
      <c r="A252" s="66" t="s">
        <v>245</v>
      </c>
    </row>
    <row r="253" spans="1:28">
      <c r="A253" s="1160" t="s">
        <v>246</v>
      </c>
      <c r="B253" s="1161"/>
      <c r="C253" s="1130" t="s">
        <v>257</v>
      </c>
      <c r="D253" s="1131"/>
      <c r="E253" s="1131"/>
      <c r="F253" s="1131"/>
      <c r="G253" s="1131"/>
      <c r="H253" s="1131"/>
      <c r="I253" s="1131"/>
      <c r="J253" s="1131"/>
      <c r="K253" s="1131"/>
      <c r="L253" s="1131"/>
      <c r="M253" s="1131"/>
      <c r="N253" s="1131"/>
      <c r="O253" s="1131"/>
      <c r="P253" s="1131"/>
      <c r="Q253" s="1131"/>
      <c r="R253" s="1131"/>
      <c r="S253" s="1131"/>
      <c r="T253" s="1131"/>
      <c r="U253" s="1131"/>
      <c r="V253" s="1131"/>
      <c r="W253" s="1131"/>
      <c r="X253" s="1131"/>
      <c r="Y253" s="1131"/>
      <c r="Z253" s="1131"/>
      <c r="AA253" s="1131"/>
      <c r="AB253" s="1132"/>
    </row>
    <row r="254" spans="1:28">
      <c r="A254" s="1160" t="s">
        <v>248</v>
      </c>
      <c r="B254" s="1161"/>
      <c r="C254" s="1130" t="s">
        <v>249</v>
      </c>
      <c r="D254" s="1131"/>
      <c r="E254" s="1131"/>
      <c r="F254" s="1131"/>
      <c r="G254" s="1131"/>
      <c r="H254" s="1131"/>
      <c r="I254" s="1131"/>
      <c r="J254" s="1131"/>
      <c r="K254" s="1131"/>
      <c r="L254" s="1131"/>
      <c r="M254" s="1131"/>
      <c r="N254" s="1131"/>
      <c r="O254" s="1131"/>
      <c r="P254" s="1131"/>
      <c r="Q254" s="1131"/>
      <c r="R254" s="1131"/>
      <c r="S254" s="1131"/>
      <c r="T254" s="1131"/>
      <c r="U254" s="1131"/>
      <c r="V254" s="1131"/>
      <c r="W254" s="1131"/>
      <c r="X254" s="1131"/>
      <c r="Y254" s="1131"/>
      <c r="Z254" s="1131"/>
      <c r="AA254" s="1131"/>
      <c r="AB254" s="1132"/>
    </row>
    <row r="255" spans="1:28">
      <c r="A255" s="1160" t="s">
        <v>252</v>
      </c>
      <c r="B255" s="1161"/>
      <c r="C255" s="1130" t="s">
        <v>539</v>
      </c>
      <c r="D255" s="1131"/>
      <c r="E255" s="1131"/>
      <c r="F255" s="1131"/>
      <c r="G255" s="1131"/>
      <c r="H255" s="1131"/>
      <c r="I255" s="1131"/>
      <c r="J255" s="1131"/>
      <c r="K255" s="1131"/>
      <c r="L255" s="1131"/>
      <c r="M255" s="1131"/>
      <c r="N255" s="1131"/>
      <c r="O255" s="1131"/>
      <c r="P255" s="1131"/>
      <c r="Q255" s="1131"/>
      <c r="R255" s="1131"/>
      <c r="S255" s="1131"/>
      <c r="T255" s="1131"/>
      <c r="U255" s="1131"/>
      <c r="V255" s="1131"/>
      <c r="W255" s="1131"/>
      <c r="X255" s="1131"/>
      <c r="Y255" s="1131"/>
      <c r="Z255" s="1131"/>
      <c r="AA255" s="1131"/>
      <c r="AB255" s="1132"/>
    </row>
    <row r="256" spans="1:28">
      <c r="A256" s="1160" t="s">
        <v>227</v>
      </c>
      <c r="B256" s="1161"/>
      <c r="C256" s="1130" t="s">
        <v>250</v>
      </c>
      <c r="D256" s="1131"/>
      <c r="E256" s="1131"/>
      <c r="F256" s="1131"/>
      <c r="G256" s="1131"/>
      <c r="H256" s="1131"/>
      <c r="I256" s="1131"/>
      <c r="J256" s="1131"/>
      <c r="K256" s="1131"/>
      <c r="L256" s="1131"/>
      <c r="M256" s="1131"/>
      <c r="N256" s="1131"/>
      <c r="O256" s="1131"/>
      <c r="P256" s="1131"/>
      <c r="Q256" s="1131"/>
      <c r="R256" s="1131"/>
      <c r="S256" s="1131"/>
      <c r="T256" s="1131"/>
      <c r="U256" s="1131"/>
      <c r="V256" s="1131"/>
      <c r="W256" s="1131"/>
      <c r="X256" s="1131"/>
      <c r="Y256" s="1131"/>
      <c r="Z256" s="1131"/>
      <c r="AA256" s="1131"/>
      <c r="AB256" s="1132"/>
    </row>
    <row r="257" spans="1:28">
      <c r="A257" s="1160" t="s">
        <v>187</v>
      </c>
      <c r="B257" s="1161"/>
      <c r="C257" s="1130" t="s">
        <v>530</v>
      </c>
      <c r="D257" s="1131"/>
      <c r="E257" s="1131"/>
      <c r="F257" s="1131"/>
      <c r="G257" s="1131"/>
      <c r="H257" s="1131"/>
      <c r="I257" s="1131"/>
      <c r="J257" s="1131"/>
      <c r="K257" s="1131"/>
      <c r="L257" s="1131"/>
      <c r="M257" s="1131"/>
      <c r="N257" s="1131"/>
      <c r="O257" s="1131"/>
      <c r="P257" s="1131"/>
      <c r="Q257" s="1131"/>
      <c r="R257" s="1131"/>
      <c r="S257" s="1131"/>
      <c r="T257" s="1131"/>
      <c r="U257" s="1131"/>
      <c r="V257" s="1131"/>
      <c r="W257" s="1131"/>
      <c r="X257" s="1131"/>
      <c r="Y257" s="1131"/>
      <c r="Z257" s="1131"/>
      <c r="AA257" s="1131"/>
      <c r="AB257" s="1132"/>
    </row>
    <row r="258" spans="1:28">
      <c r="A258" s="1128" t="s">
        <v>133</v>
      </c>
      <c r="B258" s="1129"/>
      <c r="C258" s="72" t="s">
        <v>188</v>
      </c>
      <c r="D258" s="72" t="s">
        <v>189</v>
      </c>
      <c r="E258" s="72" t="s">
        <v>190</v>
      </c>
      <c r="F258" s="72" t="s">
        <v>191</v>
      </c>
      <c r="G258" s="72" t="s">
        <v>192</v>
      </c>
      <c r="H258" s="72" t="s">
        <v>87</v>
      </c>
      <c r="I258" s="72" t="s">
        <v>88</v>
      </c>
      <c r="J258" s="72" t="s">
        <v>89</v>
      </c>
      <c r="K258" s="72" t="s">
        <v>90</v>
      </c>
      <c r="L258" s="72" t="s">
        <v>91</v>
      </c>
      <c r="M258" s="72" t="s">
        <v>92</v>
      </c>
      <c r="N258" s="72" t="s">
        <v>93</v>
      </c>
      <c r="O258" s="72" t="s">
        <v>94</v>
      </c>
      <c r="P258" s="72" t="s">
        <v>95</v>
      </c>
      <c r="Q258" s="72" t="s">
        <v>96</v>
      </c>
      <c r="R258" s="72" t="s">
        <v>97</v>
      </c>
      <c r="S258" s="72" t="s">
        <v>98</v>
      </c>
      <c r="T258" s="72" t="s">
        <v>99</v>
      </c>
      <c r="U258" s="72" t="s">
        <v>100</v>
      </c>
      <c r="V258" s="72" t="s">
        <v>101</v>
      </c>
      <c r="W258" s="72" t="s">
        <v>102</v>
      </c>
      <c r="X258" s="72" t="s">
        <v>103</v>
      </c>
      <c r="Y258" s="72" t="s">
        <v>104</v>
      </c>
      <c r="Z258" s="72" t="s">
        <v>125</v>
      </c>
      <c r="AA258" s="72" t="s">
        <v>136</v>
      </c>
      <c r="AB258" s="72" t="s">
        <v>505</v>
      </c>
    </row>
    <row r="259" spans="1:28">
      <c r="A259" s="73" t="s">
        <v>84</v>
      </c>
      <c r="B259" s="74" t="s">
        <v>46</v>
      </c>
      <c r="C259" s="74" t="s">
        <v>46</v>
      </c>
      <c r="D259" s="74" t="s">
        <v>46</v>
      </c>
      <c r="E259" s="74" t="s">
        <v>46</v>
      </c>
      <c r="F259" s="74" t="s">
        <v>46</v>
      </c>
      <c r="G259" s="74" t="s">
        <v>46</v>
      </c>
      <c r="H259" s="74" t="s">
        <v>46</v>
      </c>
      <c r="I259" s="74" t="s">
        <v>46</v>
      </c>
      <c r="J259" s="74" t="s">
        <v>46</v>
      </c>
      <c r="K259" s="74" t="s">
        <v>46</v>
      </c>
      <c r="L259" s="74" t="s">
        <v>46</v>
      </c>
      <c r="M259" s="74" t="s">
        <v>46</v>
      </c>
      <c r="N259" s="74" t="s">
        <v>46</v>
      </c>
      <c r="O259" s="74" t="s">
        <v>46</v>
      </c>
      <c r="P259" s="74" t="s">
        <v>46</v>
      </c>
      <c r="Q259" s="74" t="s">
        <v>46</v>
      </c>
      <c r="R259" s="74" t="s">
        <v>46</v>
      </c>
      <c r="S259" s="74" t="s">
        <v>46</v>
      </c>
      <c r="T259" s="74" t="s">
        <v>46</v>
      </c>
      <c r="U259" s="74" t="s">
        <v>46</v>
      </c>
      <c r="V259" s="74" t="s">
        <v>46</v>
      </c>
      <c r="W259" s="74" t="s">
        <v>46</v>
      </c>
      <c r="X259" s="74" t="s">
        <v>46</v>
      </c>
      <c r="Y259" s="74" t="s">
        <v>46</v>
      </c>
      <c r="Z259" s="74" t="s">
        <v>46</v>
      </c>
      <c r="AA259" s="74" t="s">
        <v>46</v>
      </c>
      <c r="AB259" s="74" t="s">
        <v>46</v>
      </c>
    </row>
    <row r="260" spans="1:28">
      <c r="A260" s="85" t="s">
        <v>45</v>
      </c>
      <c r="B260" s="74" t="s">
        <v>46</v>
      </c>
      <c r="C260" s="102">
        <v>642.91499999999996</v>
      </c>
      <c r="D260" s="102">
        <v>638.36099243164062</v>
      </c>
      <c r="E260" s="102">
        <v>637.92800140380859</v>
      </c>
      <c r="F260" s="102">
        <v>639.30500030517578</v>
      </c>
      <c r="G260" s="102">
        <v>664.00299835205078</v>
      </c>
      <c r="H260" s="102">
        <v>679.14699935913086</v>
      </c>
      <c r="I260" s="102">
        <v>701.83700561523437</v>
      </c>
      <c r="J260" s="102">
        <v>721.51901245117187</v>
      </c>
      <c r="K260" s="102">
        <v>755.13001251220703</v>
      </c>
      <c r="L260" s="102">
        <v>784.67597961425781</v>
      </c>
      <c r="M260" s="102">
        <v>845.447998046875</v>
      </c>
      <c r="N260" s="103">
        <v>893.78398895263672</v>
      </c>
      <c r="O260" s="102">
        <v>972.22198486328125</v>
      </c>
      <c r="P260" s="102">
        <v>1048.9380187988279</v>
      </c>
      <c r="Q260" s="102">
        <v>1118.072998046875</v>
      </c>
      <c r="R260" s="102">
        <v>1197.820983886719</v>
      </c>
      <c r="S260" s="102">
        <v>1282.4480133056641</v>
      </c>
      <c r="T260" s="102">
        <v>1343.393005371094</v>
      </c>
      <c r="U260" s="102">
        <v>1404.297988891602</v>
      </c>
      <c r="V260" s="102">
        <v>1493.508010864258</v>
      </c>
      <c r="W260" s="102">
        <v>1568.6870422363279</v>
      </c>
      <c r="X260" s="102">
        <v>1618.6800231933589</v>
      </c>
      <c r="Y260" s="102">
        <v>1649.9100036621089</v>
      </c>
      <c r="Z260" s="102">
        <v>1684.010009765625</v>
      </c>
      <c r="AA260" s="102">
        <v>1722.369995117188</v>
      </c>
      <c r="AB260" s="102">
        <v>1777.440002441406</v>
      </c>
    </row>
    <row r="261" spans="1:28">
      <c r="A261" s="85" t="s">
        <v>37</v>
      </c>
      <c r="B261" s="74" t="s">
        <v>46</v>
      </c>
      <c r="C261" s="104" t="s">
        <v>193</v>
      </c>
      <c r="D261" s="104" t="s">
        <v>193</v>
      </c>
      <c r="E261" s="104" t="s">
        <v>193</v>
      </c>
      <c r="F261" s="104" t="s">
        <v>193</v>
      </c>
      <c r="G261" s="104">
        <v>222.49</v>
      </c>
      <c r="H261" s="104">
        <v>248.023</v>
      </c>
      <c r="I261" s="104">
        <v>250.316</v>
      </c>
      <c r="J261" s="104">
        <v>252.001</v>
      </c>
      <c r="K261" s="104">
        <v>262.685</v>
      </c>
      <c r="L261" s="105">
        <v>275.74299999999999</v>
      </c>
      <c r="M261" s="105">
        <v>267.20699999999999</v>
      </c>
      <c r="N261" s="104">
        <v>268.04599999999999</v>
      </c>
      <c r="O261" s="104">
        <v>287.26900000000001</v>
      </c>
      <c r="P261" s="105">
        <v>306.05599999999998</v>
      </c>
      <c r="Q261" s="104">
        <v>272.72900772094732</v>
      </c>
      <c r="R261" s="104">
        <v>293.86899185180658</v>
      </c>
      <c r="S261" s="104">
        <v>319.17399597167969</v>
      </c>
      <c r="T261" s="104">
        <v>342.7810001373291</v>
      </c>
      <c r="U261" s="104">
        <v>367.1619930267334</v>
      </c>
      <c r="V261" s="104">
        <v>376.4539966583252</v>
      </c>
      <c r="W261" s="104">
        <v>398.97900009155268</v>
      </c>
      <c r="X261" s="104">
        <v>406.08400726318359</v>
      </c>
      <c r="Y261" s="104">
        <v>429.4090080261231</v>
      </c>
      <c r="Z261" s="104">
        <v>459.52099609375</v>
      </c>
      <c r="AA261" s="104">
        <v>483.10000610351562</v>
      </c>
      <c r="AB261" s="104">
        <v>514.71800231933594</v>
      </c>
    </row>
    <row r="262" spans="1:28">
      <c r="A262" s="85" t="s">
        <v>21</v>
      </c>
      <c r="B262" s="74" t="s">
        <v>46</v>
      </c>
      <c r="C262" s="102">
        <v>254.18955214409999</v>
      </c>
      <c r="D262" s="102">
        <v>251.4815416026</v>
      </c>
      <c r="E262" s="103">
        <v>259.1508</v>
      </c>
      <c r="F262" s="102">
        <v>253.9169</v>
      </c>
      <c r="G262" s="102">
        <v>262.4586000000001</v>
      </c>
      <c r="H262" s="102">
        <v>269.09210000000002</v>
      </c>
      <c r="I262" s="102">
        <v>248.59460000000001</v>
      </c>
      <c r="J262" s="102">
        <v>244.9102</v>
      </c>
      <c r="K262" s="103">
        <v>246.91390000000001</v>
      </c>
      <c r="L262" s="103">
        <v>271.2131</v>
      </c>
      <c r="M262" s="102">
        <v>282.10514640808111</v>
      </c>
      <c r="N262" s="102">
        <v>271.3500804901123</v>
      </c>
      <c r="O262" s="102">
        <v>297.9423942565918</v>
      </c>
      <c r="P262" s="102">
        <v>318.66641616821289</v>
      </c>
      <c r="Q262" s="102">
        <v>350.98849678039551</v>
      </c>
      <c r="R262" s="102">
        <v>387.9421501159668</v>
      </c>
      <c r="S262" s="102">
        <v>405.08043479919428</v>
      </c>
      <c r="T262" s="102">
        <v>447.97279357910162</v>
      </c>
      <c r="U262" s="102">
        <v>462.56560897827148</v>
      </c>
      <c r="V262" s="102">
        <v>486.19126129150391</v>
      </c>
      <c r="W262" s="102">
        <v>523.9918212890625</v>
      </c>
      <c r="X262" s="102">
        <v>548.18572616577148</v>
      </c>
      <c r="Y262" s="102">
        <v>566.50302505493164</v>
      </c>
      <c r="Z262" s="102">
        <v>610.9069709777832</v>
      </c>
      <c r="AA262" s="102">
        <v>633.08628082275391</v>
      </c>
      <c r="AB262" s="102">
        <v>664.93152618408203</v>
      </c>
    </row>
    <row r="263" spans="1:28">
      <c r="A263" s="85" t="s">
        <v>47</v>
      </c>
      <c r="B263" s="74" t="s">
        <v>46</v>
      </c>
      <c r="C263" s="104">
        <v>1169.9000000000001</v>
      </c>
      <c r="D263" s="104">
        <v>1159.0999999999999</v>
      </c>
      <c r="E263" s="104">
        <v>1155.9000000000001</v>
      </c>
      <c r="F263" s="104">
        <v>1152.8</v>
      </c>
      <c r="G263" s="104">
        <v>1172.0999999999999</v>
      </c>
      <c r="H263" s="104">
        <v>1160.7</v>
      </c>
      <c r="I263" s="104">
        <v>1177.8</v>
      </c>
      <c r="J263" s="104">
        <v>1223.9000000000001</v>
      </c>
      <c r="K263" s="104">
        <v>1267.9000000000001</v>
      </c>
      <c r="L263" s="104">
        <v>1334.3</v>
      </c>
      <c r="M263" s="104">
        <v>1407.3</v>
      </c>
      <c r="N263" s="104">
        <v>1471.200012207031</v>
      </c>
      <c r="O263" s="104">
        <v>1622.7000427246089</v>
      </c>
      <c r="P263" s="104">
        <v>1809.899963378906</v>
      </c>
      <c r="Q263" s="104">
        <v>1917.7000274658201</v>
      </c>
      <c r="R263" s="104">
        <v>2022.3000183105471</v>
      </c>
      <c r="S263" s="104">
        <v>2128.1000366210942</v>
      </c>
      <c r="T263" s="104">
        <v>2260.7999877929692</v>
      </c>
      <c r="U263" s="104">
        <v>2357.6999816894531</v>
      </c>
      <c r="V263" s="104">
        <v>2489.2999877929692</v>
      </c>
      <c r="W263" s="104">
        <v>2608.7000122070308</v>
      </c>
      <c r="X263" s="104">
        <v>2706.9999694824219</v>
      </c>
      <c r="Y263" s="104">
        <v>2803.199951171875</v>
      </c>
      <c r="Z263" s="104">
        <v>2919.7000427246089</v>
      </c>
      <c r="AA263" s="104">
        <v>2991.900024414063</v>
      </c>
      <c r="AB263" s="104">
        <v>3083.7999877929692</v>
      </c>
    </row>
    <row r="264" spans="1:28">
      <c r="A264" s="85" t="s">
        <v>62</v>
      </c>
      <c r="B264" s="74" t="s">
        <v>46</v>
      </c>
      <c r="C264" s="102" t="s">
        <v>193</v>
      </c>
      <c r="D264" s="102" t="s">
        <v>193</v>
      </c>
      <c r="E264" s="102" t="s">
        <v>193</v>
      </c>
      <c r="F264" s="102" t="s">
        <v>193</v>
      </c>
      <c r="G264" s="102" t="s">
        <v>193</v>
      </c>
      <c r="H264" s="102" t="s">
        <v>193</v>
      </c>
      <c r="I264" s="102">
        <v>467.79100000000011</v>
      </c>
      <c r="J264" s="102">
        <v>489.55399999999997</v>
      </c>
      <c r="K264" s="102">
        <v>512.44399999999996</v>
      </c>
      <c r="L264" s="102">
        <v>533.7940000000001</v>
      </c>
      <c r="M264" s="102">
        <v>574.82799999999997</v>
      </c>
      <c r="N264" s="102">
        <v>589.976</v>
      </c>
      <c r="O264" s="102">
        <v>615.21500000000003</v>
      </c>
      <c r="P264" s="102">
        <v>655.68200000000002</v>
      </c>
      <c r="Q264" s="102">
        <v>695.69800000000009</v>
      </c>
      <c r="R264" s="102">
        <v>729.43299999999999</v>
      </c>
      <c r="S264" s="102">
        <v>753.90599999999995</v>
      </c>
      <c r="T264" s="102">
        <v>805.03399999999999</v>
      </c>
      <c r="U264" s="102">
        <v>893.54500000000007</v>
      </c>
      <c r="V264" s="102">
        <v>944.4559999999999</v>
      </c>
      <c r="W264" s="102">
        <v>1031.1867500000001</v>
      </c>
      <c r="X264" s="102">
        <v>1092.0999999999999</v>
      </c>
      <c r="Y264" s="102">
        <v>1187.58</v>
      </c>
      <c r="Z264" s="102">
        <v>1265.401992797852</v>
      </c>
      <c r="AA264" s="102">
        <v>1349.0199890136721</v>
      </c>
      <c r="AB264" s="102">
        <v>1385.0840148925779</v>
      </c>
    </row>
    <row r="265" spans="1:28">
      <c r="A265" s="85" t="s">
        <v>23</v>
      </c>
      <c r="B265" s="74" t="s">
        <v>46</v>
      </c>
      <c r="C265" s="104" t="s">
        <v>193</v>
      </c>
      <c r="D265" s="104" t="s">
        <v>193</v>
      </c>
      <c r="E265" s="104" t="s">
        <v>193</v>
      </c>
      <c r="F265" s="104">
        <v>327.90989692500261</v>
      </c>
      <c r="G265" s="104">
        <v>332.76385429999817</v>
      </c>
      <c r="H265" s="104">
        <v>353.96781110000109</v>
      </c>
      <c r="I265" s="105">
        <v>382.32584315000412</v>
      </c>
      <c r="J265" s="105">
        <v>393.78532439999839</v>
      </c>
      <c r="K265" s="104">
        <v>388.98974342499781</v>
      </c>
      <c r="L265" s="104">
        <v>414.94828704999622</v>
      </c>
      <c r="M265" s="104">
        <v>417.10819797499801</v>
      </c>
      <c r="N265" s="104">
        <v>444.29695094999869</v>
      </c>
      <c r="O265" s="104">
        <v>512.28149907</v>
      </c>
      <c r="P265" s="104">
        <v>560</v>
      </c>
      <c r="Q265" s="104">
        <v>593.20000000000005</v>
      </c>
      <c r="R265" s="104">
        <v>639.79999999999995</v>
      </c>
      <c r="S265" s="104">
        <v>668.5</v>
      </c>
      <c r="T265" s="104">
        <v>693.76099999999997</v>
      </c>
      <c r="U265" s="104">
        <v>724.80000000000007</v>
      </c>
      <c r="V265" s="104">
        <v>733.76</v>
      </c>
      <c r="W265" s="104">
        <v>741.47299999999996</v>
      </c>
      <c r="X265" s="104">
        <v>754.04099999999994</v>
      </c>
      <c r="Y265" s="104">
        <v>775.01600000000008</v>
      </c>
      <c r="Z265" s="104">
        <v>796.28197479248047</v>
      </c>
      <c r="AA265" s="104">
        <v>808.05998229980469</v>
      </c>
      <c r="AB265" s="104">
        <v>806.62299346923828</v>
      </c>
    </row>
    <row r="266" spans="1:28">
      <c r="A266" s="85" t="s">
        <v>24</v>
      </c>
      <c r="B266" s="74" t="s">
        <v>46</v>
      </c>
      <c r="C266" s="102">
        <v>284.74784213589999</v>
      </c>
      <c r="D266" s="102">
        <v>281.76617765470002</v>
      </c>
      <c r="E266" s="103">
        <v>289.81929000000002</v>
      </c>
      <c r="F266" s="102">
        <v>282.73030999999997</v>
      </c>
      <c r="G266" s="102">
        <v>265.98048999999997</v>
      </c>
      <c r="H266" s="102">
        <v>266.07553999999999</v>
      </c>
      <c r="I266" s="102">
        <v>260.23372999999998</v>
      </c>
      <c r="J266" s="102">
        <v>279.57438000000002</v>
      </c>
      <c r="K266" s="102">
        <v>283.60025999999999</v>
      </c>
      <c r="L266" s="102">
        <v>314.74238000000003</v>
      </c>
      <c r="M266" s="102">
        <v>343.97650909423828</v>
      </c>
      <c r="N266" s="102">
        <v>373.34861755371088</v>
      </c>
      <c r="O266" s="102">
        <v>392.60331726074219</v>
      </c>
      <c r="P266" s="102">
        <v>428.49678421020508</v>
      </c>
      <c r="Q266" s="102">
        <v>439.01322937011719</v>
      </c>
      <c r="R266" s="102">
        <v>440.93722915649408</v>
      </c>
      <c r="S266" s="102">
        <v>446.2376823425293</v>
      </c>
      <c r="T266" s="102">
        <v>444.68713760375982</v>
      </c>
      <c r="U266" s="102">
        <v>438.02433013916021</v>
      </c>
      <c r="V266" s="102">
        <v>441.70735931396479</v>
      </c>
      <c r="W266" s="102">
        <v>446.56238174438482</v>
      </c>
      <c r="X266" s="102">
        <v>446.40009307861328</v>
      </c>
      <c r="Y266" s="102">
        <v>450.09996032714838</v>
      </c>
      <c r="Z266" s="102">
        <v>451.46646881103521</v>
      </c>
      <c r="AA266" s="102">
        <v>460.61232757568359</v>
      </c>
      <c r="AB266" s="102">
        <v>469.24630737304687</v>
      </c>
    </row>
    <row r="267" spans="1:28">
      <c r="A267" s="85" t="s">
        <v>26</v>
      </c>
      <c r="B267" s="74" t="s">
        <v>46</v>
      </c>
      <c r="C267" s="104">
        <v>107.472002029419</v>
      </c>
      <c r="D267" s="104">
        <v>101.51100158691411</v>
      </c>
      <c r="E267" s="104">
        <v>87.11500072479248</v>
      </c>
      <c r="F267" s="104">
        <v>78.21300220489502</v>
      </c>
      <c r="G267" s="104">
        <v>78.829998016357422</v>
      </c>
      <c r="H267" s="104">
        <v>77.989999771118164</v>
      </c>
      <c r="I267" s="104">
        <v>79.130002021789551</v>
      </c>
      <c r="J267" s="105">
        <v>82.236001014709473</v>
      </c>
      <c r="K267" s="104">
        <v>82.308000564575195</v>
      </c>
      <c r="L267" s="104">
        <v>78.068000793457031</v>
      </c>
      <c r="M267" s="105">
        <v>78.03900146484375</v>
      </c>
      <c r="N267" s="104">
        <v>76.877001762390137</v>
      </c>
      <c r="O267" s="104">
        <v>84.48699951171875</v>
      </c>
      <c r="P267" s="104">
        <v>83.947002410888672</v>
      </c>
      <c r="Q267" s="104">
        <v>84.673999786376953</v>
      </c>
      <c r="R267" s="104">
        <v>88.612000465393066</v>
      </c>
      <c r="S267" s="104">
        <v>92.594998359680176</v>
      </c>
      <c r="T267" s="104">
        <v>93.465001106262207</v>
      </c>
      <c r="U267" s="104">
        <v>99.454999923706055</v>
      </c>
      <c r="V267" s="104">
        <v>104.80199813842771</v>
      </c>
      <c r="W267" s="104">
        <v>104.43799781799321</v>
      </c>
      <c r="X267" s="104">
        <v>108.86699867248539</v>
      </c>
      <c r="Y267" s="104">
        <v>110.18400192260739</v>
      </c>
      <c r="Z267" s="104">
        <v>113.5380020141602</v>
      </c>
      <c r="AA267" s="104">
        <v>115.7390003204346</v>
      </c>
      <c r="AB267" s="104">
        <v>117.51300048828131</v>
      </c>
    </row>
    <row r="268" spans="1:28">
      <c r="A268" s="85" t="s">
        <v>42</v>
      </c>
      <c r="B268" s="74" t="s">
        <v>46</v>
      </c>
      <c r="C268" s="102">
        <v>222</v>
      </c>
      <c r="D268" s="102">
        <v>217</v>
      </c>
      <c r="E268" s="102">
        <v>212</v>
      </c>
      <c r="F268" s="102">
        <v>210</v>
      </c>
      <c r="G268" s="102">
        <v>211</v>
      </c>
      <c r="H268" s="102">
        <v>222</v>
      </c>
      <c r="I268" s="102">
        <v>233</v>
      </c>
      <c r="J268" s="102">
        <v>220</v>
      </c>
      <c r="K268" s="102">
        <v>222</v>
      </c>
      <c r="L268" s="103">
        <v>235</v>
      </c>
      <c r="M268" s="102">
        <v>256</v>
      </c>
      <c r="N268" s="102">
        <v>293</v>
      </c>
      <c r="O268" s="102">
        <v>320</v>
      </c>
      <c r="P268" s="102">
        <v>349</v>
      </c>
      <c r="Q268" s="102">
        <v>370</v>
      </c>
      <c r="R268" s="102">
        <v>394</v>
      </c>
      <c r="S268" s="102">
        <v>420</v>
      </c>
      <c r="T268" s="102">
        <v>433</v>
      </c>
      <c r="U268" s="102">
        <v>455</v>
      </c>
      <c r="V268" s="102">
        <v>460</v>
      </c>
      <c r="W268" s="102">
        <v>476</v>
      </c>
      <c r="X268" s="102">
        <v>477</v>
      </c>
      <c r="Y268" s="102">
        <v>481</v>
      </c>
      <c r="Z268" s="102">
        <v>480</v>
      </c>
      <c r="AA268" s="102">
        <v>479</v>
      </c>
      <c r="AB268" s="102">
        <v>485</v>
      </c>
    </row>
    <row r="269" spans="1:28">
      <c r="A269" s="85" t="s">
        <v>28</v>
      </c>
      <c r="B269" s="74" t="s">
        <v>46</v>
      </c>
      <c r="C269" s="104">
        <v>1923.6661035492</v>
      </c>
      <c r="D269" s="104">
        <v>1895.6168264231001</v>
      </c>
      <c r="E269" s="104">
        <v>1871.588</v>
      </c>
      <c r="F269" s="104">
        <v>1833.9380000000001</v>
      </c>
      <c r="G269" s="104">
        <v>1787.3969999999999</v>
      </c>
      <c r="H269" s="104">
        <v>1782.4739999999999</v>
      </c>
      <c r="I269" s="104">
        <v>1749.258</v>
      </c>
      <c r="J269" s="104">
        <v>1706.2349999999999</v>
      </c>
      <c r="K269" s="104">
        <v>1661.549</v>
      </c>
      <c r="L269" s="104">
        <v>1660.4849999999999</v>
      </c>
      <c r="M269" s="104">
        <v>1712.443969726563</v>
      </c>
      <c r="N269" s="104">
        <v>1779.8200149536131</v>
      </c>
      <c r="O269" s="105">
        <v>2027.8190002441411</v>
      </c>
      <c r="P269" s="104">
        <v>2358.0522308349609</v>
      </c>
      <c r="Q269" s="104">
        <v>2534.5810699462891</v>
      </c>
      <c r="R269" s="104">
        <v>2701.4357604980469</v>
      </c>
      <c r="S269" s="104">
        <v>2803.7882843017578</v>
      </c>
      <c r="T269" s="104">
        <v>2905.8272094726558</v>
      </c>
      <c r="U269" s="104">
        <v>2987.0694885253911</v>
      </c>
      <c r="V269" s="104">
        <v>3172.7486877441411</v>
      </c>
      <c r="W269" s="104">
        <v>3333.2742614746089</v>
      </c>
      <c r="X269" s="104">
        <v>3514.2018127441411</v>
      </c>
      <c r="Y269" s="104">
        <v>3794.122802734375</v>
      </c>
      <c r="Z269" s="104">
        <v>3913.229858398438</v>
      </c>
      <c r="AA269" s="104">
        <v>4146.7941284179687</v>
      </c>
      <c r="AB269" s="104">
        <v>4298.2406616210937</v>
      </c>
    </row>
    <row r="270" spans="1:28">
      <c r="A270" s="85" t="s">
        <v>25</v>
      </c>
      <c r="B270" s="74" t="s">
        <v>46</v>
      </c>
      <c r="C270" s="102">
        <v>2847.6</v>
      </c>
      <c r="D270" s="103">
        <v>3926</v>
      </c>
      <c r="E270" s="102">
        <v>3918</v>
      </c>
      <c r="F270" s="102">
        <v>4070</v>
      </c>
      <c r="G270" s="102">
        <v>4172</v>
      </c>
      <c r="H270" s="102">
        <v>4538</v>
      </c>
      <c r="I270" s="102">
        <v>4856</v>
      </c>
      <c r="J270" s="102">
        <v>5133</v>
      </c>
      <c r="K270" s="103">
        <v>5166</v>
      </c>
      <c r="L270" s="102">
        <v>5018</v>
      </c>
      <c r="M270" s="102">
        <v>4855</v>
      </c>
      <c r="N270" s="102">
        <v>4703</v>
      </c>
      <c r="O270" s="102">
        <v>4669</v>
      </c>
      <c r="P270" s="102">
        <v>4609</v>
      </c>
      <c r="Q270" s="103">
        <v>4934</v>
      </c>
      <c r="R270" s="102">
        <v>5078</v>
      </c>
      <c r="S270" s="102">
        <v>5299</v>
      </c>
      <c r="T270" s="102">
        <v>5539</v>
      </c>
      <c r="U270" s="102">
        <v>5707</v>
      </c>
      <c r="V270" s="102">
        <v>5947</v>
      </c>
      <c r="W270" s="103">
        <v>6225</v>
      </c>
      <c r="X270" s="102">
        <v>6456</v>
      </c>
      <c r="Y270" s="102">
        <v>6770</v>
      </c>
      <c r="Z270" s="102">
        <v>7162</v>
      </c>
      <c r="AA270" s="102">
        <v>7467</v>
      </c>
      <c r="AB270" s="102">
        <v>7691.2293701171884</v>
      </c>
    </row>
    <row r="271" spans="1:28">
      <c r="A271" s="85" t="s">
        <v>48</v>
      </c>
      <c r="B271" s="74" t="s">
        <v>46</v>
      </c>
      <c r="C271" s="104">
        <v>550.55115955580004</v>
      </c>
      <c r="D271" s="104">
        <v>534.40962922519998</v>
      </c>
      <c r="E271" s="105">
        <v>553.66980000000001</v>
      </c>
      <c r="F271" s="104">
        <v>534.12076999999999</v>
      </c>
      <c r="G271" s="104">
        <v>552.29253000000006</v>
      </c>
      <c r="H271" s="104">
        <v>565.56281000000001</v>
      </c>
      <c r="I271" s="104">
        <v>559.90503000000001</v>
      </c>
      <c r="J271" s="105">
        <v>556.75843000000009</v>
      </c>
      <c r="K271" s="104">
        <v>522.42984999999999</v>
      </c>
      <c r="L271" s="104">
        <v>510.91649999999998</v>
      </c>
      <c r="M271" s="104">
        <v>477.60757446289062</v>
      </c>
      <c r="N271" s="104">
        <v>481.64604949951172</v>
      </c>
      <c r="O271" s="104">
        <v>496.53086853027338</v>
      </c>
      <c r="P271" s="104">
        <v>519.34597778320312</v>
      </c>
      <c r="Q271" s="104">
        <v>503.58156967163092</v>
      </c>
      <c r="R271" s="104">
        <v>529.86734390258789</v>
      </c>
      <c r="S271" s="104">
        <v>543.83110809326172</v>
      </c>
      <c r="T271" s="104">
        <v>553.56520080566406</v>
      </c>
      <c r="U271" s="104">
        <v>566.64340972900391</v>
      </c>
      <c r="V271" s="104">
        <v>573.08122253417969</v>
      </c>
      <c r="W271" s="104">
        <v>587.66963958740234</v>
      </c>
      <c r="X271" s="104">
        <v>564.56015014648437</v>
      </c>
      <c r="Y271" s="104">
        <v>554.29372024536133</v>
      </c>
      <c r="Z271" s="104">
        <v>560.75817108154297</v>
      </c>
      <c r="AA271" s="104">
        <v>547.43377685546875</v>
      </c>
      <c r="AB271" s="104">
        <v>559.39872741699219</v>
      </c>
    </row>
    <row r="272" spans="1:28">
      <c r="A272" s="85" t="s">
        <v>34</v>
      </c>
      <c r="B272" s="74" t="s">
        <v>46</v>
      </c>
      <c r="C272" s="102" t="s">
        <v>193</v>
      </c>
      <c r="D272" s="102" t="s">
        <v>193</v>
      </c>
      <c r="E272" s="102">
        <v>284.00000381469732</v>
      </c>
      <c r="F272" s="102">
        <v>239.29999732971191</v>
      </c>
      <c r="G272" s="103">
        <v>206.69999504089361</v>
      </c>
      <c r="H272" s="102">
        <v>201.1999959945679</v>
      </c>
      <c r="I272" s="102">
        <v>201.69999694824219</v>
      </c>
      <c r="J272" s="102">
        <v>199.00000476837161</v>
      </c>
      <c r="K272" s="102">
        <v>192.1000003814697</v>
      </c>
      <c r="L272" s="102">
        <v>217.9199991226196</v>
      </c>
      <c r="M272" s="102">
        <v>251.40000820159909</v>
      </c>
      <c r="N272" s="102">
        <v>271.90000534057617</v>
      </c>
      <c r="O272" s="103">
        <v>299.90000534057617</v>
      </c>
      <c r="P272" s="102">
        <v>344.09999656677252</v>
      </c>
      <c r="Q272" s="102">
        <v>378.29999542236328</v>
      </c>
      <c r="R272" s="102">
        <v>408.39999580383301</v>
      </c>
      <c r="S272" s="102">
        <v>420.60000038146973</v>
      </c>
      <c r="T272" s="102">
        <v>423.30000686645508</v>
      </c>
      <c r="U272" s="102">
        <v>421.19999313354492</v>
      </c>
      <c r="V272" s="102">
        <v>454.59999847412109</v>
      </c>
      <c r="W272" s="102">
        <v>499.39999389648437</v>
      </c>
      <c r="X272" s="102">
        <v>546.19999694824219</v>
      </c>
      <c r="Y272" s="102">
        <v>559.79999923706055</v>
      </c>
      <c r="Z272" s="102">
        <v>582.39999771118164</v>
      </c>
      <c r="AA272" s="102">
        <v>623.00000381469727</v>
      </c>
      <c r="AB272" s="102">
        <v>661.41200256347656</v>
      </c>
    </row>
    <row r="273" spans="1:28">
      <c r="A273" s="85" t="s">
        <v>49</v>
      </c>
      <c r="B273" s="74" t="s">
        <v>46</v>
      </c>
      <c r="C273" s="104" t="s">
        <v>193</v>
      </c>
      <c r="D273" s="105">
        <v>17.920000000000002</v>
      </c>
      <c r="E273" s="104">
        <v>17.602</v>
      </c>
      <c r="F273" s="104">
        <v>17.760000000000002</v>
      </c>
      <c r="G273" s="104">
        <v>17.795000000000002</v>
      </c>
      <c r="H273" s="104">
        <v>17.791</v>
      </c>
      <c r="I273" s="104">
        <v>17.405999999999999</v>
      </c>
      <c r="J273" s="104">
        <v>17.390999999999998</v>
      </c>
      <c r="K273" s="104">
        <v>18.219000000000001</v>
      </c>
      <c r="L273" s="104">
        <v>18.332000000000001</v>
      </c>
      <c r="M273" s="104">
        <v>18.7</v>
      </c>
      <c r="N273" s="104">
        <v>19.942</v>
      </c>
      <c r="O273" s="104">
        <v>20.946000000000002</v>
      </c>
      <c r="P273" s="105">
        <v>21.259</v>
      </c>
      <c r="Q273" s="104">
        <v>22.058</v>
      </c>
      <c r="R273" s="104">
        <v>23.698</v>
      </c>
      <c r="S273" s="104">
        <v>25</v>
      </c>
      <c r="T273" s="104">
        <v>26.172000000000001</v>
      </c>
      <c r="U273" s="104">
        <v>26.870999999999999</v>
      </c>
      <c r="V273" s="104">
        <v>27.417999999999999</v>
      </c>
      <c r="W273" s="104">
        <v>28.273462575</v>
      </c>
      <c r="X273" s="104">
        <v>28.978999999999999</v>
      </c>
      <c r="Y273" s="104">
        <v>29.364727500000001</v>
      </c>
      <c r="Z273" s="104">
        <v>30.727609157562259</v>
      </c>
      <c r="AA273" s="104">
        <v>32.457000255584717</v>
      </c>
      <c r="AB273" s="104">
        <v>33.413000106811523</v>
      </c>
    </row>
    <row r="274" spans="1:28">
      <c r="A274" s="85" t="s">
        <v>50</v>
      </c>
      <c r="B274" s="74" t="s">
        <v>46</v>
      </c>
      <c r="C274" s="102">
        <v>116.1</v>
      </c>
      <c r="D274" s="102">
        <v>117.5</v>
      </c>
      <c r="E274" s="102">
        <v>116.6</v>
      </c>
      <c r="F274" s="102">
        <v>119.4</v>
      </c>
      <c r="G274" s="102">
        <v>122.44</v>
      </c>
      <c r="H274" s="102">
        <v>122.67</v>
      </c>
      <c r="I274" s="102">
        <v>125.9</v>
      </c>
      <c r="J274" s="103">
        <v>126.37</v>
      </c>
      <c r="K274" s="103">
        <v>132.90000152587891</v>
      </c>
      <c r="L274" s="102">
        <v>143.60000133514399</v>
      </c>
      <c r="M274" s="102">
        <v>151.1000003814697</v>
      </c>
      <c r="N274" s="102">
        <v>163.09999752044681</v>
      </c>
      <c r="O274" s="102">
        <v>173.4999980926514</v>
      </c>
      <c r="P274" s="102">
        <v>185.69999694824219</v>
      </c>
      <c r="Q274" s="102">
        <v>193.90000343322751</v>
      </c>
      <c r="R274" s="102">
        <v>210.0000019073486</v>
      </c>
      <c r="S274" s="102">
        <v>221.09999847412109</v>
      </c>
      <c r="T274" s="102">
        <v>232.70000076293951</v>
      </c>
      <c r="U274" s="102">
        <v>242.09999847412109</v>
      </c>
      <c r="V274" s="102">
        <v>245.10000228881839</v>
      </c>
      <c r="W274" s="102">
        <v>251.20000076293951</v>
      </c>
      <c r="X274" s="102">
        <v>257.09999847412109</v>
      </c>
      <c r="Y274" s="102">
        <v>257.80000686645508</v>
      </c>
      <c r="Z274" s="102">
        <v>270.19999694824219</v>
      </c>
      <c r="AA274" s="102">
        <v>280.09999847412109</v>
      </c>
      <c r="AB274" s="102">
        <v>294.80000305175781</v>
      </c>
    </row>
    <row r="275" spans="1:28">
      <c r="A275" s="85" t="s">
        <v>63</v>
      </c>
      <c r="B275" s="74" t="s">
        <v>46</v>
      </c>
      <c r="C275" s="104">
        <v>162.36499977111819</v>
      </c>
      <c r="D275" s="104">
        <v>171.60000419616699</v>
      </c>
      <c r="E275" s="104">
        <v>174.45199966430661</v>
      </c>
      <c r="F275" s="104">
        <v>179.21100044250491</v>
      </c>
      <c r="G275" s="104">
        <v>187.1989994049072</v>
      </c>
      <c r="H275" s="104">
        <v>193.00399971008301</v>
      </c>
      <c r="I275" s="104">
        <v>193.511999130249</v>
      </c>
      <c r="J275" s="104">
        <v>190.9160041809082</v>
      </c>
      <c r="K275" s="104">
        <v>195.95599746704099</v>
      </c>
      <c r="L275" s="104">
        <v>203.11199569702151</v>
      </c>
      <c r="M275" s="104">
        <v>213.76199722290039</v>
      </c>
      <c r="N275" s="104">
        <v>232.97200012207031</v>
      </c>
      <c r="O275" s="104">
        <v>251.0829963684082</v>
      </c>
      <c r="P275" s="104">
        <v>270.9739990234375</v>
      </c>
      <c r="Q275" s="104">
        <v>293.35099983215332</v>
      </c>
      <c r="R275" s="104">
        <v>312.15300369262701</v>
      </c>
      <c r="S275" s="104">
        <v>342.22000122070312</v>
      </c>
      <c r="T275" s="104">
        <v>373.40399932861328</v>
      </c>
      <c r="U275" s="104">
        <v>399.52200317382812</v>
      </c>
      <c r="V275" s="104">
        <v>430.78099822998053</v>
      </c>
      <c r="W275" s="104">
        <v>451.84700012207031</v>
      </c>
      <c r="X275" s="104">
        <v>470.43801116943359</v>
      </c>
      <c r="Y275" s="104">
        <v>490.59999084472662</v>
      </c>
      <c r="Z275" s="104">
        <v>512.69999694824219</v>
      </c>
      <c r="AA275" s="104">
        <v>526.92100524902344</v>
      </c>
      <c r="AB275" s="104">
        <v>537.07099914550781</v>
      </c>
    </row>
    <row r="276" spans="1:28">
      <c r="A276" s="85" t="s">
        <v>29</v>
      </c>
      <c r="B276" s="74" t="s">
        <v>46</v>
      </c>
      <c r="C276" s="102">
        <v>2248</v>
      </c>
      <c r="D276" s="102">
        <v>2241</v>
      </c>
      <c r="E276" s="102">
        <v>2147</v>
      </c>
      <c r="F276" s="103">
        <v>2080</v>
      </c>
      <c r="G276" s="102">
        <v>2044</v>
      </c>
      <c r="H276" s="102">
        <v>2013</v>
      </c>
      <c r="I276" s="102">
        <v>2044</v>
      </c>
      <c r="J276" s="102">
        <v>1995</v>
      </c>
      <c r="K276" s="102">
        <v>1994</v>
      </c>
      <c r="L276" s="102">
        <v>1973</v>
      </c>
      <c r="M276" s="102">
        <v>1959.7860000000001</v>
      </c>
      <c r="N276" s="102">
        <v>1969.9680000000001</v>
      </c>
      <c r="O276" s="102">
        <v>2044</v>
      </c>
      <c r="P276" s="103">
        <v>2132.5360000000001</v>
      </c>
      <c r="Q276" s="103">
        <v>2218.3920440673828</v>
      </c>
      <c r="R276" s="102">
        <v>2276.3469696044922</v>
      </c>
      <c r="S276" s="102">
        <v>2345.8679962158199</v>
      </c>
      <c r="T276" s="102">
        <v>2444.0629272460942</v>
      </c>
      <c r="U276" s="102">
        <v>2534.119033813477</v>
      </c>
      <c r="V276" s="102">
        <v>2672.6530151367192</v>
      </c>
      <c r="W276" s="102">
        <v>2793.0680694580078</v>
      </c>
      <c r="X276" s="102">
        <v>2949.8120880126949</v>
      </c>
      <c r="Y276" s="102">
        <v>3196.3689575195308</v>
      </c>
      <c r="Z276" s="102">
        <v>3417.9680480957031</v>
      </c>
      <c r="AA276" s="102">
        <v>3711.5440979003911</v>
      </c>
      <c r="AB276" s="102">
        <v>3905.2149963378911</v>
      </c>
    </row>
    <row r="277" spans="1:28">
      <c r="A277" s="85" t="s">
        <v>51</v>
      </c>
      <c r="B277" s="74" t="s">
        <v>46</v>
      </c>
      <c r="C277" s="104">
        <v>9320</v>
      </c>
      <c r="D277" s="104">
        <v>9710</v>
      </c>
      <c r="E277" s="104">
        <v>9920</v>
      </c>
      <c r="F277" s="104">
        <v>10090</v>
      </c>
      <c r="G277" s="104">
        <v>10020</v>
      </c>
      <c r="H277" s="104">
        <v>10140</v>
      </c>
      <c r="I277" s="104">
        <v>10330</v>
      </c>
      <c r="J277" s="104">
        <v>10680</v>
      </c>
      <c r="K277" s="104">
        <v>10850</v>
      </c>
      <c r="L277" s="104">
        <v>11050</v>
      </c>
      <c r="M277" s="104">
        <v>10930</v>
      </c>
      <c r="N277" s="104">
        <v>10630</v>
      </c>
      <c r="O277" s="104">
        <v>10880</v>
      </c>
      <c r="P277" s="104">
        <v>11400</v>
      </c>
      <c r="Q277" s="104">
        <v>11970</v>
      </c>
      <c r="R277" s="104">
        <v>12400</v>
      </c>
      <c r="S277" s="104">
        <v>12650</v>
      </c>
      <c r="T277" s="104">
        <v>12940</v>
      </c>
      <c r="U277" s="104">
        <v>12940</v>
      </c>
      <c r="V277" s="104">
        <v>12770</v>
      </c>
      <c r="W277" s="104">
        <v>12780</v>
      </c>
      <c r="X277" s="104">
        <v>12190</v>
      </c>
      <c r="Y277" s="104">
        <v>12530</v>
      </c>
      <c r="Z277" s="104">
        <v>12180</v>
      </c>
      <c r="AA277" s="104">
        <v>11900</v>
      </c>
      <c r="AB277" s="104">
        <v>11660</v>
      </c>
    </row>
    <row r="278" spans="1:28">
      <c r="A278" s="85" t="s">
        <v>52</v>
      </c>
      <c r="B278" s="74" t="s">
        <v>46</v>
      </c>
      <c r="C278" s="102">
        <v>1854</v>
      </c>
      <c r="D278" s="102">
        <v>1775</v>
      </c>
      <c r="E278" s="102">
        <v>1890</v>
      </c>
      <c r="F278" s="102">
        <v>1953</v>
      </c>
      <c r="G278" s="102">
        <v>2079</v>
      </c>
      <c r="H278" s="102">
        <v>2189</v>
      </c>
      <c r="I278" s="102">
        <v>2258</v>
      </c>
      <c r="J278" s="102">
        <v>2363</v>
      </c>
      <c r="K278" s="102">
        <v>2293</v>
      </c>
      <c r="L278" s="103">
        <v>2311</v>
      </c>
      <c r="M278" s="102">
        <v>2276.6</v>
      </c>
      <c r="N278" s="102">
        <v>2309.5</v>
      </c>
      <c r="O278" s="102">
        <v>2392.8000000000002</v>
      </c>
      <c r="P278" s="102">
        <v>2390</v>
      </c>
      <c r="Q278" s="102">
        <v>2474.9</v>
      </c>
      <c r="R278" s="103">
        <v>2563.5</v>
      </c>
      <c r="S278" s="102">
        <v>2652</v>
      </c>
      <c r="T278" s="102">
        <v>2776</v>
      </c>
      <c r="U278" s="102">
        <v>2833</v>
      </c>
      <c r="V278" s="102">
        <v>2956</v>
      </c>
      <c r="W278" s="102">
        <v>3166</v>
      </c>
      <c r="X278" s="102">
        <v>3402.5</v>
      </c>
      <c r="Y278" s="102">
        <v>3637.8</v>
      </c>
      <c r="Z278" s="102">
        <v>3860.89990234375</v>
      </c>
      <c r="AA278" s="102">
        <v>4166.6000366210937</v>
      </c>
      <c r="AB278" s="102">
        <v>4447.199951171875</v>
      </c>
    </row>
    <row r="279" spans="1:28">
      <c r="A279" s="75" t="s">
        <v>31</v>
      </c>
      <c r="B279" s="74" t="s">
        <v>46</v>
      </c>
      <c r="C279" s="104" t="s">
        <v>193</v>
      </c>
      <c r="D279" s="104" t="s">
        <v>193</v>
      </c>
      <c r="E279" s="104" t="s">
        <v>193</v>
      </c>
      <c r="F279" s="104" t="s">
        <v>193</v>
      </c>
      <c r="G279" s="104" t="s">
        <v>193</v>
      </c>
      <c r="H279" s="104" t="s">
        <v>193</v>
      </c>
      <c r="I279" s="104" t="s">
        <v>193</v>
      </c>
      <c r="J279" s="104" t="s">
        <v>193</v>
      </c>
      <c r="K279" s="104" t="s">
        <v>193</v>
      </c>
      <c r="L279" s="104" t="s">
        <v>193</v>
      </c>
      <c r="M279" s="104">
        <v>114.9202814102173</v>
      </c>
      <c r="N279" s="104">
        <v>114.8839950561523</v>
      </c>
      <c r="O279" s="104">
        <v>124.6592636108398</v>
      </c>
      <c r="P279" s="104">
        <v>124.0480136871338</v>
      </c>
      <c r="Q279" s="104">
        <v>132.05713844299319</v>
      </c>
      <c r="R279" s="104">
        <v>134.01593017578131</v>
      </c>
      <c r="S279" s="104">
        <v>142.20989418029791</v>
      </c>
      <c r="T279" s="104">
        <v>148.4419670104981</v>
      </c>
      <c r="U279" s="104">
        <v>152.84009170532229</v>
      </c>
      <c r="V279" s="104">
        <v>147.16993713378909</v>
      </c>
      <c r="W279" s="104">
        <v>138.9061031341553</v>
      </c>
      <c r="X279" s="104">
        <v>148.06439018249509</v>
      </c>
      <c r="Y279" s="104">
        <v>156.75315284729001</v>
      </c>
      <c r="Z279" s="104">
        <v>157.6483135223389</v>
      </c>
      <c r="AA279" s="104">
        <v>162.6518383026123</v>
      </c>
      <c r="AB279" s="104">
        <v>171.61993408203131</v>
      </c>
    </row>
    <row r="280" spans="1:28">
      <c r="A280" s="85" t="s">
        <v>33</v>
      </c>
      <c r="B280" s="74" t="s">
        <v>46</v>
      </c>
      <c r="C280" s="102">
        <v>12.5927690827</v>
      </c>
      <c r="D280" s="102">
        <v>10.189528625499999</v>
      </c>
      <c r="E280" s="103">
        <v>10.69699</v>
      </c>
      <c r="F280" s="102">
        <v>11.233890000000001</v>
      </c>
      <c r="G280" s="102">
        <v>9.9713600000000007</v>
      </c>
      <c r="H280" s="102">
        <v>10.271330000000001</v>
      </c>
      <c r="I280" s="102">
        <v>9.57151</v>
      </c>
      <c r="J280" s="102">
        <v>10.109030000000001</v>
      </c>
      <c r="K280" s="102">
        <v>10.546200000000001</v>
      </c>
      <c r="L280" s="102">
        <v>11.19805</v>
      </c>
      <c r="M280" s="102">
        <v>11.88178980350494</v>
      </c>
      <c r="N280" s="102">
        <v>10.59089022874832</v>
      </c>
      <c r="O280" s="103">
        <v>12.13681972026825</v>
      </c>
      <c r="P280" s="103">
        <v>13.77751004695892</v>
      </c>
      <c r="Q280" s="102">
        <v>14.13382983207703</v>
      </c>
      <c r="R280" s="102">
        <v>15.19608998298645</v>
      </c>
      <c r="S280" s="102">
        <v>16.374429941177372</v>
      </c>
      <c r="T280" s="102">
        <v>15.71887516975403</v>
      </c>
      <c r="U280" s="102">
        <v>17.100619912147518</v>
      </c>
      <c r="V280" s="102">
        <v>20.041010022163391</v>
      </c>
      <c r="W280" s="102">
        <v>21.4325977563858</v>
      </c>
      <c r="X280" s="102">
        <v>22.129537105560299</v>
      </c>
      <c r="Y280" s="102">
        <v>23.86146712303162</v>
      </c>
      <c r="Z280" s="102">
        <v>24.607700347900391</v>
      </c>
      <c r="AA280" s="102">
        <v>26.544449806213379</v>
      </c>
      <c r="AB280" s="102">
        <v>25.761582851409909</v>
      </c>
    </row>
    <row r="281" spans="1:28">
      <c r="A281" s="85" t="s">
        <v>53</v>
      </c>
      <c r="B281" s="74" t="s">
        <v>46</v>
      </c>
      <c r="C281" s="104" t="s">
        <v>193</v>
      </c>
      <c r="D281" s="104">
        <v>2316.400039672852</v>
      </c>
      <c r="E281" s="105">
        <v>2326.099960327148</v>
      </c>
      <c r="F281" s="104">
        <v>2342.0000152587891</v>
      </c>
      <c r="G281" s="105">
        <v>2367.3000335693359</v>
      </c>
      <c r="H281" s="104">
        <v>2384.9999694824219</v>
      </c>
      <c r="I281" s="104">
        <v>2497.5</v>
      </c>
      <c r="J281" s="104">
        <v>2734.599975585938</v>
      </c>
      <c r="K281" s="104">
        <v>2654.0999450683589</v>
      </c>
      <c r="L281" s="104">
        <v>2865.900024414063</v>
      </c>
      <c r="M281" s="105">
        <v>2763.2999877929692</v>
      </c>
      <c r="N281" s="104">
        <v>2860.700073242188</v>
      </c>
      <c r="O281" s="104">
        <v>3081.5000305175781</v>
      </c>
      <c r="P281" s="104">
        <v>3314.2000427246089</v>
      </c>
      <c r="Q281" s="104">
        <v>3432.199951171875</v>
      </c>
      <c r="R281" s="104">
        <v>3616.468994140625</v>
      </c>
      <c r="S281" s="104">
        <v>3814.2560119628911</v>
      </c>
      <c r="T281" s="104">
        <v>3916.881958007813</v>
      </c>
      <c r="U281" s="104">
        <v>4065.0259704589839</v>
      </c>
      <c r="V281" s="104">
        <v>4137.736083984375</v>
      </c>
      <c r="W281" s="104">
        <v>4438.7579345703134</v>
      </c>
      <c r="X281" s="104">
        <v>4506.2840576171884</v>
      </c>
      <c r="Y281" s="104">
        <v>4939.4310302734384</v>
      </c>
      <c r="Z281" s="104">
        <v>5004.0469970703134</v>
      </c>
      <c r="AA281" s="104">
        <v>5116.7211303710937</v>
      </c>
      <c r="AB281" s="104">
        <v>5345.796142578125</v>
      </c>
    </row>
    <row r="282" spans="1:28">
      <c r="A282" s="85" t="s">
        <v>36</v>
      </c>
      <c r="B282" s="74" t="s">
        <v>46</v>
      </c>
      <c r="C282" s="102">
        <v>431</v>
      </c>
      <c r="D282" s="102">
        <v>408</v>
      </c>
      <c r="E282" s="102">
        <v>413</v>
      </c>
      <c r="F282" s="102">
        <v>411</v>
      </c>
      <c r="G282" s="102">
        <v>429</v>
      </c>
      <c r="H282" s="102">
        <v>439</v>
      </c>
      <c r="I282" s="102">
        <v>460</v>
      </c>
      <c r="J282" s="102">
        <v>480</v>
      </c>
      <c r="K282" s="102">
        <v>508</v>
      </c>
      <c r="L282" s="102">
        <v>556</v>
      </c>
      <c r="M282" s="102">
        <v>611</v>
      </c>
      <c r="N282" s="102">
        <v>629</v>
      </c>
      <c r="O282" s="102">
        <v>748</v>
      </c>
      <c r="P282" s="102">
        <v>805</v>
      </c>
      <c r="Q282" s="102">
        <v>862</v>
      </c>
      <c r="R282" s="102">
        <v>913</v>
      </c>
      <c r="S282" s="102">
        <v>956</v>
      </c>
      <c r="T282" s="102">
        <v>1041</v>
      </c>
      <c r="U282" s="102">
        <v>1118</v>
      </c>
      <c r="V282" s="102">
        <v>1169</v>
      </c>
      <c r="W282" s="102">
        <v>1212</v>
      </c>
      <c r="X282" s="102">
        <v>1266</v>
      </c>
      <c r="Y282" s="102">
        <v>1322.548</v>
      </c>
      <c r="Z282" s="102">
        <v>1380.6979827880859</v>
      </c>
      <c r="AA282" s="102">
        <v>1417.499069213867</v>
      </c>
      <c r="AB282" s="102">
        <v>1469.8260040283201</v>
      </c>
    </row>
    <row r="283" spans="1:28">
      <c r="A283" s="85" t="s">
        <v>54</v>
      </c>
      <c r="B283" s="74" t="s">
        <v>46</v>
      </c>
      <c r="C283" s="104">
        <v>126.80000114440919</v>
      </c>
      <c r="D283" s="104">
        <v>126.7000017166138</v>
      </c>
      <c r="E283" s="104">
        <v>128.10000133514399</v>
      </c>
      <c r="F283" s="104">
        <v>135.9999980926514</v>
      </c>
      <c r="G283" s="104">
        <v>143.70000076293951</v>
      </c>
      <c r="H283" s="104">
        <v>153</v>
      </c>
      <c r="I283" s="104">
        <v>167.59999847412109</v>
      </c>
      <c r="J283" s="104">
        <v>175.2999992370606</v>
      </c>
      <c r="K283" s="105">
        <v>184.19999694824219</v>
      </c>
      <c r="L283" s="104">
        <v>194.39999771118161</v>
      </c>
      <c r="M283" s="104">
        <v>201.09999656677249</v>
      </c>
      <c r="N283" s="104">
        <v>219.09999847412109</v>
      </c>
      <c r="O283" s="104">
        <v>240.70000457763669</v>
      </c>
      <c r="P283" s="104">
        <v>257.70000076293951</v>
      </c>
      <c r="Q283" s="104">
        <v>276.70000076293951</v>
      </c>
      <c r="R283" s="104">
        <v>295.09999847412109</v>
      </c>
      <c r="S283" s="104">
        <v>306.09999847412109</v>
      </c>
      <c r="T283" s="104">
        <v>320.40000152587891</v>
      </c>
      <c r="U283" s="104">
        <v>332.10000610351562</v>
      </c>
      <c r="V283" s="104">
        <v>348.29999542236328</v>
      </c>
      <c r="W283" s="104">
        <v>365.09999847412109</v>
      </c>
      <c r="X283" s="104">
        <v>376.29999542236328</v>
      </c>
      <c r="Y283" s="104">
        <v>386.09999847412109</v>
      </c>
      <c r="Z283" s="104">
        <v>395.20000457763672</v>
      </c>
      <c r="AA283" s="104">
        <v>410.5</v>
      </c>
      <c r="AB283" s="104">
        <v>417.40000152587891</v>
      </c>
    </row>
    <row r="284" spans="1:28">
      <c r="A284" s="85" t="s">
        <v>55</v>
      </c>
      <c r="B284" s="74" t="s">
        <v>46</v>
      </c>
      <c r="C284" s="102">
        <v>238</v>
      </c>
      <c r="D284" s="102">
        <v>235</v>
      </c>
      <c r="E284" s="102">
        <v>234</v>
      </c>
      <c r="F284" s="102">
        <v>228</v>
      </c>
      <c r="G284" s="102">
        <v>231</v>
      </c>
      <c r="H284" s="103">
        <v>241</v>
      </c>
      <c r="I284" s="103">
        <v>247</v>
      </c>
      <c r="J284" s="102">
        <v>257</v>
      </c>
      <c r="K284" s="102">
        <v>271</v>
      </c>
      <c r="L284" s="102">
        <v>283</v>
      </c>
      <c r="M284" s="102">
        <v>298</v>
      </c>
      <c r="N284" s="102">
        <v>319</v>
      </c>
      <c r="O284" s="102">
        <v>338</v>
      </c>
      <c r="P284" s="102">
        <v>354</v>
      </c>
      <c r="Q284" s="102">
        <v>361</v>
      </c>
      <c r="R284" s="102">
        <v>372.94200000000001</v>
      </c>
      <c r="S284" s="102">
        <v>374.8</v>
      </c>
      <c r="T284" s="102">
        <v>392.5</v>
      </c>
      <c r="U284" s="102">
        <v>403.6</v>
      </c>
      <c r="V284" s="102">
        <v>405.6</v>
      </c>
      <c r="W284" s="102">
        <v>409.9</v>
      </c>
      <c r="X284" s="102">
        <v>416.6</v>
      </c>
      <c r="Y284" s="102">
        <v>424.5</v>
      </c>
      <c r="Z284" s="102">
        <v>428.19999694824219</v>
      </c>
      <c r="AA284" s="102">
        <v>438.69999694824219</v>
      </c>
      <c r="AB284" s="102">
        <v>444.89999389648437</v>
      </c>
    </row>
    <row r="285" spans="1:28">
      <c r="A285" s="85" t="s">
        <v>38</v>
      </c>
      <c r="B285" s="74" t="s">
        <v>46</v>
      </c>
      <c r="C285" s="104" t="s">
        <v>193</v>
      </c>
      <c r="D285" s="104" t="s">
        <v>193</v>
      </c>
      <c r="E285" s="105">
        <v>1443.25</v>
      </c>
      <c r="F285" s="104">
        <v>1407.5</v>
      </c>
      <c r="G285" s="104">
        <v>1370.25</v>
      </c>
      <c r="H285" s="104">
        <v>1308.5</v>
      </c>
      <c r="I285" s="104">
        <v>1251.0277777777781</v>
      </c>
      <c r="J285" s="104">
        <v>1234.444444444443</v>
      </c>
      <c r="K285" s="104">
        <v>1203.7800140380859</v>
      </c>
      <c r="L285" s="105">
        <v>1188</v>
      </c>
      <c r="M285" s="105">
        <v>1036</v>
      </c>
      <c r="N285" s="104">
        <v>1082</v>
      </c>
      <c r="O285" s="105">
        <v>1087.5</v>
      </c>
      <c r="P285" s="104">
        <v>1164</v>
      </c>
      <c r="Q285" s="104">
        <v>1197</v>
      </c>
      <c r="R285" s="104">
        <v>1301.3</v>
      </c>
      <c r="S285" s="104">
        <v>1243</v>
      </c>
      <c r="T285" s="104">
        <v>1365.8</v>
      </c>
      <c r="U285" s="104">
        <v>1511.5</v>
      </c>
      <c r="V285" s="104">
        <v>1648.6</v>
      </c>
      <c r="W285" s="104">
        <v>1834.6</v>
      </c>
      <c r="X285" s="104">
        <v>2061.4</v>
      </c>
      <c r="Y285" s="104">
        <v>2224.4</v>
      </c>
      <c r="Z285" s="104">
        <v>2379.400039672852</v>
      </c>
      <c r="AA285" s="104">
        <v>2485.099975585938</v>
      </c>
      <c r="AB285" s="104">
        <v>2563.8694152832031</v>
      </c>
    </row>
    <row r="286" spans="1:28">
      <c r="A286" s="85" t="s">
        <v>56</v>
      </c>
      <c r="B286" s="74" t="s">
        <v>46</v>
      </c>
      <c r="C286" s="102">
        <v>601</v>
      </c>
      <c r="D286" s="103">
        <v>611</v>
      </c>
      <c r="E286" s="102">
        <v>540.5</v>
      </c>
      <c r="F286" s="102">
        <v>526.1</v>
      </c>
      <c r="G286" s="102">
        <v>561.1</v>
      </c>
      <c r="H286" s="102">
        <v>557</v>
      </c>
      <c r="I286" s="102">
        <v>582.6</v>
      </c>
      <c r="J286" s="103">
        <v>600.20000000000005</v>
      </c>
      <c r="K286" s="103">
        <v>565.60000610351562</v>
      </c>
      <c r="L286" s="102">
        <v>574.29998779296875</v>
      </c>
      <c r="M286" s="102">
        <v>583.89999389648437</v>
      </c>
      <c r="N286" s="102">
        <v>580.49999237060547</v>
      </c>
      <c r="O286" s="102">
        <v>601.19999694824219</v>
      </c>
      <c r="P286" s="102">
        <v>614.79998779296875</v>
      </c>
      <c r="Q286" s="102">
        <v>614.69999694824219</v>
      </c>
      <c r="R286" s="102">
        <v>631.09999847412109</v>
      </c>
      <c r="S286" s="102">
        <v>641.59999847412109</v>
      </c>
      <c r="T286" s="102">
        <v>670.80000305175781</v>
      </c>
      <c r="U286" s="102">
        <v>680.00001525878906</v>
      </c>
      <c r="V286" s="102">
        <v>683</v>
      </c>
      <c r="W286" s="102">
        <v>699.30000305175781</v>
      </c>
      <c r="X286" s="102">
        <v>698.30001068115234</v>
      </c>
      <c r="Y286" s="102">
        <v>703.59999847412109</v>
      </c>
      <c r="Z286" s="102">
        <v>723.59999084472656</v>
      </c>
      <c r="AA286" s="102">
        <v>740.20001220703125</v>
      </c>
      <c r="AB286" s="102">
        <v>768.70001220703125</v>
      </c>
    </row>
    <row r="287" spans="1:28">
      <c r="A287" s="85" t="s">
        <v>57</v>
      </c>
      <c r="B287" s="74" t="s">
        <v>46</v>
      </c>
      <c r="C287" s="104" t="s">
        <v>193</v>
      </c>
      <c r="D287" s="104" t="s">
        <v>193</v>
      </c>
      <c r="E287" s="104" t="s">
        <v>193</v>
      </c>
      <c r="F287" s="104" t="s">
        <v>193</v>
      </c>
      <c r="G287" s="104">
        <v>109.5</v>
      </c>
      <c r="H287" s="104">
        <v>108.3</v>
      </c>
      <c r="I287" s="104">
        <v>112.6</v>
      </c>
      <c r="J287" s="105">
        <v>106.1</v>
      </c>
      <c r="K287" s="104">
        <v>113.5</v>
      </c>
      <c r="L287" s="105">
        <v>114</v>
      </c>
      <c r="M287" s="104">
        <v>114.3</v>
      </c>
      <c r="N287" s="104">
        <v>120.6</v>
      </c>
      <c r="O287" s="105">
        <v>127.5</v>
      </c>
      <c r="P287" s="104">
        <v>134.9</v>
      </c>
      <c r="Q287" s="104">
        <v>161.19999999999999</v>
      </c>
      <c r="R287" s="104">
        <v>184.9</v>
      </c>
      <c r="S287" s="104">
        <v>206</v>
      </c>
      <c r="T287" s="104">
        <v>222.39699999999999</v>
      </c>
      <c r="U287" s="104">
        <v>251.71899999999999</v>
      </c>
      <c r="V287" s="104">
        <v>271.22300000000001</v>
      </c>
      <c r="W287" s="104">
        <v>296.4905</v>
      </c>
      <c r="X287" s="104">
        <v>315.92350006103521</v>
      </c>
      <c r="Y287" s="104">
        <v>344.87874412536621</v>
      </c>
      <c r="Z287" s="104">
        <v>358.50799369812012</v>
      </c>
      <c r="AA287" s="104">
        <v>367.05699157714838</v>
      </c>
      <c r="AB287" s="104">
        <v>381.78300094604492</v>
      </c>
    </row>
    <row r="288" spans="1:28">
      <c r="A288" s="75" t="s">
        <v>40</v>
      </c>
      <c r="B288" s="74" t="s">
        <v>46</v>
      </c>
      <c r="C288" s="102" t="s">
        <v>193</v>
      </c>
      <c r="D288" s="102" t="s">
        <v>193</v>
      </c>
      <c r="E288" s="102" t="s">
        <v>193</v>
      </c>
      <c r="F288" s="102" t="s">
        <v>193</v>
      </c>
      <c r="G288" s="102" t="s">
        <v>193</v>
      </c>
      <c r="H288" s="102" t="s">
        <v>193</v>
      </c>
      <c r="I288" s="102" t="s">
        <v>193</v>
      </c>
      <c r="J288" s="102" t="s">
        <v>193</v>
      </c>
      <c r="K288" s="102" t="s">
        <v>193</v>
      </c>
      <c r="L288" s="102" t="s">
        <v>193</v>
      </c>
      <c r="M288" s="102">
        <v>52.114748001098633</v>
      </c>
      <c r="N288" s="102">
        <v>56.7757568359375</v>
      </c>
      <c r="O288" s="102">
        <v>54.741896152496338</v>
      </c>
      <c r="P288" s="102">
        <v>52.88025426864624</v>
      </c>
      <c r="Q288" s="102">
        <v>66.858403205871582</v>
      </c>
      <c r="R288" s="102">
        <v>70.882908821105957</v>
      </c>
      <c r="S288" s="102">
        <v>77.330876350402832</v>
      </c>
      <c r="T288" s="102">
        <v>84.067827224731445</v>
      </c>
      <c r="U288" s="102">
        <v>85.580356597900391</v>
      </c>
      <c r="V288" s="102">
        <v>91.984937191009521</v>
      </c>
      <c r="W288" s="102">
        <v>97.323314189910889</v>
      </c>
      <c r="X288" s="102">
        <v>93.502503395080566</v>
      </c>
      <c r="Y288" s="102">
        <v>101.9518141746521</v>
      </c>
      <c r="Z288" s="102">
        <v>105.227014541626</v>
      </c>
      <c r="AA288" s="102">
        <v>113.1449604034424</v>
      </c>
      <c r="AB288" s="102">
        <v>116.6096315383911</v>
      </c>
    </row>
    <row r="289" spans="1:28">
      <c r="A289" s="85" t="s">
        <v>27</v>
      </c>
      <c r="B289" s="74" t="s">
        <v>46</v>
      </c>
      <c r="C289" s="104">
        <v>1736.1</v>
      </c>
      <c r="D289" s="105">
        <v>1714.8</v>
      </c>
      <c r="E289" s="104">
        <v>1698.6</v>
      </c>
      <c r="F289" s="104">
        <v>1642.7</v>
      </c>
      <c r="G289" s="104">
        <v>1550.7</v>
      </c>
      <c r="H289" s="105">
        <v>1507</v>
      </c>
      <c r="I289" s="104">
        <v>1511.1</v>
      </c>
      <c r="J289" s="104">
        <v>1529.9</v>
      </c>
      <c r="K289" s="105">
        <v>1549</v>
      </c>
      <c r="L289" s="105">
        <v>1533.7</v>
      </c>
      <c r="M289" s="105">
        <v>1620.8</v>
      </c>
      <c r="N289" s="104">
        <v>1679.5</v>
      </c>
      <c r="O289" s="104">
        <v>1762.7600250244141</v>
      </c>
      <c r="P289" s="104">
        <v>1865.7599945068359</v>
      </c>
      <c r="Q289" s="105">
        <v>1972.349975585938</v>
      </c>
      <c r="R289" s="104">
        <v>2097.7400054931641</v>
      </c>
      <c r="S289" s="104">
        <v>2177.1199645996089</v>
      </c>
      <c r="T289" s="104">
        <v>2270.2300415039058</v>
      </c>
      <c r="U289" s="105">
        <v>2406.2300415039058</v>
      </c>
      <c r="V289" s="105">
        <v>2484.6499938964839</v>
      </c>
      <c r="W289" s="104">
        <v>2552.339965820313</v>
      </c>
      <c r="X289" s="104">
        <v>2678.9400939941411</v>
      </c>
      <c r="Y289" s="104">
        <v>2792.0000610351558</v>
      </c>
      <c r="Z289" s="104">
        <v>2869.1799011230469</v>
      </c>
      <c r="AA289" s="104">
        <v>2992.859985351563</v>
      </c>
      <c r="AB289" s="104">
        <v>3187.4600219726558</v>
      </c>
    </row>
    <row r="290" spans="1:28">
      <c r="A290" s="85" t="s">
        <v>43</v>
      </c>
      <c r="B290" s="74" t="s">
        <v>46</v>
      </c>
      <c r="C290" s="102">
        <v>596</v>
      </c>
      <c r="D290" s="102">
        <v>595</v>
      </c>
      <c r="E290" s="102">
        <v>579</v>
      </c>
      <c r="F290" s="103">
        <v>562</v>
      </c>
      <c r="G290" s="102">
        <v>563</v>
      </c>
      <c r="H290" s="102">
        <v>577</v>
      </c>
      <c r="I290" s="102">
        <v>600</v>
      </c>
      <c r="J290" s="102">
        <v>607</v>
      </c>
      <c r="K290" s="102">
        <v>622</v>
      </c>
      <c r="L290" s="102">
        <v>664</v>
      </c>
      <c r="M290" s="102">
        <v>703</v>
      </c>
      <c r="N290" s="102">
        <v>747</v>
      </c>
      <c r="O290" s="102">
        <v>792</v>
      </c>
      <c r="P290" s="102">
        <v>827</v>
      </c>
      <c r="Q290" s="103">
        <v>856.6</v>
      </c>
      <c r="R290" s="102">
        <v>870.4</v>
      </c>
      <c r="S290" s="102">
        <v>887.5</v>
      </c>
      <c r="T290" s="102">
        <v>892.2</v>
      </c>
      <c r="U290" s="102">
        <v>891.2</v>
      </c>
      <c r="V290" s="102">
        <v>894.35</v>
      </c>
      <c r="W290" s="102">
        <v>894</v>
      </c>
      <c r="X290" s="102">
        <v>897.9</v>
      </c>
      <c r="Y290" s="102">
        <v>897.6</v>
      </c>
      <c r="Z290" s="102">
        <v>895.60000610351562</v>
      </c>
      <c r="AA290" s="102">
        <v>897.90000915527344</v>
      </c>
      <c r="AB290" s="102">
        <v>899</v>
      </c>
    </row>
    <row r="291" spans="1:28">
      <c r="A291" s="85" t="s">
        <v>58</v>
      </c>
      <c r="B291" s="74" t="s">
        <v>46</v>
      </c>
      <c r="C291" s="104" t="s">
        <v>193</v>
      </c>
      <c r="D291" s="104">
        <v>449.84799957275391</v>
      </c>
      <c r="E291" s="104">
        <v>457.71499633789062</v>
      </c>
      <c r="F291" s="104">
        <v>460.78599548339838</v>
      </c>
      <c r="G291" s="104">
        <v>462.69200134277338</v>
      </c>
      <c r="H291" s="104">
        <v>460.77600479125982</v>
      </c>
      <c r="I291" s="104">
        <v>471.58599853515631</v>
      </c>
      <c r="J291" s="104">
        <v>474.23400497436518</v>
      </c>
      <c r="K291" s="104">
        <v>495.23299789428711</v>
      </c>
      <c r="L291" s="104">
        <v>502.29499816894531</v>
      </c>
      <c r="M291" s="104">
        <v>504.6619987487793</v>
      </c>
      <c r="N291" s="104">
        <v>543.16100311279297</v>
      </c>
      <c r="O291" s="104">
        <v>537.93500518798828</v>
      </c>
      <c r="P291" s="104">
        <v>566.87499237060547</v>
      </c>
      <c r="Q291" s="104">
        <v>582.19999694824219</v>
      </c>
      <c r="R291" s="104">
        <v>597.72898101806641</v>
      </c>
      <c r="S291" s="104">
        <v>611.43601226806641</v>
      </c>
      <c r="T291" s="104">
        <v>632.81499481201172</v>
      </c>
      <c r="U291" s="104">
        <v>647.72300720214844</v>
      </c>
      <c r="V291" s="104">
        <v>652.74099731445312</v>
      </c>
      <c r="W291" s="104">
        <v>662.91999816894531</v>
      </c>
      <c r="X291" s="104">
        <v>683.36699676513672</v>
      </c>
      <c r="Y291" s="104">
        <v>696.57801818847656</v>
      </c>
      <c r="Z291" s="104">
        <v>718.63799285888672</v>
      </c>
      <c r="AA291" s="104">
        <v>732.73000335693359</v>
      </c>
      <c r="AB291" s="104">
        <v>766.98101043701172</v>
      </c>
    </row>
    <row r="292" spans="1:28">
      <c r="A292" s="85" t="s">
        <v>59</v>
      </c>
      <c r="B292" s="74" t="s">
        <v>46</v>
      </c>
      <c r="C292" s="102">
        <v>1755</v>
      </c>
      <c r="D292" s="102">
        <v>1485</v>
      </c>
      <c r="E292" s="102">
        <v>1497</v>
      </c>
      <c r="F292" s="102">
        <v>1370</v>
      </c>
      <c r="G292" s="102">
        <v>1518</v>
      </c>
      <c r="H292" s="102">
        <v>1588</v>
      </c>
      <c r="I292" s="102">
        <v>1602</v>
      </c>
      <c r="J292" s="102">
        <v>1582</v>
      </c>
      <c r="K292" s="102">
        <v>1632</v>
      </c>
      <c r="L292" s="102">
        <v>1590</v>
      </c>
      <c r="M292" s="103">
        <v>1490</v>
      </c>
      <c r="N292" s="102">
        <v>1494</v>
      </c>
      <c r="O292" s="102">
        <v>1508</v>
      </c>
      <c r="P292" s="102">
        <v>1424</v>
      </c>
      <c r="Q292" s="102">
        <v>1291</v>
      </c>
      <c r="R292" s="102">
        <v>1273</v>
      </c>
      <c r="S292" s="102">
        <v>1312</v>
      </c>
      <c r="T292" s="102">
        <v>1336</v>
      </c>
      <c r="U292" s="102">
        <v>1417</v>
      </c>
      <c r="V292" s="102">
        <v>1547</v>
      </c>
      <c r="W292" s="102">
        <v>1682</v>
      </c>
      <c r="X292" s="102">
        <v>1852</v>
      </c>
      <c r="Y292" s="102">
        <v>1967</v>
      </c>
      <c r="Z292" s="102">
        <v>2040</v>
      </c>
      <c r="AA292" s="102">
        <v>2136</v>
      </c>
      <c r="AB292" s="102">
        <v>2262</v>
      </c>
    </row>
    <row r="293" spans="1:28">
      <c r="A293" s="85" t="s">
        <v>60</v>
      </c>
      <c r="B293" s="74" t="s">
        <v>46</v>
      </c>
      <c r="C293" s="104">
        <v>3058.5</v>
      </c>
      <c r="D293" s="104">
        <v>3056</v>
      </c>
      <c r="E293" s="104">
        <v>2992</v>
      </c>
      <c r="F293" s="105">
        <v>2977</v>
      </c>
      <c r="G293" s="104">
        <v>3006</v>
      </c>
      <c r="H293" s="104">
        <v>2965</v>
      </c>
      <c r="I293" s="104">
        <v>2953</v>
      </c>
      <c r="J293" s="104">
        <v>2978</v>
      </c>
      <c r="K293" s="104">
        <v>2975</v>
      </c>
      <c r="L293" s="104">
        <v>3101</v>
      </c>
      <c r="M293" s="104">
        <v>3205</v>
      </c>
      <c r="N293" s="104">
        <v>3344</v>
      </c>
      <c r="O293" s="104">
        <v>3587.8360290527339</v>
      </c>
      <c r="P293" s="104">
        <v>3860.39599609375</v>
      </c>
      <c r="Q293" s="104">
        <v>3967.5840148925781</v>
      </c>
      <c r="R293" s="104">
        <v>4062.3180236816411</v>
      </c>
      <c r="S293" s="104">
        <v>4199.3900146484384</v>
      </c>
      <c r="T293" s="104">
        <v>4264.4819946289062</v>
      </c>
      <c r="U293" s="104">
        <v>4341.39111328125</v>
      </c>
      <c r="V293" s="104">
        <v>4400.9300537109384</v>
      </c>
      <c r="W293" s="104">
        <v>4377.4409790039062</v>
      </c>
      <c r="X293" s="104">
        <v>4389.4490356445312</v>
      </c>
      <c r="Y293" s="104">
        <v>4435.6820678710937</v>
      </c>
      <c r="Z293" s="104">
        <v>4533.2000732421884</v>
      </c>
      <c r="AA293" s="104">
        <v>4625.18896484375</v>
      </c>
      <c r="AB293" s="104">
        <v>4710.4509887695312</v>
      </c>
    </row>
    <row r="294" spans="1:28">
      <c r="A294" s="85" t="s">
        <v>61</v>
      </c>
      <c r="B294" s="74" t="s">
        <v>46</v>
      </c>
      <c r="C294" s="102">
        <v>11575</v>
      </c>
      <c r="D294" s="102">
        <v>11474</v>
      </c>
      <c r="E294" s="102">
        <v>11587</v>
      </c>
      <c r="F294" s="102">
        <v>11600</v>
      </c>
      <c r="G294" s="103">
        <v>11712</v>
      </c>
      <c r="H294" s="102">
        <v>11860</v>
      </c>
      <c r="I294" s="102">
        <v>12146</v>
      </c>
      <c r="J294" s="102">
        <v>12664</v>
      </c>
      <c r="K294" s="102">
        <v>13215</v>
      </c>
      <c r="L294" s="102">
        <v>13682</v>
      </c>
      <c r="M294" s="103">
        <v>14357</v>
      </c>
      <c r="N294" s="102">
        <v>15103</v>
      </c>
      <c r="O294" s="102">
        <v>16308</v>
      </c>
      <c r="P294" s="102">
        <v>17312</v>
      </c>
      <c r="Q294" s="102">
        <v>18012</v>
      </c>
      <c r="R294" s="102">
        <v>18980</v>
      </c>
      <c r="S294" s="102">
        <v>19984</v>
      </c>
      <c r="T294" s="102">
        <v>20751</v>
      </c>
      <c r="U294" s="102">
        <v>21615</v>
      </c>
      <c r="V294" s="102">
        <v>22505</v>
      </c>
      <c r="W294" s="102">
        <v>23297</v>
      </c>
      <c r="X294" s="102">
        <v>23764</v>
      </c>
      <c r="Y294" s="102">
        <v>24710</v>
      </c>
      <c r="Z294" s="102">
        <v>25117</v>
      </c>
      <c r="AA294" s="102">
        <v>25502</v>
      </c>
      <c r="AB294" s="102">
        <v>25953</v>
      </c>
    </row>
    <row r="295" spans="1:28">
      <c r="A295" s="85" t="s">
        <v>254</v>
      </c>
      <c r="B295" s="74" t="s">
        <v>46</v>
      </c>
      <c r="C295" s="104">
        <v>41833.499429412652</v>
      </c>
      <c r="D295" s="104">
        <v>45520.203742708043</v>
      </c>
      <c r="E295" s="104">
        <v>47441.786843607777</v>
      </c>
      <c r="F295" s="104">
        <v>47735.924776042128</v>
      </c>
      <c r="G295" s="104">
        <v>48432.662860789264</v>
      </c>
      <c r="H295" s="104">
        <v>49314.464841618799</v>
      </c>
      <c r="I295" s="104">
        <v>50863.214773062791</v>
      </c>
      <c r="J295" s="104">
        <v>52422.958092467183</v>
      </c>
      <c r="K295" s="104">
        <v>53162.004207338883</v>
      </c>
      <c r="L295" s="104">
        <v>54323.563583109877</v>
      </c>
      <c r="M295" s="104">
        <v>54985.390199204281</v>
      </c>
      <c r="N295" s="104">
        <v>56147.538428672648</v>
      </c>
      <c r="O295" s="104">
        <v>59272.768177055194</v>
      </c>
      <c r="P295" s="104">
        <v>62482.990178378102</v>
      </c>
      <c r="Q295" s="104">
        <v>65164.722749334338</v>
      </c>
      <c r="R295" s="104">
        <v>68114.208379457472</v>
      </c>
      <c r="S295" s="104">
        <v>70768.565750986105</v>
      </c>
      <c r="T295" s="104">
        <v>73403.659933008195</v>
      </c>
      <c r="U295" s="104">
        <v>75796.085051522241</v>
      </c>
      <c r="V295" s="104">
        <v>78186.886547142974</v>
      </c>
      <c r="W295" s="104">
        <v>80995.261827432667</v>
      </c>
      <c r="X295" s="104">
        <v>82708.308996219625</v>
      </c>
      <c r="Y295" s="104">
        <v>86399.936507699051</v>
      </c>
      <c r="Z295" s="104">
        <v>88402.464046001434</v>
      </c>
      <c r="AA295" s="104">
        <v>90609.535040378571</v>
      </c>
      <c r="AB295" s="104">
        <v>92877.49328660965</v>
      </c>
    </row>
    <row r="296" spans="1:28">
      <c r="A296" s="75" t="s">
        <v>508</v>
      </c>
      <c r="B296" s="74" t="s">
        <v>46</v>
      </c>
      <c r="C296" s="102">
        <v>14989.51942849712</v>
      </c>
      <c r="D296" s="102">
        <v>15961.27470511801</v>
      </c>
      <c r="E296" s="102">
        <v>17415.989884539489</v>
      </c>
      <c r="F296" s="102">
        <v>17567.06276645961</v>
      </c>
      <c r="G296" s="102">
        <v>17857.873827357249</v>
      </c>
      <c r="H296" s="102">
        <v>18247.046868275898</v>
      </c>
      <c r="I296" s="102">
        <v>18585.182771308031</v>
      </c>
      <c r="J296" s="102">
        <v>18849.544096037738</v>
      </c>
      <c r="K296" s="102">
        <v>18817.822257448741</v>
      </c>
      <c r="L296" s="102">
        <v>18970.754587504402</v>
      </c>
      <c r="M296" s="102">
        <v>19104.690220825989</v>
      </c>
      <c r="N296" s="102">
        <v>19461.203352561799</v>
      </c>
      <c r="O296" s="102">
        <v>20503.667112815689</v>
      </c>
      <c r="P296" s="102">
        <v>21657.462161318781</v>
      </c>
      <c r="Q296" s="102">
        <v>22717.84277510643</v>
      </c>
      <c r="R296" s="102">
        <v>23730.06339993477</v>
      </c>
      <c r="S296" s="102">
        <v>24532.29967713356</v>
      </c>
      <c r="T296" s="102">
        <v>25529.259986169822</v>
      </c>
      <c r="U296" s="102">
        <v>26460.700094002728</v>
      </c>
      <c r="V296" s="102">
        <v>27479.046473534581</v>
      </c>
      <c r="W296" s="102">
        <v>28504.889629078869</v>
      </c>
      <c r="X296" s="102">
        <v>29600.060942569729</v>
      </c>
      <c r="Y296" s="102">
        <v>30947.8727875843</v>
      </c>
      <c r="Z296" s="102">
        <v>32245.939500808719</v>
      </c>
      <c r="AA296" s="102">
        <v>33583.615859031677</v>
      </c>
      <c r="AB296" s="102">
        <v>34763.408182621002</v>
      </c>
    </row>
    <row r="297" spans="1:28">
      <c r="A297" s="75" t="s">
        <v>509</v>
      </c>
      <c r="B297" s="74" t="s">
        <v>46</v>
      </c>
      <c r="C297" s="104">
        <v>14882.0474264677</v>
      </c>
      <c r="D297" s="104">
        <v>15859.7637035311</v>
      </c>
      <c r="E297" s="104">
        <v>15601.624879999999</v>
      </c>
      <c r="F297" s="104">
        <v>15514.139870000001</v>
      </c>
      <c r="G297" s="104">
        <v>15759.82998</v>
      </c>
      <c r="H297" s="104">
        <v>16082.16878</v>
      </c>
      <c r="I297" s="104">
        <v>16443.478869999999</v>
      </c>
      <c r="J297" s="104">
        <v>16719.05804</v>
      </c>
      <c r="K297" s="104">
        <v>16722.224217629398</v>
      </c>
      <c r="L297" s="104">
        <v>16842.898019128119</v>
      </c>
      <c r="M297" s="104">
        <v>17040.807983773229</v>
      </c>
      <c r="N297" s="104">
        <v>17293.869642616752</v>
      </c>
      <c r="O297" s="104">
        <v>18212.597449130059</v>
      </c>
      <c r="P297" s="104">
        <v>19193.586894385338</v>
      </c>
      <c r="Q297" s="104">
        <v>20104.55323824882</v>
      </c>
      <c r="R297" s="104">
        <v>20902.15256466866</v>
      </c>
      <c r="S297" s="104">
        <v>21682.06390786171</v>
      </c>
      <c r="T297" s="104">
        <v>22498.027183961869</v>
      </c>
      <c r="U297" s="104">
        <v>23213.605652642251</v>
      </c>
      <c r="V297" s="104">
        <v>24026.906602597239</v>
      </c>
      <c r="W297" s="104">
        <v>24792.258720040321</v>
      </c>
      <c r="X297" s="104">
        <v>25572.062553310399</v>
      </c>
      <c r="Y297" s="104">
        <v>26674.88907527733</v>
      </c>
      <c r="Z297" s="104">
        <v>27752.936164855961</v>
      </c>
      <c r="AA297" s="104">
        <v>28908.8631067276</v>
      </c>
      <c r="AB297" s="104">
        <v>29943.978204250339</v>
      </c>
    </row>
    <row r="298" spans="1:28">
      <c r="A298" s="75" t="s">
        <v>510</v>
      </c>
      <c r="B298" s="74" t="s">
        <v>46</v>
      </c>
      <c r="C298" s="102">
        <v>14989.51942849712</v>
      </c>
      <c r="D298" s="102">
        <v>15961.27470511801</v>
      </c>
      <c r="E298" s="102">
        <v>17415.989884539489</v>
      </c>
      <c r="F298" s="102">
        <v>17567.06276645961</v>
      </c>
      <c r="G298" s="102">
        <v>17857.873827357249</v>
      </c>
      <c r="H298" s="102">
        <v>18247.046868275898</v>
      </c>
      <c r="I298" s="102">
        <v>18585.182771308031</v>
      </c>
      <c r="J298" s="102">
        <v>18849.544096037738</v>
      </c>
      <c r="K298" s="102">
        <v>18817.822257448741</v>
      </c>
      <c r="L298" s="102">
        <v>18970.754587504402</v>
      </c>
      <c r="M298" s="102">
        <v>20688.7171463302</v>
      </c>
      <c r="N298" s="102">
        <v>21045.780945798961</v>
      </c>
      <c r="O298" s="102">
        <v>21994.344143781382</v>
      </c>
      <c r="P298" s="102">
        <v>23203.930971579081</v>
      </c>
      <c r="Q298" s="102">
        <v>24288.159045040611</v>
      </c>
      <c r="R298" s="102">
        <v>25423.39148830772</v>
      </c>
      <c r="S298" s="102">
        <v>26362.722081243988</v>
      </c>
      <c r="T298" s="102">
        <v>27415.770246990211</v>
      </c>
      <c r="U298" s="102">
        <v>28466.154294330121</v>
      </c>
      <c r="V298" s="102">
        <v>29538.638366313458</v>
      </c>
      <c r="W298" s="102">
        <v>30670.872485888962</v>
      </c>
      <c r="X298" s="102">
        <v>31759.855017522339</v>
      </c>
      <c r="Y298" s="102">
        <v>33184.647283305167</v>
      </c>
      <c r="Z298" s="102">
        <v>34550.432049393647</v>
      </c>
      <c r="AA298" s="102">
        <v>35953.046891331673</v>
      </c>
      <c r="AB298" s="102">
        <v>37098.818158626556</v>
      </c>
    </row>
    <row r="299" spans="1:28">
      <c r="A299" s="106" t="s">
        <v>542</v>
      </c>
    </row>
    <row r="300" spans="1:28">
      <c r="A300" s="106"/>
    </row>
    <row r="302" spans="1:28">
      <c r="A302" s="66" t="s">
        <v>245</v>
      </c>
    </row>
    <row r="303" spans="1:28">
      <c r="A303" s="1160" t="s">
        <v>246</v>
      </c>
      <c r="B303" s="1161"/>
      <c r="C303" s="1130" t="s">
        <v>257</v>
      </c>
      <c r="D303" s="1131"/>
      <c r="E303" s="1131"/>
      <c r="F303" s="1131"/>
      <c r="G303" s="1131"/>
      <c r="H303" s="1131"/>
      <c r="I303" s="1131"/>
      <c r="J303" s="1131"/>
      <c r="K303" s="1131"/>
      <c r="L303" s="1131"/>
      <c r="M303" s="1131"/>
      <c r="N303" s="1131"/>
      <c r="O303" s="1131"/>
      <c r="P303" s="1131"/>
      <c r="Q303" s="1131"/>
      <c r="R303" s="1131"/>
      <c r="S303" s="1131"/>
      <c r="T303" s="1131"/>
      <c r="U303" s="1131"/>
      <c r="V303" s="1131"/>
      <c r="W303" s="1131"/>
      <c r="X303" s="1131"/>
      <c r="Y303" s="1131"/>
      <c r="Z303" s="1131"/>
      <c r="AA303" s="1131"/>
      <c r="AB303" s="1132"/>
    </row>
    <row r="304" spans="1:28">
      <c r="A304" s="1160" t="s">
        <v>248</v>
      </c>
      <c r="B304" s="1161"/>
      <c r="C304" s="1130" t="s">
        <v>249</v>
      </c>
      <c r="D304" s="1131"/>
      <c r="E304" s="1131"/>
      <c r="F304" s="1131"/>
      <c r="G304" s="1131"/>
      <c r="H304" s="1131"/>
      <c r="I304" s="1131"/>
      <c r="J304" s="1131"/>
      <c r="K304" s="1131"/>
      <c r="L304" s="1131"/>
      <c r="M304" s="1131"/>
      <c r="N304" s="1131"/>
      <c r="O304" s="1131"/>
      <c r="P304" s="1131"/>
      <c r="Q304" s="1131"/>
      <c r="R304" s="1131"/>
      <c r="S304" s="1131"/>
      <c r="T304" s="1131"/>
      <c r="U304" s="1131"/>
      <c r="V304" s="1131"/>
      <c r="W304" s="1131"/>
      <c r="X304" s="1131"/>
      <c r="Y304" s="1131"/>
      <c r="Z304" s="1131"/>
      <c r="AA304" s="1131"/>
      <c r="AB304" s="1132"/>
    </row>
    <row r="305" spans="1:28">
      <c r="A305" s="1160" t="s">
        <v>252</v>
      </c>
      <c r="B305" s="1161"/>
      <c r="C305" s="1130" t="s">
        <v>253</v>
      </c>
      <c r="D305" s="1131"/>
      <c r="E305" s="1131"/>
      <c r="F305" s="1131"/>
      <c r="G305" s="1131"/>
      <c r="H305" s="1131"/>
      <c r="I305" s="1131"/>
      <c r="J305" s="1131"/>
      <c r="K305" s="1131"/>
      <c r="L305" s="1131"/>
      <c r="M305" s="1131"/>
      <c r="N305" s="1131"/>
      <c r="O305" s="1131"/>
      <c r="P305" s="1131"/>
      <c r="Q305" s="1131"/>
      <c r="R305" s="1131"/>
      <c r="S305" s="1131"/>
      <c r="T305" s="1131"/>
      <c r="U305" s="1131"/>
      <c r="V305" s="1131"/>
      <c r="W305" s="1131"/>
      <c r="X305" s="1131"/>
      <c r="Y305" s="1131"/>
      <c r="Z305" s="1131"/>
      <c r="AA305" s="1131"/>
      <c r="AB305" s="1132"/>
    </row>
    <row r="306" spans="1:28">
      <c r="A306" s="1160" t="s">
        <v>227</v>
      </c>
      <c r="B306" s="1161"/>
      <c r="C306" s="1130" t="s">
        <v>250</v>
      </c>
      <c r="D306" s="1131"/>
      <c r="E306" s="1131"/>
      <c r="F306" s="1131"/>
      <c r="G306" s="1131"/>
      <c r="H306" s="1131"/>
      <c r="I306" s="1131"/>
      <c r="J306" s="1131"/>
      <c r="K306" s="1131"/>
      <c r="L306" s="1131"/>
      <c r="M306" s="1131"/>
      <c r="N306" s="1131"/>
      <c r="O306" s="1131"/>
      <c r="P306" s="1131"/>
      <c r="Q306" s="1131"/>
      <c r="R306" s="1131"/>
      <c r="S306" s="1131"/>
      <c r="T306" s="1131"/>
      <c r="U306" s="1131"/>
      <c r="V306" s="1131"/>
      <c r="W306" s="1131"/>
      <c r="X306" s="1131"/>
      <c r="Y306" s="1131"/>
      <c r="Z306" s="1131"/>
      <c r="AA306" s="1131"/>
      <c r="AB306" s="1132"/>
    </row>
    <row r="307" spans="1:28">
      <c r="A307" s="1160" t="s">
        <v>187</v>
      </c>
      <c r="B307" s="1161"/>
      <c r="C307" s="1130" t="s">
        <v>530</v>
      </c>
      <c r="D307" s="1131"/>
      <c r="E307" s="1131"/>
      <c r="F307" s="1131"/>
      <c r="G307" s="1131"/>
      <c r="H307" s="1131"/>
      <c r="I307" s="1131"/>
      <c r="J307" s="1131"/>
      <c r="K307" s="1131"/>
      <c r="L307" s="1131"/>
      <c r="M307" s="1131"/>
      <c r="N307" s="1131"/>
      <c r="O307" s="1131"/>
      <c r="P307" s="1131"/>
      <c r="Q307" s="1131"/>
      <c r="R307" s="1131"/>
      <c r="S307" s="1131"/>
      <c r="T307" s="1131"/>
      <c r="U307" s="1131"/>
      <c r="V307" s="1131"/>
      <c r="W307" s="1131"/>
      <c r="X307" s="1131"/>
      <c r="Y307" s="1131"/>
      <c r="Z307" s="1131"/>
      <c r="AA307" s="1131"/>
      <c r="AB307" s="1132"/>
    </row>
    <row r="308" spans="1:28">
      <c r="A308" s="1128" t="s">
        <v>133</v>
      </c>
      <c r="B308" s="1129"/>
      <c r="C308" s="72" t="s">
        <v>188</v>
      </c>
      <c r="D308" s="72" t="s">
        <v>189</v>
      </c>
      <c r="E308" s="72" t="s">
        <v>190</v>
      </c>
      <c r="F308" s="72" t="s">
        <v>191</v>
      </c>
      <c r="G308" s="72" t="s">
        <v>192</v>
      </c>
      <c r="H308" s="72" t="s">
        <v>87</v>
      </c>
      <c r="I308" s="72" t="s">
        <v>88</v>
      </c>
      <c r="J308" s="72" t="s">
        <v>89</v>
      </c>
      <c r="K308" s="72" t="s">
        <v>90</v>
      </c>
      <c r="L308" s="72" t="s">
        <v>91</v>
      </c>
      <c r="M308" s="72" t="s">
        <v>92</v>
      </c>
      <c r="N308" s="72" t="s">
        <v>93</v>
      </c>
      <c r="O308" s="72" t="s">
        <v>94</v>
      </c>
      <c r="P308" s="72" t="s">
        <v>95</v>
      </c>
      <c r="Q308" s="72" t="s">
        <v>96</v>
      </c>
      <c r="R308" s="72" t="s">
        <v>97</v>
      </c>
      <c r="S308" s="72" t="s">
        <v>98</v>
      </c>
      <c r="T308" s="72" t="s">
        <v>99</v>
      </c>
      <c r="U308" s="72" t="s">
        <v>100</v>
      </c>
      <c r="V308" s="72" t="s">
        <v>101</v>
      </c>
      <c r="W308" s="72" t="s">
        <v>102</v>
      </c>
      <c r="X308" s="72" t="s">
        <v>103</v>
      </c>
      <c r="Y308" s="72" t="s">
        <v>104</v>
      </c>
      <c r="Z308" s="72" t="s">
        <v>125</v>
      </c>
      <c r="AA308" s="72" t="s">
        <v>136</v>
      </c>
      <c r="AB308" s="72" t="s">
        <v>505</v>
      </c>
    </row>
    <row r="309" spans="1:28">
      <c r="A309" s="73" t="s">
        <v>84</v>
      </c>
      <c r="B309" s="74" t="s">
        <v>46</v>
      </c>
      <c r="C309" s="74" t="s">
        <v>46</v>
      </c>
      <c r="D309" s="74" t="s">
        <v>46</v>
      </c>
      <c r="E309" s="74" t="s">
        <v>46</v>
      </c>
      <c r="F309" s="74" t="s">
        <v>46</v>
      </c>
      <c r="G309" s="74" t="s">
        <v>46</v>
      </c>
      <c r="H309" s="74" t="s">
        <v>46</v>
      </c>
      <c r="I309" s="74" t="s">
        <v>46</v>
      </c>
      <c r="J309" s="74" t="s">
        <v>46</v>
      </c>
      <c r="K309" s="74" t="s">
        <v>46</v>
      </c>
      <c r="L309" s="74" t="s">
        <v>46</v>
      </c>
      <c r="M309" s="74" t="s">
        <v>46</v>
      </c>
      <c r="N309" s="74" t="s">
        <v>46</v>
      </c>
      <c r="O309" s="74" t="s">
        <v>46</v>
      </c>
      <c r="P309" s="74" t="s">
        <v>46</v>
      </c>
      <c r="Q309" s="74" t="s">
        <v>46</v>
      </c>
      <c r="R309" s="74" t="s">
        <v>46</v>
      </c>
      <c r="S309" s="74" t="s">
        <v>46</v>
      </c>
      <c r="T309" s="74" t="s">
        <v>46</v>
      </c>
      <c r="U309" s="74" t="s">
        <v>46</v>
      </c>
      <c r="V309" s="74" t="s">
        <v>46</v>
      </c>
      <c r="W309" s="74" t="s">
        <v>46</v>
      </c>
      <c r="X309" s="74" t="s">
        <v>46</v>
      </c>
      <c r="Y309" s="74" t="s">
        <v>46</v>
      </c>
      <c r="Z309" s="74" t="s">
        <v>46</v>
      </c>
      <c r="AA309" s="74" t="s">
        <v>46</v>
      </c>
      <c r="AB309" s="74" t="s">
        <v>46</v>
      </c>
    </row>
    <row r="310" spans="1:28">
      <c r="A310" s="85" t="s">
        <v>45</v>
      </c>
      <c r="B310" s="74" t="s">
        <v>46</v>
      </c>
      <c r="C310" s="102">
        <v>8343.0329999999994</v>
      </c>
      <c r="D310" s="102">
        <v>8381.2740173339844</v>
      </c>
      <c r="E310" s="102">
        <v>8448.0100173950195</v>
      </c>
      <c r="F310" s="102">
        <v>8490.0929641723633</v>
      </c>
      <c r="G310" s="102">
        <v>8638.9030227661133</v>
      </c>
      <c r="H310" s="102">
        <v>8827.754940032959</v>
      </c>
      <c r="I310" s="102">
        <v>8948.4719543457031</v>
      </c>
      <c r="J310" s="102">
        <v>8998.488037109375</v>
      </c>
      <c r="K310" s="102">
        <v>9090.4940567016602</v>
      </c>
      <c r="L310" s="102">
        <v>9178.5130157470703</v>
      </c>
      <c r="M310" s="102">
        <v>9355.3610534667969</v>
      </c>
      <c r="N310" s="103">
        <v>9518.4340133666992</v>
      </c>
      <c r="O310" s="102">
        <v>9657.3349609375</v>
      </c>
      <c r="P310" s="102">
        <v>9830.2620239257812</v>
      </c>
      <c r="Q310" s="102">
        <v>9936.1539611816406</v>
      </c>
      <c r="R310" s="102">
        <v>10210.993988037109</v>
      </c>
      <c r="S310" s="102">
        <v>10423.47206115723</v>
      </c>
      <c r="T310" s="102">
        <v>10670.296081542971</v>
      </c>
      <c r="U310" s="102">
        <v>10942.99000549316</v>
      </c>
      <c r="V310" s="102">
        <v>11146.35514831543</v>
      </c>
      <c r="W310" s="102">
        <v>11306.146209716801</v>
      </c>
      <c r="X310" s="102">
        <v>11469.60006713867</v>
      </c>
      <c r="Y310" s="102">
        <v>11587.190032958981</v>
      </c>
      <c r="Z310" s="102">
        <v>11734.180023193359</v>
      </c>
      <c r="AA310" s="102">
        <v>11851.849914550779</v>
      </c>
      <c r="AB310" s="102">
        <v>12068.56005859375</v>
      </c>
    </row>
    <row r="311" spans="1:28">
      <c r="A311" s="85" t="s">
        <v>37</v>
      </c>
      <c r="B311" s="74" t="s">
        <v>46</v>
      </c>
      <c r="C311" s="104" t="s">
        <v>193</v>
      </c>
      <c r="D311" s="104" t="s">
        <v>193</v>
      </c>
      <c r="E311" s="104" t="s">
        <v>193</v>
      </c>
      <c r="F311" s="104" t="s">
        <v>193</v>
      </c>
      <c r="G311" s="104">
        <v>3742.0700000000011</v>
      </c>
      <c r="H311" s="104">
        <v>3767.6320000000001</v>
      </c>
      <c r="I311" s="104">
        <v>3737.5149999999999</v>
      </c>
      <c r="J311" s="104">
        <v>3744.25</v>
      </c>
      <c r="K311" s="104">
        <v>3751.9050000000002</v>
      </c>
      <c r="L311" s="105">
        <v>3780.8589999999999</v>
      </c>
      <c r="M311" s="105">
        <v>3787.453</v>
      </c>
      <c r="N311" s="104">
        <v>3808.502</v>
      </c>
      <c r="O311" s="104">
        <v>3887.6120000000001</v>
      </c>
      <c r="P311" s="105">
        <v>3933.1570000000002</v>
      </c>
      <c r="Q311" s="104">
        <v>3864.7260322570801</v>
      </c>
      <c r="R311" s="104">
        <v>3934.4899482727051</v>
      </c>
      <c r="S311" s="104">
        <v>3994.1070098876949</v>
      </c>
      <c r="T311" s="104">
        <v>4063.8430652618408</v>
      </c>
      <c r="U311" s="104">
        <v>4100.6060161590576</v>
      </c>
      <c r="V311" s="104">
        <v>4132.0669803619394</v>
      </c>
      <c r="W311" s="104">
        <v>4147.1480293273926</v>
      </c>
      <c r="X311" s="104">
        <v>4175.8770370483398</v>
      </c>
      <c r="Y311" s="104">
        <v>4222.0590324401855</v>
      </c>
      <c r="Z311" s="104">
        <v>4261.2200088500977</v>
      </c>
      <c r="AA311" s="104">
        <v>4278.5850296020508</v>
      </c>
      <c r="AB311" s="104">
        <v>4319.1900024414062</v>
      </c>
    </row>
    <row r="312" spans="1:28">
      <c r="A312" s="85" t="s">
        <v>21</v>
      </c>
      <c r="B312" s="74" t="s">
        <v>46</v>
      </c>
      <c r="C312" s="102">
        <v>3892.169145163301</v>
      </c>
      <c r="D312" s="102">
        <v>3982.3831493785001</v>
      </c>
      <c r="E312" s="103">
        <v>4021.5212000000001</v>
      </c>
      <c r="F312" s="102">
        <v>4052.3269</v>
      </c>
      <c r="G312" s="102">
        <v>4127.2944999999991</v>
      </c>
      <c r="H312" s="102">
        <v>4159.6905999999999</v>
      </c>
      <c r="I312" s="102">
        <v>4163.7597999999998</v>
      </c>
      <c r="J312" s="102">
        <v>4195.9850999999999</v>
      </c>
      <c r="K312" s="103">
        <v>4237.5700999999999</v>
      </c>
      <c r="L312" s="103">
        <v>4332.4704900000006</v>
      </c>
      <c r="M312" s="102">
        <v>4375.8254127502441</v>
      </c>
      <c r="N312" s="102">
        <v>4319.8487491607666</v>
      </c>
      <c r="O312" s="102">
        <v>4377.8579711914062</v>
      </c>
      <c r="P312" s="102">
        <v>4408.9289112091064</v>
      </c>
      <c r="Q312" s="102">
        <v>4492.7268810272217</v>
      </c>
      <c r="R312" s="102">
        <v>4589.342435836792</v>
      </c>
      <c r="S312" s="102">
        <v>4615.8504161834717</v>
      </c>
      <c r="T312" s="102">
        <v>4700.6576156616211</v>
      </c>
      <c r="U312" s="102">
        <v>4746.646692276001</v>
      </c>
      <c r="V312" s="102">
        <v>4768.7484569549561</v>
      </c>
      <c r="W312" s="102">
        <v>4856.1282329559326</v>
      </c>
      <c r="X312" s="102">
        <v>4816.861120223999</v>
      </c>
      <c r="Y312" s="102">
        <v>4847.4233741760254</v>
      </c>
      <c r="Z312" s="102">
        <v>4900.8921928405762</v>
      </c>
      <c r="AA312" s="102">
        <v>4920.3806915283203</v>
      </c>
      <c r="AB312" s="102">
        <v>4920.6847400665283</v>
      </c>
    </row>
    <row r="313" spans="1:28">
      <c r="A313" s="85" t="s">
        <v>47</v>
      </c>
      <c r="B313" s="74" t="s">
        <v>46</v>
      </c>
      <c r="C313" s="104">
        <v>14052.3</v>
      </c>
      <c r="D313" s="104">
        <v>14137.3</v>
      </c>
      <c r="E313" s="104">
        <v>14138.3</v>
      </c>
      <c r="F313" s="104">
        <v>14241.6</v>
      </c>
      <c r="G313" s="104">
        <v>14364.1</v>
      </c>
      <c r="H313" s="104">
        <v>14487.7</v>
      </c>
      <c r="I313" s="104">
        <v>14644.6</v>
      </c>
      <c r="J313" s="104">
        <v>14866.1</v>
      </c>
      <c r="K313" s="104">
        <v>15091.2</v>
      </c>
      <c r="L313" s="104">
        <v>15366.2</v>
      </c>
      <c r="M313" s="104">
        <v>15627</v>
      </c>
      <c r="N313" s="104">
        <v>15874.100219726561</v>
      </c>
      <c r="O313" s="104">
        <v>16312.89993286133</v>
      </c>
      <c r="P313" s="104">
        <v>16661.49993896484</v>
      </c>
      <c r="Q313" s="104">
        <v>16852.400039672852</v>
      </c>
      <c r="R313" s="104">
        <v>16973.099945068359</v>
      </c>
      <c r="S313" s="104">
        <v>17169.800048828129</v>
      </c>
      <c r="T313" s="104">
        <v>17479.800048828129</v>
      </c>
      <c r="U313" s="104">
        <v>17695.100128173832</v>
      </c>
      <c r="V313" s="104">
        <v>17790.800109863281</v>
      </c>
      <c r="W313" s="104">
        <v>17939.099914550781</v>
      </c>
      <c r="X313" s="104">
        <v>18067.399749755859</v>
      </c>
      <c r="Y313" s="104">
        <v>18201.699951171879</v>
      </c>
      <c r="Z313" s="104">
        <v>18375.199981689449</v>
      </c>
      <c r="AA313" s="104">
        <v>18412.400177001949</v>
      </c>
      <c r="AB313" s="104">
        <v>18538.099975585941</v>
      </c>
    </row>
    <row r="314" spans="1:28">
      <c r="A314" s="85" t="s">
        <v>62</v>
      </c>
      <c r="B314" s="74" t="s">
        <v>46</v>
      </c>
      <c r="C314" s="102" t="s">
        <v>193</v>
      </c>
      <c r="D314" s="102" t="s">
        <v>193</v>
      </c>
      <c r="E314" s="102" t="s">
        <v>193</v>
      </c>
      <c r="F314" s="102" t="s">
        <v>193</v>
      </c>
      <c r="G314" s="102" t="s">
        <v>193</v>
      </c>
      <c r="H314" s="102" t="s">
        <v>193</v>
      </c>
      <c r="I314" s="102">
        <v>5361.9260000000004</v>
      </c>
      <c r="J314" s="102">
        <v>5445.1059999999998</v>
      </c>
      <c r="K314" s="102">
        <v>5549.0990000000011</v>
      </c>
      <c r="L314" s="102">
        <v>5647.991</v>
      </c>
      <c r="M314" s="102">
        <v>5664.206000000001</v>
      </c>
      <c r="N314" s="102">
        <v>5680.0050000000001</v>
      </c>
      <c r="O314" s="102">
        <v>5727.8530000000001</v>
      </c>
      <c r="P314" s="102">
        <v>5859.866</v>
      </c>
      <c r="Q314" s="102">
        <v>5983.7129999999997</v>
      </c>
      <c r="R314" s="102">
        <v>6093.94</v>
      </c>
      <c r="S314" s="102">
        <v>6419.9780000000001</v>
      </c>
      <c r="T314" s="102">
        <v>6676.2449999999999</v>
      </c>
      <c r="U314" s="102">
        <v>6913.94</v>
      </c>
      <c r="V314" s="102">
        <v>6999.5860000000002</v>
      </c>
      <c r="W314" s="102">
        <v>7382.4277500000007</v>
      </c>
      <c r="X314" s="102">
        <v>7614.4599999999991</v>
      </c>
      <c r="Y314" s="102">
        <v>7675.2119999999986</v>
      </c>
      <c r="Z314" s="102">
        <v>7774.3469772338867</v>
      </c>
      <c r="AA314" s="102">
        <v>7917.6000518798828</v>
      </c>
      <c r="AB314" s="102">
        <v>7996.3090515136719</v>
      </c>
    </row>
    <row r="315" spans="1:28">
      <c r="A315" s="85" t="s">
        <v>23</v>
      </c>
      <c r="B315" s="74" t="s">
        <v>46</v>
      </c>
      <c r="C315" s="104" t="s">
        <v>193</v>
      </c>
      <c r="D315" s="104" t="s">
        <v>193</v>
      </c>
      <c r="E315" s="104" t="s">
        <v>193</v>
      </c>
      <c r="F315" s="104">
        <v>5013.8771327500272</v>
      </c>
      <c r="G315" s="104">
        <v>5069.2362331000222</v>
      </c>
      <c r="H315" s="104">
        <v>5094.5499235749894</v>
      </c>
      <c r="I315" s="105">
        <v>5098.2178318499673</v>
      </c>
      <c r="J315" s="105">
        <v>5113.9398648499518</v>
      </c>
      <c r="K315" s="104">
        <v>5134.0696297500308</v>
      </c>
      <c r="L315" s="104">
        <v>5153.1502520500126</v>
      </c>
      <c r="M315" s="104">
        <v>5127.9362655250079</v>
      </c>
      <c r="N315" s="104">
        <v>5114.5327534999951</v>
      </c>
      <c r="O315" s="104">
        <v>5116.0932567500004</v>
      </c>
      <c r="P315" s="104">
        <v>5076.1000000000004</v>
      </c>
      <c r="Q315" s="104">
        <v>5079.2999999999993</v>
      </c>
      <c r="R315" s="104">
        <v>5118.6000000000004</v>
      </c>
      <c r="S315" s="104">
        <v>5139</v>
      </c>
      <c r="T315" s="104">
        <v>5131.4920000000002</v>
      </c>
      <c r="U315" s="104">
        <v>5163</v>
      </c>
      <c r="V315" s="104">
        <v>5208.9479999999994</v>
      </c>
      <c r="W315" s="104">
        <v>5192.2129999999997</v>
      </c>
      <c r="X315" s="104">
        <v>5180.2689999999993</v>
      </c>
      <c r="Y315" s="104">
        <v>5174.8429999999998</v>
      </c>
      <c r="Z315" s="104">
        <v>5213.420991897583</v>
      </c>
      <c r="AA315" s="104">
        <v>5205.9399433135986</v>
      </c>
      <c r="AB315" s="104">
        <v>5201.1459980010986</v>
      </c>
    </row>
    <row r="316" spans="1:28">
      <c r="A316" s="85" t="s">
        <v>24</v>
      </c>
      <c r="B316" s="74" t="s">
        <v>46</v>
      </c>
      <c r="C316" s="102">
        <v>2838.1437500321999</v>
      </c>
      <c r="D316" s="102">
        <v>2845.5094144868999</v>
      </c>
      <c r="E316" s="103">
        <v>2842.2782900000002</v>
      </c>
      <c r="F316" s="102">
        <v>2823.0675799999999</v>
      </c>
      <c r="G316" s="102">
        <v>2740.9845700000001</v>
      </c>
      <c r="H316" s="102">
        <v>2775.0505899999998</v>
      </c>
      <c r="I316" s="102">
        <v>2791.0317599999998</v>
      </c>
      <c r="J316" s="102">
        <v>2800.9865199999999</v>
      </c>
      <c r="K316" s="102">
        <v>2793.2303900000002</v>
      </c>
      <c r="L316" s="102">
        <v>2838.96065</v>
      </c>
      <c r="M316" s="102">
        <v>2824.4887390136719</v>
      </c>
      <c r="N316" s="102">
        <v>2831.3884963989258</v>
      </c>
      <c r="O316" s="102">
        <v>2815.0610961914058</v>
      </c>
      <c r="P316" s="102">
        <v>2819.8776969909668</v>
      </c>
      <c r="Q316" s="102">
        <v>2852.4520645141602</v>
      </c>
      <c r="R316" s="102">
        <v>2845.6711845397949</v>
      </c>
      <c r="S316" s="102">
        <v>2875.2922248840332</v>
      </c>
      <c r="T316" s="102">
        <v>2868.627010345459</v>
      </c>
      <c r="U316" s="102">
        <v>2907.8102874755859</v>
      </c>
      <c r="V316" s="102">
        <v>2901.160285949707</v>
      </c>
      <c r="W316" s="102">
        <v>2871.756427764893</v>
      </c>
      <c r="X316" s="102">
        <v>2863.9492340087891</v>
      </c>
      <c r="Y316" s="102">
        <v>2839.6643829345699</v>
      </c>
      <c r="Z316" s="102">
        <v>2824.0717086791992</v>
      </c>
      <c r="AA316" s="102">
        <v>2831.2650375366211</v>
      </c>
      <c r="AB316" s="102">
        <v>2858.627090454102</v>
      </c>
    </row>
    <row r="317" spans="1:28">
      <c r="A317" s="85" t="s">
        <v>26</v>
      </c>
      <c r="B317" s="74" t="s">
        <v>46</v>
      </c>
      <c r="C317" s="104">
        <v>817.12900352478027</v>
      </c>
      <c r="D317" s="104">
        <v>802.15500164031982</v>
      </c>
      <c r="E317" s="104">
        <v>773.11200523376465</v>
      </c>
      <c r="F317" s="104">
        <v>735.81700325012207</v>
      </c>
      <c r="G317" s="104">
        <v>720.35999870300293</v>
      </c>
      <c r="H317" s="104">
        <v>694.82999229431152</v>
      </c>
      <c r="I317" s="104">
        <v>678.25800132751465</v>
      </c>
      <c r="J317" s="105">
        <v>674.26799488067627</v>
      </c>
      <c r="K317" s="104">
        <v>661.50900650024414</v>
      </c>
      <c r="L317" s="104">
        <v>647.27500772476196</v>
      </c>
      <c r="M317" s="105">
        <v>670.57100486755371</v>
      </c>
      <c r="N317" s="104">
        <v>662.19000673294067</v>
      </c>
      <c r="O317" s="104">
        <v>646.35098838806152</v>
      </c>
      <c r="P317" s="104">
        <v>653.63000392913818</v>
      </c>
      <c r="Q317" s="104">
        <v>649.39699983596802</v>
      </c>
      <c r="R317" s="104">
        <v>648.97899508476257</v>
      </c>
      <c r="S317" s="104">
        <v>667.95599365234375</v>
      </c>
      <c r="T317" s="104">
        <v>665.28200626373291</v>
      </c>
      <c r="U317" s="104">
        <v>671.6780047416687</v>
      </c>
      <c r="V317" s="104">
        <v>667.93100261688232</v>
      </c>
      <c r="W317" s="104">
        <v>663.66899728775024</v>
      </c>
      <c r="X317" s="104">
        <v>667.72899556159973</v>
      </c>
      <c r="Y317" s="104">
        <v>662.27000141143799</v>
      </c>
      <c r="Z317" s="104">
        <v>657.39099740982056</v>
      </c>
      <c r="AA317" s="104">
        <v>651.1890025138855</v>
      </c>
      <c r="AB317" s="104">
        <v>656.79399919509888</v>
      </c>
    </row>
    <row r="318" spans="1:28">
      <c r="A318" s="85" t="s">
        <v>42</v>
      </c>
      <c r="B318" s="74" t="s">
        <v>46</v>
      </c>
      <c r="C318" s="102">
        <v>2585</v>
      </c>
      <c r="D318" s="102">
        <v>2548</v>
      </c>
      <c r="E318" s="102">
        <v>2510</v>
      </c>
      <c r="F318" s="102">
        <v>2490</v>
      </c>
      <c r="G318" s="102">
        <v>2475</v>
      </c>
      <c r="H318" s="102">
        <v>2494</v>
      </c>
      <c r="I318" s="102">
        <v>2509</v>
      </c>
      <c r="J318" s="102">
        <v>2492</v>
      </c>
      <c r="K318" s="102">
        <v>2518</v>
      </c>
      <c r="L318" s="103">
        <v>2564</v>
      </c>
      <c r="M318" s="102">
        <v>2594</v>
      </c>
      <c r="N318" s="102">
        <v>2610</v>
      </c>
      <c r="O318" s="102">
        <v>2610</v>
      </c>
      <c r="P318" s="102">
        <v>2601</v>
      </c>
      <c r="Q318" s="102">
        <v>2597</v>
      </c>
      <c r="R318" s="102">
        <v>2617</v>
      </c>
      <c r="S318" s="102">
        <v>2644</v>
      </c>
      <c r="T318" s="102">
        <v>2662</v>
      </c>
      <c r="U318" s="102">
        <v>2692</v>
      </c>
      <c r="V318" s="102">
        <v>2664</v>
      </c>
      <c r="W318" s="102">
        <v>2654</v>
      </c>
      <c r="X318" s="102">
        <v>2658</v>
      </c>
      <c r="Y318" s="102">
        <v>2656</v>
      </c>
      <c r="Z318" s="102">
        <v>2621</v>
      </c>
      <c r="AA318" s="102">
        <v>2637</v>
      </c>
      <c r="AB318" s="102">
        <v>2640</v>
      </c>
    </row>
    <row r="319" spans="1:28">
      <c r="A319" s="85" t="s">
        <v>28</v>
      </c>
      <c r="B319" s="74" t="s">
        <v>46</v>
      </c>
      <c r="C319" s="104">
        <v>23982.7343534582</v>
      </c>
      <c r="D319" s="104">
        <v>24197.732136172101</v>
      </c>
      <c r="E319" s="104">
        <v>24389.878000000001</v>
      </c>
      <c r="F319" s="104">
        <v>24569.626</v>
      </c>
      <c r="G319" s="104">
        <v>24737.333999999999</v>
      </c>
      <c r="H319" s="104">
        <v>24906.47700000001</v>
      </c>
      <c r="I319" s="104">
        <v>25211.282999999999</v>
      </c>
      <c r="J319" s="104">
        <v>25249.884000000009</v>
      </c>
      <c r="K319" s="104">
        <v>25457.006000000008</v>
      </c>
      <c r="L319" s="104">
        <v>25787.053</v>
      </c>
      <c r="M319" s="104">
        <v>25660.29606628418</v>
      </c>
      <c r="N319" s="104">
        <v>25813.978965759281</v>
      </c>
      <c r="O319" s="105">
        <v>26059.523315429691</v>
      </c>
      <c r="P319" s="104">
        <v>26781.254272460941</v>
      </c>
      <c r="Q319" s="104">
        <v>26998.649780273441</v>
      </c>
      <c r="R319" s="104">
        <v>27192.15739440918</v>
      </c>
      <c r="S319" s="104">
        <v>27368.96575927734</v>
      </c>
      <c r="T319" s="104">
        <v>27579.156127929691</v>
      </c>
      <c r="U319" s="104">
        <v>27759.362167358398</v>
      </c>
      <c r="V319" s="104">
        <v>27997.909698486332</v>
      </c>
      <c r="W319" s="104">
        <v>28081.865570068359</v>
      </c>
      <c r="X319" s="104">
        <v>28050.634811401371</v>
      </c>
      <c r="Y319" s="104">
        <v>28234.556549072269</v>
      </c>
      <c r="Z319" s="104">
        <v>28343.477752685551</v>
      </c>
      <c r="AA319" s="104">
        <v>29122.622955322269</v>
      </c>
      <c r="AB319" s="104">
        <v>29117.400466918949</v>
      </c>
    </row>
    <row r="320" spans="1:28">
      <c r="A320" s="85" t="s">
        <v>25</v>
      </c>
      <c r="B320" s="74" t="s">
        <v>46</v>
      </c>
      <c r="C320" s="102">
        <v>29638.3</v>
      </c>
      <c r="D320" s="103">
        <v>39293</v>
      </c>
      <c r="E320" s="102">
        <v>39174</v>
      </c>
      <c r="F320" s="102">
        <v>39232</v>
      </c>
      <c r="G320" s="102">
        <v>39169</v>
      </c>
      <c r="H320" s="102">
        <v>39042</v>
      </c>
      <c r="I320" s="102">
        <v>39200</v>
      </c>
      <c r="J320" s="102">
        <v>39433</v>
      </c>
      <c r="K320" s="103">
        <v>39717</v>
      </c>
      <c r="L320" s="102">
        <v>39256</v>
      </c>
      <c r="M320" s="102">
        <v>39168</v>
      </c>
      <c r="N320" s="102">
        <v>39291</v>
      </c>
      <c r="O320" s="102">
        <v>39230</v>
      </c>
      <c r="P320" s="102">
        <v>39081</v>
      </c>
      <c r="Q320" s="103">
        <v>39521</v>
      </c>
      <c r="R320" s="102">
        <v>40519</v>
      </c>
      <c r="S320" s="102">
        <v>40979</v>
      </c>
      <c r="T320" s="102">
        <v>41085</v>
      </c>
      <c r="U320" s="102">
        <v>41135</v>
      </c>
      <c r="V320" s="102">
        <v>41137</v>
      </c>
      <c r="W320" s="103">
        <v>41113</v>
      </c>
      <c r="X320" s="102">
        <v>40479</v>
      </c>
      <c r="Y320" s="102">
        <v>40517</v>
      </c>
      <c r="Z320" s="102">
        <v>40795</v>
      </c>
      <c r="AA320" s="102">
        <v>40972</v>
      </c>
      <c r="AB320" s="102">
        <v>41117.171997070313</v>
      </c>
    </row>
    <row r="321" spans="1:28">
      <c r="A321" s="85" t="s">
        <v>48</v>
      </c>
      <c r="B321" s="74" t="s">
        <v>46</v>
      </c>
      <c r="C321" s="104">
        <v>3881.9977583730001</v>
      </c>
      <c r="D321" s="104">
        <v>3822.3427903667998</v>
      </c>
      <c r="E321" s="105">
        <v>3873.18804</v>
      </c>
      <c r="F321" s="104">
        <v>3968.1806499999998</v>
      </c>
      <c r="G321" s="104">
        <v>4027.21315</v>
      </c>
      <c r="H321" s="104">
        <v>4072.538399999999</v>
      </c>
      <c r="I321" s="104">
        <v>4144.55879</v>
      </c>
      <c r="J321" s="105">
        <v>4131.8517299999994</v>
      </c>
      <c r="K321" s="104">
        <v>4331.1487100000004</v>
      </c>
      <c r="L321" s="104">
        <v>4356.676190000001</v>
      </c>
      <c r="M321" s="104">
        <v>4518.5925254821777</v>
      </c>
      <c r="N321" s="104">
        <v>4621.0613555908203</v>
      </c>
      <c r="O321" s="104">
        <v>4666.8534317016602</v>
      </c>
      <c r="P321" s="104">
        <v>4730.7483577728271</v>
      </c>
      <c r="Q321" s="104">
        <v>4829.2685966491699</v>
      </c>
      <c r="R321" s="104">
        <v>4852.8332405090332</v>
      </c>
      <c r="S321" s="104">
        <v>4887.4438381195068</v>
      </c>
      <c r="T321" s="104">
        <v>4893.5431385040283</v>
      </c>
      <c r="U321" s="104">
        <v>4909.9774131774902</v>
      </c>
      <c r="V321" s="104">
        <v>4953.169958114624</v>
      </c>
      <c r="W321" s="104">
        <v>4944.5958690643311</v>
      </c>
      <c r="X321" s="104">
        <v>4858.8505764007568</v>
      </c>
      <c r="Y321" s="104">
        <v>4828.4040184020996</v>
      </c>
      <c r="Z321" s="104">
        <v>4783.9676895141602</v>
      </c>
      <c r="AA321" s="104">
        <v>4747.078031539917</v>
      </c>
      <c r="AB321" s="104">
        <v>4737.9706897735596</v>
      </c>
    </row>
    <row r="322" spans="1:28">
      <c r="A322" s="85" t="s">
        <v>34</v>
      </c>
      <c r="B322" s="74" t="s">
        <v>46</v>
      </c>
      <c r="C322" s="102" t="s">
        <v>193</v>
      </c>
      <c r="D322" s="102" t="s">
        <v>193</v>
      </c>
      <c r="E322" s="102">
        <v>4408.6999855041504</v>
      </c>
      <c r="F322" s="102">
        <v>4237.0999774932861</v>
      </c>
      <c r="G322" s="103">
        <v>4097.2999401092529</v>
      </c>
      <c r="H322" s="102">
        <v>4060.3999700546269</v>
      </c>
      <c r="I322" s="102">
        <v>4020.5</v>
      </c>
      <c r="J322" s="102">
        <v>3973.0000123977661</v>
      </c>
      <c r="K322" s="102">
        <v>3987.539945602417</v>
      </c>
      <c r="L322" s="102">
        <v>4071.4800081253052</v>
      </c>
      <c r="M322" s="102">
        <v>4095.2000417709351</v>
      </c>
      <c r="N322" s="102">
        <v>4083.6999988555908</v>
      </c>
      <c r="O322" s="103">
        <v>4089.0000152587891</v>
      </c>
      <c r="P322" s="102">
        <v>4141.5000085830688</v>
      </c>
      <c r="Q322" s="102">
        <v>4127.0999431610107</v>
      </c>
      <c r="R322" s="102">
        <v>4181.4999523162842</v>
      </c>
      <c r="S322" s="102">
        <v>4222.0000238418579</v>
      </c>
      <c r="T322" s="102">
        <v>4184.2000017166138</v>
      </c>
      <c r="U322" s="102">
        <v>4143.9000387191772</v>
      </c>
      <c r="V322" s="102">
        <v>4134.7999792098999</v>
      </c>
      <c r="W322" s="102">
        <v>4170.4999723434448</v>
      </c>
      <c r="X322" s="102">
        <v>4190.2000122070312</v>
      </c>
      <c r="Y322" s="102">
        <v>4264.7999958992004</v>
      </c>
      <c r="Z322" s="102">
        <v>4299.9999856948853</v>
      </c>
      <c r="AA322" s="102">
        <v>4412.6000194549561</v>
      </c>
      <c r="AB322" s="102">
        <v>4482.743971824646</v>
      </c>
    </row>
    <row r="323" spans="1:28">
      <c r="A323" s="85" t="s">
        <v>49</v>
      </c>
      <c r="B323" s="74" t="s">
        <v>46</v>
      </c>
      <c r="C323" s="104" t="s">
        <v>193</v>
      </c>
      <c r="D323" s="105">
        <v>132.94</v>
      </c>
      <c r="E323" s="104">
        <v>134.92099999999999</v>
      </c>
      <c r="F323" s="104">
        <v>136.54900000000001</v>
      </c>
      <c r="G323" s="104">
        <v>138.14500000000001</v>
      </c>
      <c r="H323" s="104">
        <v>141.49100000000001</v>
      </c>
      <c r="I323" s="104">
        <v>140.018</v>
      </c>
      <c r="J323" s="104">
        <v>140.506</v>
      </c>
      <c r="K323" s="104">
        <v>144.71700000000001</v>
      </c>
      <c r="L323" s="104">
        <v>149.62799999999999</v>
      </c>
      <c r="M323" s="104">
        <v>153.691</v>
      </c>
      <c r="N323" s="104">
        <v>156.15700000000001</v>
      </c>
      <c r="O323" s="104">
        <v>155.245</v>
      </c>
      <c r="P323" s="105">
        <v>156.24199999999999</v>
      </c>
      <c r="Q323" s="104">
        <v>155.114</v>
      </c>
      <c r="R323" s="104">
        <v>159.56100000000001</v>
      </c>
      <c r="S323" s="104">
        <v>168.7</v>
      </c>
      <c r="T323" s="104">
        <v>175.34700000000001</v>
      </c>
      <c r="U323" s="104">
        <v>177.476</v>
      </c>
      <c r="V323" s="104">
        <v>174.12799999999999</v>
      </c>
      <c r="W323" s="104">
        <v>173.69323845</v>
      </c>
      <c r="X323" s="104">
        <v>172.83799999999999</v>
      </c>
      <c r="Y323" s="104">
        <v>172.71880810499999</v>
      </c>
      <c r="Z323" s="104">
        <v>176.8283705711365</v>
      </c>
      <c r="AA323" s="104">
        <v>178.11700105667111</v>
      </c>
      <c r="AB323" s="104">
        <v>181.47900152206421</v>
      </c>
    </row>
    <row r="324" spans="1:28">
      <c r="A324" s="85" t="s">
        <v>50</v>
      </c>
      <c r="B324" s="74" t="s">
        <v>46</v>
      </c>
      <c r="C324" s="102">
        <v>1286.5999999999999</v>
      </c>
      <c r="D324" s="102">
        <v>1309.2</v>
      </c>
      <c r="E324" s="102">
        <v>1324.6</v>
      </c>
      <c r="F324" s="102">
        <v>1358.5</v>
      </c>
      <c r="G324" s="102">
        <v>1388.2</v>
      </c>
      <c r="H324" s="102">
        <v>1425.31</v>
      </c>
      <c r="I324" s="102">
        <v>1463.5</v>
      </c>
      <c r="J324" s="103">
        <v>1504.19</v>
      </c>
      <c r="K324" s="103">
        <v>1599.700012207031</v>
      </c>
      <c r="L324" s="102">
        <v>1674.7999906539919</v>
      </c>
      <c r="M324" s="102">
        <v>1733.9000148773191</v>
      </c>
      <c r="N324" s="102">
        <v>1774.499995231628</v>
      </c>
      <c r="O324" s="102">
        <v>1814.9999942779541</v>
      </c>
      <c r="P324" s="102">
        <v>1852.300003051758</v>
      </c>
      <c r="Q324" s="102">
        <v>1906.2000102996831</v>
      </c>
      <c r="R324" s="102">
        <v>2005.100011825562</v>
      </c>
      <c r="S324" s="102">
        <v>2093.7999877929692</v>
      </c>
      <c r="T324" s="102">
        <v>2199.299999237061</v>
      </c>
      <c r="U324" s="102">
        <v>2230.200008392334</v>
      </c>
      <c r="V324" s="102">
        <v>2203.500007629395</v>
      </c>
      <c r="W324" s="102">
        <v>2153.2000179290771</v>
      </c>
      <c r="X324" s="102">
        <v>2131.6999969482422</v>
      </c>
      <c r="Y324" s="102">
        <v>2110.6000099182129</v>
      </c>
      <c r="Z324" s="102">
        <v>2117.300004959106</v>
      </c>
      <c r="AA324" s="102">
        <v>2097.2999935150151</v>
      </c>
      <c r="AB324" s="102">
        <v>2103.3999919891362</v>
      </c>
    </row>
    <row r="325" spans="1:28">
      <c r="A325" s="85" t="s">
        <v>63</v>
      </c>
      <c r="B325" s="74" t="s">
        <v>46</v>
      </c>
      <c r="C325" s="104">
        <v>1822.97901725769</v>
      </c>
      <c r="D325" s="104">
        <v>1964.5889987945559</v>
      </c>
      <c r="E325" s="104">
        <v>2066.2099990844731</v>
      </c>
      <c r="F325" s="104">
        <v>2179.5130023956299</v>
      </c>
      <c r="G325" s="104">
        <v>2275.3870029449458</v>
      </c>
      <c r="H325" s="104">
        <v>2357.4620037078862</v>
      </c>
      <c r="I325" s="104">
        <v>2405.3269786834721</v>
      </c>
      <c r="J325" s="104">
        <v>2459.1629981994629</v>
      </c>
      <c r="K325" s="104">
        <v>2499.5200157165532</v>
      </c>
      <c r="L325" s="104">
        <v>2585.336002349854</v>
      </c>
      <c r="M325" s="104">
        <v>2689.9419898986821</v>
      </c>
      <c r="N325" s="104">
        <v>2754.2509918212891</v>
      </c>
      <c r="O325" s="104">
        <v>2779.6920051574712</v>
      </c>
      <c r="P325" s="104">
        <v>2846.5170135498051</v>
      </c>
      <c r="Q325" s="104">
        <v>2918.8810138702388</v>
      </c>
      <c r="R325" s="104">
        <v>2988.1819801330571</v>
      </c>
      <c r="S325" s="104">
        <v>3064.7880020141602</v>
      </c>
      <c r="T325" s="104">
        <v>3149.0100250244141</v>
      </c>
      <c r="U325" s="104">
        <v>3201.171989440918</v>
      </c>
      <c r="V325" s="104">
        <v>3299.4469909667969</v>
      </c>
      <c r="W325" s="104">
        <v>3367.0549926757808</v>
      </c>
      <c r="X325" s="104">
        <v>3403.53199005127</v>
      </c>
      <c r="Y325" s="104">
        <v>3469.8999862670898</v>
      </c>
      <c r="Z325" s="104">
        <v>3525.0000152587891</v>
      </c>
      <c r="AA325" s="104">
        <v>3615.6930160522461</v>
      </c>
      <c r="AB325" s="104">
        <v>3670.6329803466801</v>
      </c>
    </row>
    <row r="326" spans="1:28">
      <c r="A326" s="85" t="s">
        <v>29</v>
      </c>
      <c r="B326" s="74" t="s">
        <v>46</v>
      </c>
      <c r="C326" s="102">
        <v>23779</v>
      </c>
      <c r="D326" s="102">
        <v>23872</v>
      </c>
      <c r="E326" s="102">
        <v>23858</v>
      </c>
      <c r="F326" s="103">
        <v>22645</v>
      </c>
      <c r="G326" s="102">
        <v>22549</v>
      </c>
      <c r="H326" s="102">
        <v>22532</v>
      </c>
      <c r="I326" s="102">
        <v>22635</v>
      </c>
      <c r="J326" s="102">
        <v>22720</v>
      </c>
      <c r="K326" s="102">
        <v>23008</v>
      </c>
      <c r="L326" s="102">
        <v>23191</v>
      </c>
      <c r="M326" s="102">
        <v>23384.269</v>
      </c>
      <c r="N326" s="102">
        <v>23547.774000000001</v>
      </c>
      <c r="O326" s="102">
        <v>23723</v>
      </c>
      <c r="P326" s="103">
        <v>23876.258000000002</v>
      </c>
      <c r="Q326" s="103">
        <v>23958.171051025391</v>
      </c>
      <c r="R326" s="102">
        <v>23933.397125244141</v>
      </c>
      <c r="S326" s="102">
        <v>24037.623039245609</v>
      </c>
      <c r="T326" s="102">
        <v>23995.78163146973</v>
      </c>
      <c r="U326" s="102">
        <v>24356.516990661621</v>
      </c>
      <c r="V326" s="102">
        <v>24226.847129821781</v>
      </c>
      <c r="W326" s="102">
        <v>24202.92771148682</v>
      </c>
      <c r="X326" s="102">
        <v>24272.079093933109</v>
      </c>
      <c r="Y326" s="102">
        <v>24832.416854858398</v>
      </c>
      <c r="Z326" s="102">
        <v>24816.292976379402</v>
      </c>
      <c r="AA326" s="102">
        <v>25039.300994873051</v>
      </c>
      <c r="AB326" s="102">
        <v>24996.919036865231</v>
      </c>
    </row>
    <row r="327" spans="1:28">
      <c r="A327" s="85" t="s">
        <v>51</v>
      </c>
      <c r="B327" s="74" t="s">
        <v>46</v>
      </c>
      <c r="C327" s="104">
        <v>60350</v>
      </c>
      <c r="D327" s="104">
        <v>61170</v>
      </c>
      <c r="E327" s="104">
        <v>61700</v>
      </c>
      <c r="F327" s="104">
        <v>62000</v>
      </c>
      <c r="G327" s="104">
        <v>62110</v>
      </c>
      <c r="H327" s="104">
        <v>62210</v>
      </c>
      <c r="I327" s="104">
        <v>62550</v>
      </c>
      <c r="J327" s="104">
        <v>63120</v>
      </c>
      <c r="K327" s="104">
        <v>63070</v>
      </c>
      <c r="L327" s="104">
        <v>62840</v>
      </c>
      <c r="M327" s="104">
        <v>62730</v>
      </c>
      <c r="N327" s="104">
        <v>62610</v>
      </c>
      <c r="O327" s="104">
        <v>62000</v>
      </c>
      <c r="P327" s="104">
        <v>61780</v>
      </c>
      <c r="Q327" s="104">
        <v>61500</v>
      </c>
      <c r="R327" s="104">
        <v>61460</v>
      </c>
      <c r="S327" s="104">
        <v>61370</v>
      </c>
      <c r="T327" s="104">
        <v>61190</v>
      </c>
      <c r="U327" s="104">
        <v>60840</v>
      </c>
      <c r="V327" s="104">
        <v>60400</v>
      </c>
      <c r="W327" s="104">
        <v>60050</v>
      </c>
      <c r="X327" s="104">
        <v>57040</v>
      </c>
      <c r="Y327" s="104">
        <v>59460</v>
      </c>
      <c r="Z327" s="104">
        <v>59280</v>
      </c>
      <c r="AA327" s="104">
        <v>58920</v>
      </c>
      <c r="AB327" s="104">
        <v>58550</v>
      </c>
    </row>
    <row r="328" spans="1:28">
      <c r="A328" s="85" t="s">
        <v>52</v>
      </c>
      <c r="B328" s="74" t="s">
        <v>46</v>
      </c>
      <c r="C328" s="102">
        <v>17923</v>
      </c>
      <c r="D328" s="102">
        <v>18514</v>
      </c>
      <c r="E328" s="102">
        <v>18860</v>
      </c>
      <c r="F328" s="102">
        <v>19159</v>
      </c>
      <c r="G328" s="102">
        <v>19660</v>
      </c>
      <c r="H328" s="102">
        <v>20105</v>
      </c>
      <c r="I328" s="102">
        <v>20492</v>
      </c>
      <c r="J328" s="102">
        <v>20914</v>
      </c>
      <c r="K328" s="102">
        <v>20582</v>
      </c>
      <c r="L328" s="103">
        <v>20738</v>
      </c>
      <c r="M328" s="102">
        <v>21127.9</v>
      </c>
      <c r="N328" s="102">
        <v>21395.8</v>
      </c>
      <c r="O328" s="102">
        <v>21759</v>
      </c>
      <c r="P328" s="102">
        <v>21810.1</v>
      </c>
      <c r="Q328" s="102">
        <v>22165</v>
      </c>
      <c r="R328" s="103">
        <v>22381.8</v>
      </c>
      <c r="S328" s="102">
        <v>22533</v>
      </c>
      <c r="T328" s="102">
        <v>22692</v>
      </c>
      <c r="U328" s="102">
        <v>22808</v>
      </c>
      <c r="V328" s="102">
        <v>22830</v>
      </c>
      <c r="W328" s="102">
        <v>23162</v>
      </c>
      <c r="X328" s="102">
        <v>23438</v>
      </c>
      <c r="Y328" s="102">
        <v>23679.1</v>
      </c>
      <c r="Z328" s="102">
        <v>23946.199905395511</v>
      </c>
      <c r="AA328" s="102">
        <v>24490.800163269039</v>
      </c>
      <c r="AB328" s="102">
        <v>24825.800163269039</v>
      </c>
    </row>
    <row r="329" spans="1:28">
      <c r="A329" s="75" t="s">
        <v>31</v>
      </c>
      <c r="B329" s="74" t="s">
        <v>46</v>
      </c>
      <c r="C329" s="104" t="s">
        <v>193</v>
      </c>
      <c r="D329" s="104" t="s">
        <v>193</v>
      </c>
      <c r="E329" s="104" t="s">
        <v>193</v>
      </c>
      <c r="F329" s="104" t="s">
        <v>193</v>
      </c>
      <c r="G329" s="104" t="s">
        <v>193</v>
      </c>
      <c r="H329" s="104" t="s">
        <v>193</v>
      </c>
      <c r="I329" s="104" t="s">
        <v>193</v>
      </c>
      <c r="J329" s="104" t="s">
        <v>193</v>
      </c>
      <c r="K329" s="104" t="s">
        <v>193</v>
      </c>
      <c r="L329" s="104" t="s">
        <v>193</v>
      </c>
      <c r="M329" s="104">
        <v>1072.462876319885</v>
      </c>
      <c r="N329" s="104">
        <v>1060.431450843811</v>
      </c>
      <c r="O329" s="104">
        <v>1064.3987770080571</v>
      </c>
      <c r="P329" s="104">
        <v>1063.4379806518559</v>
      </c>
      <c r="Q329" s="104">
        <v>1062.5141000747681</v>
      </c>
      <c r="R329" s="104">
        <v>1048.945871353149</v>
      </c>
      <c r="S329" s="104">
        <v>1068.6004276275639</v>
      </c>
      <c r="T329" s="104">
        <v>1082.5756635665889</v>
      </c>
      <c r="U329" s="104">
        <v>1096.9169759750371</v>
      </c>
      <c r="V329" s="104">
        <v>1068.747934818268</v>
      </c>
      <c r="W329" s="104">
        <v>1033.570856571198</v>
      </c>
      <c r="X329" s="104">
        <v>1006.741037845612</v>
      </c>
      <c r="Y329" s="104">
        <v>1006.150383472443</v>
      </c>
      <c r="Z329" s="104">
        <v>985.90411472320557</v>
      </c>
      <c r="AA329" s="104">
        <v>965.77400660514832</v>
      </c>
      <c r="AB329" s="104">
        <v>965.20825242996216</v>
      </c>
    </row>
    <row r="330" spans="1:28">
      <c r="A330" s="85" t="s">
        <v>33</v>
      </c>
      <c r="B330" s="74" t="s">
        <v>46</v>
      </c>
      <c r="C330" s="102">
        <v>158.58258613530001</v>
      </c>
      <c r="D330" s="102">
        <v>163.7979454625</v>
      </c>
      <c r="E330" s="103">
        <v>166.80269000000001</v>
      </c>
      <c r="F330" s="102">
        <v>167.61483000000001</v>
      </c>
      <c r="G330" s="102">
        <v>169.34863000000001</v>
      </c>
      <c r="H330" s="102">
        <v>165.86136999999999</v>
      </c>
      <c r="I330" s="102">
        <v>169.80532000000011</v>
      </c>
      <c r="J330" s="102">
        <v>172.30090999999999</v>
      </c>
      <c r="K330" s="102">
        <v>174.54463999999999</v>
      </c>
      <c r="L330" s="102">
        <v>179.73410000000001</v>
      </c>
      <c r="M330" s="102">
        <v>184.26482039690021</v>
      </c>
      <c r="N330" s="102">
        <v>188.30240923166281</v>
      </c>
      <c r="O330" s="103">
        <v>192.5514665842056</v>
      </c>
      <c r="P330" s="103">
        <v>193.36326998472211</v>
      </c>
      <c r="Q330" s="102">
        <v>198.13100957870481</v>
      </c>
      <c r="R330" s="102">
        <v>202.2836597561836</v>
      </c>
      <c r="S330" s="102">
        <v>204.64875102043149</v>
      </c>
      <c r="T330" s="102">
        <v>211.18855363130569</v>
      </c>
      <c r="U330" s="102">
        <v>212.5828786492348</v>
      </c>
      <c r="V330" s="102">
        <v>226.53075778484339</v>
      </c>
      <c r="W330" s="102">
        <v>228.67741721868521</v>
      </c>
      <c r="X330" s="102">
        <v>233.96455067396161</v>
      </c>
      <c r="Y330" s="102">
        <v>246.463338971138</v>
      </c>
      <c r="Z330" s="102">
        <v>250.91508650779721</v>
      </c>
      <c r="AA330" s="102">
        <v>257.99522733688349</v>
      </c>
      <c r="AB330" s="102">
        <v>273.50114870071411</v>
      </c>
    </row>
    <row r="331" spans="1:28">
      <c r="A331" s="85" t="s">
        <v>53</v>
      </c>
      <c r="B331" s="74" t="s">
        <v>46</v>
      </c>
      <c r="C331" s="104" t="s">
        <v>193</v>
      </c>
      <c r="D331" s="104">
        <v>28905.800155639648</v>
      </c>
      <c r="E331" s="105">
        <v>29879.29991149902</v>
      </c>
      <c r="F331" s="104">
        <v>30928.49983215332</v>
      </c>
      <c r="G331" s="105">
        <v>31819.500350952148</v>
      </c>
      <c r="H331" s="104">
        <v>33170.200042724609</v>
      </c>
      <c r="I331" s="104">
        <v>33944.800231933586</v>
      </c>
      <c r="J331" s="104">
        <v>35350.2998046875</v>
      </c>
      <c r="K331" s="104">
        <v>36087.099761962891</v>
      </c>
      <c r="L331" s="104">
        <v>36119.199768066414</v>
      </c>
      <c r="M331" s="105">
        <v>36988.2001953125</v>
      </c>
      <c r="N331" s="104">
        <v>36983.600036621086</v>
      </c>
      <c r="O331" s="104">
        <v>37916.399810791023</v>
      </c>
      <c r="P331" s="104">
        <v>38284.899993896477</v>
      </c>
      <c r="Q331" s="104">
        <v>39991.299987792969</v>
      </c>
      <c r="R331" s="104">
        <v>41208.94580078125</v>
      </c>
      <c r="S331" s="104">
        <v>42579.741119384773</v>
      </c>
      <c r="T331" s="104">
        <v>43569.943115234382</v>
      </c>
      <c r="U331" s="104">
        <v>44750.342987060547</v>
      </c>
      <c r="V331" s="104">
        <v>45288.971069335938</v>
      </c>
      <c r="W331" s="104">
        <v>46856.664916992188</v>
      </c>
      <c r="X331" s="104">
        <v>47209.703491210938</v>
      </c>
      <c r="Y331" s="104">
        <v>49128.491088867188</v>
      </c>
      <c r="Z331" s="104">
        <v>49534.291015625</v>
      </c>
      <c r="AA331" s="104">
        <v>49400.930236816414</v>
      </c>
      <c r="AB331" s="104">
        <v>50013.609375</v>
      </c>
    </row>
    <row r="332" spans="1:28">
      <c r="A332" s="85" t="s">
        <v>36</v>
      </c>
      <c r="B332" s="74" t="s">
        <v>46</v>
      </c>
      <c r="C332" s="102">
        <v>6871</v>
      </c>
      <c r="D332" s="102">
        <v>7010</v>
      </c>
      <c r="E332" s="102">
        <v>6984</v>
      </c>
      <c r="F332" s="102">
        <v>7085</v>
      </c>
      <c r="G332" s="102">
        <v>7184</v>
      </c>
      <c r="H332" s="102">
        <v>7359</v>
      </c>
      <c r="I332" s="102">
        <v>7435</v>
      </c>
      <c r="J332" s="102">
        <v>7590</v>
      </c>
      <c r="K332" s="102">
        <v>7705</v>
      </c>
      <c r="L332" s="102">
        <v>7832</v>
      </c>
      <c r="M332" s="102">
        <v>7977</v>
      </c>
      <c r="N332" s="102">
        <v>8044</v>
      </c>
      <c r="O332" s="102">
        <v>8184</v>
      </c>
      <c r="P332" s="102">
        <v>8143</v>
      </c>
      <c r="Q332" s="102">
        <v>8187</v>
      </c>
      <c r="R332" s="102">
        <v>8256</v>
      </c>
      <c r="S332" s="102">
        <v>8304</v>
      </c>
      <c r="T332" s="102">
        <v>8459</v>
      </c>
      <c r="U332" s="102">
        <v>8605</v>
      </c>
      <c r="V332" s="102">
        <v>8646</v>
      </c>
      <c r="W332" s="102">
        <v>8617</v>
      </c>
      <c r="X332" s="102">
        <v>8615</v>
      </c>
      <c r="Y332" s="102">
        <v>8713.9940000000006</v>
      </c>
      <c r="Z332" s="102">
        <v>8774.6399993896484</v>
      </c>
      <c r="AA332" s="102">
        <v>8707.5312652587891</v>
      </c>
      <c r="AB332" s="102">
        <v>8718.9920196533203</v>
      </c>
    </row>
    <row r="333" spans="1:28">
      <c r="A333" s="85" t="s">
        <v>54</v>
      </c>
      <c r="B333" s="74" t="s">
        <v>46</v>
      </c>
      <c r="C333" s="104">
        <v>1644.300004959106</v>
      </c>
      <c r="D333" s="104">
        <v>1665.800026893616</v>
      </c>
      <c r="E333" s="104">
        <v>1674.1999921798711</v>
      </c>
      <c r="F333" s="104">
        <v>1692.1000194549561</v>
      </c>
      <c r="G333" s="104">
        <v>1734.500011444092</v>
      </c>
      <c r="H333" s="104">
        <v>1779.199974060059</v>
      </c>
      <c r="I333" s="104">
        <v>1830.1000061035161</v>
      </c>
      <c r="J333" s="104">
        <v>1853.000003814697</v>
      </c>
      <c r="K333" s="105">
        <v>1858.9999847412109</v>
      </c>
      <c r="L333" s="104">
        <v>1869.200016021729</v>
      </c>
      <c r="M333" s="104">
        <v>1883.899991989136</v>
      </c>
      <c r="N333" s="104">
        <v>1913.3999786376951</v>
      </c>
      <c r="O333" s="104">
        <v>1968.400009155273</v>
      </c>
      <c r="P333" s="104">
        <v>2006.200016021729</v>
      </c>
      <c r="Q333" s="104">
        <v>2055.8999900817871</v>
      </c>
      <c r="R333" s="104">
        <v>2109.599990844727</v>
      </c>
      <c r="S333" s="104">
        <v>2154.500007629395</v>
      </c>
      <c r="T333" s="104">
        <v>2179.8999938964839</v>
      </c>
      <c r="U333" s="104">
        <v>2192.1000213623051</v>
      </c>
      <c r="V333" s="104">
        <v>2204.5</v>
      </c>
      <c r="W333" s="104">
        <v>2216.3999862670898</v>
      </c>
      <c r="X333" s="104">
        <v>2235.400009155273</v>
      </c>
      <c r="Y333" s="104">
        <v>2231.8000030517578</v>
      </c>
      <c r="Z333" s="104">
        <v>2251.8000183105469</v>
      </c>
      <c r="AA333" s="104">
        <v>2314.2000045776372</v>
      </c>
      <c r="AB333" s="104">
        <v>2359.7999954223628</v>
      </c>
    </row>
    <row r="334" spans="1:28">
      <c r="A334" s="85" t="s">
        <v>55</v>
      </c>
      <c r="B334" s="74" t="s">
        <v>46</v>
      </c>
      <c r="C334" s="102">
        <v>2076</v>
      </c>
      <c r="D334" s="102">
        <v>2068</v>
      </c>
      <c r="E334" s="102">
        <v>2079</v>
      </c>
      <c r="F334" s="102">
        <v>2078</v>
      </c>
      <c r="G334" s="102">
        <v>2101</v>
      </c>
      <c r="H334" s="103">
        <v>2142</v>
      </c>
      <c r="I334" s="103">
        <v>2203</v>
      </c>
      <c r="J334" s="102">
        <v>2245</v>
      </c>
      <c r="K334" s="102">
        <v>2283</v>
      </c>
      <c r="L334" s="102">
        <v>2295</v>
      </c>
      <c r="M334" s="102">
        <v>2315</v>
      </c>
      <c r="N334" s="102">
        <v>2318</v>
      </c>
      <c r="O334" s="102">
        <v>2336</v>
      </c>
      <c r="P334" s="102">
        <v>2327</v>
      </c>
      <c r="Q334" s="102">
        <v>2336</v>
      </c>
      <c r="R334" s="102">
        <v>2352.3330000000001</v>
      </c>
      <c r="S334" s="102">
        <v>2400.1999999999998</v>
      </c>
      <c r="T334" s="102">
        <v>2455.3000000000002</v>
      </c>
      <c r="U334" s="102">
        <v>2534.6</v>
      </c>
      <c r="V334" s="102">
        <v>2526.6999999999998</v>
      </c>
      <c r="W334" s="102">
        <v>2532.4</v>
      </c>
      <c r="X334" s="102">
        <v>2553.5</v>
      </c>
      <c r="Y334" s="102">
        <v>2597.1</v>
      </c>
      <c r="Z334" s="102">
        <v>2621.6999893188481</v>
      </c>
      <c r="AA334" s="102">
        <v>2643.2999954223628</v>
      </c>
      <c r="AB334" s="102">
        <v>2674.5999984741211</v>
      </c>
    </row>
    <row r="335" spans="1:28">
      <c r="A335" s="85" t="s">
        <v>38</v>
      </c>
      <c r="B335" s="74" t="s">
        <v>46</v>
      </c>
      <c r="C335" s="104" t="s">
        <v>193</v>
      </c>
      <c r="D335" s="104" t="s">
        <v>193</v>
      </c>
      <c r="E335" s="105">
        <v>16960.25</v>
      </c>
      <c r="F335" s="104">
        <v>16772.5</v>
      </c>
      <c r="G335" s="104">
        <v>16611</v>
      </c>
      <c r="H335" s="104">
        <v>16557.5</v>
      </c>
      <c r="I335" s="104">
        <v>16573.25</v>
      </c>
      <c r="J335" s="104">
        <v>16611.833333333339</v>
      </c>
      <c r="K335" s="104">
        <v>16563.746139526371</v>
      </c>
      <c r="L335" s="105">
        <v>16654</v>
      </c>
      <c r="M335" s="105">
        <v>16927</v>
      </c>
      <c r="N335" s="104">
        <v>17005</v>
      </c>
      <c r="O335" s="105">
        <v>16873.2</v>
      </c>
      <c r="P335" s="104">
        <v>16631</v>
      </c>
      <c r="Q335" s="104">
        <v>16710.599999999999</v>
      </c>
      <c r="R335" s="104">
        <v>16852.8</v>
      </c>
      <c r="S335" s="104">
        <v>16678.599999999999</v>
      </c>
      <c r="T335" s="104">
        <v>16610.5</v>
      </c>
      <c r="U335" s="104">
        <v>16764.7</v>
      </c>
      <c r="V335" s="104">
        <v>17038.900000000001</v>
      </c>
      <c r="W335" s="104">
        <v>16879</v>
      </c>
      <c r="X335" s="104">
        <v>16968.5</v>
      </c>
      <c r="Y335" s="104">
        <v>17085.5</v>
      </c>
      <c r="Z335" s="104">
        <v>17101.50006484985</v>
      </c>
      <c r="AA335" s="104">
        <v>17153.099903106689</v>
      </c>
      <c r="AB335" s="104">
        <v>17110.25462722778</v>
      </c>
    </row>
    <row r="336" spans="1:28">
      <c r="A336" s="85" t="s">
        <v>56</v>
      </c>
      <c r="B336" s="74" t="s">
        <v>46</v>
      </c>
      <c r="C336" s="102">
        <v>4716.3</v>
      </c>
      <c r="D336" s="103">
        <v>4815.1000000000004</v>
      </c>
      <c r="E336" s="102">
        <v>4549.0000000000009</v>
      </c>
      <c r="F336" s="102">
        <v>4521.8</v>
      </c>
      <c r="G336" s="102">
        <v>4565.2000000000007</v>
      </c>
      <c r="H336" s="102">
        <v>4542.3999999999996</v>
      </c>
      <c r="I336" s="102">
        <v>4538.7</v>
      </c>
      <c r="J336" s="103">
        <v>4575.1000000000004</v>
      </c>
      <c r="K336" s="103">
        <v>4827.5999984741211</v>
      </c>
      <c r="L336" s="102">
        <v>4871.8999862670898</v>
      </c>
      <c r="M336" s="102">
        <v>4947.0999603271484</v>
      </c>
      <c r="N336" s="102">
        <v>5022.9000396728516</v>
      </c>
      <c r="O336" s="102">
        <v>5085.5000076293954</v>
      </c>
      <c r="P336" s="102">
        <v>5104.6999473571777</v>
      </c>
      <c r="Q336" s="102">
        <v>5100.5000343322754</v>
      </c>
      <c r="R336" s="102">
        <v>5136.0999946594238</v>
      </c>
      <c r="S336" s="102">
        <v>5170.9000053405762</v>
      </c>
      <c r="T336" s="102">
        <v>5196.0000343322754</v>
      </c>
      <c r="U336" s="102">
        <v>5203.4000282287598</v>
      </c>
      <c r="V336" s="102">
        <v>5161</v>
      </c>
      <c r="W336" s="102">
        <v>5165.8999347686768</v>
      </c>
      <c r="X336" s="102">
        <v>5138.2999954223633</v>
      </c>
      <c r="Y336" s="102">
        <v>5087.1999607086182</v>
      </c>
      <c r="Z336" s="102">
        <v>5009.7000045776367</v>
      </c>
      <c r="AA336" s="102">
        <v>4976.3000087738037</v>
      </c>
      <c r="AB336" s="102">
        <v>4949.5000400543213</v>
      </c>
    </row>
    <row r="337" spans="1:28">
      <c r="A337" s="85" t="s">
        <v>57</v>
      </c>
      <c r="B337" s="74" t="s">
        <v>46</v>
      </c>
      <c r="C337" s="104" t="s">
        <v>193</v>
      </c>
      <c r="D337" s="104" t="s">
        <v>193</v>
      </c>
      <c r="E337" s="104" t="s">
        <v>193</v>
      </c>
      <c r="F337" s="104" t="s">
        <v>193</v>
      </c>
      <c r="G337" s="104">
        <v>2434.3000000000002</v>
      </c>
      <c r="H337" s="104">
        <v>2460.8000000000002</v>
      </c>
      <c r="I337" s="104">
        <v>2500.6</v>
      </c>
      <c r="J337" s="105">
        <v>2496</v>
      </c>
      <c r="K337" s="104">
        <v>2508.3000000000002</v>
      </c>
      <c r="L337" s="105">
        <v>2541.8000000000002</v>
      </c>
      <c r="M337" s="104">
        <v>2580.5</v>
      </c>
      <c r="N337" s="104">
        <v>2625.5000000000009</v>
      </c>
      <c r="O337" s="105">
        <v>2608</v>
      </c>
      <c r="P337" s="104">
        <v>2616.5</v>
      </c>
      <c r="Q337" s="104">
        <v>2642.7</v>
      </c>
      <c r="R337" s="104">
        <v>2634.4</v>
      </c>
      <c r="S337" s="104">
        <v>2647.4</v>
      </c>
      <c r="T337" s="104">
        <v>2641.7139999999999</v>
      </c>
      <c r="U337" s="104">
        <v>2680.6930000000002</v>
      </c>
      <c r="V337" s="104">
        <v>2680.1219999999998</v>
      </c>
      <c r="W337" s="104">
        <v>2695.7697499999999</v>
      </c>
      <c r="X337" s="104">
        <v>2667.4925174713139</v>
      </c>
      <c r="Y337" s="104">
        <v>2694.2862224578862</v>
      </c>
      <c r="Z337" s="104">
        <v>2703.0752401351929</v>
      </c>
      <c r="AA337" s="104">
        <v>2706.9719862937932</v>
      </c>
      <c r="AB337" s="104">
        <v>2718.7610249519348</v>
      </c>
    </row>
    <row r="338" spans="1:28">
      <c r="A338" s="75" t="s">
        <v>40</v>
      </c>
      <c r="B338" s="74" t="s">
        <v>46</v>
      </c>
      <c r="C338" s="102" t="s">
        <v>193</v>
      </c>
      <c r="D338" s="102" t="s">
        <v>193</v>
      </c>
      <c r="E338" s="102" t="s">
        <v>193</v>
      </c>
      <c r="F338" s="102" t="s">
        <v>193</v>
      </c>
      <c r="G338" s="102" t="s">
        <v>193</v>
      </c>
      <c r="H338" s="102" t="s">
        <v>193</v>
      </c>
      <c r="I338" s="102" t="s">
        <v>193</v>
      </c>
      <c r="J338" s="102" t="s">
        <v>193</v>
      </c>
      <c r="K338" s="102" t="s">
        <v>193</v>
      </c>
      <c r="L338" s="102" t="s">
        <v>193</v>
      </c>
      <c r="M338" s="102">
        <v>942.3233528137207</v>
      </c>
      <c r="N338" s="102">
        <v>952.95434379577637</v>
      </c>
      <c r="O338" s="102">
        <v>950.22769451141357</v>
      </c>
      <c r="P338" s="102">
        <v>943.02758693695068</v>
      </c>
      <c r="Q338" s="102">
        <v>980.69518852233887</v>
      </c>
      <c r="R338" s="102">
        <v>990.93050384521484</v>
      </c>
      <c r="S338" s="102">
        <v>997.49441337585449</v>
      </c>
      <c r="T338" s="102">
        <v>1006.864476203919</v>
      </c>
      <c r="U338" s="102">
        <v>1020.730689048767</v>
      </c>
      <c r="V338" s="102">
        <v>1015.789845943451</v>
      </c>
      <c r="W338" s="102">
        <v>1016.872475147247</v>
      </c>
      <c r="X338" s="102">
        <v>998.07990980148315</v>
      </c>
      <c r="Y338" s="102">
        <v>996.0561203956604</v>
      </c>
      <c r="Z338" s="102">
        <v>989.87546539306641</v>
      </c>
      <c r="AA338" s="102">
        <v>990.60314130783081</v>
      </c>
      <c r="AB338" s="102">
        <v>991.90486574172974</v>
      </c>
    </row>
    <row r="339" spans="1:28">
      <c r="A339" s="85" t="s">
        <v>27</v>
      </c>
      <c r="B339" s="74" t="s">
        <v>46</v>
      </c>
      <c r="C339" s="104">
        <v>15553.8</v>
      </c>
      <c r="D339" s="105">
        <v>15693.2</v>
      </c>
      <c r="E339" s="104">
        <v>15763.5</v>
      </c>
      <c r="F339" s="104">
        <v>15921.4</v>
      </c>
      <c r="G339" s="104">
        <v>16126.7</v>
      </c>
      <c r="H339" s="105">
        <v>16264.4</v>
      </c>
      <c r="I339" s="104">
        <v>16536.8</v>
      </c>
      <c r="J339" s="104">
        <v>16780.2</v>
      </c>
      <c r="K339" s="105">
        <v>17003.5</v>
      </c>
      <c r="L339" s="105">
        <v>17299.8</v>
      </c>
      <c r="M339" s="105">
        <v>17831.400000000001</v>
      </c>
      <c r="N339" s="104">
        <v>17746.099999999999</v>
      </c>
      <c r="O339" s="104">
        <v>18855.699981689449</v>
      </c>
      <c r="P339" s="104">
        <v>19632.100021362308</v>
      </c>
      <c r="Q339" s="105">
        <v>20263.82008361816</v>
      </c>
      <c r="R339" s="104">
        <v>20998.270034790039</v>
      </c>
      <c r="S339" s="104">
        <v>21630.649932861332</v>
      </c>
      <c r="T339" s="104">
        <v>22280.919952392582</v>
      </c>
      <c r="U339" s="105">
        <v>22908.500152587891</v>
      </c>
      <c r="V339" s="105">
        <v>23106.729736328129</v>
      </c>
      <c r="W339" s="104">
        <v>23209.979965209961</v>
      </c>
      <c r="X339" s="104">
        <v>23280.440093994141</v>
      </c>
      <c r="Y339" s="104">
        <v>23281.390045166019</v>
      </c>
      <c r="Z339" s="104">
        <v>23043.369895935059</v>
      </c>
      <c r="AA339" s="104">
        <v>22813.589851379402</v>
      </c>
      <c r="AB339" s="104">
        <v>22767.130187988281</v>
      </c>
    </row>
    <row r="340" spans="1:28">
      <c r="A340" s="85" t="s">
        <v>43</v>
      </c>
      <c r="B340" s="74" t="s">
        <v>46</v>
      </c>
      <c r="C340" s="102">
        <v>4568</v>
      </c>
      <c r="D340" s="102">
        <v>4545</v>
      </c>
      <c r="E340" s="102">
        <v>4468</v>
      </c>
      <c r="F340" s="103">
        <v>4378</v>
      </c>
      <c r="G340" s="102">
        <v>4353</v>
      </c>
      <c r="H340" s="102">
        <v>4388</v>
      </c>
      <c r="I340" s="102">
        <v>4403</v>
      </c>
      <c r="J340" s="102">
        <v>4366</v>
      </c>
      <c r="K340" s="102">
        <v>4345</v>
      </c>
      <c r="L340" s="102">
        <v>4382</v>
      </c>
      <c r="M340" s="102">
        <v>4427.8999999999996</v>
      </c>
      <c r="N340" s="102">
        <v>4473</v>
      </c>
      <c r="O340" s="102">
        <v>4491.1000000000004</v>
      </c>
      <c r="P340" s="102">
        <v>4506.5</v>
      </c>
      <c r="Q340" s="103">
        <v>4518.8999999999996</v>
      </c>
      <c r="R340" s="102">
        <v>4629.6000000000004</v>
      </c>
      <c r="S340" s="102">
        <v>4678.5</v>
      </c>
      <c r="T340" s="102">
        <v>4750.3400000000011</v>
      </c>
      <c r="U340" s="102">
        <v>4797.49</v>
      </c>
      <c r="V340" s="102">
        <v>4797.6399999999994</v>
      </c>
      <c r="W340" s="102">
        <v>4824</v>
      </c>
      <c r="X340" s="102">
        <v>4884.8999999999996</v>
      </c>
      <c r="Y340" s="102">
        <v>4906.9000000000015</v>
      </c>
      <c r="Z340" s="102">
        <v>4960.3000106811523</v>
      </c>
      <c r="AA340" s="102">
        <v>5001.7999954223633</v>
      </c>
      <c r="AB340" s="102">
        <v>5039.5999526977539</v>
      </c>
    </row>
    <row r="341" spans="1:28">
      <c r="A341" s="85" t="s">
        <v>58</v>
      </c>
      <c r="B341" s="74" t="s">
        <v>46</v>
      </c>
      <c r="C341" s="104" t="s">
        <v>193</v>
      </c>
      <c r="D341" s="104">
        <v>3691.4270172119141</v>
      </c>
      <c r="E341" s="104">
        <v>3749.1450347900391</v>
      </c>
      <c r="F341" s="104">
        <v>3777.9939727783199</v>
      </c>
      <c r="G341" s="104">
        <v>3756.974014282227</v>
      </c>
      <c r="H341" s="104">
        <v>3779.5610160827641</v>
      </c>
      <c r="I341" s="104">
        <v>3818.9190216064449</v>
      </c>
      <c r="J341" s="104">
        <v>3829.4310111999512</v>
      </c>
      <c r="K341" s="104">
        <v>3876.4659996032719</v>
      </c>
      <c r="L341" s="104">
        <v>3879.6849594116211</v>
      </c>
      <c r="M341" s="104">
        <v>3880.7399940490718</v>
      </c>
      <c r="N341" s="104">
        <v>3936.1000213623051</v>
      </c>
      <c r="O341" s="104">
        <v>3984.2139663696289</v>
      </c>
      <c r="P341" s="104">
        <v>4026.057998657227</v>
      </c>
      <c r="Q341" s="104">
        <v>4043.2319946289058</v>
      </c>
      <c r="R341" s="104">
        <v>4071.157981872559</v>
      </c>
      <c r="S341" s="104">
        <v>4121.5850067138672</v>
      </c>
      <c r="T341" s="104">
        <v>4170.2280197143564</v>
      </c>
      <c r="U341" s="104">
        <v>4256.8150024414062</v>
      </c>
      <c r="V341" s="104">
        <v>4322.3369979858398</v>
      </c>
      <c r="W341" s="104">
        <v>4360.6069946289062</v>
      </c>
      <c r="X341" s="104">
        <v>4415.114990234375</v>
      </c>
      <c r="Y341" s="104">
        <v>4457.275016784668</v>
      </c>
      <c r="Z341" s="104">
        <v>4513.0690002441406</v>
      </c>
      <c r="AA341" s="104">
        <v>4580.4499969482422</v>
      </c>
      <c r="AB341" s="104">
        <v>4644.5060043334961</v>
      </c>
    </row>
    <row r="342" spans="1:28">
      <c r="A342" s="85" t="s">
        <v>59</v>
      </c>
      <c r="B342" s="74" t="s">
        <v>46</v>
      </c>
      <c r="C342" s="102">
        <v>19641</v>
      </c>
      <c r="D342" s="102">
        <v>20533</v>
      </c>
      <c r="E342" s="102">
        <v>20746</v>
      </c>
      <c r="F342" s="102">
        <v>19872</v>
      </c>
      <c r="G342" s="102">
        <v>21330</v>
      </c>
      <c r="H342" s="102">
        <v>21649</v>
      </c>
      <c r="I342" s="102">
        <v>22020</v>
      </c>
      <c r="J342" s="102">
        <v>22090</v>
      </c>
      <c r="K342" s="102">
        <v>22624</v>
      </c>
      <c r="L342" s="102">
        <v>23055</v>
      </c>
      <c r="M342" s="103">
        <v>22331</v>
      </c>
      <c r="N342" s="102">
        <v>22734</v>
      </c>
      <c r="O342" s="102">
        <v>23117</v>
      </c>
      <c r="P342" s="102">
        <v>22964</v>
      </c>
      <c r="Q342" s="102">
        <v>21378</v>
      </c>
      <c r="R342" s="102">
        <v>21849</v>
      </c>
      <c r="S342" s="102">
        <v>22202</v>
      </c>
      <c r="T342" s="102">
        <v>22575</v>
      </c>
      <c r="U342" s="102">
        <v>23241</v>
      </c>
      <c r="V342" s="102">
        <v>24165</v>
      </c>
      <c r="W342" s="102">
        <v>25042</v>
      </c>
      <c r="X342" s="102">
        <v>26066</v>
      </c>
      <c r="Y342" s="102">
        <v>26685</v>
      </c>
      <c r="Z342" s="102">
        <v>27600</v>
      </c>
      <c r="AA342" s="102">
        <v>28098</v>
      </c>
      <c r="AB342" s="102">
        <v>28931</v>
      </c>
    </row>
    <row r="343" spans="1:28">
      <c r="A343" s="85" t="s">
        <v>60</v>
      </c>
      <c r="B343" s="74" t="s">
        <v>46</v>
      </c>
      <c r="C343" s="104">
        <v>28325.142</v>
      </c>
      <c r="D343" s="104">
        <v>28081</v>
      </c>
      <c r="E343" s="104">
        <v>27802</v>
      </c>
      <c r="F343" s="105">
        <v>27658</v>
      </c>
      <c r="G343" s="104">
        <v>27613</v>
      </c>
      <c r="H343" s="104">
        <v>27567</v>
      </c>
      <c r="I343" s="104">
        <v>27701</v>
      </c>
      <c r="J343" s="104">
        <v>27805</v>
      </c>
      <c r="K343" s="104">
        <v>27765</v>
      </c>
      <c r="L343" s="104">
        <v>28032</v>
      </c>
      <c r="M343" s="104">
        <v>28273</v>
      </c>
      <c r="N343" s="104">
        <v>28346</v>
      </c>
      <c r="O343" s="104">
        <v>28853.777191162109</v>
      </c>
      <c r="P343" s="104">
        <v>29057.474914550781</v>
      </c>
      <c r="Q343" s="104">
        <v>29241.625823974609</v>
      </c>
      <c r="R343" s="104">
        <v>29543.042144775391</v>
      </c>
      <c r="S343" s="104">
        <v>30046.47222900391</v>
      </c>
      <c r="T343" s="104">
        <v>30220.41986083984</v>
      </c>
      <c r="U343" s="104">
        <v>30573.991394042969</v>
      </c>
      <c r="V343" s="104">
        <v>30666.69329833984</v>
      </c>
      <c r="W343" s="104">
        <v>30715.249206542969</v>
      </c>
      <c r="X343" s="104">
        <v>30961.428100585941</v>
      </c>
      <c r="Y343" s="104">
        <v>31162.303405761719</v>
      </c>
      <c r="Z343" s="104">
        <v>31296.42486572266</v>
      </c>
      <c r="AA343" s="104">
        <v>31512.501831054691</v>
      </c>
      <c r="AB343" s="104">
        <v>31605.5859375</v>
      </c>
    </row>
    <row r="344" spans="1:28">
      <c r="A344" s="85" t="s">
        <v>61</v>
      </c>
      <c r="B344" s="74" t="s">
        <v>46</v>
      </c>
      <c r="C344" s="102">
        <v>122390</v>
      </c>
      <c r="D344" s="102">
        <v>122933</v>
      </c>
      <c r="E344" s="102">
        <v>124631</v>
      </c>
      <c r="F344" s="102">
        <v>125763</v>
      </c>
      <c r="G344" s="103">
        <v>127223</v>
      </c>
      <c r="H344" s="102">
        <v>128483</v>
      </c>
      <c r="I344" s="102">
        <v>130117</v>
      </c>
      <c r="J344" s="102">
        <v>132409</v>
      </c>
      <c r="K344" s="102">
        <v>133827</v>
      </c>
      <c r="L344" s="102">
        <v>135363</v>
      </c>
      <c r="M344" s="103">
        <v>138271</v>
      </c>
      <c r="N344" s="102">
        <v>139351</v>
      </c>
      <c r="O344" s="102">
        <v>140394</v>
      </c>
      <c r="P344" s="102">
        <v>141717</v>
      </c>
      <c r="Q344" s="102">
        <v>142403</v>
      </c>
      <c r="R344" s="102">
        <v>144043</v>
      </c>
      <c r="S344" s="102">
        <v>145945</v>
      </c>
      <c r="T344" s="102">
        <v>147321</v>
      </c>
      <c r="U344" s="102">
        <v>148042</v>
      </c>
      <c r="V344" s="102">
        <v>147605</v>
      </c>
      <c r="W344" s="102">
        <v>147169</v>
      </c>
      <c r="X344" s="102">
        <v>146504</v>
      </c>
      <c r="Y344" s="102">
        <v>147246</v>
      </c>
      <c r="Z344" s="102">
        <v>147273</v>
      </c>
      <c r="AA344" s="102">
        <v>147565</v>
      </c>
      <c r="AB344" s="102">
        <v>148329</v>
      </c>
    </row>
    <row r="345" spans="1:28">
      <c r="A345" s="85" t="s">
        <v>254</v>
      </c>
      <c r="B345" s="74" t="s">
        <v>46</v>
      </c>
      <c r="C345" s="104">
        <v>401136.5106189035</v>
      </c>
      <c r="D345" s="104">
        <v>447077.55065338081</v>
      </c>
      <c r="E345" s="104">
        <v>471974.91616568621</v>
      </c>
      <c r="F345" s="104">
        <v>477948.15886444808</v>
      </c>
      <c r="G345" s="104">
        <v>489051.05042430182</v>
      </c>
      <c r="H345" s="104">
        <v>494534.27169885201</v>
      </c>
      <c r="I345" s="104">
        <v>505059.40457217011</v>
      </c>
      <c r="J345" s="104">
        <v>511222.34619679261</v>
      </c>
      <c r="K345" s="104">
        <v>515745.4282671056</v>
      </c>
      <c r="L345" s="104">
        <v>519606.17431273783</v>
      </c>
      <c r="M345" s="104">
        <v>526121.42330514488</v>
      </c>
      <c r="N345" s="104">
        <v>529167.51182630961</v>
      </c>
      <c r="O345" s="104">
        <v>534302.84587304574</v>
      </c>
      <c r="P345" s="104">
        <v>538116.50295985746</v>
      </c>
      <c r="Q345" s="104">
        <v>541501.17158637231</v>
      </c>
      <c r="R345" s="104">
        <v>548632.05618395482</v>
      </c>
      <c r="S345" s="104">
        <v>555505.06829784205</v>
      </c>
      <c r="T345" s="104">
        <v>560792.47442159697</v>
      </c>
      <c r="U345" s="104">
        <v>566276.23887146614</v>
      </c>
      <c r="V345" s="104">
        <v>568157.0593888273</v>
      </c>
      <c r="W345" s="104">
        <v>570994.51743696828</v>
      </c>
      <c r="X345" s="104">
        <v>569289.54438107437</v>
      </c>
      <c r="Y345" s="104">
        <v>576961.76758325251</v>
      </c>
      <c r="Z345" s="104">
        <v>579355.35435366631</v>
      </c>
      <c r="AA345" s="104">
        <v>581989.76947331429</v>
      </c>
      <c r="AB345" s="104">
        <v>585075.88264560699</v>
      </c>
    </row>
    <row r="346" spans="1:28">
      <c r="A346" s="75" t="s">
        <v>508</v>
      </c>
      <c r="B346" s="74" t="s">
        <v>46</v>
      </c>
      <c r="C346" s="102">
        <v>152893.89859668681</v>
      </c>
      <c r="D346" s="102">
        <v>162980.4204375071</v>
      </c>
      <c r="E346" s="102">
        <v>183868.83021073791</v>
      </c>
      <c r="F346" s="102">
        <v>187629.8100734934</v>
      </c>
      <c r="G346" s="102">
        <v>193899.5410219123</v>
      </c>
      <c r="H346" s="102">
        <v>195401.9027222438</v>
      </c>
      <c r="I346" s="102">
        <v>196583.24237949739</v>
      </c>
      <c r="J346" s="102">
        <v>197502.2523417816</v>
      </c>
      <c r="K346" s="102">
        <v>199161.8324483801</v>
      </c>
      <c r="L346" s="102">
        <v>200519.42155114099</v>
      </c>
      <c r="M346" s="102">
        <v>203103.4830804287</v>
      </c>
      <c r="N346" s="102">
        <v>203942.66456477399</v>
      </c>
      <c r="O346" s="102">
        <v>206194.80718777361</v>
      </c>
      <c r="P346" s="102">
        <v>207846.85797484161</v>
      </c>
      <c r="Q346" s="102">
        <v>209782.47759914401</v>
      </c>
      <c r="R346" s="102">
        <v>212730.44249721771</v>
      </c>
      <c r="S346" s="102">
        <v>214952.30405211449</v>
      </c>
      <c r="T346" s="102">
        <v>216488.40513735631</v>
      </c>
      <c r="U346" s="102">
        <v>218680.70273749399</v>
      </c>
      <c r="V346" s="102">
        <v>219404.23507236</v>
      </c>
      <c r="W346" s="102">
        <v>219437.0234336867</v>
      </c>
      <c r="X346" s="102">
        <v>219099.99608352809</v>
      </c>
      <c r="Y346" s="102">
        <v>220370.2806960459</v>
      </c>
      <c r="Z346" s="102">
        <v>220749.73905682561</v>
      </c>
      <c r="AA346" s="102">
        <v>222001.42891573909</v>
      </c>
      <c r="AB346" s="102">
        <v>222292.4860415459</v>
      </c>
    </row>
    <row r="347" spans="1:28">
      <c r="A347" s="75" t="s">
        <v>509</v>
      </c>
      <c r="B347" s="74" t="s">
        <v>46</v>
      </c>
      <c r="C347" s="104">
        <v>152076.769593162</v>
      </c>
      <c r="D347" s="104">
        <v>162178.26543586681</v>
      </c>
      <c r="E347" s="104">
        <v>161726.76822</v>
      </c>
      <c r="F347" s="104">
        <v>160870.51595999999</v>
      </c>
      <c r="G347" s="104">
        <v>164967.34484999999</v>
      </c>
      <c r="H347" s="104">
        <v>165461.35996</v>
      </c>
      <c r="I347" s="104">
        <v>166639.95366999999</v>
      </c>
      <c r="J347" s="104">
        <v>167560.74825999999</v>
      </c>
      <c r="K347" s="104">
        <v>169234.20485068121</v>
      </c>
      <c r="L347" s="104">
        <v>170379.25340692111</v>
      </c>
      <c r="M347" s="104">
        <v>171687.48953913161</v>
      </c>
      <c r="N347" s="104">
        <v>172438.35601104589</v>
      </c>
      <c r="O347" s="104">
        <v>174847.53645585731</v>
      </c>
      <c r="P347" s="104">
        <v>176721.66239474059</v>
      </c>
      <c r="Q347" s="104">
        <v>178530.17136754989</v>
      </c>
      <c r="R347" s="104">
        <v>181254.28717461819</v>
      </c>
      <c r="S347" s="104">
        <v>183531.2531936169</v>
      </c>
      <c r="T347" s="104">
        <v>185165.77698960539</v>
      </c>
      <c r="U347" s="104">
        <v>187139.0840290093</v>
      </c>
      <c r="V347" s="104">
        <v>187588.99630977149</v>
      </c>
      <c r="W347" s="104">
        <v>187785.42838233709</v>
      </c>
      <c r="X347" s="104">
        <v>187420.984610641</v>
      </c>
      <c r="Y347" s="104">
        <v>188486.37497240919</v>
      </c>
      <c r="Z347" s="104">
        <v>188798.572196722</v>
      </c>
      <c r="AA347" s="104">
        <v>189915.25091314319</v>
      </c>
      <c r="AB347" s="104">
        <v>190165.67330217361</v>
      </c>
    </row>
    <row r="348" spans="1:28">
      <c r="A348" s="75" t="s">
        <v>510</v>
      </c>
      <c r="B348" s="74" t="s">
        <v>46</v>
      </c>
      <c r="C348" s="102">
        <v>152893.89859668681</v>
      </c>
      <c r="D348" s="102">
        <v>162980.4204375071</v>
      </c>
      <c r="E348" s="102">
        <v>183868.83021073791</v>
      </c>
      <c r="F348" s="102">
        <v>187629.8100734934</v>
      </c>
      <c r="G348" s="102">
        <v>193899.5410219123</v>
      </c>
      <c r="H348" s="102">
        <v>195401.9027222438</v>
      </c>
      <c r="I348" s="102">
        <v>196583.24237949739</v>
      </c>
      <c r="J348" s="102">
        <v>197502.2523417816</v>
      </c>
      <c r="K348" s="102">
        <v>199161.8324483801</v>
      </c>
      <c r="L348" s="102">
        <v>200519.42155114099</v>
      </c>
      <c r="M348" s="102">
        <v>218939.09910176389</v>
      </c>
      <c r="N348" s="102">
        <v>219658.96655137901</v>
      </c>
      <c r="O348" s="102">
        <v>223048.6039291847</v>
      </c>
      <c r="P348" s="102">
        <v>224207.9620559359</v>
      </c>
      <c r="Q348" s="102">
        <v>226321.24430209401</v>
      </c>
      <c r="R348" s="102">
        <v>229165.32513433101</v>
      </c>
      <c r="S348" s="102">
        <v>231637.47754758599</v>
      </c>
      <c r="T348" s="102">
        <v>233338.65607887131</v>
      </c>
      <c r="U348" s="102">
        <v>235570.4497065382</v>
      </c>
      <c r="V348" s="102">
        <v>236278.8270550227</v>
      </c>
      <c r="W348" s="102">
        <v>235728.3544412269</v>
      </c>
      <c r="X348" s="102">
        <v>235091.1463517847</v>
      </c>
      <c r="Y348" s="102">
        <v>236394.1813774223</v>
      </c>
      <c r="Z348" s="102">
        <v>236761.7889424563</v>
      </c>
      <c r="AA348" s="102">
        <v>238119.73535311219</v>
      </c>
      <c r="AB348" s="102">
        <v>238342.81954431531</v>
      </c>
    </row>
    <row r="352" spans="1:28">
      <c r="A352" s="94" t="e">
        <f ca="1">DotStatQuery(B352)</f>
        <v>#NAME?</v>
      </c>
      <c r="B352" s="94" t="s">
        <v>543</v>
      </c>
    </row>
  </sheetData>
  <mergeCells count="77">
    <mergeCell ref="A54:B54"/>
    <mergeCell ref="C54:AB54"/>
    <mergeCell ref="A2:B2"/>
    <mergeCell ref="C2:AB2"/>
    <mergeCell ref="A3:B3"/>
    <mergeCell ref="C3:AB3"/>
    <mergeCell ref="A4:B4"/>
    <mergeCell ref="C4:AB4"/>
    <mergeCell ref="A5:B5"/>
    <mergeCell ref="C5:AB5"/>
    <mergeCell ref="A6:B6"/>
    <mergeCell ref="C6:AB6"/>
    <mergeCell ref="A7:B7"/>
    <mergeCell ref="A105:B105"/>
    <mergeCell ref="C105:AB105"/>
    <mergeCell ref="A55:B55"/>
    <mergeCell ref="C55:AB55"/>
    <mergeCell ref="A56:B56"/>
    <mergeCell ref="C56:AB56"/>
    <mergeCell ref="A57:B57"/>
    <mergeCell ref="C57:AB57"/>
    <mergeCell ref="A58:B58"/>
    <mergeCell ref="C58:AB58"/>
    <mergeCell ref="A59:B59"/>
    <mergeCell ref="A104:B104"/>
    <mergeCell ref="C104:AB104"/>
    <mergeCell ref="A106:B106"/>
    <mergeCell ref="C106:AB106"/>
    <mergeCell ref="A107:B107"/>
    <mergeCell ref="C107:AB107"/>
    <mergeCell ref="A108:B108"/>
    <mergeCell ref="C108:AB108"/>
    <mergeCell ref="A203:B203"/>
    <mergeCell ref="C203:AB203"/>
    <mergeCell ref="A109:B109"/>
    <mergeCell ref="A154:B154"/>
    <mergeCell ref="C154:AB154"/>
    <mergeCell ref="A155:B155"/>
    <mergeCell ref="C155:AB155"/>
    <mergeCell ref="A156:B156"/>
    <mergeCell ref="C156:AB156"/>
    <mergeCell ref="A157:B157"/>
    <mergeCell ref="C157:AB157"/>
    <mergeCell ref="A158:B158"/>
    <mergeCell ref="C158:AB158"/>
    <mergeCell ref="A159:B159"/>
    <mergeCell ref="A254:B254"/>
    <mergeCell ref="C254:AB254"/>
    <mergeCell ref="A204:B204"/>
    <mergeCell ref="C204:AB204"/>
    <mergeCell ref="A205:B205"/>
    <mergeCell ref="C205:AB205"/>
    <mergeCell ref="A206:B206"/>
    <mergeCell ref="C206:AB206"/>
    <mergeCell ref="A207:B207"/>
    <mergeCell ref="C207:AB207"/>
    <mergeCell ref="A208:B208"/>
    <mergeCell ref="A253:B253"/>
    <mergeCell ref="C253:AB253"/>
    <mergeCell ref="A305:B305"/>
    <mergeCell ref="C305:AB305"/>
    <mergeCell ref="A255:B255"/>
    <mergeCell ref="C255:AB255"/>
    <mergeCell ref="A256:B256"/>
    <mergeCell ref="C256:AB256"/>
    <mergeCell ref="A257:B257"/>
    <mergeCell ref="C257:AB257"/>
    <mergeCell ref="A258:B258"/>
    <mergeCell ref="A303:B303"/>
    <mergeCell ref="C303:AB303"/>
    <mergeCell ref="A304:B304"/>
    <mergeCell ref="C304:AB304"/>
    <mergeCell ref="A306:B306"/>
    <mergeCell ref="C306:AB306"/>
    <mergeCell ref="A307:B307"/>
    <mergeCell ref="C307:AB307"/>
    <mergeCell ref="A308:B308"/>
  </mergeCells>
  <hyperlinks>
    <hyperlink ref="A153" r:id="rId1" tooltip="Click once to display linked information. Click and hold to select this cell." display="http://stats.oecd.org/OECDStat_Metadata/ShowMetadata.ashx?Dataset=LFS_D&amp;ShowOnWeb=true&amp;Lang=en"/>
    <hyperlink ref="A161" r:id="rId2" tooltip="Click once to display linked information. Click and hold to select this cell." display="http://stats.oecd.org/OECDStat_Metadata/ShowMetadata.ashx?Dataset=LFS_D&amp;Coords=[COUNTRY].[AUS]&amp;ShowOnWeb=true&amp;Lang=en"/>
    <hyperlink ref="N161" r:id="rId3" tooltip="Click once to display linked information. Click and hold to select this cell." display="http://stats.oecd.org/OECDStat_Metadata/ShowMetadata.ashx?Dataset=LFS_D&amp;Coords=[SERIES].[U],[SEX].[MW],[AGE].[1564],[FREQUENCY].[A],[COUNTRY].[AUS],[TIME].[2001]&amp;ShowOnWeb=true"/>
    <hyperlink ref="A162" r:id="rId4" tooltip="Click once to display linked information. Click and hold to select this cell." display="http://stats.oecd.org/OECDStat_Metadata/ShowMetadata.ashx?Dataset=LFS_D&amp;Coords=[COUNTRY].[AUT]&amp;ShowOnWeb=true&amp;Lang=en"/>
    <hyperlink ref="L162" r:id="rId5" tooltip="Click once to display linked information. Click and hold to select this cell." display="http://stats.oecd.org/OECDStat_Metadata/ShowMetadata.ashx?Dataset=LFS_D&amp;Coords=[SERIES].[U],[SEX].[MW],[AGE].[1564],[FREQUENCY].[A],[COUNTRY].[AUT],[TIME].[1999]&amp;ShowOnWeb=true"/>
    <hyperlink ref="M162" r:id="rId6" tooltip="Click once to display linked information. Click and hold to select this cell." display="http://stats.oecd.org/OECDStat_Metadata/ShowMetadata.ashx?Dataset=LFS_D&amp;Coords=[SERIES].[U],[SEX].[MW],[AGE].[1564],[FREQUENCY].[A],[COUNTRY].[AUT],[TIME].[2000]&amp;ShowOnWeb=true"/>
    <hyperlink ref="P162" r:id="rId7" tooltip="Click once to display linked information. Click and hold to select this cell." display="http://stats.oecd.org/OECDStat_Metadata/ShowMetadata.ashx?Dataset=LFS_D&amp;Coords=[SERIES].[U],[SEX].[MW],[AGE].[1564],[FREQUENCY].[A],[COUNTRY].[AUT],[TIME].[2003]&amp;ShowOnWeb=true"/>
    <hyperlink ref="A163" r:id="rId8" tooltip="Click once to display linked information. Click and hold to select this cell." display="http://stats.oecd.org/OECDStat_Metadata/ShowMetadata.ashx?Dataset=LFS_D&amp;Coords=[COUNTRY].[BEL]&amp;ShowOnWeb=true&amp;Lang=en"/>
    <hyperlink ref="E163" r:id="rId9" tooltip="Click once to display linked information. Click and hold to select this cell." display="http://stats.oecd.org/OECDStat_Metadata/ShowMetadata.ashx?Dataset=LFS_D&amp;Coords=[SERIES].[U],[SEX].[MW],[AGE].[1564],[FREQUENCY].[A],[COUNTRY].[BEL],[TIME].[1992]&amp;ShowOnWeb=true"/>
    <hyperlink ref="K163" r:id="rId10" tooltip="Click once to display linked information. Click and hold to select this cell." display="http://stats.oecd.org/OECDStat_Metadata/ShowMetadata.ashx?Dataset=LFS_D&amp;Coords=[SERIES].[U],[SEX].[MW],[AGE].[1564],[FREQUENCY].[A],[COUNTRY].[BEL],[TIME].[1998]&amp;ShowOnWeb=true"/>
    <hyperlink ref="L163" r:id="rId11" tooltip="Click once to display linked information. Click and hold to select this cell." display="http://stats.oecd.org/OECDStat_Metadata/ShowMetadata.ashx?Dataset=LFS_D&amp;Coords=[SERIES].[U],[SEX].[MW],[AGE].[1564],[FREQUENCY].[A],[COUNTRY].[BEL],[TIME].[1999]&amp;ShowOnWeb=true"/>
    <hyperlink ref="A164" r:id="rId12" tooltip="Click once to display linked information. Click and hold to select this cell." display="http://stats.oecd.org/OECDStat_Metadata/ShowMetadata.ashx?Dataset=LFS_D&amp;Coords=[COUNTRY].[CAN]&amp;ShowOnWeb=true&amp;Lang=en"/>
    <hyperlink ref="A165" r:id="rId13" tooltip="Click once to display linked information. Click and hold to select this cell." display="http://stats.oecd.org/OECDStat_Metadata/ShowMetadata.ashx?Dataset=LFS_D&amp;Coords=[COUNTRY].[CHL]&amp;ShowOnWeb=true&amp;Lang=en"/>
    <hyperlink ref="A166" r:id="rId14" tooltip="Click once to display linked information. Click and hold to select this cell." display="http://stats.oecd.org/OECDStat_Metadata/ShowMetadata.ashx?Dataset=LFS_D&amp;Coords=[COUNTRY].[CZE]&amp;ShowOnWeb=true&amp;Lang=en"/>
    <hyperlink ref="I166" r:id="rId15" tooltip="Click once to display linked information. Click and hold to select this cell." display="http://stats.oecd.org/OECDStat_Metadata/ShowMetadata.ashx?Dataset=LFS_D&amp;Coords=[SERIES].[U],[SEX].[MW],[AGE].[1564],[FREQUENCY].[A],[COUNTRY].[CZE],[TIME].[1996]&amp;ShowOnWeb=true"/>
    <hyperlink ref="J166" r:id="rId16" tooltip="Click once to display linked information. Click and hold to select this cell." display="http://stats.oecd.org/OECDStat_Metadata/ShowMetadata.ashx?Dataset=LFS_D&amp;Coords=[SERIES].[U],[SEX].[MW],[AGE].[1564],[FREQUENCY].[A],[COUNTRY].[CZE],[TIME].[1997]&amp;ShowOnWeb=true"/>
    <hyperlink ref="A167" r:id="rId17" tooltip="Click once to display linked information. Click and hold to select this cell." display="http://stats.oecd.org/OECDStat_Metadata/ShowMetadata.ashx?Dataset=LFS_D&amp;Coords=[COUNTRY].[DNK]&amp;ShowOnWeb=true&amp;Lang=en"/>
    <hyperlink ref="E167" r:id="rId18" tooltip="Click once to display linked information. Click and hold to select this cell." display="http://stats.oecd.org/OECDStat_Metadata/ShowMetadata.ashx?Dataset=LFS_D&amp;Coords=[SERIES].[U],[SEX].[MW],[AGE].[1564],[FREQUENCY].[A],[COUNTRY].[DNK],[TIME].[1992]&amp;ShowOnWeb=true"/>
    <hyperlink ref="A168" r:id="rId19" tooltip="Click once to display linked information. Click and hold to select this cell." display="http://stats.oecd.org/OECDStat_Metadata/ShowMetadata.ashx?Dataset=LFS_D&amp;Coords=[COUNTRY].[EST]&amp;ShowOnWeb=true&amp;Lang=en"/>
    <hyperlink ref="J168" r:id="rId20" tooltip="Click once to display linked information. Click and hold to select this cell." display="http://stats.oecd.org/OECDStat_Metadata/ShowMetadata.ashx?Dataset=LFS_D&amp;Coords=[SERIES].[U],[SEX].[MW],[AGE].[1564],[FREQUENCY].[A],[COUNTRY].[EST],[TIME].[1997]&amp;ShowOnWeb=true"/>
    <hyperlink ref="M168" r:id="rId21" tooltip="Click once to display linked information. Click and hold to select this cell." display="http://stats.oecd.org/OECDStat_Metadata/ShowMetadata.ashx?Dataset=LFS_D&amp;Coords=[SERIES].[U],[SEX].[MW],[AGE].[1564],[FREQUENCY].[A],[COUNTRY].[EST],[TIME].[2000]&amp;ShowOnWeb=true"/>
    <hyperlink ref="A169" r:id="rId22" tooltip="Click once to display linked information. Click and hold to select this cell." display="http://stats.oecd.org/OECDStat_Metadata/ShowMetadata.ashx?Dataset=LFS_D&amp;Coords=[COUNTRY].[FIN]&amp;ShowOnWeb=true&amp;Lang=en"/>
    <hyperlink ref="L169" r:id="rId23" tooltip="Click once to display linked information. Click and hold to select this cell." display="http://stats.oecd.org/OECDStat_Metadata/ShowMetadata.ashx?Dataset=LFS_D&amp;Coords=[SERIES].[U],[SEX].[MW],[AGE].[1564],[FREQUENCY].[A],[COUNTRY].[FIN],[TIME].[1999]&amp;ShowOnWeb=true"/>
    <hyperlink ref="A170" r:id="rId24" tooltip="Click once to display linked information. Click and hold to select this cell." display="http://stats.oecd.org/OECDStat_Metadata/ShowMetadata.ashx?Dataset=LFS_D&amp;Coords=[COUNTRY].[FRA]&amp;ShowOnWeb=true&amp;Lang=en"/>
    <hyperlink ref="O170" r:id="rId25" tooltip="Click once to display linked information. Click and hold to select this cell." display="http://stats.oecd.org/OECDStat_Metadata/ShowMetadata.ashx?Dataset=LFS_D&amp;Coords=[SERIES].[U],[SEX].[MW],[AGE].[1564],[FREQUENCY].[A],[COUNTRY].[FRA],[TIME].[2002]&amp;ShowOnWeb=true"/>
    <hyperlink ref="A171" r:id="rId26" tooltip="Click once to display linked information. Click and hold to select this cell." display="http://stats.oecd.org/OECDStat_Metadata/ShowMetadata.ashx?Dataset=LFS_D&amp;Coords=[COUNTRY].[DEU]&amp;ShowOnWeb=true&amp;Lang=en"/>
    <hyperlink ref="D171" r:id="rId27" tooltip="Click once to display linked information. Click and hold to select this cell." display="http://stats.oecd.org/OECDStat_Metadata/ShowMetadata.ashx?Dataset=LFS_D&amp;Coords=[SERIES].[U],[SEX].[MW],[AGE].[1564],[FREQUENCY].[A],[COUNTRY].[DEU],[TIME].[1991]&amp;ShowOnWeb=true"/>
    <hyperlink ref="K171" r:id="rId28" tooltip="Click once to display linked information. Click and hold to select this cell." display="http://stats.oecd.org/OECDStat_Metadata/ShowMetadata.ashx?Dataset=LFS_D&amp;Coords=[SERIES].[U],[SEX].[MW],[AGE].[1564],[FREQUENCY].[A],[COUNTRY].[DEU],[TIME].[1998]&amp;ShowOnWeb=true"/>
    <hyperlink ref="Q171" r:id="rId29" tooltip="Click once to display linked information. Click and hold to select this cell." display="http://stats.oecd.org/OECDStat_Metadata/ShowMetadata.ashx?Dataset=LFS_D&amp;Coords=[SERIES].[U],[SEX].[MW],[AGE].[1564],[FREQUENCY].[A],[COUNTRY].[DEU],[TIME].[2004]&amp;ShowOnWeb=true"/>
    <hyperlink ref="W171" r:id="rId30" tooltip="Click once to display linked information. Click and hold to select this cell." display="http://stats.oecd.org/OECDStat_Metadata/ShowMetadata.ashx?Dataset=LFS_D&amp;Coords=[SERIES].[U],[SEX].[MW],[AGE].[1564],[FREQUENCY].[A],[COUNTRY].[DEU],[TIME].[2010]&amp;ShowOnWeb=true"/>
    <hyperlink ref="A172" r:id="rId31" tooltip="Click once to display linked information. Click and hold to select this cell." display="http://stats.oecd.org/OECDStat_Metadata/ShowMetadata.ashx?Dataset=LFS_D&amp;Coords=[COUNTRY].[GRC]&amp;ShowOnWeb=true&amp;Lang=en"/>
    <hyperlink ref="E172" r:id="rId32" tooltip="Click once to display linked information. Click and hold to select this cell." display="http://stats.oecd.org/OECDStat_Metadata/ShowMetadata.ashx?Dataset=LFS_D&amp;Coords=[SERIES].[U],[SEX].[MW],[AGE].[1564],[FREQUENCY].[A],[COUNTRY].[GRC],[TIME].[1992]&amp;ShowOnWeb=true"/>
    <hyperlink ref="J172" r:id="rId33" tooltip="Click once to display linked information. Click and hold to select this cell." display="http://stats.oecd.org/OECDStat_Metadata/ShowMetadata.ashx?Dataset=LFS_D&amp;Coords=[SERIES].[U],[SEX].[MW],[AGE].[1564],[FREQUENCY].[A],[COUNTRY].[GRC],[TIME].[1997]&amp;ShowOnWeb=true"/>
    <hyperlink ref="A173" r:id="rId34" tooltip="Click once to display linked information. Click and hold to select this cell." display="http://stats.oecd.org/OECDStat_Metadata/ShowMetadata.ashx?Dataset=LFS_D&amp;Coords=[COUNTRY].[HUN]&amp;ShowOnWeb=true&amp;Lang=en"/>
    <hyperlink ref="G173" r:id="rId35" tooltip="Click once to display linked information. Click and hold to select this cell." display="http://stats.oecd.org/OECDStat_Metadata/ShowMetadata.ashx?Dataset=LFS_D&amp;Coords=[SERIES].[U],[SEX].[MW],[AGE].[1564],[FREQUENCY].[A],[COUNTRY].[HUN],[TIME].[1994]&amp;ShowOnWeb=true"/>
    <hyperlink ref="O173" r:id="rId36" tooltip="Click once to display linked information. Click and hold to select this cell." display="http://stats.oecd.org/OECDStat_Metadata/ShowMetadata.ashx?Dataset=LFS_D&amp;Coords=[SERIES].[U],[SEX].[MW],[AGE].[1564],[FREQUENCY].[A],[COUNTRY].[HUN],[TIME].[2002]&amp;ShowOnWeb=true"/>
    <hyperlink ref="A174" r:id="rId37" tooltip="Click once to display linked information. Click and hold to select this cell." display="http://stats.oecd.org/OECDStat_Metadata/ShowMetadata.ashx?Dataset=LFS_D&amp;Coords=[COUNTRY].[ISL]&amp;ShowOnWeb=true&amp;Lang=en"/>
    <hyperlink ref="D174" r:id="rId38" tooltip="Click once to display linked information. Click and hold to select this cell." display="http://stats.oecd.org/OECDStat_Metadata/ShowMetadata.ashx?Dataset=LFS_D&amp;Coords=[SERIES].[U],[SEX].[MW],[AGE].[1564],[FREQUENCY].[A],[COUNTRY].[ISL],[TIME].[1991]&amp;ShowOnWeb=true"/>
    <hyperlink ref="N174" r:id="rId39" tooltip="Click once to display linked information. Click and hold to select this cell." display="http://stats.oecd.org/OECDStat_Metadata/ShowMetadata.ashx?Dataset=LFS_D&amp;Coords=[SERIES].[U],[SEX].[MW],[AGE].[1564],[FREQUENCY].[A],[COUNTRY].[ISL],[TIME].[2001]&amp;ShowOnWeb=true"/>
    <hyperlink ref="P174" r:id="rId40" tooltip="Click once to display linked information. Click and hold to select this cell." display="http://stats.oecd.org/OECDStat_Metadata/ShowMetadata.ashx?Dataset=LFS_D&amp;Coords=[SERIES].[U],[SEX].[MW],[AGE].[1564],[FREQUENCY].[A],[COUNTRY].[ISL],[TIME].[2003]&amp;ShowOnWeb=true"/>
    <hyperlink ref="A175" r:id="rId41" tooltip="Click once to display linked information. Click and hold to select this cell." display="http://stats.oecd.org/OECDStat_Metadata/ShowMetadata.ashx?Dataset=LFS_D&amp;Coords=[COUNTRY].[IRL]&amp;ShowOnWeb=true&amp;Lang=en"/>
    <hyperlink ref="J175" r:id="rId42" tooltip="Click once to display linked information. Click and hold to select this cell." display="http://stats.oecd.org/OECDStat_Metadata/ShowMetadata.ashx?Dataset=LFS_D&amp;Coords=[SERIES].[U],[SEX].[MW],[AGE].[1564],[FREQUENCY].[A],[COUNTRY].[IRL],[TIME].[1997]&amp;ShowOnWeb=true"/>
    <hyperlink ref="K175" r:id="rId43" tooltip="Click once to display linked information. Click and hold to select this cell." display="http://stats.oecd.org/OECDStat_Metadata/ShowMetadata.ashx?Dataset=LFS_D&amp;Coords=[SERIES].[U],[SEX].[MW],[AGE].[1564],[FREQUENCY].[A],[COUNTRY].[IRL],[TIME].[1998]&amp;ShowOnWeb=true"/>
    <hyperlink ref="A176" r:id="rId44" tooltip="Click once to display linked information. Click and hold to select this cell." display="http://stats.oecd.org/OECDStat_Metadata/ShowMetadata.ashx?Dataset=LFS_D&amp;Coords=[COUNTRY].[ISR]&amp;ShowOnWeb=true&amp;Lang=en"/>
    <hyperlink ref="A177" r:id="rId45" tooltip="Click once to display linked information. Click and hold to select this cell." display="http://stats.oecd.org/OECDStat_Metadata/ShowMetadata.ashx?Dataset=LFS_D&amp;Coords=[COUNTRY].[ITA]&amp;ShowOnWeb=true&amp;Lang=en"/>
    <hyperlink ref="F177" r:id="rId46" tooltip="Click once to display linked information. Click and hold to select this cell." display="http://stats.oecd.org/OECDStat_Metadata/ShowMetadata.ashx?Dataset=LFS_D&amp;Coords=[SERIES].[U],[SEX].[MW],[AGE].[1564],[FREQUENCY].[A],[COUNTRY].[ITA],[TIME].[1993]&amp;ShowOnWeb=true"/>
    <hyperlink ref="P177" r:id="rId47" tooltip="Click once to display linked information. Click and hold to select this cell." display="http://stats.oecd.org/OECDStat_Metadata/ShowMetadata.ashx?Dataset=LFS_D&amp;Coords=[SERIES].[U],[SEX].[MW],[AGE].[1564],[FREQUENCY].[A],[COUNTRY].[ITA],[TIME].[2003]&amp;ShowOnWeb=true"/>
    <hyperlink ref="Q177" r:id="rId48" tooltip="Click once to display linked information. Click and hold to select this cell." display="http://stats.oecd.org/OECDStat_Metadata/ShowMetadata.ashx?Dataset=LFS_D&amp;Coords=[SERIES].[U],[SEX].[MW],[AGE].[1564],[FREQUENCY].[A],[COUNTRY].[ITA],[TIME].[2004]&amp;ShowOnWeb=true"/>
    <hyperlink ref="A178" r:id="rId49" tooltip="Click once to display linked information. Click and hold to select this cell." display="http://stats.oecd.org/OECDStat_Metadata/ShowMetadata.ashx?Dataset=LFS_D&amp;Coords=[COUNTRY].[JPN]&amp;ShowOnWeb=true&amp;Lang=en"/>
    <hyperlink ref="A179" r:id="rId50" tooltip="Click once to display linked information. Click and hold to select this cell." display="http://stats.oecd.org/OECDStat_Metadata/ShowMetadata.ashx?Dataset=LFS_D&amp;Coords=[COUNTRY].[KOR]&amp;ShowOnWeb=true&amp;Lang=en"/>
    <hyperlink ref="L179" r:id="rId51" tooltip="Click once to display linked information. Click and hold to select this cell." display="http://stats.oecd.org/OECDStat_Metadata/ShowMetadata.ashx?Dataset=LFS_D&amp;Coords=[SERIES].[U],[SEX].[MW],[AGE].[1564],[FREQUENCY].[A],[COUNTRY].[KOR],[TIME].[1999]&amp;ShowOnWeb=true"/>
    <hyperlink ref="R179" r:id="rId52" tooltip="Click once to display linked information. Click and hold to select this cell." display="http://stats.oecd.org/OECDStat_Metadata/ShowMetadata.ashx?Dataset=LFS_D&amp;Coords=[SERIES].[U],[SEX].[MW],[AGE].[1564],[FREQUENCY].[A],[COUNTRY].[KOR],[TIME].[2005]&amp;ShowOnWeb=true"/>
    <hyperlink ref="A181" r:id="rId53" tooltip="Click once to display linked information. Click and hold to select this cell." display="http://stats.oecd.org/OECDStat_Metadata/ShowMetadata.ashx?Dataset=LFS_D&amp;Coords=[COUNTRY].[LUX]&amp;ShowOnWeb=true&amp;Lang=en"/>
    <hyperlink ref="E181" r:id="rId54" tooltip="Click once to display linked information. Click and hold to select this cell." display="http://stats.oecd.org/OECDStat_Metadata/ShowMetadata.ashx?Dataset=LFS_D&amp;Coords=[SERIES].[U],[SEX].[MW],[AGE].[1564],[FREQUENCY].[A],[COUNTRY].[LUX],[TIME].[1992]&amp;ShowOnWeb=true"/>
    <hyperlink ref="O181" r:id="rId55" tooltip="Click once to display linked information. Click and hold to select this cell." display="http://stats.oecd.org/OECDStat_Metadata/ShowMetadata.ashx?Dataset=LFS_D&amp;Coords=[SERIES].[U],[SEX].[MW],[AGE].[1564],[FREQUENCY].[A],[COUNTRY].[LUX],[TIME].[2002]&amp;ShowOnWeb=true"/>
    <hyperlink ref="P181" r:id="rId56" tooltip="Click once to display linked information. Click and hold to select this cell." display="http://stats.oecd.org/OECDStat_Metadata/ShowMetadata.ashx?Dataset=LFS_D&amp;Coords=[SERIES].[U],[SEX].[MW],[AGE].[1564],[FREQUENCY].[A],[COUNTRY].[LUX],[TIME].[2003]&amp;ShowOnWeb=true"/>
    <hyperlink ref="A182" r:id="rId57" tooltip="Click once to display linked information. Click and hold to select this cell." display="http://stats.oecd.org/OECDStat_Metadata/ShowMetadata.ashx?Dataset=LFS_D&amp;Coords=[COUNTRY].[MEX]&amp;ShowOnWeb=true&amp;Lang=en"/>
    <hyperlink ref="E182" r:id="rId58" tooltip="Click once to display linked information. Click and hold to select this cell." display="http://stats.oecd.org/OECDStat_Metadata/ShowMetadata.ashx?Dataset=LFS_D&amp;Coords=[SERIES].[U],[SEX].[MW],[AGE].[1564],[FREQUENCY].[A],[COUNTRY].[MEX],[TIME].[1992]&amp;ShowOnWeb=true"/>
    <hyperlink ref="G182" r:id="rId59" tooltip="Click once to display linked information. Click and hold to select this cell." display="http://stats.oecd.org/OECDStat_Metadata/ShowMetadata.ashx?Dataset=LFS_D&amp;Coords=[SERIES].[U],[SEX].[MW],[AGE].[1564],[FREQUENCY].[A],[COUNTRY].[MEX],[TIME].[1994]&amp;ShowOnWeb=true"/>
    <hyperlink ref="M182" r:id="rId60" tooltip="Click once to display linked information. Click and hold to select this cell." display="http://stats.oecd.org/OECDStat_Metadata/ShowMetadata.ashx?Dataset=LFS_D&amp;Coords=[SERIES].[U],[SEX].[MW],[AGE].[1564],[FREQUENCY].[A],[COUNTRY].[MEX],[TIME].[2000]&amp;ShowOnWeb=true"/>
    <hyperlink ref="A183" r:id="rId61" tooltip="Click once to display linked information. Click and hold to select this cell." display="http://stats.oecd.org/OECDStat_Metadata/ShowMetadata.ashx?Dataset=LFS_D&amp;Coords=[COUNTRY].[NLD]&amp;ShowOnWeb=true&amp;Lang=en"/>
    <hyperlink ref="A184" r:id="rId62" tooltip="Click once to display linked information. Click and hold to select this cell." display="http://stats.oecd.org/OECDStat_Metadata/ShowMetadata.ashx?Dataset=LFS_D&amp;Coords=[COUNTRY].[NZL]&amp;ShowOnWeb=true&amp;Lang=en"/>
    <hyperlink ref="K184" r:id="rId63" tooltip="Click once to display linked information. Click and hold to select this cell." display="http://stats.oecd.org/OECDStat_Metadata/ShowMetadata.ashx?Dataset=LFS_D&amp;Coords=[SERIES].[U],[SEX].[MW],[AGE].[1564],[FREQUENCY].[A],[COUNTRY].[NZL],[TIME].[1998]&amp;ShowOnWeb=true"/>
    <hyperlink ref="A185" r:id="rId64" tooltip="Click once to display linked information. Click and hold to select this cell." display="http://stats.oecd.org/OECDStat_Metadata/ShowMetadata.ashx?Dataset=LFS_D&amp;Coords=[COUNTRY].[NOR]&amp;ShowOnWeb=true&amp;Lang=en"/>
    <hyperlink ref="H185" r:id="rId65" tooltip="Click once to display linked information. Click and hold to select this cell." display="http://stats.oecd.org/OECDStat_Metadata/ShowMetadata.ashx?Dataset=LFS_D&amp;Coords=[SERIES].[U],[SEX].[MW],[AGE].[1564],[FREQUENCY].[A],[COUNTRY].[NOR],[TIME].[1995]&amp;ShowOnWeb=true"/>
    <hyperlink ref="I185" r:id="rId66" tooltip="Click once to display linked information. Click and hold to select this cell." display="http://stats.oecd.org/OECDStat_Metadata/ShowMetadata.ashx?Dataset=LFS_D&amp;Coords=[SERIES].[U],[SEX].[MW],[AGE].[1564],[FREQUENCY].[A],[COUNTRY].[NOR],[TIME].[1996]&amp;ShowOnWeb=true"/>
    <hyperlink ref="A186" r:id="rId67" tooltip="Click once to display linked information. Click and hold to select this cell." display="http://stats.oecd.org/OECDStat_Metadata/ShowMetadata.ashx?Dataset=LFS_D&amp;Coords=[COUNTRY].[POL]&amp;ShowOnWeb=true&amp;Lang=en"/>
    <hyperlink ref="E186" r:id="rId68" tooltip="Click once to display linked information. Click and hold to select this cell." display="http://stats.oecd.org/OECDStat_Metadata/ShowMetadata.ashx?Dataset=LFS_D&amp;Coords=[SERIES].[U],[SEX].[MW],[AGE].[1564],[FREQUENCY].[A],[COUNTRY].[POL],[TIME].[1992]&amp;ShowOnWeb=true"/>
    <hyperlink ref="L186" r:id="rId69" tooltip="Click once to display linked information. Click and hold to select this cell." display="http://stats.oecd.org/OECDStat_Metadata/ShowMetadata.ashx?Dataset=LFS_D&amp;Coords=[SERIES].[U],[SEX].[MW],[AGE].[1564],[FREQUENCY].[A],[COUNTRY].[POL],[TIME].[1999]&amp;ShowOnWeb=true"/>
    <hyperlink ref="M186" r:id="rId70" tooltip="Click once to display linked information. Click and hold to select this cell." display="http://stats.oecd.org/OECDStat_Metadata/ShowMetadata.ashx?Dataset=LFS_D&amp;Coords=[SERIES].[U],[SEX].[MW],[AGE].[1564],[FREQUENCY].[A],[COUNTRY].[POL],[TIME].[2000]&amp;ShowOnWeb=true"/>
    <hyperlink ref="O186" r:id="rId71" tooltip="Click once to display linked information. Click and hold to select this cell." display="http://stats.oecd.org/OECDStat_Metadata/ShowMetadata.ashx?Dataset=LFS_D&amp;Coords=[SERIES].[U],[SEX].[MW],[AGE].[1564],[FREQUENCY].[A],[COUNTRY].[POL],[TIME].[2002]&amp;ShowOnWeb=true"/>
    <hyperlink ref="A187" r:id="rId72" tooltip="Click once to display linked information. Click and hold to select this cell." display="http://stats.oecd.org/OECDStat_Metadata/ShowMetadata.ashx?Dataset=LFS_D&amp;Coords=[COUNTRY].[PRT]&amp;ShowOnWeb=true&amp;Lang=en"/>
    <hyperlink ref="D187" r:id="rId73" tooltip="Click once to display linked information. Click and hold to select this cell." display="http://stats.oecd.org/OECDStat_Metadata/ShowMetadata.ashx?Dataset=LFS_D&amp;Coords=[SERIES].[U],[SEX].[MW],[AGE].[1564],[FREQUENCY].[A],[COUNTRY].[PRT],[TIME].[1991]&amp;ShowOnWeb=true"/>
    <hyperlink ref="J187" r:id="rId74" tooltip="Click once to display linked information. Click and hold to select this cell." display="http://stats.oecd.org/OECDStat_Metadata/ShowMetadata.ashx?Dataset=LFS_D&amp;Coords=[SERIES].[U],[SEX].[MW],[AGE].[1564],[FREQUENCY].[A],[COUNTRY].[PRT],[TIME].[1997]&amp;ShowOnWeb=true"/>
    <hyperlink ref="K187" r:id="rId75" tooltip="Click once to display linked information. Click and hold to select this cell." display="http://stats.oecd.org/OECDStat_Metadata/ShowMetadata.ashx?Dataset=LFS_D&amp;Coords=[SERIES].[U],[SEX].[MW],[AGE].[1564],[FREQUENCY].[A],[COUNTRY].[PRT],[TIME].[1998]&amp;ShowOnWeb=true"/>
    <hyperlink ref="A188" r:id="rId76" tooltip="Click once to display linked information. Click and hold to select this cell." display="http://stats.oecd.org/OECDStat_Metadata/ShowMetadata.ashx?Dataset=LFS_D&amp;Coords=[COUNTRY].[SVK]&amp;ShowOnWeb=true&amp;Lang=en"/>
    <hyperlink ref="J188" r:id="rId77" tooltip="Click once to display linked information. Click and hold to select this cell." display="http://stats.oecd.org/OECDStat_Metadata/ShowMetadata.ashx?Dataset=LFS_D&amp;Coords=[SERIES].[U],[SEX].[MW],[AGE].[1564],[FREQUENCY].[A],[COUNTRY].[SVK],[TIME].[1997]&amp;ShowOnWeb=true"/>
    <hyperlink ref="L188" r:id="rId78" tooltip="Click once to display linked information. Click and hold to select this cell." display="http://stats.oecd.org/OECDStat_Metadata/ShowMetadata.ashx?Dataset=LFS_D&amp;Coords=[SERIES].[U],[SEX].[MW],[AGE].[1564],[FREQUENCY].[A],[COUNTRY].[SVK],[TIME].[1999]&amp;ShowOnWeb=true"/>
    <hyperlink ref="O188" r:id="rId79" tooltip="Click once to display linked information. Click and hold to select this cell." display="http://stats.oecd.org/OECDStat_Metadata/ShowMetadata.ashx?Dataset=LFS_D&amp;Coords=[SERIES].[U],[SEX].[MW],[AGE].[1564],[FREQUENCY].[A],[COUNTRY].[SVK],[TIME].[2002]&amp;ShowOnWeb=true"/>
    <hyperlink ref="A190" r:id="rId80" tooltip="Click once to display linked information. Click and hold to select this cell." display="http://stats.oecd.org/OECDStat_Metadata/ShowMetadata.ashx?Dataset=LFS_D&amp;Coords=[COUNTRY].[ESP]&amp;ShowOnWeb=true&amp;Lang=en"/>
    <hyperlink ref="D190" r:id="rId81" tooltip="Click once to display linked information. Click and hold to select this cell." display="http://stats.oecd.org/OECDStat_Metadata/ShowMetadata.ashx?Dataset=LFS_D&amp;Coords=[SERIES].[U],[SEX].[MW],[AGE].[1564],[FREQUENCY].[A],[COUNTRY].[ESP],[TIME].[1991]&amp;ShowOnWeb=true"/>
    <hyperlink ref="H190" r:id="rId82" tooltip="Click once to display linked information. Click and hold to select this cell." display="http://stats.oecd.org/OECDStat_Metadata/ShowMetadata.ashx?Dataset=LFS_D&amp;Coords=[SERIES].[U],[SEX].[MW],[AGE].[1564],[FREQUENCY].[A],[COUNTRY].[ESP],[TIME].[1995]&amp;ShowOnWeb=true"/>
    <hyperlink ref="K190" r:id="rId83" tooltip="Click once to display linked information. Click and hold to select this cell." display="http://stats.oecd.org/OECDStat_Metadata/ShowMetadata.ashx?Dataset=LFS_D&amp;Coords=[SERIES].[U],[SEX].[MW],[AGE].[1564],[FREQUENCY].[A],[COUNTRY].[ESP],[TIME].[1998]&amp;ShowOnWeb=true"/>
    <hyperlink ref="L190" r:id="rId84" tooltip="Click once to display linked information. Click and hold to select this cell." display="http://stats.oecd.org/OECDStat_Metadata/ShowMetadata.ashx?Dataset=LFS_D&amp;Coords=[SERIES].[U],[SEX].[MW],[AGE].[1564],[FREQUENCY].[A],[COUNTRY].[ESP],[TIME].[1999]&amp;ShowOnWeb=true"/>
    <hyperlink ref="M190" r:id="rId85" tooltip="Click once to display linked information. Click and hold to select this cell." display="http://stats.oecd.org/OECDStat_Metadata/ShowMetadata.ashx?Dataset=LFS_D&amp;Coords=[SERIES].[U],[SEX].[MW],[AGE].[1564],[FREQUENCY].[A],[COUNTRY].[ESP],[TIME].[2000]&amp;ShowOnWeb=true"/>
    <hyperlink ref="Q190" r:id="rId86" tooltip="Click once to display linked information. Click and hold to select this cell." display="http://stats.oecd.org/OECDStat_Metadata/ShowMetadata.ashx?Dataset=LFS_D&amp;Coords=[SERIES].[U],[SEX].[MW],[AGE].[1564],[FREQUENCY].[A],[COUNTRY].[ESP],[TIME].[2004]&amp;ShowOnWeb=true"/>
    <hyperlink ref="U190" r:id="rId87" tooltip="Click once to display linked information. Click and hold to select this cell." display="http://stats.oecd.org/OECDStat_Metadata/ShowMetadata.ashx?Dataset=LFS_D&amp;Coords=[SERIES].[U],[SEX].[MW],[AGE].[1564],[FREQUENCY].[A],[COUNTRY].[ESP],[TIME].[2008]&amp;ShowOnWeb=true"/>
    <hyperlink ref="V190" r:id="rId88" tooltip="Click once to display linked information. Click and hold to select this cell." display="http://stats.oecd.org/OECDStat_Metadata/ShowMetadata.ashx?Dataset=LFS_D&amp;Coords=[SERIES].[U],[SEX].[MW],[AGE].[1564],[FREQUENCY].[A],[COUNTRY].[ESP],[TIME].[2009]&amp;ShowOnWeb=true"/>
    <hyperlink ref="A191" r:id="rId89" tooltip="Click once to display linked information. Click and hold to select this cell." display="http://stats.oecd.org/OECDStat_Metadata/ShowMetadata.ashx?Dataset=LFS_D&amp;Coords=[COUNTRY].[SWE]&amp;ShowOnWeb=true&amp;Lang=en"/>
    <hyperlink ref="F191" r:id="rId90" tooltip="Click once to display linked information. Click and hold to select this cell." display="http://stats.oecd.org/OECDStat_Metadata/ShowMetadata.ashx?Dataset=LFS_D&amp;Coords=[SERIES].[U],[SEX].[MW],[AGE].[1564],[FREQUENCY].[A],[COUNTRY].[SWE],[TIME].[1993]&amp;ShowOnWeb=true"/>
    <hyperlink ref="Q191" r:id="rId91" tooltip="Click once to display linked information. Click and hold to select this cell." display="http://stats.oecd.org/OECDStat_Metadata/ShowMetadata.ashx?Dataset=LFS_D&amp;Coords=[SERIES].[U],[SEX].[MW],[AGE].[1564],[FREQUENCY].[A],[COUNTRY].[SWE],[TIME].[2004]&amp;ShowOnWeb=true"/>
    <hyperlink ref="A192" r:id="rId92" tooltip="Click once to display linked information. Click and hold to select this cell." display="http://stats.oecd.org/OECDStat_Metadata/ShowMetadata.ashx?Dataset=LFS_D&amp;Coords=[COUNTRY].[CHE]&amp;ShowOnWeb=true&amp;Lang=en"/>
    <hyperlink ref="A193" r:id="rId93" tooltip="Click once to display linked information. Click and hold to select this cell." display="http://stats.oecd.org/OECDStat_Metadata/ShowMetadata.ashx?Dataset=LFS_D&amp;Coords=[COUNTRY].[TUR]&amp;ShowOnWeb=true&amp;Lang=en"/>
    <hyperlink ref="M193" r:id="rId94" tooltip="Click once to display linked information. Click and hold to select this cell." display="http://stats.oecd.org/OECDStat_Metadata/ShowMetadata.ashx?Dataset=LFS_D&amp;Coords=[SERIES].[U],[SEX].[MW],[AGE].[1564],[FREQUENCY].[A],[COUNTRY].[TUR],[TIME].[2000]&amp;ShowOnWeb=true"/>
    <hyperlink ref="A194" r:id="rId95" tooltip="Click once to display linked information. Click and hold to select this cell." display="http://stats.oecd.org/OECDStat_Metadata/ShowMetadata.ashx?Dataset=LFS_D&amp;Coords=[COUNTRY].[GBR]&amp;ShowOnWeb=true&amp;Lang=en"/>
    <hyperlink ref="F194" r:id="rId96" tooltip="Click once to display linked information. Click and hold to select this cell." display="http://stats.oecd.org/OECDStat_Metadata/ShowMetadata.ashx?Dataset=LFS_D&amp;Coords=[SERIES].[U],[SEX].[MW],[AGE].[1564],[FREQUENCY].[A],[COUNTRY].[GBR],[TIME].[1993]&amp;ShowOnWeb=true"/>
    <hyperlink ref="A195" r:id="rId97" tooltip="Click once to display linked information. Click and hold to select this cell." display="http://stats.oecd.org/OECDStat_Metadata/ShowMetadata.ashx?Dataset=LFS_D&amp;Coords=[COUNTRY].[USA]&amp;ShowOnWeb=true&amp;Lang=en"/>
    <hyperlink ref="G195" r:id="rId98" tooltip="Click once to display linked information. Click and hold to select this cell." display="http://stats.oecd.org/OECDStat_Metadata/ShowMetadata.ashx?Dataset=LFS_D&amp;Coords=[SERIES].[U],[SEX].[MW],[AGE].[1564],[FREQUENCY].[A],[COUNTRY].[USA],[TIME].[1994]&amp;ShowOnWeb=true"/>
    <hyperlink ref="M195" r:id="rId99" tooltip="Click once to display linked information. Click and hold to select this cell." display="http://stats.oecd.org/OECDStat_Metadata/ShowMetadata.ashx?Dataset=LFS_D&amp;Coords=[SERIES].[U],[SEX].[MW],[AGE].[1564],[FREQUENCY].[A],[COUNTRY].[USA],[TIME].[2000]&amp;ShowOnWeb=true"/>
    <hyperlink ref="A196" r:id="rId100" tooltip="Click once to display linked information. Click and hold to select this cell." display="http://stats.oecd.org/OECDStat_Metadata/ShowMetadata.ashx?Dataset=LFS_D&amp;Coords=[COUNTRY].[OECD]&amp;ShowOnWeb=true&amp;Lang=en"/>
    <hyperlink ref="A103" r:id="rId101" tooltip="Click once to display linked information. Click and hold to select this cell." display="http://stats.oecd.org/OECDStat_Metadata/ShowMetadata.ashx?Dataset=LFS_D&amp;ShowOnWeb=true&amp;Lang=en"/>
    <hyperlink ref="A111" r:id="rId102" tooltip="Click once to display linked information. Click and hold to select this cell." display="http://stats.oecd.org/OECDStat_Metadata/ShowMetadata.ashx?Dataset=LFS_D&amp;Coords=[COUNTRY].[AUS]&amp;ShowOnWeb=true&amp;Lang=en"/>
    <hyperlink ref="N111" r:id="rId103" tooltip="Click once to display linked information. Click and hold to select this cell." display="http://stats.oecd.org/OECDStat_Metadata/ShowMetadata.ashx?Dataset=LFS_D&amp;Coords=[SERIES].[U],[SEX].[MW],[AGE].[5564],[FREQUENCY].[A],[COUNTRY].[AUS],[TIME].[2001]&amp;ShowOnWeb=true"/>
    <hyperlink ref="A112" r:id="rId104" tooltip="Click once to display linked information. Click and hold to select this cell." display="http://stats.oecd.org/OECDStat_Metadata/ShowMetadata.ashx?Dataset=LFS_D&amp;Coords=[COUNTRY].[AUT]&amp;ShowOnWeb=true&amp;Lang=en"/>
    <hyperlink ref="L112" r:id="rId105" tooltip="Click once to display linked information. Click and hold to select this cell." display="http://stats.oecd.org/OECDStat_Metadata/ShowMetadata.ashx?Dataset=LFS_D&amp;Coords=[SERIES].[U],[SEX].[MW],[AGE].[5564],[FREQUENCY].[A],[COUNTRY].[AUT],[TIME].[1999]&amp;ShowOnWeb=true"/>
    <hyperlink ref="M112" r:id="rId106" tooltip="Click once to display linked information. Click and hold to select this cell." display="http://stats.oecd.org/OECDStat_Metadata/ShowMetadata.ashx?Dataset=LFS_D&amp;Coords=[SERIES].[U],[SEX].[MW],[AGE].[5564],[FREQUENCY].[A],[COUNTRY].[AUT],[TIME].[2000]&amp;ShowOnWeb=true"/>
    <hyperlink ref="P112" r:id="rId107" tooltip="Click once to display linked information. Click and hold to select this cell." display="http://stats.oecd.org/OECDStat_Metadata/ShowMetadata.ashx?Dataset=LFS_D&amp;Coords=[SERIES].[U],[SEX].[MW],[AGE].[5564],[FREQUENCY].[A],[COUNTRY].[AUT],[TIME].[2003]&amp;ShowOnWeb=true"/>
    <hyperlink ref="A113" r:id="rId108" tooltip="Click once to display linked information. Click and hold to select this cell." display="http://stats.oecd.org/OECDStat_Metadata/ShowMetadata.ashx?Dataset=LFS_D&amp;Coords=[COUNTRY].[BEL]&amp;ShowOnWeb=true&amp;Lang=en"/>
    <hyperlink ref="E113" r:id="rId109" tooltip="Click once to display linked information. Click and hold to select this cell." display="http://stats.oecd.org/OECDStat_Metadata/ShowMetadata.ashx?Dataset=LFS_D&amp;Coords=[SERIES].[U],[SEX].[MW],[AGE].[5564],[FREQUENCY].[A],[COUNTRY].[BEL],[TIME].[1992]&amp;ShowOnWeb=true"/>
    <hyperlink ref="K113" r:id="rId110" tooltip="Click once to display linked information. Click and hold to select this cell." display="http://stats.oecd.org/OECDStat_Metadata/ShowMetadata.ashx?Dataset=LFS_D&amp;Coords=[SERIES].[U],[SEX].[MW],[AGE].[5564],[FREQUENCY].[A],[COUNTRY].[BEL],[TIME].[1998]&amp;ShowOnWeb=true"/>
    <hyperlink ref="L113" r:id="rId111" tooltip="Click once to display linked information. Click and hold to select this cell." display="http://stats.oecd.org/OECDStat_Metadata/ShowMetadata.ashx?Dataset=LFS_D&amp;Coords=[SERIES].[U],[SEX].[MW],[AGE].[5564],[FREQUENCY].[A],[COUNTRY].[BEL],[TIME].[1999]&amp;ShowOnWeb=true"/>
    <hyperlink ref="A114" r:id="rId112" tooltip="Click once to display linked information. Click and hold to select this cell." display="http://stats.oecd.org/OECDStat_Metadata/ShowMetadata.ashx?Dataset=LFS_D&amp;Coords=[COUNTRY].[CAN]&amp;ShowOnWeb=true&amp;Lang=en"/>
    <hyperlink ref="A115" r:id="rId113" tooltip="Click once to display linked information. Click and hold to select this cell." display="http://stats.oecd.org/OECDStat_Metadata/ShowMetadata.ashx?Dataset=LFS_D&amp;Coords=[COUNTRY].[CHL]&amp;ShowOnWeb=true&amp;Lang=en"/>
    <hyperlink ref="A116" r:id="rId114" tooltip="Click once to display linked information. Click and hold to select this cell." display="http://stats.oecd.org/OECDStat_Metadata/ShowMetadata.ashx?Dataset=LFS_D&amp;Coords=[COUNTRY].[CZE]&amp;ShowOnWeb=true&amp;Lang=en"/>
    <hyperlink ref="I116" r:id="rId115" tooltip="Click once to display linked information. Click and hold to select this cell." display="http://stats.oecd.org/OECDStat_Metadata/ShowMetadata.ashx?Dataset=LFS_D&amp;Coords=[SERIES].[U],[SEX].[MW],[AGE].[5564],[FREQUENCY].[A],[COUNTRY].[CZE],[TIME].[1996]&amp;ShowOnWeb=true"/>
    <hyperlink ref="J116" r:id="rId116" tooltip="Click once to display linked information. Click and hold to select this cell." display="http://stats.oecd.org/OECDStat_Metadata/ShowMetadata.ashx?Dataset=LFS_D&amp;Coords=[SERIES].[U],[SEX].[MW],[AGE].[5564],[FREQUENCY].[A],[COUNTRY].[CZE],[TIME].[1997]&amp;ShowOnWeb=true"/>
    <hyperlink ref="A117" r:id="rId117" tooltip="Click once to display linked information. Click and hold to select this cell." display="http://stats.oecd.org/OECDStat_Metadata/ShowMetadata.ashx?Dataset=LFS_D&amp;Coords=[COUNTRY].[DNK]&amp;ShowOnWeb=true&amp;Lang=en"/>
    <hyperlink ref="E117" r:id="rId118" tooltip="Click once to display linked information. Click and hold to select this cell." display="http://stats.oecd.org/OECDStat_Metadata/ShowMetadata.ashx?Dataset=LFS_D&amp;Coords=[SERIES].[U],[SEX].[MW],[AGE].[5564],[FREQUENCY].[A],[COUNTRY].[DNK],[TIME].[1992]&amp;ShowOnWeb=true"/>
    <hyperlink ref="A118" r:id="rId119" tooltip="Click once to display linked information. Click and hold to select this cell." display="http://stats.oecd.org/OECDStat_Metadata/ShowMetadata.ashx?Dataset=LFS_D&amp;Coords=[COUNTRY].[EST]&amp;ShowOnWeb=true&amp;Lang=en"/>
    <hyperlink ref="J118" r:id="rId120" tooltip="Click once to display linked information. Click and hold to select this cell." display="http://stats.oecd.org/OECDStat_Metadata/ShowMetadata.ashx?Dataset=LFS_D&amp;Coords=[SERIES].[U],[SEX].[MW],[AGE].[5564],[FREQUENCY].[A],[COUNTRY].[EST],[TIME].[1997]&amp;ShowOnWeb=true"/>
    <hyperlink ref="M118" r:id="rId121" tooltip="Click once to display linked information. Click and hold to select this cell." display="http://stats.oecd.org/OECDStat_Metadata/ShowMetadata.ashx?Dataset=LFS_D&amp;Coords=[SERIES].[U],[SEX].[MW],[AGE].[5564],[FREQUENCY].[A],[COUNTRY].[EST],[TIME].[2000]&amp;ShowOnWeb=true"/>
    <hyperlink ref="A119" r:id="rId122" tooltip="Click once to display linked information. Click and hold to select this cell." display="http://stats.oecd.org/OECDStat_Metadata/ShowMetadata.ashx?Dataset=LFS_D&amp;Coords=[COUNTRY].[FIN]&amp;ShowOnWeb=true&amp;Lang=en"/>
    <hyperlink ref="L119" r:id="rId123" tooltip="Click once to display linked information. Click and hold to select this cell." display="http://stats.oecd.org/OECDStat_Metadata/ShowMetadata.ashx?Dataset=LFS_D&amp;Coords=[SERIES].[U],[SEX].[MW],[AGE].[5564],[FREQUENCY].[A],[COUNTRY].[FIN],[TIME].[1999]&amp;ShowOnWeb=true"/>
    <hyperlink ref="A120" r:id="rId124" tooltip="Click once to display linked information. Click and hold to select this cell." display="http://stats.oecd.org/OECDStat_Metadata/ShowMetadata.ashx?Dataset=LFS_D&amp;Coords=[COUNTRY].[FRA]&amp;ShowOnWeb=true&amp;Lang=en"/>
    <hyperlink ref="O120" r:id="rId125" tooltip="Click once to display linked information. Click and hold to select this cell." display="http://stats.oecd.org/OECDStat_Metadata/ShowMetadata.ashx?Dataset=LFS_D&amp;Coords=[SERIES].[U],[SEX].[MW],[AGE].[5564],[FREQUENCY].[A],[COUNTRY].[FRA],[TIME].[2002]&amp;ShowOnWeb=true"/>
    <hyperlink ref="A121" r:id="rId126" tooltip="Click once to display linked information. Click and hold to select this cell." display="http://stats.oecd.org/OECDStat_Metadata/ShowMetadata.ashx?Dataset=LFS_D&amp;Coords=[COUNTRY].[DEU]&amp;ShowOnWeb=true&amp;Lang=en"/>
    <hyperlink ref="D121" r:id="rId127" tooltip="Click once to display linked information. Click and hold to select this cell." display="http://stats.oecd.org/OECDStat_Metadata/ShowMetadata.ashx?Dataset=LFS_D&amp;Coords=[SERIES].[U],[SEX].[MW],[AGE].[5564],[FREQUENCY].[A],[COUNTRY].[DEU],[TIME].[1991]&amp;ShowOnWeb=true"/>
    <hyperlink ref="K121" r:id="rId128" tooltip="Click once to display linked information. Click and hold to select this cell." display="http://stats.oecd.org/OECDStat_Metadata/ShowMetadata.ashx?Dataset=LFS_D&amp;Coords=[SERIES].[U],[SEX].[MW],[AGE].[5564],[FREQUENCY].[A],[COUNTRY].[DEU],[TIME].[1998]&amp;ShowOnWeb=true"/>
    <hyperlink ref="Q121" r:id="rId129" tooltip="Click once to display linked information. Click and hold to select this cell." display="http://stats.oecd.org/OECDStat_Metadata/ShowMetadata.ashx?Dataset=LFS_D&amp;Coords=[SERIES].[U],[SEX].[MW],[AGE].[5564],[FREQUENCY].[A],[COUNTRY].[DEU],[TIME].[2004]&amp;ShowOnWeb=true"/>
    <hyperlink ref="W121" r:id="rId130" tooltip="Click once to display linked information. Click and hold to select this cell." display="http://stats.oecd.org/OECDStat_Metadata/ShowMetadata.ashx?Dataset=LFS_D&amp;Coords=[SERIES].[U],[SEX].[MW],[AGE].[5564],[FREQUENCY].[A],[COUNTRY].[DEU],[TIME].[2010]&amp;ShowOnWeb=true"/>
    <hyperlink ref="A122" r:id="rId131" tooltip="Click once to display linked information. Click and hold to select this cell." display="http://stats.oecd.org/OECDStat_Metadata/ShowMetadata.ashx?Dataset=LFS_D&amp;Coords=[COUNTRY].[GRC]&amp;ShowOnWeb=true&amp;Lang=en"/>
    <hyperlink ref="E122" r:id="rId132" tooltip="Click once to display linked information. Click and hold to select this cell." display="http://stats.oecd.org/OECDStat_Metadata/ShowMetadata.ashx?Dataset=LFS_D&amp;Coords=[SERIES].[U],[SEX].[MW],[AGE].[5564],[FREQUENCY].[A],[COUNTRY].[GRC],[TIME].[1992]&amp;ShowOnWeb=true"/>
    <hyperlink ref="J122" r:id="rId133" tooltip="Click once to display linked information. Click and hold to select this cell." display="http://stats.oecd.org/OECDStat_Metadata/ShowMetadata.ashx?Dataset=LFS_D&amp;Coords=[SERIES].[U],[SEX].[MW],[AGE].[5564],[FREQUENCY].[A],[COUNTRY].[GRC],[TIME].[1997]&amp;ShowOnWeb=true"/>
    <hyperlink ref="A123" r:id="rId134" tooltip="Click once to display linked information. Click and hold to select this cell." display="http://stats.oecd.org/OECDStat_Metadata/ShowMetadata.ashx?Dataset=LFS_D&amp;Coords=[COUNTRY].[HUN]&amp;ShowOnWeb=true&amp;Lang=en"/>
    <hyperlink ref="G123" r:id="rId135" tooltip="Click once to display linked information. Click and hold to select this cell." display="http://stats.oecd.org/OECDStat_Metadata/ShowMetadata.ashx?Dataset=LFS_D&amp;Coords=[SERIES].[U],[SEX].[MW],[AGE].[5564],[FREQUENCY].[A],[COUNTRY].[HUN],[TIME].[1994]&amp;ShowOnWeb=true"/>
    <hyperlink ref="O123" r:id="rId136" tooltip="Click once to display linked information. Click and hold to select this cell." display="http://stats.oecd.org/OECDStat_Metadata/ShowMetadata.ashx?Dataset=LFS_D&amp;Coords=[SERIES].[U],[SEX].[MW],[AGE].[5564],[FREQUENCY].[A],[COUNTRY].[HUN],[TIME].[2002]&amp;ShowOnWeb=true"/>
    <hyperlink ref="A124" r:id="rId137" tooltip="Click once to display linked information. Click and hold to select this cell." display="http://stats.oecd.org/OECDStat_Metadata/ShowMetadata.ashx?Dataset=LFS_D&amp;Coords=[COUNTRY].[ISL]&amp;ShowOnWeb=true&amp;Lang=en"/>
    <hyperlink ref="D124" r:id="rId138" tooltip="Click once to display linked information. Click and hold to select this cell." display="http://stats.oecd.org/OECDStat_Metadata/ShowMetadata.ashx?Dataset=LFS_D&amp;Coords=[SERIES].[U],[SEX].[MW],[AGE].[5564],[FREQUENCY].[A],[COUNTRY].[ISL],[TIME].[1991]&amp;ShowOnWeb=true"/>
    <hyperlink ref="N124" r:id="rId139" tooltip="Click once to display linked information. Click and hold to select this cell." display="http://stats.oecd.org/OECDStat_Metadata/ShowMetadata.ashx?Dataset=LFS_D&amp;Coords=[SERIES].[U],[SEX].[MW],[AGE].[5564],[FREQUENCY].[A],[COUNTRY].[ISL],[TIME].[2001]&amp;ShowOnWeb=true"/>
    <hyperlink ref="P124" r:id="rId140" tooltip="Click once to display linked information. Click and hold to select this cell." display="http://stats.oecd.org/OECDStat_Metadata/ShowMetadata.ashx?Dataset=LFS_D&amp;Coords=[SERIES].[U],[SEX].[MW],[AGE].[5564],[FREQUENCY].[A],[COUNTRY].[ISL],[TIME].[2003]&amp;ShowOnWeb=true"/>
    <hyperlink ref="A125" r:id="rId141" tooltip="Click once to display linked information. Click and hold to select this cell." display="http://stats.oecd.org/OECDStat_Metadata/ShowMetadata.ashx?Dataset=LFS_D&amp;Coords=[COUNTRY].[IRL]&amp;ShowOnWeb=true&amp;Lang=en"/>
    <hyperlink ref="J125" r:id="rId142" tooltip="Click once to display linked information. Click and hold to select this cell." display="http://stats.oecd.org/OECDStat_Metadata/ShowMetadata.ashx?Dataset=LFS_D&amp;Coords=[SERIES].[U],[SEX].[MW],[AGE].[5564],[FREQUENCY].[A],[COUNTRY].[IRL],[TIME].[1997]&amp;ShowOnWeb=true"/>
    <hyperlink ref="K125" r:id="rId143" tooltip="Click once to display linked information. Click and hold to select this cell." display="http://stats.oecd.org/OECDStat_Metadata/ShowMetadata.ashx?Dataset=LFS_D&amp;Coords=[SERIES].[U],[SEX].[MW],[AGE].[5564],[FREQUENCY].[A],[COUNTRY].[IRL],[TIME].[1998]&amp;ShowOnWeb=true"/>
    <hyperlink ref="A126" r:id="rId144" tooltip="Click once to display linked information. Click and hold to select this cell." display="http://stats.oecd.org/OECDStat_Metadata/ShowMetadata.ashx?Dataset=LFS_D&amp;Coords=[COUNTRY].[ISR]&amp;ShowOnWeb=true&amp;Lang=en"/>
    <hyperlink ref="A127" r:id="rId145" tooltip="Click once to display linked information. Click and hold to select this cell." display="http://stats.oecd.org/OECDStat_Metadata/ShowMetadata.ashx?Dataset=LFS_D&amp;Coords=[COUNTRY].[ITA]&amp;ShowOnWeb=true&amp;Lang=en"/>
    <hyperlink ref="F127" r:id="rId146" tooltip="Click once to display linked information. Click and hold to select this cell." display="http://stats.oecd.org/OECDStat_Metadata/ShowMetadata.ashx?Dataset=LFS_D&amp;Coords=[SERIES].[U],[SEX].[MW],[AGE].[5564],[FREQUENCY].[A],[COUNTRY].[ITA],[TIME].[1993]&amp;ShowOnWeb=true"/>
    <hyperlink ref="P127" r:id="rId147" tooltip="Click once to display linked information. Click and hold to select this cell." display="http://stats.oecd.org/OECDStat_Metadata/ShowMetadata.ashx?Dataset=LFS_D&amp;Coords=[SERIES].[U],[SEX].[MW],[AGE].[5564],[FREQUENCY].[A],[COUNTRY].[ITA],[TIME].[2003]&amp;ShowOnWeb=true"/>
    <hyperlink ref="Q127" r:id="rId148" tooltip="Click once to display linked information. Click and hold to select this cell." display="http://stats.oecd.org/OECDStat_Metadata/ShowMetadata.ashx?Dataset=LFS_D&amp;Coords=[SERIES].[U],[SEX].[MW],[AGE].[5564],[FREQUENCY].[A],[COUNTRY].[ITA],[TIME].[2004]&amp;ShowOnWeb=true"/>
    <hyperlink ref="A128" r:id="rId149" tooltip="Click once to display linked information. Click and hold to select this cell." display="http://stats.oecd.org/OECDStat_Metadata/ShowMetadata.ashx?Dataset=LFS_D&amp;Coords=[COUNTRY].[JPN]&amp;ShowOnWeb=true&amp;Lang=en"/>
    <hyperlink ref="A129" r:id="rId150" tooltip="Click once to display linked information. Click and hold to select this cell." display="http://stats.oecd.org/OECDStat_Metadata/ShowMetadata.ashx?Dataset=LFS_D&amp;Coords=[COUNTRY].[KOR]&amp;ShowOnWeb=true&amp;Lang=en"/>
    <hyperlink ref="L129" r:id="rId151" tooltip="Click once to display linked information. Click and hold to select this cell." display="http://stats.oecd.org/OECDStat_Metadata/ShowMetadata.ashx?Dataset=LFS_D&amp;Coords=[SERIES].[U],[SEX].[MW],[AGE].[5564],[FREQUENCY].[A],[COUNTRY].[KOR],[TIME].[1999]&amp;ShowOnWeb=true"/>
    <hyperlink ref="R129" r:id="rId152" tooltip="Click once to display linked information. Click and hold to select this cell." display="http://stats.oecd.org/OECDStat_Metadata/ShowMetadata.ashx?Dataset=LFS_D&amp;Coords=[SERIES].[U],[SEX].[MW],[AGE].[5564],[FREQUENCY].[A],[COUNTRY].[KOR],[TIME].[2005]&amp;ShowOnWeb=true"/>
    <hyperlink ref="A131" r:id="rId153" tooltip="Click once to display linked information. Click and hold to select this cell." display="http://stats.oecd.org/OECDStat_Metadata/ShowMetadata.ashx?Dataset=LFS_D&amp;Coords=[COUNTRY].[LUX]&amp;ShowOnWeb=true&amp;Lang=en"/>
    <hyperlink ref="E131" r:id="rId154" tooltip="Click once to display linked information. Click and hold to select this cell." display="http://stats.oecd.org/OECDStat_Metadata/ShowMetadata.ashx?Dataset=LFS_D&amp;Coords=[SERIES].[U],[SEX].[MW],[AGE].[5564],[FREQUENCY].[A],[COUNTRY].[LUX],[TIME].[1992]&amp;ShowOnWeb=true"/>
    <hyperlink ref="O131" r:id="rId155" tooltip="Click once to display linked information. Click and hold to select this cell." display="http://stats.oecd.org/OECDStat_Metadata/ShowMetadata.ashx?Dataset=LFS_D&amp;Coords=[SERIES].[U],[SEX].[MW],[AGE].[5564],[FREQUENCY].[A],[COUNTRY].[LUX],[TIME].[2002]&amp;ShowOnWeb=true"/>
    <hyperlink ref="P131" r:id="rId156" tooltip="Click once to display linked information. Click and hold to select this cell." display="http://stats.oecd.org/OECDStat_Metadata/ShowMetadata.ashx?Dataset=LFS_D&amp;Coords=[SERIES].[U],[SEX].[MW],[AGE].[5564],[FREQUENCY].[A],[COUNTRY].[LUX],[TIME].[2003]&amp;ShowOnWeb=true"/>
    <hyperlink ref="A132" r:id="rId157" tooltip="Click once to display linked information. Click and hold to select this cell." display="http://stats.oecd.org/OECDStat_Metadata/ShowMetadata.ashx?Dataset=LFS_D&amp;Coords=[COUNTRY].[MEX]&amp;ShowOnWeb=true&amp;Lang=en"/>
    <hyperlink ref="E132" r:id="rId158" tooltip="Click once to display linked information. Click and hold to select this cell." display="http://stats.oecd.org/OECDStat_Metadata/ShowMetadata.ashx?Dataset=LFS_D&amp;Coords=[SERIES].[U],[SEX].[MW],[AGE].[5564],[FREQUENCY].[A],[COUNTRY].[MEX],[TIME].[1992]&amp;ShowOnWeb=true"/>
    <hyperlink ref="G132" r:id="rId159" tooltip="Click once to display linked information. Click and hold to select this cell." display="http://stats.oecd.org/OECDStat_Metadata/ShowMetadata.ashx?Dataset=LFS_D&amp;Coords=[SERIES].[U],[SEX].[MW],[AGE].[5564],[FREQUENCY].[A],[COUNTRY].[MEX],[TIME].[1994]&amp;ShowOnWeb=true"/>
    <hyperlink ref="M132" r:id="rId160" tooltip="Click once to display linked information. Click and hold to select this cell." display="http://stats.oecd.org/OECDStat_Metadata/ShowMetadata.ashx?Dataset=LFS_D&amp;Coords=[SERIES].[U],[SEX].[MW],[AGE].[5564],[FREQUENCY].[A],[COUNTRY].[MEX],[TIME].[2000]&amp;ShowOnWeb=true"/>
    <hyperlink ref="A133" r:id="rId161" tooltip="Click once to display linked information. Click and hold to select this cell." display="http://stats.oecd.org/OECDStat_Metadata/ShowMetadata.ashx?Dataset=LFS_D&amp;Coords=[COUNTRY].[NLD]&amp;ShowOnWeb=true&amp;Lang=en"/>
    <hyperlink ref="A134" r:id="rId162" tooltip="Click once to display linked information. Click and hold to select this cell." display="http://stats.oecd.org/OECDStat_Metadata/ShowMetadata.ashx?Dataset=LFS_D&amp;Coords=[COUNTRY].[NZL]&amp;ShowOnWeb=true&amp;Lang=en"/>
    <hyperlink ref="K134" r:id="rId163" tooltip="Click once to display linked information. Click and hold to select this cell." display="http://stats.oecd.org/OECDStat_Metadata/ShowMetadata.ashx?Dataset=LFS_D&amp;Coords=[SERIES].[U],[SEX].[MW],[AGE].[5564],[FREQUENCY].[A],[COUNTRY].[NZL],[TIME].[1998]&amp;ShowOnWeb=true"/>
    <hyperlink ref="A135" r:id="rId164" tooltip="Click once to display linked information. Click and hold to select this cell." display="http://stats.oecd.org/OECDStat_Metadata/ShowMetadata.ashx?Dataset=LFS_D&amp;Coords=[COUNTRY].[NOR]&amp;ShowOnWeb=true&amp;Lang=en"/>
    <hyperlink ref="H135" r:id="rId165" tooltip="Click once to display linked information. Click and hold to select this cell." display="http://stats.oecd.org/OECDStat_Metadata/ShowMetadata.ashx?Dataset=LFS_D&amp;Coords=[SERIES].[U],[SEX].[MW],[AGE].[5564],[FREQUENCY].[A],[COUNTRY].[NOR],[TIME].[1995]&amp;ShowOnWeb=true"/>
    <hyperlink ref="I135" r:id="rId166" tooltip="Click once to display linked information. Click and hold to select this cell." display="http://stats.oecd.org/OECDStat_Metadata/ShowMetadata.ashx?Dataset=LFS_D&amp;Coords=[SERIES].[U],[SEX].[MW],[AGE].[5564],[FREQUENCY].[A],[COUNTRY].[NOR],[TIME].[1996]&amp;ShowOnWeb=true"/>
    <hyperlink ref="A136" r:id="rId167" tooltip="Click once to display linked information. Click and hold to select this cell." display="http://stats.oecd.org/OECDStat_Metadata/ShowMetadata.ashx?Dataset=LFS_D&amp;Coords=[COUNTRY].[POL]&amp;ShowOnWeb=true&amp;Lang=en"/>
    <hyperlink ref="E136" r:id="rId168" tooltip="Click once to display linked information. Click and hold to select this cell." display="http://stats.oecd.org/OECDStat_Metadata/ShowMetadata.ashx?Dataset=LFS_D&amp;Coords=[SERIES].[U],[SEX].[MW],[AGE].[5564],[FREQUENCY].[A],[COUNTRY].[POL],[TIME].[1992]&amp;ShowOnWeb=true"/>
    <hyperlink ref="L136" r:id="rId169" tooltip="Click once to display linked information. Click and hold to select this cell." display="http://stats.oecd.org/OECDStat_Metadata/ShowMetadata.ashx?Dataset=LFS_D&amp;Coords=[SERIES].[U],[SEX].[MW],[AGE].[5564],[FREQUENCY].[A],[COUNTRY].[POL],[TIME].[1999]&amp;ShowOnWeb=true"/>
    <hyperlink ref="M136" r:id="rId170" tooltip="Click once to display linked information. Click and hold to select this cell." display="http://stats.oecd.org/OECDStat_Metadata/ShowMetadata.ashx?Dataset=LFS_D&amp;Coords=[SERIES].[U],[SEX].[MW],[AGE].[5564],[FREQUENCY].[A],[COUNTRY].[POL],[TIME].[2000]&amp;ShowOnWeb=true"/>
    <hyperlink ref="O136" r:id="rId171" tooltip="Click once to display linked information. Click and hold to select this cell." display="http://stats.oecd.org/OECDStat_Metadata/ShowMetadata.ashx?Dataset=LFS_D&amp;Coords=[SERIES].[U],[SEX].[MW],[AGE].[5564],[FREQUENCY].[A],[COUNTRY].[POL],[TIME].[2002]&amp;ShowOnWeb=true"/>
    <hyperlink ref="A137" r:id="rId172" tooltip="Click once to display linked information. Click and hold to select this cell." display="http://stats.oecd.org/OECDStat_Metadata/ShowMetadata.ashx?Dataset=LFS_D&amp;Coords=[COUNTRY].[PRT]&amp;ShowOnWeb=true&amp;Lang=en"/>
    <hyperlink ref="D137" r:id="rId173" tooltip="Click once to display linked information. Click and hold to select this cell." display="http://stats.oecd.org/OECDStat_Metadata/ShowMetadata.ashx?Dataset=LFS_D&amp;Coords=[SERIES].[U],[SEX].[MW],[AGE].[5564],[FREQUENCY].[A],[COUNTRY].[PRT],[TIME].[1991]&amp;ShowOnWeb=true"/>
    <hyperlink ref="J137" r:id="rId174" tooltip="Click once to display linked information. Click and hold to select this cell." display="http://stats.oecd.org/OECDStat_Metadata/ShowMetadata.ashx?Dataset=LFS_D&amp;Coords=[SERIES].[U],[SEX].[MW],[AGE].[5564],[FREQUENCY].[A],[COUNTRY].[PRT],[TIME].[1997]&amp;ShowOnWeb=true"/>
    <hyperlink ref="K137" r:id="rId175" tooltip="Click once to display linked information. Click and hold to select this cell." display="http://stats.oecd.org/OECDStat_Metadata/ShowMetadata.ashx?Dataset=LFS_D&amp;Coords=[SERIES].[U],[SEX].[MW],[AGE].[5564],[FREQUENCY].[A],[COUNTRY].[PRT],[TIME].[1998]&amp;ShowOnWeb=true"/>
    <hyperlink ref="A138" r:id="rId176" tooltip="Click once to display linked information. Click and hold to select this cell." display="http://stats.oecd.org/OECDStat_Metadata/ShowMetadata.ashx?Dataset=LFS_D&amp;Coords=[COUNTRY].[SVK]&amp;ShowOnWeb=true&amp;Lang=en"/>
    <hyperlink ref="J138" r:id="rId177" tooltip="Click once to display linked information. Click and hold to select this cell." display="http://stats.oecd.org/OECDStat_Metadata/ShowMetadata.ashx?Dataset=LFS_D&amp;Coords=[SERIES].[U],[SEX].[MW],[AGE].[5564],[FREQUENCY].[A],[COUNTRY].[SVK],[TIME].[1997]&amp;ShowOnWeb=true"/>
    <hyperlink ref="L138" r:id="rId178" tooltip="Click once to display linked information. Click and hold to select this cell." display="http://stats.oecd.org/OECDStat_Metadata/ShowMetadata.ashx?Dataset=LFS_D&amp;Coords=[SERIES].[U],[SEX].[MW],[AGE].[5564],[FREQUENCY].[A],[COUNTRY].[SVK],[TIME].[1999]&amp;ShowOnWeb=true"/>
    <hyperlink ref="O138" r:id="rId179" tooltip="Click once to display linked information. Click and hold to select this cell." display="http://stats.oecd.org/OECDStat_Metadata/ShowMetadata.ashx?Dataset=LFS_D&amp;Coords=[SERIES].[U],[SEX].[MW],[AGE].[5564],[FREQUENCY].[A],[COUNTRY].[SVK],[TIME].[2002]&amp;ShowOnWeb=true"/>
    <hyperlink ref="A140" r:id="rId180" tooltip="Click once to display linked information. Click and hold to select this cell." display="http://stats.oecd.org/OECDStat_Metadata/ShowMetadata.ashx?Dataset=LFS_D&amp;Coords=[COUNTRY].[ESP]&amp;ShowOnWeb=true&amp;Lang=en"/>
    <hyperlink ref="D140" r:id="rId181" tooltip="Click once to display linked information. Click and hold to select this cell." display="http://stats.oecd.org/OECDStat_Metadata/ShowMetadata.ashx?Dataset=LFS_D&amp;Coords=[SERIES].[U],[SEX].[MW],[AGE].[5564],[FREQUENCY].[A],[COUNTRY].[ESP],[TIME].[1991]&amp;ShowOnWeb=true"/>
    <hyperlink ref="H140" r:id="rId182" tooltip="Click once to display linked information. Click and hold to select this cell." display="http://stats.oecd.org/OECDStat_Metadata/ShowMetadata.ashx?Dataset=LFS_D&amp;Coords=[SERIES].[U],[SEX].[MW],[AGE].[5564],[FREQUENCY].[A],[COUNTRY].[ESP],[TIME].[1995]&amp;ShowOnWeb=true"/>
    <hyperlink ref="K140" r:id="rId183" tooltip="Click once to display linked information. Click and hold to select this cell." display="http://stats.oecd.org/OECDStat_Metadata/ShowMetadata.ashx?Dataset=LFS_D&amp;Coords=[SERIES].[U],[SEX].[MW],[AGE].[5564],[FREQUENCY].[A],[COUNTRY].[ESP],[TIME].[1998]&amp;ShowOnWeb=true"/>
    <hyperlink ref="L140" r:id="rId184" tooltip="Click once to display linked information. Click and hold to select this cell." display="http://stats.oecd.org/OECDStat_Metadata/ShowMetadata.ashx?Dataset=LFS_D&amp;Coords=[SERIES].[U],[SEX].[MW],[AGE].[5564],[FREQUENCY].[A],[COUNTRY].[ESP],[TIME].[1999]&amp;ShowOnWeb=true"/>
    <hyperlink ref="M140" r:id="rId185" tooltip="Click once to display linked information. Click and hold to select this cell." display="http://stats.oecd.org/OECDStat_Metadata/ShowMetadata.ashx?Dataset=LFS_D&amp;Coords=[SERIES].[U],[SEX].[MW],[AGE].[5564],[FREQUENCY].[A],[COUNTRY].[ESP],[TIME].[2000]&amp;ShowOnWeb=true"/>
    <hyperlink ref="Q140" r:id="rId186" tooltip="Click once to display linked information. Click and hold to select this cell." display="http://stats.oecd.org/OECDStat_Metadata/ShowMetadata.ashx?Dataset=LFS_D&amp;Coords=[SERIES].[U],[SEX].[MW],[AGE].[5564],[FREQUENCY].[A],[COUNTRY].[ESP],[TIME].[2004]&amp;ShowOnWeb=true"/>
    <hyperlink ref="U140" r:id="rId187" tooltip="Click once to display linked information. Click and hold to select this cell." display="http://stats.oecd.org/OECDStat_Metadata/ShowMetadata.ashx?Dataset=LFS_D&amp;Coords=[SERIES].[U],[SEX].[MW],[AGE].[5564],[FREQUENCY].[A],[COUNTRY].[ESP],[TIME].[2008]&amp;ShowOnWeb=true"/>
    <hyperlink ref="V140" r:id="rId188" tooltip="Click once to display linked information. Click and hold to select this cell." display="http://stats.oecd.org/OECDStat_Metadata/ShowMetadata.ashx?Dataset=LFS_D&amp;Coords=[SERIES].[U],[SEX].[MW],[AGE].[5564],[FREQUENCY].[A],[COUNTRY].[ESP],[TIME].[2009]&amp;ShowOnWeb=true"/>
    <hyperlink ref="A141" r:id="rId189" tooltip="Click once to display linked information. Click and hold to select this cell." display="http://stats.oecd.org/OECDStat_Metadata/ShowMetadata.ashx?Dataset=LFS_D&amp;Coords=[COUNTRY].[SWE]&amp;ShowOnWeb=true&amp;Lang=en"/>
    <hyperlink ref="F141" r:id="rId190" tooltip="Click once to display linked information. Click and hold to select this cell." display="http://stats.oecd.org/OECDStat_Metadata/ShowMetadata.ashx?Dataset=LFS_D&amp;Coords=[SERIES].[U],[SEX].[MW],[AGE].[5564],[FREQUENCY].[A],[COUNTRY].[SWE],[TIME].[1993]&amp;ShowOnWeb=true"/>
    <hyperlink ref="Q141" r:id="rId191" tooltip="Click once to display linked information. Click and hold to select this cell." display="http://stats.oecd.org/OECDStat_Metadata/ShowMetadata.ashx?Dataset=LFS_D&amp;Coords=[SERIES].[U],[SEX].[MW],[AGE].[5564],[FREQUENCY].[A],[COUNTRY].[SWE],[TIME].[2004]&amp;ShowOnWeb=true"/>
    <hyperlink ref="A142" r:id="rId192" tooltip="Click once to display linked information. Click and hold to select this cell." display="http://stats.oecd.org/OECDStat_Metadata/ShowMetadata.ashx?Dataset=LFS_D&amp;Coords=[COUNTRY].[CHE]&amp;ShowOnWeb=true&amp;Lang=en"/>
    <hyperlink ref="A143" r:id="rId193" tooltip="Click once to display linked information. Click and hold to select this cell." display="http://stats.oecd.org/OECDStat_Metadata/ShowMetadata.ashx?Dataset=LFS_D&amp;Coords=[COUNTRY].[TUR]&amp;ShowOnWeb=true&amp;Lang=en"/>
    <hyperlink ref="M143" r:id="rId194" tooltip="Click once to display linked information. Click and hold to select this cell." display="http://stats.oecd.org/OECDStat_Metadata/ShowMetadata.ashx?Dataset=LFS_D&amp;Coords=[SERIES].[U],[SEX].[MW],[AGE].[5564],[FREQUENCY].[A],[COUNTRY].[TUR],[TIME].[2000]&amp;ShowOnWeb=true"/>
    <hyperlink ref="A144" r:id="rId195" tooltip="Click once to display linked information. Click and hold to select this cell." display="http://stats.oecd.org/OECDStat_Metadata/ShowMetadata.ashx?Dataset=LFS_D&amp;Coords=[COUNTRY].[GBR]&amp;ShowOnWeb=true&amp;Lang=en"/>
    <hyperlink ref="F144" r:id="rId196" tooltip="Click once to display linked information. Click and hold to select this cell." display="http://stats.oecd.org/OECDStat_Metadata/ShowMetadata.ashx?Dataset=LFS_D&amp;Coords=[SERIES].[U],[SEX].[MW],[AGE].[5564],[FREQUENCY].[A],[COUNTRY].[GBR],[TIME].[1993]&amp;ShowOnWeb=true"/>
    <hyperlink ref="A145" r:id="rId197" tooltip="Click once to display linked information. Click and hold to select this cell." display="http://stats.oecd.org/OECDStat_Metadata/ShowMetadata.ashx?Dataset=LFS_D&amp;Coords=[COUNTRY].[USA]&amp;ShowOnWeb=true&amp;Lang=en"/>
    <hyperlink ref="G145" r:id="rId198" tooltip="Click once to display linked information. Click and hold to select this cell." display="http://stats.oecd.org/OECDStat_Metadata/ShowMetadata.ashx?Dataset=LFS_D&amp;Coords=[SERIES].[U],[SEX].[MW],[AGE].[5564],[FREQUENCY].[A],[COUNTRY].[USA],[TIME].[1994]&amp;ShowOnWeb=true"/>
    <hyperlink ref="M145" r:id="rId199" tooltip="Click once to display linked information. Click and hold to select this cell." display="http://stats.oecd.org/OECDStat_Metadata/ShowMetadata.ashx?Dataset=LFS_D&amp;Coords=[SERIES].[U],[SEX].[MW],[AGE].[5564],[FREQUENCY].[A],[COUNTRY].[USA],[TIME].[2000]&amp;ShowOnWeb=true"/>
    <hyperlink ref="A146" r:id="rId200" tooltip="Click once to display linked information. Click and hold to select this cell." display="http://stats.oecd.org/OECDStat_Metadata/ShowMetadata.ashx?Dataset=LFS_D&amp;Coords=[COUNTRY].[OECD]&amp;ShowOnWeb=true&amp;Lang=en"/>
    <hyperlink ref="A150" r:id="rId201" tooltip="Click once to display linked information. Click and hold to select this cell." display="http://stats.oecd.org/"/>
    <hyperlink ref="A302" r:id="rId202" tooltip="Click once to display linked information. Click and hold to select this cell." display="http://stats.oecd.org/OECDStat_Metadata/ShowMetadata.ashx?Dataset=LFS_D&amp;ShowOnWeb=true&amp;Lang=en"/>
    <hyperlink ref="A310" r:id="rId203" tooltip="Click once to display linked information. Click and hold to select this cell." display="http://stats.oecd.org/OECDStat_Metadata/ShowMetadata.ashx?Dataset=LFS_D&amp;Coords=[COUNTRY].[AUS]&amp;ShowOnWeb=true&amp;Lang=en"/>
    <hyperlink ref="N310" r:id="rId204" tooltip="Click once to display linked information. Click and hold to select this cell." display="http://stats.oecd.org/OECDStat_Metadata/ShowMetadata.ashx?Dataset=LFS_D&amp;Coords=[SERIES].[L],[SEX].[MW],[AGE].[1564],[FREQUENCY].[A],[COUNTRY].[AUS],[TIME].[2001]&amp;ShowOnWeb=true"/>
    <hyperlink ref="A311" r:id="rId205" tooltip="Click once to display linked information. Click and hold to select this cell." display="http://stats.oecd.org/OECDStat_Metadata/ShowMetadata.ashx?Dataset=LFS_D&amp;Coords=[COUNTRY].[AUT]&amp;ShowOnWeb=true&amp;Lang=en"/>
    <hyperlink ref="L311" r:id="rId206" tooltip="Click once to display linked information. Click and hold to select this cell." display="http://stats.oecd.org/OECDStat_Metadata/ShowMetadata.ashx?Dataset=LFS_D&amp;Coords=[SERIES].[L],[SEX].[MW],[AGE].[1564],[FREQUENCY].[A],[COUNTRY].[AUT],[TIME].[1999]&amp;ShowOnWeb=true"/>
    <hyperlink ref="M311" r:id="rId207" tooltip="Click once to display linked information. Click and hold to select this cell." display="http://stats.oecd.org/OECDStat_Metadata/ShowMetadata.ashx?Dataset=LFS_D&amp;Coords=[SERIES].[L],[SEX].[MW],[AGE].[1564],[FREQUENCY].[A],[COUNTRY].[AUT],[TIME].[2000]&amp;ShowOnWeb=true"/>
    <hyperlink ref="P311" r:id="rId208" tooltip="Click once to display linked information. Click and hold to select this cell." display="http://stats.oecd.org/OECDStat_Metadata/ShowMetadata.ashx?Dataset=LFS_D&amp;Coords=[SERIES].[L],[SEX].[MW],[AGE].[1564],[FREQUENCY].[A],[COUNTRY].[AUT],[TIME].[2003]&amp;ShowOnWeb=true"/>
    <hyperlink ref="A312" r:id="rId209" tooltip="Click once to display linked information. Click and hold to select this cell." display="http://stats.oecd.org/OECDStat_Metadata/ShowMetadata.ashx?Dataset=LFS_D&amp;Coords=[COUNTRY].[BEL]&amp;ShowOnWeb=true&amp;Lang=en"/>
    <hyperlink ref="E312" r:id="rId210" tooltip="Click once to display linked information. Click and hold to select this cell." display="http://stats.oecd.org/OECDStat_Metadata/ShowMetadata.ashx?Dataset=LFS_D&amp;Coords=[SERIES].[L],[SEX].[MW],[AGE].[1564],[FREQUENCY].[A],[COUNTRY].[BEL],[TIME].[1992]&amp;ShowOnWeb=true"/>
    <hyperlink ref="K312" r:id="rId211" tooltip="Click once to display linked information. Click and hold to select this cell." display="http://stats.oecd.org/OECDStat_Metadata/ShowMetadata.ashx?Dataset=LFS_D&amp;Coords=[SERIES].[L],[SEX].[MW],[AGE].[1564],[FREQUENCY].[A],[COUNTRY].[BEL],[TIME].[1998]&amp;ShowOnWeb=true"/>
    <hyperlink ref="L312" r:id="rId212" tooltip="Click once to display linked information. Click and hold to select this cell." display="http://stats.oecd.org/OECDStat_Metadata/ShowMetadata.ashx?Dataset=LFS_D&amp;Coords=[SERIES].[L],[SEX].[MW],[AGE].[1564],[FREQUENCY].[A],[COUNTRY].[BEL],[TIME].[1999]&amp;ShowOnWeb=true"/>
    <hyperlink ref="A313" r:id="rId213" tooltip="Click once to display linked information. Click and hold to select this cell." display="http://stats.oecd.org/OECDStat_Metadata/ShowMetadata.ashx?Dataset=LFS_D&amp;Coords=[COUNTRY].[CAN]&amp;ShowOnWeb=true&amp;Lang=en"/>
    <hyperlink ref="A314" r:id="rId214" tooltip="Click once to display linked information. Click and hold to select this cell." display="http://stats.oecd.org/OECDStat_Metadata/ShowMetadata.ashx?Dataset=LFS_D&amp;Coords=[COUNTRY].[CHL]&amp;ShowOnWeb=true&amp;Lang=en"/>
    <hyperlink ref="A315" r:id="rId215" tooltip="Click once to display linked information. Click and hold to select this cell." display="http://stats.oecd.org/OECDStat_Metadata/ShowMetadata.ashx?Dataset=LFS_D&amp;Coords=[COUNTRY].[CZE]&amp;ShowOnWeb=true&amp;Lang=en"/>
    <hyperlink ref="I315" r:id="rId216" tooltip="Click once to display linked information. Click and hold to select this cell." display="http://stats.oecd.org/OECDStat_Metadata/ShowMetadata.ashx?Dataset=LFS_D&amp;Coords=[SERIES].[L],[SEX].[MW],[AGE].[1564],[FREQUENCY].[A],[COUNTRY].[CZE],[TIME].[1996]&amp;ShowOnWeb=true"/>
    <hyperlink ref="J315" r:id="rId217" tooltip="Click once to display linked information. Click and hold to select this cell." display="http://stats.oecd.org/OECDStat_Metadata/ShowMetadata.ashx?Dataset=LFS_D&amp;Coords=[SERIES].[L],[SEX].[MW],[AGE].[1564],[FREQUENCY].[A],[COUNTRY].[CZE],[TIME].[1997]&amp;ShowOnWeb=true"/>
    <hyperlink ref="A316" r:id="rId218" tooltip="Click once to display linked information. Click and hold to select this cell." display="http://stats.oecd.org/OECDStat_Metadata/ShowMetadata.ashx?Dataset=LFS_D&amp;Coords=[COUNTRY].[DNK]&amp;ShowOnWeb=true&amp;Lang=en"/>
    <hyperlink ref="E316" r:id="rId219" tooltip="Click once to display linked information. Click and hold to select this cell." display="http://stats.oecd.org/OECDStat_Metadata/ShowMetadata.ashx?Dataset=LFS_D&amp;Coords=[SERIES].[L],[SEX].[MW],[AGE].[1564],[FREQUENCY].[A],[COUNTRY].[DNK],[TIME].[1992]&amp;ShowOnWeb=true"/>
    <hyperlink ref="A317" r:id="rId220" tooltip="Click once to display linked information. Click and hold to select this cell." display="http://stats.oecd.org/OECDStat_Metadata/ShowMetadata.ashx?Dataset=LFS_D&amp;Coords=[COUNTRY].[EST]&amp;ShowOnWeb=true&amp;Lang=en"/>
    <hyperlink ref="J317" r:id="rId221" tooltip="Click once to display linked information. Click and hold to select this cell." display="http://stats.oecd.org/OECDStat_Metadata/ShowMetadata.ashx?Dataset=LFS_D&amp;Coords=[SERIES].[L],[SEX].[MW],[AGE].[1564],[FREQUENCY].[A],[COUNTRY].[EST],[TIME].[1997]&amp;ShowOnWeb=true"/>
    <hyperlink ref="M317" r:id="rId222" tooltip="Click once to display linked information. Click and hold to select this cell." display="http://stats.oecd.org/OECDStat_Metadata/ShowMetadata.ashx?Dataset=LFS_D&amp;Coords=[SERIES].[L],[SEX].[MW],[AGE].[1564],[FREQUENCY].[A],[COUNTRY].[EST],[TIME].[2000]&amp;ShowOnWeb=true"/>
    <hyperlink ref="A318" r:id="rId223" tooltip="Click once to display linked information. Click and hold to select this cell." display="http://stats.oecd.org/OECDStat_Metadata/ShowMetadata.ashx?Dataset=LFS_D&amp;Coords=[COUNTRY].[FIN]&amp;ShowOnWeb=true&amp;Lang=en"/>
    <hyperlink ref="L318" r:id="rId224" tooltip="Click once to display linked information. Click and hold to select this cell." display="http://stats.oecd.org/OECDStat_Metadata/ShowMetadata.ashx?Dataset=LFS_D&amp;Coords=[SERIES].[L],[SEX].[MW],[AGE].[1564],[FREQUENCY].[A],[COUNTRY].[FIN],[TIME].[1999]&amp;ShowOnWeb=true"/>
    <hyperlink ref="A319" r:id="rId225" tooltip="Click once to display linked information. Click and hold to select this cell." display="http://stats.oecd.org/OECDStat_Metadata/ShowMetadata.ashx?Dataset=LFS_D&amp;Coords=[COUNTRY].[FRA]&amp;ShowOnWeb=true&amp;Lang=en"/>
    <hyperlink ref="O319" r:id="rId226" tooltip="Click once to display linked information. Click and hold to select this cell." display="http://stats.oecd.org/OECDStat_Metadata/ShowMetadata.ashx?Dataset=LFS_D&amp;Coords=[SERIES].[L],[SEX].[MW],[AGE].[1564],[FREQUENCY].[A],[COUNTRY].[FRA],[TIME].[2002]&amp;ShowOnWeb=true"/>
    <hyperlink ref="A320" r:id="rId227" tooltip="Click once to display linked information. Click and hold to select this cell." display="http://stats.oecd.org/OECDStat_Metadata/ShowMetadata.ashx?Dataset=LFS_D&amp;Coords=[COUNTRY].[DEU]&amp;ShowOnWeb=true&amp;Lang=en"/>
    <hyperlink ref="D320" r:id="rId228" tooltip="Click once to display linked information. Click and hold to select this cell." display="http://stats.oecd.org/OECDStat_Metadata/ShowMetadata.ashx?Dataset=LFS_D&amp;Coords=[SERIES].[L],[SEX].[MW],[AGE].[1564],[FREQUENCY].[A],[COUNTRY].[DEU],[TIME].[1991]&amp;ShowOnWeb=true"/>
    <hyperlink ref="K320" r:id="rId229" tooltip="Click once to display linked information. Click and hold to select this cell." display="http://stats.oecd.org/OECDStat_Metadata/ShowMetadata.ashx?Dataset=LFS_D&amp;Coords=[SERIES].[L],[SEX].[MW],[AGE].[1564],[FREQUENCY].[A],[COUNTRY].[DEU],[TIME].[1998]&amp;ShowOnWeb=true"/>
    <hyperlink ref="Q320" r:id="rId230" tooltip="Click once to display linked information. Click and hold to select this cell." display="http://stats.oecd.org/OECDStat_Metadata/ShowMetadata.ashx?Dataset=LFS_D&amp;Coords=[SERIES].[L],[SEX].[MW],[AGE].[1564],[FREQUENCY].[A],[COUNTRY].[DEU],[TIME].[2004]&amp;ShowOnWeb=true"/>
    <hyperlink ref="W320" r:id="rId231" tooltip="Click once to display linked information. Click and hold to select this cell." display="http://stats.oecd.org/OECDStat_Metadata/ShowMetadata.ashx?Dataset=LFS_D&amp;Coords=[SERIES].[L],[SEX].[MW],[AGE].[1564],[FREQUENCY].[A],[COUNTRY].[DEU],[TIME].[2010]&amp;ShowOnWeb=true"/>
    <hyperlink ref="A321" r:id="rId232" tooltip="Click once to display linked information. Click and hold to select this cell." display="http://stats.oecd.org/OECDStat_Metadata/ShowMetadata.ashx?Dataset=LFS_D&amp;Coords=[COUNTRY].[GRC]&amp;ShowOnWeb=true&amp;Lang=en"/>
    <hyperlink ref="E321" r:id="rId233" tooltip="Click once to display linked information. Click and hold to select this cell." display="http://stats.oecd.org/OECDStat_Metadata/ShowMetadata.ashx?Dataset=LFS_D&amp;Coords=[SERIES].[L],[SEX].[MW],[AGE].[1564],[FREQUENCY].[A],[COUNTRY].[GRC],[TIME].[1992]&amp;ShowOnWeb=true"/>
    <hyperlink ref="J321" r:id="rId234" tooltip="Click once to display linked information. Click and hold to select this cell." display="http://stats.oecd.org/OECDStat_Metadata/ShowMetadata.ashx?Dataset=LFS_D&amp;Coords=[SERIES].[L],[SEX].[MW],[AGE].[1564],[FREQUENCY].[A],[COUNTRY].[GRC],[TIME].[1997]&amp;ShowOnWeb=true"/>
    <hyperlink ref="A322" r:id="rId235" tooltip="Click once to display linked information. Click and hold to select this cell." display="http://stats.oecd.org/OECDStat_Metadata/ShowMetadata.ashx?Dataset=LFS_D&amp;Coords=[COUNTRY].[HUN]&amp;ShowOnWeb=true&amp;Lang=en"/>
    <hyperlink ref="G322" r:id="rId236" tooltip="Click once to display linked information. Click and hold to select this cell." display="http://stats.oecd.org/OECDStat_Metadata/ShowMetadata.ashx?Dataset=LFS_D&amp;Coords=[SERIES].[L],[SEX].[MW],[AGE].[1564],[FREQUENCY].[A],[COUNTRY].[HUN],[TIME].[1994]&amp;ShowOnWeb=true"/>
    <hyperlink ref="O322" r:id="rId237" tooltip="Click once to display linked information. Click and hold to select this cell." display="http://stats.oecd.org/OECDStat_Metadata/ShowMetadata.ashx?Dataset=LFS_D&amp;Coords=[SERIES].[L],[SEX].[MW],[AGE].[1564],[FREQUENCY].[A],[COUNTRY].[HUN],[TIME].[2002]&amp;ShowOnWeb=true"/>
    <hyperlink ref="A323" r:id="rId238" tooltip="Click once to display linked information. Click and hold to select this cell." display="http://stats.oecd.org/OECDStat_Metadata/ShowMetadata.ashx?Dataset=LFS_D&amp;Coords=[COUNTRY].[ISL]&amp;ShowOnWeb=true&amp;Lang=en"/>
    <hyperlink ref="D323" r:id="rId239" tooltip="Click once to display linked information. Click and hold to select this cell." display="http://stats.oecd.org/OECDStat_Metadata/ShowMetadata.ashx?Dataset=LFS_D&amp;Coords=[SERIES].[L],[SEX].[MW],[AGE].[1564],[FREQUENCY].[A],[COUNTRY].[ISL],[TIME].[1991]&amp;ShowOnWeb=true"/>
    <hyperlink ref="P323" r:id="rId240" tooltip="Click once to display linked information. Click and hold to select this cell." display="http://stats.oecd.org/OECDStat_Metadata/ShowMetadata.ashx?Dataset=LFS_D&amp;Coords=[SERIES].[L],[SEX].[MW],[AGE].[1564],[FREQUENCY].[A],[COUNTRY].[ISL],[TIME].[2003]&amp;ShowOnWeb=true"/>
    <hyperlink ref="A324" r:id="rId241" tooltip="Click once to display linked information. Click and hold to select this cell." display="http://stats.oecd.org/OECDStat_Metadata/ShowMetadata.ashx?Dataset=LFS_D&amp;Coords=[COUNTRY].[IRL]&amp;ShowOnWeb=true&amp;Lang=en"/>
    <hyperlink ref="J324" r:id="rId242" tooltip="Click once to display linked information. Click and hold to select this cell." display="http://stats.oecd.org/OECDStat_Metadata/ShowMetadata.ashx?Dataset=LFS_D&amp;Coords=[SERIES].[L],[SEX].[MW],[AGE].[1564],[FREQUENCY].[A],[COUNTRY].[IRL],[TIME].[1997]&amp;ShowOnWeb=true"/>
    <hyperlink ref="K324" r:id="rId243" tooltip="Click once to display linked information. Click and hold to select this cell." display="http://stats.oecd.org/OECDStat_Metadata/ShowMetadata.ashx?Dataset=LFS_D&amp;Coords=[SERIES].[L],[SEX].[MW],[AGE].[1564],[FREQUENCY].[A],[COUNTRY].[IRL],[TIME].[1998]&amp;ShowOnWeb=true"/>
    <hyperlink ref="A325" r:id="rId244" tooltip="Click once to display linked information. Click and hold to select this cell." display="http://stats.oecd.org/OECDStat_Metadata/ShowMetadata.ashx?Dataset=LFS_D&amp;Coords=[COUNTRY].[ISR]&amp;ShowOnWeb=true&amp;Lang=en"/>
    <hyperlink ref="A326" r:id="rId245" tooltip="Click once to display linked information. Click and hold to select this cell." display="http://stats.oecd.org/OECDStat_Metadata/ShowMetadata.ashx?Dataset=LFS_D&amp;Coords=[COUNTRY].[ITA]&amp;ShowOnWeb=true&amp;Lang=en"/>
    <hyperlink ref="F326" r:id="rId246" tooltip="Click once to display linked information. Click and hold to select this cell." display="http://stats.oecd.org/OECDStat_Metadata/ShowMetadata.ashx?Dataset=LFS_D&amp;Coords=[SERIES].[L],[SEX].[MW],[AGE].[1564],[FREQUENCY].[A],[COUNTRY].[ITA],[TIME].[1993]&amp;ShowOnWeb=true"/>
    <hyperlink ref="P326" r:id="rId247" tooltip="Click once to display linked information. Click and hold to select this cell." display="http://stats.oecd.org/OECDStat_Metadata/ShowMetadata.ashx?Dataset=LFS_D&amp;Coords=[SERIES].[L],[SEX].[MW],[AGE].[1564],[FREQUENCY].[A],[COUNTRY].[ITA],[TIME].[2003]&amp;ShowOnWeb=true"/>
    <hyperlink ref="Q326" r:id="rId248" tooltip="Click once to display linked information. Click and hold to select this cell." display="http://stats.oecd.org/OECDStat_Metadata/ShowMetadata.ashx?Dataset=LFS_D&amp;Coords=[SERIES].[L],[SEX].[MW],[AGE].[1564],[FREQUENCY].[A],[COUNTRY].[ITA],[TIME].[2004]&amp;ShowOnWeb=true"/>
    <hyperlink ref="A327" r:id="rId249" tooltip="Click once to display linked information. Click and hold to select this cell." display="http://stats.oecd.org/OECDStat_Metadata/ShowMetadata.ashx?Dataset=LFS_D&amp;Coords=[COUNTRY].[JPN]&amp;ShowOnWeb=true&amp;Lang=en"/>
    <hyperlink ref="A328" r:id="rId250" tooltip="Click once to display linked information. Click and hold to select this cell." display="http://stats.oecd.org/OECDStat_Metadata/ShowMetadata.ashx?Dataset=LFS_D&amp;Coords=[COUNTRY].[KOR]&amp;ShowOnWeb=true&amp;Lang=en"/>
    <hyperlink ref="L328" r:id="rId251" tooltip="Click once to display linked information. Click and hold to select this cell." display="http://stats.oecd.org/OECDStat_Metadata/ShowMetadata.ashx?Dataset=LFS_D&amp;Coords=[SERIES].[L],[SEX].[MW],[AGE].[1564],[FREQUENCY].[A],[COUNTRY].[KOR],[TIME].[1999]&amp;ShowOnWeb=true"/>
    <hyperlink ref="R328" r:id="rId252" tooltip="Click once to display linked information. Click and hold to select this cell." display="http://stats.oecd.org/OECDStat_Metadata/ShowMetadata.ashx?Dataset=LFS_D&amp;Coords=[SERIES].[L],[SEX].[MW],[AGE].[1564],[FREQUENCY].[A],[COUNTRY].[KOR],[TIME].[2005]&amp;ShowOnWeb=true"/>
    <hyperlink ref="A330" r:id="rId253" tooltip="Click once to display linked information. Click and hold to select this cell." display="http://stats.oecd.org/OECDStat_Metadata/ShowMetadata.ashx?Dataset=LFS_D&amp;Coords=[COUNTRY].[LUX]&amp;ShowOnWeb=true&amp;Lang=en"/>
    <hyperlink ref="E330" r:id="rId254" tooltip="Click once to display linked information. Click and hold to select this cell." display="http://stats.oecd.org/OECDStat_Metadata/ShowMetadata.ashx?Dataset=LFS_D&amp;Coords=[SERIES].[L],[SEX].[MW],[AGE].[1564],[FREQUENCY].[A],[COUNTRY].[LUX],[TIME].[1992]&amp;ShowOnWeb=true"/>
    <hyperlink ref="O330" r:id="rId255" tooltip="Click once to display linked information. Click and hold to select this cell." display="http://stats.oecd.org/OECDStat_Metadata/ShowMetadata.ashx?Dataset=LFS_D&amp;Coords=[SERIES].[L],[SEX].[MW],[AGE].[1564],[FREQUENCY].[A],[COUNTRY].[LUX],[TIME].[2002]&amp;ShowOnWeb=true"/>
    <hyperlink ref="P330" r:id="rId256" tooltip="Click once to display linked information. Click and hold to select this cell." display="http://stats.oecd.org/OECDStat_Metadata/ShowMetadata.ashx?Dataset=LFS_D&amp;Coords=[SERIES].[L],[SEX].[MW],[AGE].[1564],[FREQUENCY].[A],[COUNTRY].[LUX],[TIME].[2003]&amp;ShowOnWeb=true"/>
    <hyperlink ref="A331" r:id="rId257" tooltip="Click once to display linked information. Click and hold to select this cell." display="http://stats.oecd.org/OECDStat_Metadata/ShowMetadata.ashx?Dataset=LFS_D&amp;Coords=[COUNTRY].[MEX]&amp;ShowOnWeb=true&amp;Lang=en"/>
    <hyperlink ref="E331" r:id="rId258" tooltip="Click once to display linked information. Click and hold to select this cell." display="http://stats.oecd.org/OECDStat_Metadata/ShowMetadata.ashx?Dataset=LFS_D&amp;Coords=[SERIES].[L],[SEX].[MW],[AGE].[1564],[FREQUENCY].[A],[COUNTRY].[MEX],[TIME].[1992]&amp;ShowOnWeb=true"/>
    <hyperlink ref="G331" r:id="rId259" tooltip="Click once to display linked information. Click and hold to select this cell." display="http://stats.oecd.org/OECDStat_Metadata/ShowMetadata.ashx?Dataset=LFS_D&amp;Coords=[SERIES].[L],[SEX].[MW],[AGE].[1564],[FREQUENCY].[A],[COUNTRY].[MEX],[TIME].[1994]&amp;ShowOnWeb=true"/>
    <hyperlink ref="M331" r:id="rId260" tooltip="Click once to display linked information. Click and hold to select this cell." display="http://stats.oecd.org/OECDStat_Metadata/ShowMetadata.ashx?Dataset=LFS_D&amp;Coords=[SERIES].[L],[SEX].[MW],[AGE].[1564],[FREQUENCY].[A],[COUNTRY].[MEX],[TIME].[2000]&amp;ShowOnWeb=true"/>
    <hyperlink ref="A332" r:id="rId261" tooltip="Click once to display linked information. Click and hold to select this cell." display="http://stats.oecd.org/OECDStat_Metadata/ShowMetadata.ashx?Dataset=LFS_D&amp;Coords=[COUNTRY].[NLD]&amp;ShowOnWeb=true&amp;Lang=en"/>
    <hyperlink ref="A333" r:id="rId262" tooltip="Click once to display linked information. Click and hold to select this cell." display="http://stats.oecd.org/OECDStat_Metadata/ShowMetadata.ashx?Dataset=LFS_D&amp;Coords=[COUNTRY].[NZL]&amp;ShowOnWeb=true&amp;Lang=en"/>
    <hyperlink ref="K333" r:id="rId263" tooltip="Click once to display linked information. Click and hold to select this cell." display="http://stats.oecd.org/OECDStat_Metadata/ShowMetadata.ashx?Dataset=LFS_D&amp;Coords=[SERIES].[L],[SEX].[MW],[AGE].[1564],[FREQUENCY].[A],[COUNTRY].[NZL],[TIME].[1998]&amp;ShowOnWeb=true"/>
    <hyperlink ref="A334" r:id="rId264" tooltip="Click once to display linked information. Click and hold to select this cell." display="http://stats.oecd.org/OECDStat_Metadata/ShowMetadata.ashx?Dataset=LFS_D&amp;Coords=[COUNTRY].[NOR]&amp;ShowOnWeb=true&amp;Lang=en"/>
    <hyperlink ref="H334" r:id="rId265" tooltip="Click once to display linked information. Click and hold to select this cell." display="http://stats.oecd.org/OECDStat_Metadata/ShowMetadata.ashx?Dataset=LFS_D&amp;Coords=[SERIES].[L],[SEX].[MW],[AGE].[1564],[FREQUENCY].[A],[COUNTRY].[NOR],[TIME].[1995]&amp;ShowOnWeb=true"/>
    <hyperlink ref="I334" r:id="rId266" tooltip="Click once to display linked information. Click and hold to select this cell." display="http://stats.oecd.org/OECDStat_Metadata/ShowMetadata.ashx?Dataset=LFS_D&amp;Coords=[SERIES].[L],[SEX].[MW],[AGE].[1564],[FREQUENCY].[A],[COUNTRY].[NOR],[TIME].[1996]&amp;ShowOnWeb=true"/>
    <hyperlink ref="A335" r:id="rId267" tooltip="Click once to display linked information. Click and hold to select this cell." display="http://stats.oecd.org/OECDStat_Metadata/ShowMetadata.ashx?Dataset=LFS_D&amp;Coords=[COUNTRY].[POL]&amp;ShowOnWeb=true&amp;Lang=en"/>
    <hyperlink ref="E335" r:id="rId268" tooltip="Click once to display linked information. Click and hold to select this cell." display="http://stats.oecd.org/OECDStat_Metadata/ShowMetadata.ashx?Dataset=LFS_D&amp;Coords=[SERIES].[L],[SEX].[MW],[AGE].[1564],[FREQUENCY].[A],[COUNTRY].[POL],[TIME].[1992]&amp;ShowOnWeb=true"/>
    <hyperlink ref="L335" r:id="rId269" tooltip="Click once to display linked information. Click and hold to select this cell." display="http://stats.oecd.org/OECDStat_Metadata/ShowMetadata.ashx?Dataset=LFS_D&amp;Coords=[SERIES].[L],[SEX].[MW],[AGE].[1564],[FREQUENCY].[A],[COUNTRY].[POL],[TIME].[1999]&amp;ShowOnWeb=true"/>
    <hyperlink ref="M335" r:id="rId270" tooltip="Click once to display linked information. Click and hold to select this cell." display="http://stats.oecd.org/OECDStat_Metadata/ShowMetadata.ashx?Dataset=LFS_D&amp;Coords=[SERIES].[L],[SEX].[MW],[AGE].[1564],[FREQUENCY].[A],[COUNTRY].[POL],[TIME].[2000]&amp;ShowOnWeb=true"/>
    <hyperlink ref="O335" r:id="rId271" tooltip="Click once to display linked information. Click and hold to select this cell." display="http://stats.oecd.org/OECDStat_Metadata/ShowMetadata.ashx?Dataset=LFS_D&amp;Coords=[SERIES].[L],[SEX].[MW],[AGE].[1564],[FREQUENCY].[A],[COUNTRY].[POL],[TIME].[2002]&amp;ShowOnWeb=true"/>
    <hyperlink ref="A336" r:id="rId272" tooltip="Click once to display linked information. Click and hold to select this cell." display="http://stats.oecd.org/OECDStat_Metadata/ShowMetadata.ashx?Dataset=LFS_D&amp;Coords=[COUNTRY].[PRT]&amp;ShowOnWeb=true&amp;Lang=en"/>
    <hyperlink ref="D336" r:id="rId273" tooltip="Click once to display linked information. Click and hold to select this cell." display="http://stats.oecd.org/OECDStat_Metadata/ShowMetadata.ashx?Dataset=LFS_D&amp;Coords=[SERIES].[L],[SEX].[MW],[AGE].[1564],[FREQUENCY].[A],[COUNTRY].[PRT],[TIME].[1991]&amp;ShowOnWeb=true"/>
    <hyperlink ref="J336" r:id="rId274" tooltip="Click once to display linked information. Click and hold to select this cell." display="http://stats.oecd.org/OECDStat_Metadata/ShowMetadata.ashx?Dataset=LFS_D&amp;Coords=[SERIES].[L],[SEX].[MW],[AGE].[1564],[FREQUENCY].[A],[COUNTRY].[PRT],[TIME].[1997]&amp;ShowOnWeb=true"/>
    <hyperlink ref="K336" r:id="rId275" tooltip="Click once to display linked information. Click and hold to select this cell." display="http://stats.oecd.org/OECDStat_Metadata/ShowMetadata.ashx?Dataset=LFS_D&amp;Coords=[SERIES].[L],[SEX].[MW],[AGE].[1564],[FREQUENCY].[A],[COUNTRY].[PRT],[TIME].[1998]&amp;ShowOnWeb=true"/>
    <hyperlink ref="A337" r:id="rId276" tooltip="Click once to display linked information. Click and hold to select this cell." display="http://stats.oecd.org/OECDStat_Metadata/ShowMetadata.ashx?Dataset=LFS_D&amp;Coords=[COUNTRY].[SVK]&amp;ShowOnWeb=true&amp;Lang=en"/>
    <hyperlink ref="J337" r:id="rId277" tooltip="Click once to display linked information. Click and hold to select this cell." display="http://stats.oecd.org/OECDStat_Metadata/ShowMetadata.ashx?Dataset=LFS_D&amp;Coords=[SERIES].[L],[SEX].[MW],[AGE].[1564],[FREQUENCY].[A],[COUNTRY].[SVK],[TIME].[1997]&amp;ShowOnWeb=true"/>
    <hyperlink ref="L337" r:id="rId278" tooltip="Click once to display linked information. Click and hold to select this cell." display="http://stats.oecd.org/OECDStat_Metadata/ShowMetadata.ashx?Dataset=LFS_D&amp;Coords=[SERIES].[L],[SEX].[MW],[AGE].[1564],[FREQUENCY].[A],[COUNTRY].[SVK],[TIME].[1999]&amp;ShowOnWeb=true"/>
    <hyperlink ref="O337" r:id="rId279" tooltip="Click once to display linked information. Click and hold to select this cell." display="http://stats.oecd.org/OECDStat_Metadata/ShowMetadata.ashx?Dataset=LFS_D&amp;Coords=[SERIES].[L],[SEX].[MW],[AGE].[1564],[FREQUENCY].[A],[COUNTRY].[SVK],[TIME].[2002]&amp;ShowOnWeb=true"/>
    <hyperlink ref="A339" r:id="rId280" tooltip="Click once to display linked information. Click and hold to select this cell." display="http://stats.oecd.org/OECDStat_Metadata/ShowMetadata.ashx?Dataset=LFS_D&amp;Coords=[COUNTRY].[ESP]&amp;ShowOnWeb=true&amp;Lang=en"/>
    <hyperlink ref="D339" r:id="rId281" tooltip="Click once to display linked information. Click and hold to select this cell." display="http://stats.oecd.org/OECDStat_Metadata/ShowMetadata.ashx?Dataset=LFS_D&amp;Coords=[SERIES].[L],[SEX].[MW],[AGE].[1564],[FREQUENCY].[A],[COUNTRY].[ESP],[TIME].[1991]&amp;ShowOnWeb=true"/>
    <hyperlink ref="H339" r:id="rId282" tooltip="Click once to display linked information. Click and hold to select this cell." display="http://stats.oecd.org/OECDStat_Metadata/ShowMetadata.ashx?Dataset=LFS_D&amp;Coords=[SERIES].[L],[SEX].[MW],[AGE].[1564],[FREQUENCY].[A],[COUNTRY].[ESP],[TIME].[1995]&amp;ShowOnWeb=true"/>
    <hyperlink ref="K339" r:id="rId283" tooltip="Click once to display linked information. Click and hold to select this cell." display="http://stats.oecd.org/OECDStat_Metadata/ShowMetadata.ashx?Dataset=LFS_D&amp;Coords=[SERIES].[L],[SEX].[MW],[AGE].[1564],[FREQUENCY].[A],[COUNTRY].[ESP],[TIME].[1998]&amp;ShowOnWeb=true"/>
    <hyperlink ref="L339" r:id="rId284" tooltip="Click once to display linked information. Click and hold to select this cell." display="http://stats.oecd.org/OECDStat_Metadata/ShowMetadata.ashx?Dataset=LFS_D&amp;Coords=[SERIES].[L],[SEX].[MW],[AGE].[1564],[FREQUENCY].[A],[COUNTRY].[ESP],[TIME].[1999]&amp;ShowOnWeb=true"/>
    <hyperlink ref="M339" r:id="rId285" tooltip="Click once to display linked information. Click and hold to select this cell." display="http://stats.oecd.org/OECDStat_Metadata/ShowMetadata.ashx?Dataset=LFS_D&amp;Coords=[SERIES].[L],[SEX].[MW],[AGE].[1564],[FREQUENCY].[A],[COUNTRY].[ESP],[TIME].[2000]&amp;ShowOnWeb=true"/>
    <hyperlink ref="Q339" r:id="rId286" tooltip="Click once to display linked information. Click and hold to select this cell." display="http://stats.oecd.org/OECDStat_Metadata/ShowMetadata.ashx?Dataset=LFS_D&amp;Coords=[SERIES].[L],[SEX].[MW],[AGE].[1564],[FREQUENCY].[A],[COUNTRY].[ESP],[TIME].[2004]&amp;ShowOnWeb=true"/>
    <hyperlink ref="U339" r:id="rId287" tooltip="Click once to display linked information. Click and hold to select this cell." display="http://stats.oecd.org/OECDStat_Metadata/ShowMetadata.ashx?Dataset=LFS_D&amp;Coords=[SERIES].[L],[SEX].[MW],[AGE].[1564],[FREQUENCY].[A],[COUNTRY].[ESP],[TIME].[2008]&amp;ShowOnWeb=true"/>
    <hyperlink ref="V339" r:id="rId288" tooltip="Click once to display linked information. Click and hold to select this cell." display="http://stats.oecd.org/OECDStat_Metadata/ShowMetadata.ashx?Dataset=LFS_D&amp;Coords=[SERIES].[L],[SEX].[MW],[AGE].[1564],[FREQUENCY].[A],[COUNTRY].[ESP],[TIME].[2009]&amp;ShowOnWeb=true"/>
    <hyperlink ref="A340" r:id="rId289" tooltip="Click once to display linked information. Click and hold to select this cell." display="http://stats.oecd.org/OECDStat_Metadata/ShowMetadata.ashx?Dataset=LFS_D&amp;Coords=[COUNTRY].[SWE]&amp;ShowOnWeb=true&amp;Lang=en"/>
    <hyperlink ref="F340" r:id="rId290" tooltip="Click once to display linked information. Click and hold to select this cell." display="http://stats.oecd.org/OECDStat_Metadata/ShowMetadata.ashx?Dataset=LFS_D&amp;Coords=[SERIES].[L],[SEX].[MW],[AGE].[1564],[FREQUENCY].[A],[COUNTRY].[SWE],[TIME].[1993]&amp;ShowOnWeb=true"/>
    <hyperlink ref="Q340" r:id="rId291" tooltip="Click once to display linked information. Click and hold to select this cell." display="http://stats.oecd.org/OECDStat_Metadata/ShowMetadata.ashx?Dataset=LFS_D&amp;Coords=[SERIES].[L],[SEX].[MW],[AGE].[1564],[FREQUENCY].[A],[COUNTRY].[SWE],[TIME].[2004]&amp;ShowOnWeb=true"/>
    <hyperlink ref="A341" r:id="rId292" tooltip="Click once to display linked information. Click and hold to select this cell." display="http://stats.oecd.org/OECDStat_Metadata/ShowMetadata.ashx?Dataset=LFS_D&amp;Coords=[COUNTRY].[CHE]&amp;ShowOnWeb=true&amp;Lang=en"/>
    <hyperlink ref="A342" r:id="rId293" tooltip="Click once to display linked information. Click and hold to select this cell." display="http://stats.oecd.org/OECDStat_Metadata/ShowMetadata.ashx?Dataset=LFS_D&amp;Coords=[COUNTRY].[TUR]&amp;ShowOnWeb=true&amp;Lang=en"/>
    <hyperlink ref="M342" r:id="rId294" tooltip="Click once to display linked information. Click and hold to select this cell." display="http://stats.oecd.org/OECDStat_Metadata/ShowMetadata.ashx?Dataset=LFS_D&amp;Coords=[SERIES].[L],[SEX].[MW],[AGE].[1564],[FREQUENCY].[A],[COUNTRY].[TUR],[TIME].[2000]&amp;ShowOnWeb=true"/>
    <hyperlink ref="A343" r:id="rId295" tooltip="Click once to display linked information. Click and hold to select this cell." display="http://stats.oecd.org/OECDStat_Metadata/ShowMetadata.ashx?Dataset=LFS_D&amp;Coords=[COUNTRY].[GBR]&amp;ShowOnWeb=true&amp;Lang=en"/>
    <hyperlink ref="F343" r:id="rId296" tooltip="Click once to display linked information. Click and hold to select this cell." display="http://stats.oecd.org/OECDStat_Metadata/ShowMetadata.ashx?Dataset=LFS_D&amp;Coords=[SERIES].[L],[SEX].[MW],[AGE].[1564],[FREQUENCY].[A],[COUNTRY].[GBR],[TIME].[1993]&amp;ShowOnWeb=true"/>
    <hyperlink ref="A344" r:id="rId297" tooltip="Click once to display linked information. Click and hold to select this cell." display="http://stats.oecd.org/OECDStat_Metadata/ShowMetadata.ashx?Dataset=LFS_D&amp;Coords=[COUNTRY].[USA]&amp;ShowOnWeb=true&amp;Lang=en"/>
    <hyperlink ref="G344" r:id="rId298" tooltip="Click once to display linked information. Click and hold to select this cell." display="http://stats.oecd.org/OECDStat_Metadata/ShowMetadata.ashx?Dataset=LFS_D&amp;Coords=[SERIES].[L],[SEX].[MW],[AGE].[1564],[FREQUENCY].[A],[COUNTRY].[USA],[TIME].[1994]&amp;ShowOnWeb=true"/>
    <hyperlink ref="M344" r:id="rId299" tooltip="Click once to display linked information. Click and hold to select this cell." display="http://stats.oecd.org/OECDStat_Metadata/ShowMetadata.ashx?Dataset=LFS_D&amp;Coords=[SERIES].[L],[SEX].[MW],[AGE].[1564],[FREQUENCY].[A],[COUNTRY].[USA],[TIME].[2000]&amp;ShowOnWeb=true"/>
    <hyperlink ref="A345" r:id="rId300" tooltip="Click once to display linked information. Click and hold to select this cell." display="http://stats.oecd.org/OECDStat_Metadata/ShowMetadata.ashx?Dataset=LFS_D&amp;Coords=[COUNTRY].[OECD]&amp;ShowOnWeb=true&amp;Lang=en"/>
    <hyperlink ref="A252" r:id="rId301" tooltip="Click once to display linked information. Click and hold to select this cell." display="http://stats.oecd.org/OECDStat_Metadata/ShowMetadata.ashx?Dataset=LFS_D&amp;ShowOnWeb=true&amp;Lang=en"/>
    <hyperlink ref="A260" r:id="rId302" tooltip="Click once to display linked information. Click and hold to select this cell." display="http://stats.oecd.org/OECDStat_Metadata/ShowMetadata.ashx?Dataset=LFS_D&amp;Coords=[COUNTRY].[AUS]&amp;ShowOnWeb=true&amp;Lang=en"/>
    <hyperlink ref="N260" r:id="rId303" tooltip="Click once to display linked information. Click and hold to select this cell." display="http://stats.oecd.org/OECDStat_Metadata/ShowMetadata.ashx?Dataset=LFS_D&amp;Coords=[SERIES].[L],[SEX].[MW],[AGE].[5564],[FREQUENCY].[A],[COUNTRY].[AUS],[TIME].[2001]&amp;ShowOnWeb=true"/>
    <hyperlink ref="A261" r:id="rId304" tooltip="Click once to display linked information. Click and hold to select this cell." display="http://stats.oecd.org/OECDStat_Metadata/ShowMetadata.ashx?Dataset=LFS_D&amp;Coords=[COUNTRY].[AUT]&amp;ShowOnWeb=true&amp;Lang=en"/>
    <hyperlink ref="L261" r:id="rId305" tooltip="Click once to display linked information. Click and hold to select this cell." display="http://stats.oecd.org/OECDStat_Metadata/ShowMetadata.ashx?Dataset=LFS_D&amp;Coords=[SERIES].[L],[SEX].[MW],[AGE].[5564],[FREQUENCY].[A],[COUNTRY].[AUT],[TIME].[1999]&amp;ShowOnWeb=true"/>
    <hyperlink ref="M261" r:id="rId306" tooltip="Click once to display linked information. Click and hold to select this cell." display="http://stats.oecd.org/OECDStat_Metadata/ShowMetadata.ashx?Dataset=LFS_D&amp;Coords=[SERIES].[L],[SEX].[MW],[AGE].[5564],[FREQUENCY].[A],[COUNTRY].[AUT],[TIME].[2000]&amp;ShowOnWeb=true"/>
    <hyperlink ref="P261" r:id="rId307" tooltip="Click once to display linked information. Click and hold to select this cell." display="http://stats.oecd.org/OECDStat_Metadata/ShowMetadata.ashx?Dataset=LFS_D&amp;Coords=[SERIES].[L],[SEX].[MW],[AGE].[5564],[FREQUENCY].[A],[COUNTRY].[AUT],[TIME].[2003]&amp;ShowOnWeb=true"/>
    <hyperlink ref="A262" r:id="rId308" tooltip="Click once to display linked information. Click and hold to select this cell." display="http://stats.oecd.org/OECDStat_Metadata/ShowMetadata.ashx?Dataset=LFS_D&amp;Coords=[COUNTRY].[BEL]&amp;ShowOnWeb=true&amp;Lang=en"/>
    <hyperlink ref="E262" r:id="rId309" tooltip="Click once to display linked information. Click and hold to select this cell." display="http://stats.oecd.org/OECDStat_Metadata/ShowMetadata.ashx?Dataset=LFS_D&amp;Coords=[SERIES].[L],[SEX].[MW],[AGE].[5564],[FREQUENCY].[A],[COUNTRY].[BEL],[TIME].[1992]&amp;ShowOnWeb=true"/>
    <hyperlink ref="K262" r:id="rId310" tooltip="Click once to display linked information. Click and hold to select this cell." display="http://stats.oecd.org/OECDStat_Metadata/ShowMetadata.ashx?Dataset=LFS_D&amp;Coords=[SERIES].[L],[SEX].[MW],[AGE].[5564],[FREQUENCY].[A],[COUNTRY].[BEL],[TIME].[1998]&amp;ShowOnWeb=true"/>
    <hyperlink ref="L262" r:id="rId311" tooltip="Click once to display linked information. Click and hold to select this cell." display="http://stats.oecd.org/OECDStat_Metadata/ShowMetadata.ashx?Dataset=LFS_D&amp;Coords=[SERIES].[L],[SEX].[MW],[AGE].[5564],[FREQUENCY].[A],[COUNTRY].[BEL],[TIME].[1999]&amp;ShowOnWeb=true"/>
    <hyperlink ref="A263" r:id="rId312" tooltip="Click once to display linked information. Click and hold to select this cell." display="http://stats.oecd.org/OECDStat_Metadata/ShowMetadata.ashx?Dataset=LFS_D&amp;Coords=[COUNTRY].[CAN]&amp;ShowOnWeb=true&amp;Lang=en"/>
    <hyperlink ref="A264" r:id="rId313" tooltip="Click once to display linked information. Click and hold to select this cell." display="http://stats.oecd.org/OECDStat_Metadata/ShowMetadata.ashx?Dataset=LFS_D&amp;Coords=[COUNTRY].[CHL]&amp;ShowOnWeb=true&amp;Lang=en"/>
    <hyperlink ref="A265" r:id="rId314" tooltip="Click once to display linked information. Click and hold to select this cell." display="http://stats.oecd.org/OECDStat_Metadata/ShowMetadata.ashx?Dataset=LFS_D&amp;Coords=[COUNTRY].[CZE]&amp;ShowOnWeb=true&amp;Lang=en"/>
    <hyperlink ref="I265" r:id="rId315" tooltip="Click once to display linked information. Click and hold to select this cell." display="http://stats.oecd.org/OECDStat_Metadata/ShowMetadata.ashx?Dataset=LFS_D&amp;Coords=[SERIES].[L],[SEX].[MW],[AGE].[5564],[FREQUENCY].[A],[COUNTRY].[CZE],[TIME].[1996]&amp;ShowOnWeb=true"/>
    <hyperlink ref="J265" r:id="rId316" tooltip="Click once to display linked information. Click and hold to select this cell." display="http://stats.oecd.org/OECDStat_Metadata/ShowMetadata.ashx?Dataset=LFS_D&amp;Coords=[SERIES].[L],[SEX].[MW],[AGE].[5564],[FREQUENCY].[A],[COUNTRY].[CZE],[TIME].[1997]&amp;ShowOnWeb=true"/>
    <hyperlink ref="A266" r:id="rId317" tooltip="Click once to display linked information. Click and hold to select this cell." display="http://stats.oecd.org/OECDStat_Metadata/ShowMetadata.ashx?Dataset=LFS_D&amp;Coords=[COUNTRY].[DNK]&amp;ShowOnWeb=true&amp;Lang=en"/>
    <hyperlink ref="E266" r:id="rId318" tooltip="Click once to display linked information. Click and hold to select this cell." display="http://stats.oecd.org/OECDStat_Metadata/ShowMetadata.ashx?Dataset=LFS_D&amp;Coords=[SERIES].[L],[SEX].[MW],[AGE].[5564],[FREQUENCY].[A],[COUNTRY].[DNK],[TIME].[1992]&amp;ShowOnWeb=true"/>
    <hyperlink ref="A267" r:id="rId319" tooltip="Click once to display linked information. Click and hold to select this cell." display="http://stats.oecd.org/OECDStat_Metadata/ShowMetadata.ashx?Dataset=LFS_D&amp;Coords=[COUNTRY].[EST]&amp;ShowOnWeb=true&amp;Lang=en"/>
    <hyperlink ref="J267" r:id="rId320" tooltip="Click once to display linked information. Click and hold to select this cell." display="http://stats.oecd.org/OECDStat_Metadata/ShowMetadata.ashx?Dataset=LFS_D&amp;Coords=[SERIES].[L],[SEX].[MW],[AGE].[5564],[FREQUENCY].[A],[COUNTRY].[EST],[TIME].[1997]&amp;ShowOnWeb=true"/>
    <hyperlink ref="M267" r:id="rId321" tooltip="Click once to display linked information. Click and hold to select this cell." display="http://stats.oecd.org/OECDStat_Metadata/ShowMetadata.ashx?Dataset=LFS_D&amp;Coords=[SERIES].[L],[SEX].[MW],[AGE].[5564],[FREQUENCY].[A],[COUNTRY].[EST],[TIME].[2000]&amp;ShowOnWeb=true"/>
    <hyperlink ref="A268" r:id="rId322" tooltip="Click once to display linked information. Click and hold to select this cell." display="http://stats.oecd.org/OECDStat_Metadata/ShowMetadata.ashx?Dataset=LFS_D&amp;Coords=[COUNTRY].[FIN]&amp;ShowOnWeb=true&amp;Lang=en"/>
    <hyperlink ref="L268" r:id="rId323" tooltip="Click once to display linked information. Click and hold to select this cell." display="http://stats.oecd.org/OECDStat_Metadata/ShowMetadata.ashx?Dataset=LFS_D&amp;Coords=[SERIES].[L],[SEX].[MW],[AGE].[5564],[FREQUENCY].[A],[COUNTRY].[FIN],[TIME].[1999]&amp;ShowOnWeb=true"/>
    <hyperlink ref="A269" r:id="rId324" tooltip="Click once to display linked information. Click and hold to select this cell." display="http://stats.oecd.org/OECDStat_Metadata/ShowMetadata.ashx?Dataset=LFS_D&amp;Coords=[COUNTRY].[FRA]&amp;ShowOnWeb=true&amp;Lang=en"/>
    <hyperlink ref="O269" r:id="rId325" tooltip="Click once to display linked information. Click and hold to select this cell." display="http://stats.oecd.org/OECDStat_Metadata/ShowMetadata.ashx?Dataset=LFS_D&amp;Coords=[SERIES].[L],[SEX].[MW],[AGE].[5564],[FREQUENCY].[A],[COUNTRY].[FRA],[TIME].[2002]&amp;ShowOnWeb=true"/>
    <hyperlink ref="A270" r:id="rId326" tooltip="Click once to display linked information. Click and hold to select this cell." display="http://stats.oecd.org/OECDStat_Metadata/ShowMetadata.ashx?Dataset=LFS_D&amp;Coords=[COUNTRY].[DEU]&amp;ShowOnWeb=true&amp;Lang=en"/>
    <hyperlink ref="D270" r:id="rId327" tooltip="Click once to display linked information. Click and hold to select this cell." display="http://stats.oecd.org/OECDStat_Metadata/ShowMetadata.ashx?Dataset=LFS_D&amp;Coords=[SERIES].[L],[SEX].[MW],[AGE].[5564],[FREQUENCY].[A],[COUNTRY].[DEU],[TIME].[1991]&amp;ShowOnWeb=true"/>
    <hyperlink ref="K270" r:id="rId328" tooltip="Click once to display linked information. Click and hold to select this cell." display="http://stats.oecd.org/OECDStat_Metadata/ShowMetadata.ashx?Dataset=LFS_D&amp;Coords=[SERIES].[L],[SEX].[MW],[AGE].[5564],[FREQUENCY].[A],[COUNTRY].[DEU],[TIME].[1998]&amp;ShowOnWeb=true"/>
    <hyperlink ref="Q270" r:id="rId329" tooltip="Click once to display linked information. Click and hold to select this cell." display="http://stats.oecd.org/OECDStat_Metadata/ShowMetadata.ashx?Dataset=LFS_D&amp;Coords=[SERIES].[L],[SEX].[MW],[AGE].[5564],[FREQUENCY].[A],[COUNTRY].[DEU],[TIME].[2004]&amp;ShowOnWeb=true"/>
    <hyperlink ref="W270" r:id="rId330" tooltip="Click once to display linked information. Click and hold to select this cell." display="http://stats.oecd.org/OECDStat_Metadata/ShowMetadata.ashx?Dataset=LFS_D&amp;Coords=[SERIES].[L],[SEX].[MW],[AGE].[5564],[FREQUENCY].[A],[COUNTRY].[DEU],[TIME].[2010]&amp;ShowOnWeb=true"/>
    <hyperlink ref="A271" r:id="rId331" tooltip="Click once to display linked information. Click and hold to select this cell." display="http://stats.oecd.org/OECDStat_Metadata/ShowMetadata.ashx?Dataset=LFS_D&amp;Coords=[COUNTRY].[GRC]&amp;ShowOnWeb=true&amp;Lang=en"/>
    <hyperlink ref="E271" r:id="rId332" tooltip="Click once to display linked information. Click and hold to select this cell." display="http://stats.oecd.org/OECDStat_Metadata/ShowMetadata.ashx?Dataset=LFS_D&amp;Coords=[SERIES].[L],[SEX].[MW],[AGE].[5564],[FREQUENCY].[A],[COUNTRY].[GRC],[TIME].[1992]&amp;ShowOnWeb=true"/>
    <hyperlink ref="J271" r:id="rId333" tooltip="Click once to display linked information. Click and hold to select this cell." display="http://stats.oecd.org/OECDStat_Metadata/ShowMetadata.ashx?Dataset=LFS_D&amp;Coords=[SERIES].[L],[SEX].[MW],[AGE].[5564],[FREQUENCY].[A],[COUNTRY].[GRC],[TIME].[1997]&amp;ShowOnWeb=true"/>
    <hyperlink ref="A272" r:id="rId334" tooltip="Click once to display linked information. Click and hold to select this cell." display="http://stats.oecd.org/OECDStat_Metadata/ShowMetadata.ashx?Dataset=LFS_D&amp;Coords=[COUNTRY].[HUN]&amp;ShowOnWeb=true&amp;Lang=en"/>
    <hyperlink ref="G272" r:id="rId335" tooltip="Click once to display linked information. Click and hold to select this cell." display="http://stats.oecd.org/OECDStat_Metadata/ShowMetadata.ashx?Dataset=LFS_D&amp;Coords=[SERIES].[L],[SEX].[MW],[AGE].[5564],[FREQUENCY].[A],[COUNTRY].[HUN],[TIME].[1994]&amp;ShowOnWeb=true"/>
    <hyperlink ref="O272" r:id="rId336" tooltip="Click once to display linked information. Click and hold to select this cell." display="http://stats.oecd.org/OECDStat_Metadata/ShowMetadata.ashx?Dataset=LFS_D&amp;Coords=[SERIES].[L],[SEX].[MW],[AGE].[5564],[FREQUENCY].[A],[COUNTRY].[HUN],[TIME].[2002]&amp;ShowOnWeb=true"/>
    <hyperlink ref="A273" r:id="rId337" tooltip="Click once to display linked information. Click and hold to select this cell." display="http://stats.oecd.org/OECDStat_Metadata/ShowMetadata.ashx?Dataset=LFS_D&amp;Coords=[COUNTRY].[ISL]&amp;ShowOnWeb=true&amp;Lang=en"/>
    <hyperlink ref="D273" r:id="rId338" tooltip="Click once to display linked information. Click and hold to select this cell." display="http://stats.oecd.org/OECDStat_Metadata/ShowMetadata.ashx?Dataset=LFS_D&amp;Coords=[SERIES].[L],[SEX].[MW],[AGE].[5564],[FREQUENCY].[A],[COUNTRY].[ISL],[TIME].[1991]&amp;ShowOnWeb=true"/>
    <hyperlink ref="P273" r:id="rId339" tooltip="Click once to display linked information. Click and hold to select this cell." display="http://stats.oecd.org/OECDStat_Metadata/ShowMetadata.ashx?Dataset=LFS_D&amp;Coords=[SERIES].[L],[SEX].[MW],[AGE].[5564],[FREQUENCY].[A],[COUNTRY].[ISL],[TIME].[2003]&amp;ShowOnWeb=true"/>
    <hyperlink ref="A274" r:id="rId340" tooltip="Click once to display linked information. Click and hold to select this cell." display="http://stats.oecd.org/OECDStat_Metadata/ShowMetadata.ashx?Dataset=LFS_D&amp;Coords=[COUNTRY].[IRL]&amp;ShowOnWeb=true&amp;Lang=en"/>
    <hyperlink ref="J274" r:id="rId341" tooltip="Click once to display linked information. Click and hold to select this cell." display="http://stats.oecd.org/OECDStat_Metadata/ShowMetadata.ashx?Dataset=LFS_D&amp;Coords=[SERIES].[L],[SEX].[MW],[AGE].[5564],[FREQUENCY].[A],[COUNTRY].[IRL],[TIME].[1997]&amp;ShowOnWeb=true"/>
    <hyperlink ref="K274" r:id="rId342" tooltip="Click once to display linked information. Click and hold to select this cell." display="http://stats.oecd.org/OECDStat_Metadata/ShowMetadata.ashx?Dataset=LFS_D&amp;Coords=[SERIES].[L],[SEX].[MW],[AGE].[5564],[FREQUENCY].[A],[COUNTRY].[IRL],[TIME].[1998]&amp;ShowOnWeb=true"/>
    <hyperlink ref="A275" r:id="rId343" tooltip="Click once to display linked information. Click and hold to select this cell." display="http://stats.oecd.org/OECDStat_Metadata/ShowMetadata.ashx?Dataset=LFS_D&amp;Coords=[COUNTRY].[ISR]&amp;ShowOnWeb=true&amp;Lang=en"/>
    <hyperlink ref="A276" r:id="rId344" tooltip="Click once to display linked information. Click and hold to select this cell." display="http://stats.oecd.org/OECDStat_Metadata/ShowMetadata.ashx?Dataset=LFS_D&amp;Coords=[COUNTRY].[ITA]&amp;ShowOnWeb=true&amp;Lang=en"/>
    <hyperlink ref="F276" r:id="rId345" tooltip="Click once to display linked information. Click and hold to select this cell." display="http://stats.oecd.org/OECDStat_Metadata/ShowMetadata.ashx?Dataset=LFS_D&amp;Coords=[SERIES].[L],[SEX].[MW],[AGE].[5564],[FREQUENCY].[A],[COUNTRY].[ITA],[TIME].[1993]&amp;ShowOnWeb=true"/>
    <hyperlink ref="P276" r:id="rId346" tooltip="Click once to display linked information. Click and hold to select this cell." display="http://stats.oecd.org/OECDStat_Metadata/ShowMetadata.ashx?Dataset=LFS_D&amp;Coords=[SERIES].[L],[SEX].[MW],[AGE].[5564],[FREQUENCY].[A],[COUNTRY].[ITA],[TIME].[2003]&amp;ShowOnWeb=true"/>
    <hyperlink ref="Q276" r:id="rId347" tooltip="Click once to display linked information. Click and hold to select this cell." display="http://stats.oecd.org/OECDStat_Metadata/ShowMetadata.ashx?Dataset=LFS_D&amp;Coords=[SERIES].[L],[SEX].[MW],[AGE].[5564],[FREQUENCY].[A],[COUNTRY].[ITA],[TIME].[2004]&amp;ShowOnWeb=true"/>
    <hyperlink ref="A277" r:id="rId348" tooltip="Click once to display linked information. Click and hold to select this cell." display="http://stats.oecd.org/OECDStat_Metadata/ShowMetadata.ashx?Dataset=LFS_D&amp;Coords=[COUNTRY].[JPN]&amp;ShowOnWeb=true&amp;Lang=en"/>
    <hyperlink ref="A278" r:id="rId349" tooltip="Click once to display linked information. Click and hold to select this cell." display="http://stats.oecd.org/OECDStat_Metadata/ShowMetadata.ashx?Dataset=LFS_D&amp;Coords=[COUNTRY].[KOR]&amp;ShowOnWeb=true&amp;Lang=en"/>
    <hyperlink ref="L278" r:id="rId350" tooltip="Click once to display linked information. Click and hold to select this cell." display="http://stats.oecd.org/OECDStat_Metadata/ShowMetadata.ashx?Dataset=LFS_D&amp;Coords=[SERIES].[L],[SEX].[MW],[AGE].[5564],[FREQUENCY].[A],[COUNTRY].[KOR],[TIME].[1999]&amp;ShowOnWeb=true"/>
    <hyperlink ref="R278" r:id="rId351" tooltip="Click once to display linked information. Click and hold to select this cell." display="http://stats.oecd.org/OECDStat_Metadata/ShowMetadata.ashx?Dataset=LFS_D&amp;Coords=[SERIES].[L],[SEX].[MW],[AGE].[5564],[FREQUENCY].[A],[COUNTRY].[KOR],[TIME].[2005]&amp;ShowOnWeb=true"/>
    <hyperlink ref="A280" r:id="rId352" tooltip="Click once to display linked information. Click and hold to select this cell." display="http://stats.oecd.org/OECDStat_Metadata/ShowMetadata.ashx?Dataset=LFS_D&amp;Coords=[COUNTRY].[LUX]&amp;ShowOnWeb=true&amp;Lang=en"/>
    <hyperlink ref="E280" r:id="rId353" tooltip="Click once to display linked information. Click and hold to select this cell." display="http://stats.oecd.org/OECDStat_Metadata/ShowMetadata.ashx?Dataset=LFS_D&amp;Coords=[SERIES].[L],[SEX].[MW],[AGE].[5564],[FREQUENCY].[A],[COUNTRY].[LUX],[TIME].[1992]&amp;ShowOnWeb=true"/>
    <hyperlink ref="O280" r:id="rId354" tooltip="Click once to display linked information. Click and hold to select this cell." display="http://stats.oecd.org/OECDStat_Metadata/ShowMetadata.ashx?Dataset=LFS_D&amp;Coords=[SERIES].[L],[SEX].[MW],[AGE].[5564],[FREQUENCY].[A],[COUNTRY].[LUX],[TIME].[2002]&amp;ShowOnWeb=true"/>
    <hyperlink ref="P280" r:id="rId355" tooltip="Click once to display linked information. Click and hold to select this cell." display="http://stats.oecd.org/OECDStat_Metadata/ShowMetadata.ashx?Dataset=LFS_D&amp;Coords=[SERIES].[L],[SEX].[MW],[AGE].[5564],[FREQUENCY].[A],[COUNTRY].[LUX],[TIME].[2003]&amp;ShowOnWeb=true"/>
    <hyperlink ref="A281" r:id="rId356" tooltip="Click once to display linked information. Click and hold to select this cell." display="http://stats.oecd.org/OECDStat_Metadata/ShowMetadata.ashx?Dataset=LFS_D&amp;Coords=[COUNTRY].[MEX]&amp;ShowOnWeb=true&amp;Lang=en"/>
    <hyperlink ref="E281" r:id="rId357" tooltip="Click once to display linked information. Click and hold to select this cell." display="http://stats.oecd.org/OECDStat_Metadata/ShowMetadata.ashx?Dataset=LFS_D&amp;Coords=[SERIES].[L],[SEX].[MW],[AGE].[5564],[FREQUENCY].[A],[COUNTRY].[MEX],[TIME].[1992]&amp;ShowOnWeb=true"/>
    <hyperlink ref="G281" r:id="rId358" tooltip="Click once to display linked information. Click and hold to select this cell." display="http://stats.oecd.org/OECDStat_Metadata/ShowMetadata.ashx?Dataset=LFS_D&amp;Coords=[SERIES].[L],[SEX].[MW],[AGE].[5564],[FREQUENCY].[A],[COUNTRY].[MEX],[TIME].[1994]&amp;ShowOnWeb=true"/>
    <hyperlink ref="M281" r:id="rId359" tooltip="Click once to display linked information. Click and hold to select this cell." display="http://stats.oecd.org/OECDStat_Metadata/ShowMetadata.ashx?Dataset=LFS_D&amp;Coords=[SERIES].[L],[SEX].[MW],[AGE].[5564],[FREQUENCY].[A],[COUNTRY].[MEX],[TIME].[2000]&amp;ShowOnWeb=true"/>
    <hyperlink ref="A282" r:id="rId360" tooltip="Click once to display linked information. Click and hold to select this cell." display="http://stats.oecd.org/OECDStat_Metadata/ShowMetadata.ashx?Dataset=LFS_D&amp;Coords=[COUNTRY].[NLD]&amp;ShowOnWeb=true&amp;Lang=en"/>
    <hyperlink ref="A283" r:id="rId361" tooltip="Click once to display linked information. Click and hold to select this cell." display="http://stats.oecd.org/OECDStat_Metadata/ShowMetadata.ashx?Dataset=LFS_D&amp;Coords=[COUNTRY].[NZL]&amp;ShowOnWeb=true&amp;Lang=en"/>
    <hyperlink ref="K283" r:id="rId362" tooltip="Click once to display linked information. Click and hold to select this cell." display="http://stats.oecd.org/OECDStat_Metadata/ShowMetadata.ashx?Dataset=LFS_D&amp;Coords=[SERIES].[L],[SEX].[MW],[AGE].[5564],[FREQUENCY].[A],[COUNTRY].[NZL],[TIME].[1998]&amp;ShowOnWeb=true"/>
    <hyperlink ref="A284" r:id="rId363" tooltip="Click once to display linked information. Click and hold to select this cell." display="http://stats.oecd.org/OECDStat_Metadata/ShowMetadata.ashx?Dataset=LFS_D&amp;Coords=[COUNTRY].[NOR]&amp;ShowOnWeb=true&amp;Lang=en"/>
    <hyperlink ref="H284" r:id="rId364" tooltip="Click once to display linked information. Click and hold to select this cell." display="http://stats.oecd.org/OECDStat_Metadata/ShowMetadata.ashx?Dataset=LFS_D&amp;Coords=[SERIES].[L],[SEX].[MW],[AGE].[5564],[FREQUENCY].[A],[COUNTRY].[NOR],[TIME].[1995]&amp;ShowOnWeb=true"/>
    <hyperlink ref="I284" r:id="rId365" tooltip="Click once to display linked information. Click and hold to select this cell." display="http://stats.oecd.org/OECDStat_Metadata/ShowMetadata.ashx?Dataset=LFS_D&amp;Coords=[SERIES].[L],[SEX].[MW],[AGE].[5564],[FREQUENCY].[A],[COUNTRY].[NOR],[TIME].[1996]&amp;ShowOnWeb=true"/>
    <hyperlink ref="A285" r:id="rId366" tooltip="Click once to display linked information. Click and hold to select this cell." display="http://stats.oecd.org/OECDStat_Metadata/ShowMetadata.ashx?Dataset=LFS_D&amp;Coords=[COUNTRY].[POL]&amp;ShowOnWeb=true&amp;Lang=en"/>
    <hyperlink ref="E285" r:id="rId367" tooltip="Click once to display linked information. Click and hold to select this cell." display="http://stats.oecd.org/OECDStat_Metadata/ShowMetadata.ashx?Dataset=LFS_D&amp;Coords=[SERIES].[L],[SEX].[MW],[AGE].[5564],[FREQUENCY].[A],[COUNTRY].[POL],[TIME].[1992]&amp;ShowOnWeb=true"/>
    <hyperlink ref="L285" r:id="rId368" tooltip="Click once to display linked information. Click and hold to select this cell." display="http://stats.oecd.org/OECDStat_Metadata/ShowMetadata.ashx?Dataset=LFS_D&amp;Coords=[SERIES].[L],[SEX].[MW],[AGE].[5564],[FREQUENCY].[A],[COUNTRY].[POL],[TIME].[1999]&amp;ShowOnWeb=true"/>
    <hyperlink ref="M285" r:id="rId369" tooltip="Click once to display linked information. Click and hold to select this cell." display="http://stats.oecd.org/OECDStat_Metadata/ShowMetadata.ashx?Dataset=LFS_D&amp;Coords=[SERIES].[L],[SEX].[MW],[AGE].[5564],[FREQUENCY].[A],[COUNTRY].[POL],[TIME].[2000]&amp;ShowOnWeb=true"/>
    <hyperlink ref="O285" r:id="rId370" tooltip="Click once to display linked information. Click and hold to select this cell." display="http://stats.oecd.org/OECDStat_Metadata/ShowMetadata.ashx?Dataset=LFS_D&amp;Coords=[SERIES].[L],[SEX].[MW],[AGE].[5564],[FREQUENCY].[A],[COUNTRY].[POL],[TIME].[2002]&amp;ShowOnWeb=true"/>
    <hyperlink ref="A286" r:id="rId371" tooltip="Click once to display linked information. Click and hold to select this cell." display="http://stats.oecd.org/OECDStat_Metadata/ShowMetadata.ashx?Dataset=LFS_D&amp;Coords=[COUNTRY].[PRT]&amp;ShowOnWeb=true&amp;Lang=en"/>
    <hyperlink ref="D286" r:id="rId372" tooltip="Click once to display linked information. Click and hold to select this cell." display="http://stats.oecd.org/OECDStat_Metadata/ShowMetadata.ashx?Dataset=LFS_D&amp;Coords=[SERIES].[L],[SEX].[MW],[AGE].[5564],[FREQUENCY].[A],[COUNTRY].[PRT],[TIME].[1991]&amp;ShowOnWeb=true"/>
    <hyperlink ref="J286" r:id="rId373" tooltip="Click once to display linked information. Click and hold to select this cell." display="http://stats.oecd.org/OECDStat_Metadata/ShowMetadata.ashx?Dataset=LFS_D&amp;Coords=[SERIES].[L],[SEX].[MW],[AGE].[5564],[FREQUENCY].[A],[COUNTRY].[PRT],[TIME].[1997]&amp;ShowOnWeb=true"/>
    <hyperlink ref="K286" r:id="rId374" tooltip="Click once to display linked information. Click and hold to select this cell." display="http://stats.oecd.org/OECDStat_Metadata/ShowMetadata.ashx?Dataset=LFS_D&amp;Coords=[SERIES].[L],[SEX].[MW],[AGE].[5564],[FREQUENCY].[A],[COUNTRY].[PRT],[TIME].[1998]&amp;ShowOnWeb=true"/>
    <hyperlink ref="A287" r:id="rId375" tooltip="Click once to display linked information. Click and hold to select this cell." display="http://stats.oecd.org/OECDStat_Metadata/ShowMetadata.ashx?Dataset=LFS_D&amp;Coords=[COUNTRY].[SVK]&amp;ShowOnWeb=true&amp;Lang=en"/>
    <hyperlink ref="J287" r:id="rId376" tooltip="Click once to display linked information. Click and hold to select this cell." display="http://stats.oecd.org/OECDStat_Metadata/ShowMetadata.ashx?Dataset=LFS_D&amp;Coords=[SERIES].[L],[SEX].[MW],[AGE].[5564],[FREQUENCY].[A],[COUNTRY].[SVK],[TIME].[1997]&amp;ShowOnWeb=true"/>
    <hyperlink ref="L287" r:id="rId377" tooltip="Click once to display linked information. Click and hold to select this cell." display="http://stats.oecd.org/OECDStat_Metadata/ShowMetadata.ashx?Dataset=LFS_D&amp;Coords=[SERIES].[L],[SEX].[MW],[AGE].[5564],[FREQUENCY].[A],[COUNTRY].[SVK],[TIME].[1999]&amp;ShowOnWeb=true"/>
    <hyperlink ref="O287" r:id="rId378" tooltip="Click once to display linked information. Click and hold to select this cell." display="http://stats.oecd.org/OECDStat_Metadata/ShowMetadata.ashx?Dataset=LFS_D&amp;Coords=[SERIES].[L],[SEX].[MW],[AGE].[5564],[FREQUENCY].[A],[COUNTRY].[SVK],[TIME].[2002]&amp;ShowOnWeb=true"/>
    <hyperlink ref="A289" r:id="rId379" tooltip="Click once to display linked information. Click and hold to select this cell." display="http://stats.oecd.org/OECDStat_Metadata/ShowMetadata.ashx?Dataset=LFS_D&amp;Coords=[COUNTRY].[ESP]&amp;ShowOnWeb=true&amp;Lang=en"/>
    <hyperlink ref="D289" r:id="rId380" tooltip="Click once to display linked information. Click and hold to select this cell." display="http://stats.oecd.org/OECDStat_Metadata/ShowMetadata.ashx?Dataset=LFS_D&amp;Coords=[SERIES].[L],[SEX].[MW],[AGE].[5564],[FREQUENCY].[A],[COUNTRY].[ESP],[TIME].[1991]&amp;ShowOnWeb=true"/>
    <hyperlink ref="H289" r:id="rId381" tooltip="Click once to display linked information. Click and hold to select this cell." display="http://stats.oecd.org/OECDStat_Metadata/ShowMetadata.ashx?Dataset=LFS_D&amp;Coords=[SERIES].[L],[SEX].[MW],[AGE].[5564],[FREQUENCY].[A],[COUNTRY].[ESP],[TIME].[1995]&amp;ShowOnWeb=true"/>
    <hyperlink ref="K289" r:id="rId382" tooltip="Click once to display linked information. Click and hold to select this cell." display="http://stats.oecd.org/OECDStat_Metadata/ShowMetadata.ashx?Dataset=LFS_D&amp;Coords=[SERIES].[L],[SEX].[MW],[AGE].[5564],[FREQUENCY].[A],[COUNTRY].[ESP],[TIME].[1998]&amp;ShowOnWeb=true"/>
    <hyperlink ref="L289" r:id="rId383" tooltip="Click once to display linked information. Click and hold to select this cell." display="http://stats.oecd.org/OECDStat_Metadata/ShowMetadata.ashx?Dataset=LFS_D&amp;Coords=[SERIES].[L],[SEX].[MW],[AGE].[5564],[FREQUENCY].[A],[COUNTRY].[ESP],[TIME].[1999]&amp;ShowOnWeb=true"/>
    <hyperlink ref="M289" r:id="rId384" tooltip="Click once to display linked information. Click and hold to select this cell." display="http://stats.oecd.org/OECDStat_Metadata/ShowMetadata.ashx?Dataset=LFS_D&amp;Coords=[SERIES].[L],[SEX].[MW],[AGE].[5564],[FREQUENCY].[A],[COUNTRY].[ESP],[TIME].[2000]&amp;ShowOnWeb=true"/>
    <hyperlink ref="Q289" r:id="rId385" tooltip="Click once to display linked information. Click and hold to select this cell." display="http://stats.oecd.org/OECDStat_Metadata/ShowMetadata.ashx?Dataset=LFS_D&amp;Coords=[SERIES].[L],[SEX].[MW],[AGE].[5564],[FREQUENCY].[A],[COUNTRY].[ESP],[TIME].[2004]&amp;ShowOnWeb=true"/>
    <hyperlink ref="U289" r:id="rId386" tooltip="Click once to display linked information. Click and hold to select this cell." display="http://stats.oecd.org/OECDStat_Metadata/ShowMetadata.ashx?Dataset=LFS_D&amp;Coords=[SERIES].[L],[SEX].[MW],[AGE].[5564],[FREQUENCY].[A],[COUNTRY].[ESP],[TIME].[2008]&amp;ShowOnWeb=true"/>
    <hyperlink ref="V289" r:id="rId387" tooltip="Click once to display linked information. Click and hold to select this cell." display="http://stats.oecd.org/OECDStat_Metadata/ShowMetadata.ashx?Dataset=LFS_D&amp;Coords=[SERIES].[L],[SEX].[MW],[AGE].[5564],[FREQUENCY].[A],[COUNTRY].[ESP],[TIME].[2009]&amp;ShowOnWeb=true"/>
    <hyperlink ref="A290" r:id="rId388" tooltip="Click once to display linked information. Click and hold to select this cell." display="http://stats.oecd.org/OECDStat_Metadata/ShowMetadata.ashx?Dataset=LFS_D&amp;Coords=[COUNTRY].[SWE]&amp;ShowOnWeb=true&amp;Lang=en"/>
    <hyperlink ref="F290" r:id="rId389" tooltip="Click once to display linked information. Click and hold to select this cell." display="http://stats.oecd.org/OECDStat_Metadata/ShowMetadata.ashx?Dataset=LFS_D&amp;Coords=[SERIES].[L],[SEX].[MW],[AGE].[5564],[FREQUENCY].[A],[COUNTRY].[SWE],[TIME].[1993]&amp;ShowOnWeb=true"/>
    <hyperlink ref="Q290" r:id="rId390" tooltip="Click once to display linked information. Click and hold to select this cell." display="http://stats.oecd.org/OECDStat_Metadata/ShowMetadata.ashx?Dataset=LFS_D&amp;Coords=[SERIES].[L],[SEX].[MW],[AGE].[5564],[FREQUENCY].[A],[COUNTRY].[SWE],[TIME].[2004]&amp;ShowOnWeb=true"/>
    <hyperlink ref="A291" r:id="rId391" tooltip="Click once to display linked information. Click and hold to select this cell." display="http://stats.oecd.org/OECDStat_Metadata/ShowMetadata.ashx?Dataset=LFS_D&amp;Coords=[COUNTRY].[CHE]&amp;ShowOnWeb=true&amp;Lang=en"/>
    <hyperlink ref="A292" r:id="rId392" tooltip="Click once to display linked information. Click and hold to select this cell." display="http://stats.oecd.org/OECDStat_Metadata/ShowMetadata.ashx?Dataset=LFS_D&amp;Coords=[COUNTRY].[TUR]&amp;ShowOnWeb=true&amp;Lang=en"/>
    <hyperlink ref="M292" r:id="rId393" tooltip="Click once to display linked information. Click and hold to select this cell." display="http://stats.oecd.org/OECDStat_Metadata/ShowMetadata.ashx?Dataset=LFS_D&amp;Coords=[SERIES].[L],[SEX].[MW],[AGE].[5564],[FREQUENCY].[A],[COUNTRY].[TUR],[TIME].[2000]&amp;ShowOnWeb=true"/>
    <hyperlink ref="A293" r:id="rId394" tooltip="Click once to display linked information. Click and hold to select this cell." display="http://stats.oecd.org/OECDStat_Metadata/ShowMetadata.ashx?Dataset=LFS_D&amp;Coords=[COUNTRY].[GBR]&amp;ShowOnWeb=true&amp;Lang=en"/>
    <hyperlink ref="F293" r:id="rId395" tooltip="Click once to display linked information. Click and hold to select this cell." display="http://stats.oecd.org/OECDStat_Metadata/ShowMetadata.ashx?Dataset=LFS_D&amp;Coords=[SERIES].[L],[SEX].[MW],[AGE].[5564],[FREQUENCY].[A],[COUNTRY].[GBR],[TIME].[1993]&amp;ShowOnWeb=true"/>
    <hyperlink ref="A294" r:id="rId396" tooltip="Click once to display linked information. Click and hold to select this cell." display="http://stats.oecd.org/OECDStat_Metadata/ShowMetadata.ashx?Dataset=LFS_D&amp;Coords=[COUNTRY].[USA]&amp;ShowOnWeb=true&amp;Lang=en"/>
    <hyperlink ref="G294" r:id="rId397" tooltip="Click once to display linked information. Click and hold to select this cell." display="http://stats.oecd.org/OECDStat_Metadata/ShowMetadata.ashx?Dataset=LFS_D&amp;Coords=[SERIES].[L],[SEX].[MW],[AGE].[5564],[FREQUENCY].[A],[COUNTRY].[USA],[TIME].[1994]&amp;ShowOnWeb=true"/>
    <hyperlink ref="M294" r:id="rId398" tooltip="Click once to display linked information. Click and hold to select this cell." display="http://stats.oecd.org/OECDStat_Metadata/ShowMetadata.ashx?Dataset=LFS_D&amp;Coords=[SERIES].[L],[SEX].[MW],[AGE].[5564],[FREQUENCY].[A],[COUNTRY].[USA],[TIME].[2000]&amp;ShowOnWeb=true"/>
    <hyperlink ref="A295" r:id="rId399" tooltip="Click once to display linked information. Click and hold to select this cell." display="http://stats.oecd.org/OECDStat_Metadata/ShowMetadata.ashx?Dataset=LFS_D&amp;Coords=[COUNTRY].[OECD]&amp;ShowOnWeb=true&amp;Lang=en"/>
    <hyperlink ref="A299" r:id="rId400" tooltip="Click once to display linked information. Click and hold to select this cell." display="http://stats.oecd.org/"/>
    <hyperlink ref="A53" r:id="rId401" tooltip="Click once to display linked information. Click and hold to select this cell." display="http://stats.oecd.org/OECDStat_Metadata/ShowMetadata.ashx?Dataset=LFS_D&amp;ShowOnWeb=true&amp;Lang=en"/>
    <hyperlink ref="A61" r:id="rId402" tooltip="Click once to display linked information. Click and hold to select this cell." display="http://stats.oecd.org/OECDStat_Metadata/ShowMetadata.ashx?Dataset=LFS_D&amp;Coords=[COUNTRY].[AUS]&amp;ShowOnWeb=true&amp;Lang=en"/>
    <hyperlink ref="N61" r:id="rId403" tooltip="Click once to display linked information. Click and hold to select this cell." display="http://stats.oecd.org/OECDStat_Metadata/ShowMetadata.ashx?Dataset=LFS_D&amp;Coords=[SERIES].[U],[SEX].[MW],[AGE].[5054],[FREQUENCY].[A],[COUNTRY].[AUS],[TIME].[2001]&amp;ShowOnWeb=true"/>
    <hyperlink ref="A62" r:id="rId404" tooltip="Click once to display linked information. Click and hold to select this cell." display="http://stats.oecd.org/OECDStat_Metadata/ShowMetadata.ashx?Dataset=LFS_D&amp;Coords=[COUNTRY].[AUT]&amp;ShowOnWeb=true&amp;Lang=en"/>
    <hyperlink ref="L62" r:id="rId405" tooltip="Click once to display linked information. Click and hold to select this cell." display="http://stats.oecd.org/OECDStat_Metadata/ShowMetadata.ashx?Dataset=LFS_D&amp;Coords=[SERIES].[U],[SEX].[MW],[AGE].[5054],[FREQUENCY].[A],[COUNTRY].[AUT],[TIME].[1999]&amp;ShowOnWeb=true"/>
    <hyperlink ref="M62" r:id="rId406" tooltip="Click once to display linked information. Click and hold to select this cell." display="http://stats.oecd.org/OECDStat_Metadata/ShowMetadata.ashx?Dataset=LFS_D&amp;Coords=[SERIES].[U],[SEX].[MW],[AGE].[5054],[FREQUENCY].[A],[COUNTRY].[AUT],[TIME].[2000]&amp;ShowOnWeb=true"/>
    <hyperlink ref="P62" r:id="rId407" tooltip="Click once to display linked information. Click and hold to select this cell." display="http://stats.oecd.org/OECDStat_Metadata/ShowMetadata.ashx?Dataset=LFS_D&amp;Coords=[SERIES].[U],[SEX].[MW],[AGE].[5054],[FREQUENCY].[A],[COUNTRY].[AUT],[TIME].[2003]&amp;ShowOnWeb=true"/>
    <hyperlink ref="A63" r:id="rId408" tooltip="Click once to display linked information. Click and hold to select this cell." display="http://stats.oecd.org/OECDStat_Metadata/ShowMetadata.ashx?Dataset=LFS_D&amp;Coords=[COUNTRY].[BEL]&amp;ShowOnWeb=true&amp;Lang=en"/>
    <hyperlink ref="E63" r:id="rId409" tooltip="Click once to display linked information. Click and hold to select this cell." display="http://stats.oecd.org/OECDStat_Metadata/ShowMetadata.ashx?Dataset=LFS_D&amp;Coords=[SERIES].[U],[SEX].[MW],[AGE].[5054],[FREQUENCY].[A],[COUNTRY].[BEL],[TIME].[1992]&amp;ShowOnWeb=true"/>
    <hyperlink ref="K63" r:id="rId410" tooltip="Click once to display linked information. Click and hold to select this cell." display="http://stats.oecd.org/OECDStat_Metadata/ShowMetadata.ashx?Dataset=LFS_D&amp;Coords=[SERIES].[U],[SEX].[MW],[AGE].[5054],[FREQUENCY].[A],[COUNTRY].[BEL],[TIME].[1998]&amp;ShowOnWeb=true"/>
    <hyperlink ref="L63" r:id="rId411" tooltip="Click once to display linked information. Click and hold to select this cell." display="http://stats.oecd.org/OECDStat_Metadata/ShowMetadata.ashx?Dataset=LFS_D&amp;Coords=[SERIES].[U],[SEX].[MW],[AGE].[5054],[FREQUENCY].[A],[COUNTRY].[BEL],[TIME].[1999]&amp;ShowOnWeb=true"/>
    <hyperlink ref="A64" r:id="rId412" tooltip="Click once to display linked information. Click and hold to select this cell." display="http://stats.oecd.org/OECDStat_Metadata/ShowMetadata.ashx?Dataset=LFS_D&amp;Coords=[COUNTRY].[CAN]&amp;ShowOnWeb=true&amp;Lang=en"/>
    <hyperlink ref="A65" r:id="rId413" tooltip="Click once to display linked information. Click and hold to select this cell." display="http://stats.oecd.org/OECDStat_Metadata/ShowMetadata.ashx?Dataset=LFS_D&amp;Coords=[COUNTRY].[CHL]&amp;ShowOnWeb=true&amp;Lang=en"/>
    <hyperlink ref="A66" r:id="rId414" tooltip="Click once to display linked information. Click and hold to select this cell." display="http://stats.oecd.org/OECDStat_Metadata/ShowMetadata.ashx?Dataset=LFS_D&amp;Coords=[COUNTRY].[CZE]&amp;ShowOnWeb=true&amp;Lang=en"/>
    <hyperlink ref="I66" r:id="rId415" tooltip="Click once to display linked information. Click and hold to select this cell." display="http://stats.oecd.org/OECDStat_Metadata/ShowMetadata.ashx?Dataset=LFS_D&amp;Coords=[SERIES].[U],[SEX].[MW],[AGE].[5054],[FREQUENCY].[A],[COUNTRY].[CZE],[TIME].[1996]&amp;ShowOnWeb=true"/>
    <hyperlink ref="J66" r:id="rId416" tooltip="Click once to display linked information. Click and hold to select this cell." display="http://stats.oecd.org/OECDStat_Metadata/ShowMetadata.ashx?Dataset=LFS_D&amp;Coords=[SERIES].[U],[SEX].[MW],[AGE].[5054],[FREQUENCY].[A],[COUNTRY].[CZE],[TIME].[1997]&amp;ShowOnWeb=true"/>
    <hyperlink ref="A67" r:id="rId417" tooltip="Click once to display linked information. Click and hold to select this cell." display="http://stats.oecd.org/OECDStat_Metadata/ShowMetadata.ashx?Dataset=LFS_D&amp;Coords=[COUNTRY].[DNK]&amp;ShowOnWeb=true&amp;Lang=en"/>
    <hyperlink ref="E67" r:id="rId418" tooltip="Click once to display linked information. Click and hold to select this cell." display="http://stats.oecd.org/OECDStat_Metadata/ShowMetadata.ashx?Dataset=LFS_D&amp;Coords=[SERIES].[U],[SEX].[MW],[AGE].[5054],[FREQUENCY].[A],[COUNTRY].[DNK],[TIME].[1992]&amp;ShowOnWeb=true"/>
    <hyperlink ref="A68" r:id="rId419" tooltip="Click once to display linked information. Click and hold to select this cell." display="http://stats.oecd.org/OECDStat_Metadata/ShowMetadata.ashx?Dataset=LFS_D&amp;Coords=[COUNTRY].[EST]&amp;ShowOnWeb=true&amp;Lang=en"/>
    <hyperlink ref="J68" r:id="rId420" tooltip="Click once to display linked information. Click and hold to select this cell." display="http://stats.oecd.org/OECDStat_Metadata/ShowMetadata.ashx?Dataset=LFS_D&amp;Coords=[SERIES].[U],[SEX].[MW],[AGE].[5054],[FREQUENCY].[A],[COUNTRY].[EST],[TIME].[1997]&amp;ShowOnWeb=true"/>
    <hyperlink ref="M68" r:id="rId421" tooltip="Click once to display linked information. Click and hold to select this cell." display="http://stats.oecd.org/OECDStat_Metadata/ShowMetadata.ashx?Dataset=LFS_D&amp;Coords=[SERIES].[U],[SEX].[MW],[AGE].[5054],[FREQUENCY].[A],[COUNTRY].[EST],[TIME].[2000]&amp;ShowOnWeb=true"/>
    <hyperlink ref="A69" r:id="rId422" tooltip="Click once to display linked information. Click and hold to select this cell." display="http://stats.oecd.org/OECDStat_Metadata/ShowMetadata.ashx?Dataset=LFS_D&amp;Coords=[COUNTRY].[FIN]&amp;ShowOnWeb=true&amp;Lang=en"/>
    <hyperlink ref="L69" r:id="rId423" tooltip="Click once to display linked information. Click and hold to select this cell." display="http://stats.oecd.org/OECDStat_Metadata/ShowMetadata.ashx?Dataset=LFS_D&amp;Coords=[SERIES].[U],[SEX].[MW],[AGE].[5054],[FREQUENCY].[A],[COUNTRY].[FIN],[TIME].[1999]&amp;ShowOnWeb=true"/>
    <hyperlink ref="A70" r:id="rId424" tooltip="Click once to display linked information. Click and hold to select this cell." display="http://stats.oecd.org/OECDStat_Metadata/ShowMetadata.ashx?Dataset=LFS_D&amp;Coords=[COUNTRY].[FRA]&amp;ShowOnWeb=true&amp;Lang=en"/>
    <hyperlink ref="O70" r:id="rId425" tooltip="Click once to display linked information. Click and hold to select this cell." display="http://stats.oecd.org/OECDStat_Metadata/ShowMetadata.ashx?Dataset=LFS_D&amp;Coords=[SERIES].[U],[SEX].[MW],[AGE].[5054],[FREQUENCY].[A],[COUNTRY].[FRA],[TIME].[2002]&amp;ShowOnWeb=true"/>
    <hyperlink ref="A71" r:id="rId426" tooltip="Click once to display linked information. Click and hold to select this cell." display="http://stats.oecd.org/OECDStat_Metadata/ShowMetadata.ashx?Dataset=LFS_D&amp;Coords=[COUNTRY].[DEU]&amp;ShowOnWeb=true&amp;Lang=en"/>
    <hyperlink ref="D71" r:id="rId427" tooltip="Click once to display linked information. Click and hold to select this cell." display="http://stats.oecd.org/OECDStat_Metadata/ShowMetadata.ashx?Dataset=LFS_D&amp;Coords=[SERIES].[U],[SEX].[MW],[AGE].[5054],[FREQUENCY].[A],[COUNTRY].[DEU],[TIME].[1991]&amp;ShowOnWeb=true"/>
    <hyperlink ref="K71" r:id="rId428" tooltip="Click once to display linked information. Click and hold to select this cell." display="http://stats.oecd.org/OECDStat_Metadata/ShowMetadata.ashx?Dataset=LFS_D&amp;Coords=[SERIES].[U],[SEX].[MW],[AGE].[5054],[FREQUENCY].[A],[COUNTRY].[DEU],[TIME].[1998]&amp;ShowOnWeb=true"/>
    <hyperlink ref="Q71" r:id="rId429" tooltip="Click once to display linked information. Click and hold to select this cell." display="http://stats.oecd.org/OECDStat_Metadata/ShowMetadata.ashx?Dataset=LFS_D&amp;Coords=[SERIES].[U],[SEX].[MW],[AGE].[5054],[FREQUENCY].[A],[COUNTRY].[DEU],[TIME].[2004]&amp;ShowOnWeb=true"/>
    <hyperlink ref="W71" r:id="rId430" tooltip="Click once to display linked information. Click and hold to select this cell." display="http://stats.oecd.org/OECDStat_Metadata/ShowMetadata.ashx?Dataset=LFS_D&amp;Coords=[SERIES].[U],[SEX].[MW],[AGE].[5054],[FREQUENCY].[A],[COUNTRY].[DEU],[TIME].[2010]&amp;ShowOnWeb=true"/>
    <hyperlink ref="A72" r:id="rId431" tooltip="Click once to display linked information. Click and hold to select this cell." display="http://stats.oecd.org/OECDStat_Metadata/ShowMetadata.ashx?Dataset=LFS_D&amp;Coords=[COUNTRY].[GRC]&amp;ShowOnWeb=true&amp;Lang=en"/>
    <hyperlink ref="E72" r:id="rId432" tooltip="Click once to display linked information. Click and hold to select this cell." display="http://stats.oecd.org/OECDStat_Metadata/ShowMetadata.ashx?Dataset=LFS_D&amp;Coords=[SERIES].[U],[SEX].[MW],[AGE].[5054],[FREQUENCY].[A],[COUNTRY].[GRC],[TIME].[1992]&amp;ShowOnWeb=true"/>
    <hyperlink ref="J72" r:id="rId433" tooltip="Click once to display linked information. Click and hold to select this cell." display="http://stats.oecd.org/OECDStat_Metadata/ShowMetadata.ashx?Dataset=LFS_D&amp;Coords=[SERIES].[U],[SEX].[MW],[AGE].[5054],[FREQUENCY].[A],[COUNTRY].[GRC],[TIME].[1997]&amp;ShowOnWeb=true"/>
    <hyperlink ref="A73" r:id="rId434" tooltip="Click once to display linked information. Click and hold to select this cell." display="http://stats.oecd.org/OECDStat_Metadata/ShowMetadata.ashx?Dataset=LFS_D&amp;Coords=[COUNTRY].[HUN]&amp;ShowOnWeb=true&amp;Lang=en"/>
    <hyperlink ref="G73" r:id="rId435" tooltip="Click once to display linked information. Click and hold to select this cell." display="http://stats.oecd.org/OECDStat_Metadata/ShowMetadata.ashx?Dataset=LFS_D&amp;Coords=[SERIES].[U],[SEX].[MW],[AGE].[5054],[FREQUENCY].[A],[COUNTRY].[HUN],[TIME].[1994]&amp;ShowOnWeb=true"/>
    <hyperlink ref="O73" r:id="rId436" tooltip="Click once to display linked information. Click and hold to select this cell." display="http://stats.oecd.org/OECDStat_Metadata/ShowMetadata.ashx?Dataset=LFS_D&amp;Coords=[SERIES].[U],[SEX].[MW],[AGE].[5054],[FREQUENCY].[A],[COUNTRY].[HUN],[TIME].[2002]&amp;ShowOnWeb=true"/>
    <hyperlink ref="A74" r:id="rId437" tooltip="Click once to display linked information. Click and hold to select this cell." display="http://stats.oecd.org/OECDStat_Metadata/ShowMetadata.ashx?Dataset=LFS_D&amp;Coords=[COUNTRY].[ISL]&amp;ShowOnWeb=true&amp;Lang=en"/>
    <hyperlink ref="D74" r:id="rId438" tooltip="Click once to display linked information. Click and hold to select this cell." display="http://stats.oecd.org/OECDStat_Metadata/ShowMetadata.ashx?Dataset=LFS_D&amp;Coords=[SERIES].[U],[SEX].[MW],[AGE].[5054],[FREQUENCY].[A],[COUNTRY].[ISL],[TIME].[1991]&amp;ShowOnWeb=true"/>
    <hyperlink ref="N74" r:id="rId439" tooltip="Click once to display linked information. Click and hold to select this cell." display="http://stats.oecd.org/OECDStat_Metadata/ShowMetadata.ashx?Dataset=LFS_D&amp;Coords=[SERIES].[U],[SEX].[MW],[AGE].[5054],[FREQUENCY].[A],[COUNTRY].[ISL],[TIME].[2001]&amp;ShowOnWeb=true"/>
    <hyperlink ref="P74" r:id="rId440" tooltip="Click once to display linked information. Click and hold to select this cell." display="http://stats.oecd.org/OECDStat_Metadata/ShowMetadata.ashx?Dataset=LFS_D&amp;Coords=[SERIES].[U],[SEX].[MW],[AGE].[5054],[FREQUENCY].[A],[COUNTRY].[ISL],[TIME].[2003]&amp;ShowOnWeb=true"/>
    <hyperlink ref="A75" r:id="rId441" tooltip="Click once to display linked information. Click and hold to select this cell." display="http://stats.oecd.org/OECDStat_Metadata/ShowMetadata.ashx?Dataset=LFS_D&amp;Coords=[COUNTRY].[IRL]&amp;ShowOnWeb=true&amp;Lang=en"/>
    <hyperlink ref="J75" r:id="rId442" tooltip="Click once to display linked information. Click and hold to select this cell." display="http://stats.oecd.org/OECDStat_Metadata/ShowMetadata.ashx?Dataset=LFS_D&amp;Coords=[SERIES].[U],[SEX].[MW],[AGE].[5054],[FREQUENCY].[A],[COUNTRY].[IRL],[TIME].[1997]&amp;ShowOnWeb=true"/>
    <hyperlink ref="K75" r:id="rId443" tooltip="Click once to display linked information. Click and hold to select this cell." display="http://stats.oecd.org/OECDStat_Metadata/ShowMetadata.ashx?Dataset=LFS_D&amp;Coords=[SERIES].[U],[SEX].[MW],[AGE].[5054],[FREQUENCY].[A],[COUNTRY].[IRL],[TIME].[1998]&amp;ShowOnWeb=true"/>
    <hyperlink ref="A76" r:id="rId444" tooltip="Click once to display linked information. Click and hold to select this cell." display="http://stats.oecd.org/OECDStat_Metadata/ShowMetadata.ashx?Dataset=LFS_D&amp;Coords=[COUNTRY].[ISR]&amp;ShowOnWeb=true&amp;Lang=en"/>
    <hyperlink ref="A77" r:id="rId445" tooltip="Click once to display linked information. Click and hold to select this cell." display="http://stats.oecd.org/OECDStat_Metadata/ShowMetadata.ashx?Dataset=LFS_D&amp;Coords=[COUNTRY].[ITA]&amp;ShowOnWeb=true&amp;Lang=en"/>
    <hyperlink ref="F77" r:id="rId446" tooltip="Click once to display linked information. Click and hold to select this cell." display="http://stats.oecd.org/OECDStat_Metadata/ShowMetadata.ashx?Dataset=LFS_D&amp;Coords=[SERIES].[U],[SEX].[MW],[AGE].[5054],[FREQUENCY].[A],[COUNTRY].[ITA],[TIME].[1993]&amp;ShowOnWeb=true"/>
    <hyperlink ref="P77" r:id="rId447" tooltip="Click once to display linked information. Click and hold to select this cell." display="http://stats.oecd.org/OECDStat_Metadata/ShowMetadata.ashx?Dataset=LFS_D&amp;Coords=[SERIES].[U],[SEX].[MW],[AGE].[5054],[FREQUENCY].[A],[COUNTRY].[ITA],[TIME].[2003]&amp;ShowOnWeb=true"/>
    <hyperlink ref="Q77" r:id="rId448" tooltip="Click once to display linked information. Click and hold to select this cell." display="http://stats.oecd.org/OECDStat_Metadata/ShowMetadata.ashx?Dataset=LFS_D&amp;Coords=[SERIES].[U],[SEX].[MW],[AGE].[5054],[FREQUENCY].[A],[COUNTRY].[ITA],[TIME].[2004]&amp;ShowOnWeb=true"/>
    <hyperlink ref="A78" r:id="rId449" tooltip="Click once to display linked information. Click and hold to select this cell." display="http://stats.oecd.org/OECDStat_Metadata/ShowMetadata.ashx?Dataset=LFS_D&amp;Coords=[COUNTRY].[JPN]&amp;ShowOnWeb=true&amp;Lang=en"/>
    <hyperlink ref="A79" r:id="rId450" tooltip="Click once to display linked information. Click and hold to select this cell." display="http://stats.oecd.org/OECDStat_Metadata/ShowMetadata.ashx?Dataset=LFS_D&amp;Coords=[COUNTRY].[KOR]&amp;ShowOnWeb=true&amp;Lang=en"/>
    <hyperlink ref="L79" r:id="rId451" tooltip="Click once to display linked information. Click and hold to select this cell." display="http://stats.oecd.org/OECDStat_Metadata/ShowMetadata.ashx?Dataset=LFS_D&amp;Coords=[SERIES].[U],[SEX].[MW],[AGE].[5054],[FREQUENCY].[A],[COUNTRY].[KOR],[TIME].[1999]&amp;ShowOnWeb=true"/>
    <hyperlink ref="R79" r:id="rId452" tooltip="Click once to display linked information. Click and hold to select this cell." display="http://stats.oecd.org/OECDStat_Metadata/ShowMetadata.ashx?Dataset=LFS_D&amp;Coords=[SERIES].[U],[SEX].[MW],[AGE].[5054],[FREQUENCY].[A],[COUNTRY].[KOR],[TIME].[2005]&amp;ShowOnWeb=true"/>
    <hyperlink ref="A81" r:id="rId453" tooltip="Click once to display linked information. Click and hold to select this cell." display="http://stats.oecd.org/OECDStat_Metadata/ShowMetadata.ashx?Dataset=LFS_D&amp;Coords=[COUNTRY].[LUX]&amp;ShowOnWeb=true&amp;Lang=en"/>
    <hyperlink ref="E81" r:id="rId454" tooltip="Click once to display linked information. Click and hold to select this cell." display="http://stats.oecd.org/OECDStat_Metadata/ShowMetadata.ashx?Dataset=LFS_D&amp;Coords=[SERIES].[U],[SEX].[MW],[AGE].[5054],[FREQUENCY].[A],[COUNTRY].[LUX],[TIME].[1992]&amp;ShowOnWeb=true"/>
    <hyperlink ref="O81" r:id="rId455" tooltip="Click once to display linked information. Click and hold to select this cell." display="http://stats.oecd.org/OECDStat_Metadata/ShowMetadata.ashx?Dataset=LFS_D&amp;Coords=[SERIES].[U],[SEX].[MW],[AGE].[5054],[FREQUENCY].[A],[COUNTRY].[LUX],[TIME].[2002]&amp;ShowOnWeb=true"/>
    <hyperlink ref="P81" r:id="rId456" tooltip="Click once to display linked information. Click and hold to select this cell." display="http://stats.oecd.org/OECDStat_Metadata/ShowMetadata.ashx?Dataset=LFS_D&amp;Coords=[SERIES].[U],[SEX].[MW],[AGE].[5054],[FREQUENCY].[A],[COUNTRY].[LUX],[TIME].[2003]&amp;ShowOnWeb=true"/>
    <hyperlink ref="A82" r:id="rId457" tooltip="Click once to display linked information. Click and hold to select this cell." display="http://stats.oecd.org/OECDStat_Metadata/ShowMetadata.ashx?Dataset=LFS_D&amp;Coords=[COUNTRY].[MEX]&amp;ShowOnWeb=true&amp;Lang=en"/>
    <hyperlink ref="M82" r:id="rId458" tooltip="Click once to display linked information. Click and hold to select this cell." display="http://stats.oecd.org/OECDStat_Metadata/ShowMetadata.ashx?Dataset=LFS_D&amp;Coords=[SERIES].[U],[SEX].[MW],[AGE].[5054],[FREQUENCY].[A],[COUNTRY].[MEX],[TIME].[2000]&amp;ShowOnWeb=true"/>
    <hyperlink ref="A83" r:id="rId459" tooltip="Click once to display linked information. Click and hold to select this cell." display="http://stats.oecd.org/OECDStat_Metadata/ShowMetadata.ashx?Dataset=LFS_D&amp;Coords=[COUNTRY].[NLD]&amp;ShowOnWeb=true&amp;Lang=en"/>
    <hyperlink ref="A84" r:id="rId460" tooltip="Click once to display linked information. Click and hold to select this cell." display="http://stats.oecd.org/OECDStat_Metadata/ShowMetadata.ashx?Dataset=LFS_D&amp;Coords=[COUNTRY].[NZL]&amp;ShowOnWeb=true&amp;Lang=en"/>
    <hyperlink ref="K84" r:id="rId461" tooltip="Click once to display linked information. Click and hold to select this cell." display="http://stats.oecd.org/OECDStat_Metadata/ShowMetadata.ashx?Dataset=LFS_D&amp;Coords=[SERIES].[U],[SEX].[MW],[AGE].[5054],[FREQUENCY].[A],[COUNTRY].[NZL],[TIME].[1998]&amp;ShowOnWeb=true"/>
    <hyperlink ref="A85" r:id="rId462" tooltip="Click once to display linked information. Click and hold to select this cell." display="http://stats.oecd.org/OECDStat_Metadata/ShowMetadata.ashx?Dataset=LFS_D&amp;Coords=[COUNTRY].[NOR]&amp;ShowOnWeb=true&amp;Lang=en"/>
    <hyperlink ref="H85" r:id="rId463" tooltip="Click once to display linked information. Click and hold to select this cell." display="http://stats.oecd.org/OECDStat_Metadata/ShowMetadata.ashx?Dataset=LFS_D&amp;Coords=[SERIES].[U],[SEX].[MW],[AGE].[5054],[FREQUENCY].[A],[COUNTRY].[NOR],[TIME].[1995]&amp;ShowOnWeb=true"/>
    <hyperlink ref="I85" r:id="rId464" tooltip="Click once to display linked information. Click and hold to select this cell." display="http://stats.oecd.org/OECDStat_Metadata/ShowMetadata.ashx?Dataset=LFS_D&amp;Coords=[SERIES].[U],[SEX].[MW],[AGE].[5054],[FREQUENCY].[A],[COUNTRY].[NOR],[TIME].[1996]&amp;ShowOnWeb=true"/>
    <hyperlink ref="A86" r:id="rId465" tooltip="Click once to display linked information. Click and hold to select this cell." display="http://stats.oecd.org/OECDStat_Metadata/ShowMetadata.ashx?Dataset=LFS_D&amp;Coords=[COUNTRY].[POL]&amp;ShowOnWeb=true&amp;Lang=en"/>
    <hyperlink ref="E86" r:id="rId466" tooltip="Click once to display linked information. Click and hold to select this cell." display="http://stats.oecd.org/OECDStat_Metadata/ShowMetadata.ashx?Dataset=LFS_D&amp;Coords=[SERIES].[U],[SEX].[MW],[AGE].[5054],[FREQUENCY].[A],[COUNTRY].[POL],[TIME].[1992]&amp;ShowOnWeb=true"/>
    <hyperlink ref="L86" r:id="rId467" tooltip="Click once to display linked information. Click and hold to select this cell." display="http://stats.oecd.org/OECDStat_Metadata/ShowMetadata.ashx?Dataset=LFS_D&amp;Coords=[SERIES].[U],[SEX].[MW],[AGE].[5054],[FREQUENCY].[A],[COUNTRY].[POL],[TIME].[1999]&amp;ShowOnWeb=true"/>
    <hyperlink ref="M86" r:id="rId468" tooltip="Click once to display linked information. Click and hold to select this cell." display="http://stats.oecd.org/OECDStat_Metadata/ShowMetadata.ashx?Dataset=LFS_D&amp;Coords=[SERIES].[U],[SEX].[MW],[AGE].[5054],[FREQUENCY].[A],[COUNTRY].[POL],[TIME].[2000]&amp;ShowOnWeb=true"/>
    <hyperlink ref="O86" r:id="rId469" tooltip="Click once to display linked information. Click and hold to select this cell." display="http://stats.oecd.org/OECDStat_Metadata/ShowMetadata.ashx?Dataset=LFS_D&amp;Coords=[SERIES].[U],[SEX].[MW],[AGE].[5054],[FREQUENCY].[A],[COUNTRY].[POL],[TIME].[2002]&amp;ShowOnWeb=true"/>
    <hyperlink ref="A87" r:id="rId470" tooltip="Click once to display linked information. Click and hold to select this cell." display="http://stats.oecd.org/OECDStat_Metadata/ShowMetadata.ashx?Dataset=LFS_D&amp;Coords=[COUNTRY].[PRT]&amp;ShowOnWeb=true&amp;Lang=en"/>
    <hyperlink ref="D87" r:id="rId471" tooltip="Click once to display linked information. Click and hold to select this cell." display="http://stats.oecd.org/OECDStat_Metadata/ShowMetadata.ashx?Dataset=LFS_D&amp;Coords=[SERIES].[U],[SEX].[MW],[AGE].[5054],[FREQUENCY].[A],[COUNTRY].[PRT],[TIME].[1991]&amp;ShowOnWeb=true"/>
    <hyperlink ref="J87" r:id="rId472" tooltip="Click once to display linked information. Click and hold to select this cell." display="http://stats.oecd.org/OECDStat_Metadata/ShowMetadata.ashx?Dataset=LFS_D&amp;Coords=[SERIES].[U],[SEX].[MW],[AGE].[5054],[FREQUENCY].[A],[COUNTRY].[PRT],[TIME].[1997]&amp;ShowOnWeb=true"/>
    <hyperlink ref="K87" r:id="rId473" tooltip="Click once to display linked information. Click and hold to select this cell." display="http://stats.oecd.org/OECDStat_Metadata/ShowMetadata.ashx?Dataset=LFS_D&amp;Coords=[SERIES].[U],[SEX].[MW],[AGE].[5054],[FREQUENCY].[A],[COUNTRY].[PRT],[TIME].[1998]&amp;ShowOnWeb=true"/>
    <hyperlink ref="A88" r:id="rId474" tooltip="Click once to display linked information. Click and hold to select this cell." display="http://stats.oecd.org/OECDStat_Metadata/ShowMetadata.ashx?Dataset=LFS_D&amp;Coords=[COUNTRY].[SVK]&amp;ShowOnWeb=true&amp;Lang=en"/>
    <hyperlink ref="J88" r:id="rId475" tooltip="Click once to display linked information. Click and hold to select this cell." display="http://stats.oecd.org/OECDStat_Metadata/ShowMetadata.ashx?Dataset=LFS_D&amp;Coords=[SERIES].[U],[SEX].[MW],[AGE].[5054],[FREQUENCY].[A],[COUNTRY].[SVK],[TIME].[1997]&amp;ShowOnWeb=true"/>
    <hyperlink ref="L88" r:id="rId476" tooltip="Click once to display linked information. Click and hold to select this cell." display="http://stats.oecd.org/OECDStat_Metadata/ShowMetadata.ashx?Dataset=LFS_D&amp;Coords=[SERIES].[U],[SEX].[MW],[AGE].[5054],[FREQUENCY].[A],[COUNTRY].[SVK],[TIME].[1999]&amp;ShowOnWeb=true"/>
    <hyperlink ref="O88" r:id="rId477" tooltip="Click once to display linked information. Click and hold to select this cell." display="http://stats.oecd.org/OECDStat_Metadata/ShowMetadata.ashx?Dataset=LFS_D&amp;Coords=[SERIES].[U],[SEX].[MW],[AGE].[5054],[FREQUENCY].[A],[COUNTRY].[SVK],[TIME].[2002]&amp;ShowOnWeb=true"/>
    <hyperlink ref="A90" r:id="rId478" tooltip="Click once to display linked information. Click and hold to select this cell." display="http://stats.oecd.org/OECDStat_Metadata/ShowMetadata.ashx?Dataset=LFS_D&amp;Coords=[COUNTRY].[ESP]&amp;ShowOnWeb=true&amp;Lang=en"/>
    <hyperlink ref="D90" r:id="rId479" tooltip="Click once to display linked information. Click and hold to select this cell." display="http://stats.oecd.org/OECDStat_Metadata/ShowMetadata.ashx?Dataset=LFS_D&amp;Coords=[SERIES].[U],[SEX].[MW],[AGE].[5054],[FREQUENCY].[A],[COUNTRY].[ESP],[TIME].[1991]&amp;ShowOnWeb=true"/>
    <hyperlink ref="H90" r:id="rId480" tooltip="Click once to display linked information. Click and hold to select this cell." display="http://stats.oecd.org/OECDStat_Metadata/ShowMetadata.ashx?Dataset=LFS_D&amp;Coords=[SERIES].[U],[SEX].[MW],[AGE].[5054],[FREQUENCY].[A],[COUNTRY].[ESP],[TIME].[1995]&amp;ShowOnWeb=true"/>
    <hyperlink ref="K90" r:id="rId481" tooltip="Click once to display linked information. Click and hold to select this cell." display="http://stats.oecd.org/OECDStat_Metadata/ShowMetadata.ashx?Dataset=LFS_D&amp;Coords=[SERIES].[U],[SEX].[MW],[AGE].[5054],[FREQUENCY].[A],[COUNTRY].[ESP],[TIME].[1998]&amp;ShowOnWeb=true"/>
    <hyperlink ref="L90" r:id="rId482" tooltip="Click once to display linked information. Click and hold to select this cell." display="http://stats.oecd.org/OECDStat_Metadata/ShowMetadata.ashx?Dataset=LFS_D&amp;Coords=[SERIES].[U],[SEX].[MW],[AGE].[5054],[FREQUENCY].[A],[COUNTRY].[ESP],[TIME].[1999]&amp;ShowOnWeb=true"/>
    <hyperlink ref="M90" r:id="rId483" tooltip="Click once to display linked information. Click and hold to select this cell." display="http://stats.oecd.org/OECDStat_Metadata/ShowMetadata.ashx?Dataset=LFS_D&amp;Coords=[SERIES].[U],[SEX].[MW],[AGE].[5054],[FREQUENCY].[A],[COUNTRY].[ESP],[TIME].[2000]&amp;ShowOnWeb=true"/>
    <hyperlink ref="Q90" r:id="rId484" tooltip="Click once to display linked information. Click and hold to select this cell." display="http://stats.oecd.org/OECDStat_Metadata/ShowMetadata.ashx?Dataset=LFS_D&amp;Coords=[SERIES].[U],[SEX].[MW],[AGE].[5054],[FREQUENCY].[A],[COUNTRY].[ESP],[TIME].[2004]&amp;ShowOnWeb=true"/>
    <hyperlink ref="U90" r:id="rId485" tooltip="Click once to display linked information. Click and hold to select this cell." display="http://stats.oecd.org/OECDStat_Metadata/ShowMetadata.ashx?Dataset=LFS_D&amp;Coords=[SERIES].[U],[SEX].[MW],[AGE].[5054],[FREQUENCY].[A],[COUNTRY].[ESP],[TIME].[2008]&amp;ShowOnWeb=true"/>
    <hyperlink ref="V90" r:id="rId486" tooltip="Click once to display linked information. Click and hold to select this cell." display="http://stats.oecd.org/OECDStat_Metadata/ShowMetadata.ashx?Dataset=LFS_D&amp;Coords=[SERIES].[U],[SEX].[MW],[AGE].[5054],[FREQUENCY].[A],[COUNTRY].[ESP],[TIME].[2009]&amp;ShowOnWeb=true"/>
    <hyperlink ref="A91" r:id="rId487" tooltip="Click once to display linked information. Click and hold to select this cell." display="http://stats.oecd.org/OECDStat_Metadata/ShowMetadata.ashx?Dataset=LFS_D&amp;Coords=[COUNTRY].[SWE]&amp;ShowOnWeb=true&amp;Lang=en"/>
    <hyperlink ref="F91" r:id="rId488" tooltip="Click once to display linked information. Click and hold to select this cell." display="http://stats.oecd.org/OECDStat_Metadata/ShowMetadata.ashx?Dataset=LFS_D&amp;Coords=[SERIES].[U],[SEX].[MW],[AGE].[5054],[FREQUENCY].[A],[COUNTRY].[SWE],[TIME].[1993]&amp;ShowOnWeb=true"/>
    <hyperlink ref="Q91" r:id="rId489" tooltip="Click once to display linked information. Click and hold to select this cell." display="http://stats.oecd.org/OECDStat_Metadata/ShowMetadata.ashx?Dataset=LFS_D&amp;Coords=[SERIES].[U],[SEX].[MW],[AGE].[5054],[FREQUENCY].[A],[COUNTRY].[SWE],[TIME].[2004]&amp;ShowOnWeb=true"/>
    <hyperlink ref="A92" r:id="rId490" tooltip="Click once to display linked information. Click and hold to select this cell." display="http://stats.oecd.org/OECDStat_Metadata/ShowMetadata.ashx?Dataset=LFS_D&amp;Coords=[COUNTRY].[CHE]&amp;ShowOnWeb=true&amp;Lang=en"/>
    <hyperlink ref="A93" r:id="rId491" tooltip="Click once to display linked information. Click and hold to select this cell." display="http://stats.oecd.org/OECDStat_Metadata/ShowMetadata.ashx?Dataset=LFS_D&amp;Coords=[COUNTRY].[TUR]&amp;ShowOnWeb=true&amp;Lang=en"/>
    <hyperlink ref="M93" r:id="rId492" tooltip="Click once to display linked information. Click and hold to select this cell." display="http://stats.oecd.org/OECDStat_Metadata/ShowMetadata.ashx?Dataset=LFS_D&amp;Coords=[SERIES].[U],[SEX].[MW],[AGE].[5054],[FREQUENCY].[A],[COUNTRY].[TUR],[TIME].[2000]&amp;ShowOnWeb=true"/>
    <hyperlink ref="A94" r:id="rId493" tooltip="Click once to display linked information. Click and hold to select this cell." display="http://stats.oecd.org/OECDStat_Metadata/ShowMetadata.ashx?Dataset=LFS_D&amp;Coords=[COUNTRY].[GBR]&amp;ShowOnWeb=true&amp;Lang=en"/>
    <hyperlink ref="F94" r:id="rId494" tooltip="Click once to display linked information. Click and hold to select this cell." display="http://stats.oecd.org/OECDStat_Metadata/ShowMetadata.ashx?Dataset=LFS_D&amp;Coords=[SERIES].[U],[SEX].[MW],[AGE].[5054],[FREQUENCY].[A],[COUNTRY].[GBR],[TIME].[1993]&amp;ShowOnWeb=true"/>
    <hyperlink ref="A95" r:id="rId495" tooltip="Click once to display linked information. Click and hold to select this cell." display="http://stats.oecd.org/OECDStat_Metadata/ShowMetadata.ashx?Dataset=LFS_D&amp;Coords=[COUNTRY].[USA]&amp;ShowOnWeb=true&amp;Lang=en"/>
    <hyperlink ref="G95" r:id="rId496" tooltip="Click once to display linked information. Click and hold to select this cell." display="http://stats.oecd.org/OECDStat_Metadata/ShowMetadata.ashx?Dataset=LFS_D&amp;Coords=[SERIES].[U],[SEX].[MW],[AGE].[5054],[FREQUENCY].[A],[COUNTRY].[USA],[TIME].[1994]&amp;ShowOnWeb=true"/>
    <hyperlink ref="M95" r:id="rId497" tooltip="Click once to display linked information. Click and hold to select this cell." display="http://stats.oecd.org/OECDStat_Metadata/ShowMetadata.ashx?Dataset=LFS_D&amp;Coords=[SERIES].[U],[SEX].[MW],[AGE].[5054],[FREQUENCY].[A],[COUNTRY].[USA],[TIME].[2000]&amp;ShowOnWeb=true"/>
    <hyperlink ref="A96" r:id="rId498" tooltip="Click once to display linked information. Click and hold to select this cell." display="http://stats.oecd.org/OECDStat_Metadata/ShowMetadata.ashx?Dataset=LFS_D&amp;Coords=[COUNTRY].[OECD]&amp;ShowOnWeb=true&amp;Lang=en"/>
    <hyperlink ref="A100" r:id="rId499" tooltip="Click once to display linked information. Click and hold to select this cell." display="http://stats.oecd.org/"/>
    <hyperlink ref="A202" r:id="rId500" tooltip="Click once to display linked information. Click and hold to select this cell." display="http://stats.oecd.org/OECDStat_Metadata/ShowMetadata.ashx?Dataset=LFS_D&amp;ShowOnWeb=true&amp;Lang=en"/>
    <hyperlink ref="A210" r:id="rId501" tooltip="Click once to display linked information. Click and hold to select this cell." display="http://stats.oecd.org/OECDStat_Metadata/ShowMetadata.ashx?Dataset=LFS_D&amp;Coords=[COUNTRY].[AUS]&amp;ShowOnWeb=true&amp;Lang=en"/>
    <hyperlink ref="N210" r:id="rId502" tooltip="Click once to display linked information. Click and hold to select this cell." display="http://stats.oecd.org/OECDStat_Metadata/ShowMetadata.ashx?Dataset=LFS_D&amp;Coords=[SERIES].[L],[SEX].[MW],[AGE].[5054],[FREQUENCY].[A],[COUNTRY].[AUS],[TIME].[2001]&amp;ShowOnWeb=true"/>
    <hyperlink ref="A211" r:id="rId503" tooltip="Click once to display linked information. Click and hold to select this cell." display="http://stats.oecd.org/OECDStat_Metadata/ShowMetadata.ashx?Dataset=LFS_D&amp;Coords=[COUNTRY].[AUT]&amp;ShowOnWeb=true&amp;Lang=en"/>
    <hyperlink ref="L211" r:id="rId504" tooltip="Click once to display linked information. Click and hold to select this cell." display="http://stats.oecd.org/OECDStat_Metadata/ShowMetadata.ashx?Dataset=LFS_D&amp;Coords=[SERIES].[L],[SEX].[MW],[AGE].[5054],[FREQUENCY].[A],[COUNTRY].[AUT],[TIME].[1999]&amp;ShowOnWeb=true"/>
    <hyperlink ref="M211" r:id="rId505" tooltip="Click once to display linked information. Click and hold to select this cell." display="http://stats.oecd.org/OECDStat_Metadata/ShowMetadata.ashx?Dataset=LFS_D&amp;Coords=[SERIES].[L],[SEX].[MW],[AGE].[5054],[FREQUENCY].[A],[COUNTRY].[AUT],[TIME].[2000]&amp;ShowOnWeb=true"/>
    <hyperlink ref="P211" r:id="rId506" tooltip="Click once to display linked information. Click and hold to select this cell." display="http://stats.oecd.org/OECDStat_Metadata/ShowMetadata.ashx?Dataset=LFS_D&amp;Coords=[SERIES].[L],[SEX].[MW],[AGE].[5054],[FREQUENCY].[A],[COUNTRY].[AUT],[TIME].[2003]&amp;ShowOnWeb=true"/>
    <hyperlink ref="A212" r:id="rId507" tooltip="Click once to display linked information. Click and hold to select this cell." display="http://stats.oecd.org/OECDStat_Metadata/ShowMetadata.ashx?Dataset=LFS_D&amp;Coords=[COUNTRY].[BEL]&amp;ShowOnWeb=true&amp;Lang=en"/>
    <hyperlink ref="E212" r:id="rId508" tooltip="Click once to display linked information. Click and hold to select this cell." display="http://stats.oecd.org/OECDStat_Metadata/ShowMetadata.ashx?Dataset=LFS_D&amp;Coords=[SERIES].[L],[SEX].[MW],[AGE].[5054],[FREQUENCY].[A],[COUNTRY].[BEL],[TIME].[1992]&amp;ShowOnWeb=true"/>
    <hyperlink ref="K212" r:id="rId509" tooltip="Click once to display linked information. Click and hold to select this cell." display="http://stats.oecd.org/OECDStat_Metadata/ShowMetadata.ashx?Dataset=LFS_D&amp;Coords=[SERIES].[L],[SEX].[MW],[AGE].[5054],[FREQUENCY].[A],[COUNTRY].[BEL],[TIME].[1998]&amp;ShowOnWeb=true"/>
    <hyperlink ref="L212" r:id="rId510" tooltip="Click once to display linked information. Click and hold to select this cell." display="http://stats.oecd.org/OECDStat_Metadata/ShowMetadata.ashx?Dataset=LFS_D&amp;Coords=[SERIES].[L],[SEX].[MW],[AGE].[5054],[FREQUENCY].[A],[COUNTRY].[BEL],[TIME].[1999]&amp;ShowOnWeb=true"/>
    <hyperlink ref="A213" r:id="rId511" tooltip="Click once to display linked information. Click and hold to select this cell." display="http://stats.oecd.org/OECDStat_Metadata/ShowMetadata.ashx?Dataset=LFS_D&amp;Coords=[COUNTRY].[CAN]&amp;ShowOnWeb=true&amp;Lang=en"/>
    <hyperlink ref="A214" r:id="rId512" tooltip="Click once to display linked information. Click and hold to select this cell." display="http://stats.oecd.org/OECDStat_Metadata/ShowMetadata.ashx?Dataset=LFS_D&amp;Coords=[COUNTRY].[CHL]&amp;ShowOnWeb=true&amp;Lang=en"/>
    <hyperlink ref="A215" r:id="rId513" tooltip="Click once to display linked information. Click and hold to select this cell." display="http://stats.oecd.org/OECDStat_Metadata/ShowMetadata.ashx?Dataset=LFS_D&amp;Coords=[COUNTRY].[CZE]&amp;ShowOnWeb=true&amp;Lang=en"/>
    <hyperlink ref="I215" r:id="rId514" tooltip="Click once to display linked information. Click and hold to select this cell." display="http://stats.oecd.org/OECDStat_Metadata/ShowMetadata.ashx?Dataset=LFS_D&amp;Coords=[SERIES].[L],[SEX].[MW],[AGE].[5054],[FREQUENCY].[A],[COUNTRY].[CZE],[TIME].[1996]&amp;ShowOnWeb=true"/>
    <hyperlink ref="J215" r:id="rId515" tooltip="Click once to display linked information. Click and hold to select this cell." display="http://stats.oecd.org/OECDStat_Metadata/ShowMetadata.ashx?Dataset=LFS_D&amp;Coords=[SERIES].[L],[SEX].[MW],[AGE].[5054],[FREQUENCY].[A],[COUNTRY].[CZE],[TIME].[1997]&amp;ShowOnWeb=true"/>
    <hyperlink ref="A216" r:id="rId516" tooltip="Click once to display linked information. Click and hold to select this cell." display="http://stats.oecd.org/OECDStat_Metadata/ShowMetadata.ashx?Dataset=LFS_D&amp;Coords=[COUNTRY].[DNK]&amp;ShowOnWeb=true&amp;Lang=en"/>
    <hyperlink ref="E216" r:id="rId517" tooltip="Click once to display linked information. Click and hold to select this cell." display="http://stats.oecd.org/OECDStat_Metadata/ShowMetadata.ashx?Dataset=LFS_D&amp;Coords=[SERIES].[L],[SEX].[MW],[AGE].[5054],[FREQUENCY].[A],[COUNTRY].[DNK],[TIME].[1992]&amp;ShowOnWeb=true"/>
    <hyperlink ref="A217" r:id="rId518" tooltip="Click once to display linked information. Click and hold to select this cell." display="http://stats.oecd.org/OECDStat_Metadata/ShowMetadata.ashx?Dataset=LFS_D&amp;Coords=[COUNTRY].[EST]&amp;ShowOnWeb=true&amp;Lang=en"/>
    <hyperlink ref="J217" r:id="rId519" tooltip="Click once to display linked information. Click and hold to select this cell." display="http://stats.oecd.org/OECDStat_Metadata/ShowMetadata.ashx?Dataset=LFS_D&amp;Coords=[SERIES].[L],[SEX].[MW],[AGE].[5054],[FREQUENCY].[A],[COUNTRY].[EST],[TIME].[1997]&amp;ShowOnWeb=true"/>
    <hyperlink ref="M217" r:id="rId520" tooltip="Click once to display linked information. Click and hold to select this cell." display="http://stats.oecd.org/OECDStat_Metadata/ShowMetadata.ashx?Dataset=LFS_D&amp;Coords=[SERIES].[L],[SEX].[MW],[AGE].[5054],[FREQUENCY].[A],[COUNTRY].[EST],[TIME].[2000]&amp;ShowOnWeb=true"/>
    <hyperlink ref="A218" r:id="rId521" tooltip="Click once to display linked information. Click and hold to select this cell." display="http://stats.oecd.org/OECDStat_Metadata/ShowMetadata.ashx?Dataset=LFS_D&amp;Coords=[COUNTRY].[FIN]&amp;ShowOnWeb=true&amp;Lang=en"/>
    <hyperlink ref="L218" r:id="rId522" tooltip="Click once to display linked information. Click and hold to select this cell." display="http://stats.oecd.org/OECDStat_Metadata/ShowMetadata.ashx?Dataset=LFS_D&amp;Coords=[SERIES].[L],[SEX].[MW],[AGE].[5054],[FREQUENCY].[A],[COUNTRY].[FIN],[TIME].[1999]&amp;ShowOnWeb=true"/>
    <hyperlink ref="A219" r:id="rId523" tooltip="Click once to display linked information. Click and hold to select this cell." display="http://stats.oecd.org/OECDStat_Metadata/ShowMetadata.ashx?Dataset=LFS_D&amp;Coords=[COUNTRY].[FRA]&amp;ShowOnWeb=true&amp;Lang=en"/>
    <hyperlink ref="O219" r:id="rId524" tooltip="Click once to display linked information. Click and hold to select this cell." display="http://stats.oecd.org/OECDStat_Metadata/ShowMetadata.ashx?Dataset=LFS_D&amp;Coords=[SERIES].[L],[SEX].[MW],[AGE].[5054],[FREQUENCY].[A],[COUNTRY].[FRA],[TIME].[2002]&amp;ShowOnWeb=true"/>
    <hyperlink ref="A220" r:id="rId525" tooltip="Click once to display linked information. Click and hold to select this cell." display="http://stats.oecd.org/OECDStat_Metadata/ShowMetadata.ashx?Dataset=LFS_D&amp;Coords=[COUNTRY].[DEU]&amp;ShowOnWeb=true&amp;Lang=en"/>
    <hyperlink ref="D220" r:id="rId526" tooltip="Click once to display linked information. Click and hold to select this cell." display="http://stats.oecd.org/OECDStat_Metadata/ShowMetadata.ashx?Dataset=LFS_D&amp;Coords=[SERIES].[L],[SEX].[MW],[AGE].[5054],[FREQUENCY].[A],[COUNTRY].[DEU],[TIME].[1991]&amp;ShowOnWeb=true"/>
    <hyperlink ref="K220" r:id="rId527" tooltip="Click once to display linked information. Click and hold to select this cell." display="http://stats.oecd.org/OECDStat_Metadata/ShowMetadata.ashx?Dataset=LFS_D&amp;Coords=[SERIES].[L],[SEX].[MW],[AGE].[5054],[FREQUENCY].[A],[COUNTRY].[DEU],[TIME].[1998]&amp;ShowOnWeb=true"/>
    <hyperlink ref="Q220" r:id="rId528" tooltip="Click once to display linked information. Click and hold to select this cell." display="http://stats.oecd.org/OECDStat_Metadata/ShowMetadata.ashx?Dataset=LFS_D&amp;Coords=[SERIES].[L],[SEX].[MW],[AGE].[5054],[FREQUENCY].[A],[COUNTRY].[DEU],[TIME].[2004]&amp;ShowOnWeb=true"/>
    <hyperlink ref="W220" r:id="rId529" tooltip="Click once to display linked information. Click and hold to select this cell." display="http://stats.oecd.org/OECDStat_Metadata/ShowMetadata.ashx?Dataset=LFS_D&amp;Coords=[SERIES].[L],[SEX].[MW],[AGE].[5054],[FREQUENCY].[A],[COUNTRY].[DEU],[TIME].[2010]&amp;ShowOnWeb=true"/>
    <hyperlink ref="A221" r:id="rId530" tooltip="Click once to display linked information. Click and hold to select this cell." display="http://stats.oecd.org/OECDStat_Metadata/ShowMetadata.ashx?Dataset=LFS_D&amp;Coords=[COUNTRY].[GRC]&amp;ShowOnWeb=true&amp;Lang=en"/>
    <hyperlink ref="E221" r:id="rId531" tooltip="Click once to display linked information. Click and hold to select this cell." display="http://stats.oecd.org/OECDStat_Metadata/ShowMetadata.ashx?Dataset=LFS_D&amp;Coords=[SERIES].[L],[SEX].[MW],[AGE].[5054],[FREQUENCY].[A],[COUNTRY].[GRC],[TIME].[1992]&amp;ShowOnWeb=true"/>
    <hyperlink ref="J221" r:id="rId532" tooltip="Click once to display linked information. Click and hold to select this cell." display="http://stats.oecd.org/OECDStat_Metadata/ShowMetadata.ashx?Dataset=LFS_D&amp;Coords=[SERIES].[L],[SEX].[MW],[AGE].[5054],[FREQUENCY].[A],[COUNTRY].[GRC],[TIME].[1997]&amp;ShowOnWeb=true"/>
    <hyperlink ref="A222" r:id="rId533" tooltip="Click once to display linked information. Click and hold to select this cell." display="http://stats.oecd.org/OECDStat_Metadata/ShowMetadata.ashx?Dataset=LFS_D&amp;Coords=[COUNTRY].[HUN]&amp;ShowOnWeb=true&amp;Lang=en"/>
    <hyperlink ref="G222" r:id="rId534" tooltip="Click once to display linked information. Click and hold to select this cell." display="http://stats.oecd.org/OECDStat_Metadata/ShowMetadata.ashx?Dataset=LFS_D&amp;Coords=[SERIES].[L],[SEX].[MW],[AGE].[5054],[FREQUENCY].[A],[COUNTRY].[HUN],[TIME].[1994]&amp;ShowOnWeb=true"/>
    <hyperlink ref="O222" r:id="rId535" tooltip="Click once to display linked information. Click and hold to select this cell." display="http://stats.oecd.org/OECDStat_Metadata/ShowMetadata.ashx?Dataset=LFS_D&amp;Coords=[SERIES].[L],[SEX].[MW],[AGE].[5054],[FREQUENCY].[A],[COUNTRY].[HUN],[TIME].[2002]&amp;ShowOnWeb=true"/>
    <hyperlink ref="A223" r:id="rId536" tooltip="Click once to display linked information. Click and hold to select this cell." display="http://stats.oecd.org/OECDStat_Metadata/ShowMetadata.ashx?Dataset=LFS_D&amp;Coords=[COUNTRY].[ISL]&amp;ShowOnWeb=true&amp;Lang=en"/>
    <hyperlink ref="D223" r:id="rId537" tooltip="Click once to display linked information. Click and hold to select this cell." display="http://stats.oecd.org/OECDStat_Metadata/ShowMetadata.ashx?Dataset=LFS_D&amp;Coords=[SERIES].[L],[SEX].[MW],[AGE].[5054],[FREQUENCY].[A],[COUNTRY].[ISL],[TIME].[1991]&amp;ShowOnWeb=true"/>
    <hyperlink ref="P223" r:id="rId538" tooltip="Click once to display linked information. Click and hold to select this cell." display="http://stats.oecd.org/OECDStat_Metadata/ShowMetadata.ashx?Dataset=LFS_D&amp;Coords=[SERIES].[L],[SEX].[MW],[AGE].[5054],[FREQUENCY].[A],[COUNTRY].[ISL],[TIME].[2003]&amp;ShowOnWeb=true"/>
    <hyperlink ref="A224" r:id="rId539" tooltip="Click once to display linked information. Click and hold to select this cell." display="http://stats.oecd.org/OECDStat_Metadata/ShowMetadata.ashx?Dataset=LFS_D&amp;Coords=[COUNTRY].[IRL]&amp;ShowOnWeb=true&amp;Lang=en"/>
    <hyperlink ref="J224" r:id="rId540" tooltip="Click once to display linked information. Click and hold to select this cell." display="http://stats.oecd.org/OECDStat_Metadata/ShowMetadata.ashx?Dataset=LFS_D&amp;Coords=[SERIES].[L],[SEX].[MW],[AGE].[5054],[FREQUENCY].[A],[COUNTRY].[IRL],[TIME].[1997]&amp;ShowOnWeb=true"/>
    <hyperlink ref="K224" r:id="rId541" tooltip="Click once to display linked information. Click and hold to select this cell." display="http://stats.oecd.org/OECDStat_Metadata/ShowMetadata.ashx?Dataset=LFS_D&amp;Coords=[SERIES].[L],[SEX].[MW],[AGE].[5054],[FREQUENCY].[A],[COUNTRY].[IRL],[TIME].[1998]&amp;ShowOnWeb=true"/>
    <hyperlink ref="A225" r:id="rId542" tooltip="Click once to display linked information. Click and hold to select this cell." display="http://stats.oecd.org/OECDStat_Metadata/ShowMetadata.ashx?Dataset=LFS_D&amp;Coords=[COUNTRY].[ISR]&amp;ShowOnWeb=true&amp;Lang=en"/>
    <hyperlink ref="A226" r:id="rId543" tooltip="Click once to display linked information. Click and hold to select this cell." display="http://stats.oecd.org/OECDStat_Metadata/ShowMetadata.ashx?Dataset=LFS_D&amp;Coords=[COUNTRY].[ITA]&amp;ShowOnWeb=true&amp;Lang=en"/>
    <hyperlink ref="F226" r:id="rId544" tooltip="Click once to display linked information. Click and hold to select this cell." display="http://stats.oecd.org/OECDStat_Metadata/ShowMetadata.ashx?Dataset=LFS_D&amp;Coords=[SERIES].[L],[SEX].[MW],[AGE].[5054],[FREQUENCY].[A],[COUNTRY].[ITA],[TIME].[1993]&amp;ShowOnWeb=true"/>
    <hyperlink ref="P226" r:id="rId545" tooltip="Click once to display linked information. Click and hold to select this cell." display="http://stats.oecd.org/OECDStat_Metadata/ShowMetadata.ashx?Dataset=LFS_D&amp;Coords=[SERIES].[L],[SEX].[MW],[AGE].[5054],[FREQUENCY].[A],[COUNTRY].[ITA],[TIME].[2003]&amp;ShowOnWeb=true"/>
    <hyperlink ref="Q226" r:id="rId546" tooltip="Click once to display linked information. Click and hold to select this cell." display="http://stats.oecd.org/OECDStat_Metadata/ShowMetadata.ashx?Dataset=LFS_D&amp;Coords=[SERIES].[L],[SEX].[MW],[AGE].[5054],[FREQUENCY].[A],[COUNTRY].[ITA],[TIME].[2004]&amp;ShowOnWeb=true"/>
    <hyperlink ref="A227" r:id="rId547" tooltip="Click once to display linked information. Click and hold to select this cell." display="http://stats.oecd.org/OECDStat_Metadata/ShowMetadata.ashx?Dataset=LFS_D&amp;Coords=[COUNTRY].[JPN]&amp;ShowOnWeb=true&amp;Lang=en"/>
    <hyperlink ref="A228" r:id="rId548" tooltip="Click once to display linked information. Click and hold to select this cell." display="http://stats.oecd.org/OECDStat_Metadata/ShowMetadata.ashx?Dataset=LFS_D&amp;Coords=[COUNTRY].[KOR]&amp;ShowOnWeb=true&amp;Lang=en"/>
    <hyperlink ref="L228" r:id="rId549" tooltip="Click once to display linked information. Click and hold to select this cell." display="http://stats.oecd.org/OECDStat_Metadata/ShowMetadata.ashx?Dataset=LFS_D&amp;Coords=[SERIES].[L],[SEX].[MW],[AGE].[5054],[FREQUENCY].[A],[COUNTRY].[KOR],[TIME].[1999]&amp;ShowOnWeb=true"/>
    <hyperlink ref="R228" r:id="rId550" tooltip="Click once to display linked information. Click and hold to select this cell." display="http://stats.oecd.org/OECDStat_Metadata/ShowMetadata.ashx?Dataset=LFS_D&amp;Coords=[SERIES].[L],[SEX].[MW],[AGE].[5054],[FREQUENCY].[A],[COUNTRY].[KOR],[TIME].[2005]&amp;ShowOnWeb=true"/>
    <hyperlink ref="A230" r:id="rId551" tooltip="Click once to display linked information. Click and hold to select this cell." display="http://stats.oecd.org/OECDStat_Metadata/ShowMetadata.ashx?Dataset=LFS_D&amp;Coords=[COUNTRY].[LUX]&amp;ShowOnWeb=true&amp;Lang=en"/>
    <hyperlink ref="E230" r:id="rId552" tooltip="Click once to display linked information. Click and hold to select this cell." display="http://stats.oecd.org/OECDStat_Metadata/ShowMetadata.ashx?Dataset=LFS_D&amp;Coords=[SERIES].[L],[SEX].[MW],[AGE].[5054],[FREQUENCY].[A],[COUNTRY].[LUX],[TIME].[1992]&amp;ShowOnWeb=true"/>
    <hyperlink ref="O230" r:id="rId553" tooltip="Click once to display linked information. Click and hold to select this cell." display="http://stats.oecd.org/OECDStat_Metadata/ShowMetadata.ashx?Dataset=LFS_D&amp;Coords=[SERIES].[L],[SEX].[MW],[AGE].[5054],[FREQUENCY].[A],[COUNTRY].[LUX],[TIME].[2002]&amp;ShowOnWeb=true"/>
    <hyperlink ref="P230" r:id="rId554" tooltip="Click once to display linked information. Click and hold to select this cell." display="http://stats.oecd.org/OECDStat_Metadata/ShowMetadata.ashx?Dataset=LFS_D&amp;Coords=[SERIES].[L],[SEX].[MW],[AGE].[5054],[FREQUENCY].[A],[COUNTRY].[LUX],[TIME].[2003]&amp;ShowOnWeb=true"/>
    <hyperlink ref="A231" r:id="rId555" tooltip="Click once to display linked information. Click and hold to select this cell." display="http://stats.oecd.org/OECDStat_Metadata/ShowMetadata.ashx?Dataset=LFS_D&amp;Coords=[COUNTRY].[MEX]&amp;ShowOnWeb=true&amp;Lang=en"/>
    <hyperlink ref="M231" r:id="rId556" tooltip="Click once to display linked information. Click and hold to select this cell." display="http://stats.oecd.org/OECDStat_Metadata/ShowMetadata.ashx?Dataset=LFS_D&amp;Coords=[SERIES].[L],[SEX].[MW],[AGE].[5054],[FREQUENCY].[A],[COUNTRY].[MEX],[TIME].[2000]&amp;ShowOnWeb=true"/>
    <hyperlink ref="A232" r:id="rId557" tooltip="Click once to display linked information. Click and hold to select this cell." display="http://stats.oecd.org/OECDStat_Metadata/ShowMetadata.ashx?Dataset=LFS_D&amp;Coords=[COUNTRY].[NLD]&amp;ShowOnWeb=true&amp;Lang=en"/>
    <hyperlink ref="A233" r:id="rId558" tooltip="Click once to display linked information. Click and hold to select this cell." display="http://stats.oecd.org/OECDStat_Metadata/ShowMetadata.ashx?Dataset=LFS_D&amp;Coords=[COUNTRY].[NZL]&amp;ShowOnWeb=true&amp;Lang=en"/>
    <hyperlink ref="K233" r:id="rId559" tooltip="Click once to display linked information. Click and hold to select this cell." display="http://stats.oecd.org/OECDStat_Metadata/ShowMetadata.ashx?Dataset=LFS_D&amp;Coords=[SERIES].[L],[SEX].[MW],[AGE].[5054],[FREQUENCY].[A],[COUNTRY].[NZL],[TIME].[1998]&amp;ShowOnWeb=true"/>
    <hyperlink ref="A234" r:id="rId560" tooltip="Click once to display linked information. Click and hold to select this cell." display="http://stats.oecd.org/OECDStat_Metadata/ShowMetadata.ashx?Dataset=LFS_D&amp;Coords=[COUNTRY].[NOR]&amp;ShowOnWeb=true&amp;Lang=en"/>
    <hyperlink ref="H234" r:id="rId561" tooltip="Click once to display linked information. Click and hold to select this cell." display="http://stats.oecd.org/OECDStat_Metadata/ShowMetadata.ashx?Dataset=LFS_D&amp;Coords=[SERIES].[L],[SEX].[MW],[AGE].[5054],[FREQUENCY].[A],[COUNTRY].[NOR],[TIME].[1995]&amp;ShowOnWeb=true"/>
    <hyperlink ref="I234" r:id="rId562" tooltip="Click once to display linked information. Click and hold to select this cell." display="http://stats.oecd.org/OECDStat_Metadata/ShowMetadata.ashx?Dataset=LFS_D&amp;Coords=[SERIES].[L],[SEX].[MW],[AGE].[5054],[FREQUENCY].[A],[COUNTRY].[NOR],[TIME].[1996]&amp;ShowOnWeb=true"/>
    <hyperlink ref="A235" r:id="rId563" tooltip="Click once to display linked information. Click and hold to select this cell." display="http://stats.oecd.org/OECDStat_Metadata/ShowMetadata.ashx?Dataset=LFS_D&amp;Coords=[COUNTRY].[POL]&amp;ShowOnWeb=true&amp;Lang=en"/>
    <hyperlink ref="E235" r:id="rId564" tooltip="Click once to display linked information. Click and hold to select this cell." display="http://stats.oecd.org/OECDStat_Metadata/ShowMetadata.ashx?Dataset=LFS_D&amp;Coords=[SERIES].[L],[SEX].[MW],[AGE].[5054],[FREQUENCY].[A],[COUNTRY].[POL],[TIME].[1992]&amp;ShowOnWeb=true"/>
    <hyperlink ref="L235" r:id="rId565" tooltip="Click once to display linked information. Click and hold to select this cell." display="http://stats.oecd.org/OECDStat_Metadata/ShowMetadata.ashx?Dataset=LFS_D&amp;Coords=[SERIES].[L],[SEX].[MW],[AGE].[5054],[FREQUENCY].[A],[COUNTRY].[POL],[TIME].[1999]&amp;ShowOnWeb=true"/>
    <hyperlink ref="M235" r:id="rId566" tooltip="Click once to display linked information. Click and hold to select this cell." display="http://stats.oecd.org/OECDStat_Metadata/ShowMetadata.ashx?Dataset=LFS_D&amp;Coords=[SERIES].[L],[SEX].[MW],[AGE].[5054],[FREQUENCY].[A],[COUNTRY].[POL],[TIME].[2000]&amp;ShowOnWeb=true"/>
    <hyperlink ref="O235" r:id="rId567" tooltip="Click once to display linked information. Click and hold to select this cell." display="http://stats.oecd.org/OECDStat_Metadata/ShowMetadata.ashx?Dataset=LFS_D&amp;Coords=[SERIES].[L],[SEX].[MW],[AGE].[5054],[FREQUENCY].[A],[COUNTRY].[POL],[TIME].[2002]&amp;ShowOnWeb=true"/>
    <hyperlink ref="A236" r:id="rId568" tooltip="Click once to display linked information. Click and hold to select this cell." display="http://stats.oecd.org/OECDStat_Metadata/ShowMetadata.ashx?Dataset=LFS_D&amp;Coords=[COUNTRY].[PRT]&amp;ShowOnWeb=true&amp;Lang=en"/>
    <hyperlink ref="D236" r:id="rId569" tooltip="Click once to display linked information. Click and hold to select this cell." display="http://stats.oecd.org/OECDStat_Metadata/ShowMetadata.ashx?Dataset=LFS_D&amp;Coords=[SERIES].[L],[SEX].[MW],[AGE].[5054],[FREQUENCY].[A],[COUNTRY].[PRT],[TIME].[1991]&amp;ShowOnWeb=true"/>
    <hyperlink ref="J236" r:id="rId570" tooltip="Click once to display linked information. Click and hold to select this cell." display="http://stats.oecd.org/OECDStat_Metadata/ShowMetadata.ashx?Dataset=LFS_D&amp;Coords=[SERIES].[L],[SEX].[MW],[AGE].[5054],[FREQUENCY].[A],[COUNTRY].[PRT],[TIME].[1997]&amp;ShowOnWeb=true"/>
    <hyperlink ref="K236" r:id="rId571" tooltip="Click once to display linked information. Click and hold to select this cell." display="http://stats.oecd.org/OECDStat_Metadata/ShowMetadata.ashx?Dataset=LFS_D&amp;Coords=[SERIES].[L],[SEX].[MW],[AGE].[5054],[FREQUENCY].[A],[COUNTRY].[PRT],[TIME].[1998]&amp;ShowOnWeb=true"/>
    <hyperlink ref="A237" r:id="rId572" tooltip="Click once to display linked information. Click and hold to select this cell." display="http://stats.oecd.org/OECDStat_Metadata/ShowMetadata.ashx?Dataset=LFS_D&amp;Coords=[COUNTRY].[SVK]&amp;ShowOnWeb=true&amp;Lang=en"/>
    <hyperlink ref="J237" r:id="rId573" tooltip="Click once to display linked information. Click and hold to select this cell." display="http://stats.oecd.org/OECDStat_Metadata/ShowMetadata.ashx?Dataset=LFS_D&amp;Coords=[SERIES].[L],[SEX].[MW],[AGE].[5054],[FREQUENCY].[A],[COUNTRY].[SVK],[TIME].[1997]&amp;ShowOnWeb=true"/>
    <hyperlink ref="L237" r:id="rId574" tooltip="Click once to display linked information. Click and hold to select this cell." display="http://stats.oecd.org/OECDStat_Metadata/ShowMetadata.ashx?Dataset=LFS_D&amp;Coords=[SERIES].[L],[SEX].[MW],[AGE].[5054],[FREQUENCY].[A],[COUNTRY].[SVK],[TIME].[1999]&amp;ShowOnWeb=true"/>
    <hyperlink ref="O237" r:id="rId575" tooltip="Click once to display linked information. Click and hold to select this cell." display="http://stats.oecd.org/OECDStat_Metadata/ShowMetadata.ashx?Dataset=LFS_D&amp;Coords=[SERIES].[L],[SEX].[MW],[AGE].[5054],[FREQUENCY].[A],[COUNTRY].[SVK],[TIME].[2002]&amp;ShowOnWeb=true"/>
    <hyperlink ref="A239" r:id="rId576" tooltip="Click once to display linked information. Click and hold to select this cell." display="http://stats.oecd.org/OECDStat_Metadata/ShowMetadata.ashx?Dataset=LFS_D&amp;Coords=[COUNTRY].[ESP]&amp;ShowOnWeb=true&amp;Lang=en"/>
    <hyperlink ref="D239" r:id="rId577" tooltip="Click once to display linked information. Click and hold to select this cell." display="http://stats.oecd.org/OECDStat_Metadata/ShowMetadata.ashx?Dataset=LFS_D&amp;Coords=[SERIES].[L],[SEX].[MW],[AGE].[5054],[FREQUENCY].[A],[COUNTRY].[ESP],[TIME].[1991]&amp;ShowOnWeb=true"/>
    <hyperlink ref="H239" r:id="rId578" tooltip="Click once to display linked information. Click and hold to select this cell." display="http://stats.oecd.org/OECDStat_Metadata/ShowMetadata.ashx?Dataset=LFS_D&amp;Coords=[SERIES].[L],[SEX].[MW],[AGE].[5054],[FREQUENCY].[A],[COUNTRY].[ESP],[TIME].[1995]&amp;ShowOnWeb=true"/>
    <hyperlink ref="K239" r:id="rId579" tooltip="Click once to display linked information. Click and hold to select this cell." display="http://stats.oecd.org/OECDStat_Metadata/ShowMetadata.ashx?Dataset=LFS_D&amp;Coords=[SERIES].[L],[SEX].[MW],[AGE].[5054],[FREQUENCY].[A],[COUNTRY].[ESP],[TIME].[1998]&amp;ShowOnWeb=true"/>
    <hyperlink ref="L239" r:id="rId580" tooltip="Click once to display linked information. Click and hold to select this cell." display="http://stats.oecd.org/OECDStat_Metadata/ShowMetadata.ashx?Dataset=LFS_D&amp;Coords=[SERIES].[L],[SEX].[MW],[AGE].[5054],[FREQUENCY].[A],[COUNTRY].[ESP],[TIME].[1999]&amp;ShowOnWeb=true"/>
    <hyperlink ref="M239" r:id="rId581" tooltip="Click once to display linked information. Click and hold to select this cell." display="http://stats.oecd.org/OECDStat_Metadata/ShowMetadata.ashx?Dataset=LFS_D&amp;Coords=[SERIES].[L],[SEX].[MW],[AGE].[5054],[FREQUENCY].[A],[COUNTRY].[ESP],[TIME].[2000]&amp;ShowOnWeb=true"/>
    <hyperlink ref="Q239" r:id="rId582" tooltip="Click once to display linked information. Click and hold to select this cell." display="http://stats.oecd.org/OECDStat_Metadata/ShowMetadata.ashx?Dataset=LFS_D&amp;Coords=[SERIES].[L],[SEX].[MW],[AGE].[5054],[FREQUENCY].[A],[COUNTRY].[ESP],[TIME].[2004]&amp;ShowOnWeb=true"/>
    <hyperlink ref="U239" r:id="rId583" tooltip="Click once to display linked information. Click and hold to select this cell." display="http://stats.oecd.org/OECDStat_Metadata/ShowMetadata.ashx?Dataset=LFS_D&amp;Coords=[SERIES].[L],[SEX].[MW],[AGE].[5054],[FREQUENCY].[A],[COUNTRY].[ESP],[TIME].[2008]&amp;ShowOnWeb=true"/>
    <hyperlink ref="V239" r:id="rId584" tooltip="Click once to display linked information. Click and hold to select this cell." display="http://stats.oecd.org/OECDStat_Metadata/ShowMetadata.ashx?Dataset=LFS_D&amp;Coords=[SERIES].[L],[SEX].[MW],[AGE].[5054],[FREQUENCY].[A],[COUNTRY].[ESP],[TIME].[2009]&amp;ShowOnWeb=true"/>
    <hyperlink ref="A240" r:id="rId585" tooltip="Click once to display linked information. Click and hold to select this cell." display="http://stats.oecd.org/OECDStat_Metadata/ShowMetadata.ashx?Dataset=LFS_D&amp;Coords=[COUNTRY].[SWE]&amp;ShowOnWeb=true&amp;Lang=en"/>
    <hyperlink ref="F240" r:id="rId586" tooltip="Click once to display linked information. Click and hold to select this cell." display="http://stats.oecd.org/OECDStat_Metadata/ShowMetadata.ashx?Dataset=LFS_D&amp;Coords=[SERIES].[L],[SEX].[MW],[AGE].[5054],[FREQUENCY].[A],[COUNTRY].[SWE],[TIME].[1993]&amp;ShowOnWeb=true"/>
    <hyperlink ref="Q240" r:id="rId587" tooltip="Click once to display linked information. Click and hold to select this cell." display="http://stats.oecd.org/OECDStat_Metadata/ShowMetadata.ashx?Dataset=LFS_D&amp;Coords=[SERIES].[L],[SEX].[MW],[AGE].[5054],[FREQUENCY].[A],[COUNTRY].[SWE],[TIME].[2004]&amp;ShowOnWeb=true"/>
    <hyperlink ref="A241" r:id="rId588" tooltip="Click once to display linked information. Click and hold to select this cell." display="http://stats.oecd.org/OECDStat_Metadata/ShowMetadata.ashx?Dataset=LFS_D&amp;Coords=[COUNTRY].[CHE]&amp;ShowOnWeb=true&amp;Lang=en"/>
    <hyperlink ref="A242" r:id="rId589" tooltip="Click once to display linked information. Click and hold to select this cell." display="http://stats.oecd.org/OECDStat_Metadata/ShowMetadata.ashx?Dataset=LFS_D&amp;Coords=[COUNTRY].[TUR]&amp;ShowOnWeb=true&amp;Lang=en"/>
    <hyperlink ref="M242" r:id="rId590" tooltip="Click once to display linked information. Click and hold to select this cell." display="http://stats.oecd.org/OECDStat_Metadata/ShowMetadata.ashx?Dataset=LFS_D&amp;Coords=[SERIES].[L],[SEX].[MW],[AGE].[5054],[FREQUENCY].[A],[COUNTRY].[TUR],[TIME].[2000]&amp;ShowOnWeb=true"/>
    <hyperlink ref="A243" r:id="rId591" tooltip="Click once to display linked information. Click and hold to select this cell." display="http://stats.oecd.org/OECDStat_Metadata/ShowMetadata.ashx?Dataset=LFS_D&amp;Coords=[COUNTRY].[GBR]&amp;ShowOnWeb=true&amp;Lang=en"/>
    <hyperlink ref="F243" r:id="rId592" tooltip="Click once to display linked information. Click and hold to select this cell." display="http://stats.oecd.org/OECDStat_Metadata/ShowMetadata.ashx?Dataset=LFS_D&amp;Coords=[SERIES].[L],[SEX].[MW],[AGE].[5054],[FREQUENCY].[A],[COUNTRY].[GBR],[TIME].[1993]&amp;ShowOnWeb=true"/>
    <hyperlink ref="A244" r:id="rId593" tooltip="Click once to display linked information. Click and hold to select this cell." display="http://stats.oecd.org/OECDStat_Metadata/ShowMetadata.ashx?Dataset=LFS_D&amp;Coords=[COUNTRY].[USA]&amp;ShowOnWeb=true&amp;Lang=en"/>
    <hyperlink ref="G244" r:id="rId594" tooltip="Click once to display linked information. Click and hold to select this cell." display="http://stats.oecd.org/OECDStat_Metadata/ShowMetadata.ashx?Dataset=LFS_D&amp;Coords=[SERIES].[L],[SEX].[MW],[AGE].[5054],[FREQUENCY].[A],[COUNTRY].[USA],[TIME].[1994]&amp;ShowOnWeb=true"/>
    <hyperlink ref="M244" r:id="rId595" tooltip="Click once to display linked information. Click and hold to select this cell." display="http://stats.oecd.org/OECDStat_Metadata/ShowMetadata.ashx?Dataset=LFS_D&amp;Coords=[SERIES].[L],[SEX].[MW],[AGE].[5054],[FREQUENCY].[A],[COUNTRY].[USA],[TIME].[2000]&amp;ShowOnWeb=true"/>
    <hyperlink ref="A245" r:id="rId596" tooltip="Click once to display linked information. Click and hold to select this cell." display="http://stats.oecd.org/OECDStat_Metadata/ShowMetadata.ashx?Dataset=LFS_D&amp;Coords=[COUNTRY].[OECD]&amp;ShowOnWeb=true&amp;Lang=en"/>
    <hyperlink ref="A249" r:id="rId597" tooltip="Click once to display linked information. Click and hold to select this cell." display="http://stats.oecd.org/"/>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AD249"/>
  <sheetViews>
    <sheetView workbookViewId="0">
      <pane xSplit="1" ySplit="7" topLeftCell="F260" activePane="bottomRight" state="frozen"/>
      <selection activeCell="Z136" sqref="Z136"/>
      <selection pane="topRight" activeCell="Z136" sqref="Z136"/>
      <selection pane="bottomLeft" activeCell="Z136" sqref="Z136"/>
      <selection pane="bottomRight" activeCell="I284" sqref="I284"/>
    </sheetView>
  </sheetViews>
  <sheetFormatPr defaultRowHeight="15"/>
  <cols>
    <col min="1" max="1" width="26.5703125" style="67" customWidth="1"/>
    <col min="2" max="2" width="9.140625" style="67"/>
    <col min="3" max="3" width="9.7109375" style="67" bestFit="1" customWidth="1"/>
    <col min="4" max="16384" width="9.140625" style="67"/>
  </cols>
  <sheetData>
    <row r="1" spans="1:30">
      <c r="A1" s="204" t="s">
        <v>245</v>
      </c>
    </row>
    <row r="2" spans="1:30">
      <c r="A2" s="1160" t="s">
        <v>246</v>
      </c>
      <c r="B2" s="1161"/>
      <c r="C2" s="1130" t="s">
        <v>544</v>
      </c>
      <c r="D2" s="1131"/>
      <c r="E2" s="1131"/>
      <c r="F2" s="1131"/>
      <c r="G2" s="1131"/>
      <c r="H2" s="1131"/>
      <c r="I2" s="1131"/>
      <c r="J2" s="1131"/>
      <c r="K2" s="1131"/>
      <c r="L2" s="1131"/>
      <c r="M2" s="1131"/>
      <c r="N2" s="1131"/>
      <c r="O2" s="1131"/>
      <c r="P2" s="1131"/>
      <c r="Q2" s="1131"/>
      <c r="R2" s="1131"/>
      <c r="S2" s="1131"/>
      <c r="T2" s="1131"/>
      <c r="U2" s="1131"/>
      <c r="V2" s="1131"/>
      <c r="W2" s="1131"/>
      <c r="X2" s="1131"/>
      <c r="Y2" s="1131"/>
      <c r="Z2" s="1131"/>
      <c r="AA2" s="1131"/>
      <c r="AB2" s="1132"/>
    </row>
    <row r="3" spans="1:30">
      <c r="A3" s="1160" t="s">
        <v>248</v>
      </c>
      <c r="B3" s="1161"/>
      <c r="C3" s="1130" t="s">
        <v>249</v>
      </c>
      <c r="D3" s="1131"/>
      <c r="E3" s="1131"/>
      <c r="F3" s="1131"/>
      <c r="G3" s="1131"/>
      <c r="H3" s="1131"/>
      <c r="I3" s="1131"/>
      <c r="J3" s="1131"/>
      <c r="K3" s="1131"/>
      <c r="L3" s="1131"/>
      <c r="M3" s="1131"/>
      <c r="N3" s="1131"/>
      <c r="O3" s="1131"/>
      <c r="P3" s="1131"/>
      <c r="Q3" s="1131"/>
      <c r="R3" s="1131"/>
      <c r="S3" s="1131"/>
      <c r="T3" s="1131"/>
      <c r="U3" s="1131"/>
      <c r="V3" s="1131"/>
      <c r="W3" s="1131"/>
      <c r="X3" s="1131"/>
      <c r="Y3" s="1131"/>
      <c r="Z3" s="1131"/>
      <c r="AA3" s="1131"/>
      <c r="AB3" s="1132"/>
    </row>
    <row r="4" spans="1:30">
      <c r="A4" s="1160" t="s">
        <v>252</v>
      </c>
      <c r="B4" s="1161"/>
      <c r="C4" s="1130"/>
      <c r="D4" s="1131"/>
      <c r="E4" s="1131"/>
      <c r="F4" s="1131"/>
      <c r="G4" s="1131"/>
      <c r="H4" s="1131"/>
      <c r="I4" s="1131"/>
      <c r="J4" s="1131"/>
      <c r="K4" s="1131"/>
      <c r="L4" s="1131"/>
      <c r="M4" s="1131"/>
      <c r="N4" s="1131"/>
      <c r="O4" s="1131"/>
      <c r="P4" s="1131"/>
      <c r="Q4" s="1131"/>
      <c r="R4" s="1131"/>
      <c r="S4" s="1131"/>
      <c r="T4" s="1131"/>
      <c r="U4" s="1131"/>
      <c r="V4" s="1131"/>
      <c r="W4" s="1131"/>
      <c r="X4" s="1131"/>
      <c r="Y4" s="1131"/>
      <c r="Z4" s="1131"/>
      <c r="AA4" s="1131"/>
      <c r="AB4" s="1132"/>
    </row>
    <row r="5" spans="1:30">
      <c r="A5" s="1160" t="s">
        <v>227</v>
      </c>
      <c r="B5" s="1161"/>
      <c r="C5" s="1130" t="s">
        <v>250</v>
      </c>
      <c r="D5" s="1131"/>
      <c r="E5" s="1131"/>
      <c r="F5" s="1131"/>
      <c r="G5" s="1131"/>
      <c r="H5" s="1131"/>
      <c r="I5" s="1131"/>
      <c r="J5" s="1131"/>
      <c r="K5" s="1131"/>
      <c r="L5" s="1131"/>
      <c r="M5" s="1131"/>
      <c r="N5" s="1131"/>
      <c r="O5" s="1131"/>
      <c r="P5" s="1131"/>
      <c r="Q5" s="1131"/>
      <c r="R5" s="1131"/>
      <c r="S5" s="1131"/>
      <c r="T5" s="1131"/>
      <c r="U5" s="1131"/>
      <c r="V5" s="1131"/>
      <c r="W5" s="1131"/>
      <c r="X5" s="1131"/>
      <c r="Y5" s="1131"/>
      <c r="Z5" s="1131"/>
      <c r="AA5" s="1131"/>
      <c r="AB5" s="1132"/>
    </row>
    <row r="6" spans="1:30">
      <c r="A6" s="1160" t="s">
        <v>187</v>
      </c>
      <c r="B6" s="1161"/>
      <c r="C6" s="1130"/>
      <c r="D6" s="1131"/>
      <c r="E6" s="1131"/>
      <c r="F6" s="1131"/>
      <c r="G6" s="1131"/>
      <c r="H6" s="1131"/>
      <c r="I6" s="1131"/>
      <c r="J6" s="1131"/>
      <c r="K6" s="1131"/>
      <c r="L6" s="1131"/>
      <c r="M6" s="1131"/>
      <c r="N6" s="1131"/>
      <c r="O6" s="1131"/>
      <c r="P6" s="1131"/>
      <c r="Q6" s="1131"/>
      <c r="R6" s="1131"/>
      <c r="S6" s="1131"/>
      <c r="T6" s="1131"/>
      <c r="U6" s="1131"/>
      <c r="V6" s="1131"/>
      <c r="W6" s="1131"/>
      <c r="X6" s="1131"/>
      <c r="Y6" s="1131"/>
      <c r="Z6" s="1131"/>
      <c r="AA6" s="1131"/>
      <c r="AB6" s="1132"/>
    </row>
    <row r="7" spans="1:30">
      <c r="A7" s="1128" t="s">
        <v>133</v>
      </c>
      <c r="B7" s="1129"/>
      <c r="C7" s="72" t="s">
        <v>188</v>
      </c>
      <c r="D7" s="72" t="s">
        <v>189</v>
      </c>
      <c r="E7" s="72" t="s">
        <v>190</v>
      </c>
      <c r="F7" s="72" t="s">
        <v>191</v>
      </c>
      <c r="G7" s="72" t="s">
        <v>192</v>
      </c>
      <c r="H7" s="72" t="s">
        <v>87</v>
      </c>
      <c r="I7" s="72" t="s">
        <v>88</v>
      </c>
      <c r="J7" s="72" t="s">
        <v>89</v>
      </c>
      <c r="K7" s="72" t="s">
        <v>90</v>
      </c>
      <c r="L7" s="72" t="s">
        <v>91</v>
      </c>
      <c r="M7" s="72" t="s">
        <v>92</v>
      </c>
      <c r="N7" s="72" t="s">
        <v>93</v>
      </c>
      <c r="O7" s="72" t="s">
        <v>94</v>
      </c>
      <c r="P7" s="72" t="s">
        <v>95</v>
      </c>
      <c r="Q7" s="72" t="s">
        <v>96</v>
      </c>
      <c r="R7" s="72" t="s">
        <v>97</v>
      </c>
      <c r="S7" s="72" t="s">
        <v>98</v>
      </c>
      <c r="T7" s="72" t="s">
        <v>99</v>
      </c>
      <c r="U7" s="72" t="s">
        <v>100</v>
      </c>
      <c r="V7" s="72" t="s">
        <v>101</v>
      </c>
      <c r="W7" s="72" t="s">
        <v>102</v>
      </c>
      <c r="X7" s="72" t="s">
        <v>103</v>
      </c>
      <c r="Y7" s="72" t="s">
        <v>104</v>
      </c>
      <c r="Z7" s="72" t="s">
        <v>125</v>
      </c>
      <c r="AA7" s="72" t="s">
        <v>136</v>
      </c>
      <c r="AB7" s="72" t="s">
        <v>505</v>
      </c>
    </row>
    <row r="8" spans="1:30">
      <c r="A8" s="73" t="s">
        <v>84</v>
      </c>
      <c r="B8" s="74" t="s">
        <v>46</v>
      </c>
      <c r="C8" s="74" t="s">
        <v>46</v>
      </c>
      <c r="D8" s="74" t="s">
        <v>46</v>
      </c>
      <c r="E8" s="74" t="s">
        <v>46</v>
      </c>
      <c r="F8" s="74" t="s">
        <v>46</v>
      </c>
      <c r="G8" s="74" t="s">
        <v>46</v>
      </c>
      <c r="H8" s="74" t="s">
        <v>46</v>
      </c>
      <c r="I8" s="74" t="s">
        <v>46</v>
      </c>
      <c r="J8" s="74" t="s">
        <v>46</v>
      </c>
      <c r="K8" s="74" t="s">
        <v>46</v>
      </c>
      <c r="L8" s="74" t="s">
        <v>46</v>
      </c>
      <c r="M8" s="74" t="s">
        <v>46</v>
      </c>
      <c r="N8" s="74" t="s">
        <v>46</v>
      </c>
      <c r="O8" s="74" t="s">
        <v>46</v>
      </c>
      <c r="P8" s="74" t="s">
        <v>46</v>
      </c>
      <c r="Q8" s="74" t="s">
        <v>46</v>
      </c>
      <c r="R8" s="74" t="s">
        <v>46</v>
      </c>
      <c r="S8" s="74" t="s">
        <v>46</v>
      </c>
      <c r="T8" s="74" t="s">
        <v>46</v>
      </c>
      <c r="U8" s="74" t="s">
        <v>46</v>
      </c>
      <c r="V8" s="74" t="s">
        <v>46</v>
      </c>
      <c r="W8" s="74" t="s">
        <v>46</v>
      </c>
      <c r="X8" s="74" t="s">
        <v>46</v>
      </c>
      <c r="Y8" s="74" t="s">
        <v>46</v>
      </c>
      <c r="Z8" s="74" t="s">
        <v>46</v>
      </c>
      <c r="AA8" s="74" t="s">
        <v>46</v>
      </c>
      <c r="AB8" s="74" t="s">
        <v>46</v>
      </c>
    </row>
    <row r="9" spans="1:30">
      <c r="A9" s="85" t="s">
        <v>45</v>
      </c>
      <c r="B9" s="74" t="s">
        <v>46</v>
      </c>
      <c r="C9" s="95">
        <f>(C61/C111)/(C161/C211)</f>
        <v>0.99739580992465626</v>
      </c>
      <c r="D9" s="95">
        <f t="shared" ref="D9:AB10" si="0">(D61/D111)/(D161/D211)</f>
        <v>1.0050882650500144</v>
      </c>
      <c r="E9" s="95">
        <f t="shared" si="0"/>
        <v>1.0094888992966327</v>
      </c>
      <c r="F9" s="95">
        <f t="shared" si="0"/>
        <v>1.0102800694416347</v>
      </c>
      <c r="G9" s="95">
        <f t="shared" si="0"/>
        <v>1.0044311524775169</v>
      </c>
      <c r="H9" s="95">
        <f t="shared" si="0"/>
        <v>1.0043847979239608</v>
      </c>
      <c r="I9" s="95">
        <f t="shared" si="0"/>
        <v>1.0033218871046965</v>
      </c>
      <c r="J9" s="95">
        <f t="shared" si="0"/>
        <v>1.0035884287748233</v>
      </c>
      <c r="K9" s="95">
        <f t="shared" si="0"/>
        <v>1.0041749639379796</v>
      </c>
      <c r="L9" s="95">
        <f t="shared" si="0"/>
        <v>1.0026119137168403</v>
      </c>
      <c r="M9" s="95">
        <f t="shared" si="0"/>
        <v>1.0026597102902453</v>
      </c>
      <c r="N9" s="95">
        <f t="shared" si="0"/>
        <v>1.0035227592846512</v>
      </c>
      <c r="O9" s="95">
        <f t="shared" si="0"/>
        <v>1.002513820924571</v>
      </c>
      <c r="P9" s="95">
        <f t="shared" si="0"/>
        <v>0.99978235670410653</v>
      </c>
      <c r="Q9" s="95">
        <f t="shared" si="0"/>
        <v>0.9987498518782425</v>
      </c>
      <c r="R9" s="95">
        <f t="shared" si="0"/>
        <v>0.99830937661741903</v>
      </c>
      <c r="S9" s="95">
        <f t="shared" si="0"/>
        <v>0.99875212616860942</v>
      </c>
      <c r="T9" s="95">
        <f t="shared" si="0"/>
        <v>0.99590181469938766</v>
      </c>
      <c r="U9" s="95">
        <f t="shared" si="0"/>
        <v>0.99671760961830502</v>
      </c>
      <c r="V9" s="95">
        <f t="shared" si="0"/>
        <v>1.0020381888217118</v>
      </c>
      <c r="W9" s="95">
        <f t="shared" si="0"/>
        <v>0.99843468721907014</v>
      </c>
      <c r="X9" s="95">
        <f t="shared" si="0"/>
        <v>0.99792583412026037</v>
      </c>
      <c r="Y9" s="95">
        <f t="shared" si="0"/>
        <v>0.99908955229955398</v>
      </c>
      <c r="Z9" s="95">
        <f t="shared" si="0"/>
        <v>1.0008589430475612</v>
      </c>
      <c r="AA9" s="95">
        <f t="shared" si="0"/>
        <v>0.99914294823476713</v>
      </c>
      <c r="AB9" s="95">
        <f t="shared" si="0"/>
        <v>1.0001863198573557</v>
      </c>
      <c r="AC9" s="95"/>
      <c r="AD9" s="95"/>
    </row>
    <row r="10" spans="1:30">
      <c r="A10" s="85" t="s">
        <v>37</v>
      </c>
      <c r="B10" s="74" t="s">
        <v>46</v>
      </c>
      <c r="C10" s="95"/>
      <c r="D10" s="95"/>
      <c r="E10" s="95"/>
      <c r="F10" s="95"/>
      <c r="G10" s="95">
        <f t="shared" si="0"/>
        <v>0.99549417214101188</v>
      </c>
      <c r="H10" s="95">
        <f t="shared" si="0"/>
        <v>0.99278739550696993</v>
      </c>
      <c r="I10" s="95">
        <f t="shared" si="0"/>
        <v>0.99630226825314394</v>
      </c>
      <c r="J10" s="95">
        <f t="shared" si="0"/>
        <v>0.9951701572752869</v>
      </c>
      <c r="K10" s="95">
        <f t="shared" si="0"/>
        <v>0.99586928360927274</v>
      </c>
      <c r="L10" s="95">
        <f t="shared" si="0"/>
        <v>0.99852369468123381</v>
      </c>
      <c r="M10" s="95">
        <f t="shared" si="0"/>
        <v>0.99676154001690642</v>
      </c>
      <c r="N10" s="95">
        <f t="shared" si="0"/>
        <v>0.99763697433179788</v>
      </c>
      <c r="O10" s="95">
        <f t="shared" si="0"/>
        <v>1.0010031661574363</v>
      </c>
      <c r="P10" s="95">
        <f t="shared" si="0"/>
        <v>1.0008071168693777</v>
      </c>
      <c r="Q10" s="95">
        <f t="shared" si="0"/>
        <v>0.99565951368455774</v>
      </c>
      <c r="R10" s="95">
        <f t="shared" si="0"/>
        <v>0.99776105107842528</v>
      </c>
      <c r="S10" s="95">
        <f t="shared" si="0"/>
        <v>0.99627007756675823</v>
      </c>
      <c r="T10" s="95">
        <f t="shared" si="0"/>
        <v>0.99545641179642086</v>
      </c>
      <c r="U10" s="95">
        <f t="shared" si="0"/>
        <v>0.99714492510953734</v>
      </c>
      <c r="V10" s="95">
        <f t="shared" si="0"/>
        <v>1.0024932533424782</v>
      </c>
      <c r="W10" s="95">
        <f t="shared" si="0"/>
        <v>1.0021460619279059</v>
      </c>
      <c r="X10" s="95">
        <f t="shared" si="0"/>
        <v>0.99994545573332827</v>
      </c>
      <c r="Y10" s="95">
        <f t="shared" si="0"/>
        <v>1.0009681151359477</v>
      </c>
      <c r="Z10" s="95">
        <f t="shared" si="0"/>
        <v>1.000666686957048</v>
      </c>
      <c r="AA10" s="95">
        <f t="shared" si="0"/>
        <v>1.0027056473125315</v>
      </c>
      <c r="AB10" s="95">
        <f t="shared" si="0"/>
        <v>1.0046938814214783</v>
      </c>
    </row>
    <row r="11" spans="1:30">
      <c r="A11" s="85" t="s">
        <v>21</v>
      </c>
      <c r="B11" s="74" t="s">
        <v>46</v>
      </c>
      <c r="C11" s="95">
        <f t="shared" ref="C11:AB14" si="1">(C63/C113)/(C163/C213)</f>
        <v>0.95486212318730179</v>
      </c>
      <c r="D11" s="95">
        <f t="shared" si="1"/>
        <v>0.9606364479712699</v>
      </c>
      <c r="E11" s="95">
        <f t="shared" si="1"/>
        <v>0.96993565932010217</v>
      </c>
      <c r="F11" s="95">
        <f t="shared" si="1"/>
        <v>0.9700845129501301</v>
      </c>
      <c r="G11" s="95">
        <f t="shared" si="1"/>
        <v>0.96918355983767912</v>
      </c>
      <c r="H11" s="95">
        <f t="shared" si="1"/>
        <v>0.96820813237421421</v>
      </c>
      <c r="I11" s="95">
        <f t="shared" si="1"/>
        <v>0.96771788131506697</v>
      </c>
      <c r="J11" s="95">
        <f t="shared" si="1"/>
        <v>0.9716138603123593</v>
      </c>
      <c r="K11" s="95">
        <f t="shared" si="1"/>
        <v>0.97378191189591046</v>
      </c>
      <c r="L11" s="95">
        <f t="shared" si="1"/>
        <v>0.98296132847171969</v>
      </c>
      <c r="M11" s="95">
        <f t="shared" si="1"/>
        <v>0.98204274567738148</v>
      </c>
      <c r="N11" s="95">
        <f t="shared" si="1"/>
        <v>0.99037890775298354</v>
      </c>
      <c r="O11" s="95">
        <f t="shared" si="1"/>
        <v>0.98802403032555719</v>
      </c>
      <c r="P11" s="95">
        <f t="shared" si="1"/>
        <v>0.99268334032100702</v>
      </c>
      <c r="Q11" s="95">
        <f t="shared" si="1"/>
        <v>0.98756893462143047</v>
      </c>
      <c r="R11" s="95">
        <f t="shared" si="1"/>
        <v>0.98852884389897389</v>
      </c>
      <c r="S11" s="95">
        <f t="shared" si="1"/>
        <v>0.98849396514218824</v>
      </c>
      <c r="T11" s="95">
        <f t="shared" si="1"/>
        <v>0.98939985667648167</v>
      </c>
      <c r="U11" s="95">
        <f t="shared" si="1"/>
        <v>0.99338206978570309</v>
      </c>
      <c r="V11" s="95">
        <f t="shared" si="1"/>
        <v>0.99806836036806801</v>
      </c>
      <c r="W11" s="95">
        <f t="shared" si="1"/>
        <v>0.99776923944207974</v>
      </c>
      <c r="X11" s="95">
        <f t="shared" si="1"/>
        <v>0.9998053178180234</v>
      </c>
      <c r="Y11" s="95">
        <f t="shared" si="1"/>
        <v>1.0016493402084099</v>
      </c>
      <c r="Z11" s="95">
        <f t="shared" si="1"/>
        <v>1.0031110524748343</v>
      </c>
      <c r="AA11" s="95">
        <f t="shared" si="1"/>
        <v>1.0067622926734003</v>
      </c>
      <c r="AB11" s="95">
        <f t="shared" si="1"/>
        <v>1.0081306106333612</v>
      </c>
    </row>
    <row r="12" spans="1:30">
      <c r="A12" s="85" t="s">
        <v>47</v>
      </c>
      <c r="B12" s="74" t="s">
        <v>46</v>
      </c>
      <c r="C12" s="95">
        <f t="shared" si="1"/>
        <v>1.000725375471601</v>
      </c>
      <c r="D12" s="95">
        <f t="shared" si="1"/>
        <v>1.0075218424828156</v>
      </c>
      <c r="E12" s="95">
        <f t="shared" si="1"/>
        <v>1.0118863958664404</v>
      </c>
      <c r="F12" s="95">
        <f t="shared" si="1"/>
        <v>1.0081593789905694</v>
      </c>
      <c r="G12" s="95">
        <f t="shared" si="1"/>
        <v>1.007156410230448</v>
      </c>
      <c r="H12" s="95">
        <f t="shared" si="1"/>
        <v>1.0045172005768468</v>
      </c>
      <c r="I12" s="95">
        <f t="shared" si="1"/>
        <v>1.0040260773203269</v>
      </c>
      <c r="J12" s="95">
        <f t="shared" si="1"/>
        <v>1.0023281242214119</v>
      </c>
      <c r="K12" s="95">
        <f t="shared" si="1"/>
        <v>1.0035248273649791</v>
      </c>
      <c r="L12" s="95">
        <f t="shared" si="1"/>
        <v>1.0033522944163764</v>
      </c>
      <c r="M12" s="95">
        <f t="shared" si="1"/>
        <v>1.0016718452343554</v>
      </c>
      <c r="N12" s="95">
        <f t="shared" si="1"/>
        <v>1.004235359523111</v>
      </c>
      <c r="O12" s="95">
        <f t="shared" si="1"/>
        <v>1.0061679705009059</v>
      </c>
      <c r="P12" s="95">
        <f t="shared" si="1"/>
        <v>1.0047650355171815</v>
      </c>
      <c r="Q12" s="95">
        <f t="shared" si="1"/>
        <v>1.0038916962803794</v>
      </c>
      <c r="R12" s="95">
        <f t="shared" si="1"/>
        <v>1.0034336000824229</v>
      </c>
      <c r="S12" s="95">
        <f t="shared" si="1"/>
        <v>1.0025206530104642</v>
      </c>
      <c r="T12" s="95">
        <f t="shared" si="1"/>
        <v>1.0042896060519386</v>
      </c>
      <c r="U12" s="95">
        <f t="shared" si="1"/>
        <v>1.0054805081605542</v>
      </c>
      <c r="V12" s="95">
        <f t="shared" si="1"/>
        <v>1.0149452736053872</v>
      </c>
      <c r="W12" s="95">
        <f t="shared" si="1"/>
        <v>1.0092611625187085</v>
      </c>
      <c r="X12" s="95">
        <f t="shared" si="1"/>
        <v>1.0056954891578112</v>
      </c>
      <c r="Y12" s="95">
        <f t="shared" si="1"/>
        <v>1.0053373346527437</v>
      </c>
      <c r="Z12" s="95">
        <f t="shared" si="1"/>
        <v>1.0052811460882756</v>
      </c>
      <c r="AA12" s="95">
        <f t="shared" si="1"/>
        <v>1.0056745331037398</v>
      </c>
      <c r="AB12" s="95">
        <f t="shared" si="1"/>
        <v>1.0069265562339935</v>
      </c>
    </row>
    <row r="13" spans="1:30">
      <c r="A13" s="85" t="s">
        <v>62</v>
      </c>
      <c r="B13" s="74" t="s">
        <v>46</v>
      </c>
      <c r="C13" s="95"/>
      <c r="D13" s="95"/>
      <c r="E13" s="95"/>
      <c r="F13" s="95"/>
      <c r="G13" s="95"/>
      <c r="H13" s="95"/>
      <c r="I13" s="95">
        <f t="shared" si="1"/>
        <v>0.98346389528991351</v>
      </c>
      <c r="J13" s="95">
        <f t="shared" si="1"/>
        <v>0.98354776998946225</v>
      </c>
      <c r="K13" s="95">
        <f t="shared" si="1"/>
        <v>0.98726207759264795</v>
      </c>
      <c r="L13" s="95">
        <f t="shared" si="1"/>
        <v>0.99105710757339871</v>
      </c>
      <c r="M13" s="95">
        <f t="shared" si="1"/>
        <v>0.99071004974499444</v>
      </c>
      <c r="N13" s="95">
        <f t="shared" si="1"/>
        <v>0.99433477580180363</v>
      </c>
      <c r="O13" s="95">
        <f t="shared" si="1"/>
        <v>0.99320312345895556</v>
      </c>
      <c r="P13" s="95">
        <f t="shared" si="1"/>
        <v>0.98717610727176375</v>
      </c>
      <c r="Q13" s="95">
        <f t="shared" si="1"/>
        <v>0.98212754457145879</v>
      </c>
      <c r="R13" s="95">
        <f t="shared" si="1"/>
        <v>0.9808942007861875</v>
      </c>
      <c r="S13" s="95">
        <f t="shared" si="1"/>
        <v>0.98112271142476459</v>
      </c>
      <c r="T13" s="95">
        <f t="shared" si="1"/>
        <v>0.98405171023708138</v>
      </c>
      <c r="U13" s="95">
        <f t="shared" si="1"/>
        <v>0.9817034304695712</v>
      </c>
      <c r="V13" s="95">
        <f t="shared" si="1"/>
        <v>0.98959944176053882</v>
      </c>
      <c r="W13" s="95">
        <f t="shared" si="1"/>
        <v>0.98380401982958277</v>
      </c>
      <c r="X13" s="95">
        <f t="shared" si="1"/>
        <v>0.98322543088747216</v>
      </c>
      <c r="Y13" s="95">
        <f t="shared" si="1"/>
        <v>0.98450354394919404</v>
      </c>
      <c r="Z13" s="95">
        <f t="shared" si="1"/>
        <v>0.9900000605324385</v>
      </c>
      <c r="AA13" s="95">
        <f t="shared" si="1"/>
        <v>0.99466133894379338</v>
      </c>
      <c r="AB13" s="95">
        <f t="shared" si="1"/>
        <v>0.99387920687405273</v>
      </c>
    </row>
    <row r="14" spans="1:30">
      <c r="A14" s="85" t="s">
        <v>23</v>
      </c>
      <c r="B14" s="74" t="s">
        <v>46</v>
      </c>
      <c r="C14" s="95"/>
      <c r="D14" s="95"/>
      <c r="E14" s="95"/>
      <c r="F14" s="95">
        <f>(F66/F116)/(F166/F216)</f>
        <v>0.98808015978079311</v>
      </c>
      <c r="G14" s="95">
        <f>(G66/G116)/(G166/G216)</f>
        <v>0.99055190190338871</v>
      </c>
      <c r="H14" s="95">
        <f>(H66/H116)/(H166/H216)</f>
        <v>0.99167957728689349</v>
      </c>
      <c r="I14" s="95">
        <f t="shared" si="1"/>
        <v>0.99189327534304972</v>
      </c>
      <c r="J14" s="95">
        <f t="shared" si="1"/>
        <v>0.9878627183392128</v>
      </c>
      <c r="K14" s="95">
        <f t="shared" si="1"/>
        <v>0.98096232255245386</v>
      </c>
      <c r="L14" s="95">
        <f t="shared" si="1"/>
        <v>0.98028142457037548</v>
      </c>
      <c r="M14" s="95">
        <f t="shared" si="1"/>
        <v>0.98035893424212806</v>
      </c>
      <c r="N14" s="95">
        <f t="shared" si="1"/>
        <v>0.98110278476289603</v>
      </c>
      <c r="O14" s="95">
        <f t="shared" si="1"/>
        <v>0.98112896700072572</v>
      </c>
      <c r="P14" s="95">
        <f t="shared" si="1"/>
        <v>0.97704340149552216</v>
      </c>
      <c r="Q14" s="95">
        <f t="shared" si="1"/>
        <v>0.98242454332630758</v>
      </c>
      <c r="R14" s="95">
        <f t="shared" si="1"/>
        <v>0.97960436223221115</v>
      </c>
      <c r="S14" s="95">
        <f t="shared" si="1"/>
        <v>0.981791788651595</v>
      </c>
      <c r="T14" s="95">
        <f t="shared" si="1"/>
        <v>0.9849321131387988</v>
      </c>
      <c r="U14" s="95">
        <f t="shared" si="1"/>
        <v>0.98714194619229423</v>
      </c>
      <c r="V14" s="95">
        <f t="shared" si="1"/>
        <v>0.98852008150100268</v>
      </c>
      <c r="W14" s="95">
        <f t="shared" si="1"/>
        <v>0.98730631819333625</v>
      </c>
      <c r="X14" s="95">
        <f t="shared" si="1"/>
        <v>0.98725985254060145</v>
      </c>
      <c r="Y14" s="95">
        <f t="shared" si="1"/>
        <v>0.98672619115554061</v>
      </c>
      <c r="Z14" s="95">
        <f t="shared" si="1"/>
        <v>0.98550604409676401</v>
      </c>
      <c r="AA14" s="95">
        <f t="shared" si="1"/>
        <v>0.98615727616275584</v>
      </c>
      <c r="AB14" s="95">
        <f t="shared" si="1"/>
        <v>0.9889779262567221</v>
      </c>
    </row>
    <row r="15" spans="1:30">
      <c r="A15" s="85" t="s">
        <v>24</v>
      </c>
      <c r="B15" s="74" t="s">
        <v>46</v>
      </c>
      <c r="C15" s="95">
        <f t="shared" ref="C15:AB22" si="2">(C67/C117)/(C167/C217)</f>
        <v>0.99429159776069165</v>
      </c>
      <c r="D15" s="95">
        <f t="shared" si="2"/>
        <v>0.99047425322454086</v>
      </c>
      <c r="E15" s="95">
        <f t="shared" si="2"/>
        <v>0.99138388997617166</v>
      </c>
      <c r="F15" s="95">
        <f t="shared" si="2"/>
        <v>0.99656225959525624</v>
      </c>
      <c r="G15" s="95">
        <f t="shared" si="2"/>
        <v>0.98975850889148764</v>
      </c>
      <c r="H15" s="95">
        <f t="shared" si="2"/>
        <v>0.98264547842433603</v>
      </c>
      <c r="I15" s="95">
        <f t="shared" si="2"/>
        <v>0.98351073385744658</v>
      </c>
      <c r="J15" s="95">
        <f t="shared" si="2"/>
        <v>0.98905994306188494</v>
      </c>
      <c r="K15" s="95">
        <f t="shared" si="2"/>
        <v>0.98592971514521321</v>
      </c>
      <c r="L15" s="95">
        <f t="shared" si="2"/>
        <v>0.99203036445192128</v>
      </c>
      <c r="M15" s="95">
        <f t="shared" si="2"/>
        <v>0.99342916591039199</v>
      </c>
      <c r="N15" s="95">
        <f t="shared" si="2"/>
        <v>0.9950500061669918</v>
      </c>
      <c r="O15" s="95">
        <f t="shared" si="2"/>
        <v>0.99615861630157443</v>
      </c>
      <c r="P15" s="95">
        <f t="shared" si="2"/>
        <v>0.99324120733056953</v>
      </c>
      <c r="Q15" s="95">
        <f t="shared" si="2"/>
        <v>0.99513337332493979</v>
      </c>
      <c r="R15" s="95">
        <f t="shared" si="2"/>
        <v>0.99563434909928761</v>
      </c>
      <c r="S15" s="95">
        <f t="shared" si="2"/>
        <v>0.99352569351352216</v>
      </c>
      <c r="T15" s="95">
        <f t="shared" si="2"/>
        <v>0.99596808545644133</v>
      </c>
      <c r="U15" s="95">
        <f t="shared" si="2"/>
        <v>0.9970315334678661</v>
      </c>
      <c r="V15" s="95">
        <f t="shared" si="2"/>
        <v>1.0078715575513777</v>
      </c>
      <c r="W15" s="95">
        <f t="shared" si="2"/>
        <v>1.011341863986841</v>
      </c>
      <c r="X15" s="95">
        <f t="shared" si="2"/>
        <v>1.0016511652845117</v>
      </c>
      <c r="Y15" s="95">
        <f t="shared" si="2"/>
        <v>1.0004212059113062</v>
      </c>
      <c r="Z15" s="95">
        <f t="shared" si="2"/>
        <v>0.99748849894489566</v>
      </c>
      <c r="AA15" s="95">
        <f t="shared" si="2"/>
        <v>0.99801028668274561</v>
      </c>
      <c r="AB15" s="95">
        <f t="shared" si="2"/>
        <v>0.99754848785783845</v>
      </c>
    </row>
    <row r="16" spans="1:30">
      <c r="A16" s="85" t="s">
        <v>26</v>
      </c>
      <c r="B16" s="74" t="s">
        <v>46</v>
      </c>
      <c r="C16" s="95">
        <f t="shared" si="2"/>
        <v>0.99913732133974031</v>
      </c>
      <c r="D16" s="95">
        <f t="shared" si="2"/>
        <v>0.99913220809746339</v>
      </c>
      <c r="E16" s="95">
        <f t="shared" si="2"/>
        <v>1.0016985745642804</v>
      </c>
      <c r="F16" s="95">
        <f t="shared" si="2"/>
        <v>0.99870746864747906</v>
      </c>
      <c r="G16" s="95">
        <f t="shared" si="2"/>
        <v>0.996034596816601</v>
      </c>
      <c r="H16" s="95">
        <f t="shared" si="2"/>
        <v>1.0092801011993828</v>
      </c>
      <c r="I16" s="95">
        <f t="shared" si="2"/>
        <v>1.0075253516548273</v>
      </c>
      <c r="J16" s="95">
        <f t="shared" si="2"/>
        <v>1.0046866563205001</v>
      </c>
      <c r="K16" s="95">
        <f t="shared" si="2"/>
        <v>1.0110198516686388</v>
      </c>
      <c r="L16" s="95">
        <f t="shared" si="2"/>
        <v>1.0145042823271175</v>
      </c>
      <c r="M16" s="95">
        <f t="shared" si="2"/>
        <v>1.015773119588345</v>
      </c>
      <c r="N16" s="95">
        <f t="shared" si="2"/>
        <v>1.0095336681438667</v>
      </c>
      <c r="O16" s="95">
        <f t="shared" si="2"/>
        <v>1.0119294111757617</v>
      </c>
      <c r="P16" s="95">
        <f t="shared" si="2"/>
        <v>1.0046662553529464</v>
      </c>
      <c r="Q16" s="95">
        <f t="shared" si="2"/>
        <v>1.0107704206738721</v>
      </c>
      <c r="R16" s="95">
        <f t="shared" si="2"/>
        <v>1.0119775474136543</v>
      </c>
      <c r="S16" s="95">
        <f t="shared" si="2"/>
        <v>1.0032045156817204</v>
      </c>
      <c r="T16" s="95">
        <f t="shared" si="2"/>
        <v>1.0084856551904322</v>
      </c>
      <c r="U16" s="95">
        <f t="shared" si="2"/>
        <v>1.0035616038377659</v>
      </c>
      <c r="V16" s="95">
        <f t="shared" si="2"/>
        <v>1.0393754638959658</v>
      </c>
      <c r="W16" s="95">
        <f t="shared" si="2"/>
        <v>1.031035171103122</v>
      </c>
      <c r="X16" s="95">
        <f t="shared" si="2"/>
        <v>1.0076966904452265</v>
      </c>
      <c r="Y16" s="95">
        <f t="shared" si="2"/>
        <v>1.0096480708622504</v>
      </c>
      <c r="Z16" s="95">
        <f t="shared" si="2"/>
        <v>1.0035772921146984</v>
      </c>
      <c r="AA16" s="95">
        <f t="shared" si="2"/>
        <v>1.0052378973419809</v>
      </c>
      <c r="AB16" s="95">
        <f t="shared" si="2"/>
        <v>1.0003849825463857</v>
      </c>
    </row>
    <row r="17" spans="1:28">
      <c r="A17" s="85" t="s">
        <v>42</v>
      </c>
      <c r="B17" s="74" t="s">
        <v>46</v>
      </c>
      <c r="C17" s="95">
        <f t="shared" si="2"/>
        <v>1.0048911186635736</v>
      </c>
      <c r="D17" s="95">
        <f t="shared" si="2"/>
        <v>1.0159206118203219</v>
      </c>
      <c r="E17" s="95">
        <f t="shared" si="2"/>
        <v>1.0223810947294438</v>
      </c>
      <c r="F17" s="95">
        <f t="shared" si="2"/>
        <v>1.0218031763055584</v>
      </c>
      <c r="G17" s="95">
        <f t="shared" si="2"/>
        <v>1.0190432466793249</v>
      </c>
      <c r="H17" s="95">
        <f t="shared" si="2"/>
        <v>1.0023039856934997</v>
      </c>
      <c r="I17" s="95">
        <f t="shared" si="2"/>
        <v>0.99521215038456412</v>
      </c>
      <c r="J17" s="95">
        <f t="shared" si="2"/>
        <v>0.99576743880832086</v>
      </c>
      <c r="K17" s="95">
        <f t="shared" si="2"/>
        <v>0.99261137271843203</v>
      </c>
      <c r="L17" s="95">
        <f t="shared" si="2"/>
        <v>0.99450206662688134</v>
      </c>
      <c r="M17" s="95">
        <f t="shared" si="2"/>
        <v>0.99105537576411362</v>
      </c>
      <c r="N17" s="95">
        <f t="shared" si="2"/>
        <v>0.99331089397743233</v>
      </c>
      <c r="O17" s="95">
        <f t="shared" si="2"/>
        <v>0.99922420951191859</v>
      </c>
      <c r="P17" s="95">
        <f t="shared" si="2"/>
        <v>1.0011540535706636</v>
      </c>
      <c r="Q17" s="95">
        <f t="shared" si="2"/>
        <v>0.99830941740158063</v>
      </c>
      <c r="R17" s="95">
        <f t="shared" si="2"/>
        <v>0.99688303256750677</v>
      </c>
      <c r="S17" s="95">
        <f t="shared" si="2"/>
        <v>0.99565425208955027</v>
      </c>
      <c r="T17" s="95">
        <f t="shared" si="2"/>
        <v>0.99566991077905809</v>
      </c>
      <c r="U17" s="95">
        <f t="shared" si="2"/>
        <v>0.99603638555147578</v>
      </c>
      <c r="V17" s="95">
        <f t="shared" si="2"/>
        <v>1.0150357105724088</v>
      </c>
      <c r="W17" s="95">
        <f t="shared" si="2"/>
        <v>1.0082062215330942</v>
      </c>
      <c r="X17" s="95">
        <f t="shared" si="2"/>
        <v>1.0076336172152669</v>
      </c>
      <c r="Y17" s="95">
        <f t="shared" si="2"/>
        <v>1.0060413273290536</v>
      </c>
      <c r="Z17" s="95">
        <f t="shared" si="2"/>
        <v>1.0079819797193357</v>
      </c>
      <c r="AA17" s="95">
        <f t="shared" si="2"/>
        <v>1.0070284945579064</v>
      </c>
      <c r="AB17" s="95">
        <f t="shared" si="2"/>
        <v>1.0064138263569682</v>
      </c>
    </row>
    <row r="18" spans="1:28">
      <c r="A18" s="85" t="s">
        <v>28</v>
      </c>
      <c r="B18" s="74" t="s">
        <v>46</v>
      </c>
      <c r="C18" s="95">
        <f t="shared" si="2"/>
        <v>0.96901302557164559</v>
      </c>
      <c r="D18" s="95">
        <f t="shared" si="2"/>
        <v>0.97266813265976615</v>
      </c>
      <c r="E18" s="95">
        <f t="shared" si="2"/>
        <v>0.97073028047448462</v>
      </c>
      <c r="F18" s="95">
        <f t="shared" si="2"/>
        <v>0.97653901376057484</v>
      </c>
      <c r="G18" s="95">
        <f t="shared" si="2"/>
        <v>0.97833092105176522</v>
      </c>
      <c r="H18" s="95">
        <f t="shared" si="2"/>
        <v>0.97479589452626514</v>
      </c>
      <c r="I18" s="95">
        <f t="shared" si="2"/>
        <v>0.97587085648105343</v>
      </c>
      <c r="J18" s="95">
        <f t="shared" si="2"/>
        <v>0.97888140796786793</v>
      </c>
      <c r="K18" s="95">
        <f t="shared" si="2"/>
        <v>0.97693099531779137</v>
      </c>
      <c r="L18" s="95">
        <f t="shared" si="2"/>
        <v>0.97819830911257044</v>
      </c>
      <c r="M18" s="95">
        <f t="shared" si="2"/>
        <v>0.97800711752311154</v>
      </c>
      <c r="N18" s="95">
        <f t="shared" si="2"/>
        <v>0.97917786401462437</v>
      </c>
      <c r="O18" s="95">
        <f t="shared" si="2"/>
        <v>0.98800918922298331</v>
      </c>
      <c r="P18" s="95">
        <f t="shared" si="2"/>
        <v>0.99129035810743604</v>
      </c>
      <c r="Q18" s="95">
        <f t="shared" si="2"/>
        <v>0.99115213342222497</v>
      </c>
      <c r="R18" s="95">
        <f t="shared" si="2"/>
        <v>0.99153672528009962</v>
      </c>
      <c r="S18" s="95">
        <f t="shared" si="2"/>
        <v>0.99280426965118762</v>
      </c>
      <c r="T18" s="95">
        <f t="shared" si="2"/>
        <v>0.99538338003166982</v>
      </c>
      <c r="U18" s="95">
        <f t="shared" si="2"/>
        <v>0.99591240797640301</v>
      </c>
      <c r="V18" s="95">
        <f t="shared" si="2"/>
        <v>0.9992964237551315</v>
      </c>
      <c r="W18" s="95">
        <f t="shared" si="2"/>
        <v>0.99794335605467843</v>
      </c>
      <c r="X18" s="95">
        <f t="shared" si="2"/>
        <v>0.99674646511990761</v>
      </c>
      <c r="Y18" s="95">
        <f t="shared" si="2"/>
        <v>1.000590974645132</v>
      </c>
      <c r="Z18" s="95">
        <f t="shared" si="2"/>
        <v>1.0015998271342843</v>
      </c>
      <c r="AA18" s="95">
        <f t="shared" si="2"/>
        <v>1.0031531900573634</v>
      </c>
      <c r="AB18" s="95">
        <f t="shared" si="2"/>
        <v>1.0054727290887606</v>
      </c>
    </row>
    <row r="19" spans="1:28">
      <c r="A19" s="85" t="s">
        <v>25</v>
      </c>
      <c r="B19" s="74" t="s">
        <v>46</v>
      </c>
      <c r="C19" s="95">
        <f t="shared" si="2"/>
        <v>0.98823893108849248</v>
      </c>
      <c r="D19" s="95">
        <f t="shared" si="2"/>
        <v>0.98440588583605249</v>
      </c>
      <c r="E19" s="95">
        <f t="shared" si="2"/>
        <v>0.98116745541267214</v>
      </c>
      <c r="F19" s="95">
        <f t="shared" si="2"/>
        <v>0.98116587745480888</v>
      </c>
      <c r="G19" s="95">
        <f t="shared" si="2"/>
        <v>0.98180632534537271</v>
      </c>
      <c r="H19" s="95">
        <f t="shared" si="2"/>
        <v>0.98562535027795029</v>
      </c>
      <c r="I19" s="95">
        <f t="shared" si="2"/>
        <v>0.9916241806263657</v>
      </c>
      <c r="J19" s="95">
        <f t="shared" si="2"/>
        <v>0.99128187691155456</v>
      </c>
      <c r="K19" s="95">
        <f t="shared" si="2"/>
        <v>0.99301292281831677</v>
      </c>
      <c r="L19" s="95">
        <f t="shared" si="2"/>
        <v>0.99515227678464535</v>
      </c>
      <c r="M19" s="95">
        <f t="shared" si="2"/>
        <v>0.99661280358820536</v>
      </c>
      <c r="N19" s="95">
        <f t="shared" si="2"/>
        <v>0.99898736076484529</v>
      </c>
      <c r="O19" s="95">
        <f t="shared" si="2"/>
        <v>1.0025963560574078</v>
      </c>
      <c r="P19" s="95">
        <f t="shared" si="2"/>
        <v>1.0052167206705358</v>
      </c>
      <c r="Q19" s="95">
        <f t="shared" si="2"/>
        <v>1.0037614862460176</v>
      </c>
      <c r="R19" s="95">
        <f t="shared" si="2"/>
        <v>1.0030306892762582</v>
      </c>
      <c r="S19" s="95">
        <f t="shared" si="2"/>
        <v>1.0009402905772522</v>
      </c>
      <c r="T19" s="95">
        <f t="shared" si="2"/>
        <v>0.99842037035355291</v>
      </c>
      <c r="U19" s="95">
        <f t="shared" si="2"/>
        <v>0.99863597256089154</v>
      </c>
      <c r="V19" s="95">
        <f t="shared" si="2"/>
        <v>1.0047782920926487</v>
      </c>
      <c r="W19" s="95">
        <f t="shared" si="2"/>
        <v>1.0056649806239422</v>
      </c>
      <c r="X19" s="95">
        <f t="shared" si="2"/>
        <v>1.0027478509801606</v>
      </c>
      <c r="Y19" s="95">
        <f t="shared" si="2"/>
        <v>1.0024806064769418</v>
      </c>
      <c r="Z19" s="95">
        <f t="shared" si="2"/>
        <v>1.0036113422599628</v>
      </c>
      <c r="AA19" s="95">
        <f t="shared" si="2"/>
        <v>1.0039012970022423</v>
      </c>
      <c r="AB19" s="95">
        <f t="shared" si="2"/>
        <v>1.0045108166949297</v>
      </c>
    </row>
    <row r="20" spans="1:28">
      <c r="A20" s="85" t="s">
        <v>48</v>
      </c>
      <c r="B20" s="74" t="s">
        <v>46</v>
      </c>
      <c r="C20" s="95">
        <f t="shared" si="2"/>
        <v>0.94846454213300413</v>
      </c>
      <c r="D20" s="95">
        <f t="shared" si="2"/>
        <v>0.94270597228398267</v>
      </c>
      <c r="E20" s="95">
        <f t="shared" si="2"/>
        <v>0.94430304079080074</v>
      </c>
      <c r="F20" s="95">
        <f t="shared" si="2"/>
        <v>0.9409498410454149</v>
      </c>
      <c r="G20" s="95">
        <f t="shared" si="2"/>
        <v>0.94649723780041217</v>
      </c>
      <c r="H20" s="95">
        <f t="shared" si="2"/>
        <v>0.94786109212091896</v>
      </c>
      <c r="I20" s="95">
        <f t="shared" si="2"/>
        <v>0.93503977871447042</v>
      </c>
      <c r="J20" s="95">
        <f t="shared" si="2"/>
        <v>0.94149539114826186</v>
      </c>
      <c r="K20" s="95">
        <f t="shared" si="2"/>
        <v>0.93446861274073234</v>
      </c>
      <c r="L20" s="95">
        <f t="shared" si="2"/>
        <v>0.92921889140215375</v>
      </c>
      <c r="M20" s="95">
        <f t="shared" si="2"/>
        <v>0.9332001271805962</v>
      </c>
      <c r="N20" s="95">
        <f t="shared" si="2"/>
        <v>0.93808061216380012</v>
      </c>
      <c r="O20" s="95">
        <f t="shared" si="2"/>
        <v>0.93961653715518811</v>
      </c>
      <c r="P20" s="95">
        <f t="shared" si="2"/>
        <v>0.94074637893767998</v>
      </c>
      <c r="Q20" s="95">
        <f t="shared" si="2"/>
        <v>0.93609394075100505</v>
      </c>
      <c r="R20" s="95">
        <f t="shared" si="2"/>
        <v>0.93972231335969092</v>
      </c>
      <c r="S20" s="95">
        <f t="shared" si="2"/>
        <v>0.94784620891818239</v>
      </c>
      <c r="T20" s="95">
        <f t="shared" si="2"/>
        <v>0.95061780538787743</v>
      </c>
      <c r="U20" s="95">
        <f t="shared" si="2"/>
        <v>0.95923676457499707</v>
      </c>
      <c r="V20" s="95">
        <f t="shared" si="2"/>
        <v>0.95941369919526154</v>
      </c>
      <c r="W20" s="95">
        <f t="shared" si="2"/>
        <v>0.95862341792062644</v>
      </c>
      <c r="X20" s="95">
        <f t="shared" si="2"/>
        <v>0.95607446038277499</v>
      </c>
      <c r="Y20" s="95">
        <f t="shared" si="2"/>
        <v>0.95075112806478046</v>
      </c>
      <c r="Z20" s="95">
        <f t="shared" si="2"/>
        <v>0.94660230518523258</v>
      </c>
      <c r="AA20" s="95">
        <f t="shared" si="2"/>
        <v>0.94989618420306454</v>
      </c>
      <c r="AB20" s="95">
        <f t="shared" si="2"/>
        <v>0.94642132519042443</v>
      </c>
    </row>
    <row r="21" spans="1:28">
      <c r="A21" s="85" t="s">
        <v>34</v>
      </c>
      <c r="B21" s="74" t="s">
        <v>46</v>
      </c>
      <c r="C21" s="95"/>
      <c r="D21" s="95"/>
      <c r="E21" s="95">
        <f t="shared" si="2"/>
        <v>1.0137363686166805</v>
      </c>
      <c r="F21" s="95">
        <f t="shared" si="2"/>
        <v>1.0203585595094486</v>
      </c>
      <c r="G21" s="95">
        <f t="shared" si="2"/>
        <v>1.0172798725932786</v>
      </c>
      <c r="H21" s="95">
        <f t="shared" si="2"/>
        <v>1.016738497479927</v>
      </c>
      <c r="I21" s="95">
        <f t="shared" si="2"/>
        <v>1.0117645335656253</v>
      </c>
      <c r="J21" s="95">
        <f t="shared" si="2"/>
        <v>1.0109044795482136</v>
      </c>
      <c r="K21" s="95">
        <f t="shared" si="2"/>
        <v>1.0095686132537049</v>
      </c>
      <c r="L21" s="95">
        <f t="shared" si="2"/>
        <v>1.0077020142179685</v>
      </c>
      <c r="M21" s="95">
        <f t="shared" si="2"/>
        <v>1.0081516462986178</v>
      </c>
      <c r="N21" s="95">
        <f t="shared" si="2"/>
        <v>1.0079490976401526</v>
      </c>
      <c r="O21" s="95">
        <f t="shared" si="2"/>
        <v>1.0042382378478723</v>
      </c>
      <c r="P21" s="95">
        <f t="shared" si="2"/>
        <v>1.0031544977315752</v>
      </c>
      <c r="Q21" s="95">
        <f t="shared" si="2"/>
        <v>0.99982769687709461</v>
      </c>
      <c r="R21" s="95">
        <f t="shared" si="2"/>
        <v>0.9972801499426539</v>
      </c>
      <c r="S21" s="95">
        <f t="shared" si="2"/>
        <v>0.99551004329167891</v>
      </c>
      <c r="T21" s="95">
        <f t="shared" si="2"/>
        <v>0.99657442477355085</v>
      </c>
      <c r="U21" s="95">
        <f t="shared" si="2"/>
        <v>0.99805389348779494</v>
      </c>
      <c r="V21" s="95">
        <f t="shared" si="2"/>
        <v>1.0035190224788524</v>
      </c>
      <c r="W21" s="95">
        <f t="shared" si="2"/>
        <v>1.0058662616359237</v>
      </c>
      <c r="X21" s="95">
        <f t="shared" si="2"/>
        <v>1.0006735946142717</v>
      </c>
      <c r="Y21" s="95">
        <f t="shared" si="2"/>
        <v>1.0046207804499314</v>
      </c>
      <c r="Z21" s="95">
        <f t="shared" si="2"/>
        <v>1.0006519357092529</v>
      </c>
      <c r="AA21" s="95">
        <f t="shared" si="2"/>
        <v>0.99801997991776936</v>
      </c>
      <c r="AB21" s="95">
        <f t="shared" si="2"/>
        <v>0.99748069545023499</v>
      </c>
    </row>
    <row r="22" spans="1:28">
      <c r="A22" s="85" t="s">
        <v>49</v>
      </c>
      <c r="B22" s="74" t="s">
        <v>46</v>
      </c>
      <c r="C22" s="95"/>
      <c r="D22" s="95">
        <f>(D74/D124)/(D174/D224)</f>
        <v>0.9968024853690296</v>
      </c>
      <c r="E22" s="95">
        <f t="shared" si="2"/>
        <v>0.99295596698270128</v>
      </c>
      <c r="F22" s="95">
        <f t="shared" si="2"/>
        <v>0.99659936914036051</v>
      </c>
      <c r="G22" s="95">
        <f t="shared" si="2"/>
        <v>0.99616695948697731</v>
      </c>
      <c r="H22" s="95">
        <f t="shared" si="2"/>
        <v>0.99959665911107987</v>
      </c>
      <c r="I22" s="95">
        <f t="shared" si="2"/>
        <v>0.99604069623608438</v>
      </c>
      <c r="J22" s="95">
        <f t="shared" si="2"/>
        <v>0.994153246344468</v>
      </c>
      <c r="K22" s="95">
        <f t="shared" si="2"/>
        <v>0.99462622179412985</v>
      </c>
      <c r="L22" s="95">
        <f t="shared" si="2"/>
        <v>0.9936749790477164</v>
      </c>
      <c r="M22" s="95">
        <f t="shared" si="2"/>
        <v>0.99501657880960437</v>
      </c>
      <c r="N22" s="95">
        <f t="shared" si="2"/>
        <v>0.99795011557894497</v>
      </c>
      <c r="O22" s="95">
        <f t="shared" si="2"/>
        <v>1.0037266203412192</v>
      </c>
      <c r="P22" s="95">
        <f t="shared" si="2"/>
        <v>1.0029847427859326</v>
      </c>
      <c r="Q22" s="95">
        <f t="shared" si="2"/>
        <v>1.0016708753835581</v>
      </c>
      <c r="R22" s="95">
        <f t="shared" si="2"/>
        <v>1.0001407331245653</v>
      </c>
      <c r="S22" s="95">
        <f t="shared" si="2"/>
        <v>0.9988346412292658</v>
      </c>
      <c r="T22" s="95">
        <f t="shared" si="2"/>
        <v>0.99952734658251652</v>
      </c>
      <c r="U22" s="95">
        <f t="shared" si="2"/>
        <v>1.0040651812713945</v>
      </c>
      <c r="V22" s="95">
        <f t="shared" si="2"/>
        <v>1.0175077682483433</v>
      </c>
      <c r="W22" s="95">
        <f t="shared" si="2"/>
        <v>1.0098657412622924</v>
      </c>
      <c r="X22" s="95">
        <f t="shared" si="2"/>
        <v>1.0102496938667029</v>
      </c>
      <c r="Y22" s="95">
        <f t="shared" si="2"/>
        <v>1.003834572802488</v>
      </c>
      <c r="Z22" s="95">
        <f t="shared" si="2"/>
        <v>1.0028908145355415</v>
      </c>
      <c r="AA22" s="95">
        <f t="shared" si="2"/>
        <v>1.0013291161077027</v>
      </c>
      <c r="AB22" s="95">
        <f t="shared" si="2"/>
        <v>0.99902894288691513</v>
      </c>
    </row>
    <row r="23" spans="1:28">
      <c r="A23" s="85" t="s">
        <v>50</v>
      </c>
      <c r="B23" s="74" t="s">
        <v>46</v>
      </c>
      <c r="C23" s="95">
        <f t="shared" ref="C23:AB28" si="3">(C75/C125)/(C175/C225)</f>
        <v>0.99241985811233058</v>
      </c>
      <c r="D23" s="95">
        <f t="shared" si="3"/>
        <v>0.99331128706450067</v>
      </c>
      <c r="E23" s="95">
        <f t="shared" si="3"/>
        <v>1.0026645645897976</v>
      </c>
      <c r="F23" s="95">
        <f t="shared" si="3"/>
        <v>1.0021814103554882</v>
      </c>
      <c r="G23" s="95">
        <f t="shared" si="3"/>
        <v>0.99897563103390796</v>
      </c>
      <c r="H23" s="95">
        <f t="shared" si="3"/>
        <v>1.0013783535156522</v>
      </c>
      <c r="I23" s="95">
        <f t="shared" si="3"/>
        <v>1.0029463857603034</v>
      </c>
      <c r="J23" s="95">
        <f t="shared" si="3"/>
        <v>1.0018320092102009</v>
      </c>
      <c r="K23" s="95">
        <f t="shared" si="3"/>
        <v>1.0032192305646914</v>
      </c>
      <c r="L23" s="95">
        <f t="shared" si="3"/>
        <v>1.0027110688566245</v>
      </c>
      <c r="M23" s="95">
        <f t="shared" si="3"/>
        <v>0.99958334865799559</v>
      </c>
      <c r="N23" s="95">
        <f t="shared" si="3"/>
        <v>1.0007958706662832</v>
      </c>
      <c r="O23" s="95">
        <f t="shared" si="3"/>
        <v>1.0048000822559557</v>
      </c>
      <c r="P23" s="95">
        <f t="shared" si="3"/>
        <v>1.0053686213740005</v>
      </c>
      <c r="Q23" s="95">
        <f t="shared" si="3"/>
        <v>1.0070850756766836</v>
      </c>
      <c r="R23" s="95">
        <f t="shared" si="3"/>
        <v>1.0048136078096268</v>
      </c>
      <c r="S23" s="95">
        <f t="shared" si="3"/>
        <v>1.0012782947037648</v>
      </c>
      <c r="T23" s="95">
        <f t="shared" si="3"/>
        <v>1.0023847502233589</v>
      </c>
      <c r="U23" s="95">
        <f t="shared" si="3"/>
        <v>1.0137668265331381</v>
      </c>
      <c r="V23" s="95">
        <f t="shared" si="3"/>
        <v>1.0473593568247737</v>
      </c>
      <c r="W23" s="95">
        <f t="shared" si="3"/>
        <v>1.0474438108434452</v>
      </c>
      <c r="X23" s="95">
        <f t="shared" si="3"/>
        <v>1.0480937082315798</v>
      </c>
      <c r="Y23" s="95">
        <f t="shared" si="3"/>
        <v>1.048302231502666</v>
      </c>
      <c r="Z23" s="95">
        <f t="shared" si="3"/>
        <v>1.0303349038654306</v>
      </c>
      <c r="AA23" s="95">
        <f t="shared" si="3"/>
        <v>1.026050917199212</v>
      </c>
      <c r="AB23" s="95">
        <f t="shared" si="3"/>
        <v>1.0189950082923087</v>
      </c>
    </row>
    <row r="24" spans="1:28">
      <c r="A24" s="85" t="s">
        <v>63</v>
      </c>
      <c r="B24" s="74" t="s">
        <v>46</v>
      </c>
      <c r="C24" s="95">
        <f t="shared" si="3"/>
        <v>0.98358793002953915</v>
      </c>
      <c r="D24" s="95">
        <f t="shared" si="3"/>
        <v>0.9706410651995272</v>
      </c>
      <c r="E24" s="95">
        <f t="shared" si="3"/>
        <v>0.97106534001909739</v>
      </c>
      <c r="F24" s="95">
        <f t="shared" si="3"/>
        <v>0.97908385453530289</v>
      </c>
      <c r="G24" s="95">
        <f t="shared" si="3"/>
        <v>0.97671548791943519</v>
      </c>
      <c r="H24" s="95">
        <f t="shared" si="3"/>
        <v>0.98148305108096257</v>
      </c>
      <c r="I24" s="95">
        <f t="shared" si="3"/>
        <v>0.98842389999175229</v>
      </c>
      <c r="J24" s="95">
        <f t="shared" si="3"/>
        <v>0.9892129773894548</v>
      </c>
      <c r="K24" s="95">
        <f t="shared" si="3"/>
        <v>0.99551213780167613</v>
      </c>
      <c r="L24" s="95">
        <f t="shared" si="3"/>
        <v>0.99635076863893957</v>
      </c>
      <c r="M24" s="95">
        <f t="shared" si="3"/>
        <v>0.99855960228515794</v>
      </c>
      <c r="N24" s="95">
        <f t="shared" si="3"/>
        <v>0.99850923036764416</v>
      </c>
      <c r="O24" s="95">
        <f t="shared" si="3"/>
        <v>1.0009166292942038</v>
      </c>
      <c r="P24" s="95">
        <f t="shared" si="3"/>
        <v>0.99630820386290808</v>
      </c>
      <c r="Q24" s="95">
        <f t="shared" si="3"/>
        <v>0.99055707472303633</v>
      </c>
      <c r="R24" s="95">
        <f t="shared" si="3"/>
        <v>0.99651570995949867</v>
      </c>
      <c r="S24" s="95">
        <f t="shared" si="3"/>
        <v>0.9951183720044281</v>
      </c>
      <c r="T24" s="95">
        <f t="shared" si="3"/>
        <v>0.99533393335201503</v>
      </c>
      <c r="U24" s="95">
        <f t="shared" si="3"/>
        <v>0.99803531078456964</v>
      </c>
      <c r="V24" s="95">
        <f t="shared" si="3"/>
        <v>1.0033131521430265</v>
      </c>
      <c r="W24" s="95">
        <f t="shared" si="3"/>
        <v>1.004318169925974</v>
      </c>
      <c r="X24" s="95">
        <f t="shared" si="3"/>
        <v>1.0018611762397687</v>
      </c>
      <c r="Y24" s="95">
        <f t="shared" si="3"/>
        <v>0.9988006123213039</v>
      </c>
      <c r="Z24" s="95">
        <f t="shared" si="3"/>
        <v>0.99962745299884681</v>
      </c>
      <c r="AA24" s="95">
        <f t="shared" si="3"/>
        <v>0.99973584503673452</v>
      </c>
      <c r="AB24" s="95">
        <f t="shared" si="3"/>
        <v>0.99855679313647261</v>
      </c>
    </row>
    <row r="25" spans="1:28">
      <c r="A25" s="85" t="s">
        <v>29</v>
      </c>
      <c r="B25" s="74" t="s">
        <v>46</v>
      </c>
      <c r="C25" s="95">
        <f t="shared" si="3"/>
        <v>0.92983940955574362</v>
      </c>
      <c r="D25" s="95">
        <f t="shared" si="3"/>
        <v>0.9341580745188891</v>
      </c>
      <c r="E25" s="95">
        <f t="shared" si="3"/>
        <v>0.9341934541459852</v>
      </c>
      <c r="F25" s="95">
        <f t="shared" si="3"/>
        <v>0.94918135297602413</v>
      </c>
      <c r="G25" s="95">
        <f t="shared" si="3"/>
        <v>0.95026773289665845</v>
      </c>
      <c r="H25" s="95">
        <f t="shared" si="3"/>
        <v>0.94685136033998674</v>
      </c>
      <c r="I25" s="95">
        <f t="shared" si="3"/>
        <v>0.94845290631081969</v>
      </c>
      <c r="J25" s="95">
        <f t="shared" si="3"/>
        <v>0.9480555611540562</v>
      </c>
      <c r="K25" s="95">
        <f t="shared" si="3"/>
        <v>0.94848260722407152</v>
      </c>
      <c r="L25" s="95">
        <f t="shared" si="3"/>
        <v>0.95078978781462353</v>
      </c>
      <c r="M25" s="95">
        <f t="shared" si="3"/>
        <v>0.95585638534855799</v>
      </c>
      <c r="N25" s="95">
        <f t="shared" si="3"/>
        <v>0.96172349456082895</v>
      </c>
      <c r="O25" s="95">
        <f t="shared" si="3"/>
        <v>0.96461773302927389</v>
      </c>
      <c r="P25" s="95">
        <f t="shared" si="3"/>
        <v>0.96765671587734914</v>
      </c>
      <c r="Q25" s="95">
        <f t="shared" si="3"/>
        <v>0.97330821502645826</v>
      </c>
      <c r="R25" s="95">
        <f t="shared" si="3"/>
        <v>0.97527149661807699</v>
      </c>
      <c r="S25" s="95">
        <f t="shared" si="3"/>
        <v>0.97893747276683785</v>
      </c>
      <c r="T25" s="95">
        <f t="shared" si="3"/>
        <v>0.98150595116419903</v>
      </c>
      <c r="U25" s="95">
        <f t="shared" si="3"/>
        <v>0.98137837416349583</v>
      </c>
      <c r="V25" s="95">
        <f t="shared" si="3"/>
        <v>0.9844843071732976</v>
      </c>
      <c r="W25" s="95">
        <f t="shared" si="3"/>
        <v>0.9869149324985812</v>
      </c>
      <c r="X25" s="95">
        <f t="shared" si="3"/>
        <v>0.98749568388097841</v>
      </c>
      <c r="Y25" s="95">
        <f t="shared" si="3"/>
        <v>0.98768036540689153</v>
      </c>
      <c r="Z25" s="95">
        <f t="shared" si="3"/>
        <v>0.9903795733765246</v>
      </c>
      <c r="AA25" s="95">
        <f t="shared" si="3"/>
        <v>0.98813594263185567</v>
      </c>
      <c r="AB25" s="95">
        <f t="shared" si="3"/>
        <v>0.99184767965620924</v>
      </c>
    </row>
    <row r="26" spans="1:28">
      <c r="A26" s="85" t="s">
        <v>51</v>
      </c>
      <c r="B26" s="74" t="s">
        <v>46</v>
      </c>
      <c r="C26" s="95">
        <f t="shared" si="3"/>
        <v>0.99842621973324142</v>
      </c>
      <c r="D26" s="95">
        <f t="shared" si="3"/>
        <v>0.99775827470981715</v>
      </c>
      <c r="E26" s="95">
        <f t="shared" si="3"/>
        <v>0.99875456722839795</v>
      </c>
      <c r="F26" s="95">
        <f t="shared" si="3"/>
        <v>0.99808778984788094</v>
      </c>
      <c r="G26" s="95">
        <f t="shared" si="3"/>
        <v>0.99866937713395976</v>
      </c>
      <c r="H26" s="95">
        <f t="shared" si="3"/>
        <v>0.99822692732435658</v>
      </c>
      <c r="I26" s="95">
        <f t="shared" si="3"/>
        <v>0.99904571313603818</v>
      </c>
      <c r="J26" s="95">
        <f t="shared" si="3"/>
        <v>0.9995516173801644</v>
      </c>
      <c r="K26" s="95">
        <f t="shared" si="3"/>
        <v>1.0003576264464022</v>
      </c>
      <c r="L26" s="95">
        <f t="shared" si="3"/>
        <v>1.0014738853404537</v>
      </c>
      <c r="M26" s="95">
        <f t="shared" si="3"/>
        <v>1.0021971904845912</v>
      </c>
      <c r="N26" s="95">
        <f t="shared" si="3"/>
        <v>1.0017017548673364</v>
      </c>
      <c r="O26" s="95">
        <f t="shared" si="3"/>
        <v>1.0025910815796975</v>
      </c>
      <c r="P26" s="95">
        <f t="shared" si="3"/>
        <v>1.0020155714034831</v>
      </c>
      <c r="Q26" s="95">
        <f t="shared" si="3"/>
        <v>1.0028249827639926</v>
      </c>
      <c r="R26" s="95">
        <f t="shared" si="3"/>
        <v>1.0018135945846685</v>
      </c>
      <c r="S26" s="95">
        <f t="shared" si="3"/>
        <v>1.0019883890350507</v>
      </c>
      <c r="T26" s="95">
        <f t="shared" si="3"/>
        <v>1.0010015589859367</v>
      </c>
      <c r="U26" s="95">
        <f t="shared" si="3"/>
        <v>1.0008682380251699</v>
      </c>
      <c r="V26" s="95">
        <f t="shared" si="3"/>
        <v>1.0023081636066251</v>
      </c>
      <c r="W26" s="95">
        <f t="shared" si="3"/>
        <v>1.0048844726693735</v>
      </c>
      <c r="X26" s="95">
        <f t="shared" si="3"/>
        <v>1.0040596626729603</v>
      </c>
      <c r="Y26" s="95">
        <f t="shared" si="3"/>
        <v>1.002825309426719</v>
      </c>
      <c r="Z26" s="95">
        <f t="shared" si="3"/>
        <v>1.0041300922124383</v>
      </c>
      <c r="AA26" s="95">
        <f t="shared" si="3"/>
        <v>1.0023437527520083</v>
      </c>
      <c r="AB26" s="95">
        <f t="shared" si="3"/>
        <v>1.0025016663889352</v>
      </c>
    </row>
    <row r="27" spans="1:28">
      <c r="A27" s="85" t="s">
        <v>52</v>
      </c>
      <c r="B27" s="74" t="s">
        <v>46</v>
      </c>
      <c r="C27" s="95">
        <f t="shared" si="3"/>
        <v>1.006989100268624</v>
      </c>
      <c r="D27" s="95">
        <f t="shared" si="3"/>
        <v>1.0044163647913198</v>
      </c>
      <c r="E27" s="95">
        <f t="shared" si="3"/>
        <v>1.0038832103414888</v>
      </c>
      <c r="F27" s="95">
        <f t="shared" si="3"/>
        <v>1.0065281921621692</v>
      </c>
      <c r="G27" s="95">
        <f t="shared" si="3"/>
        <v>1.0055054690152132</v>
      </c>
      <c r="H27" s="95">
        <f t="shared" si="3"/>
        <v>1.0035793251718212</v>
      </c>
      <c r="I27" s="95">
        <f t="shared" si="3"/>
        <v>1.0047108638304825</v>
      </c>
      <c r="J27" s="95">
        <f t="shared" si="3"/>
        <v>1.0028736906317761</v>
      </c>
      <c r="K27" s="95">
        <f t="shared" si="3"/>
        <v>1.0138302173413096</v>
      </c>
      <c r="L27" s="95">
        <f t="shared" si="3"/>
        <v>1.0135272319433601</v>
      </c>
      <c r="M27" s="95">
        <f t="shared" si="3"/>
        <v>1.008091431963356</v>
      </c>
      <c r="N27" s="95">
        <f t="shared" si="3"/>
        <v>1.0071506269852439</v>
      </c>
      <c r="O27" s="95">
        <f t="shared" si="3"/>
        <v>1.0054980300553411</v>
      </c>
      <c r="P27" s="95">
        <f t="shared" si="3"/>
        <v>1.0026314465757384</v>
      </c>
      <c r="Q27" s="95">
        <f t="shared" si="3"/>
        <v>1.0030400339217664</v>
      </c>
      <c r="R27" s="95">
        <f t="shared" si="3"/>
        <v>1.0034005581766701</v>
      </c>
      <c r="S27" s="95">
        <f t="shared" si="3"/>
        <v>1.0053512760131187</v>
      </c>
      <c r="T27" s="95">
        <f t="shared" si="3"/>
        <v>1.006328330745182</v>
      </c>
      <c r="U27" s="95">
        <f t="shared" si="3"/>
        <v>1.0057136333821384</v>
      </c>
      <c r="V27" s="95">
        <f t="shared" si="3"/>
        <v>1.0065100597315659</v>
      </c>
      <c r="W27" s="95">
        <f t="shared" si="3"/>
        <v>1.0040242779832156</v>
      </c>
      <c r="X27" s="95">
        <f t="shared" si="3"/>
        <v>1.0029430010463989</v>
      </c>
      <c r="Y27" s="95">
        <f t="shared" si="3"/>
        <v>1.0023875261707675</v>
      </c>
      <c r="Z27" s="95">
        <f t="shared" si="3"/>
        <v>1.0027306261116373</v>
      </c>
      <c r="AA27" s="95">
        <f t="shared" si="3"/>
        <v>1.0001847664746233</v>
      </c>
      <c r="AB27" s="95">
        <f t="shared" si="3"/>
        <v>1.0004910254000567</v>
      </c>
    </row>
    <row r="28" spans="1:28">
      <c r="A28" s="75" t="s">
        <v>31</v>
      </c>
      <c r="B28" s="74" t="s">
        <v>46</v>
      </c>
      <c r="C28" s="95"/>
      <c r="D28" s="95"/>
      <c r="E28" s="95"/>
      <c r="F28" s="95"/>
      <c r="G28" s="95"/>
      <c r="H28" s="95"/>
      <c r="I28" s="95"/>
      <c r="J28" s="95"/>
      <c r="K28" s="95"/>
      <c r="L28" s="95"/>
      <c r="M28" s="95">
        <f t="shared" si="3"/>
        <v>1.0124012976367778</v>
      </c>
      <c r="N28" s="95">
        <f t="shared" si="3"/>
        <v>1.0133310488224156</v>
      </c>
      <c r="O28" s="95">
        <f t="shared" si="3"/>
        <v>1.0093193525427628</v>
      </c>
      <c r="P28" s="95">
        <f t="shared" si="3"/>
        <v>0.99964450318795417</v>
      </c>
      <c r="Q28" s="95">
        <f t="shared" si="3"/>
        <v>0.99674283093032823</v>
      </c>
      <c r="R28" s="95">
        <f t="shared" si="3"/>
        <v>1.0005546640225416</v>
      </c>
      <c r="S28" s="95">
        <f t="shared" si="3"/>
        <v>1.0030626204338289</v>
      </c>
      <c r="T28" s="95">
        <f t="shared" si="3"/>
        <v>1.00561087729429</v>
      </c>
      <c r="U28" s="95">
        <f t="shared" si="3"/>
        <v>1.0077925249518216</v>
      </c>
      <c r="V28" s="95">
        <f t="shared" si="3"/>
        <v>1.0414263589317978</v>
      </c>
      <c r="W28" s="95">
        <f t="shared" si="3"/>
        <v>1.0394954754220469</v>
      </c>
      <c r="X28" s="95">
        <f t="shared" si="3"/>
        <v>1.0291382989115281</v>
      </c>
      <c r="Y28" s="95">
        <f t="shared" si="3"/>
        <v>1.0130695191349832</v>
      </c>
      <c r="Z28" s="95">
        <f t="shared" si="3"/>
        <v>1.0079479898270425</v>
      </c>
      <c r="AA28" s="95">
        <f t="shared" si="3"/>
        <v>1.0112055067267389</v>
      </c>
      <c r="AB28" s="95">
        <f t="shared" si="3"/>
        <v>1.014480903431709</v>
      </c>
    </row>
    <row r="29" spans="1:28">
      <c r="A29" s="85" t="s">
        <v>33</v>
      </c>
      <c r="B29" s="74" t="s">
        <v>46</v>
      </c>
      <c r="C29" s="95">
        <f t="shared" ref="C29:AB30" si="4">(C81/C131)/(C181/C231)</f>
        <v>0.99145143462497154</v>
      </c>
      <c r="D29" s="95">
        <f t="shared" si="4"/>
        <v>0.99359347110789575</v>
      </c>
      <c r="E29" s="95">
        <f t="shared" si="4"/>
        <v>0.99329852302585675</v>
      </c>
      <c r="F29" s="95">
        <f t="shared" si="4"/>
        <v>0.99298625249417771</v>
      </c>
      <c r="G29" s="95">
        <f t="shared" si="4"/>
        <v>0.99132763295239823</v>
      </c>
      <c r="H29" s="95">
        <f t="shared" si="4"/>
        <v>0.9847746401256795</v>
      </c>
      <c r="I29" s="95">
        <f t="shared" si="4"/>
        <v>0.98578842428464375</v>
      </c>
      <c r="J29" s="95">
        <f t="shared" si="4"/>
        <v>0.98854467048309547</v>
      </c>
      <c r="K29" s="95">
        <f t="shared" si="4"/>
        <v>0.985643241744244</v>
      </c>
      <c r="L29" s="95">
        <f t="shared" si="4"/>
        <v>0.98999480657992422</v>
      </c>
      <c r="M29" s="95">
        <f t="shared" si="4"/>
        <v>0.9917825179588915</v>
      </c>
      <c r="N29" s="95">
        <f t="shared" si="4"/>
        <v>0.99630363433444147</v>
      </c>
      <c r="O29" s="95">
        <f t="shared" si="4"/>
        <v>0.98965869974605813</v>
      </c>
      <c r="P29" s="95">
        <f t="shared" si="4"/>
        <v>0.98923382187038478</v>
      </c>
      <c r="Q29" s="95">
        <f t="shared" si="4"/>
        <v>0.97910704041878016</v>
      </c>
      <c r="R29" s="95">
        <f t="shared" si="4"/>
        <v>0.98601599495084891</v>
      </c>
      <c r="S29" s="95">
        <f t="shared" si="4"/>
        <v>0.98409415077245099</v>
      </c>
      <c r="T29" s="95">
        <f t="shared" si="4"/>
        <v>0.99327505834876817</v>
      </c>
      <c r="U29" s="95">
        <f t="shared" si="4"/>
        <v>0.98958989736560465</v>
      </c>
      <c r="V29" s="95">
        <f t="shared" si="4"/>
        <v>0.98990050998049184</v>
      </c>
      <c r="W29" s="95">
        <f t="shared" si="4"/>
        <v>0.9923657346133623</v>
      </c>
      <c r="X29" s="95">
        <f t="shared" si="4"/>
        <v>0.9859727522070737</v>
      </c>
      <c r="Y29" s="95">
        <f t="shared" si="4"/>
        <v>0.99203844845811617</v>
      </c>
      <c r="Z29" s="95">
        <f t="shared" si="4"/>
        <v>0.9945557818882752</v>
      </c>
      <c r="AA29" s="95">
        <f t="shared" si="4"/>
        <v>1.0011412480103561</v>
      </c>
      <c r="AB29" s="95">
        <f t="shared" si="4"/>
        <v>0.99289799424165537</v>
      </c>
    </row>
    <row r="30" spans="1:28">
      <c r="A30" s="85" t="s">
        <v>53</v>
      </c>
      <c r="B30" s="74" t="s">
        <v>46</v>
      </c>
      <c r="C30" s="95"/>
      <c r="D30" s="95">
        <f t="shared" si="4"/>
        <v>0.9878244599024264</v>
      </c>
      <c r="E30" s="95">
        <f t="shared" si="4"/>
        <v>0.99025414148314439</v>
      </c>
      <c r="F30" s="95">
        <f t="shared" si="4"/>
        <v>0.99238008086096063</v>
      </c>
      <c r="G30" s="95">
        <f t="shared" si="4"/>
        <v>0.9939908844826606</v>
      </c>
      <c r="H30" s="95">
        <f t="shared" si="4"/>
        <v>0.9815779943984968</v>
      </c>
      <c r="I30" s="95">
        <f t="shared" si="4"/>
        <v>0.98263097421769774</v>
      </c>
      <c r="J30" s="95">
        <f t="shared" si="4"/>
        <v>0.97764371032727404</v>
      </c>
      <c r="K30" s="95">
        <f t="shared" si="4"/>
        <v>0.98600170032865031</v>
      </c>
      <c r="L30" s="95">
        <f t="shared" si="4"/>
        <v>0.98897321899995438</v>
      </c>
      <c r="M30" s="95">
        <f t="shared" si="4"/>
        <v>0.99263599063938301</v>
      </c>
      <c r="N30" s="95">
        <f t="shared" si="4"/>
        <v>0.9924790139856694</v>
      </c>
      <c r="O30" s="95">
        <f t="shared" si="4"/>
        <v>0.99357294048069322</v>
      </c>
      <c r="P30" s="95">
        <f t="shared" si="4"/>
        <v>0.99327274586059455</v>
      </c>
      <c r="Q30" s="95">
        <f t="shared" si="4"/>
        <v>0.9890101681118435</v>
      </c>
      <c r="R30" s="95">
        <f t="shared" si="4"/>
        <v>0.998969962498652</v>
      </c>
      <c r="S30" s="95">
        <f t="shared" si="4"/>
        <v>0.99660755026277326</v>
      </c>
      <c r="T30" s="95">
        <f t="shared" si="4"/>
        <v>0.99684178437541249</v>
      </c>
      <c r="U30" s="95">
        <f t="shared" si="4"/>
        <v>0.99648700967111903</v>
      </c>
      <c r="V30" s="95">
        <f t="shared" si="4"/>
        <v>1.0042965020924137</v>
      </c>
      <c r="W30" s="95">
        <f t="shared" si="4"/>
        <v>1.0005870193343169</v>
      </c>
      <c r="X30" s="95">
        <f t="shared" si="4"/>
        <v>1.000346533286196</v>
      </c>
      <c r="Y30" s="95">
        <f t="shared" si="4"/>
        <v>0.99945346884579711</v>
      </c>
      <c r="Z30" s="95">
        <f t="shared" si="4"/>
        <v>1.0001929633786855</v>
      </c>
      <c r="AA30" s="95">
        <f t="shared" si="4"/>
        <v>1.0010043946085332</v>
      </c>
      <c r="AB30" s="95">
        <f t="shared" si="4"/>
        <v>0.99774021838657578</v>
      </c>
    </row>
    <row r="31" spans="1:28">
      <c r="A31" s="85" t="s">
        <v>36</v>
      </c>
      <c r="B31" s="74" t="s">
        <v>46</v>
      </c>
      <c r="C31" s="95">
        <f t="shared" ref="C31:AB34" si="5">(C83/C133)/(C183/C233)</f>
        <v>0.96546001024041039</v>
      </c>
      <c r="D31" s="95">
        <f t="shared" si="5"/>
        <v>0.97302808643858762</v>
      </c>
      <c r="E31" s="95">
        <f t="shared" si="5"/>
        <v>0.98099210845673557</v>
      </c>
      <c r="F31" s="95">
        <f t="shared" si="5"/>
        <v>0.98407712922735935</v>
      </c>
      <c r="G31" s="95">
        <f t="shared" si="5"/>
        <v>0.98652758297560583</v>
      </c>
      <c r="H31" s="95">
        <f t="shared" si="5"/>
        <v>0.9819573892287653</v>
      </c>
      <c r="I31" s="95">
        <f t="shared" si="5"/>
        <v>0.98110343796279953</v>
      </c>
      <c r="J31" s="95">
        <f t="shared" si="5"/>
        <v>0.98563712332958342</v>
      </c>
      <c r="K31" s="95">
        <f t="shared" si="5"/>
        <v>0.98789547421426172</v>
      </c>
      <c r="L31" s="95">
        <f t="shared" si="5"/>
        <v>0.98984734648672679</v>
      </c>
      <c r="M31" s="95">
        <f t="shared" si="5"/>
        <v>0.99151447904540169</v>
      </c>
      <c r="N31" s="95">
        <f t="shared" si="5"/>
        <v>0.99351439116225493</v>
      </c>
      <c r="O31" s="95">
        <f t="shared" si="5"/>
        <v>0.99547019685849514</v>
      </c>
      <c r="P31" s="95">
        <f t="shared" si="5"/>
        <v>0.99875963944310719</v>
      </c>
      <c r="Q31" s="95">
        <f t="shared" si="5"/>
        <v>0.99831273656698871</v>
      </c>
      <c r="R31" s="95">
        <f t="shared" si="5"/>
        <v>0.99540002241524783</v>
      </c>
      <c r="S31" s="95">
        <f t="shared" si="5"/>
        <v>0.99383127466695398</v>
      </c>
      <c r="T31" s="95">
        <f t="shared" si="5"/>
        <v>0.99452014300926339</v>
      </c>
      <c r="U31" s="95">
        <f t="shared" si="5"/>
        <v>0.9969074465906137</v>
      </c>
      <c r="V31" s="95">
        <f t="shared" si="5"/>
        <v>0.99947919266432528</v>
      </c>
      <c r="W31" s="95">
        <f t="shared" si="5"/>
        <v>0.99948680852516669</v>
      </c>
      <c r="X31" s="95">
        <f t="shared" si="5"/>
        <v>1.0000433828247186</v>
      </c>
      <c r="Y31" s="95">
        <f t="shared" si="5"/>
        <v>1.0006610247854264</v>
      </c>
      <c r="Z31" s="95">
        <f t="shared" si="5"/>
        <v>1.0047257847333133</v>
      </c>
      <c r="AA31" s="95">
        <f t="shared" si="5"/>
        <v>1.0017405806270641</v>
      </c>
      <c r="AB31" s="95">
        <f t="shared" si="5"/>
        <v>0.99564553047492532</v>
      </c>
    </row>
    <row r="32" spans="1:28">
      <c r="A32" s="85" t="s">
        <v>54</v>
      </c>
      <c r="B32" s="74" t="s">
        <v>46</v>
      </c>
      <c r="C32" s="95">
        <f t="shared" si="5"/>
        <v>1.0058984941290852</v>
      </c>
      <c r="D32" s="95">
        <f t="shared" si="5"/>
        <v>1.0098454858658323</v>
      </c>
      <c r="E32" s="95">
        <f t="shared" si="5"/>
        <v>1.0112908964108049</v>
      </c>
      <c r="F32" s="95">
        <f t="shared" si="5"/>
        <v>1.0097412759948727</v>
      </c>
      <c r="G32" s="95">
        <f t="shared" si="5"/>
        <v>1.0059489579705094</v>
      </c>
      <c r="H32" s="95">
        <f t="shared" si="5"/>
        <v>0.99982469447023359</v>
      </c>
      <c r="I32" s="95">
        <f t="shared" si="5"/>
        <v>1.0008407576294107</v>
      </c>
      <c r="J32" s="95">
        <f t="shared" si="5"/>
        <v>1.0003868676411283</v>
      </c>
      <c r="K32" s="95">
        <f t="shared" si="5"/>
        <v>1.0016711871643922</v>
      </c>
      <c r="L32" s="95">
        <f t="shared" si="5"/>
        <v>1.0037638065832357</v>
      </c>
      <c r="M32" s="95">
        <f t="shared" si="5"/>
        <v>1.0019336640543364</v>
      </c>
      <c r="N32" s="95">
        <f t="shared" si="5"/>
        <v>1.000678896373296</v>
      </c>
      <c r="O32" s="95">
        <f t="shared" si="5"/>
        <v>0.99828829152499732</v>
      </c>
      <c r="P32" s="95">
        <f t="shared" si="5"/>
        <v>0.99633422768165447</v>
      </c>
      <c r="Q32" s="95">
        <f t="shared" si="5"/>
        <v>0.99469073746591952</v>
      </c>
      <c r="R32" s="95">
        <f t="shared" si="5"/>
        <v>0.9966913271504203</v>
      </c>
      <c r="S32" s="95">
        <f t="shared" si="5"/>
        <v>0.99653380424467097</v>
      </c>
      <c r="T32" s="95">
        <f t="shared" si="5"/>
        <v>0.99689967211042119</v>
      </c>
      <c r="U32" s="95">
        <f t="shared" si="5"/>
        <v>0.99921581890060385</v>
      </c>
      <c r="V32" s="95">
        <f t="shared" si="5"/>
        <v>1.0001190703818332</v>
      </c>
      <c r="W32" s="95">
        <f t="shared" si="5"/>
        <v>0.99590553557680961</v>
      </c>
      <c r="X32" s="95">
        <f t="shared" si="5"/>
        <v>0.99753493507445057</v>
      </c>
      <c r="Y32" s="95">
        <f t="shared" si="5"/>
        <v>0.9952849891361647</v>
      </c>
      <c r="Z32" s="95">
        <f t="shared" si="5"/>
        <v>0.99240722234887524</v>
      </c>
      <c r="AA32" s="95">
        <f t="shared" si="5"/>
        <v>0.99136560796790751</v>
      </c>
      <c r="AB32" s="95">
        <f t="shared" si="5"/>
        <v>0.99410066239721662</v>
      </c>
    </row>
    <row r="33" spans="1:30">
      <c r="A33" s="85" t="s">
        <v>55</v>
      </c>
      <c r="B33" s="74" t="s">
        <v>46</v>
      </c>
      <c r="C33" s="95">
        <f t="shared" si="5"/>
        <v>1.0049673567469266</v>
      </c>
      <c r="D33" s="95">
        <f t="shared" si="5"/>
        <v>1.0042413203357738</v>
      </c>
      <c r="E33" s="95">
        <f t="shared" si="5"/>
        <v>1.008685449321673</v>
      </c>
      <c r="F33" s="95">
        <f t="shared" si="5"/>
        <v>1.0083427822112971</v>
      </c>
      <c r="G33" s="95">
        <f t="shared" si="5"/>
        <v>1.0066543061705047</v>
      </c>
      <c r="H33" s="95">
        <f t="shared" si="5"/>
        <v>1.0030842454686202</v>
      </c>
      <c r="I33" s="95">
        <f t="shared" si="5"/>
        <v>0.99942173254181876</v>
      </c>
      <c r="J33" s="95">
        <f t="shared" si="5"/>
        <v>0.99910679622072385</v>
      </c>
      <c r="K33" s="95">
        <f t="shared" si="5"/>
        <v>0.99927748913985237</v>
      </c>
      <c r="L33" s="95">
        <f t="shared" si="5"/>
        <v>1.0022702627290079</v>
      </c>
      <c r="M33" s="95">
        <f t="shared" si="5"/>
        <v>1.002164502164502</v>
      </c>
      <c r="N33" s="95">
        <f t="shared" si="5"/>
        <v>1.0008730421956662</v>
      </c>
      <c r="O33" s="95">
        <f t="shared" si="5"/>
        <v>1.0044367750412404</v>
      </c>
      <c r="P33" s="95">
        <f t="shared" si="5"/>
        <v>1.0051732570517327</v>
      </c>
      <c r="Q33" s="95">
        <f t="shared" si="5"/>
        <v>1.0056826327794071</v>
      </c>
      <c r="R33" s="95">
        <f t="shared" si="5"/>
        <v>1.0025308490409697</v>
      </c>
      <c r="S33" s="95">
        <f t="shared" si="5"/>
        <v>1.0004629396655806</v>
      </c>
      <c r="T33" s="95">
        <f t="shared" si="5"/>
        <v>1.0003412219796273</v>
      </c>
      <c r="U33" s="95">
        <f t="shared" si="5"/>
        <v>1.0019897881970621</v>
      </c>
      <c r="V33" s="95">
        <f t="shared" si="5"/>
        <v>1.0052717723607509</v>
      </c>
      <c r="W33" s="95">
        <f t="shared" si="5"/>
        <v>1.0062868117402977</v>
      </c>
      <c r="X33" s="95">
        <f t="shared" si="5"/>
        <v>1.0024302211026288</v>
      </c>
      <c r="Y33" s="95">
        <f t="shared" si="5"/>
        <v>1.0049556604440597</v>
      </c>
      <c r="Z33" s="95">
        <f t="shared" si="5"/>
        <v>1.0021451591988284</v>
      </c>
      <c r="AA33" s="95">
        <f t="shared" si="5"/>
        <v>1.0027522443231958</v>
      </c>
      <c r="AB33" s="95">
        <f t="shared" si="5"/>
        <v>1.0033439509956736</v>
      </c>
    </row>
    <row r="34" spans="1:30">
      <c r="A34" s="85" t="s">
        <v>38</v>
      </c>
      <c r="B34" s="74" t="s">
        <v>46</v>
      </c>
      <c r="C34" s="95"/>
      <c r="D34" s="95"/>
      <c r="E34" s="95">
        <f t="shared" si="5"/>
        <v>0.98283895605669791</v>
      </c>
      <c r="F34" s="95">
        <f t="shared" si="5"/>
        <v>0.98017787926258948</v>
      </c>
      <c r="G34" s="95">
        <f t="shared" si="5"/>
        <v>0.98094894354670348</v>
      </c>
      <c r="H34" s="95">
        <f t="shared" si="5"/>
        <v>0.98324465054655685</v>
      </c>
      <c r="I34" s="95">
        <f t="shared" si="5"/>
        <v>0.98109250957495886</v>
      </c>
      <c r="J34" s="95">
        <f t="shared" si="5"/>
        <v>0.97671668355302077</v>
      </c>
      <c r="K34" s="95">
        <f t="shared" si="5"/>
        <v>0.97844883108456393</v>
      </c>
      <c r="L34" s="95">
        <f t="shared" si="5"/>
        <v>0.98882028933853894</v>
      </c>
      <c r="M34" s="95">
        <f t="shared" si="5"/>
        <v>0.9758327798790063</v>
      </c>
      <c r="N34" s="95">
        <f t="shared" si="5"/>
        <v>0.98038765942546791</v>
      </c>
      <c r="O34" s="95">
        <f t="shared" si="5"/>
        <v>0.98797218517949559</v>
      </c>
      <c r="P34" s="95">
        <f t="shared" si="5"/>
        <v>0.99003438315847403</v>
      </c>
      <c r="Q34" s="95">
        <f t="shared" si="5"/>
        <v>0.98823160688168221</v>
      </c>
      <c r="R34" s="95">
        <f t="shared" si="5"/>
        <v>0.98298749825810261</v>
      </c>
      <c r="S34" s="95">
        <f t="shared" si="5"/>
        <v>0.98754802712017076</v>
      </c>
      <c r="T34" s="95">
        <f t="shared" si="5"/>
        <v>0.99191785250021192</v>
      </c>
      <c r="U34" s="95">
        <f t="shared" si="5"/>
        <v>0.99099629277113577</v>
      </c>
      <c r="V34" s="95">
        <f t="shared" si="5"/>
        <v>0.99475576465150006</v>
      </c>
      <c r="W34" s="95">
        <f t="shared" si="5"/>
        <v>0.99596641162829325</v>
      </c>
      <c r="X34" s="95">
        <f t="shared" si="5"/>
        <v>0.99154254266759223</v>
      </c>
      <c r="Y34" s="95">
        <f t="shared" si="5"/>
        <v>0.99088599093630847</v>
      </c>
      <c r="Z34" s="95">
        <f t="shared" si="5"/>
        <v>0.99129284030023979</v>
      </c>
      <c r="AA34" s="95">
        <f t="shared" si="5"/>
        <v>0.99345976779007539</v>
      </c>
      <c r="AB34" s="95">
        <f t="shared" si="5"/>
        <v>0.99796454114831046</v>
      </c>
    </row>
    <row r="35" spans="1:30">
      <c r="A35" s="85" t="s">
        <v>56</v>
      </c>
      <c r="B35" s="74" t="s">
        <v>46</v>
      </c>
      <c r="C35" s="95">
        <f t="shared" ref="C35:AB37" si="6">(C87/C137)/(C187/C237)</f>
        <v>0.97934603795885267</v>
      </c>
      <c r="D35" s="95">
        <f t="shared" si="6"/>
        <v>0.98131830521009189</v>
      </c>
      <c r="E35" s="95">
        <f t="shared" si="6"/>
        <v>0.99126080311586751</v>
      </c>
      <c r="F35" s="95">
        <f t="shared" si="6"/>
        <v>0.98889013989713659</v>
      </c>
      <c r="G35" s="95">
        <f t="shared" si="6"/>
        <v>0.98849839006107987</v>
      </c>
      <c r="H35" s="95">
        <f t="shared" si="6"/>
        <v>0.98994367583731291</v>
      </c>
      <c r="I35" s="95">
        <f t="shared" si="6"/>
        <v>0.98943640170522174</v>
      </c>
      <c r="J35" s="95">
        <f t="shared" si="6"/>
        <v>0.99093613682206205</v>
      </c>
      <c r="K35" s="95">
        <f t="shared" si="6"/>
        <v>0.98648712261635563</v>
      </c>
      <c r="L35" s="95">
        <f t="shared" si="6"/>
        <v>0.992877713629436</v>
      </c>
      <c r="M35" s="95">
        <f t="shared" si="6"/>
        <v>0.98949059032615116</v>
      </c>
      <c r="N35" s="95">
        <f t="shared" si="6"/>
        <v>0.98875730156278008</v>
      </c>
      <c r="O35" s="95">
        <f t="shared" si="6"/>
        <v>0.98847668068734351</v>
      </c>
      <c r="P35" s="95">
        <f t="shared" si="6"/>
        <v>0.98956118322535169</v>
      </c>
      <c r="Q35" s="95">
        <f t="shared" si="6"/>
        <v>0.98975966664987969</v>
      </c>
      <c r="R35" s="95">
        <f t="shared" si="6"/>
        <v>0.98834844437707214</v>
      </c>
      <c r="S35" s="95">
        <f t="shared" si="6"/>
        <v>0.98603018645640927</v>
      </c>
      <c r="T35" s="95">
        <f t="shared" si="6"/>
        <v>0.98252753138277737</v>
      </c>
      <c r="U35" s="95">
        <f t="shared" si="6"/>
        <v>0.98640770864244964</v>
      </c>
      <c r="V35" s="95">
        <f t="shared" si="6"/>
        <v>0.99251332140871495</v>
      </c>
      <c r="W35" s="95">
        <f t="shared" si="6"/>
        <v>0.98778481568915222</v>
      </c>
      <c r="X35" s="95">
        <f t="shared" si="6"/>
        <v>0.99769096477490771</v>
      </c>
      <c r="Y35" s="95">
        <f t="shared" si="6"/>
        <v>1.0027079007965913</v>
      </c>
      <c r="Z35" s="95">
        <f t="shared" si="6"/>
        <v>1.000174903690036</v>
      </c>
      <c r="AA35" s="95">
        <f t="shared" si="6"/>
        <v>0.99666463921535187</v>
      </c>
      <c r="AB35" s="95">
        <f t="shared" si="6"/>
        <v>0.99807631777486439</v>
      </c>
    </row>
    <row r="36" spans="1:30">
      <c r="A36" s="965" t="s">
        <v>57</v>
      </c>
      <c r="B36" s="968" t="s">
        <v>46</v>
      </c>
      <c r="C36" s="1006"/>
      <c r="D36" s="1006"/>
      <c r="E36" s="1006"/>
      <c r="F36" s="1006"/>
      <c r="G36" s="1006">
        <f>(G88/G138)/(G188/G238)</f>
        <v>0.99493498744822262</v>
      </c>
      <c r="H36" s="1006">
        <f t="shared" si="6"/>
        <v>0.99230088444365694</v>
      </c>
      <c r="I36" s="1006">
        <f t="shared" si="6"/>
        <v>0.98490228390511392</v>
      </c>
      <c r="J36" s="1006">
        <f t="shared" si="6"/>
        <v>0.98925128851566202</v>
      </c>
      <c r="K36" s="1006">
        <f t="shared" si="6"/>
        <v>0.99356808936334995</v>
      </c>
      <c r="L36" s="1006">
        <f t="shared" si="6"/>
        <v>0.99951166262402769</v>
      </c>
      <c r="M36" s="1006">
        <f t="shared" si="6"/>
        <v>1.0030171245733783</v>
      </c>
      <c r="N36" s="1006">
        <f t="shared" si="6"/>
        <v>1.0071016209881458</v>
      </c>
      <c r="O36" s="1006">
        <f t="shared" si="6"/>
        <v>0.99948460365508685</v>
      </c>
      <c r="P36" s="1006">
        <f t="shared" si="6"/>
        <v>0.99743947050755144</v>
      </c>
      <c r="Q36" s="1006">
        <f t="shared" si="6"/>
        <v>0.98796615728950332</v>
      </c>
      <c r="R36" s="1006">
        <f t="shared" si="6"/>
        <v>0.98812948803211842</v>
      </c>
      <c r="S36" s="1006">
        <f t="shared" si="6"/>
        <v>0.98424598404680197</v>
      </c>
      <c r="T36" s="1006">
        <f t="shared" si="6"/>
        <v>0.98291695764128018</v>
      </c>
      <c r="U36" s="1006">
        <f t="shared" si="6"/>
        <v>0.9836512671265476</v>
      </c>
      <c r="V36" s="1006">
        <f t="shared" si="6"/>
        <v>0.99077163504279875</v>
      </c>
      <c r="W36" s="1006">
        <f t="shared" si="6"/>
        <v>0.9976934385284395</v>
      </c>
      <c r="X36" s="1006">
        <f t="shared" si="6"/>
        <v>1.000262279634758</v>
      </c>
      <c r="Y36" s="1006">
        <f t="shared" si="6"/>
        <v>0.99384808460126473</v>
      </c>
      <c r="Z36" s="1006">
        <f t="shared" si="6"/>
        <v>0.99651465461163691</v>
      </c>
      <c r="AA36" s="1006">
        <f t="shared" si="6"/>
        <v>0.99481361965786241</v>
      </c>
      <c r="AB36" s="1006">
        <f t="shared" si="6"/>
        <v>0.98415067366866837</v>
      </c>
      <c r="AD36" s="442"/>
    </row>
    <row r="37" spans="1:30">
      <c r="A37" s="75" t="s">
        <v>40</v>
      </c>
      <c r="B37" s="74"/>
      <c r="C37" s="95"/>
      <c r="D37" s="95"/>
      <c r="E37" s="95"/>
      <c r="F37" s="95"/>
      <c r="G37" s="95"/>
      <c r="H37" s="95"/>
      <c r="I37" s="95"/>
      <c r="J37" s="95"/>
      <c r="K37" s="95"/>
      <c r="L37" s="95"/>
      <c r="M37" s="95">
        <f t="shared" si="6"/>
        <v>0.99633118466093573</v>
      </c>
      <c r="N37" s="95">
        <f t="shared" si="6"/>
        <v>0.99309029497419588</v>
      </c>
      <c r="O37" s="95">
        <f t="shared" si="6"/>
        <v>0.99449455767599648</v>
      </c>
      <c r="P37" s="95">
        <f t="shared" si="6"/>
        <v>0.99556107597025822</v>
      </c>
      <c r="Q37" s="95">
        <f t="shared" si="6"/>
        <v>0.99443636242330991</v>
      </c>
      <c r="R37" s="95">
        <f t="shared" si="6"/>
        <v>0.99429466238091135</v>
      </c>
      <c r="S37" s="95">
        <f t="shared" si="6"/>
        <v>0.98663339559211394</v>
      </c>
      <c r="T37" s="95">
        <f t="shared" si="6"/>
        <v>0.988992320464818</v>
      </c>
      <c r="U37" s="95">
        <f t="shared" si="6"/>
        <v>0.9951511153722663</v>
      </c>
      <c r="V37" s="95">
        <f t="shared" si="6"/>
        <v>1.0006322987594292</v>
      </c>
      <c r="W37" s="95">
        <f t="shared" si="6"/>
        <v>1.0025242988073175</v>
      </c>
      <c r="X37" s="95">
        <f t="shared" si="6"/>
        <v>0.99992761859658996</v>
      </c>
      <c r="Y37" s="95">
        <f t="shared" si="6"/>
        <v>0.99417796411708226</v>
      </c>
      <c r="Z37" s="95">
        <f t="shared" si="6"/>
        <v>0.99104055662068802</v>
      </c>
      <c r="AA37" s="95">
        <f t="shared" si="6"/>
        <v>0.99004856775417294</v>
      </c>
      <c r="AB37" s="95">
        <f t="shared" si="6"/>
        <v>0.98812561462583715</v>
      </c>
    </row>
    <row r="38" spans="1:30">
      <c r="A38" s="85" t="s">
        <v>27</v>
      </c>
      <c r="B38" s="74" t="s">
        <v>46</v>
      </c>
      <c r="C38" s="95">
        <f t="shared" ref="C38:AB40" si="7">(C90/C140)/(C190/C240)</f>
        <v>0.89787673787900801</v>
      </c>
      <c r="D38" s="95">
        <f t="shared" si="7"/>
        <v>0.90385235672404751</v>
      </c>
      <c r="E38" s="95">
        <f t="shared" si="7"/>
        <v>0.90567826911916904</v>
      </c>
      <c r="F38" s="95">
        <f t="shared" si="7"/>
        <v>0.90855150096478077</v>
      </c>
      <c r="G38" s="95">
        <f t="shared" si="7"/>
        <v>0.89729668082003711</v>
      </c>
      <c r="H38" s="95">
        <f t="shared" si="7"/>
        <v>0.89398500276983639</v>
      </c>
      <c r="I38" s="95">
        <f t="shared" si="7"/>
        <v>0.90048527559239833</v>
      </c>
      <c r="J38" s="95">
        <f t="shared" si="7"/>
        <v>0.90195412948270226</v>
      </c>
      <c r="K38" s="95">
        <f t="shared" si="7"/>
        <v>0.90087784503230617</v>
      </c>
      <c r="L38" s="95">
        <f t="shared" si="7"/>
        <v>0.91149014826878128</v>
      </c>
      <c r="M38" s="95">
        <f t="shared" si="7"/>
        <v>0.92254772569253074</v>
      </c>
      <c r="N38" s="95">
        <f t="shared" si="7"/>
        <v>0.94697714705143698</v>
      </c>
      <c r="O38" s="95">
        <f t="shared" si="7"/>
        <v>0.94679284472720249</v>
      </c>
      <c r="P38" s="95">
        <f t="shared" si="7"/>
        <v>0.95073306458453699</v>
      </c>
      <c r="Q38" s="95">
        <f t="shared" si="7"/>
        <v>0.95659347994381072</v>
      </c>
      <c r="R38" s="95">
        <f t="shared" si="7"/>
        <v>0.96874320256481228</v>
      </c>
      <c r="S38" s="95">
        <f t="shared" si="7"/>
        <v>0.96838743519590931</v>
      </c>
      <c r="T38" s="95">
        <f t="shared" si="7"/>
        <v>0.97316839302168379</v>
      </c>
      <c r="U38" s="95">
        <f t="shared" si="7"/>
        <v>0.98224407451246132</v>
      </c>
      <c r="V38" s="95">
        <f t="shared" si="7"/>
        <v>0.99678525074603141</v>
      </c>
      <c r="W38" s="95">
        <f t="shared" si="7"/>
        <v>0.99538691780284749</v>
      </c>
      <c r="X38" s="95">
        <f t="shared" si="7"/>
        <v>0.99467716062394018</v>
      </c>
      <c r="Y38" s="95">
        <f t="shared" si="7"/>
        <v>0.9967854052218944</v>
      </c>
      <c r="Z38" s="95">
        <f t="shared" si="7"/>
        <v>0.99224103680096898</v>
      </c>
      <c r="AA38" s="95">
        <f t="shared" si="7"/>
        <v>0.98712562162701467</v>
      </c>
      <c r="AB38" s="95">
        <f t="shared" si="7"/>
        <v>0.98081750303534221</v>
      </c>
    </row>
    <row r="39" spans="1:30">
      <c r="A39" s="85" t="s">
        <v>43</v>
      </c>
      <c r="B39" s="74" t="s">
        <v>46</v>
      </c>
      <c r="C39" s="95">
        <f t="shared" si="7"/>
        <v>0.99945560627883701</v>
      </c>
      <c r="D39" s="95">
        <f t="shared" si="7"/>
        <v>1.0038148875358106</v>
      </c>
      <c r="E39" s="95">
        <f t="shared" si="7"/>
        <v>1.0127586579933034</v>
      </c>
      <c r="F39" s="95">
        <f t="shared" si="7"/>
        <v>1.019468707551245</v>
      </c>
      <c r="G39" s="95">
        <f t="shared" si="7"/>
        <v>1.0171784483821174</v>
      </c>
      <c r="H39" s="95">
        <f t="shared" si="7"/>
        <v>1.01083026273156</v>
      </c>
      <c r="I39" s="95">
        <f t="shared" si="7"/>
        <v>1.0071756656723068</v>
      </c>
      <c r="J39" s="95">
        <f t="shared" si="7"/>
        <v>1.0054801323165459</v>
      </c>
      <c r="K39" s="95">
        <f t="shared" si="7"/>
        <v>1.004519815923762</v>
      </c>
      <c r="L39" s="95">
        <f t="shared" si="7"/>
        <v>1.0044245994726855</v>
      </c>
      <c r="M39" s="95">
        <f t="shared" si="7"/>
        <v>1.0058116765304133</v>
      </c>
      <c r="N39" s="95">
        <f t="shared" si="7"/>
        <v>1.0034364866983647</v>
      </c>
      <c r="O39" s="95">
        <f t="shared" si="7"/>
        <v>1.0041864542664214</v>
      </c>
      <c r="P39" s="95">
        <f t="shared" si="7"/>
        <v>1.0064687240535943</v>
      </c>
      <c r="Q39" s="95">
        <f t="shared" si="7"/>
        <v>1.0030733642653329</v>
      </c>
      <c r="R39" s="95">
        <f t="shared" si="7"/>
        <v>1.0019486798521076</v>
      </c>
      <c r="S39" s="95">
        <f t="shared" si="7"/>
        <v>0.99871115452981274</v>
      </c>
      <c r="T39" s="95">
        <f t="shared" si="7"/>
        <v>0.99713447887546147</v>
      </c>
      <c r="U39" s="95">
        <f t="shared" si="7"/>
        <v>0.99671045028282501</v>
      </c>
      <c r="V39" s="95">
        <f t="shared" si="7"/>
        <v>1.0041753340633086</v>
      </c>
      <c r="W39" s="95">
        <f t="shared" si="7"/>
        <v>1.0017167358476184</v>
      </c>
      <c r="X39" s="95">
        <f t="shared" si="7"/>
        <v>1.0009884634690291</v>
      </c>
      <c r="Y39" s="95">
        <f t="shared" si="7"/>
        <v>1.0035611454880138</v>
      </c>
      <c r="Z39" s="95">
        <f t="shared" si="7"/>
        <v>1.0024185128977956</v>
      </c>
      <c r="AA39" s="95">
        <f t="shared" si="7"/>
        <v>1.0035982927575107</v>
      </c>
      <c r="AB39" s="95">
        <f t="shared" si="7"/>
        <v>1.0021523462477961</v>
      </c>
    </row>
    <row r="40" spans="1:30">
      <c r="A40" s="85" t="s">
        <v>58</v>
      </c>
      <c r="B40" s="74" t="s">
        <v>46</v>
      </c>
      <c r="C40" s="95"/>
      <c r="D40" s="95">
        <f t="shared" si="7"/>
        <v>0.99216632840963215</v>
      </c>
      <c r="E40" s="95">
        <f t="shared" si="7"/>
        <v>0.99239037351091619</v>
      </c>
      <c r="F40" s="95">
        <f t="shared" si="7"/>
        <v>0.99084401915074272</v>
      </c>
      <c r="G40" s="95">
        <f t="shared" si="7"/>
        <v>0.99446964746926569</v>
      </c>
      <c r="H40" s="95">
        <f t="shared" si="7"/>
        <v>0.99378917354114382</v>
      </c>
      <c r="I40" s="95">
        <f t="shared" si="7"/>
        <v>0.99579308152797164</v>
      </c>
      <c r="J40" s="95">
        <f t="shared" si="7"/>
        <v>1.0024052020955396</v>
      </c>
      <c r="K40" s="95">
        <f t="shared" si="7"/>
        <v>0.99455240702188308</v>
      </c>
      <c r="L40" s="95">
        <f t="shared" si="7"/>
        <v>0.99505138511184343</v>
      </c>
      <c r="M40" s="95">
        <f t="shared" si="7"/>
        <v>0.9953759629456902</v>
      </c>
      <c r="N40" s="95">
        <f t="shared" si="7"/>
        <v>0.9903227459514824</v>
      </c>
      <c r="O40" s="95">
        <f t="shared" si="7"/>
        <v>0.99827858826386073</v>
      </c>
      <c r="P40" s="95">
        <f t="shared" si="7"/>
        <v>0.99617888496298657</v>
      </c>
      <c r="Q40" s="95">
        <f t="shared" si="7"/>
        <v>0.99536792814568875</v>
      </c>
      <c r="R40" s="95">
        <f t="shared" si="7"/>
        <v>0.99317225768505246</v>
      </c>
      <c r="S40" s="95">
        <f t="shared" si="7"/>
        <v>0.9926671036461161</v>
      </c>
      <c r="T40" s="95">
        <f t="shared" si="7"/>
        <v>0.99101451395402462</v>
      </c>
      <c r="U40" s="95">
        <f t="shared" si="7"/>
        <v>0.99367723002969033</v>
      </c>
      <c r="V40" s="95">
        <f t="shared" si="7"/>
        <v>0.99590164946658655</v>
      </c>
      <c r="W40" s="95">
        <f t="shared" si="7"/>
        <v>0.99519089223438095</v>
      </c>
      <c r="X40" s="95">
        <f t="shared" si="7"/>
        <v>0.9959813903453969</v>
      </c>
      <c r="Y40" s="95">
        <f t="shared" si="7"/>
        <v>0.99715346359898249</v>
      </c>
      <c r="Z40" s="95">
        <f t="shared" si="7"/>
        <v>0.9989742823909632</v>
      </c>
      <c r="AA40" s="95">
        <f t="shared" si="7"/>
        <v>0.99838692054505207</v>
      </c>
      <c r="AB40" s="95">
        <f t="shared" si="7"/>
        <v>0.99941820316498109</v>
      </c>
    </row>
    <row r="41" spans="1:30">
      <c r="A41" s="85" t="s">
        <v>59</v>
      </c>
      <c r="B41" s="74" t="s">
        <v>46</v>
      </c>
      <c r="C41" s="95">
        <f t="shared" ref="C41:AB47" si="8">(C93/C143)/(C193/C243)</f>
        <v>0.99480394849301856</v>
      </c>
      <c r="D41" s="95">
        <f t="shared" si="8"/>
        <v>1.011894303763019</v>
      </c>
      <c r="E41" s="95">
        <f t="shared" si="8"/>
        <v>1.008752031194118</v>
      </c>
      <c r="F41" s="95">
        <f t="shared" si="8"/>
        <v>0.99565463136452481</v>
      </c>
      <c r="G41" s="95">
        <f t="shared" si="8"/>
        <v>1.0055015253243875</v>
      </c>
      <c r="H41" s="95">
        <f t="shared" si="8"/>
        <v>1.0033621543096554</v>
      </c>
      <c r="I41" s="95">
        <f t="shared" si="8"/>
        <v>1.0069585647276662</v>
      </c>
      <c r="J41" s="95">
        <f t="shared" si="8"/>
        <v>0.98921620665647114</v>
      </c>
      <c r="K41" s="95">
        <f t="shared" si="8"/>
        <v>1.0002667579098998</v>
      </c>
      <c r="L41" s="95">
        <f t="shared" si="8"/>
        <v>1.0005459908182079</v>
      </c>
      <c r="M41" s="95">
        <f t="shared" si="8"/>
        <v>1.0020609689762627</v>
      </c>
      <c r="N41" s="95">
        <f t="shared" si="8"/>
        <v>1.0094176899865042</v>
      </c>
      <c r="O41" s="95">
        <f t="shared" si="8"/>
        <v>1.0095973873458688</v>
      </c>
      <c r="P41" s="95">
        <f t="shared" si="8"/>
        <v>1.0042192655247448</v>
      </c>
      <c r="Q41" s="95">
        <f t="shared" si="8"/>
        <v>0.99735965072206501</v>
      </c>
      <c r="R41" s="95">
        <f t="shared" si="8"/>
        <v>0.99334948663987255</v>
      </c>
      <c r="S41" s="95">
        <f t="shared" si="8"/>
        <v>0.98938205603502172</v>
      </c>
      <c r="T41" s="95">
        <f t="shared" si="8"/>
        <v>0.99185514393626917</v>
      </c>
      <c r="U41" s="95">
        <f t="shared" si="8"/>
        <v>0.99245510327590625</v>
      </c>
      <c r="V41" s="95">
        <f t="shared" si="8"/>
        <v>0.99633677058916115</v>
      </c>
      <c r="W41" s="95">
        <f t="shared" si="8"/>
        <v>0.98704137684476001</v>
      </c>
      <c r="X41" s="95">
        <f t="shared" si="8"/>
        <v>0.98300078848202121</v>
      </c>
      <c r="Y41" s="95">
        <f t="shared" si="8"/>
        <v>0.98234866896951145</v>
      </c>
      <c r="Z41" s="95">
        <f t="shared" si="8"/>
        <v>0.97505464899251959</v>
      </c>
      <c r="AA41" s="95">
        <f t="shared" si="8"/>
        <v>0.97728364474028007</v>
      </c>
      <c r="AB41" s="95">
        <f t="shared" si="8"/>
        <v>0.97296894768028441</v>
      </c>
    </row>
    <row r="42" spans="1:30">
      <c r="A42" s="85" t="s">
        <v>60</v>
      </c>
      <c r="B42" s="74" t="s">
        <v>46</v>
      </c>
      <c r="C42" s="95">
        <f t="shared" si="8"/>
        <v>1.0029976912890683</v>
      </c>
      <c r="D42" s="95">
        <f t="shared" si="8"/>
        <v>1.0122686510089796</v>
      </c>
      <c r="E42" s="95">
        <f t="shared" si="8"/>
        <v>1.0265740214013686</v>
      </c>
      <c r="F42" s="95">
        <f t="shared" si="8"/>
        <v>1.0300290786703565</v>
      </c>
      <c r="G42" s="95">
        <f t="shared" si="8"/>
        <v>1.0253958135472439</v>
      </c>
      <c r="H42" s="95">
        <f t="shared" si="8"/>
        <v>1.0198937429709427</v>
      </c>
      <c r="I42" s="95">
        <f t="shared" si="8"/>
        <v>1.020084030742864</v>
      </c>
      <c r="J42" s="95">
        <f t="shared" si="8"/>
        <v>1.0138157310896434</v>
      </c>
      <c r="K42" s="95">
        <f t="shared" si="8"/>
        <v>1.0087742140732161</v>
      </c>
      <c r="L42" s="95">
        <f t="shared" si="8"/>
        <v>1.0095866696794022</v>
      </c>
      <c r="M42" s="95">
        <f t="shared" si="8"/>
        <v>1.0072811893287998</v>
      </c>
      <c r="N42" s="95">
        <f t="shared" si="8"/>
        <v>1.0063504392871772</v>
      </c>
      <c r="O42" s="95">
        <f t="shared" si="8"/>
        <v>1.007298718452996</v>
      </c>
      <c r="P42" s="95">
        <f t="shared" si="8"/>
        <v>1.00724218358536</v>
      </c>
      <c r="Q42" s="95">
        <f t="shared" si="8"/>
        <v>1.005091293157675</v>
      </c>
      <c r="R42" s="95">
        <f t="shared" si="8"/>
        <v>1.004518639791105</v>
      </c>
      <c r="S42" s="95">
        <f t="shared" si="8"/>
        <v>1.0048079910127121</v>
      </c>
      <c r="T42" s="95">
        <f t="shared" si="8"/>
        <v>1.0034701838376217</v>
      </c>
      <c r="U42" s="95">
        <f t="shared" si="8"/>
        <v>1.0054957072517496</v>
      </c>
      <c r="V42" s="95">
        <f t="shared" si="8"/>
        <v>1.0132563298503341</v>
      </c>
      <c r="W42" s="95">
        <f t="shared" si="8"/>
        <v>1.0108891257541035</v>
      </c>
      <c r="X42" s="95">
        <f t="shared" si="8"/>
        <v>1.0078729092854899</v>
      </c>
      <c r="Y42" s="95">
        <f t="shared" si="8"/>
        <v>1.0064550548229145</v>
      </c>
      <c r="Z42" s="95">
        <f t="shared" si="8"/>
        <v>1.0069526229291885</v>
      </c>
      <c r="AA42" s="95">
        <f t="shared" si="8"/>
        <v>1.0030381770061767</v>
      </c>
      <c r="AB42" s="95">
        <f t="shared" si="8"/>
        <v>1.0025238270943873</v>
      </c>
    </row>
    <row r="43" spans="1:30">
      <c r="A43" s="86" t="s">
        <v>61</v>
      </c>
      <c r="B43" s="87" t="s">
        <v>46</v>
      </c>
      <c r="C43" s="96">
        <f t="shared" si="8"/>
        <v>1.0008684247670825</v>
      </c>
      <c r="D43" s="96">
        <f t="shared" si="8"/>
        <v>1.0043190641277913</v>
      </c>
      <c r="E43" s="96">
        <f t="shared" si="8"/>
        <v>1.0054814131355039</v>
      </c>
      <c r="F43" s="96">
        <f t="shared" si="8"/>
        <v>1.0035007173398538</v>
      </c>
      <c r="G43" s="96">
        <f t="shared" si="8"/>
        <v>1.0008739779393505</v>
      </c>
      <c r="H43" s="96">
        <f t="shared" si="8"/>
        <v>0.99975052155921773</v>
      </c>
      <c r="I43" s="96">
        <f t="shared" si="8"/>
        <v>0.99991419757256395</v>
      </c>
      <c r="J43" s="96">
        <f t="shared" si="8"/>
        <v>0.99939813224158247</v>
      </c>
      <c r="K43" s="96">
        <f t="shared" si="8"/>
        <v>0.99890276437345926</v>
      </c>
      <c r="L43" s="96">
        <f t="shared" si="8"/>
        <v>0.99878084163430725</v>
      </c>
      <c r="M43" s="96">
        <f t="shared" si="8"/>
        <v>0.9988014534929861</v>
      </c>
      <c r="N43" s="96">
        <f t="shared" si="8"/>
        <v>1.0008982865943858</v>
      </c>
      <c r="O43" s="96">
        <f t="shared" si="8"/>
        <v>1.0020047196781585</v>
      </c>
      <c r="P43" s="96">
        <f t="shared" si="8"/>
        <v>1.0034917079333956</v>
      </c>
      <c r="Q43" s="96">
        <f t="shared" si="8"/>
        <v>1.0013784058346702</v>
      </c>
      <c r="R43" s="96">
        <f t="shared" si="8"/>
        <v>0.9998838156455534</v>
      </c>
      <c r="S43" s="96">
        <f t="shared" si="8"/>
        <v>1.0000203976635575</v>
      </c>
      <c r="T43" s="96">
        <f t="shared" si="8"/>
        <v>1.001276567725818</v>
      </c>
      <c r="U43" s="96">
        <f t="shared" si="8"/>
        <v>1.0039250425503337</v>
      </c>
      <c r="V43" s="96">
        <f t="shared" si="8"/>
        <v>1.0135347356576743</v>
      </c>
      <c r="W43" s="96">
        <f t="shared" si="8"/>
        <v>1.0115367049798463</v>
      </c>
      <c r="X43" s="96">
        <f t="shared" si="8"/>
        <v>1.0056804790201268</v>
      </c>
      <c r="Y43" s="96">
        <f t="shared" si="8"/>
        <v>1.0021252715039681</v>
      </c>
      <c r="Z43" s="96">
        <f t="shared" si="8"/>
        <v>1.003328291652974</v>
      </c>
      <c r="AA43" s="96">
        <f t="shared" si="8"/>
        <v>1.0012733462188845</v>
      </c>
      <c r="AB43" s="96">
        <f t="shared" si="8"/>
        <v>1.0012137658434439</v>
      </c>
    </row>
    <row r="44" spans="1:30">
      <c r="A44" s="97" t="s">
        <v>254</v>
      </c>
      <c r="B44" s="91" t="s">
        <v>46</v>
      </c>
      <c r="C44" s="107">
        <f t="shared" si="8"/>
        <v>0.99079507818166135</v>
      </c>
      <c r="D44" s="107">
        <f t="shared" si="8"/>
        <v>0.99220969327087849</v>
      </c>
      <c r="E44" s="107">
        <f t="shared" si="8"/>
        <v>0.9931385244530524</v>
      </c>
      <c r="F44" s="107">
        <f t="shared" si="8"/>
        <v>0.99373895682279711</v>
      </c>
      <c r="G44" s="107">
        <f t="shared" si="8"/>
        <v>0.99341059166699186</v>
      </c>
      <c r="H44" s="107">
        <f t="shared" si="8"/>
        <v>0.99204426817647184</v>
      </c>
      <c r="I44" s="107">
        <f t="shared" si="8"/>
        <v>0.9923249218540412</v>
      </c>
      <c r="J44" s="107">
        <f t="shared" si="8"/>
        <v>0.991141654311256</v>
      </c>
      <c r="K44" s="107">
        <f t="shared" si="8"/>
        <v>0.99207865621887714</v>
      </c>
      <c r="L44" s="107">
        <f t="shared" si="8"/>
        <v>0.99342532730297062</v>
      </c>
      <c r="M44" s="107">
        <f t="shared" si="8"/>
        <v>0.9932328731735055</v>
      </c>
      <c r="N44" s="107">
        <f t="shared" si="8"/>
        <v>0.99542886935465347</v>
      </c>
      <c r="O44" s="107">
        <f t="shared" si="8"/>
        <v>0.99700142934893721</v>
      </c>
      <c r="P44" s="107">
        <f t="shared" si="8"/>
        <v>0.99741171318399113</v>
      </c>
      <c r="Q44" s="107">
        <f t="shared" si="8"/>
        <v>0.99637557712710556</v>
      </c>
      <c r="R44" s="107">
        <f t="shared" si="8"/>
        <v>0.99661188548402757</v>
      </c>
      <c r="S44" s="107">
        <f t="shared" si="8"/>
        <v>0.99653755634041674</v>
      </c>
      <c r="T44" s="107">
        <f t="shared" si="8"/>
        <v>0.99736630279412208</v>
      </c>
      <c r="U44" s="107">
        <f t="shared" si="8"/>
        <v>0.99891260564013407</v>
      </c>
      <c r="V44" s="107">
        <f t="shared" si="8"/>
        <v>1.0052722827075724</v>
      </c>
      <c r="W44" s="107">
        <f t="shared" si="8"/>
        <v>1.0033121512752612</v>
      </c>
      <c r="X44" s="107">
        <f t="shared" si="8"/>
        <v>1.0003832158513277</v>
      </c>
      <c r="Y44" s="107">
        <f t="shared" si="8"/>
        <v>0.99930906436933986</v>
      </c>
      <c r="Z44" s="107">
        <f t="shared" si="8"/>
        <v>0.99994499250072733</v>
      </c>
      <c r="AA44" s="107">
        <f t="shared" si="8"/>
        <v>0.99920995807267365</v>
      </c>
      <c r="AB44" s="107">
        <f t="shared" si="8"/>
        <v>0.99910197153168645</v>
      </c>
    </row>
    <row r="45" spans="1:30">
      <c r="A45" s="75" t="s">
        <v>508</v>
      </c>
      <c r="B45" s="74" t="s">
        <v>46</v>
      </c>
      <c r="C45" s="95">
        <f t="shared" si="8"/>
        <v>0.97330941199364951</v>
      </c>
      <c r="D45" s="95">
        <f t="shared" si="8"/>
        <v>0.97691238849779483</v>
      </c>
      <c r="E45" s="95">
        <f t="shared" si="8"/>
        <v>0.9802025642121257</v>
      </c>
      <c r="F45" s="95">
        <f t="shared" si="8"/>
        <v>0.98381279353255113</v>
      </c>
      <c r="G45" s="95">
        <f t="shared" si="8"/>
        <v>0.98340615075373328</v>
      </c>
      <c r="H45" s="95">
        <f t="shared" si="8"/>
        <v>0.98197650201411124</v>
      </c>
      <c r="I45" s="95">
        <f t="shared" si="8"/>
        <v>0.98296016835371247</v>
      </c>
      <c r="J45" s="95">
        <f t="shared" si="8"/>
        <v>0.9822308533623948</v>
      </c>
      <c r="K45" s="95">
        <f t="shared" si="8"/>
        <v>0.98121795080772833</v>
      </c>
      <c r="L45" s="95">
        <f t="shared" si="8"/>
        <v>0.9836299746605156</v>
      </c>
      <c r="M45" s="95">
        <f t="shared" si="8"/>
        <v>0.98326238352779893</v>
      </c>
      <c r="N45" s="95">
        <f t="shared" si="8"/>
        <v>0.98648289049269489</v>
      </c>
      <c r="O45" s="95">
        <f t="shared" si="8"/>
        <v>0.9891514289567015</v>
      </c>
      <c r="P45" s="95">
        <f t="shared" si="8"/>
        <v>0.99072946405258377</v>
      </c>
      <c r="Q45" s="95">
        <f t="shared" si="8"/>
        <v>0.99033520838207889</v>
      </c>
      <c r="R45" s="95">
        <f t="shared" si="8"/>
        <v>0.99073920785837499</v>
      </c>
      <c r="S45" s="95">
        <f t="shared" si="8"/>
        <v>0.99090211541319806</v>
      </c>
      <c r="T45" s="95">
        <f t="shared" si="8"/>
        <v>0.99173535399749135</v>
      </c>
      <c r="U45" s="95">
        <f t="shared" si="8"/>
        <v>0.993934709773999</v>
      </c>
      <c r="V45" s="95">
        <f t="shared" si="8"/>
        <v>1.0005137594298066</v>
      </c>
      <c r="W45" s="95">
        <f t="shared" si="8"/>
        <v>1.0002669538261011</v>
      </c>
      <c r="X45" s="95">
        <f t="shared" si="8"/>
        <v>0.99875253101868577</v>
      </c>
      <c r="Y45" s="95">
        <f t="shared" si="8"/>
        <v>0.99938065506141327</v>
      </c>
      <c r="Z45" s="95">
        <f t="shared" si="8"/>
        <v>0.99967020676151375</v>
      </c>
      <c r="AA45" s="95">
        <f t="shared" si="8"/>
        <v>0.99872785950350895</v>
      </c>
      <c r="AB45" s="95">
        <f t="shared" si="8"/>
        <v>0.99870043369630324</v>
      </c>
    </row>
    <row r="46" spans="1:30">
      <c r="A46" s="75" t="s">
        <v>509</v>
      </c>
      <c r="B46" s="74" t="s">
        <v>46</v>
      </c>
      <c r="C46" s="95">
        <f t="shared" si="8"/>
        <v>0.97305751887867598</v>
      </c>
      <c r="D46" s="95">
        <f t="shared" si="8"/>
        <v>0.97672227684937607</v>
      </c>
      <c r="E46" s="95">
        <f t="shared" si="8"/>
        <v>0.97914692679994475</v>
      </c>
      <c r="F46" s="95">
        <f t="shared" si="8"/>
        <v>0.98318756418451014</v>
      </c>
      <c r="G46" s="95">
        <f t="shared" si="8"/>
        <v>0.98249737425704209</v>
      </c>
      <c r="H46" s="95">
        <f t="shared" si="8"/>
        <v>0.98032151527612177</v>
      </c>
      <c r="I46" s="95">
        <f t="shared" si="8"/>
        <v>0.98187508125270406</v>
      </c>
      <c r="J46" s="95">
        <f t="shared" si="8"/>
        <v>0.98152460551558207</v>
      </c>
      <c r="K46" s="95">
        <f t="shared" si="8"/>
        <v>0.98028059681341739</v>
      </c>
      <c r="L46" s="95">
        <f t="shared" si="8"/>
        <v>0.98233406429843206</v>
      </c>
      <c r="M46" s="95">
        <f t="shared" si="8"/>
        <v>0.98334184386635937</v>
      </c>
      <c r="N46" s="95">
        <f t="shared" si="8"/>
        <v>0.98684347367889635</v>
      </c>
      <c r="O46" s="95">
        <f t="shared" si="8"/>
        <v>0.98939833666769361</v>
      </c>
      <c r="P46" s="95">
        <f t="shared" si="8"/>
        <v>0.99117073744268747</v>
      </c>
      <c r="Q46" s="95">
        <f t="shared" si="8"/>
        <v>0.99073593298207252</v>
      </c>
      <c r="R46" s="95">
        <f t="shared" si="8"/>
        <v>0.99162106196458144</v>
      </c>
      <c r="S46" s="95">
        <f t="shared" si="8"/>
        <v>0.99136306159691157</v>
      </c>
      <c r="T46" s="95">
        <f t="shared" si="8"/>
        <v>0.99179365711485845</v>
      </c>
      <c r="U46" s="95">
        <f t="shared" si="8"/>
        <v>0.99433052730298743</v>
      </c>
      <c r="V46" s="95">
        <f t="shared" si="8"/>
        <v>1.0011529034799649</v>
      </c>
      <c r="W46" s="95">
        <f t="shared" si="8"/>
        <v>1.0006894869940115</v>
      </c>
      <c r="X46" s="95">
        <f t="shared" si="8"/>
        <v>0.99950330457006331</v>
      </c>
      <c r="Y46" s="95">
        <f t="shared" si="8"/>
        <v>1.0004183910887847</v>
      </c>
      <c r="Z46" s="95">
        <f t="shared" si="8"/>
        <v>1.0008671122323571</v>
      </c>
      <c r="AA46" s="95">
        <f t="shared" si="8"/>
        <v>0.9996551216598466</v>
      </c>
      <c r="AB46" s="95">
        <f t="shared" si="8"/>
        <v>0.99934367568694527</v>
      </c>
    </row>
    <row r="47" spans="1:30">
      <c r="A47" s="75" t="s">
        <v>510</v>
      </c>
      <c r="B47" s="74" t="s">
        <v>46</v>
      </c>
      <c r="C47" s="95">
        <f t="shared" si="8"/>
        <v>0.97330941199364951</v>
      </c>
      <c r="D47" s="95">
        <f t="shared" si="8"/>
        <v>0.97691238849779483</v>
      </c>
      <c r="E47" s="95">
        <f t="shared" si="8"/>
        <v>0.9802025642121257</v>
      </c>
      <c r="F47" s="95">
        <f t="shared" si="8"/>
        <v>0.98381279353255113</v>
      </c>
      <c r="G47" s="95">
        <f t="shared" si="8"/>
        <v>0.98340615075373328</v>
      </c>
      <c r="H47" s="95">
        <f t="shared" si="8"/>
        <v>0.98197650201411124</v>
      </c>
      <c r="I47" s="95">
        <f t="shared" si="8"/>
        <v>0.98296016835371247</v>
      </c>
      <c r="J47" s="95">
        <f t="shared" si="8"/>
        <v>0.9822308533623948</v>
      </c>
      <c r="K47" s="95">
        <f t="shared" si="8"/>
        <v>0.98121795080772833</v>
      </c>
      <c r="L47" s="95">
        <f t="shared" si="8"/>
        <v>0.9836299746605156</v>
      </c>
      <c r="M47" s="95">
        <f t="shared" si="8"/>
        <v>0.98504610766151279</v>
      </c>
      <c r="N47" s="95">
        <f t="shared" si="8"/>
        <v>0.98801017743604247</v>
      </c>
      <c r="O47" s="95">
        <f t="shared" si="8"/>
        <v>0.99020128676845232</v>
      </c>
      <c r="P47" s="95">
        <f t="shared" si="8"/>
        <v>0.9915965973745644</v>
      </c>
      <c r="Q47" s="95">
        <f t="shared" si="8"/>
        <v>0.99140629462247221</v>
      </c>
      <c r="R47" s="95">
        <f t="shared" si="8"/>
        <v>0.99161457988988899</v>
      </c>
      <c r="S47" s="95">
        <f t="shared" si="8"/>
        <v>0.9918942257522787</v>
      </c>
      <c r="T47" s="95">
        <f t="shared" si="8"/>
        <v>0.99258099676649281</v>
      </c>
      <c r="U47" s="95">
        <f t="shared" si="8"/>
        <v>0.99467302371593624</v>
      </c>
      <c r="V47" s="95">
        <f t="shared" si="8"/>
        <v>1.0010080218848552</v>
      </c>
      <c r="W47" s="95">
        <f t="shared" si="8"/>
        <v>1.000738410253015</v>
      </c>
      <c r="X47" s="95">
        <f t="shared" si="8"/>
        <v>0.99939922652604196</v>
      </c>
      <c r="Y47" s="95">
        <f t="shared" si="8"/>
        <v>0.99996743146240008</v>
      </c>
      <c r="Z47" s="95">
        <f t="shared" si="8"/>
        <v>1.0002202399305649</v>
      </c>
      <c r="AA47" s="95">
        <f t="shared" si="8"/>
        <v>0.99918553878009675</v>
      </c>
      <c r="AB47" s="95">
        <f t="shared" si="8"/>
        <v>0.99917673464188028</v>
      </c>
    </row>
    <row r="48" spans="1:30">
      <c r="A48" s="394" t="s">
        <v>64</v>
      </c>
      <c r="B48" s="78"/>
      <c r="C48" s="79">
        <f>AVERAGE(C9:C43)</f>
        <v>0.983808671051977</v>
      </c>
      <c r="D48" s="79">
        <f t="shared" ref="D48:AB48" si="9">AVERAGE(D9:D43)</f>
        <v>0.98717807005589631</v>
      </c>
      <c r="E48" s="79">
        <f t="shared" si="9"/>
        <v>0.99070635884759772</v>
      </c>
      <c r="F48" s="79">
        <f t="shared" si="9"/>
        <v>0.9916332160496264</v>
      </c>
      <c r="G48" s="79">
        <f>AVERAGE(G9:G43)</f>
        <v>0.99098176069826627</v>
      </c>
      <c r="H48" s="79">
        <f t="shared" si="9"/>
        <v>0.98907069413552184</v>
      </c>
      <c r="I48" s="79">
        <f t="shared" si="9"/>
        <v>0.9885612325101053</v>
      </c>
      <c r="J48" s="79">
        <f t="shared" si="9"/>
        <v>0.98825333835043372</v>
      </c>
      <c r="K48" s="79">
        <f t="shared" si="9"/>
        <v>0.98884946823571362</v>
      </c>
      <c r="L48" s="79">
        <f t="shared" si="9"/>
        <v>0.99104734642275771</v>
      </c>
      <c r="M48" s="79">
        <f t="shared" si="9"/>
        <v>0.99196348075754592</v>
      </c>
      <c r="N48" s="79">
        <f t="shared" si="9"/>
        <v>0.99385862447854068</v>
      </c>
      <c r="O48" s="79">
        <f t="shared" si="9"/>
        <v>0.99500848023780675</v>
      </c>
      <c r="P48" s="79">
        <f t="shared" si="9"/>
        <v>0.99434400772461295</v>
      </c>
      <c r="Q48" s="79">
        <f t="shared" si="9"/>
        <v>0.99276459634690006</v>
      </c>
      <c r="R48" s="79">
        <f t="shared" si="9"/>
        <v>0.99320259820609369</v>
      </c>
      <c r="S48" s="79">
        <f t="shared" si="9"/>
        <v>0.99237060322242332</v>
      </c>
      <c r="T48" s="79">
        <f t="shared" si="9"/>
        <v>0.99351416331667564</v>
      </c>
      <c r="U48" s="79">
        <f t="shared" si="9"/>
        <v>0.99533037406986435</v>
      </c>
      <c r="V48" s="79">
        <f t="shared" si="9"/>
        <v>1.0035884020947314</v>
      </c>
      <c r="W48" s="79">
        <f t="shared" si="9"/>
        <v>1.0021346363000159</v>
      </c>
      <c r="X48" s="79">
        <f t="shared" si="9"/>
        <v>0.99985356772984146</v>
      </c>
      <c r="Y48" s="79">
        <f t="shared" si="9"/>
        <v>0.99920488141807728</v>
      </c>
      <c r="Z48" s="79">
        <f>AVERAGE(Z9:Z43)</f>
        <v>0.99819993798934414</v>
      </c>
      <c r="AA48" s="79">
        <f t="shared" si="9"/>
        <v>0.99808668245635368</v>
      </c>
      <c r="AB48" s="79">
        <f t="shared" si="9"/>
        <v>0.99708769944100217</v>
      </c>
    </row>
    <row r="49" spans="1:28">
      <c r="A49" s="394" t="s">
        <v>3323</v>
      </c>
      <c r="C49" s="79">
        <f>STDEV(C9:C43)</f>
        <v>2.7253698659006325E-2</v>
      </c>
      <c r="D49" s="79">
        <f t="shared" ref="D49:AB49" si="10">STDEV(D9:D43)</f>
        <v>2.6384082229327827E-2</v>
      </c>
      <c r="E49" s="79">
        <f t="shared" si="10"/>
        <v>2.6697257116624382E-2</v>
      </c>
      <c r="F49" s="79">
        <f t="shared" si="10"/>
        <v>2.5111755131634175E-2</v>
      </c>
      <c r="G49" s="79">
        <f>STDEV(G9:G43)</f>
        <v>2.4414969806661458E-2</v>
      </c>
      <c r="H49" s="79">
        <f t="shared" si="10"/>
        <v>2.4041362649983897E-2</v>
      </c>
      <c r="I49" s="79">
        <f t="shared" si="10"/>
        <v>2.3243213518230645E-2</v>
      </c>
      <c r="J49" s="79">
        <f t="shared" si="10"/>
        <v>2.1887613973219585E-2</v>
      </c>
      <c r="K49" s="79">
        <f t="shared" si="10"/>
        <v>2.2773064774405414E-2</v>
      </c>
      <c r="L49" s="79">
        <f t="shared" si="10"/>
        <v>2.1770024164354501E-2</v>
      </c>
      <c r="M49" s="79">
        <f t="shared" si="10"/>
        <v>1.9690245853264805E-2</v>
      </c>
      <c r="N49" s="79">
        <f t="shared" si="10"/>
        <v>1.6416346659548522E-2</v>
      </c>
      <c r="O49" s="79">
        <f t="shared" si="10"/>
        <v>1.5908893582663664E-2</v>
      </c>
      <c r="P49" s="79">
        <f t="shared" si="10"/>
        <v>1.4806266489882999E-2</v>
      </c>
      <c r="Q49" s="79">
        <f t="shared" si="10"/>
        <v>1.4528991139085325E-2</v>
      </c>
      <c r="R49" s="79">
        <f t="shared" si="10"/>
        <v>1.3057302596758457E-2</v>
      </c>
      <c r="S49" s="79">
        <f t="shared" si="10"/>
        <v>1.1457929325985765E-2</v>
      </c>
      <c r="T49" s="79">
        <f t="shared" si="10"/>
        <v>1.0803241816633479E-2</v>
      </c>
      <c r="U49" s="79">
        <f t="shared" si="10"/>
        <v>9.9435643417894563E-3</v>
      </c>
      <c r="V49" s="79">
        <f t="shared" si="10"/>
        <v>1.6131546840496402E-2</v>
      </c>
      <c r="W49" s="79">
        <f t="shared" si="10"/>
        <v>1.5530837919513093E-2</v>
      </c>
      <c r="X49" s="79">
        <f t="shared" si="10"/>
        <v>1.4053008525431104E-2</v>
      </c>
      <c r="Y49" s="79">
        <f t="shared" si="10"/>
        <v>1.367445746961711E-2</v>
      </c>
      <c r="Z49" s="79">
        <f>STDEV(Z9:Z43)</f>
        <v>1.2515671444122351E-2</v>
      </c>
      <c r="AA49" s="79">
        <f t="shared" si="10"/>
        <v>1.1789904951144618E-2</v>
      </c>
      <c r="AB49" s="79">
        <f t="shared" si="10"/>
        <v>1.2427854089286042E-2</v>
      </c>
    </row>
    <row r="50" spans="1:28">
      <c r="A50" s="668" t="s">
        <v>3324</v>
      </c>
      <c r="B50" s="969"/>
      <c r="C50" s="927"/>
      <c r="D50" s="927"/>
      <c r="E50" s="927"/>
      <c r="F50" s="927"/>
      <c r="G50" s="927">
        <f>(G36-G48)/G49</f>
        <v>0.16191815026851847</v>
      </c>
      <c r="H50" s="927">
        <f t="shared" ref="H50:AB50" si="11">(H36-H48)/H49</f>
        <v>0.13435970145133427</v>
      </c>
      <c r="I50" s="927">
        <f t="shared" si="11"/>
        <v>-0.15742008316197398</v>
      </c>
      <c r="J50" s="927">
        <f t="shared" si="11"/>
        <v>4.5594287547712359E-2</v>
      </c>
      <c r="K50" s="927">
        <f t="shared" si="11"/>
        <v>0.2072018489553312</v>
      </c>
      <c r="L50" s="927">
        <f t="shared" si="11"/>
        <v>0.38880600854495867</v>
      </c>
      <c r="M50" s="927">
        <f t="shared" si="11"/>
        <v>0.56137662770724717</v>
      </c>
      <c r="N50" s="927">
        <f t="shared" si="11"/>
        <v>0.80669571520667127</v>
      </c>
      <c r="O50" s="927">
        <f t="shared" si="11"/>
        <v>0.28135981889764139</v>
      </c>
      <c r="P50" s="927">
        <f t="shared" si="11"/>
        <v>0.20906437048486123</v>
      </c>
      <c r="Q50" s="927">
        <f t="shared" si="11"/>
        <v>-0.3302665003689188</v>
      </c>
      <c r="R50" s="927">
        <f t="shared" si="11"/>
        <v>-0.38852666057036134</v>
      </c>
      <c r="S50" s="927">
        <f t="shared" si="11"/>
        <v>-0.70908267492934307</v>
      </c>
      <c r="T50" s="927">
        <f t="shared" si="11"/>
        <v>-0.98092830423171773</v>
      </c>
      <c r="U50" s="927">
        <f t="shared" si="11"/>
        <v>-1.1745392840908562</v>
      </c>
      <c r="V50" s="927">
        <f t="shared" si="11"/>
        <v>-0.7945156889578413</v>
      </c>
      <c r="W50" s="927">
        <f t="shared" si="11"/>
        <v>-0.28595995879890052</v>
      </c>
      <c r="X50" s="927">
        <f t="shared" si="11"/>
        <v>2.9083587630144028E-2</v>
      </c>
      <c r="Y50" s="927">
        <f t="shared" si="11"/>
        <v>-0.39173742934333405</v>
      </c>
      <c r="Z50" s="927">
        <f t="shared" si="11"/>
        <v>-0.13465385259044046</v>
      </c>
      <c r="AA50" s="927">
        <f t="shared" si="11"/>
        <v>-0.27761570700139548</v>
      </c>
      <c r="AB50" s="927">
        <f t="shared" si="11"/>
        <v>-1.0409702012422812</v>
      </c>
    </row>
    <row r="53" spans="1:28" ht="24">
      <c r="A53" s="66" t="s">
        <v>245</v>
      </c>
    </row>
    <row r="54" spans="1:28">
      <c r="A54" s="1160" t="s">
        <v>246</v>
      </c>
      <c r="B54" s="1161"/>
      <c r="C54" s="1130" t="s">
        <v>545</v>
      </c>
      <c r="D54" s="1131"/>
      <c r="E54" s="1131"/>
      <c r="F54" s="1131"/>
      <c r="G54" s="1131"/>
      <c r="H54" s="1131"/>
      <c r="I54" s="1131"/>
      <c r="J54" s="1131"/>
      <c r="K54" s="1131"/>
      <c r="L54" s="1131"/>
      <c r="M54" s="1131"/>
      <c r="N54" s="1131"/>
      <c r="O54" s="1131"/>
      <c r="P54" s="1131"/>
      <c r="Q54" s="1131"/>
      <c r="R54" s="1131"/>
      <c r="S54" s="1131"/>
      <c r="T54" s="1131"/>
      <c r="U54" s="1131"/>
      <c r="V54" s="1131"/>
      <c r="W54" s="1131"/>
      <c r="X54" s="1131"/>
      <c r="Y54" s="1131"/>
      <c r="Z54" s="1131"/>
      <c r="AA54" s="1131"/>
      <c r="AB54" s="1132"/>
    </row>
    <row r="55" spans="1:28">
      <c r="A55" s="1160" t="s">
        <v>248</v>
      </c>
      <c r="B55" s="1161"/>
      <c r="C55" s="1130" t="s">
        <v>270</v>
      </c>
      <c r="D55" s="1131"/>
      <c r="E55" s="1131"/>
      <c r="F55" s="1131"/>
      <c r="G55" s="1131"/>
      <c r="H55" s="1131"/>
      <c r="I55" s="1131"/>
      <c r="J55" s="1131"/>
      <c r="K55" s="1131"/>
      <c r="L55" s="1131"/>
      <c r="M55" s="1131"/>
      <c r="N55" s="1131"/>
      <c r="O55" s="1131"/>
      <c r="P55" s="1131"/>
      <c r="Q55" s="1131"/>
      <c r="R55" s="1131"/>
      <c r="S55" s="1131"/>
      <c r="T55" s="1131"/>
      <c r="U55" s="1131"/>
      <c r="V55" s="1131"/>
      <c r="W55" s="1131"/>
      <c r="X55" s="1131"/>
      <c r="Y55" s="1131"/>
      <c r="Z55" s="1131"/>
      <c r="AA55" s="1131"/>
      <c r="AB55" s="1132"/>
    </row>
    <row r="56" spans="1:28">
      <c r="A56" s="1160" t="s">
        <v>252</v>
      </c>
      <c r="B56" s="1161"/>
      <c r="C56" s="1130" t="s">
        <v>253</v>
      </c>
      <c r="D56" s="1131"/>
      <c r="E56" s="1131"/>
      <c r="F56" s="1131"/>
      <c r="G56" s="1131"/>
      <c r="H56" s="1131"/>
      <c r="I56" s="1131"/>
      <c r="J56" s="1131"/>
      <c r="K56" s="1131"/>
      <c r="L56" s="1131"/>
      <c r="M56" s="1131"/>
      <c r="N56" s="1131"/>
      <c r="O56" s="1131"/>
      <c r="P56" s="1131"/>
      <c r="Q56" s="1131"/>
      <c r="R56" s="1131"/>
      <c r="S56" s="1131"/>
      <c r="T56" s="1131"/>
      <c r="U56" s="1131"/>
      <c r="V56" s="1131"/>
      <c r="W56" s="1131"/>
      <c r="X56" s="1131"/>
      <c r="Y56" s="1131"/>
      <c r="Z56" s="1131"/>
      <c r="AA56" s="1131"/>
      <c r="AB56" s="1132"/>
    </row>
    <row r="57" spans="1:28">
      <c r="A57" s="1160" t="s">
        <v>227</v>
      </c>
      <c r="B57" s="1161"/>
      <c r="C57" s="1130" t="s">
        <v>250</v>
      </c>
      <c r="D57" s="1131"/>
      <c r="E57" s="1131"/>
      <c r="F57" s="1131"/>
      <c r="G57" s="1131"/>
      <c r="H57" s="1131"/>
      <c r="I57" s="1131"/>
      <c r="J57" s="1131"/>
      <c r="K57" s="1131"/>
      <c r="L57" s="1131"/>
      <c r="M57" s="1131"/>
      <c r="N57" s="1131"/>
      <c r="O57" s="1131"/>
      <c r="P57" s="1131"/>
      <c r="Q57" s="1131"/>
      <c r="R57" s="1131"/>
      <c r="S57" s="1131"/>
      <c r="T57" s="1131"/>
      <c r="U57" s="1131"/>
      <c r="V57" s="1131"/>
      <c r="W57" s="1131"/>
      <c r="X57" s="1131"/>
      <c r="Y57" s="1131"/>
      <c r="Z57" s="1131"/>
      <c r="AA57" s="1131"/>
      <c r="AB57" s="1132"/>
    </row>
    <row r="58" spans="1:28">
      <c r="A58" s="1160" t="s">
        <v>187</v>
      </c>
      <c r="B58" s="1161"/>
      <c r="C58" s="1130" t="s">
        <v>530</v>
      </c>
      <c r="D58" s="1131"/>
      <c r="E58" s="1131"/>
      <c r="F58" s="1131"/>
      <c r="G58" s="1131"/>
      <c r="H58" s="1131"/>
      <c r="I58" s="1131"/>
      <c r="J58" s="1131"/>
      <c r="K58" s="1131"/>
      <c r="L58" s="1131"/>
      <c r="M58" s="1131"/>
      <c r="N58" s="1131"/>
      <c r="O58" s="1131"/>
      <c r="P58" s="1131"/>
      <c r="Q58" s="1131"/>
      <c r="R58" s="1131"/>
      <c r="S58" s="1131"/>
      <c r="T58" s="1131"/>
      <c r="U58" s="1131"/>
      <c r="V58" s="1131"/>
      <c r="W58" s="1131"/>
      <c r="X58" s="1131"/>
      <c r="Y58" s="1131"/>
      <c r="Z58" s="1131"/>
      <c r="AA58" s="1131"/>
      <c r="AB58" s="1132"/>
    </row>
    <row r="59" spans="1:28">
      <c r="A59" s="1128" t="s">
        <v>133</v>
      </c>
      <c r="B59" s="1129"/>
      <c r="C59" s="72" t="s">
        <v>188</v>
      </c>
      <c r="D59" s="72" t="s">
        <v>189</v>
      </c>
      <c r="E59" s="72" t="s">
        <v>190</v>
      </c>
      <c r="F59" s="72" t="s">
        <v>191</v>
      </c>
      <c r="G59" s="72" t="s">
        <v>192</v>
      </c>
      <c r="H59" s="72" t="s">
        <v>87</v>
      </c>
      <c r="I59" s="72" t="s">
        <v>88</v>
      </c>
      <c r="J59" s="72" t="s">
        <v>89</v>
      </c>
      <c r="K59" s="72" t="s">
        <v>90</v>
      </c>
      <c r="L59" s="72" t="s">
        <v>91</v>
      </c>
      <c r="M59" s="72" t="s">
        <v>92</v>
      </c>
      <c r="N59" s="72" t="s">
        <v>93</v>
      </c>
      <c r="O59" s="72" t="s">
        <v>94</v>
      </c>
      <c r="P59" s="72" t="s">
        <v>95</v>
      </c>
      <c r="Q59" s="72" t="s">
        <v>96</v>
      </c>
      <c r="R59" s="72" t="s">
        <v>97</v>
      </c>
      <c r="S59" s="72" t="s">
        <v>98</v>
      </c>
      <c r="T59" s="72" t="s">
        <v>99</v>
      </c>
      <c r="U59" s="72" t="s">
        <v>100</v>
      </c>
      <c r="V59" s="72" t="s">
        <v>101</v>
      </c>
      <c r="W59" s="72" t="s">
        <v>102</v>
      </c>
      <c r="X59" s="72" t="s">
        <v>103</v>
      </c>
      <c r="Y59" s="72" t="s">
        <v>104</v>
      </c>
      <c r="Z59" s="72" t="s">
        <v>125</v>
      </c>
      <c r="AA59" s="72" t="s">
        <v>136</v>
      </c>
      <c r="AB59" s="72" t="s">
        <v>505</v>
      </c>
    </row>
    <row r="60" spans="1:28">
      <c r="A60" s="73" t="s">
        <v>84</v>
      </c>
      <c r="B60" s="74" t="s">
        <v>46</v>
      </c>
      <c r="C60" s="74" t="s">
        <v>46</v>
      </c>
      <c r="D60" s="74" t="s">
        <v>46</v>
      </c>
      <c r="E60" s="74" t="s">
        <v>46</v>
      </c>
      <c r="F60" s="74" t="s">
        <v>46</v>
      </c>
      <c r="G60" s="74" t="s">
        <v>46</v>
      </c>
      <c r="H60" s="74" t="s">
        <v>46</v>
      </c>
      <c r="I60" s="74" t="s">
        <v>46</v>
      </c>
      <c r="J60" s="74" t="s">
        <v>46</v>
      </c>
      <c r="K60" s="74" t="s">
        <v>46</v>
      </c>
      <c r="L60" s="74" t="s">
        <v>46</v>
      </c>
      <c r="M60" s="74" t="s">
        <v>46</v>
      </c>
      <c r="N60" s="74" t="s">
        <v>46</v>
      </c>
      <c r="O60" s="74" t="s">
        <v>46</v>
      </c>
      <c r="P60" s="74" t="s">
        <v>46</v>
      </c>
      <c r="Q60" s="74" t="s">
        <v>46</v>
      </c>
      <c r="R60" s="74" t="s">
        <v>46</v>
      </c>
      <c r="S60" s="74" t="s">
        <v>46</v>
      </c>
      <c r="T60" s="74" t="s">
        <v>46</v>
      </c>
      <c r="U60" s="74" t="s">
        <v>46</v>
      </c>
      <c r="V60" s="74" t="s">
        <v>46</v>
      </c>
      <c r="W60" s="74" t="s">
        <v>46</v>
      </c>
      <c r="X60" s="74" t="s">
        <v>46</v>
      </c>
      <c r="Y60" s="74" t="s">
        <v>46</v>
      </c>
      <c r="Z60" s="74" t="s">
        <v>46</v>
      </c>
      <c r="AA60" s="74" t="s">
        <v>46</v>
      </c>
      <c r="AB60" s="74" t="s">
        <v>46</v>
      </c>
    </row>
    <row r="61" spans="1:28">
      <c r="A61" s="85" t="s">
        <v>45</v>
      </c>
      <c r="B61" s="74" t="s">
        <v>46</v>
      </c>
      <c r="C61" s="102">
        <v>3232.768</v>
      </c>
      <c r="D61" s="102">
        <v>3193.2419815063481</v>
      </c>
      <c r="E61" s="102">
        <v>3206.6149940490718</v>
      </c>
      <c r="F61" s="102">
        <v>3225.1639938354492</v>
      </c>
      <c r="G61" s="102">
        <v>3338.9830284118648</v>
      </c>
      <c r="H61" s="102">
        <v>3492.3759918212891</v>
      </c>
      <c r="I61" s="102">
        <v>3550.2709999084468</v>
      </c>
      <c r="J61" s="102">
        <v>3588.7210083007808</v>
      </c>
      <c r="K61" s="102">
        <v>3666.858016967773</v>
      </c>
      <c r="L61" s="102">
        <v>3742.6179885864258</v>
      </c>
      <c r="M61" s="102">
        <v>3883.3250274658199</v>
      </c>
      <c r="N61" s="103">
        <v>3964.5509872436519</v>
      </c>
      <c r="O61" s="102">
        <v>4042.7040328979492</v>
      </c>
      <c r="P61" s="102">
        <v>4159.1649627685547</v>
      </c>
      <c r="Q61" s="102">
        <v>4212.4860076904297</v>
      </c>
      <c r="R61" s="102">
        <v>4378.0740661621094</v>
      </c>
      <c r="S61" s="102">
        <v>4503.0629425048828</v>
      </c>
      <c r="T61" s="102">
        <v>4627.3809967041016</v>
      </c>
      <c r="U61" s="102">
        <v>4769.4279327392578</v>
      </c>
      <c r="V61" s="102">
        <v>4833.2659912109384</v>
      </c>
      <c r="W61" s="102">
        <v>4891.5600280761719</v>
      </c>
      <c r="X61" s="102">
        <v>4990.7900390625</v>
      </c>
      <c r="Y61" s="102">
        <v>5050.7799987792969</v>
      </c>
      <c r="Z61" s="102">
        <v>5108.0400695800781</v>
      </c>
      <c r="AA61" s="102">
        <v>5145.2299499511719</v>
      </c>
      <c r="AB61" s="102">
        <v>5253.3799743652344</v>
      </c>
    </row>
    <row r="62" spans="1:28">
      <c r="A62" s="85" t="s">
        <v>37</v>
      </c>
      <c r="B62" s="74" t="s">
        <v>46</v>
      </c>
      <c r="C62" s="104" t="s">
        <v>193</v>
      </c>
      <c r="D62" s="104" t="s">
        <v>193</v>
      </c>
      <c r="E62" s="104" t="s">
        <v>193</v>
      </c>
      <c r="F62" s="104" t="s">
        <v>193</v>
      </c>
      <c r="G62" s="104">
        <v>1553.28</v>
      </c>
      <c r="H62" s="104">
        <v>1554.1669999999999</v>
      </c>
      <c r="I62" s="104">
        <v>1541.213</v>
      </c>
      <c r="J62" s="104">
        <v>1549.585</v>
      </c>
      <c r="K62" s="104">
        <v>1557.567</v>
      </c>
      <c r="L62" s="105">
        <v>1586.807</v>
      </c>
      <c r="M62" s="105">
        <v>1596.0129999999999</v>
      </c>
      <c r="N62" s="104">
        <v>1618.693</v>
      </c>
      <c r="O62" s="104">
        <v>1664.683</v>
      </c>
      <c r="P62" s="105">
        <v>1687.6220000000001</v>
      </c>
      <c r="Q62" s="104">
        <v>1648.4350051879881</v>
      </c>
      <c r="R62" s="104">
        <v>1689.26001739502</v>
      </c>
      <c r="S62" s="104">
        <v>1724.980981826782</v>
      </c>
      <c r="T62" s="104">
        <v>1763.3300037384031</v>
      </c>
      <c r="U62" s="104">
        <v>1806.800003051758</v>
      </c>
      <c r="V62" s="104">
        <v>1822.154005050659</v>
      </c>
      <c r="W62" s="104">
        <v>1840.440990447998</v>
      </c>
      <c r="X62" s="104">
        <v>1862.399005889893</v>
      </c>
      <c r="Y62" s="104">
        <v>1884.622001647949</v>
      </c>
      <c r="Z62" s="104">
        <v>1896.632987976074</v>
      </c>
      <c r="AA62" s="104">
        <v>1908.111991882324</v>
      </c>
      <c r="AB62" s="104">
        <v>1923.0979995727539</v>
      </c>
    </row>
    <row r="63" spans="1:28">
      <c r="A63" s="85" t="s">
        <v>21</v>
      </c>
      <c r="B63" s="74" t="s">
        <v>46</v>
      </c>
      <c r="C63" s="102">
        <v>1352.741070516</v>
      </c>
      <c r="D63" s="102">
        <v>1423.9733372610001</v>
      </c>
      <c r="E63" s="103">
        <v>1477.9825000000001</v>
      </c>
      <c r="F63" s="102">
        <v>1487.694</v>
      </c>
      <c r="G63" s="102">
        <v>1489.2449999999999</v>
      </c>
      <c r="H63" s="102">
        <v>1509.8478</v>
      </c>
      <c r="I63" s="102">
        <v>1514.3117</v>
      </c>
      <c r="J63" s="102">
        <v>1555.1981000000001</v>
      </c>
      <c r="K63" s="103">
        <v>1581.1151</v>
      </c>
      <c r="L63" s="103">
        <v>1672.71469</v>
      </c>
      <c r="M63" s="102">
        <v>1716.8205909728999</v>
      </c>
      <c r="N63" s="102">
        <v>1702.0609073638921</v>
      </c>
      <c r="O63" s="102">
        <v>1724.2810478210449</v>
      </c>
      <c r="P63" s="102">
        <v>1746.376350402832</v>
      </c>
      <c r="Q63" s="102">
        <v>1776.8827543258669</v>
      </c>
      <c r="R63" s="102">
        <v>1837.9574136734011</v>
      </c>
      <c r="S63" s="102">
        <v>1861.7881393432619</v>
      </c>
      <c r="T63" s="102">
        <v>1927.0473575592041</v>
      </c>
      <c r="U63" s="102">
        <v>1974.922803878784</v>
      </c>
      <c r="V63" s="102">
        <v>1983.7908344268801</v>
      </c>
      <c r="W63" s="102">
        <v>2017.991369247437</v>
      </c>
      <c r="X63" s="102">
        <v>2035.914558410645</v>
      </c>
      <c r="Y63" s="102">
        <v>2045.661693572998</v>
      </c>
      <c r="Z63" s="102">
        <v>2064.806694984436</v>
      </c>
      <c r="AA63" s="102">
        <v>2094.8636646270752</v>
      </c>
      <c r="AB63" s="102">
        <v>2102.432541847229</v>
      </c>
    </row>
    <row r="64" spans="1:28">
      <c r="A64" s="85" t="s">
        <v>47</v>
      </c>
      <c r="B64" s="74" t="s">
        <v>46</v>
      </c>
      <c r="C64" s="104">
        <v>5750.7000000000007</v>
      </c>
      <c r="D64" s="104">
        <v>5735.5</v>
      </c>
      <c r="E64" s="104">
        <v>5714.1</v>
      </c>
      <c r="F64" s="104">
        <v>5738.9000000000015</v>
      </c>
      <c r="G64" s="104">
        <v>5858.4000000000015</v>
      </c>
      <c r="H64" s="104">
        <v>5975.7999999999993</v>
      </c>
      <c r="I64" s="104">
        <v>6040.2</v>
      </c>
      <c r="J64" s="104">
        <v>6167.2000000000007</v>
      </c>
      <c r="K64" s="104">
        <v>6363.3</v>
      </c>
      <c r="L64" s="104">
        <v>6544.6</v>
      </c>
      <c r="M64" s="104">
        <v>6724.5000000000009</v>
      </c>
      <c r="N64" s="104">
        <v>6840.3999938964844</v>
      </c>
      <c r="O64" s="104">
        <v>7041.7000885009766</v>
      </c>
      <c r="P64" s="104">
        <v>7232.8999481201172</v>
      </c>
      <c r="Q64" s="104">
        <v>7359.300048828125</v>
      </c>
      <c r="R64" s="104">
        <v>7440.1000061035156</v>
      </c>
      <c r="S64" s="104">
        <v>7597.1999816894531</v>
      </c>
      <c r="T64" s="104">
        <v>7805.9999084472656</v>
      </c>
      <c r="U64" s="104">
        <v>7892.0000610351562</v>
      </c>
      <c r="V64" s="104">
        <v>7869</v>
      </c>
      <c r="W64" s="104">
        <v>7935.8001403808594</v>
      </c>
      <c r="X64" s="104">
        <v>8003.300048828125</v>
      </c>
      <c r="Y64" s="104">
        <v>8092.6000366210937</v>
      </c>
      <c r="Z64" s="104">
        <v>8201.4000244140625</v>
      </c>
      <c r="AA64" s="104">
        <v>8213.4000549316406</v>
      </c>
      <c r="AB64" s="104">
        <v>8251.9999694824219</v>
      </c>
    </row>
    <row r="65" spans="1:28">
      <c r="A65" s="85" t="s">
        <v>62</v>
      </c>
      <c r="B65" s="74" t="s">
        <v>46</v>
      </c>
      <c r="C65" s="102" t="s">
        <v>193</v>
      </c>
      <c r="D65" s="102" t="s">
        <v>193</v>
      </c>
      <c r="E65" s="102" t="s">
        <v>193</v>
      </c>
      <c r="F65" s="102" t="s">
        <v>193</v>
      </c>
      <c r="G65" s="102" t="s">
        <v>193</v>
      </c>
      <c r="H65" s="102" t="s">
        <v>193</v>
      </c>
      <c r="I65" s="102">
        <v>1592.817</v>
      </c>
      <c r="J65" s="102">
        <v>1653.829</v>
      </c>
      <c r="K65" s="102">
        <v>1701.19</v>
      </c>
      <c r="L65" s="102">
        <v>1683.346</v>
      </c>
      <c r="M65" s="102">
        <v>1701.384</v>
      </c>
      <c r="N65" s="102">
        <v>1694.8030000000001</v>
      </c>
      <c r="O65" s="102">
        <v>1715.4349999999999</v>
      </c>
      <c r="P65" s="102">
        <v>1798.7470000000001</v>
      </c>
      <c r="Q65" s="102">
        <v>1876.2139999999999</v>
      </c>
      <c r="R65" s="102">
        <v>1966.2629999999999</v>
      </c>
      <c r="S65" s="102">
        <v>2094.5329999999999</v>
      </c>
      <c r="T65" s="102">
        <v>2228.2179999999998</v>
      </c>
      <c r="U65" s="102">
        <v>2344.5390000000002</v>
      </c>
      <c r="V65" s="102">
        <v>2378.0340000000001</v>
      </c>
      <c r="W65" s="102">
        <v>2665.837</v>
      </c>
      <c r="X65" s="102">
        <v>2839.54</v>
      </c>
      <c r="Y65" s="102">
        <v>2924.8580000000002</v>
      </c>
      <c r="Z65" s="102">
        <v>2992.5149841308589</v>
      </c>
      <c r="AA65" s="102">
        <v>3074.910018920898</v>
      </c>
      <c r="AB65" s="102">
        <v>3109.2080345153809</v>
      </c>
    </row>
    <row r="66" spans="1:28">
      <c r="A66" s="85" t="s">
        <v>23</v>
      </c>
      <c r="B66" s="74" t="s">
        <v>46</v>
      </c>
      <c r="C66" s="104" t="s">
        <v>193</v>
      </c>
      <c r="D66" s="104" t="s">
        <v>193</v>
      </c>
      <c r="E66" s="104" t="s">
        <v>193</v>
      </c>
      <c r="F66" s="104">
        <v>2107.2594478000028</v>
      </c>
      <c r="G66" s="104">
        <v>2140.4190786000081</v>
      </c>
      <c r="H66" s="104">
        <v>2149.869970074998</v>
      </c>
      <c r="I66" s="105">
        <v>2141.8438616750018</v>
      </c>
      <c r="J66" s="105">
        <v>2124.493489549991</v>
      </c>
      <c r="K66" s="104">
        <v>2087.8804925000081</v>
      </c>
      <c r="L66" s="104">
        <v>2045.8097920500129</v>
      </c>
      <c r="M66" s="104">
        <v>2036.0128600499941</v>
      </c>
      <c r="N66" s="104">
        <v>2045.4574255</v>
      </c>
      <c r="O66" s="104">
        <v>2056.89248473</v>
      </c>
      <c r="P66" s="104">
        <v>2027.9</v>
      </c>
      <c r="Q66" s="104">
        <v>2024.1</v>
      </c>
      <c r="R66" s="104">
        <v>2038.8</v>
      </c>
      <c r="S66" s="104">
        <v>2065.1</v>
      </c>
      <c r="T66" s="104">
        <v>2091.5050000000001</v>
      </c>
      <c r="U66" s="104">
        <v>2113.8000000000002</v>
      </c>
      <c r="V66" s="104">
        <v>2080.5590000000002</v>
      </c>
      <c r="W66" s="104">
        <v>2057.165</v>
      </c>
      <c r="X66" s="104">
        <v>2077.8930000000009</v>
      </c>
      <c r="Y66" s="104">
        <v>2078.578</v>
      </c>
      <c r="Z66" s="104">
        <v>2103.797021389008</v>
      </c>
      <c r="AA66" s="104">
        <v>2119.9499778747559</v>
      </c>
      <c r="AB66" s="104">
        <v>2159.0550012588501</v>
      </c>
    </row>
    <row r="67" spans="1:28">
      <c r="A67" s="85" t="s">
        <v>24</v>
      </c>
      <c r="B67" s="74" t="s">
        <v>46</v>
      </c>
      <c r="C67" s="102">
        <v>1203.8690889520001</v>
      </c>
      <c r="D67" s="102">
        <v>1201.269500767</v>
      </c>
      <c r="E67" s="103">
        <v>1206.81591</v>
      </c>
      <c r="F67" s="102">
        <v>1182.3104800000001</v>
      </c>
      <c r="G67" s="102">
        <v>1156.1445699999999</v>
      </c>
      <c r="H67" s="102">
        <v>1156.98487</v>
      </c>
      <c r="I67" s="102">
        <v>1171.5312799999999</v>
      </c>
      <c r="J67" s="102">
        <v>1206.7592999999999</v>
      </c>
      <c r="K67" s="102">
        <v>1223.10986</v>
      </c>
      <c r="L67" s="102">
        <v>1241.67743</v>
      </c>
      <c r="M67" s="102">
        <v>1253.1668682098391</v>
      </c>
      <c r="N67" s="102">
        <v>1261.417129516602</v>
      </c>
      <c r="O67" s="102">
        <v>1255.4678897857671</v>
      </c>
      <c r="P67" s="102">
        <v>1236.4570693969731</v>
      </c>
      <c r="Q67" s="102">
        <v>1260.770580291748</v>
      </c>
      <c r="R67" s="102">
        <v>1269.989093780518</v>
      </c>
      <c r="S67" s="102">
        <v>1297.3417129516599</v>
      </c>
      <c r="T67" s="102">
        <v>1298.7032203674321</v>
      </c>
      <c r="U67" s="102">
        <v>1322.6649398803711</v>
      </c>
      <c r="V67" s="102">
        <v>1303.0301284790039</v>
      </c>
      <c r="W67" s="102">
        <v>1275.924911499023</v>
      </c>
      <c r="X67" s="102">
        <v>1262.326728820801</v>
      </c>
      <c r="Y67" s="102">
        <v>1253.7694778442381</v>
      </c>
      <c r="Z67" s="102">
        <v>1256.851928710938</v>
      </c>
      <c r="AA67" s="102">
        <v>1255.8243637084961</v>
      </c>
      <c r="AB67" s="102">
        <v>1270.2057113647461</v>
      </c>
    </row>
    <row r="68" spans="1:28">
      <c r="A68" s="85" t="s">
        <v>26</v>
      </c>
      <c r="B68" s="74" t="s">
        <v>46</v>
      </c>
      <c r="C68" s="104">
        <v>386.58700370788569</v>
      </c>
      <c r="D68" s="104">
        <v>373.57599830627441</v>
      </c>
      <c r="E68" s="104">
        <v>349.27599811553961</v>
      </c>
      <c r="F68" s="104">
        <v>324.3849983215332</v>
      </c>
      <c r="G68" s="104">
        <v>314.08500385284418</v>
      </c>
      <c r="H68" s="104">
        <v>301.32999897003168</v>
      </c>
      <c r="I68" s="104">
        <v>296.22900104522711</v>
      </c>
      <c r="J68" s="105">
        <v>293.12599802017212</v>
      </c>
      <c r="K68" s="104">
        <v>290.89799737930298</v>
      </c>
      <c r="L68" s="104">
        <v>277.46299600601202</v>
      </c>
      <c r="M68" s="105">
        <v>279.24999618530268</v>
      </c>
      <c r="N68" s="104">
        <v>280.46900320053101</v>
      </c>
      <c r="O68" s="104">
        <v>280.24600100517267</v>
      </c>
      <c r="P68" s="104">
        <v>285.83600163459778</v>
      </c>
      <c r="Q68" s="104">
        <v>288.60600340366358</v>
      </c>
      <c r="R68" s="104">
        <v>298.59100103378302</v>
      </c>
      <c r="S68" s="104">
        <v>308.72600269317633</v>
      </c>
      <c r="T68" s="104">
        <v>308.47500133514399</v>
      </c>
      <c r="U68" s="104">
        <v>308.96200013160711</v>
      </c>
      <c r="V68" s="104">
        <v>291.88000106811518</v>
      </c>
      <c r="W68" s="104">
        <v>278.88300096988678</v>
      </c>
      <c r="X68" s="104">
        <v>286.71099781990051</v>
      </c>
      <c r="Y68" s="104">
        <v>291.2580029964447</v>
      </c>
      <c r="Z68" s="104">
        <v>291.89200091362</v>
      </c>
      <c r="AA68" s="104">
        <v>290.83600091934198</v>
      </c>
      <c r="AB68" s="104">
        <v>296.3480064868927</v>
      </c>
    </row>
    <row r="69" spans="1:28">
      <c r="A69" s="85" t="s">
        <v>42</v>
      </c>
      <c r="B69" s="74" t="s">
        <v>46</v>
      </c>
      <c r="C69" s="102">
        <v>1189</v>
      </c>
      <c r="D69" s="102">
        <v>1143</v>
      </c>
      <c r="E69" s="102">
        <v>1071</v>
      </c>
      <c r="F69" s="102">
        <v>1004</v>
      </c>
      <c r="G69" s="102">
        <v>991</v>
      </c>
      <c r="H69" s="102">
        <v>996</v>
      </c>
      <c r="I69" s="102">
        <v>1007</v>
      </c>
      <c r="J69" s="102">
        <v>1023</v>
      </c>
      <c r="K69" s="102">
        <v>1043</v>
      </c>
      <c r="L69" s="103">
        <v>1088</v>
      </c>
      <c r="M69" s="102">
        <v>1105</v>
      </c>
      <c r="N69" s="102">
        <v>1123</v>
      </c>
      <c r="O69" s="102">
        <v>1137</v>
      </c>
      <c r="P69" s="102">
        <v>1132</v>
      </c>
      <c r="Q69" s="102">
        <v>1131</v>
      </c>
      <c r="R69" s="102">
        <v>1150</v>
      </c>
      <c r="S69" s="102">
        <v>1166</v>
      </c>
      <c r="T69" s="102">
        <v>1191</v>
      </c>
      <c r="U69" s="102">
        <v>1207</v>
      </c>
      <c r="V69" s="102">
        <v>1191</v>
      </c>
      <c r="W69" s="102">
        <v>1176</v>
      </c>
      <c r="X69" s="102">
        <v>1180</v>
      </c>
      <c r="Y69" s="102">
        <v>1186</v>
      </c>
      <c r="Z69" s="102">
        <v>1176</v>
      </c>
      <c r="AA69" s="102">
        <v>1171</v>
      </c>
      <c r="AB69" s="102">
        <v>1163</v>
      </c>
    </row>
    <row r="70" spans="1:28">
      <c r="A70" s="85" t="s">
        <v>28</v>
      </c>
      <c r="B70" s="74" t="s">
        <v>46</v>
      </c>
      <c r="C70" s="104">
        <v>9233.9412823700004</v>
      </c>
      <c r="D70" s="104">
        <v>9478.2442531800007</v>
      </c>
      <c r="E70" s="104">
        <v>9484.6730000000007</v>
      </c>
      <c r="F70" s="104">
        <v>9575.2080000000005</v>
      </c>
      <c r="G70" s="104">
        <v>9558.57</v>
      </c>
      <c r="H70" s="104">
        <v>9730.152</v>
      </c>
      <c r="I70" s="104">
        <v>9818.7219999999998</v>
      </c>
      <c r="J70" s="104">
        <v>9818.8179999999993</v>
      </c>
      <c r="K70" s="104">
        <v>9996.3780000000006</v>
      </c>
      <c r="L70" s="104">
        <v>10144.447</v>
      </c>
      <c r="M70" s="104">
        <v>10363.81407165527</v>
      </c>
      <c r="N70" s="104">
        <v>10597.39307403565</v>
      </c>
      <c r="O70" s="105">
        <v>10782.424934387211</v>
      </c>
      <c r="P70" s="104">
        <v>11355.599685668951</v>
      </c>
      <c r="Q70" s="104">
        <v>11443.28062438965</v>
      </c>
      <c r="R70" s="104">
        <v>11579.687286376949</v>
      </c>
      <c r="S70" s="104">
        <v>11713.38577270508</v>
      </c>
      <c r="T70" s="104">
        <v>11991.52668762207</v>
      </c>
      <c r="U70" s="104">
        <v>12180.66664123535</v>
      </c>
      <c r="V70" s="104">
        <v>12138.78265380859</v>
      </c>
      <c r="W70" s="104">
        <v>12153.94062805176</v>
      </c>
      <c r="X70" s="104">
        <v>12149.385101318359</v>
      </c>
      <c r="Y70" s="104">
        <v>12197.87329101563</v>
      </c>
      <c r="Z70" s="104">
        <v>12241.125503540041</v>
      </c>
      <c r="AA70" s="104">
        <v>12595.54299926758</v>
      </c>
      <c r="AB70" s="104">
        <v>12620.90716552734</v>
      </c>
    </row>
    <row r="71" spans="1:28">
      <c r="A71" s="85" t="s">
        <v>25</v>
      </c>
      <c r="B71" s="74" t="s">
        <v>46</v>
      </c>
      <c r="C71" s="102">
        <v>11271.5</v>
      </c>
      <c r="D71" s="103">
        <v>15423</v>
      </c>
      <c r="E71" s="102">
        <v>15173</v>
      </c>
      <c r="F71" s="102">
        <v>15017</v>
      </c>
      <c r="G71" s="102">
        <v>14942</v>
      </c>
      <c r="H71" s="102">
        <v>15075</v>
      </c>
      <c r="I71" s="102">
        <v>15171</v>
      </c>
      <c r="J71" s="102">
        <v>15157</v>
      </c>
      <c r="K71" s="103">
        <v>15447</v>
      </c>
      <c r="L71" s="102">
        <v>15686</v>
      </c>
      <c r="M71" s="102">
        <v>15877</v>
      </c>
      <c r="N71" s="102">
        <v>16006</v>
      </c>
      <c r="O71" s="102">
        <v>16011</v>
      </c>
      <c r="P71" s="102">
        <v>15978</v>
      </c>
      <c r="Q71" s="103">
        <v>15981</v>
      </c>
      <c r="R71" s="102">
        <v>16202</v>
      </c>
      <c r="S71" s="102">
        <v>16626</v>
      </c>
      <c r="T71" s="102">
        <v>17019</v>
      </c>
      <c r="U71" s="102">
        <v>17272</v>
      </c>
      <c r="V71" s="102">
        <v>17408</v>
      </c>
      <c r="W71" s="103">
        <v>17590</v>
      </c>
      <c r="X71" s="102">
        <v>17707</v>
      </c>
      <c r="Y71" s="102">
        <v>17804</v>
      </c>
      <c r="Z71" s="102">
        <v>18051</v>
      </c>
      <c r="AA71" s="102">
        <v>18203</v>
      </c>
      <c r="AB71" s="102">
        <v>18367.863891601559</v>
      </c>
    </row>
    <row r="72" spans="1:28">
      <c r="A72" s="85" t="s">
        <v>48</v>
      </c>
      <c r="B72" s="74" t="s">
        <v>46</v>
      </c>
      <c r="C72" s="104">
        <v>1272.8571593500001</v>
      </c>
      <c r="D72" s="104">
        <v>1193.2748281639999</v>
      </c>
      <c r="E72" s="105">
        <v>1244.87238</v>
      </c>
      <c r="F72" s="104">
        <v>1266.1602700000001</v>
      </c>
      <c r="G72" s="104">
        <v>1300.5385699999999</v>
      </c>
      <c r="H72" s="104">
        <v>1335.6976</v>
      </c>
      <c r="I72" s="104">
        <v>1358.9832100000001</v>
      </c>
      <c r="J72" s="105">
        <v>1379.37672</v>
      </c>
      <c r="K72" s="104">
        <v>1429.18073</v>
      </c>
      <c r="L72" s="104">
        <v>1443.7535700000001</v>
      </c>
      <c r="M72" s="104">
        <v>1488.5912322998049</v>
      </c>
      <c r="N72" s="104">
        <v>1525.5856628417971</v>
      </c>
      <c r="O72" s="104">
        <v>1571.2043876647949</v>
      </c>
      <c r="P72" s="104">
        <v>1619.3320827484131</v>
      </c>
      <c r="Q72" s="104">
        <v>1657.5009174346919</v>
      </c>
      <c r="R72" s="104">
        <v>1689.179497718811</v>
      </c>
      <c r="S72" s="104">
        <v>1743.2919082641599</v>
      </c>
      <c r="T72" s="104">
        <v>1762.9740257263179</v>
      </c>
      <c r="U72" s="104">
        <v>1800.9717378616331</v>
      </c>
      <c r="V72" s="104">
        <v>1808.820600509644</v>
      </c>
      <c r="W72" s="104">
        <v>1764.7322950363159</v>
      </c>
      <c r="X72" s="104">
        <v>1641.315039634705</v>
      </c>
      <c r="Y72" s="104">
        <v>1510.1168494224551</v>
      </c>
      <c r="Z72" s="104">
        <v>1431.7760217189791</v>
      </c>
      <c r="AA72" s="104">
        <v>1462.871135234833</v>
      </c>
      <c r="AB72" s="104">
        <v>1500.146658420563</v>
      </c>
    </row>
    <row r="73" spans="1:28">
      <c r="A73" s="85" t="s">
        <v>34</v>
      </c>
      <c r="B73" s="74" t="s">
        <v>46</v>
      </c>
      <c r="C73" s="102" t="s">
        <v>193</v>
      </c>
      <c r="D73" s="102" t="s">
        <v>193</v>
      </c>
      <c r="E73" s="102">
        <v>1838.299987792969</v>
      </c>
      <c r="F73" s="102">
        <v>1730.7000026702881</v>
      </c>
      <c r="G73" s="103">
        <v>1679.2999935150151</v>
      </c>
      <c r="H73" s="102">
        <v>1615.5000057220459</v>
      </c>
      <c r="I73" s="102">
        <v>1601.1000328063969</v>
      </c>
      <c r="J73" s="102">
        <v>1594.1999845504761</v>
      </c>
      <c r="K73" s="102">
        <v>1666.1400051116941</v>
      </c>
      <c r="L73" s="102">
        <v>1717.039988517761</v>
      </c>
      <c r="M73" s="102">
        <v>1740.3999719619751</v>
      </c>
      <c r="N73" s="102">
        <v>1747.399982452393</v>
      </c>
      <c r="O73" s="103">
        <v>1749.9999847412109</v>
      </c>
      <c r="P73" s="102">
        <v>1784.4999914169309</v>
      </c>
      <c r="Q73" s="102">
        <v>1772.6999998092649</v>
      </c>
      <c r="R73" s="102">
        <v>1777.600017547607</v>
      </c>
      <c r="S73" s="102">
        <v>1780.8999924659729</v>
      </c>
      <c r="T73" s="102">
        <v>1760.599962711334</v>
      </c>
      <c r="U73" s="102">
        <v>1742.200006961823</v>
      </c>
      <c r="V73" s="102">
        <v>1711.1000070571899</v>
      </c>
      <c r="W73" s="102">
        <v>1726.400030612946</v>
      </c>
      <c r="X73" s="102">
        <v>1723.5000472068789</v>
      </c>
      <c r="Y73" s="102">
        <v>1763.9999756813049</v>
      </c>
      <c r="Z73" s="102">
        <v>1775.500007629395</v>
      </c>
      <c r="AA73" s="102">
        <v>1867.300003051758</v>
      </c>
      <c r="AB73" s="102">
        <v>1911.465968132019</v>
      </c>
    </row>
    <row r="74" spans="1:28">
      <c r="A74" s="85" t="s">
        <v>49</v>
      </c>
      <c r="B74" s="74" t="s">
        <v>46</v>
      </c>
      <c r="C74" s="104" t="s">
        <v>193</v>
      </c>
      <c r="D74" s="105">
        <v>59.571999999999989</v>
      </c>
      <c r="E74" s="104">
        <v>59.492000000000012</v>
      </c>
      <c r="F74" s="104">
        <v>60.181999999999988</v>
      </c>
      <c r="G74" s="104">
        <v>61.084000000000003</v>
      </c>
      <c r="H74" s="104">
        <v>63.342999999999989</v>
      </c>
      <c r="I74" s="104">
        <v>63.07</v>
      </c>
      <c r="J74" s="104">
        <v>63.026999999999987</v>
      </c>
      <c r="K74" s="104">
        <v>66.325000000000003</v>
      </c>
      <c r="L74" s="104">
        <v>68.753999999999991</v>
      </c>
      <c r="M74" s="104">
        <v>70.816000000000003</v>
      </c>
      <c r="N74" s="104">
        <v>71.808999999999997</v>
      </c>
      <c r="O74" s="104">
        <v>71.391000000000005</v>
      </c>
      <c r="P74" s="105">
        <v>72.082000000000008</v>
      </c>
      <c r="Q74" s="104">
        <v>71.457999999999998</v>
      </c>
      <c r="R74" s="104">
        <v>73.570000000000007</v>
      </c>
      <c r="S74" s="104">
        <v>75.600000000000009</v>
      </c>
      <c r="T74" s="104">
        <v>78.108000000000004</v>
      </c>
      <c r="U74" s="104">
        <v>78.713999999999999</v>
      </c>
      <c r="V74" s="104">
        <v>76.819000000000017</v>
      </c>
      <c r="W74" s="104">
        <v>77.392745949999991</v>
      </c>
      <c r="X74" s="104">
        <v>77.665999999999983</v>
      </c>
      <c r="Y74" s="104">
        <v>78.322572249999993</v>
      </c>
      <c r="Z74" s="104">
        <v>80.533298492431641</v>
      </c>
      <c r="AA74" s="104">
        <v>81.649000644683838</v>
      </c>
      <c r="AB74" s="104">
        <v>83.785998821258545</v>
      </c>
    </row>
    <row r="75" spans="1:28">
      <c r="A75" s="85" t="s">
        <v>50</v>
      </c>
      <c r="B75" s="74" t="s">
        <v>46</v>
      </c>
      <c r="C75" s="102">
        <v>392.6</v>
      </c>
      <c r="D75" s="102">
        <v>394.2000000000001</v>
      </c>
      <c r="E75" s="102">
        <v>408.9</v>
      </c>
      <c r="F75" s="102">
        <v>426.7</v>
      </c>
      <c r="G75" s="102">
        <v>438.98</v>
      </c>
      <c r="H75" s="102">
        <v>476.32</v>
      </c>
      <c r="I75" s="102">
        <v>506.3</v>
      </c>
      <c r="J75" s="103">
        <v>532.49</v>
      </c>
      <c r="K75" s="103">
        <v>588.99999809265137</v>
      </c>
      <c r="L75" s="102">
        <v>639.89999866485596</v>
      </c>
      <c r="M75" s="102">
        <v>678.40000152587891</v>
      </c>
      <c r="N75" s="102">
        <v>704.00000762939453</v>
      </c>
      <c r="O75" s="102">
        <v>729.80000305175781</v>
      </c>
      <c r="P75" s="102">
        <v>746.59999656677246</v>
      </c>
      <c r="Q75" s="102">
        <v>769.50000762939453</v>
      </c>
      <c r="R75" s="102">
        <v>816.10000228881836</v>
      </c>
      <c r="S75" s="102">
        <v>850.19999504089355</v>
      </c>
      <c r="T75" s="102">
        <v>906.29999923706055</v>
      </c>
      <c r="U75" s="102">
        <v>926.39998245239258</v>
      </c>
      <c r="V75" s="102">
        <v>890.79998588562012</v>
      </c>
      <c r="W75" s="102">
        <v>865.59999752044678</v>
      </c>
      <c r="X75" s="102">
        <v>855.39999771118164</v>
      </c>
      <c r="Y75" s="102">
        <v>845.89999198913574</v>
      </c>
      <c r="Z75" s="102">
        <v>849.30000019073486</v>
      </c>
      <c r="AA75" s="102">
        <v>854.90000820159912</v>
      </c>
      <c r="AB75" s="102">
        <v>874.69999504089355</v>
      </c>
    </row>
    <row r="76" spans="1:28">
      <c r="A76" s="85" t="s">
        <v>63</v>
      </c>
      <c r="B76" s="74" t="s">
        <v>46</v>
      </c>
      <c r="C76" s="104">
        <v>637.45899963378906</v>
      </c>
      <c r="D76" s="104">
        <v>676.76100730895996</v>
      </c>
      <c r="E76" s="104">
        <v>721.3079891204834</v>
      </c>
      <c r="F76" s="104">
        <v>778.77499389648437</v>
      </c>
      <c r="G76" s="104">
        <v>849.95399856567383</v>
      </c>
      <c r="H76" s="104">
        <v>906.54398536682129</v>
      </c>
      <c r="I76" s="104">
        <v>942.80500030517578</v>
      </c>
      <c r="J76" s="104">
        <v>957.96598243713379</v>
      </c>
      <c r="K76" s="104">
        <v>982.36698913574219</v>
      </c>
      <c r="L76" s="104">
        <v>1031.5620059967041</v>
      </c>
      <c r="M76" s="104">
        <v>1086.495002746582</v>
      </c>
      <c r="N76" s="104">
        <v>1109.5559844970701</v>
      </c>
      <c r="O76" s="104">
        <v>1115.340002059937</v>
      </c>
      <c r="P76" s="104">
        <v>1141.200021743774</v>
      </c>
      <c r="Q76" s="104">
        <v>1170.5229835510249</v>
      </c>
      <c r="R76" s="104">
        <v>1230.3759860992429</v>
      </c>
      <c r="S76" s="104">
        <v>1268.2720222473149</v>
      </c>
      <c r="T76" s="104">
        <v>1320.8490104675291</v>
      </c>
      <c r="U76" s="104">
        <v>1369.2249984741211</v>
      </c>
      <c r="V76" s="104">
        <v>1414.215995788574</v>
      </c>
      <c r="W76" s="104">
        <v>1456.4570007324221</v>
      </c>
      <c r="X76" s="104">
        <v>1486.1469879150391</v>
      </c>
      <c r="Y76" s="104">
        <v>1524.4000015258789</v>
      </c>
      <c r="Z76" s="104">
        <v>1562.599983215332</v>
      </c>
      <c r="AA76" s="104">
        <v>1619.172012329102</v>
      </c>
      <c r="AB76" s="104">
        <v>1651.5510101318359</v>
      </c>
    </row>
    <row r="77" spans="1:28">
      <c r="A77" s="85" t="s">
        <v>29</v>
      </c>
      <c r="B77" s="74" t="s">
        <v>46</v>
      </c>
      <c r="C77" s="102">
        <v>7279</v>
      </c>
      <c r="D77" s="102">
        <v>7394</v>
      </c>
      <c r="E77" s="102">
        <v>7392</v>
      </c>
      <c r="F77" s="103">
        <v>6973</v>
      </c>
      <c r="G77" s="102">
        <v>6909</v>
      </c>
      <c r="H77" s="102">
        <v>6915</v>
      </c>
      <c r="I77" s="102">
        <v>7028</v>
      </c>
      <c r="J77" s="102">
        <v>7089</v>
      </c>
      <c r="K77" s="102">
        <v>7250</v>
      </c>
      <c r="L77" s="102">
        <v>7436</v>
      </c>
      <c r="M77" s="102">
        <v>7676.7670000000007</v>
      </c>
      <c r="N77" s="102">
        <v>7968.244999999999</v>
      </c>
      <c r="O77" s="102">
        <v>8145</v>
      </c>
      <c r="P77" s="103">
        <v>8272.3420000000006</v>
      </c>
      <c r="Q77" s="103">
        <v>8733.0629653930664</v>
      </c>
      <c r="R77" s="102">
        <v>8736.463996887207</v>
      </c>
      <c r="S77" s="102">
        <v>8925.5200500488281</v>
      </c>
      <c r="T77" s="102">
        <v>9001.9381103515625</v>
      </c>
      <c r="U77" s="102">
        <v>9185.6031112670898</v>
      </c>
      <c r="V77" s="102">
        <v>9072.0190124511719</v>
      </c>
      <c r="W77" s="102">
        <v>9063.4850196838379</v>
      </c>
      <c r="X77" s="102">
        <v>9165.4290466308594</v>
      </c>
      <c r="Y77" s="102">
        <v>9276.3989753723145</v>
      </c>
      <c r="Z77" s="102">
        <v>9171.5640697479248</v>
      </c>
      <c r="AA77" s="102">
        <v>9219.5608367919922</v>
      </c>
      <c r="AB77" s="102">
        <v>9254.8059520721436</v>
      </c>
    </row>
    <row r="78" spans="1:28">
      <c r="A78" s="85" t="s">
        <v>51</v>
      </c>
      <c r="B78" s="74" t="s">
        <v>46</v>
      </c>
      <c r="C78" s="104">
        <v>23950</v>
      </c>
      <c r="D78" s="104">
        <v>24400</v>
      </c>
      <c r="E78" s="104">
        <v>24600</v>
      </c>
      <c r="F78" s="104">
        <v>24510</v>
      </c>
      <c r="G78" s="104">
        <v>24500</v>
      </c>
      <c r="H78" s="104">
        <v>24460</v>
      </c>
      <c r="I78" s="104">
        <v>24570</v>
      </c>
      <c r="J78" s="104">
        <v>24920</v>
      </c>
      <c r="K78" s="104">
        <v>24770</v>
      </c>
      <c r="L78" s="104">
        <v>24490</v>
      </c>
      <c r="M78" s="104">
        <v>24470</v>
      </c>
      <c r="N78" s="104">
        <v>24490</v>
      </c>
      <c r="O78" s="104">
        <v>24150</v>
      </c>
      <c r="P78" s="104">
        <v>24160</v>
      </c>
      <c r="Q78" s="104">
        <v>24330</v>
      </c>
      <c r="R78" s="104">
        <v>24490</v>
      </c>
      <c r="S78" s="104">
        <v>24590</v>
      </c>
      <c r="T78" s="104">
        <v>24590</v>
      </c>
      <c r="U78" s="104">
        <v>24480</v>
      </c>
      <c r="V78" s="104">
        <v>24230</v>
      </c>
      <c r="W78" s="104">
        <v>24220</v>
      </c>
      <c r="X78" s="104">
        <v>23130</v>
      </c>
      <c r="Y78" s="104">
        <v>24230</v>
      </c>
      <c r="Z78" s="104">
        <v>24550</v>
      </c>
      <c r="AA78" s="104">
        <v>24630</v>
      </c>
      <c r="AB78" s="104">
        <v>24660</v>
      </c>
    </row>
    <row r="79" spans="1:28">
      <c r="A79" s="85" t="s">
        <v>52</v>
      </c>
      <c r="B79" s="74" t="s">
        <v>46</v>
      </c>
      <c r="C79" s="102">
        <v>7102</v>
      </c>
      <c r="D79" s="102">
        <v>7268</v>
      </c>
      <c r="E79" s="102">
        <v>7356</v>
      </c>
      <c r="F79" s="102">
        <v>7465</v>
      </c>
      <c r="G79" s="102">
        <v>7713</v>
      </c>
      <c r="H79" s="102">
        <v>7930</v>
      </c>
      <c r="I79" s="102">
        <v>8132</v>
      </c>
      <c r="J79" s="102">
        <v>8323</v>
      </c>
      <c r="K79" s="102">
        <v>7714</v>
      </c>
      <c r="L79" s="103">
        <v>7912</v>
      </c>
      <c r="M79" s="102">
        <v>8292.5</v>
      </c>
      <c r="N79" s="102">
        <v>8488.2000000000007</v>
      </c>
      <c r="O79" s="102">
        <v>8696.4</v>
      </c>
      <c r="P79" s="102">
        <v>8589.5999999999985</v>
      </c>
      <c r="Q79" s="102">
        <v>8804.8999999999978</v>
      </c>
      <c r="R79" s="103">
        <v>8921.7000000000007</v>
      </c>
      <c r="S79" s="102">
        <v>9070</v>
      </c>
      <c r="T79" s="102">
        <v>9156</v>
      </c>
      <c r="U79" s="102">
        <v>9193</v>
      </c>
      <c r="V79" s="102">
        <v>9090</v>
      </c>
      <c r="W79" s="102">
        <v>9236</v>
      </c>
      <c r="X79" s="102">
        <v>9383.0000000000018</v>
      </c>
      <c r="Y79" s="102">
        <v>9509.2000000000007</v>
      </c>
      <c r="Z79" s="102">
        <v>9664.6999893188477</v>
      </c>
      <c r="AA79" s="102">
        <v>9883.3999633789062</v>
      </c>
      <c r="AB79" s="102">
        <v>10078.69999694824</v>
      </c>
    </row>
    <row r="80" spans="1:28">
      <c r="A80" s="75" t="s">
        <v>31</v>
      </c>
      <c r="B80" s="74" t="s">
        <v>46</v>
      </c>
      <c r="C80" s="104" t="s">
        <v>193</v>
      </c>
      <c r="D80" s="104" t="s">
        <v>193</v>
      </c>
      <c r="E80" s="104" t="s">
        <v>193</v>
      </c>
      <c r="F80" s="104" t="s">
        <v>193</v>
      </c>
      <c r="G80" s="104" t="s">
        <v>193</v>
      </c>
      <c r="H80" s="104" t="s">
        <v>193</v>
      </c>
      <c r="I80" s="104" t="s">
        <v>193</v>
      </c>
      <c r="J80" s="104" t="s">
        <v>193</v>
      </c>
      <c r="K80" s="104" t="s">
        <v>193</v>
      </c>
      <c r="L80" s="104" t="s">
        <v>193</v>
      </c>
      <c r="M80" s="104">
        <v>449.22981214523321</v>
      </c>
      <c r="N80" s="104">
        <v>452.04719829559332</v>
      </c>
      <c r="O80" s="104">
        <v>458.33324527740479</v>
      </c>
      <c r="P80" s="104">
        <v>460.81874418258673</v>
      </c>
      <c r="Q80" s="104">
        <v>459.28472423553472</v>
      </c>
      <c r="R80" s="104">
        <v>462.39733076095581</v>
      </c>
      <c r="S80" s="104">
        <v>485.56706666946411</v>
      </c>
      <c r="T80" s="104">
        <v>496.663408279419</v>
      </c>
      <c r="U80" s="104">
        <v>501.17552709579468</v>
      </c>
      <c r="V80" s="104">
        <v>456.34331965446472</v>
      </c>
      <c r="W80" s="104">
        <v>435.53738021850592</v>
      </c>
      <c r="X80" s="104">
        <v>433.57281231880188</v>
      </c>
      <c r="Y80" s="104">
        <v>434.59697294235229</v>
      </c>
      <c r="Z80" s="104">
        <v>438.29448175430298</v>
      </c>
      <c r="AA80" s="104">
        <v>431.58777189254761</v>
      </c>
      <c r="AB80" s="104">
        <v>436.87035059928888</v>
      </c>
    </row>
    <row r="81" spans="1:28">
      <c r="A81" s="85" t="s">
        <v>33</v>
      </c>
      <c r="B81" s="74" t="s">
        <v>46</v>
      </c>
      <c r="C81" s="102">
        <v>53.83111657309999</v>
      </c>
      <c r="D81" s="102">
        <v>57.002584399500002</v>
      </c>
      <c r="E81" s="103">
        <v>60.332210000000003</v>
      </c>
      <c r="F81" s="102">
        <v>59.174460000000003</v>
      </c>
      <c r="G81" s="102">
        <v>60.042870000000001</v>
      </c>
      <c r="H81" s="102">
        <v>57.118949999999998</v>
      </c>
      <c r="I81" s="102">
        <v>59.88344</v>
      </c>
      <c r="J81" s="102">
        <v>62.931870000000004</v>
      </c>
      <c r="K81" s="102">
        <v>63.726779999999991</v>
      </c>
      <c r="L81" s="102">
        <v>68.511380000000003</v>
      </c>
      <c r="M81" s="102">
        <v>70.819440066814423</v>
      </c>
      <c r="N81" s="102">
        <v>73.92619127035141</v>
      </c>
      <c r="O81" s="103">
        <v>75.240899920463562</v>
      </c>
      <c r="P81" s="103">
        <v>75.597450971603394</v>
      </c>
      <c r="Q81" s="102">
        <v>77.21183180809021</v>
      </c>
      <c r="R81" s="102">
        <v>80.859279900789261</v>
      </c>
      <c r="S81" s="102">
        <v>84.158420622348785</v>
      </c>
      <c r="T81" s="102">
        <v>89.096388161182404</v>
      </c>
      <c r="U81" s="102">
        <v>86.565519392490387</v>
      </c>
      <c r="V81" s="102">
        <v>92.583748936653137</v>
      </c>
      <c r="W81" s="102">
        <v>95.100213289260864</v>
      </c>
      <c r="X81" s="102">
        <v>96.670739948749542</v>
      </c>
      <c r="Y81" s="102">
        <v>103.3521456718445</v>
      </c>
      <c r="Z81" s="102">
        <v>104.5444526672363</v>
      </c>
      <c r="AA81" s="102">
        <v>108.81162309646611</v>
      </c>
      <c r="AB81" s="102">
        <v>115.4256217479706</v>
      </c>
    </row>
    <row r="82" spans="1:28">
      <c r="A82" s="85" t="s">
        <v>53</v>
      </c>
      <c r="B82" s="74" t="s">
        <v>46</v>
      </c>
      <c r="C82" s="104" t="s">
        <v>193</v>
      </c>
      <c r="D82" s="104">
        <v>8626.5001678466797</v>
      </c>
      <c r="E82" s="105">
        <v>8994.3999481201172</v>
      </c>
      <c r="F82" s="104">
        <v>9391.0000610351562</v>
      </c>
      <c r="G82" s="105">
        <v>9714.4999694824219</v>
      </c>
      <c r="H82" s="104">
        <v>10056.299926757811</v>
      </c>
      <c r="I82" s="104">
        <v>10602.900085449221</v>
      </c>
      <c r="J82" s="104">
        <v>11530.800018310551</v>
      </c>
      <c r="K82" s="104">
        <v>11840.400085449221</v>
      </c>
      <c r="L82" s="104">
        <v>11910.799957275391</v>
      </c>
      <c r="M82" s="105">
        <v>12499.700042724609</v>
      </c>
      <c r="N82" s="104">
        <v>12516.19995117188</v>
      </c>
      <c r="O82" s="104">
        <v>12960.699890136721</v>
      </c>
      <c r="P82" s="104">
        <v>12959.499908447269</v>
      </c>
      <c r="Q82" s="104">
        <v>13862.700012207029</v>
      </c>
      <c r="R82" s="104">
        <v>14772.941009521481</v>
      </c>
      <c r="S82" s="104">
        <v>15451.507904052731</v>
      </c>
      <c r="T82" s="104">
        <v>15949.16217041016</v>
      </c>
      <c r="U82" s="104">
        <v>16388.171905517582</v>
      </c>
      <c r="V82" s="104">
        <v>16222.691070556641</v>
      </c>
      <c r="W82" s="104">
        <v>16889.373413085941</v>
      </c>
      <c r="X82" s="104">
        <v>16924.21832275391</v>
      </c>
      <c r="Y82" s="104">
        <v>18062.77630615234</v>
      </c>
      <c r="Z82" s="104">
        <v>18268.945068359379</v>
      </c>
      <c r="AA82" s="104">
        <v>18021.770812988281</v>
      </c>
      <c r="AB82" s="104">
        <v>18298.901977539059</v>
      </c>
    </row>
    <row r="83" spans="1:28">
      <c r="A83" s="85" t="s">
        <v>36</v>
      </c>
      <c r="B83" s="74" t="s">
        <v>46</v>
      </c>
      <c r="C83" s="102">
        <v>2407</v>
      </c>
      <c r="D83" s="102">
        <v>2518</v>
      </c>
      <c r="E83" s="102">
        <v>2598</v>
      </c>
      <c r="F83" s="102">
        <v>2667</v>
      </c>
      <c r="G83" s="102">
        <v>2714</v>
      </c>
      <c r="H83" s="102">
        <v>2788</v>
      </c>
      <c r="I83" s="102">
        <v>2852</v>
      </c>
      <c r="J83" s="102">
        <v>2991</v>
      </c>
      <c r="K83" s="102">
        <v>3097</v>
      </c>
      <c r="L83" s="102">
        <v>3216</v>
      </c>
      <c r="M83" s="102">
        <v>3321</v>
      </c>
      <c r="N83" s="102">
        <v>3379</v>
      </c>
      <c r="O83" s="102">
        <v>3458</v>
      </c>
      <c r="P83" s="102">
        <v>3422</v>
      </c>
      <c r="Q83" s="102">
        <v>3435</v>
      </c>
      <c r="R83" s="102">
        <v>3479</v>
      </c>
      <c r="S83" s="102">
        <v>3554</v>
      </c>
      <c r="T83" s="102">
        <v>3675</v>
      </c>
      <c r="U83" s="102">
        <v>3784</v>
      </c>
      <c r="V83" s="102">
        <v>3812</v>
      </c>
      <c r="W83" s="102">
        <v>3805</v>
      </c>
      <c r="X83" s="102">
        <v>3829</v>
      </c>
      <c r="Y83" s="102">
        <v>3853.0790000000002</v>
      </c>
      <c r="Z83" s="102">
        <v>3832.684951782227</v>
      </c>
      <c r="AA83" s="102">
        <v>3777.5946350097661</v>
      </c>
      <c r="AB83" s="102">
        <v>3779.108016967773</v>
      </c>
    </row>
    <row r="84" spans="1:28">
      <c r="A84" s="85" t="s">
        <v>54</v>
      </c>
      <c r="B84" s="74" t="s">
        <v>46</v>
      </c>
      <c r="C84" s="104">
        <v>663.89999866485596</v>
      </c>
      <c r="D84" s="104">
        <v>659.49999713897705</v>
      </c>
      <c r="E84" s="104">
        <v>664.20001029968262</v>
      </c>
      <c r="F84" s="104">
        <v>676.70000267028809</v>
      </c>
      <c r="G84" s="104">
        <v>707.50000953674316</v>
      </c>
      <c r="H84" s="104">
        <v>740.10000228881836</v>
      </c>
      <c r="I84" s="104">
        <v>771.40000152587891</v>
      </c>
      <c r="J84" s="104">
        <v>775.89999580383301</v>
      </c>
      <c r="K84" s="105">
        <v>775.49999809265137</v>
      </c>
      <c r="L84" s="104">
        <v>793.10000801086426</v>
      </c>
      <c r="M84" s="104">
        <v>807.40000534057617</v>
      </c>
      <c r="N84" s="104">
        <v>831.9999885559082</v>
      </c>
      <c r="O84" s="104">
        <v>856.40000152587891</v>
      </c>
      <c r="P84" s="104">
        <v>882.50000762939453</v>
      </c>
      <c r="Q84" s="104">
        <v>908.40000152587891</v>
      </c>
      <c r="R84" s="104">
        <v>941.90000534057617</v>
      </c>
      <c r="S84" s="104">
        <v>962.99999618530273</v>
      </c>
      <c r="T84" s="104">
        <v>981.70000457763672</v>
      </c>
      <c r="U84" s="104">
        <v>989.59999847412109</v>
      </c>
      <c r="V84" s="104">
        <v>979.60001754760742</v>
      </c>
      <c r="W84" s="104">
        <v>977.99999237060547</v>
      </c>
      <c r="X84" s="104">
        <v>991.59999084472656</v>
      </c>
      <c r="Y84" s="104">
        <v>989.20001220703125</v>
      </c>
      <c r="Z84" s="104">
        <v>1006.899982452393</v>
      </c>
      <c r="AA84" s="104">
        <v>1038.099990844727</v>
      </c>
      <c r="AB84" s="104">
        <v>1056.2999954223631</v>
      </c>
    </row>
    <row r="85" spans="1:28">
      <c r="A85" s="85" t="s">
        <v>55</v>
      </c>
      <c r="B85" s="74" t="s">
        <v>46</v>
      </c>
      <c r="C85" s="102">
        <v>888</v>
      </c>
      <c r="D85" s="102">
        <v>891</v>
      </c>
      <c r="E85" s="102">
        <v>894</v>
      </c>
      <c r="F85" s="102">
        <v>897</v>
      </c>
      <c r="G85" s="102">
        <v>913</v>
      </c>
      <c r="H85" s="103">
        <v>935.1</v>
      </c>
      <c r="I85" s="103">
        <v>964.1</v>
      </c>
      <c r="J85" s="102">
        <v>995</v>
      </c>
      <c r="K85" s="102">
        <v>1022</v>
      </c>
      <c r="L85" s="102">
        <v>1033</v>
      </c>
      <c r="M85" s="102">
        <v>1043</v>
      </c>
      <c r="N85" s="102">
        <v>1048</v>
      </c>
      <c r="O85" s="102">
        <v>1058</v>
      </c>
      <c r="P85" s="102">
        <v>1051</v>
      </c>
      <c r="Q85" s="102">
        <v>1057</v>
      </c>
      <c r="R85" s="102">
        <v>1058.674</v>
      </c>
      <c r="S85" s="102">
        <v>1093.7</v>
      </c>
      <c r="T85" s="102">
        <v>1133.0999999999999</v>
      </c>
      <c r="U85" s="102">
        <v>1168.7</v>
      </c>
      <c r="V85" s="102">
        <v>1166</v>
      </c>
      <c r="W85" s="102">
        <v>1160.0999999999999</v>
      </c>
      <c r="X85" s="102">
        <v>1174.7</v>
      </c>
      <c r="Y85" s="102">
        <v>1192</v>
      </c>
      <c r="Z85" s="102">
        <v>1199.5999946594241</v>
      </c>
      <c r="AA85" s="102">
        <v>1211.2000007629399</v>
      </c>
      <c r="AB85" s="102">
        <v>1213.1000099182129</v>
      </c>
    </row>
    <row r="86" spans="1:28">
      <c r="A86" s="85" t="s">
        <v>38</v>
      </c>
      <c r="B86" s="74" t="s">
        <v>46</v>
      </c>
      <c r="C86" s="104" t="s">
        <v>193</v>
      </c>
      <c r="D86" s="104" t="s">
        <v>193</v>
      </c>
      <c r="E86" s="105">
        <v>6578.5</v>
      </c>
      <c r="F86" s="104">
        <v>6457.75</v>
      </c>
      <c r="G86" s="104">
        <v>6408.5</v>
      </c>
      <c r="H86" s="104">
        <v>6465</v>
      </c>
      <c r="I86" s="104">
        <v>6520.2222222222208</v>
      </c>
      <c r="J86" s="104">
        <v>6567.9722222222226</v>
      </c>
      <c r="K86" s="104">
        <v>6653.6590957641602</v>
      </c>
      <c r="L86" s="105">
        <v>6597</v>
      </c>
      <c r="M86" s="105">
        <v>6372</v>
      </c>
      <c r="N86" s="104">
        <v>6265</v>
      </c>
      <c r="O86" s="105">
        <v>6112.6</v>
      </c>
      <c r="P86" s="104">
        <v>6047</v>
      </c>
      <c r="Q86" s="104">
        <v>6098.2999999999993</v>
      </c>
      <c r="R86" s="104">
        <v>6183.3</v>
      </c>
      <c r="S86" s="104">
        <v>6411.1</v>
      </c>
      <c r="T86" s="104">
        <v>6738.1</v>
      </c>
      <c r="U86" s="104">
        <v>6984.4999999999991</v>
      </c>
      <c r="V86" s="104">
        <v>7052</v>
      </c>
      <c r="W86" s="104">
        <v>6815.2</v>
      </c>
      <c r="X86" s="104">
        <v>6816.8</v>
      </c>
      <c r="Y86" s="104">
        <v>6842.6</v>
      </c>
      <c r="Z86" s="104">
        <v>6827.8999671936044</v>
      </c>
      <c r="AA86" s="104">
        <v>6984.199987411499</v>
      </c>
      <c r="AB86" s="104">
        <v>7120.9152793884277</v>
      </c>
    </row>
    <row r="87" spans="1:28">
      <c r="A87" s="85" t="s">
        <v>56</v>
      </c>
      <c r="B87" s="74" t="s">
        <v>46</v>
      </c>
      <c r="C87" s="102">
        <v>1910.1</v>
      </c>
      <c r="D87" s="103">
        <v>2003.8</v>
      </c>
      <c r="E87" s="102">
        <v>1926.2</v>
      </c>
      <c r="F87" s="102">
        <v>1901.9</v>
      </c>
      <c r="G87" s="102">
        <v>1899.6</v>
      </c>
      <c r="H87" s="102">
        <v>1887.9</v>
      </c>
      <c r="I87" s="102">
        <v>1893.9</v>
      </c>
      <c r="J87" s="103">
        <v>1927</v>
      </c>
      <c r="K87" s="103">
        <v>2037.2999725341799</v>
      </c>
      <c r="L87" s="102">
        <v>2091.7000045776372</v>
      </c>
      <c r="M87" s="102">
        <v>2140.799999237061</v>
      </c>
      <c r="N87" s="102">
        <v>2177.099967956543</v>
      </c>
      <c r="O87" s="102">
        <v>2187.1000213623051</v>
      </c>
      <c r="P87" s="102">
        <v>2191.499977111816</v>
      </c>
      <c r="Q87" s="102">
        <v>2196.5000038146968</v>
      </c>
      <c r="R87" s="102">
        <v>2201.1999702453609</v>
      </c>
      <c r="S87" s="102">
        <v>2212.8000106811519</v>
      </c>
      <c r="T87" s="102">
        <v>2216.799976348877</v>
      </c>
      <c r="U87" s="102">
        <v>2243.200008392334</v>
      </c>
      <c r="V87" s="102">
        <v>2208.9000015258789</v>
      </c>
      <c r="W87" s="102">
        <v>2186.7000179290771</v>
      </c>
      <c r="X87" s="102">
        <v>2147.399967193604</v>
      </c>
      <c r="Y87" s="102">
        <v>2078.899995803833</v>
      </c>
      <c r="Z87" s="102">
        <v>2041.8000135421751</v>
      </c>
      <c r="AA87" s="102">
        <v>2090.7999753952031</v>
      </c>
      <c r="AB87" s="102">
        <v>2127.1000032424931</v>
      </c>
    </row>
    <row r="88" spans="1:28">
      <c r="A88" s="85" t="s">
        <v>57</v>
      </c>
      <c r="B88" s="74" t="s">
        <v>46</v>
      </c>
      <c r="C88" s="104" t="s">
        <v>193</v>
      </c>
      <c r="D88" s="104" t="s">
        <v>193</v>
      </c>
      <c r="E88" s="104" t="s">
        <v>193</v>
      </c>
      <c r="F88" s="104" t="s">
        <v>193</v>
      </c>
      <c r="G88" s="104">
        <v>934.2</v>
      </c>
      <c r="H88" s="104">
        <v>950.50000000000011</v>
      </c>
      <c r="I88" s="104">
        <v>988.6</v>
      </c>
      <c r="J88" s="105">
        <v>986.10000000000025</v>
      </c>
      <c r="K88" s="104">
        <v>985.09999999999991</v>
      </c>
      <c r="L88" s="105">
        <v>966.5</v>
      </c>
      <c r="M88" s="104">
        <v>962.89999999999986</v>
      </c>
      <c r="N88" s="104">
        <v>976.30000000000018</v>
      </c>
      <c r="O88" s="105">
        <v>969.30000000000007</v>
      </c>
      <c r="P88" s="104">
        <v>984.90000000000009</v>
      </c>
      <c r="Q88" s="104">
        <v>973.7</v>
      </c>
      <c r="R88" s="104">
        <v>979.99999999999989</v>
      </c>
      <c r="S88" s="104">
        <v>1007.7</v>
      </c>
      <c r="T88" s="104">
        <v>1031.876</v>
      </c>
      <c r="U88" s="104">
        <v>1066.2650000000001</v>
      </c>
      <c r="V88" s="104">
        <v>1035.693</v>
      </c>
      <c r="W88" s="104">
        <v>1028.73125</v>
      </c>
      <c r="X88" s="104">
        <v>1018.387225151062</v>
      </c>
      <c r="Y88" s="104">
        <v>1020.849988698959</v>
      </c>
      <c r="Z88" s="104">
        <v>1029.393007516861</v>
      </c>
      <c r="AA88" s="104">
        <v>1041.375997066498</v>
      </c>
      <c r="AB88" s="104">
        <v>1067.6070094108579</v>
      </c>
    </row>
    <row r="89" spans="1:28">
      <c r="A89" s="75" t="s">
        <v>40</v>
      </c>
      <c r="B89" s="74" t="s">
        <v>46</v>
      </c>
      <c r="C89" s="102" t="s">
        <v>193</v>
      </c>
      <c r="D89" s="102" t="s">
        <v>193</v>
      </c>
      <c r="E89" s="102" t="s">
        <v>193</v>
      </c>
      <c r="F89" s="102" t="s">
        <v>193</v>
      </c>
      <c r="G89" s="102" t="s">
        <v>193</v>
      </c>
      <c r="H89" s="102" t="s">
        <v>193</v>
      </c>
      <c r="I89" s="102" t="s">
        <v>193</v>
      </c>
      <c r="J89" s="102" t="s">
        <v>193</v>
      </c>
      <c r="K89" s="102" t="s">
        <v>193</v>
      </c>
      <c r="L89" s="102" t="s">
        <v>193</v>
      </c>
      <c r="M89" s="102">
        <v>402.52461338043207</v>
      </c>
      <c r="N89" s="102">
        <v>406.1042366027832</v>
      </c>
      <c r="O89" s="102">
        <v>405.03621196746832</v>
      </c>
      <c r="P89" s="102">
        <v>399.58977842330933</v>
      </c>
      <c r="Q89" s="102">
        <v>418.96306705474848</v>
      </c>
      <c r="R89" s="102">
        <v>423.01474332809448</v>
      </c>
      <c r="S89" s="102">
        <v>427.07016611099237</v>
      </c>
      <c r="T89" s="102">
        <v>432.43893337249762</v>
      </c>
      <c r="U89" s="102">
        <v>443.36994695663452</v>
      </c>
      <c r="V89" s="102">
        <v>438.60283184051508</v>
      </c>
      <c r="W89" s="102">
        <v>432.12167263031012</v>
      </c>
      <c r="X89" s="102">
        <v>420.26161766052252</v>
      </c>
      <c r="Y89" s="102">
        <v>416.27598404884338</v>
      </c>
      <c r="Z89" s="102">
        <v>403.79991865158081</v>
      </c>
      <c r="AA89" s="102">
        <v>406.57567310333252</v>
      </c>
      <c r="AB89" s="102">
        <v>409.908525466919</v>
      </c>
    </row>
    <row r="90" spans="1:28">
      <c r="A90" s="85" t="s">
        <v>27</v>
      </c>
      <c r="B90" s="74" t="s">
        <v>46</v>
      </c>
      <c r="C90" s="104">
        <v>4010.3</v>
      </c>
      <c r="D90" s="105">
        <v>4124.3999999999996</v>
      </c>
      <c r="E90" s="104">
        <v>4148.3</v>
      </c>
      <c r="F90" s="104">
        <v>4053.7</v>
      </c>
      <c r="G90" s="104">
        <v>4075.4</v>
      </c>
      <c r="H90" s="105">
        <v>4227.8999999999996</v>
      </c>
      <c r="I90" s="104">
        <v>4411.3</v>
      </c>
      <c r="J90" s="104">
        <v>4619.3999999999996</v>
      </c>
      <c r="K90" s="105">
        <v>4810.6000000000004</v>
      </c>
      <c r="L90" s="105">
        <v>5174.3</v>
      </c>
      <c r="M90" s="105">
        <v>5597.6</v>
      </c>
      <c r="N90" s="104">
        <v>5882.4999999999991</v>
      </c>
      <c r="O90" s="104">
        <v>6347.7600402832031</v>
      </c>
      <c r="P90" s="104">
        <v>6723.6999969482422</v>
      </c>
      <c r="Q90" s="105">
        <v>7115.3201522827148</v>
      </c>
      <c r="R90" s="104">
        <v>7677.2099456787109</v>
      </c>
      <c r="S90" s="104">
        <v>8085.1300354003906</v>
      </c>
      <c r="T90" s="104">
        <v>8468.8600616455078</v>
      </c>
      <c r="U90" s="105">
        <v>8608.3700256347656</v>
      </c>
      <c r="V90" s="105">
        <v>8314.1801528930664</v>
      </c>
      <c r="W90" s="104">
        <v>8236.1701431274414</v>
      </c>
      <c r="X90" s="104">
        <v>8202.8399467468262</v>
      </c>
      <c r="Y90" s="104">
        <v>7956.580078125</v>
      </c>
      <c r="Z90" s="104">
        <v>7764.6900863647461</v>
      </c>
      <c r="AA90" s="104">
        <v>7846.7999649047852</v>
      </c>
      <c r="AB90" s="104">
        <v>8041.4700298309326</v>
      </c>
    </row>
    <row r="91" spans="1:28">
      <c r="A91" s="85" t="s">
        <v>43</v>
      </c>
      <c r="B91" s="74" t="s">
        <v>46</v>
      </c>
      <c r="C91" s="102">
        <v>2151</v>
      </c>
      <c r="D91" s="102">
        <v>2119</v>
      </c>
      <c r="E91" s="102">
        <v>2045</v>
      </c>
      <c r="F91" s="103">
        <v>1938</v>
      </c>
      <c r="G91" s="102">
        <v>1911</v>
      </c>
      <c r="H91" s="102">
        <v>1926</v>
      </c>
      <c r="I91" s="102">
        <v>1906</v>
      </c>
      <c r="J91" s="102">
        <v>1881</v>
      </c>
      <c r="K91" s="102">
        <v>1901</v>
      </c>
      <c r="L91" s="102">
        <v>1946</v>
      </c>
      <c r="M91" s="102">
        <v>1991</v>
      </c>
      <c r="N91" s="102">
        <v>2036</v>
      </c>
      <c r="O91" s="102">
        <v>2047</v>
      </c>
      <c r="P91" s="102">
        <v>2043</v>
      </c>
      <c r="Q91" s="103">
        <v>2026.8</v>
      </c>
      <c r="R91" s="102">
        <v>2038.3</v>
      </c>
      <c r="S91" s="102">
        <v>2067.1999999999998</v>
      </c>
      <c r="T91" s="102">
        <v>2120.04</v>
      </c>
      <c r="U91" s="102">
        <v>2136.6</v>
      </c>
      <c r="V91" s="102">
        <v>2100.13</v>
      </c>
      <c r="W91" s="102">
        <v>2091.3000000000002</v>
      </c>
      <c r="X91" s="102">
        <v>2142.4</v>
      </c>
      <c r="Y91" s="102">
        <v>2158.9</v>
      </c>
      <c r="Z91" s="102">
        <v>2180.1000137329102</v>
      </c>
      <c r="AA91" s="102">
        <v>2205.6999893188481</v>
      </c>
      <c r="AB91" s="102">
        <v>2239.3000335693359</v>
      </c>
    </row>
    <row r="92" spans="1:28">
      <c r="A92" s="85" t="s">
        <v>58</v>
      </c>
      <c r="B92" s="74" t="s">
        <v>46</v>
      </c>
      <c r="C92" s="104" t="s">
        <v>193</v>
      </c>
      <c r="D92" s="104">
        <v>1539.791988372803</v>
      </c>
      <c r="E92" s="104">
        <v>1561.042991638184</v>
      </c>
      <c r="F92" s="104">
        <v>1557.2379951477051</v>
      </c>
      <c r="G92" s="104">
        <v>1555.2150001525879</v>
      </c>
      <c r="H92" s="104">
        <v>1568.090015411377</v>
      </c>
      <c r="I92" s="104">
        <v>1600.5110244750981</v>
      </c>
      <c r="J92" s="104">
        <v>1612.3530006408689</v>
      </c>
      <c r="K92" s="104">
        <v>1645.2469863891599</v>
      </c>
      <c r="L92" s="104">
        <v>1665.115989685059</v>
      </c>
      <c r="M92" s="104">
        <v>1666.782005310059</v>
      </c>
      <c r="N92" s="104">
        <v>1709.7040252685549</v>
      </c>
      <c r="O92" s="104">
        <v>1748.6939964294429</v>
      </c>
      <c r="P92" s="104">
        <v>1746.981994628906</v>
      </c>
      <c r="Q92" s="104">
        <v>1752.217994689941</v>
      </c>
      <c r="R92" s="104">
        <v>1769.1509780883789</v>
      </c>
      <c r="S92" s="104">
        <v>1799.63501739502</v>
      </c>
      <c r="T92" s="104">
        <v>1822.7119903564451</v>
      </c>
      <c r="U92" s="104">
        <v>1892.776992797852</v>
      </c>
      <c r="V92" s="104">
        <v>1914.4580230712891</v>
      </c>
      <c r="W92" s="104">
        <v>1906.067024230957</v>
      </c>
      <c r="X92" s="104">
        <v>1940.541999816895</v>
      </c>
      <c r="Y92" s="104">
        <v>1961.344993591309</v>
      </c>
      <c r="Z92" s="104">
        <v>1997.6160202026369</v>
      </c>
      <c r="AA92" s="104">
        <v>2035.980003356934</v>
      </c>
      <c r="AB92" s="104">
        <v>2076.8469924926758</v>
      </c>
    </row>
    <row r="93" spans="1:28">
      <c r="A93" s="85" t="s">
        <v>59</v>
      </c>
      <c r="B93" s="74" t="s">
        <v>46</v>
      </c>
      <c r="C93" s="102">
        <v>5524</v>
      </c>
      <c r="D93" s="102">
        <v>5772</v>
      </c>
      <c r="E93" s="102">
        <v>5637</v>
      </c>
      <c r="F93" s="102">
        <v>4677</v>
      </c>
      <c r="G93" s="102">
        <v>5660</v>
      </c>
      <c r="H93" s="102">
        <v>5775</v>
      </c>
      <c r="I93" s="102">
        <v>5927</v>
      </c>
      <c r="J93" s="102">
        <v>5604</v>
      </c>
      <c r="K93" s="102">
        <v>5847</v>
      </c>
      <c r="L93" s="102">
        <v>6047</v>
      </c>
      <c r="M93" s="103">
        <v>5579</v>
      </c>
      <c r="N93" s="102">
        <v>5718</v>
      </c>
      <c r="O93" s="102">
        <v>5880</v>
      </c>
      <c r="P93" s="102">
        <v>5668</v>
      </c>
      <c r="Q93" s="102">
        <v>4862</v>
      </c>
      <c r="R93" s="102">
        <v>4941</v>
      </c>
      <c r="S93" s="102">
        <v>5109</v>
      </c>
      <c r="T93" s="102">
        <v>5205</v>
      </c>
      <c r="U93" s="102">
        <v>5440</v>
      </c>
      <c r="V93" s="102">
        <v>5708</v>
      </c>
      <c r="W93" s="102">
        <v>6259</v>
      </c>
      <c r="X93" s="102">
        <v>6782</v>
      </c>
      <c r="Y93" s="102">
        <v>7119</v>
      </c>
      <c r="Z93" s="102">
        <v>7452</v>
      </c>
      <c r="AA93" s="102">
        <v>7508</v>
      </c>
      <c r="AB93" s="102">
        <v>7854</v>
      </c>
    </row>
    <row r="94" spans="1:28">
      <c r="A94" s="85" t="s">
        <v>60</v>
      </c>
      <c r="B94" s="74" t="s">
        <v>46</v>
      </c>
      <c r="C94" s="104">
        <v>11417.54</v>
      </c>
      <c r="D94" s="104">
        <v>11349</v>
      </c>
      <c r="E94" s="104">
        <v>11315</v>
      </c>
      <c r="F94" s="105">
        <v>11297</v>
      </c>
      <c r="G94" s="104">
        <v>11372</v>
      </c>
      <c r="H94" s="104">
        <v>11459</v>
      </c>
      <c r="I94" s="104">
        <v>11649</v>
      </c>
      <c r="J94" s="104">
        <v>11837</v>
      </c>
      <c r="K94" s="104">
        <v>11923</v>
      </c>
      <c r="L94" s="104">
        <v>12117</v>
      </c>
      <c r="M94" s="104">
        <v>12298</v>
      </c>
      <c r="N94" s="104">
        <v>12463</v>
      </c>
      <c r="O94" s="104">
        <v>12649.2880859375</v>
      </c>
      <c r="P94" s="104">
        <v>12714.60302734375</v>
      </c>
      <c r="Q94" s="104">
        <v>12864.297973632811</v>
      </c>
      <c r="R94" s="104">
        <v>13029.611022949221</v>
      </c>
      <c r="S94" s="104">
        <v>13197.582885742189</v>
      </c>
      <c r="T94" s="104">
        <v>13225.02496337891</v>
      </c>
      <c r="U94" s="104">
        <v>13429.35882568359</v>
      </c>
      <c r="V94" s="104">
        <v>13246.51214599609</v>
      </c>
      <c r="W94" s="104">
        <v>13273.78900146484</v>
      </c>
      <c r="X94" s="104">
        <v>13332.545043945311</v>
      </c>
      <c r="Y94" s="104">
        <v>13399.909973144529</v>
      </c>
      <c r="Z94" s="104">
        <v>13576.05316162109</v>
      </c>
      <c r="AA94" s="104">
        <v>13864.32202148438</v>
      </c>
      <c r="AB94" s="104">
        <v>14052.58502197266</v>
      </c>
    </row>
    <row r="95" spans="1:28">
      <c r="A95" s="85" t="s">
        <v>61</v>
      </c>
      <c r="B95" s="74" t="s">
        <v>46</v>
      </c>
      <c r="C95" s="102">
        <v>52253</v>
      </c>
      <c r="D95" s="102">
        <v>52056</v>
      </c>
      <c r="E95" s="102">
        <v>52652</v>
      </c>
      <c r="F95" s="102">
        <v>53497</v>
      </c>
      <c r="G95" s="103">
        <v>55020</v>
      </c>
      <c r="H95" s="102">
        <v>55963</v>
      </c>
      <c r="I95" s="102">
        <v>56983</v>
      </c>
      <c r="J95" s="102">
        <v>58342</v>
      </c>
      <c r="K95" s="102">
        <v>59218</v>
      </c>
      <c r="L95" s="102">
        <v>60423</v>
      </c>
      <c r="M95" s="103">
        <v>61813</v>
      </c>
      <c r="N95" s="102">
        <v>61922</v>
      </c>
      <c r="O95" s="102">
        <v>61732</v>
      </c>
      <c r="P95" s="102">
        <v>62380</v>
      </c>
      <c r="Q95" s="102">
        <v>62591</v>
      </c>
      <c r="R95" s="102">
        <v>63517</v>
      </c>
      <c r="S95" s="102">
        <v>64609</v>
      </c>
      <c r="T95" s="102">
        <v>65258</v>
      </c>
      <c r="U95" s="102">
        <v>65179</v>
      </c>
      <c r="V95" s="102">
        <v>63451</v>
      </c>
      <c r="W95" s="102">
        <v>62875</v>
      </c>
      <c r="X95" s="102">
        <v>62661</v>
      </c>
      <c r="Y95" s="102">
        <v>63745</v>
      </c>
      <c r="Z95" s="102">
        <v>64151</v>
      </c>
      <c r="AA95" s="102">
        <v>65019</v>
      </c>
      <c r="AB95" s="102">
        <v>65898</v>
      </c>
    </row>
    <row r="96" spans="1:28">
      <c r="A96" s="85" t="s">
        <v>254</v>
      </c>
      <c r="B96" s="74" t="s">
        <v>46</v>
      </c>
      <c r="C96" s="104">
        <v>155533.69371976759</v>
      </c>
      <c r="D96" s="104">
        <v>171073.60764425149</v>
      </c>
      <c r="E96" s="104">
        <v>180378.30991913599</v>
      </c>
      <c r="F96" s="104">
        <v>181942.9007053769</v>
      </c>
      <c r="G96" s="104">
        <v>187738.94109211719</v>
      </c>
      <c r="H96" s="104">
        <v>190892.17092855851</v>
      </c>
      <c r="I96" s="104">
        <v>195626.44367155791</v>
      </c>
      <c r="J96" s="104">
        <v>199178.47650198129</v>
      </c>
      <c r="K96" s="104">
        <v>201694.0719195618</v>
      </c>
      <c r="L96" s="104">
        <v>204950.7496115159</v>
      </c>
      <c r="M96" s="104">
        <v>209055.01154127819</v>
      </c>
      <c r="N96" s="104">
        <v>211095.92171729909</v>
      </c>
      <c r="O96" s="104">
        <v>212886.4222494862</v>
      </c>
      <c r="P96" s="104">
        <v>214776.94999615481</v>
      </c>
      <c r="Q96" s="104">
        <v>217010.41565918631</v>
      </c>
      <c r="R96" s="104">
        <v>221141.2696708806</v>
      </c>
      <c r="S96" s="104">
        <v>225820.0540046411</v>
      </c>
      <c r="T96" s="104">
        <v>229672.5291807981</v>
      </c>
      <c r="U96" s="104">
        <v>232310.5509689145</v>
      </c>
      <c r="V96" s="104">
        <v>229791.96552775861</v>
      </c>
      <c r="W96" s="104">
        <v>230760.80026655609</v>
      </c>
      <c r="X96" s="104">
        <v>230771.6542656293</v>
      </c>
      <c r="Y96" s="104">
        <v>234882.70431910481</v>
      </c>
      <c r="Z96" s="104">
        <v>236745.35570645329</v>
      </c>
      <c r="AA96" s="104">
        <v>239283.34042835241</v>
      </c>
      <c r="AB96" s="104">
        <v>242320.09274315831</v>
      </c>
    </row>
    <row r="97" spans="1:28">
      <c r="A97" s="75" t="s">
        <v>508</v>
      </c>
      <c r="B97" s="74" t="s">
        <v>46</v>
      </c>
      <c r="C97" s="102">
        <v>55531.866721468992</v>
      </c>
      <c r="D97" s="102">
        <v>60195.740502077773</v>
      </c>
      <c r="E97" s="102">
        <v>68318.151985908509</v>
      </c>
      <c r="F97" s="102">
        <v>69468.941658791824</v>
      </c>
      <c r="G97" s="102">
        <v>71847.305085967862</v>
      </c>
      <c r="H97" s="102">
        <v>73026.518006912302</v>
      </c>
      <c r="I97" s="102">
        <v>73886.369559894083</v>
      </c>
      <c r="J97" s="102">
        <v>74644.680496488101</v>
      </c>
      <c r="K97" s="102">
        <v>76081.884843527223</v>
      </c>
      <c r="L97" s="102">
        <v>77605.853661961519</v>
      </c>
      <c r="M97" s="102">
        <v>79417.109457690502</v>
      </c>
      <c r="N97" s="102">
        <v>80690.698786665525</v>
      </c>
      <c r="O97" s="102">
        <v>81817.658237935291</v>
      </c>
      <c r="P97" s="102">
        <v>82935.274152816768</v>
      </c>
      <c r="Q97" s="102">
        <v>84152.216610693926</v>
      </c>
      <c r="R97" s="102">
        <v>85640.520619565257</v>
      </c>
      <c r="S97" s="102">
        <v>87595.543140566355</v>
      </c>
      <c r="T97" s="102">
        <v>89516.299099834927</v>
      </c>
      <c r="U97" s="102">
        <v>91125.396079876416</v>
      </c>
      <c r="V97" s="102">
        <v>90458.881429583547</v>
      </c>
      <c r="W97" s="102">
        <v>90210.212921729093</v>
      </c>
      <c r="X97" s="102">
        <v>90387.150876408094</v>
      </c>
      <c r="Y97" s="102">
        <v>90403.222397977835</v>
      </c>
      <c r="Z97" s="102">
        <v>90509.506291627884</v>
      </c>
      <c r="AA97" s="102">
        <v>91801.528620243073</v>
      </c>
      <c r="AB97" s="102">
        <v>92834.318783521652</v>
      </c>
    </row>
    <row r="98" spans="1:28">
      <c r="A98" s="75" t="s">
        <v>509</v>
      </c>
      <c r="B98" s="74" t="s">
        <v>46</v>
      </c>
      <c r="C98" s="104">
        <v>55145.279717761099</v>
      </c>
      <c r="D98" s="104">
        <v>59822.164503771492</v>
      </c>
      <c r="E98" s="104">
        <v>59552.076000000001</v>
      </c>
      <c r="F98" s="104">
        <v>58848.84721</v>
      </c>
      <c r="G98" s="104">
        <v>60370.801010000003</v>
      </c>
      <c r="H98" s="104">
        <v>61095.088220000012</v>
      </c>
      <c r="I98" s="104">
        <v>61889.144630000003</v>
      </c>
      <c r="J98" s="104">
        <v>62629.558990000012</v>
      </c>
      <c r="K98" s="104">
        <v>63948.977440626833</v>
      </c>
      <c r="L98" s="104">
        <v>65552.811073242498</v>
      </c>
      <c r="M98" s="104">
        <v>67174.792203967576</v>
      </c>
      <c r="N98" s="104">
        <v>68517.920940614233</v>
      </c>
      <c r="O98" s="104">
        <v>69785.250310214047</v>
      </c>
      <c r="P98" s="104">
        <v>70944.72963715934</v>
      </c>
      <c r="Q98" s="104">
        <v>72116.562816190708</v>
      </c>
      <c r="R98" s="104">
        <v>73476.817526894796</v>
      </c>
      <c r="S98" s="104">
        <v>75109.379912626755</v>
      </c>
      <c r="T98" s="104">
        <v>76656.640794136532</v>
      </c>
      <c r="U98" s="104">
        <v>77965.123598730555</v>
      </c>
      <c r="V98" s="104">
        <v>77392.703269963269</v>
      </c>
      <c r="W98" s="104">
        <v>77436.174587297428</v>
      </c>
      <c r="X98" s="104">
        <v>77610.025176250943</v>
      </c>
      <c r="Y98" s="104">
        <v>77555.063473609931</v>
      </c>
      <c r="Z98" s="104">
        <v>77638.929886579514</v>
      </c>
      <c r="AA98" s="104">
        <v>78659.70320892334</v>
      </c>
      <c r="AB98" s="104">
        <v>79432.148642778397</v>
      </c>
    </row>
    <row r="99" spans="1:28">
      <c r="A99" s="75" t="s">
        <v>510</v>
      </c>
      <c r="B99" s="74" t="s">
        <v>46</v>
      </c>
      <c r="C99" s="102">
        <v>55531.866721468992</v>
      </c>
      <c r="D99" s="102">
        <v>60195.740502077773</v>
      </c>
      <c r="E99" s="102">
        <v>68318.151985908509</v>
      </c>
      <c r="F99" s="102">
        <v>69468.941658791824</v>
      </c>
      <c r="G99" s="102">
        <v>71847.305085967862</v>
      </c>
      <c r="H99" s="102">
        <v>73026.518006912302</v>
      </c>
      <c r="I99" s="102">
        <v>73886.369559894083</v>
      </c>
      <c r="J99" s="102">
        <v>74644.680496488101</v>
      </c>
      <c r="K99" s="102">
        <v>76081.884843527223</v>
      </c>
      <c r="L99" s="102">
        <v>77605.853661961519</v>
      </c>
      <c r="M99" s="102">
        <v>86006.769577402854</v>
      </c>
      <c r="N99" s="102">
        <v>87230.075049717736</v>
      </c>
      <c r="O99" s="102">
        <v>88656.493124292479</v>
      </c>
      <c r="P99" s="102">
        <v>89687.398945929046</v>
      </c>
      <c r="Q99" s="102">
        <v>90982.723082983488</v>
      </c>
      <c r="R99" s="102">
        <v>92474.346994066247</v>
      </c>
      <c r="S99" s="102">
        <v>94629.977415418631</v>
      </c>
      <c r="T99" s="102">
        <v>96667.183964582451</v>
      </c>
      <c r="U99" s="102">
        <v>98307.453953185075</v>
      </c>
      <c r="V99" s="102">
        <v>97553.914559335244</v>
      </c>
      <c r="W99" s="102">
        <v>96885.273601224428</v>
      </c>
      <c r="X99" s="102">
        <v>96949.146257465356</v>
      </c>
      <c r="Y99" s="102">
        <v>96958.059353525168</v>
      </c>
      <c r="Z99" s="102">
        <v>97011.976793467999</v>
      </c>
      <c r="AA99" s="102">
        <v>98369.81943333149</v>
      </c>
      <c r="AB99" s="102">
        <v>99396.080202698708</v>
      </c>
    </row>
    <row r="100" spans="1:28">
      <c r="A100" s="106" t="s">
        <v>546</v>
      </c>
    </row>
    <row r="101" spans="1:28">
      <c r="A101" s="106"/>
    </row>
    <row r="102" spans="1:28">
      <c r="A102" s="106"/>
    </row>
    <row r="103" spans="1:28" ht="24">
      <c r="A103" s="66" t="s">
        <v>245</v>
      </c>
    </row>
    <row r="104" spans="1:28">
      <c r="A104" s="1160" t="s">
        <v>246</v>
      </c>
      <c r="B104" s="1161"/>
      <c r="C104" s="1130" t="s">
        <v>545</v>
      </c>
      <c r="D104" s="1131"/>
      <c r="E104" s="1131"/>
      <c r="F104" s="1131"/>
      <c r="G104" s="1131"/>
      <c r="H104" s="1131"/>
      <c r="I104" s="1131"/>
      <c r="J104" s="1131"/>
      <c r="K104" s="1131"/>
      <c r="L104" s="1131"/>
      <c r="M104" s="1131"/>
      <c r="N104" s="1131"/>
      <c r="O104" s="1131"/>
      <c r="P104" s="1131"/>
      <c r="Q104" s="1131"/>
      <c r="R104" s="1131"/>
      <c r="S104" s="1131"/>
      <c r="T104" s="1131"/>
      <c r="U104" s="1131"/>
      <c r="V104" s="1131"/>
      <c r="W104" s="1131"/>
      <c r="X104" s="1131"/>
      <c r="Y104" s="1131"/>
      <c r="Z104" s="1131"/>
      <c r="AA104" s="1131"/>
      <c r="AB104" s="1132"/>
    </row>
    <row r="105" spans="1:28">
      <c r="A105" s="1160" t="s">
        <v>248</v>
      </c>
      <c r="B105" s="1161"/>
      <c r="C105" s="1130" t="s">
        <v>249</v>
      </c>
      <c r="D105" s="1131"/>
      <c r="E105" s="1131"/>
      <c r="F105" s="1131"/>
      <c r="G105" s="1131"/>
      <c r="H105" s="1131"/>
      <c r="I105" s="1131"/>
      <c r="J105" s="1131"/>
      <c r="K105" s="1131"/>
      <c r="L105" s="1131"/>
      <c r="M105" s="1131"/>
      <c r="N105" s="1131"/>
      <c r="O105" s="1131"/>
      <c r="P105" s="1131"/>
      <c r="Q105" s="1131"/>
      <c r="R105" s="1131"/>
      <c r="S105" s="1131"/>
      <c r="T105" s="1131"/>
      <c r="U105" s="1131"/>
      <c r="V105" s="1131"/>
      <c r="W105" s="1131"/>
      <c r="X105" s="1131"/>
      <c r="Y105" s="1131"/>
      <c r="Z105" s="1131"/>
      <c r="AA105" s="1131"/>
      <c r="AB105" s="1132"/>
    </row>
    <row r="106" spans="1:28">
      <c r="A106" s="1160" t="s">
        <v>252</v>
      </c>
      <c r="B106" s="1161"/>
      <c r="C106" s="1130" t="s">
        <v>253</v>
      </c>
      <c r="D106" s="1131"/>
      <c r="E106" s="1131"/>
      <c r="F106" s="1131"/>
      <c r="G106" s="1131"/>
      <c r="H106" s="1131"/>
      <c r="I106" s="1131"/>
      <c r="J106" s="1131"/>
      <c r="K106" s="1131"/>
      <c r="L106" s="1131"/>
      <c r="M106" s="1131"/>
      <c r="N106" s="1131"/>
      <c r="O106" s="1131"/>
      <c r="P106" s="1131"/>
      <c r="Q106" s="1131"/>
      <c r="R106" s="1131"/>
      <c r="S106" s="1131"/>
      <c r="T106" s="1131"/>
      <c r="U106" s="1131"/>
      <c r="V106" s="1131"/>
      <c r="W106" s="1131"/>
      <c r="X106" s="1131"/>
      <c r="Y106" s="1131"/>
      <c r="Z106" s="1131"/>
      <c r="AA106" s="1131"/>
      <c r="AB106" s="1132"/>
    </row>
    <row r="107" spans="1:28">
      <c r="A107" s="1160" t="s">
        <v>227</v>
      </c>
      <c r="B107" s="1161"/>
      <c r="C107" s="1130" t="s">
        <v>250</v>
      </c>
      <c r="D107" s="1131"/>
      <c r="E107" s="1131"/>
      <c r="F107" s="1131"/>
      <c r="G107" s="1131"/>
      <c r="H107" s="1131"/>
      <c r="I107" s="1131"/>
      <c r="J107" s="1131"/>
      <c r="K107" s="1131"/>
      <c r="L107" s="1131"/>
      <c r="M107" s="1131"/>
      <c r="N107" s="1131"/>
      <c r="O107" s="1131"/>
      <c r="P107" s="1131"/>
      <c r="Q107" s="1131"/>
      <c r="R107" s="1131"/>
      <c r="S107" s="1131"/>
      <c r="T107" s="1131"/>
      <c r="U107" s="1131"/>
      <c r="V107" s="1131"/>
      <c r="W107" s="1131"/>
      <c r="X107" s="1131"/>
      <c r="Y107" s="1131"/>
      <c r="Z107" s="1131"/>
      <c r="AA107" s="1131"/>
      <c r="AB107" s="1132"/>
    </row>
    <row r="108" spans="1:28">
      <c r="A108" s="1160" t="s">
        <v>187</v>
      </c>
      <c r="B108" s="1161"/>
      <c r="C108" s="1130" t="s">
        <v>530</v>
      </c>
      <c r="D108" s="1131"/>
      <c r="E108" s="1131"/>
      <c r="F108" s="1131"/>
      <c r="G108" s="1131"/>
      <c r="H108" s="1131"/>
      <c r="I108" s="1131"/>
      <c r="J108" s="1131"/>
      <c r="K108" s="1131"/>
      <c r="L108" s="1131"/>
      <c r="M108" s="1131"/>
      <c r="N108" s="1131"/>
      <c r="O108" s="1131"/>
      <c r="P108" s="1131"/>
      <c r="Q108" s="1131"/>
      <c r="R108" s="1131"/>
      <c r="S108" s="1131"/>
      <c r="T108" s="1131"/>
      <c r="U108" s="1131"/>
      <c r="V108" s="1131"/>
      <c r="W108" s="1131"/>
      <c r="X108" s="1131"/>
      <c r="Y108" s="1131"/>
      <c r="Z108" s="1131"/>
      <c r="AA108" s="1131"/>
      <c r="AB108" s="1132"/>
    </row>
    <row r="109" spans="1:28">
      <c r="A109" s="1128" t="s">
        <v>133</v>
      </c>
      <c r="B109" s="1129"/>
      <c r="C109" s="72" t="s">
        <v>188</v>
      </c>
      <c r="D109" s="72" t="s">
        <v>189</v>
      </c>
      <c r="E109" s="72" t="s">
        <v>190</v>
      </c>
      <c r="F109" s="72" t="s">
        <v>191</v>
      </c>
      <c r="G109" s="72" t="s">
        <v>192</v>
      </c>
      <c r="H109" s="72" t="s">
        <v>87</v>
      </c>
      <c r="I109" s="72" t="s">
        <v>88</v>
      </c>
      <c r="J109" s="72" t="s">
        <v>89</v>
      </c>
      <c r="K109" s="72" t="s">
        <v>90</v>
      </c>
      <c r="L109" s="72" t="s">
        <v>91</v>
      </c>
      <c r="M109" s="72" t="s">
        <v>92</v>
      </c>
      <c r="N109" s="72" t="s">
        <v>93</v>
      </c>
      <c r="O109" s="72" t="s">
        <v>94</v>
      </c>
      <c r="P109" s="72" t="s">
        <v>95</v>
      </c>
      <c r="Q109" s="72" t="s">
        <v>96</v>
      </c>
      <c r="R109" s="72" t="s">
        <v>97</v>
      </c>
      <c r="S109" s="72" t="s">
        <v>98</v>
      </c>
      <c r="T109" s="72" t="s">
        <v>99</v>
      </c>
      <c r="U109" s="72" t="s">
        <v>100</v>
      </c>
      <c r="V109" s="72" t="s">
        <v>101</v>
      </c>
      <c r="W109" s="72" t="s">
        <v>102</v>
      </c>
      <c r="X109" s="72" t="s">
        <v>103</v>
      </c>
      <c r="Y109" s="72" t="s">
        <v>104</v>
      </c>
      <c r="Z109" s="72" t="s">
        <v>125</v>
      </c>
      <c r="AA109" s="72" t="s">
        <v>136</v>
      </c>
      <c r="AB109" s="72" t="s">
        <v>505</v>
      </c>
    </row>
    <row r="110" spans="1:28">
      <c r="A110" s="73" t="s">
        <v>84</v>
      </c>
      <c r="B110" s="74" t="s">
        <v>46</v>
      </c>
      <c r="C110" s="74" t="s">
        <v>46</v>
      </c>
      <c r="D110" s="74" t="s">
        <v>46</v>
      </c>
      <c r="E110" s="74" t="s">
        <v>46</v>
      </c>
      <c r="F110" s="74" t="s">
        <v>46</v>
      </c>
      <c r="G110" s="74" t="s">
        <v>46</v>
      </c>
      <c r="H110" s="74" t="s">
        <v>46</v>
      </c>
      <c r="I110" s="74" t="s">
        <v>46</v>
      </c>
      <c r="J110" s="74" t="s">
        <v>46</v>
      </c>
      <c r="K110" s="74" t="s">
        <v>46</v>
      </c>
      <c r="L110" s="74" t="s">
        <v>46</v>
      </c>
      <c r="M110" s="74" t="s">
        <v>46</v>
      </c>
      <c r="N110" s="74" t="s">
        <v>46</v>
      </c>
      <c r="O110" s="74" t="s">
        <v>46</v>
      </c>
      <c r="P110" s="74" t="s">
        <v>46</v>
      </c>
      <c r="Q110" s="74" t="s">
        <v>46</v>
      </c>
      <c r="R110" s="74" t="s">
        <v>46</v>
      </c>
      <c r="S110" s="74" t="s">
        <v>46</v>
      </c>
      <c r="T110" s="74" t="s">
        <v>46</v>
      </c>
      <c r="U110" s="74" t="s">
        <v>46</v>
      </c>
      <c r="V110" s="74" t="s">
        <v>46</v>
      </c>
      <c r="W110" s="74" t="s">
        <v>46</v>
      </c>
      <c r="X110" s="74" t="s">
        <v>46</v>
      </c>
      <c r="Y110" s="74" t="s">
        <v>46</v>
      </c>
      <c r="Z110" s="74" t="s">
        <v>46</v>
      </c>
      <c r="AA110" s="74" t="s">
        <v>46</v>
      </c>
      <c r="AB110" s="74" t="s">
        <v>46</v>
      </c>
    </row>
    <row r="111" spans="1:28">
      <c r="A111" s="85" t="s">
        <v>45</v>
      </c>
      <c r="B111" s="74" t="s">
        <v>46</v>
      </c>
      <c r="C111" s="102">
        <v>7759.8460000000014</v>
      </c>
      <c r="D111" s="102">
        <v>7570.4609603881836</v>
      </c>
      <c r="E111" s="102">
        <v>7532.6619300842294</v>
      </c>
      <c r="F111" s="102">
        <v>7558.2670364379883</v>
      </c>
      <c r="G111" s="102">
        <v>7790.562068939209</v>
      </c>
      <c r="H111" s="102">
        <v>8071.8020172119141</v>
      </c>
      <c r="I111" s="102">
        <v>8178.9629554748544</v>
      </c>
      <c r="J111" s="102">
        <v>8237.1039581298828</v>
      </c>
      <c r="K111" s="102">
        <v>8383.9340667724609</v>
      </c>
      <c r="L111" s="102">
        <v>8539.7480239868164</v>
      </c>
      <c r="M111" s="102">
        <v>8760.0730285644531</v>
      </c>
      <c r="N111" s="103">
        <v>8868.808967590332</v>
      </c>
      <c r="O111" s="102">
        <v>9033.8010787963867</v>
      </c>
      <c r="P111" s="102">
        <v>9239.4458923339844</v>
      </c>
      <c r="Q111" s="102">
        <v>9392.6240539550781</v>
      </c>
      <c r="R111" s="102">
        <v>9689.3480072021484</v>
      </c>
      <c r="S111" s="102">
        <v>9917.7679290771484</v>
      </c>
      <c r="T111" s="102">
        <v>10195.520980834959</v>
      </c>
      <c r="U111" s="102">
        <v>10471.17799377441</v>
      </c>
      <c r="V111" s="102">
        <v>10513.85403442383</v>
      </c>
      <c r="W111" s="102">
        <v>10705.085083007811</v>
      </c>
      <c r="X111" s="102">
        <v>10873.240020751949</v>
      </c>
      <c r="Y111" s="102">
        <v>10968.349945068359</v>
      </c>
      <c r="Z111" s="102">
        <v>11053.81005859375</v>
      </c>
      <c r="AA111" s="102">
        <v>11115.769866943359</v>
      </c>
      <c r="AB111" s="102">
        <v>11317.509948730471</v>
      </c>
    </row>
    <row r="112" spans="1:28">
      <c r="A112" s="85" t="s">
        <v>37</v>
      </c>
      <c r="B112" s="74" t="s">
        <v>46</v>
      </c>
      <c r="C112" s="104" t="s">
        <v>193</v>
      </c>
      <c r="D112" s="104" t="s">
        <v>193</v>
      </c>
      <c r="E112" s="104" t="s">
        <v>193</v>
      </c>
      <c r="F112" s="104" t="s">
        <v>193</v>
      </c>
      <c r="G112" s="104">
        <v>3608.1610000000001</v>
      </c>
      <c r="H112" s="104">
        <v>3628.3020000000001</v>
      </c>
      <c r="I112" s="104">
        <v>3582.105</v>
      </c>
      <c r="J112" s="104">
        <v>3585.3969999999999</v>
      </c>
      <c r="K112" s="104">
        <v>3592.3130000000001</v>
      </c>
      <c r="L112" s="105">
        <v>3639.2490000000012</v>
      </c>
      <c r="M112" s="105">
        <v>3653.692</v>
      </c>
      <c r="N112" s="104">
        <v>3671.4360000000001</v>
      </c>
      <c r="O112" s="104">
        <v>3731.4569999999999</v>
      </c>
      <c r="P112" s="105">
        <v>3763.5810000000001</v>
      </c>
      <c r="Q112" s="104">
        <v>3651.3889617919922</v>
      </c>
      <c r="R112" s="104">
        <v>3711.403995513916</v>
      </c>
      <c r="S112" s="104">
        <v>3782.636999130249</v>
      </c>
      <c r="T112" s="104">
        <v>3863.7650127410889</v>
      </c>
      <c r="U112" s="104">
        <v>3928.789012908936</v>
      </c>
      <c r="V112" s="104">
        <v>3909.4350185394292</v>
      </c>
      <c r="W112" s="104">
        <v>3943.9599723815918</v>
      </c>
      <c r="X112" s="104">
        <v>3982.4519920349121</v>
      </c>
      <c r="Y112" s="104">
        <v>4013.4690208435059</v>
      </c>
      <c r="Z112" s="104">
        <v>4030.141952514648</v>
      </c>
      <c r="AA112" s="104">
        <v>4034.3370132446289</v>
      </c>
      <c r="AB112" s="104">
        <v>4067.70703125</v>
      </c>
    </row>
    <row r="113" spans="1:28">
      <c r="A113" s="85" t="s">
        <v>21</v>
      </c>
      <c r="B113" s="74" t="s">
        <v>46</v>
      </c>
      <c r="C113" s="102">
        <v>3608.8247854040001</v>
      </c>
      <c r="D113" s="102">
        <v>3703.0870933340002</v>
      </c>
      <c r="E113" s="103">
        <v>3750.7517000000012</v>
      </c>
      <c r="F113" s="102">
        <v>3723.8254000000002</v>
      </c>
      <c r="G113" s="102">
        <v>3727.3727999999992</v>
      </c>
      <c r="H113" s="102">
        <v>3769.3876</v>
      </c>
      <c r="I113" s="102">
        <v>3767.2754</v>
      </c>
      <c r="J113" s="102">
        <v>3818.7210999999988</v>
      </c>
      <c r="K113" s="103">
        <v>3841.2559000000001</v>
      </c>
      <c r="L113" s="103">
        <v>3955.2299499999999</v>
      </c>
      <c r="M113" s="102">
        <v>4067.5031585693359</v>
      </c>
      <c r="N113" s="102">
        <v>4032.8960704803471</v>
      </c>
      <c r="O113" s="102">
        <v>4047.279756546021</v>
      </c>
      <c r="P113" s="102">
        <v>4046.6369915008549</v>
      </c>
      <c r="Q113" s="102">
        <v>4113.5830011367798</v>
      </c>
      <c r="R113" s="102">
        <v>4199.2362508773804</v>
      </c>
      <c r="S113" s="102">
        <v>4232.8904933929443</v>
      </c>
      <c r="T113" s="102">
        <v>4348.0542316436768</v>
      </c>
      <c r="U113" s="102">
        <v>4413.6567897796631</v>
      </c>
      <c r="V113" s="102">
        <v>4389.3701972961426</v>
      </c>
      <c r="W113" s="102">
        <v>4450.5901660919189</v>
      </c>
      <c r="X113" s="102">
        <v>4470.4572467803964</v>
      </c>
      <c r="Y113" s="102">
        <v>4479.0353965759277</v>
      </c>
      <c r="Z113" s="102">
        <v>4484.5397825241089</v>
      </c>
      <c r="AA113" s="102">
        <v>4497.3413505554199</v>
      </c>
      <c r="AB113" s="102">
        <v>4499.2942533493042</v>
      </c>
    </row>
    <row r="114" spans="1:28">
      <c r="A114" s="85" t="s">
        <v>47</v>
      </c>
      <c r="B114" s="74" t="s">
        <v>46</v>
      </c>
      <c r="C114" s="104">
        <v>12897</v>
      </c>
      <c r="D114" s="104">
        <v>12666.1</v>
      </c>
      <c r="E114" s="104">
        <v>12542.6</v>
      </c>
      <c r="F114" s="104">
        <v>12609.6</v>
      </c>
      <c r="G114" s="104">
        <v>12860</v>
      </c>
      <c r="H114" s="104">
        <v>13102.4</v>
      </c>
      <c r="I114" s="104">
        <v>13224.3</v>
      </c>
      <c r="J114" s="104">
        <v>13500.4</v>
      </c>
      <c r="K114" s="104">
        <v>13829.4</v>
      </c>
      <c r="L114" s="104">
        <v>14190.4</v>
      </c>
      <c r="M114" s="104">
        <v>14550.6</v>
      </c>
      <c r="N114" s="104">
        <v>14719.599914550779</v>
      </c>
      <c r="O114" s="104">
        <v>15051.40003967285</v>
      </c>
      <c r="P114" s="104">
        <v>15387.899948120121</v>
      </c>
      <c r="Q114" s="104">
        <v>15630.000091552731</v>
      </c>
      <c r="R114" s="104">
        <v>15815.000091552731</v>
      </c>
      <c r="S114" s="104">
        <v>16077.99993896484</v>
      </c>
      <c r="T114" s="104">
        <v>16415.299835205082</v>
      </c>
      <c r="U114" s="104">
        <v>16595.200225830082</v>
      </c>
      <c r="V114" s="104">
        <v>16288.699829101561</v>
      </c>
      <c r="W114" s="104">
        <v>16477.39996337891</v>
      </c>
      <c r="X114" s="104">
        <v>16695.300140380859</v>
      </c>
      <c r="Y114" s="104">
        <v>16857.900115966801</v>
      </c>
      <c r="Z114" s="104">
        <v>17057.400085449219</v>
      </c>
      <c r="AA114" s="104">
        <v>17119.400115966801</v>
      </c>
      <c r="AB114" s="104">
        <v>17240.199890136719</v>
      </c>
    </row>
    <row r="115" spans="1:28">
      <c r="A115" s="85" t="s">
        <v>62</v>
      </c>
      <c r="B115" s="74" t="s">
        <v>46</v>
      </c>
      <c r="C115" s="102" t="s">
        <v>193</v>
      </c>
      <c r="D115" s="102" t="s">
        <v>193</v>
      </c>
      <c r="E115" s="102" t="s">
        <v>193</v>
      </c>
      <c r="F115" s="102" t="s">
        <v>193</v>
      </c>
      <c r="G115" s="102" t="s">
        <v>193</v>
      </c>
      <c r="H115" s="102" t="s">
        <v>193</v>
      </c>
      <c r="I115" s="102">
        <v>5015.3010000000004</v>
      </c>
      <c r="J115" s="102">
        <v>5102.8860000000004</v>
      </c>
      <c r="K115" s="102">
        <v>5187.0640000000003</v>
      </c>
      <c r="L115" s="102">
        <v>5079.6229999999996</v>
      </c>
      <c r="M115" s="102">
        <v>5132.7089999999998</v>
      </c>
      <c r="N115" s="102">
        <v>5147.9110000000001</v>
      </c>
      <c r="O115" s="102">
        <v>5202.5820000000003</v>
      </c>
      <c r="P115" s="102">
        <v>5348.0030000000006</v>
      </c>
      <c r="Q115" s="102">
        <v>5441.1540000000014</v>
      </c>
      <c r="R115" s="102">
        <v>5590.7739999999994</v>
      </c>
      <c r="S115" s="102">
        <v>5912.4629999999997</v>
      </c>
      <c r="T115" s="102">
        <v>6184.4310000000014</v>
      </c>
      <c r="U115" s="102">
        <v>6358.2020000000002</v>
      </c>
      <c r="V115" s="102">
        <v>6299.8440000000001</v>
      </c>
      <c r="W115" s="102">
        <v>6760.6624999999995</v>
      </c>
      <c r="X115" s="102">
        <v>7052.22</v>
      </c>
      <c r="Y115" s="102">
        <v>7162.0219999999999</v>
      </c>
      <c r="Z115" s="102">
        <v>7293.2759628295898</v>
      </c>
      <c r="AA115" s="102">
        <v>7393.3299942016602</v>
      </c>
      <c r="AB115" s="102">
        <v>7479.4200019836426</v>
      </c>
    </row>
    <row r="116" spans="1:28">
      <c r="A116" s="85" t="s">
        <v>23</v>
      </c>
      <c r="B116" s="74" t="s">
        <v>46</v>
      </c>
      <c r="C116" s="104" t="s">
        <v>193</v>
      </c>
      <c r="D116" s="104" t="s">
        <v>193</v>
      </c>
      <c r="E116" s="104" t="s">
        <v>193</v>
      </c>
      <c r="F116" s="104">
        <v>4798.1168290250271</v>
      </c>
      <c r="G116" s="104">
        <v>4850.5588631500214</v>
      </c>
      <c r="H116" s="104">
        <v>4889.698250774989</v>
      </c>
      <c r="I116" s="105">
        <v>4899.915140449968</v>
      </c>
      <c r="J116" s="105">
        <v>4868.0978260749516</v>
      </c>
      <c r="K116" s="104">
        <v>4802.4409320250306</v>
      </c>
      <c r="L116" s="104">
        <v>4702.5369049000119</v>
      </c>
      <c r="M116" s="104">
        <v>4675.1347682250089</v>
      </c>
      <c r="N116" s="104">
        <v>4696.0735583749947</v>
      </c>
      <c r="O116" s="104">
        <v>4741.2608991599991</v>
      </c>
      <c r="P116" s="104">
        <v>4679.2</v>
      </c>
      <c r="Q116" s="104">
        <v>4654.6000000000004</v>
      </c>
      <c r="R116" s="104">
        <v>4710</v>
      </c>
      <c r="S116" s="104">
        <v>4769.3999999999996</v>
      </c>
      <c r="T116" s="104">
        <v>4855.9130000000014</v>
      </c>
      <c r="U116" s="104">
        <v>4933.6000000000004</v>
      </c>
      <c r="V116" s="104">
        <v>4857.2309999999998</v>
      </c>
      <c r="W116" s="104">
        <v>4809.6390000000001</v>
      </c>
      <c r="X116" s="104">
        <v>4827.7790000000005</v>
      </c>
      <c r="Y116" s="104">
        <v>4810.3179999999993</v>
      </c>
      <c r="Z116" s="104">
        <v>4845.8890604972839</v>
      </c>
      <c r="AA116" s="104">
        <v>4883.4899730682373</v>
      </c>
      <c r="AB116" s="104">
        <v>4934.2980012893677</v>
      </c>
    </row>
    <row r="117" spans="1:28">
      <c r="A117" s="85" t="s">
        <v>24</v>
      </c>
      <c r="B117" s="74" t="s">
        <v>46</v>
      </c>
      <c r="C117" s="102">
        <v>2597.9321899609999</v>
      </c>
      <c r="D117" s="102">
        <v>2583.6189627939998</v>
      </c>
      <c r="E117" s="103">
        <v>2581.6213499999999</v>
      </c>
      <c r="F117" s="102">
        <v>2516.1990999999998</v>
      </c>
      <c r="G117" s="102">
        <v>2519.4008699999999</v>
      </c>
      <c r="H117" s="102">
        <v>2579.9724700000002</v>
      </c>
      <c r="I117" s="102">
        <v>2599.4785900000002</v>
      </c>
      <c r="J117" s="102">
        <v>2648.57692</v>
      </c>
      <c r="K117" s="102">
        <v>2651.94245</v>
      </c>
      <c r="L117" s="102">
        <v>2692.34692</v>
      </c>
      <c r="M117" s="102">
        <v>2693.6827259063721</v>
      </c>
      <c r="N117" s="102">
        <v>2699.806617736816</v>
      </c>
      <c r="O117" s="102">
        <v>2684.4129657745361</v>
      </c>
      <c r="P117" s="102">
        <v>2665.5624923706059</v>
      </c>
      <c r="Q117" s="102">
        <v>2693.4063758850102</v>
      </c>
      <c r="R117" s="102">
        <v>2706.3041877746582</v>
      </c>
      <c r="S117" s="102">
        <v>2761.6534042358398</v>
      </c>
      <c r="T117" s="102">
        <v>2758.7342720031738</v>
      </c>
      <c r="U117" s="102">
        <v>2806.7006301879878</v>
      </c>
      <c r="V117" s="102">
        <v>2724.1321182250981</v>
      </c>
      <c r="W117" s="102">
        <v>2653.9764938354492</v>
      </c>
      <c r="X117" s="102">
        <v>2643.069313049316</v>
      </c>
      <c r="Y117" s="102">
        <v>2621.252464294434</v>
      </c>
      <c r="Z117" s="102">
        <v>2622.1429672241211</v>
      </c>
      <c r="AA117" s="102">
        <v>2640.069931030273</v>
      </c>
      <c r="AB117" s="102">
        <v>2678.2513198852539</v>
      </c>
    </row>
    <row r="118" spans="1:28">
      <c r="A118" s="85" t="s">
        <v>26</v>
      </c>
      <c r="B118" s="74" t="s">
        <v>46</v>
      </c>
      <c r="C118" s="104">
        <v>811.96200180053711</v>
      </c>
      <c r="D118" s="104">
        <v>790.18800163269043</v>
      </c>
      <c r="E118" s="104">
        <v>744.27400302886963</v>
      </c>
      <c r="F118" s="104">
        <v>686.90299797058105</v>
      </c>
      <c r="G118" s="104">
        <v>665.00100326538086</v>
      </c>
      <c r="H118" s="104">
        <v>627.45899677276611</v>
      </c>
      <c r="I118" s="104">
        <v>610.56099605560303</v>
      </c>
      <c r="J118" s="105">
        <v>608.53300142288208</v>
      </c>
      <c r="K118" s="104">
        <v>595.75499868392944</v>
      </c>
      <c r="L118" s="104">
        <v>567.26399230957031</v>
      </c>
      <c r="M118" s="105">
        <v>571.32599782943726</v>
      </c>
      <c r="N118" s="104">
        <v>575.20600271224976</v>
      </c>
      <c r="O118" s="104">
        <v>572.36100220680237</v>
      </c>
      <c r="P118" s="104">
        <v>584.33800435066223</v>
      </c>
      <c r="Q118" s="104">
        <v>582.07099974155426</v>
      </c>
      <c r="R118" s="104">
        <v>595.65299654006958</v>
      </c>
      <c r="S118" s="104">
        <v>627.53900671005249</v>
      </c>
      <c r="T118" s="104">
        <v>633.79999589920044</v>
      </c>
      <c r="U118" s="104">
        <v>634.32799601554871</v>
      </c>
      <c r="V118" s="104">
        <v>575.70200085639954</v>
      </c>
      <c r="W118" s="104">
        <v>550.39700138568878</v>
      </c>
      <c r="X118" s="104">
        <v>583.82299590110779</v>
      </c>
      <c r="Y118" s="104">
        <v>594.78400492668152</v>
      </c>
      <c r="Z118" s="104">
        <v>599.43000245094299</v>
      </c>
      <c r="AA118" s="104">
        <v>602.37099599838257</v>
      </c>
      <c r="AB118" s="104">
        <v>615.63700556755066</v>
      </c>
    </row>
    <row r="119" spans="1:28">
      <c r="A119" s="85" t="s">
        <v>42</v>
      </c>
      <c r="B119" s="74" t="s">
        <v>46</v>
      </c>
      <c r="C119" s="102">
        <v>2505</v>
      </c>
      <c r="D119" s="102">
        <v>2381</v>
      </c>
      <c r="E119" s="102">
        <v>2217</v>
      </c>
      <c r="F119" s="102">
        <v>2084</v>
      </c>
      <c r="G119" s="102">
        <v>2066</v>
      </c>
      <c r="H119" s="102">
        <v>2111</v>
      </c>
      <c r="I119" s="102">
        <v>2146</v>
      </c>
      <c r="J119" s="102">
        <v>2177</v>
      </c>
      <c r="K119" s="102">
        <v>2229</v>
      </c>
      <c r="L119" s="103">
        <v>2303</v>
      </c>
      <c r="M119" s="102">
        <v>2340</v>
      </c>
      <c r="N119" s="102">
        <v>2372</v>
      </c>
      <c r="O119" s="102">
        <v>2374</v>
      </c>
      <c r="P119" s="102">
        <v>2366</v>
      </c>
      <c r="Q119" s="102">
        <v>2367</v>
      </c>
      <c r="R119" s="102">
        <v>2396</v>
      </c>
      <c r="S119" s="102">
        <v>2440</v>
      </c>
      <c r="T119" s="102">
        <v>2478</v>
      </c>
      <c r="U119" s="102">
        <v>2521</v>
      </c>
      <c r="V119" s="102">
        <v>2425</v>
      </c>
      <c r="W119" s="102">
        <v>2428</v>
      </c>
      <c r="X119" s="102">
        <v>2449</v>
      </c>
      <c r="Y119" s="102">
        <v>2450</v>
      </c>
      <c r="Z119" s="102">
        <v>2404</v>
      </c>
      <c r="AA119" s="102">
        <v>2405</v>
      </c>
      <c r="AB119" s="102">
        <v>2389</v>
      </c>
    </row>
    <row r="120" spans="1:28">
      <c r="A120" s="85" t="s">
        <v>28</v>
      </c>
      <c r="B120" s="74" t="s">
        <v>46</v>
      </c>
      <c r="C120" s="104">
        <v>21724.698093660001</v>
      </c>
      <c r="D120" s="104">
        <v>21968.104278980001</v>
      </c>
      <c r="E120" s="104">
        <v>21877.514999999999</v>
      </c>
      <c r="F120" s="104">
        <v>21759.508999999998</v>
      </c>
      <c r="G120" s="104">
        <v>21588.219000000001</v>
      </c>
      <c r="H120" s="104">
        <v>21932.484</v>
      </c>
      <c r="I120" s="104">
        <v>22065.453000000001</v>
      </c>
      <c r="J120" s="104">
        <v>22047.896000000001</v>
      </c>
      <c r="K120" s="104">
        <v>22358.97</v>
      </c>
      <c r="L120" s="104">
        <v>22660.761999999999</v>
      </c>
      <c r="M120" s="104">
        <v>23028.887252807621</v>
      </c>
      <c r="N120" s="104">
        <v>23584.076988220218</v>
      </c>
      <c r="O120" s="105">
        <v>23784.312828063968</v>
      </c>
      <c r="P120" s="104">
        <v>24605.275573730469</v>
      </c>
      <c r="Q120" s="104">
        <v>24703.906372070309</v>
      </c>
      <c r="R120" s="104">
        <v>24873.4365234375</v>
      </c>
      <c r="S120" s="104">
        <v>25049.778823852539</v>
      </c>
      <c r="T120" s="104">
        <v>25459.440155029301</v>
      </c>
      <c r="U120" s="104">
        <v>25792.484024047852</v>
      </c>
      <c r="V120" s="104">
        <v>25544.482421875</v>
      </c>
      <c r="W120" s="104">
        <v>25580.68821716309</v>
      </c>
      <c r="X120" s="104">
        <v>25563.969192504879</v>
      </c>
      <c r="Y120" s="104">
        <v>25563.651397705082</v>
      </c>
      <c r="Z120" s="104">
        <v>25525.728698730469</v>
      </c>
      <c r="AA120" s="104">
        <v>26110.113616943359</v>
      </c>
      <c r="AB120" s="104">
        <v>26078.75575256348</v>
      </c>
    </row>
    <row r="121" spans="1:28">
      <c r="A121" s="85" t="s">
        <v>25</v>
      </c>
      <c r="B121" s="74" t="s">
        <v>46</v>
      </c>
      <c r="C121" s="102">
        <v>28191.7</v>
      </c>
      <c r="D121" s="103">
        <v>37092</v>
      </c>
      <c r="E121" s="102">
        <v>36562</v>
      </c>
      <c r="F121" s="102">
        <v>36122</v>
      </c>
      <c r="G121" s="102">
        <v>35854</v>
      </c>
      <c r="H121" s="102">
        <v>35845</v>
      </c>
      <c r="I121" s="102">
        <v>35698</v>
      </c>
      <c r="J121" s="102">
        <v>35532</v>
      </c>
      <c r="K121" s="103">
        <v>36029</v>
      </c>
      <c r="L121" s="102">
        <v>35929</v>
      </c>
      <c r="M121" s="102">
        <v>36106</v>
      </c>
      <c r="N121" s="102">
        <v>36184</v>
      </c>
      <c r="O121" s="102">
        <v>35836</v>
      </c>
      <c r="P121" s="102">
        <v>35422</v>
      </c>
      <c r="Q121" s="103">
        <v>35415</v>
      </c>
      <c r="R121" s="102">
        <v>35948</v>
      </c>
      <c r="S121" s="102">
        <v>36710</v>
      </c>
      <c r="T121" s="102">
        <v>37491</v>
      </c>
      <c r="U121" s="102">
        <v>38003</v>
      </c>
      <c r="V121" s="102">
        <v>37914</v>
      </c>
      <c r="W121" s="103">
        <v>38169</v>
      </c>
      <c r="X121" s="102">
        <v>38088</v>
      </c>
      <c r="Y121" s="102">
        <v>38302</v>
      </c>
      <c r="Z121" s="102">
        <v>38622</v>
      </c>
      <c r="AA121" s="102">
        <v>38892</v>
      </c>
      <c r="AB121" s="102">
        <v>39176.109436035164</v>
      </c>
    </row>
    <row r="122" spans="1:28">
      <c r="A122" s="85" t="s">
        <v>48</v>
      </c>
      <c r="B122" s="74" t="s">
        <v>46</v>
      </c>
      <c r="C122" s="104">
        <v>3602.4577100000001</v>
      </c>
      <c r="D122" s="104">
        <v>3522.7128525039998</v>
      </c>
      <c r="E122" s="105">
        <v>3561.1202600000001</v>
      </c>
      <c r="F122" s="104">
        <v>3602.86877</v>
      </c>
      <c r="G122" s="104">
        <v>3659.8134700000001</v>
      </c>
      <c r="H122" s="104">
        <v>3692.7986299999998</v>
      </c>
      <c r="I122" s="104">
        <v>3732.6877700000009</v>
      </c>
      <c r="J122" s="105">
        <v>3724.8925500000009</v>
      </c>
      <c r="K122" s="104">
        <v>3854.4925699999999</v>
      </c>
      <c r="L122" s="104">
        <v>3834.81691</v>
      </c>
      <c r="M122" s="104">
        <v>3996.086353302002</v>
      </c>
      <c r="N122" s="104">
        <v>4114.015567779541</v>
      </c>
      <c r="O122" s="104">
        <v>4175.488109588623</v>
      </c>
      <c r="P122" s="104">
        <v>4259.2147121429443</v>
      </c>
      <c r="Q122" s="104">
        <v>4310.1227626800537</v>
      </c>
      <c r="R122" s="104">
        <v>4360.6559381484994</v>
      </c>
      <c r="S122" s="104">
        <v>4440.309362411499</v>
      </c>
      <c r="T122" s="104">
        <v>4476.198184967041</v>
      </c>
      <c r="U122" s="104">
        <v>4522.8583879470834</v>
      </c>
      <c r="V122" s="104">
        <v>4469.1969013214111</v>
      </c>
      <c r="W122" s="104">
        <v>4306.3771696090698</v>
      </c>
      <c r="X122" s="104">
        <v>3979.0044708251949</v>
      </c>
      <c r="Y122" s="104">
        <v>3636.0387215614319</v>
      </c>
      <c r="Z122" s="104">
        <v>3459.0305182933812</v>
      </c>
      <c r="AA122" s="104">
        <v>3479.5132079124451</v>
      </c>
      <c r="AB122" s="104">
        <v>3548.0012664794922</v>
      </c>
    </row>
    <row r="123" spans="1:28">
      <c r="A123" s="85" t="s">
        <v>34</v>
      </c>
      <c r="B123" s="74" t="s">
        <v>46</v>
      </c>
      <c r="C123" s="102" t="s">
        <v>193</v>
      </c>
      <c r="D123" s="102" t="s">
        <v>193</v>
      </c>
      <c r="E123" s="102">
        <v>3966.9999923706059</v>
      </c>
      <c r="F123" s="102">
        <v>3725.0999889373779</v>
      </c>
      <c r="G123" s="103">
        <v>3653.2999897003169</v>
      </c>
      <c r="H123" s="102">
        <v>3646.200021743774</v>
      </c>
      <c r="I123" s="102">
        <v>3622.600017547607</v>
      </c>
      <c r="J123" s="102">
        <v>3627.2999792098999</v>
      </c>
      <c r="K123" s="102">
        <v>3677.140029907227</v>
      </c>
      <c r="L123" s="102">
        <v>3786.389981269836</v>
      </c>
      <c r="M123" s="102">
        <v>3831.9999628067021</v>
      </c>
      <c r="N123" s="102">
        <v>3849.899974822998</v>
      </c>
      <c r="O123" s="103">
        <v>3850.3999710083008</v>
      </c>
      <c r="P123" s="102">
        <v>3897.199964523315</v>
      </c>
      <c r="Q123" s="102">
        <v>3874.6999912261958</v>
      </c>
      <c r="R123" s="102">
        <v>3878.9000053405762</v>
      </c>
      <c r="S123" s="102">
        <v>3904.0999798774719</v>
      </c>
      <c r="T123" s="102">
        <v>3872.399968624115</v>
      </c>
      <c r="U123" s="102">
        <v>3818.1999974250789</v>
      </c>
      <c r="V123" s="102">
        <v>3717.7000179290771</v>
      </c>
      <c r="W123" s="102">
        <v>3701.5000505447392</v>
      </c>
      <c r="X123" s="102">
        <v>3724.300048828125</v>
      </c>
      <c r="Y123" s="102">
        <v>3792.8000044822688</v>
      </c>
      <c r="Z123" s="102">
        <v>3860.0000238418579</v>
      </c>
      <c r="AA123" s="102">
        <v>4070.0000247955322</v>
      </c>
      <c r="AB123" s="102">
        <v>4175.7729711532593</v>
      </c>
    </row>
    <row r="124" spans="1:28">
      <c r="A124" s="85" t="s">
        <v>49</v>
      </c>
      <c r="B124" s="74" t="s">
        <v>46</v>
      </c>
      <c r="C124" s="104" t="s">
        <v>193</v>
      </c>
      <c r="D124" s="105">
        <v>129.37899999999999</v>
      </c>
      <c r="E124" s="104">
        <v>129.066</v>
      </c>
      <c r="F124" s="104">
        <v>129.31800000000001</v>
      </c>
      <c r="G124" s="104">
        <v>130.71799999999999</v>
      </c>
      <c r="H124" s="104">
        <v>134.42400000000001</v>
      </c>
      <c r="I124" s="104">
        <v>134.77500000000001</v>
      </c>
      <c r="J124" s="104">
        <v>135.13999999999999</v>
      </c>
      <c r="K124" s="104">
        <v>140.76599999999999</v>
      </c>
      <c r="L124" s="104">
        <v>146.745</v>
      </c>
      <c r="M124" s="104">
        <v>150.17699999999999</v>
      </c>
      <c r="N124" s="104">
        <v>152.52699999999999</v>
      </c>
      <c r="O124" s="104">
        <v>150.20400000000001</v>
      </c>
      <c r="P124" s="105">
        <v>150.875</v>
      </c>
      <c r="Q124" s="104">
        <v>150.27699999999999</v>
      </c>
      <c r="R124" s="104">
        <v>155.30600000000001</v>
      </c>
      <c r="S124" s="104">
        <v>163.69999999999999</v>
      </c>
      <c r="T124" s="104">
        <v>171.28100000000001</v>
      </c>
      <c r="U124" s="104">
        <v>172.077</v>
      </c>
      <c r="V124" s="104">
        <v>161.196</v>
      </c>
      <c r="W124" s="104">
        <v>160.27974595000001</v>
      </c>
      <c r="X124" s="104">
        <v>160.42599999999999</v>
      </c>
      <c r="Y124" s="104">
        <v>162.08971339999999</v>
      </c>
      <c r="Z124" s="104">
        <v>167.10238552093509</v>
      </c>
      <c r="AA124" s="104">
        <v>168.99700117111209</v>
      </c>
      <c r="AB124" s="104">
        <v>173.92899894714361</v>
      </c>
    </row>
    <row r="125" spans="1:28">
      <c r="A125" s="85" t="s">
        <v>50</v>
      </c>
      <c r="B125" s="74" t="s">
        <v>46</v>
      </c>
      <c r="C125" s="102">
        <v>1115.2</v>
      </c>
      <c r="D125" s="102">
        <v>1111.5999999999999</v>
      </c>
      <c r="E125" s="102">
        <v>1119.0999999999999</v>
      </c>
      <c r="F125" s="102">
        <v>1139.5</v>
      </c>
      <c r="G125" s="102">
        <v>1178.6400000000001</v>
      </c>
      <c r="H125" s="102">
        <v>1248.7</v>
      </c>
      <c r="I125" s="102">
        <v>1286.2</v>
      </c>
      <c r="J125" s="103">
        <v>1346.03</v>
      </c>
      <c r="K125" s="103">
        <v>1472.0999965667729</v>
      </c>
      <c r="L125" s="102">
        <v>1572.699997901917</v>
      </c>
      <c r="M125" s="102">
        <v>1652.3000144958501</v>
      </c>
      <c r="N125" s="102">
        <v>1704.8000106811519</v>
      </c>
      <c r="O125" s="102">
        <v>1732.500007629395</v>
      </c>
      <c r="P125" s="102">
        <v>1765.099992752075</v>
      </c>
      <c r="Q125" s="102">
        <v>1817.900009155273</v>
      </c>
      <c r="R125" s="102">
        <v>1908.4999923706059</v>
      </c>
      <c r="S125" s="102">
        <v>1994.699987411499</v>
      </c>
      <c r="T125" s="102">
        <v>2092.6999931335449</v>
      </c>
      <c r="U125" s="102">
        <v>2099.2999954223628</v>
      </c>
      <c r="V125" s="102">
        <v>1929.0999774932859</v>
      </c>
      <c r="W125" s="102">
        <v>1849.1000061035161</v>
      </c>
      <c r="X125" s="102">
        <v>1815.300004959106</v>
      </c>
      <c r="Y125" s="102">
        <v>1788.4000015258789</v>
      </c>
      <c r="Z125" s="102">
        <v>1817.9999971389771</v>
      </c>
      <c r="AA125" s="102">
        <v>1843.7000026702881</v>
      </c>
      <c r="AB125" s="102">
        <v>1893.60000038147</v>
      </c>
    </row>
    <row r="126" spans="1:28">
      <c r="A126" s="85" t="s">
        <v>63</v>
      </c>
      <c r="B126" s="74" t="s">
        <v>46</v>
      </c>
      <c r="C126" s="104">
        <v>1606.731002807617</v>
      </c>
      <c r="D126" s="104">
        <v>1713.3140239715581</v>
      </c>
      <c r="E126" s="104">
        <v>1788.9030017852781</v>
      </c>
      <c r="F126" s="104">
        <v>1912.0909881591799</v>
      </c>
      <c r="G126" s="104">
        <v>2052.2509956359859</v>
      </c>
      <c r="H126" s="104">
        <v>2151.300996780396</v>
      </c>
      <c r="I126" s="104">
        <v>2204.051002502441</v>
      </c>
      <c r="J126" s="104">
        <v>2227.7009830474849</v>
      </c>
      <c r="K126" s="104">
        <v>2241.0519981384282</v>
      </c>
      <c r="L126" s="104">
        <v>2310.7450122833252</v>
      </c>
      <c r="M126" s="104">
        <v>2404.3159866333008</v>
      </c>
      <c r="N126" s="104">
        <v>2445.132984161377</v>
      </c>
      <c r="O126" s="104">
        <v>2440.2629985809331</v>
      </c>
      <c r="P126" s="104">
        <v>2483.4750156402588</v>
      </c>
      <c r="Q126" s="104">
        <v>2562.2229919433589</v>
      </c>
      <c r="R126" s="104">
        <v>2666.9999942779541</v>
      </c>
      <c r="S126" s="104">
        <v>2751.0320243835449</v>
      </c>
      <c r="T126" s="104">
        <v>2864.5460243225102</v>
      </c>
      <c r="U126" s="104">
        <v>2960.7930145263672</v>
      </c>
      <c r="V126" s="104">
        <v>2999.8949813842769</v>
      </c>
      <c r="W126" s="104">
        <v>3088.113990783691</v>
      </c>
      <c r="X126" s="104">
        <v>3162.3719940185551</v>
      </c>
      <c r="Y126" s="104">
        <v>3228.3999862670898</v>
      </c>
      <c r="Z126" s="104">
        <v>3302.2999877929692</v>
      </c>
      <c r="AA126" s="104">
        <v>3399.1549911499019</v>
      </c>
      <c r="AB126" s="104">
        <v>3474.531005859375</v>
      </c>
    </row>
    <row r="127" spans="1:28">
      <c r="A127" s="85" t="s">
        <v>29</v>
      </c>
      <c r="B127" s="74" t="s">
        <v>46</v>
      </c>
      <c r="C127" s="102">
        <v>21036</v>
      </c>
      <c r="D127" s="102">
        <v>21228</v>
      </c>
      <c r="E127" s="102">
        <v>21067</v>
      </c>
      <c r="F127" s="103">
        <v>20367</v>
      </c>
      <c r="G127" s="102">
        <v>20047</v>
      </c>
      <c r="H127" s="102">
        <v>19905</v>
      </c>
      <c r="I127" s="102">
        <v>19991</v>
      </c>
      <c r="J127" s="102">
        <v>20048</v>
      </c>
      <c r="K127" s="102">
        <v>20273</v>
      </c>
      <c r="L127" s="102">
        <v>20529</v>
      </c>
      <c r="M127" s="102">
        <v>20897.714</v>
      </c>
      <c r="N127" s="102">
        <v>21288.488000000008</v>
      </c>
      <c r="O127" s="102">
        <v>21569</v>
      </c>
      <c r="P127" s="103">
        <v>21789.056</v>
      </c>
      <c r="Q127" s="103">
        <v>22019.905052185059</v>
      </c>
      <c r="R127" s="102">
        <v>22060.416023254402</v>
      </c>
      <c r="S127" s="102">
        <v>22388.27018737793</v>
      </c>
      <c r="T127" s="102">
        <v>22517.38319396973</v>
      </c>
      <c r="U127" s="102">
        <v>22698.619071960449</v>
      </c>
      <c r="V127" s="102">
        <v>22324.24199676514</v>
      </c>
      <c r="W127" s="102">
        <v>22151.60499954224</v>
      </c>
      <c r="X127" s="102">
        <v>22214.921310424808</v>
      </c>
      <c r="Y127" s="102">
        <v>22149.17601394653</v>
      </c>
      <c r="Z127" s="102">
        <v>21755.33590507507</v>
      </c>
      <c r="AA127" s="102">
        <v>21809.519939422611</v>
      </c>
      <c r="AB127" s="102">
        <v>21972.61282539368</v>
      </c>
    </row>
    <row r="128" spans="1:28">
      <c r="A128" s="85" t="s">
        <v>51</v>
      </c>
      <c r="B128" s="74" t="s">
        <v>46</v>
      </c>
      <c r="C128" s="104">
        <v>59040</v>
      </c>
      <c r="D128" s="104">
        <v>59860</v>
      </c>
      <c r="E128" s="104">
        <v>60330</v>
      </c>
      <c r="F128" s="104">
        <v>60370</v>
      </c>
      <c r="G128" s="104">
        <v>60250</v>
      </c>
      <c r="H128" s="104">
        <v>60180</v>
      </c>
      <c r="I128" s="104">
        <v>60350</v>
      </c>
      <c r="J128" s="104">
        <v>60900</v>
      </c>
      <c r="K128" s="104">
        <v>60390</v>
      </c>
      <c r="L128" s="104">
        <v>59770</v>
      </c>
      <c r="M128" s="104">
        <v>59620</v>
      </c>
      <c r="N128" s="104">
        <v>59330</v>
      </c>
      <c r="O128" s="104">
        <v>58520</v>
      </c>
      <c r="P128" s="104">
        <v>58370</v>
      </c>
      <c r="Q128" s="104">
        <v>58490</v>
      </c>
      <c r="R128" s="104">
        <v>58620</v>
      </c>
      <c r="S128" s="104">
        <v>58740</v>
      </c>
      <c r="T128" s="104">
        <v>58740</v>
      </c>
      <c r="U128" s="104">
        <v>58310</v>
      </c>
      <c r="V128" s="104">
        <v>57170</v>
      </c>
      <c r="W128" s="104">
        <v>56870</v>
      </c>
      <c r="X128" s="104">
        <v>54320</v>
      </c>
      <c r="Y128" s="104">
        <v>56740</v>
      </c>
      <c r="Z128" s="104">
        <v>56770</v>
      </c>
      <c r="AA128" s="104">
        <v>56710</v>
      </c>
      <c r="AB128" s="104">
        <v>56480</v>
      </c>
    </row>
    <row r="129" spans="1:28">
      <c r="A129" s="85" t="s">
        <v>52</v>
      </c>
      <c r="B129" s="74" t="s">
        <v>46</v>
      </c>
      <c r="C129" s="102">
        <v>17469</v>
      </c>
      <c r="D129" s="102">
        <v>18055</v>
      </c>
      <c r="E129" s="102">
        <v>18370</v>
      </c>
      <c r="F129" s="102">
        <v>18589</v>
      </c>
      <c r="G129" s="102">
        <v>19155</v>
      </c>
      <c r="H129" s="102">
        <v>19676</v>
      </c>
      <c r="I129" s="102">
        <v>20058</v>
      </c>
      <c r="J129" s="102">
        <v>20348</v>
      </c>
      <c r="K129" s="102">
        <v>19105</v>
      </c>
      <c r="L129" s="103">
        <v>19374</v>
      </c>
      <c r="M129" s="102">
        <v>20155.5</v>
      </c>
      <c r="N129" s="102">
        <v>20501.900000000001</v>
      </c>
      <c r="O129" s="102">
        <v>21013.7</v>
      </c>
      <c r="P129" s="102">
        <v>20997.5</v>
      </c>
      <c r="Q129" s="102">
        <v>21314</v>
      </c>
      <c r="R129" s="103">
        <v>21505.200000000001</v>
      </c>
      <c r="S129" s="102">
        <v>21714</v>
      </c>
      <c r="T129" s="102">
        <v>21922</v>
      </c>
      <c r="U129" s="102">
        <v>22050</v>
      </c>
      <c r="V129" s="102">
        <v>21960</v>
      </c>
      <c r="W129" s="102">
        <v>22278</v>
      </c>
      <c r="X129" s="102">
        <v>22620.9</v>
      </c>
      <c r="Y129" s="102">
        <v>22897.200000000001</v>
      </c>
      <c r="Z129" s="102">
        <v>23168.299987792969</v>
      </c>
      <c r="AA129" s="102">
        <v>23596.000076293949</v>
      </c>
      <c r="AB129" s="102">
        <v>23898.800010681149</v>
      </c>
    </row>
    <row r="130" spans="1:28">
      <c r="A130" s="75" t="s">
        <v>31</v>
      </c>
      <c r="B130" s="74" t="s">
        <v>46</v>
      </c>
      <c r="C130" s="104" t="s">
        <v>193</v>
      </c>
      <c r="D130" s="104" t="s">
        <v>193</v>
      </c>
      <c r="E130" s="104" t="s">
        <v>193</v>
      </c>
      <c r="F130" s="104" t="s">
        <v>193</v>
      </c>
      <c r="G130" s="104" t="s">
        <v>193</v>
      </c>
      <c r="H130" s="104" t="s">
        <v>193</v>
      </c>
      <c r="I130" s="104" t="s">
        <v>193</v>
      </c>
      <c r="J130" s="104" t="s">
        <v>193</v>
      </c>
      <c r="K130" s="104" t="s">
        <v>193</v>
      </c>
      <c r="L130" s="104" t="s">
        <v>193</v>
      </c>
      <c r="M130" s="104">
        <v>917.15722417831421</v>
      </c>
      <c r="N130" s="104">
        <v>912.39819240570068</v>
      </c>
      <c r="O130" s="104">
        <v>930.43228721618652</v>
      </c>
      <c r="P130" s="104">
        <v>937.87711668014526</v>
      </c>
      <c r="Q130" s="104">
        <v>935.55065536499023</v>
      </c>
      <c r="R130" s="104">
        <v>942.42230653762817</v>
      </c>
      <c r="S130" s="104">
        <v>991.58951616287231</v>
      </c>
      <c r="T130" s="104">
        <v>1015.575326919556</v>
      </c>
      <c r="U130" s="104">
        <v>1008.823052883148</v>
      </c>
      <c r="V130" s="104">
        <v>876.7873866558075</v>
      </c>
      <c r="W130" s="104">
        <v>828.81812310218811</v>
      </c>
      <c r="X130" s="104">
        <v>840.58976554870605</v>
      </c>
      <c r="Y130" s="104">
        <v>851.78120946884155</v>
      </c>
      <c r="Z130" s="104">
        <v>866.53948616981506</v>
      </c>
      <c r="AA130" s="104">
        <v>858.61805200576782</v>
      </c>
      <c r="AB130" s="104">
        <v>867.94573354721069</v>
      </c>
    </row>
    <row r="131" spans="1:28">
      <c r="A131" s="85" t="s">
        <v>33</v>
      </c>
      <c r="B131" s="74" t="s">
        <v>46</v>
      </c>
      <c r="C131" s="102">
        <v>156.00756627729999</v>
      </c>
      <c r="D131" s="102">
        <v>161.35945564830001</v>
      </c>
      <c r="E131" s="103">
        <v>163.43275</v>
      </c>
      <c r="F131" s="102">
        <v>163.69937999999999</v>
      </c>
      <c r="G131" s="102">
        <v>163.41815</v>
      </c>
      <c r="H131" s="102">
        <v>160.99511000000001</v>
      </c>
      <c r="I131" s="102">
        <v>164.19576000000001</v>
      </c>
      <c r="J131" s="102">
        <v>167.91876999999999</v>
      </c>
      <c r="K131" s="102">
        <v>169.69694999999999</v>
      </c>
      <c r="L131" s="102">
        <v>175.48614000000001</v>
      </c>
      <c r="M131" s="102">
        <v>179.92088896036151</v>
      </c>
      <c r="N131" s="102">
        <v>184.8958700299263</v>
      </c>
      <c r="O131" s="103">
        <v>187.48548913002011</v>
      </c>
      <c r="P131" s="103">
        <v>186.2262228727341</v>
      </c>
      <c r="Q131" s="102">
        <v>187.9785222411156</v>
      </c>
      <c r="R131" s="102">
        <v>193.18785098195079</v>
      </c>
      <c r="S131" s="102">
        <v>194.94858002662659</v>
      </c>
      <c r="T131" s="102">
        <v>202.59105187654501</v>
      </c>
      <c r="U131" s="102">
        <v>201.82245761156079</v>
      </c>
      <c r="V131" s="102">
        <v>214.8488529920578</v>
      </c>
      <c r="W131" s="102">
        <v>218.62194204330439</v>
      </c>
      <c r="X131" s="102">
        <v>222.42173761129379</v>
      </c>
      <c r="Y131" s="102">
        <v>233.6717780828476</v>
      </c>
      <c r="Z131" s="102">
        <v>236.0889693498612</v>
      </c>
      <c r="AA131" s="102">
        <v>242.8079380989075</v>
      </c>
      <c r="AB131" s="102">
        <v>255.16096210479739</v>
      </c>
    </row>
    <row r="132" spans="1:28">
      <c r="A132" s="85" t="s">
        <v>53</v>
      </c>
      <c r="B132" s="74" t="s">
        <v>46</v>
      </c>
      <c r="C132" s="104" t="s">
        <v>193</v>
      </c>
      <c r="D132" s="104">
        <v>27996.999984741211</v>
      </c>
      <c r="E132" s="105">
        <v>28926.500045776371</v>
      </c>
      <c r="F132" s="104">
        <v>29907.700073242191</v>
      </c>
      <c r="G132" s="105">
        <v>30428.199615478519</v>
      </c>
      <c r="H132" s="104">
        <v>30816.29974365234</v>
      </c>
      <c r="I132" s="104">
        <v>32104.900085449219</v>
      </c>
      <c r="J132" s="104">
        <v>33874.300262451172</v>
      </c>
      <c r="K132" s="104">
        <v>34764.10009765625</v>
      </c>
      <c r="L132" s="104">
        <v>35190.899932861328</v>
      </c>
      <c r="M132" s="105">
        <v>36010.000213623047</v>
      </c>
      <c r="N132" s="104">
        <v>36011.700073242188</v>
      </c>
      <c r="O132" s="104">
        <v>36787.599731445313</v>
      </c>
      <c r="P132" s="104">
        <v>37107.099578857422</v>
      </c>
      <c r="Q132" s="104">
        <v>38479.599914550781</v>
      </c>
      <c r="R132" s="104">
        <v>39737.605987548828</v>
      </c>
      <c r="S132" s="104">
        <v>41198.137603759773</v>
      </c>
      <c r="T132" s="104">
        <v>42069.108093261719</v>
      </c>
      <c r="U132" s="104">
        <v>43157.947784423828</v>
      </c>
      <c r="V132" s="104">
        <v>42895.400177001953</v>
      </c>
      <c r="W132" s="104">
        <v>44355.33056640625</v>
      </c>
      <c r="X132" s="104">
        <v>44650.471130371086</v>
      </c>
      <c r="Y132" s="104">
        <v>46692.697692871086</v>
      </c>
      <c r="Z132" s="104">
        <v>46979.494873046882</v>
      </c>
      <c r="AA132" s="104">
        <v>46891.372863769531</v>
      </c>
      <c r="AB132" s="104">
        <v>47751.908813476563</v>
      </c>
    </row>
    <row r="133" spans="1:28">
      <c r="A133" s="85" t="s">
        <v>36</v>
      </c>
      <c r="B133" s="74" t="s">
        <v>46</v>
      </c>
      <c r="C133" s="102">
        <v>6361</v>
      </c>
      <c r="D133" s="102">
        <v>6523</v>
      </c>
      <c r="E133" s="102">
        <v>6601</v>
      </c>
      <c r="F133" s="102">
        <v>6651</v>
      </c>
      <c r="G133" s="102">
        <v>6695</v>
      </c>
      <c r="H133" s="102">
        <v>6837</v>
      </c>
      <c r="I133" s="102">
        <v>6954</v>
      </c>
      <c r="J133" s="102">
        <v>7173</v>
      </c>
      <c r="K133" s="102">
        <v>7371</v>
      </c>
      <c r="L133" s="102">
        <v>7553</v>
      </c>
      <c r="M133" s="102">
        <v>7731</v>
      </c>
      <c r="N133" s="102">
        <v>7839</v>
      </c>
      <c r="O133" s="102">
        <v>7930</v>
      </c>
      <c r="P133" s="102">
        <v>7802</v>
      </c>
      <c r="Q133" s="102">
        <v>7771</v>
      </c>
      <c r="R133" s="102">
        <v>7822</v>
      </c>
      <c r="S133" s="102">
        <v>7940</v>
      </c>
      <c r="T133" s="102">
        <v>8155</v>
      </c>
      <c r="U133" s="102">
        <v>8345</v>
      </c>
      <c r="V133" s="102">
        <v>8323</v>
      </c>
      <c r="W133" s="102">
        <v>8232</v>
      </c>
      <c r="X133" s="102">
        <v>8234</v>
      </c>
      <c r="Y133" s="102">
        <v>8254.0289999999986</v>
      </c>
      <c r="Z133" s="102">
        <v>8184.3699798583984</v>
      </c>
      <c r="AA133" s="102">
        <v>8110.9946899414062</v>
      </c>
      <c r="AB133" s="102">
        <v>8115.4710235595703</v>
      </c>
    </row>
    <row r="134" spans="1:28">
      <c r="A134" s="85" t="s">
        <v>54</v>
      </c>
      <c r="B134" s="74" t="s">
        <v>46</v>
      </c>
      <c r="C134" s="104">
        <v>1511.699997901917</v>
      </c>
      <c r="D134" s="104">
        <v>1487.3999872207639</v>
      </c>
      <c r="E134" s="104">
        <v>1493.60000038147</v>
      </c>
      <c r="F134" s="104">
        <v>1524.600015640259</v>
      </c>
      <c r="G134" s="104">
        <v>1588.0000152587891</v>
      </c>
      <c r="H134" s="104">
        <v>1662.9000053405759</v>
      </c>
      <c r="I134" s="104">
        <v>1713.500007629395</v>
      </c>
      <c r="J134" s="104">
        <v>1724.89999961853</v>
      </c>
      <c r="K134" s="105">
        <v>1713.800004959106</v>
      </c>
      <c r="L134" s="104">
        <v>1735.9000263214109</v>
      </c>
      <c r="M134" s="104">
        <v>1766.700008392334</v>
      </c>
      <c r="N134" s="104">
        <v>1807.599979400635</v>
      </c>
      <c r="O134" s="104">
        <v>1862.7999954223631</v>
      </c>
      <c r="P134" s="104">
        <v>1909.3000221252439</v>
      </c>
      <c r="Q134" s="104">
        <v>1971.8000106811519</v>
      </c>
      <c r="R134" s="104">
        <v>2027.900020599365</v>
      </c>
      <c r="S134" s="104">
        <v>2070.1999855041499</v>
      </c>
      <c r="T134" s="104">
        <v>2098.3999938964839</v>
      </c>
      <c r="U134" s="104">
        <v>2098.3999862670898</v>
      </c>
      <c r="V134" s="104">
        <v>2065.299999237061</v>
      </c>
      <c r="W134" s="104">
        <v>2066.9999961853032</v>
      </c>
      <c r="X134" s="104">
        <v>2085.5</v>
      </c>
      <c r="Y134" s="104">
        <v>2071.3000106811519</v>
      </c>
      <c r="Z134" s="104">
        <v>2105.6999855041499</v>
      </c>
      <c r="AA134" s="104">
        <v>2175.6999969482422</v>
      </c>
      <c r="AB134" s="104">
        <v>2217.9999961853032</v>
      </c>
    </row>
    <row r="135" spans="1:28">
      <c r="A135" s="85" t="s">
        <v>55</v>
      </c>
      <c r="B135" s="74" t="s">
        <v>46</v>
      </c>
      <c r="C135" s="102">
        <v>1964</v>
      </c>
      <c r="D135" s="102">
        <v>1954</v>
      </c>
      <c r="E135" s="102">
        <v>1954</v>
      </c>
      <c r="F135" s="102">
        <v>1952</v>
      </c>
      <c r="G135" s="102">
        <v>1987</v>
      </c>
      <c r="H135" s="103">
        <v>2035.5</v>
      </c>
      <c r="I135" s="103">
        <v>2095.8000000000002</v>
      </c>
      <c r="J135" s="102">
        <v>2156</v>
      </c>
      <c r="K135" s="102">
        <v>2209</v>
      </c>
      <c r="L135" s="102">
        <v>2221</v>
      </c>
      <c r="M135" s="102">
        <v>2235</v>
      </c>
      <c r="N135" s="102">
        <v>2237</v>
      </c>
      <c r="O135" s="102">
        <v>2243</v>
      </c>
      <c r="P135" s="102">
        <v>2222</v>
      </c>
      <c r="Q135" s="102">
        <v>2232</v>
      </c>
      <c r="R135" s="102">
        <v>2242.5529999999999</v>
      </c>
      <c r="S135" s="102">
        <v>2317.1</v>
      </c>
      <c r="T135" s="102">
        <v>2392.8000000000002</v>
      </c>
      <c r="U135" s="102">
        <v>2467.6999999999998</v>
      </c>
      <c r="V135" s="102">
        <v>2445.6999999999998</v>
      </c>
      <c r="W135" s="102">
        <v>2439</v>
      </c>
      <c r="X135" s="102">
        <v>2468.1</v>
      </c>
      <c r="Y135" s="102">
        <v>2511.6</v>
      </c>
      <c r="Z135" s="102">
        <v>2528.0000190734859</v>
      </c>
      <c r="AA135" s="102">
        <v>2547.700016021729</v>
      </c>
      <c r="AB135" s="102">
        <v>2554.3000030517578</v>
      </c>
    </row>
    <row r="136" spans="1:28">
      <c r="A136" s="85" t="s">
        <v>38</v>
      </c>
      <c r="B136" s="74" t="s">
        <v>46</v>
      </c>
      <c r="C136" s="104" t="s">
        <v>193</v>
      </c>
      <c r="D136" s="104" t="s">
        <v>193</v>
      </c>
      <c r="E136" s="105">
        <v>14646</v>
      </c>
      <c r="F136" s="104">
        <v>14358.5</v>
      </c>
      <c r="G136" s="104">
        <v>14148.5</v>
      </c>
      <c r="H136" s="104">
        <v>14290</v>
      </c>
      <c r="I136" s="104">
        <v>14471.027777777779</v>
      </c>
      <c r="J136" s="104">
        <v>14703.44444444446</v>
      </c>
      <c r="K136" s="104">
        <v>14878.43997192383</v>
      </c>
      <c r="L136" s="105">
        <v>14524</v>
      </c>
      <c r="M136" s="105">
        <v>14156</v>
      </c>
      <c r="N136" s="104">
        <v>13843</v>
      </c>
      <c r="O136" s="105">
        <v>13451.2</v>
      </c>
      <c r="P136" s="104">
        <v>13308</v>
      </c>
      <c r="Q136" s="104">
        <v>13488</v>
      </c>
      <c r="R136" s="104">
        <v>13814.1</v>
      </c>
      <c r="S136" s="104">
        <v>14338.4</v>
      </c>
      <c r="T136" s="104">
        <v>14996.3</v>
      </c>
      <c r="U136" s="104">
        <v>15557.4</v>
      </c>
      <c r="V136" s="104">
        <v>15629.8</v>
      </c>
      <c r="W136" s="104">
        <v>15233.4</v>
      </c>
      <c r="X136" s="104">
        <v>15313</v>
      </c>
      <c r="Y136" s="104">
        <v>15340.6</v>
      </c>
      <c r="Z136" s="104">
        <v>15313.499954223629</v>
      </c>
      <c r="AA136" s="104">
        <v>15591.1000957489</v>
      </c>
      <c r="AB136" s="104">
        <v>15810.41387557983</v>
      </c>
    </row>
    <row r="137" spans="1:28">
      <c r="A137" s="85" t="s">
        <v>56</v>
      </c>
      <c r="B137" s="74" t="s">
        <v>46</v>
      </c>
      <c r="C137" s="102">
        <v>4491.5</v>
      </c>
      <c r="D137" s="103">
        <v>4611.4999999999991</v>
      </c>
      <c r="E137" s="102">
        <v>4358.1000000000004</v>
      </c>
      <c r="F137" s="102">
        <v>4266.3999999999996</v>
      </c>
      <c r="G137" s="102">
        <v>4244.5</v>
      </c>
      <c r="H137" s="102">
        <v>4205.2</v>
      </c>
      <c r="I137" s="102">
        <v>4195.7</v>
      </c>
      <c r="J137" s="103">
        <v>4252.7999999999993</v>
      </c>
      <c r="K137" s="103">
        <v>4575.6999359130859</v>
      </c>
      <c r="L137" s="102">
        <v>4646.5000381469727</v>
      </c>
      <c r="M137" s="102">
        <v>4741.4000282287598</v>
      </c>
      <c r="N137" s="102">
        <v>4809.4000015258789</v>
      </c>
      <c r="O137" s="102">
        <v>4815.2000427246094</v>
      </c>
      <c r="P137" s="102">
        <v>4765.1999282836914</v>
      </c>
      <c r="Q137" s="102">
        <v>4742.3999862670898</v>
      </c>
      <c r="R137" s="102">
        <v>4722.8999786376953</v>
      </c>
      <c r="S137" s="102">
        <v>4750.400016784668</v>
      </c>
      <c r="T137" s="102">
        <v>4756.299934387207</v>
      </c>
      <c r="U137" s="102">
        <v>4785.5000343322754</v>
      </c>
      <c r="V137" s="102">
        <v>4644.7999649047852</v>
      </c>
      <c r="W137" s="102">
        <v>4576.4000301361084</v>
      </c>
      <c r="X137" s="102">
        <v>4453.1999740600586</v>
      </c>
      <c r="Y137" s="102">
        <v>4256.0000095367432</v>
      </c>
      <c r="Z137" s="102">
        <v>4158.0000066757202</v>
      </c>
      <c r="AA137" s="102">
        <v>4254.4999914169312</v>
      </c>
      <c r="AB137" s="102">
        <v>4308.7999849319458</v>
      </c>
    </row>
    <row r="138" spans="1:28">
      <c r="A138" s="85" t="s">
        <v>57</v>
      </c>
      <c r="B138" s="74" t="s">
        <v>46</v>
      </c>
      <c r="C138" s="104" t="s">
        <v>193</v>
      </c>
      <c r="D138" s="104" t="s">
        <v>193</v>
      </c>
      <c r="E138" s="104" t="s">
        <v>193</v>
      </c>
      <c r="F138" s="104" t="s">
        <v>193</v>
      </c>
      <c r="G138" s="104">
        <v>2101.6</v>
      </c>
      <c r="H138" s="104">
        <v>2137.8000000000002</v>
      </c>
      <c r="I138" s="104">
        <v>2217.5</v>
      </c>
      <c r="J138" s="105">
        <v>2198.6999999999998</v>
      </c>
      <c r="K138" s="104">
        <v>2191.6999999999998</v>
      </c>
      <c r="L138" s="105">
        <v>2125.8000000000002</v>
      </c>
      <c r="M138" s="104">
        <v>2096.1999999999998</v>
      </c>
      <c r="N138" s="104">
        <v>2118</v>
      </c>
      <c r="O138" s="105">
        <v>2122.1999999999998</v>
      </c>
      <c r="P138" s="104">
        <v>2157.5</v>
      </c>
      <c r="Q138" s="104">
        <v>2162.6999999999989</v>
      </c>
      <c r="R138" s="104">
        <v>2208</v>
      </c>
      <c r="S138" s="104">
        <v>2294.3000000000002</v>
      </c>
      <c r="T138" s="104">
        <v>2350.0710000000008</v>
      </c>
      <c r="U138" s="104">
        <v>2423.4059999999999</v>
      </c>
      <c r="V138" s="104">
        <v>2356.0659999999989</v>
      </c>
      <c r="W138" s="104">
        <v>2307.1977500000012</v>
      </c>
      <c r="X138" s="104">
        <v>2303.1662154197688</v>
      </c>
      <c r="Y138" s="104">
        <v>2317.2449910640721</v>
      </c>
      <c r="Z138" s="104">
        <v>2317.576751947403</v>
      </c>
      <c r="AA138" s="104">
        <v>2349.2069888114929</v>
      </c>
      <c r="AB138" s="104">
        <v>2405.0540089607239</v>
      </c>
    </row>
    <row r="139" spans="1:28">
      <c r="A139" s="75" t="s">
        <v>40</v>
      </c>
      <c r="B139" s="74" t="s">
        <v>46</v>
      </c>
      <c r="C139" s="102" t="s">
        <v>193</v>
      </c>
      <c r="D139" s="102" t="s">
        <v>193</v>
      </c>
      <c r="E139" s="102" t="s">
        <v>193</v>
      </c>
      <c r="F139" s="102" t="s">
        <v>193</v>
      </c>
      <c r="G139" s="102" t="s">
        <v>193</v>
      </c>
      <c r="H139" s="102" t="s">
        <v>193</v>
      </c>
      <c r="I139" s="102" t="s">
        <v>193</v>
      </c>
      <c r="J139" s="102" t="s">
        <v>193</v>
      </c>
      <c r="K139" s="102" t="s">
        <v>193</v>
      </c>
      <c r="L139" s="102" t="s">
        <v>193</v>
      </c>
      <c r="M139" s="102">
        <v>877.41940307617187</v>
      </c>
      <c r="N139" s="102">
        <v>892.78591251373291</v>
      </c>
      <c r="O139" s="102">
        <v>888.94898366928101</v>
      </c>
      <c r="P139" s="102">
        <v>878.88059234619141</v>
      </c>
      <c r="Q139" s="102">
        <v>917.4463939666748</v>
      </c>
      <c r="R139" s="102">
        <v>924.88097620010376</v>
      </c>
      <c r="S139" s="102">
        <v>936.68237638473511</v>
      </c>
      <c r="T139" s="102">
        <v>956.99526786804199</v>
      </c>
      <c r="U139" s="102">
        <v>975.20559453964233</v>
      </c>
      <c r="V139" s="102">
        <v>954.77987194061279</v>
      </c>
      <c r="W139" s="102">
        <v>941.51469421386719</v>
      </c>
      <c r="X139" s="102">
        <v>914.83800983428955</v>
      </c>
      <c r="Y139" s="102">
        <v>906.47379899024963</v>
      </c>
      <c r="Z139" s="102">
        <v>888.0746922492981</v>
      </c>
      <c r="AA139" s="102">
        <v>892.49528932571411</v>
      </c>
      <c r="AB139" s="102">
        <v>901.58629703521729</v>
      </c>
    </row>
    <row r="140" spans="1:28">
      <c r="A140" s="85" t="s">
        <v>27</v>
      </c>
      <c r="B140" s="74" t="s">
        <v>46</v>
      </c>
      <c r="C140" s="104">
        <v>13045.5</v>
      </c>
      <c r="D140" s="105">
        <v>13150.1</v>
      </c>
      <c r="E140" s="104">
        <v>12886.3</v>
      </c>
      <c r="F140" s="104">
        <v>12325.5</v>
      </c>
      <c r="G140" s="104">
        <v>12249.4</v>
      </c>
      <c r="H140" s="105">
        <v>12551</v>
      </c>
      <c r="I140" s="104">
        <v>12881.1</v>
      </c>
      <c r="J140" s="104">
        <v>13310.5</v>
      </c>
      <c r="K140" s="105">
        <v>13827.1</v>
      </c>
      <c r="L140" s="105">
        <v>14578.5</v>
      </c>
      <c r="M140" s="105">
        <v>15346.5</v>
      </c>
      <c r="N140" s="104">
        <v>15878.5</v>
      </c>
      <c r="O140" s="104">
        <v>16686.130004882809</v>
      </c>
      <c r="P140" s="104">
        <v>17367.079986572269</v>
      </c>
      <c r="Q140" s="105">
        <v>18032.00008392334</v>
      </c>
      <c r="R140" s="104">
        <v>19068.029907226559</v>
      </c>
      <c r="S140" s="104">
        <v>19792.330047607418</v>
      </c>
      <c r="T140" s="104">
        <v>20436.860000610352</v>
      </c>
      <c r="U140" s="105">
        <v>20316.459976196289</v>
      </c>
      <c r="V140" s="105">
        <v>18957.460250854489</v>
      </c>
      <c r="W140" s="104">
        <v>18573.740280151371</v>
      </c>
      <c r="X140" s="104">
        <v>18270.929958343509</v>
      </c>
      <c r="Y140" s="104">
        <v>17476.85007476807</v>
      </c>
      <c r="Z140" s="104">
        <v>17001.5700340271</v>
      </c>
      <c r="AA140" s="104">
        <v>17210.549980163571</v>
      </c>
      <c r="AB140" s="104">
        <v>17717.499933242801</v>
      </c>
    </row>
    <row r="141" spans="1:28">
      <c r="A141" s="85" t="s">
        <v>43</v>
      </c>
      <c r="B141" s="74" t="s">
        <v>46</v>
      </c>
      <c r="C141" s="102">
        <v>4485</v>
      </c>
      <c r="D141" s="102">
        <v>4397</v>
      </c>
      <c r="E141" s="102">
        <v>4208</v>
      </c>
      <c r="F141" s="103">
        <v>3965</v>
      </c>
      <c r="G141" s="102">
        <v>3928</v>
      </c>
      <c r="H141" s="102">
        <v>3987</v>
      </c>
      <c r="I141" s="102">
        <v>3964</v>
      </c>
      <c r="J141" s="102">
        <v>3923</v>
      </c>
      <c r="K141" s="102">
        <v>3980</v>
      </c>
      <c r="L141" s="102">
        <v>4066</v>
      </c>
      <c r="M141" s="102">
        <v>4163.8999999999996</v>
      </c>
      <c r="N141" s="102">
        <v>4247</v>
      </c>
      <c r="O141" s="102">
        <v>4260.1000000000004</v>
      </c>
      <c r="P141" s="102">
        <v>4242.8600000000006</v>
      </c>
      <c r="Q141" s="103">
        <v>4224.7</v>
      </c>
      <c r="R141" s="102">
        <v>4270.4999999999991</v>
      </c>
      <c r="S141" s="102">
        <v>4348.2</v>
      </c>
      <c r="T141" s="102">
        <v>4454.71</v>
      </c>
      <c r="U141" s="102">
        <v>4494.7999999999993</v>
      </c>
      <c r="V141" s="102">
        <v>4391.84</v>
      </c>
      <c r="W141" s="102">
        <v>4402.3</v>
      </c>
      <c r="X141" s="102">
        <v>4497</v>
      </c>
      <c r="Y141" s="102">
        <v>4507.8</v>
      </c>
      <c r="Z141" s="102">
        <v>4552.799976348877</v>
      </c>
      <c r="AA141" s="102">
        <v>4595.7000007629404</v>
      </c>
      <c r="AB141" s="102">
        <v>4657.9000053405762</v>
      </c>
    </row>
    <row r="142" spans="1:28">
      <c r="A142" s="85" t="s">
        <v>58</v>
      </c>
      <c r="B142" s="74" t="s">
        <v>46</v>
      </c>
      <c r="C142" s="104" t="s">
        <v>193</v>
      </c>
      <c r="D142" s="104">
        <v>3624.2029685974121</v>
      </c>
      <c r="E142" s="104">
        <v>3640.979011535645</v>
      </c>
      <c r="F142" s="104">
        <v>3634.0269813537602</v>
      </c>
      <c r="G142" s="104">
        <v>3607.278995513916</v>
      </c>
      <c r="H142" s="104">
        <v>3651.256023406982</v>
      </c>
      <c r="I142" s="104">
        <v>3675.88501739502</v>
      </c>
      <c r="J142" s="104">
        <v>3668.4099998474121</v>
      </c>
      <c r="K142" s="104">
        <v>3734.6389846801758</v>
      </c>
      <c r="L142" s="104">
        <v>3760.5119781494141</v>
      </c>
      <c r="M142" s="104">
        <v>3775.78199005127</v>
      </c>
      <c r="N142" s="104">
        <v>3836.7720184326172</v>
      </c>
      <c r="O142" s="104">
        <v>3864.9080009460449</v>
      </c>
      <c r="P142" s="104">
        <v>3856.6239929199219</v>
      </c>
      <c r="Q142" s="104">
        <v>3865.036972045898</v>
      </c>
      <c r="R142" s="104">
        <v>3887.110961914063</v>
      </c>
      <c r="S142" s="104">
        <v>3953.9049987792969</v>
      </c>
      <c r="T142" s="104">
        <v>4015.490013122559</v>
      </c>
      <c r="U142" s="104">
        <v>4111.5559921264648</v>
      </c>
      <c r="V142" s="104">
        <v>4140.3990249633789</v>
      </c>
      <c r="W142" s="104">
        <v>4157.9660339355469</v>
      </c>
      <c r="X142" s="104">
        <v>4232.3979568481454</v>
      </c>
      <c r="Y142" s="104">
        <v>4265.4769744873047</v>
      </c>
      <c r="Z142" s="104">
        <v>4309.4360198974609</v>
      </c>
      <c r="AA142" s="104">
        <v>4366.0300216674814</v>
      </c>
      <c r="AB142" s="104">
        <v>4427.8660202026367</v>
      </c>
    </row>
    <row r="143" spans="1:28">
      <c r="A143" s="85" t="s">
        <v>59</v>
      </c>
      <c r="B143" s="74" t="s">
        <v>46</v>
      </c>
      <c r="C143" s="102">
        <v>18033</v>
      </c>
      <c r="D143" s="102">
        <v>18815</v>
      </c>
      <c r="E143" s="102">
        <v>18946</v>
      </c>
      <c r="F143" s="102">
        <v>18059</v>
      </c>
      <c r="G143" s="102">
        <v>19463</v>
      </c>
      <c r="H143" s="102">
        <v>19959</v>
      </c>
      <c r="I143" s="102">
        <v>20521</v>
      </c>
      <c r="J143" s="102">
        <v>20542</v>
      </c>
      <c r="K143" s="102">
        <v>21025</v>
      </c>
      <c r="L143" s="102">
        <v>21234</v>
      </c>
      <c r="M143" s="103">
        <v>20836</v>
      </c>
      <c r="N143" s="102">
        <v>20771</v>
      </c>
      <c r="O143" s="102">
        <v>20656</v>
      </c>
      <c r="P143" s="102">
        <v>20476</v>
      </c>
      <c r="Q143" s="102">
        <v>19000</v>
      </c>
      <c r="R143" s="102">
        <v>19466</v>
      </c>
      <c r="S143" s="102">
        <v>19873</v>
      </c>
      <c r="T143" s="102">
        <v>20206</v>
      </c>
      <c r="U143" s="102">
        <v>20637</v>
      </c>
      <c r="V143" s="102">
        <v>20703</v>
      </c>
      <c r="W143" s="102">
        <v>22003</v>
      </c>
      <c r="X143" s="102">
        <v>23459</v>
      </c>
      <c r="Y143" s="102">
        <v>24173</v>
      </c>
      <c r="Z143" s="102">
        <v>24860</v>
      </c>
      <c r="AA143" s="102">
        <v>25259</v>
      </c>
      <c r="AB143" s="102">
        <v>25891</v>
      </c>
    </row>
    <row r="144" spans="1:28">
      <c r="A144" s="85" t="s">
        <v>60</v>
      </c>
      <c r="B144" s="74" t="s">
        <v>46</v>
      </c>
      <c r="C144" s="104">
        <v>26385.571</v>
      </c>
      <c r="D144" s="104">
        <v>25715</v>
      </c>
      <c r="E144" s="104">
        <v>25091</v>
      </c>
      <c r="F144" s="105">
        <v>24787</v>
      </c>
      <c r="G144" s="104">
        <v>24942</v>
      </c>
      <c r="H144" s="104">
        <v>25173</v>
      </c>
      <c r="I144" s="104">
        <v>25433</v>
      </c>
      <c r="J144" s="104">
        <v>25835</v>
      </c>
      <c r="K144" s="104">
        <v>26055</v>
      </c>
      <c r="L144" s="104">
        <v>26346</v>
      </c>
      <c r="M144" s="104">
        <v>26707</v>
      </c>
      <c r="N144" s="104">
        <v>26987</v>
      </c>
      <c r="O144" s="104">
        <v>27393.87213134766</v>
      </c>
      <c r="P144" s="104">
        <v>27648.62591552734</v>
      </c>
      <c r="Q144" s="104">
        <v>27858.078125</v>
      </c>
      <c r="R144" s="104">
        <v>28155.49310302734</v>
      </c>
      <c r="S144" s="104">
        <v>28411.72802734375</v>
      </c>
      <c r="T144" s="104">
        <v>28613.845092773441</v>
      </c>
      <c r="U144" s="104">
        <v>28941.584716796879</v>
      </c>
      <c r="V144" s="104">
        <v>28273.783203125</v>
      </c>
      <c r="W144" s="104">
        <v>28282.621215820309</v>
      </c>
      <c r="X144" s="104">
        <v>28476.510009765629</v>
      </c>
      <c r="Y144" s="104">
        <v>28638.216094970699</v>
      </c>
      <c r="Z144" s="104">
        <v>28835.81500244141</v>
      </c>
      <c r="AA144" s="104">
        <v>29506.224975585941</v>
      </c>
      <c r="AB144" s="104">
        <v>29812.72698974609</v>
      </c>
    </row>
    <row r="145" spans="1:28">
      <c r="A145" s="85" t="s">
        <v>61</v>
      </c>
      <c r="B145" s="74" t="s">
        <v>46</v>
      </c>
      <c r="C145" s="102">
        <v>115450</v>
      </c>
      <c r="D145" s="102">
        <v>114419</v>
      </c>
      <c r="E145" s="102">
        <v>115151</v>
      </c>
      <c r="F145" s="102">
        <v>116931</v>
      </c>
      <c r="G145" s="103">
        <v>119381</v>
      </c>
      <c r="H145" s="102">
        <v>121232</v>
      </c>
      <c r="I145" s="102">
        <v>123019</v>
      </c>
      <c r="J145" s="102">
        <v>125798</v>
      </c>
      <c r="K145" s="102">
        <v>127742</v>
      </c>
      <c r="L145" s="102">
        <v>129608</v>
      </c>
      <c r="M145" s="103">
        <v>132713</v>
      </c>
      <c r="N145" s="102">
        <v>132680</v>
      </c>
      <c r="O145" s="102">
        <v>132180</v>
      </c>
      <c r="P145" s="102">
        <v>133127</v>
      </c>
      <c r="Q145" s="102">
        <v>134432</v>
      </c>
      <c r="R145" s="102">
        <v>136634</v>
      </c>
      <c r="S145" s="102">
        <v>139102</v>
      </c>
      <c r="T145" s="102">
        <v>140432</v>
      </c>
      <c r="U145" s="102">
        <v>139382</v>
      </c>
      <c r="V145" s="102">
        <v>133763</v>
      </c>
      <c r="W145" s="102">
        <v>132795</v>
      </c>
      <c r="X145" s="102">
        <v>133220</v>
      </c>
      <c r="Y145" s="102">
        <v>135224</v>
      </c>
      <c r="Z145" s="102">
        <v>136246</v>
      </c>
      <c r="AA145" s="102">
        <v>138335</v>
      </c>
      <c r="AB145" s="102">
        <v>140368</v>
      </c>
    </row>
    <row r="146" spans="1:28">
      <c r="A146" s="85" t="s">
        <v>254</v>
      </c>
      <c r="B146" s="74" t="s">
        <v>46</v>
      </c>
      <c r="C146" s="104">
        <v>375849.63034781237</v>
      </c>
      <c r="D146" s="104">
        <v>417229.12756981218</v>
      </c>
      <c r="E146" s="104">
        <v>436206.52504496241</v>
      </c>
      <c r="F146" s="104">
        <v>440218.72456076631</v>
      </c>
      <c r="G146" s="104">
        <v>450582.89483694208</v>
      </c>
      <c r="H146" s="104">
        <v>456808.03708986199</v>
      </c>
      <c r="I146" s="104">
        <v>467494.43174446031</v>
      </c>
      <c r="J146" s="104">
        <v>474728.80601842498</v>
      </c>
      <c r="K146" s="104">
        <v>479808.95911140461</v>
      </c>
      <c r="L146" s="104">
        <v>484266.3120323089</v>
      </c>
      <c r="M146" s="104">
        <v>492540.68100565037</v>
      </c>
      <c r="N146" s="104">
        <v>494994.63070466148</v>
      </c>
      <c r="O146" s="104">
        <v>496770.29932381213</v>
      </c>
      <c r="P146" s="104">
        <v>499812.63694365032</v>
      </c>
      <c r="Q146" s="104">
        <v>503484.15232736449</v>
      </c>
      <c r="R146" s="104">
        <v>511507.81809896388</v>
      </c>
      <c r="S146" s="104">
        <v>520891.16228917887</v>
      </c>
      <c r="T146" s="104">
        <v>528492.51262308937</v>
      </c>
      <c r="U146" s="104">
        <v>531994.59173500305</v>
      </c>
      <c r="V146" s="104">
        <v>520809.04522688582</v>
      </c>
      <c r="W146" s="104">
        <v>522348.28499177191</v>
      </c>
      <c r="X146" s="104">
        <v>522867.65848826157</v>
      </c>
      <c r="Y146" s="104">
        <v>529937.62842148507</v>
      </c>
      <c r="Z146" s="104">
        <v>532221.39312708378</v>
      </c>
      <c r="AA146" s="104">
        <v>537957.10900163651</v>
      </c>
      <c r="AB146" s="104">
        <v>544157.06336665154</v>
      </c>
    </row>
    <row r="147" spans="1:28">
      <c r="A147" s="75" t="s">
        <v>508</v>
      </c>
      <c r="B147" s="74" t="s">
        <v>46</v>
      </c>
      <c r="C147" s="102">
        <v>140118.35334710279</v>
      </c>
      <c r="D147" s="102">
        <v>148938.270644893</v>
      </c>
      <c r="E147" s="102">
        <v>165401.21505539949</v>
      </c>
      <c r="F147" s="102">
        <v>167042.12146593301</v>
      </c>
      <c r="G147" s="102">
        <v>171889.8851461157</v>
      </c>
      <c r="H147" s="102">
        <v>174135.15430346981</v>
      </c>
      <c r="I147" s="102">
        <v>175198.95667600929</v>
      </c>
      <c r="J147" s="102">
        <v>176513.9648153306</v>
      </c>
      <c r="K147" s="102">
        <v>179343.2039591982</v>
      </c>
      <c r="L147" s="102">
        <v>181104.73905870659</v>
      </c>
      <c r="M147" s="102">
        <v>184430.82377838591</v>
      </c>
      <c r="N147" s="102">
        <v>186484.67876728359</v>
      </c>
      <c r="O147" s="102">
        <v>187764.0414789482</v>
      </c>
      <c r="P147" s="102">
        <v>189137.41449365331</v>
      </c>
      <c r="Q147" s="102">
        <v>190523.43729263541</v>
      </c>
      <c r="R147" s="102">
        <v>193470.02003586889</v>
      </c>
      <c r="S147" s="102">
        <v>197099.85680871009</v>
      </c>
      <c r="T147" s="102">
        <v>200785.63568244601</v>
      </c>
      <c r="U147" s="102">
        <v>203222.53773805479</v>
      </c>
      <c r="V147" s="102">
        <v>199402.75718077371</v>
      </c>
      <c r="W147" s="102">
        <v>198191.44711212441</v>
      </c>
      <c r="X147" s="102">
        <v>197867.7312458911</v>
      </c>
      <c r="Y147" s="102">
        <v>196983.5919827433</v>
      </c>
      <c r="Z147" s="102">
        <v>196380.5737615824</v>
      </c>
      <c r="AA147" s="102">
        <v>198879.6540575028</v>
      </c>
      <c r="AB147" s="102">
        <v>200881.5986773968</v>
      </c>
    </row>
    <row r="148" spans="1:28">
      <c r="A148" s="75" t="s">
        <v>509</v>
      </c>
      <c r="B148" s="74" t="s">
        <v>46</v>
      </c>
      <c r="C148" s="104">
        <v>139306.39134530231</v>
      </c>
      <c r="D148" s="104">
        <v>148148.08264326031</v>
      </c>
      <c r="E148" s="104">
        <v>146043.94106000001</v>
      </c>
      <c r="F148" s="104">
        <v>143473.50164999999</v>
      </c>
      <c r="G148" s="104">
        <v>146470.92529000001</v>
      </c>
      <c r="H148" s="104">
        <v>147626.83981</v>
      </c>
      <c r="I148" s="104">
        <v>148460.19552000001</v>
      </c>
      <c r="J148" s="104">
        <v>149590.73233999999</v>
      </c>
      <c r="K148" s="104">
        <v>152280.5708024799</v>
      </c>
      <c r="L148" s="104">
        <v>154481.59095604889</v>
      </c>
      <c r="M148" s="104">
        <v>157305.58642227031</v>
      </c>
      <c r="N148" s="104">
        <v>159597.3151264539</v>
      </c>
      <c r="O148" s="104">
        <v>161207.23833568761</v>
      </c>
      <c r="P148" s="104">
        <v>162694.41881575299</v>
      </c>
      <c r="Q148" s="104">
        <v>163908.36925233601</v>
      </c>
      <c r="R148" s="104">
        <v>166396.06375125051</v>
      </c>
      <c r="S148" s="104">
        <v>169237.84592957501</v>
      </c>
      <c r="T148" s="104">
        <v>172104.58112313511</v>
      </c>
      <c r="U148" s="104">
        <v>173871.57509719141</v>
      </c>
      <c r="V148" s="104">
        <v>170434.69090339181</v>
      </c>
      <c r="W148" s="104">
        <v>169818.98049287801</v>
      </c>
      <c r="X148" s="104">
        <v>169360.2352103591</v>
      </c>
      <c r="Y148" s="104">
        <v>168369.58997381109</v>
      </c>
      <c r="Z148" s="104">
        <v>167689.56379020211</v>
      </c>
      <c r="AA148" s="104">
        <v>169632.37263774869</v>
      </c>
      <c r="AB148" s="104">
        <v>171170.89078426361</v>
      </c>
    </row>
    <row r="149" spans="1:28">
      <c r="A149" s="75" t="s">
        <v>510</v>
      </c>
      <c r="B149" s="74" t="s">
        <v>46</v>
      </c>
      <c r="C149" s="102">
        <v>140118.35334710279</v>
      </c>
      <c r="D149" s="102">
        <v>148938.270644893</v>
      </c>
      <c r="E149" s="102">
        <v>165401.21505539949</v>
      </c>
      <c r="F149" s="102">
        <v>167042.12146593301</v>
      </c>
      <c r="G149" s="102">
        <v>171889.8851461157</v>
      </c>
      <c r="H149" s="102">
        <v>174135.15430346981</v>
      </c>
      <c r="I149" s="102">
        <v>175198.95667600929</v>
      </c>
      <c r="J149" s="102">
        <v>176513.9648153306</v>
      </c>
      <c r="K149" s="102">
        <v>179343.2039591982</v>
      </c>
      <c r="L149" s="102">
        <v>181104.73905870659</v>
      </c>
      <c r="M149" s="102">
        <v>198579.23154717189</v>
      </c>
      <c r="N149" s="102">
        <v>200456.72835492069</v>
      </c>
      <c r="O149" s="102">
        <v>202619.29059910911</v>
      </c>
      <c r="P149" s="102">
        <v>203878.54446700521</v>
      </c>
      <c r="Q149" s="102">
        <v>205416.79317307469</v>
      </c>
      <c r="R149" s="102">
        <v>208479.83397862909</v>
      </c>
      <c r="S149" s="102">
        <v>212438.66329144241</v>
      </c>
      <c r="T149" s="102">
        <v>216475.5323784771</v>
      </c>
      <c r="U149" s="102">
        <v>219061.68587568379</v>
      </c>
      <c r="V149" s="102">
        <v>214938.94513120601</v>
      </c>
      <c r="W149" s="102">
        <v>212950.78115819031</v>
      </c>
      <c r="X149" s="102">
        <v>212294.93146891971</v>
      </c>
      <c r="Y149" s="102">
        <v>211415.46662839371</v>
      </c>
      <c r="Z149" s="102">
        <v>210736.60550093651</v>
      </c>
      <c r="AA149" s="102">
        <v>213424.15977120399</v>
      </c>
      <c r="AB149" s="102">
        <v>215489.4861010313</v>
      </c>
    </row>
    <row r="150" spans="1:28">
      <c r="A150" s="106" t="s">
        <v>547</v>
      </c>
    </row>
    <row r="152" spans="1:28">
      <c r="A152" s="106"/>
    </row>
    <row r="153" spans="1:28" ht="24">
      <c r="A153" s="66" t="s">
        <v>245</v>
      </c>
    </row>
    <row r="154" spans="1:28">
      <c r="A154" s="1160" t="s">
        <v>246</v>
      </c>
      <c r="B154" s="1161"/>
      <c r="C154" s="1130" t="s">
        <v>257</v>
      </c>
      <c r="D154" s="1131"/>
      <c r="E154" s="1131"/>
      <c r="F154" s="1131"/>
      <c r="G154" s="1131"/>
      <c r="H154" s="1131"/>
      <c r="I154" s="1131"/>
      <c r="J154" s="1131"/>
      <c r="K154" s="1131"/>
      <c r="L154" s="1131"/>
      <c r="M154" s="1131"/>
      <c r="N154" s="1131"/>
      <c r="O154" s="1131"/>
      <c r="P154" s="1131"/>
      <c r="Q154" s="1131"/>
      <c r="R154" s="1131"/>
      <c r="S154" s="1131"/>
      <c r="T154" s="1131"/>
      <c r="U154" s="1131"/>
      <c r="V154" s="1131"/>
      <c r="W154" s="1131"/>
      <c r="X154" s="1131"/>
      <c r="Y154" s="1131"/>
      <c r="Z154" s="1131"/>
      <c r="AA154" s="1131"/>
      <c r="AB154" s="1132"/>
    </row>
    <row r="155" spans="1:28">
      <c r="A155" s="1160" t="s">
        <v>248</v>
      </c>
      <c r="B155" s="1161"/>
      <c r="C155" s="1130" t="s">
        <v>270</v>
      </c>
      <c r="D155" s="1131"/>
      <c r="E155" s="1131"/>
      <c r="F155" s="1131"/>
      <c r="G155" s="1131"/>
      <c r="H155" s="1131"/>
      <c r="I155" s="1131"/>
      <c r="J155" s="1131"/>
      <c r="K155" s="1131"/>
      <c r="L155" s="1131"/>
      <c r="M155" s="1131"/>
      <c r="N155" s="1131"/>
      <c r="O155" s="1131"/>
      <c r="P155" s="1131"/>
      <c r="Q155" s="1131"/>
      <c r="R155" s="1131"/>
      <c r="S155" s="1131"/>
      <c r="T155" s="1131"/>
      <c r="U155" s="1131"/>
      <c r="V155" s="1131"/>
      <c r="W155" s="1131"/>
      <c r="X155" s="1131"/>
      <c r="Y155" s="1131"/>
      <c r="Z155" s="1131"/>
      <c r="AA155" s="1131"/>
      <c r="AB155" s="1132"/>
    </row>
    <row r="156" spans="1:28">
      <c r="A156" s="1160" t="s">
        <v>252</v>
      </c>
      <c r="B156" s="1161"/>
      <c r="C156" s="1130" t="s">
        <v>253</v>
      </c>
      <c r="D156" s="1131"/>
      <c r="E156" s="1131"/>
      <c r="F156" s="1131"/>
      <c r="G156" s="1131"/>
      <c r="H156" s="1131"/>
      <c r="I156" s="1131"/>
      <c r="J156" s="1131"/>
      <c r="K156" s="1131"/>
      <c r="L156" s="1131"/>
      <c r="M156" s="1131"/>
      <c r="N156" s="1131"/>
      <c r="O156" s="1131"/>
      <c r="P156" s="1131"/>
      <c r="Q156" s="1131"/>
      <c r="R156" s="1131"/>
      <c r="S156" s="1131"/>
      <c r="T156" s="1131"/>
      <c r="U156" s="1131"/>
      <c r="V156" s="1131"/>
      <c r="W156" s="1131"/>
      <c r="X156" s="1131"/>
      <c r="Y156" s="1131"/>
      <c r="Z156" s="1131"/>
      <c r="AA156" s="1131"/>
      <c r="AB156" s="1132"/>
    </row>
    <row r="157" spans="1:28">
      <c r="A157" s="1160" t="s">
        <v>227</v>
      </c>
      <c r="B157" s="1161"/>
      <c r="C157" s="1130" t="s">
        <v>250</v>
      </c>
      <c r="D157" s="1131"/>
      <c r="E157" s="1131"/>
      <c r="F157" s="1131"/>
      <c r="G157" s="1131"/>
      <c r="H157" s="1131"/>
      <c r="I157" s="1131"/>
      <c r="J157" s="1131"/>
      <c r="K157" s="1131"/>
      <c r="L157" s="1131"/>
      <c r="M157" s="1131"/>
      <c r="N157" s="1131"/>
      <c r="O157" s="1131"/>
      <c r="P157" s="1131"/>
      <c r="Q157" s="1131"/>
      <c r="R157" s="1131"/>
      <c r="S157" s="1131"/>
      <c r="T157" s="1131"/>
      <c r="U157" s="1131"/>
      <c r="V157" s="1131"/>
      <c r="W157" s="1131"/>
      <c r="X157" s="1131"/>
      <c r="Y157" s="1131"/>
      <c r="Z157" s="1131"/>
      <c r="AA157" s="1131"/>
      <c r="AB157" s="1132"/>
    </row>
    <row r="158" spans="1:28">
      <c r="A158" s="1160" t="s">
        <v>187</v>
      </c>
      <c r="B158" s="1161"/>
      <c r="C158" s="1130" t="s">
        <v>530</v>
      </c>
      <c r="D158" s="1131"/>
      <c r="E158" s="1131"/>
      <c r="F158" s="1131"/>
      <c r="G158" s="1131"/>
      <c r="H158" s="1131"/>
      <c r="I158" s="1131"/>
      <c r="J158" s="1131"/>
      <c r="K158" s="1131"/>
      <c r="L158" s="1131"/>
      <c r="M158" s="1131"/>
      <c r="N158" s="1131"/>
      <c r="O158" s="1131"/>
      <c r="P158" s="1131"/>
      <c r="Q158" s="1131"/>
      <c r="R158" s="1131"/>
      <c r="S158" s="1131"/>
      <c r="T158" s="1131"/>
      <c r="U158" s="1131"/>
      <c r="V158" s="1131"/>
      <c r="W158" s="1131"/>
      <c r="X158" s="1131"/>
      <c r="Y158" s="1131"/>
      <c r="Z158" s="1131"/>
      <c r="AA158" s="1131"/>
      <c r="AB158" s="1132"/>
    </row>
    <row r="159" spans="1:28">
      <c r="A159" s="1128" t="s">
        <v>133</v>
      </c>
      <c r="B159" s="1129"/>
      <c r="C159" s="72" t="s">
        <v>188</v>
      </c>
      <c r="D159" s="72" t="s">
        <v>189</v>
      </c>
      <c r="E159" s="72" t="s">
        <v>190</v>
      </c>
      <c r="F159" s="72" t="s">
        <v>191</v>
      </c>
      <c r="G159" s="72" t="s">
        <v>192</v>
      </c>
      <c r="H159" s="72" t="s">
        <v>87</v>
      </c>
      <c r="I159" s="72" t="s">
        <v>88</v>
      </c>
      <c r="J159" s="72" t="s">
        <v>89</v>
      </c>
      <c r="K159" s="72" t="s">
        <v>90</v>
      </c>
      <c r="L159" s="72" t="s">
        <v>91</v>
      </c>
      <c r="M159" s="72" t="s">
        <v>92</v>
      </c>
      <c r="N159" s="72" t="s">
        <v>93</v>
      </c>
      <c r="O159" s="72" t="s">
        <v>94</v>
      </c>
      <c r="P159" s="72" t="s">
        <v>95</v>
      </c>
      <c r="Q159" s="72" t="s">
        <v>96</v>
      </c>
      <c r="R159" s="72" t="s">
        <v>97</v>
      </c>
      <c r="S159" s="72" t="s">
        <v>98</v>
      </c>
      <c r="T159" s="72" t="s">
        <v>99</v>
      </c>
      <c r="U159" s="72" t="s">
        <v>100</v>
      </c>
      <c r="V159" s="72" t="s">
        <v>101</v>
      </c>
      <c r="W159" s="72" t="s">
        <v>102</v>
      </c>
      <c r="X159" s="72" t="s">
        <v>103</v>
      </c>
      <c r="Y159" s="72" t="s">
        <v>104</v>
      </c>
      <c r="Z159" s="72" t="s">
        <v>125</v>
      </c>
      <c r="AA159" s="72" t="s">
        <v>136</v>
      </c>
      <c r="AB159" s="72" t="s">
        <v>505</v>
      </c>
    </row>
    <row r="160" spans="1:28">
      <c r="A160" s="73" t="s">
        <v>84</v>
      </c>
      <c r="B160" s="74" t="s">
        <v>46</v>
      </c>
      <c r="C160" s="74" t="s">
        <v>46</v>
      </c>
      <c r="D160" s="74" t="s">
        <v>46</v>
      </c>
      <c r="E160" s="74" t="s">
        <v>46</v>
      </c>
      <c r="F160" s="74" t="s">
        <v>46</v>
      </c>
      <c r="G160" s="74" t="s">
        <v>46</v>
      </c>
      <c r="H160" s="74" t="s">
        <v>46</v>
      </c>
      <c r="I160" s="74" t="s">
        <v>46</v>
      </c>
      <c r="J160" s="74" t="s">
        <v>46</v>
      </c>
      <c r="K160" s="74" t="s">
        <v>46</v>
      </c>
      <c r="L160" s="74" t="s">
        <v>46</v>
      </c>
      <c r="M160" s="74" t="s">
        <v>46</v>
      </c>
      <c r="N160" s="74" t="s">
        <v>46</v>
      </c>
      <c r="O160" s="74" t="s">
        <v>46</v>
      </c>
      <c r="P160" s="74" t="s">
        <v>46</v>
      </c>
      <c r="Q160" s="74" t="s">
        <v>46</v>
      </c>
      <c r="R160" s="74" t="s">
        <v>46</v>
      </c>
      <c r="S160" s="74" t="s">
        <v>46</v>
      </c>
      <c r="T160" s="74" t="s">
        <v>46</v>
      </c>
      <c r="U160" s="74" t="s">
        <v>46</v>
      </c>
      <c r="V160" s="74" t="s">
        <v>46</v>
      </c>
      <c r="W160" s="74" t="s">
        <v>46</v>
      </c>
      <c r="X160" s="74" t="s">
        <v>46</v>
      </c>
      <c r="Y160" s="74" t="s">
        <v>46</v>
      </c>
      <c r="Z160" s="74" t="s">
        <v>46</v>
      </c>
      <c r="AA160" s="74" t="s">
        <v>46</v>
      </c>
      <c r="AB160" s="74" t="s">
        <v>46</v>
      </c>
    </row>
    <row r="161" spans="1:28">
      <c r="A161" s="85" t="s">
        <v>45</v>
      </c>
      <c r="B161" s="74" t="s">
        <v>46</v>
      </c>
      <c r="C161" s="102">
        <v>3484.8</v>
      </c>
      <c r="D161" s="102">
        <v>3517.348037719727</v>
      </c>
      <c r="E161" s="102">
        <v>3562.469993591309</v>
      </c>
      <c r="F161" s="102">
        <v>3585.9169845581059</v>
      </c>
      <c r="G161" s="102">
        <v>3686.2420120239258</v>
      </c>
      <c r="H161" s="102">
        <v>3802.7750053405762</v>
      </c>
      <c r="I161" s="102">
        <v>3871.4339904785161</v>
      </c>
      <c r="J161" s="102">
        <v>3906.421020507813</v>
      </c>
      <c r="K161" s="102">
        <v>3959.3540420532231</v>
      </c>
      <c r="L161" s="102">
        <v>4012.0830230712891</v>
      </c>
      <c r="M161" s="102">
        <v>4136.2140350341797</v>
      </c>
      <c r="N161" s="103">
        <v>4240.0110092163086</v>
      </c>
      <c r="O161" s="102">
        <v>4310.9039916992187</v>
      </c>
      <c r="P161" s="102">
        <v>4426.0859680175781</v>
      </c>
      <c r="Q161" s="102">
        <v>4461.8309936523437</v>
      </c>
      <c r="R161" s="102">
        <v>4621.5900573730469</v>
      </c>
      <c r="S161" s="102">
        <v>4738.5859832763672</v>
      </c>
      <c r="T161" s="102">
        <v>4862.7929992675781</v>
      </c>
      <c r="U161" s="102">
        <v>5000.7439727783203</v>
      </c>
      <c r="V161" s="102">
        <v>5113.6071014404297</v>
      </c>
      <c r="W161" s="102">
        <v>5174.3070983886719</v>
      </c>
      <c r="X161" s="102">
        <v>5275.4599914550781</v>
      </c>
      <c r="Y161" s="102">
        <v>5340.6100158691406</v>
      </c>
      <c r="Z161" s="102">
        <v>5417.7900390625</v>
      </c>
      <c r="AA161" s="102">
        <v>5490.6499633789062</v>
      </c>
      <c r="AB161" s="102">
        <v>5600.9600524902344</v>
      </c>
    </row>
    <row r="162" spans="1:28">
      <c r="A162" s="85" t="s">
        <v>37</v>
      </c>
      <c r="B162" s="74" t="s">
        <v>46</v>
      </c>
      <c r="C162" s="104" t="s">
        <v>193</v>
      </c>
      <c r="D162" s="104" t="s">
        <v>193</v>
      </c>
      <c r="E162" s="104" t="s">
        <v>193</v>
      </c>
      <c r="F162" s="104" t="s">
        <v>193</v>
      </c>
      <c r="G162" s="104">
        <v>1618.2180000000001</v>
      </c>
      <c r="H162" s="104">
        <v>1625.5730000000001</v>
      </c>
      <c r="I162" s="104">
        <v>1614.047</v>
      </c>
      <c r="J162" s="104">
        <v>1626.0940000000001</v>
      </c>
      <c r="K162" s="104">
        <v>1633.511</v>
      </c>
      <c r="L162" s="105">
        <v>1650.99</v>
      </c>
      <c r="M162" s="105">
        <v>1659.818</v>
      </c>
      <c r="N162" s="104">
        <v>1683.1010000000001</v>
      </c>
      <c r="O162" s="104">
        <v>1732.6089999999999</v>
      </c>
      <c r="P162" s="105">
        <v>1762.239</v>
      </c>
      <c r="Q162" s="104">
        <v>1752.3529930114751</v>
      </c>
      <c r="R162" s="104">
        <v>1794.816963195801</v>
      </c>
      <c r="S162" s="104">
        <v>1828.2359924316411</v>
      </c>
      <c r="T162" s="104">
        <v>1863.1060314178469</v>
      </c>
      <c r="U162" s="104">
        <v>1891.216016769409</v>
      </c>
      <c r="V162" s="104">
        <v>1921.1309795379641</v>
      </c>
      <c r="W162" s="104">
        <v>1931.1139984130859</v>
      </c>
      <c r="X162" s="104">
        <v>1952.961009979248</v>
      </c>
      <c r="Y162" s="104">
        <v>1980.653015136719</v>
      </c>
      <c r="Z162" s="104">
        <v>2004.0450134277339</v>
      </c>
      <c r="AA162" s="104">
        <v>2018.1730041503911</v>
      </c>
      <c r="AB162" s="104">
        <v>2032.452018737793</v>
      </c>
    </row>
    <row r="163" spans="1:28">
      <c r="A163" s="85" t="s">
        <v>21</v>
      </c>
      <c r="B163" s="74" t="s">
        <v>46</v>
      </c>
      <c r="C163" s="102">
        <v>1527.9175456705</v>
      </c>
      <c r="D163" s="102">
        <v>1594.1233105317001</v>
      </c>
      <c r="E163" s="103">
        <v>1633.7982</v>
      </c>
      <c r="F163" s="102">
        <v>1668.8572999999999</v>
      </c>
      <c r="G163" s="102">
        <v>1701.4639</v>
      </c>
      <c r="H163" s="102">
        <v>1720.8961999999999</v>
      </c>
      <c r="I163" s="102">
        <v>1729.5169000000001</v>
      </c>
      <c r="J163" s="102">
        <v>1758.7657999999999</v>
      </c>
      <c r="K163" s="103">
        <v>1791.2056</v>
      </c>
      <c r="L163" s="103">
        <v>1864.0146199999999</v>
      </c>
      <c r="M163" s="102">
        <v>1880.7306785583501</v>
      </c>
      <c r="N163" s="102">
        <v>1840.8789234161379</v>
      </c>
      <c r="O163" s="102">
        <v>1887.726142883301</v>
      </c>
      <c r="P163" s="102">
        <v>1916.7521419525151</v>
      </c>
      <c r="Q163" s="102">
        <v>1965.083936691284</v>
      </c>
      <c r="R163" s="102">
        <v>2032.011930465698</v>
      </c>
      <c r="S163" s="102">
        <v>2053.8604412078862</v>
      </c>
      <c r="T163" s="102">
        <v>2105.6404342651372</v>
      </c>
      <c r="U163" s="102">
        <v>2138.0711612701421</v>
      </c>
      <c r="V163" s="102">
        <v>2159.423360824585</v>
      </c>
      <c r="W163" s="102">
        <v>2206.7937030792241</v>
      </c>
      <c r="X163" s="102">
        <v>2194.099328994751</v>
      </c>
      <c r="Y163" s="102">
        <v>2210.2660942077641</v>
      </c>
      <c r="Z163" s="102">
        <v>2249.5085716247559</v>
      </c>
      <c r="AA163" s="102">
        <v>2276.5210819244389</v>
      </c>
      <c r="AB163" s="102">
        <v>2280.7958431243901</v>
      </c>
    </row>
    <row r="164" spans="1:28">
      <c r="A164" s="85" t="s">
        <v>47</v>
      </c>
      <c r="B164" s="74" t="s">
        <v>46</v>
      </c>
      <c r="C164" s="104">
        <v>6261.3</v>
      </c>
      <c r="D164" s="104">
        <v>6353.9000000000015</v>
      </c>
      <c r="E164" s="104">
        <v>6365.4000000000024</v>
      </c>
      <c r="F164" s="104">
        <v>6429.2</v>
      </c>
      <c r="G164" s="104">
        <v>6497.1</v>
      </c>
      <c r="H164" s="104">
        <v>6577.9</v>
      </c>
      <c r="I164" s="104">
        <v>6662.1</v>
      </c>
      <c r="J164" s="104">
        <v>6775.3000000000011</v>
      </c>
      <c r="K164" s="104">
        <v>6919.5</v>
      </c>
      <c r="L164" s="104">
        <v>7063.2</v>
      </c>
      <c r="M164" s="104">
        <v>7209.9</v>
      </c>
      <c r="N164" s="104">
        <v>7345.8000183105469</v>
      </c>
      <c r="O164" s="104">
        <v>7585.0999755859384</v>
      </c>
      <c r="P164" s="104">
        <v>7794.3999328613281</v>
      </c>
      <c r="Q164" s="104">
        <v>7904.1000213623047</v>
      </c>
      <c r="R164" s="104">
        <v>7957.5999755859384</v>
      </c>
      <c r="S164" s="104">
        <v>8092.7000732421884</v>
      </c>
      <c r="T164" s="104">
        <v>8276.7000122070312</v>
      </c>
      <c r="U164" s="104">
        <v>8369.2001037597656</v>
      </c>
      <c r="V164" s="104">
        <v>8468.1000366210937</v>
      </c>
      <c r="W164" s="104">
        <v>8560.4998779296875</v>
      </c>
      <c r="X164" s="104">
        <v>8611.9999694824219</v>
      </c>
      <c r="Y164" s="104">
        <v>8691.2999877929687</v>
      </c>
      <c r="Z164" s="104">
        <v>8788.5999450683594</v>
      </c>
      <c r="AA164" s="104">
        <v>8783.9000854492187</v>
      </c>
      <c r="AB164" s="104">
        <v>8812.2000122070312</v>
      </c>
    </row>
    <row r="165" spans="1:28">
      <c r="A165" s="85" t="s">
        <v>62</v>
      </c>
      <c r="B165" s="74" t="s">
        <v>46</v>
      </c>
      <c r="C165" s="102" t="s">
        <v>193</v>
      </c>
      <c r="D165" s="102" t="s">
        <v>193</v>
      </c>
      <c r="E165" s="102" t="s">
        <v>193</v>
      </c>
      <c r="F165" s="102" t="s">
        <v>193</v>
      </c>
      <c r="G165" s="102" t="s">
        <v>193</v>
      </c>
      <c r="H165" s="102" t="s">
        <v>193</v>
      </c>
      <c r="I165" s="102">
        <v>1731.5350000000001</v>
      </c>
      <c r="J165" s="102">
        <v>1794.261</v>
      </c>
      <c r="K165" s="102">
        <v>1843.4069999999999</v>
      </c>
      <c r="L165" s="102">
        <v>1888.588</v>
      </c>
      <c r="M165" s="102">
        <v>1895.17</v>
      </c>
      <c r="N165" s="102">
        <v>1880.634</v>
      </c>
      <c r="O165" s="102">
        <v>1901.556</v>
      </c>
      <c r="P165" s="102">
        <v>1996.51</v>
      </c>
      <c r="Q165" s="102">
        <v>2100.846</v>
      </c>
      <c r="R165" s="102">
        <v>2184.971</v>
      </c>
      <c r="S165" s="102">
        <v>2318.0830000000001</v>
      </c>
      <c r="T165" s="102">
        <v>2444.4</v>
      </c>
      <c r="U165" s="102">
        <v>2596.9789999999998</v>
      </c>
      <c r="V165" s="102">
        <v>2669.938000000001</v>
      </c>
      <c r="W165" s="102">
        <v>2958.9317500000002</v>
      </c>
      <c r="X165" s="102">
        <v>3118.23</v>
      </c>
      <c r="Y165" s="102">
        <v>3183.7739999999999</v>
      </c>
      <c r="Z165" s="102">
        <v>3222.125007629395</v>
      </c>
      <c r="AA165" s="102">
        <v>3310.6299743652339</v>
      </c>
      <c r="AB165" s="102">
        <v>3344.551025390625</v>
      </c>
    </row>
    <row r="166" spans="1:28">
      <c r="A166" s="85" t="s">
        <v>23</v>
      </c>
      <c r="B166" s="74" t="s">
        <v>46</v>
      </c>
      <c r="C166" s="104" t="s">
        <v>193</v>
      </c>
      <c r="D166" s="104" t="s">
        <v>193</v>
      </c>
      <c r="E166" s="104" t="s">
        <v>193</v>
      </c>
      <c r="F166" s="104">
        <v>2228.582416025004</v>
      </c>
      <c r="G166" s="104">
        <v>2258.2516090500089</v>
      </c>
      <c r="H166" s="104">
        <v>2258.731389574998</v>
      </c>
      <c r="I166" s="105">
        <v>2246.739346300003</v>
      </c>
      <c r="J166" s="105">
        <v>2259.202338124991</v>
      </c>
      <c r="K166" s="104">
        <v>2275.3752617000068</v>
      </c>
      <c r="L166" s="104">
        <v>2286.9415908000128</v>
      </c>
      <c r="M166" s="104">
        <v>2277.9484402999929</v>
      </c>
      <c r="N166" s="104">
        <v>2270.6333339749999</v>
      </c>
      <c r="O166" s="104">
        <v>2262.1952778999998</v>
      </c>
      <c r="P166" s="104">
        <v>2251.6</v>
      </c>
      <c r="Q166" s="104">
        <v>2248.3000000000002</v>
      </c>
      <c r="R166" s="104">
        <v>2261.8000000000002</v>
      </c>
      <c r="S166" s="104">
        <v>2266.4</v>
      </c>
      <c r="T166" s="104">
        <v>2244.0129999999999</v>
      </c>
      <c r="U166" s="104">
        <v>2240.9</v>
      </c>
      <c r="V166" s="104">
        <v>2257.1260000000002</v>
      </c>
      <c r="W166" s="104">
        <v>2249.3510000000001</v>
      </c>
      <c r="X166" s="104">
        <v>2258.3780000000002</v>
      </c>
      <c r="Y166" s="104">
        <v>2266.1729999999998</v>
      </c>
      <c r="Z166" s="104">
        <v>2296.6450138092041</v>
      </c>
      <c r="AA166" s="104">
        <v>2291.6499691009521</v>
      </c>
      <c r="AB166" s="104">
        <v>2301.1809902191162</v>
      </c>
    </row>
    <row r="167" spans="1:28">
      <c r="A167" s="85" t="s">
        <v>24</v>
      </c>
      <c r="B167" s="74" t="s">
        <v>46</v>
      </c>
      <c r="C167" s="102">
        <v>1322.7326427147</v>
      </c>
      <c r="D167" s="102">
        <v>1335.7611972669999</v>
      </c>
      <c r="E167" s="103">
        <v>1340.2111399999999</v>
      </c>
      <c r="F167" s="102">
        <v>1331.0776000000001</v>
      </c>
      <c r="G167" s="102">
        <v>1270.84392</v>
      </c>
      <c r="H167" s="102">
        <v>1266.4459300000001</v>
      </c>
      <c r="I167" s="102">
        <v>1278.9492700000001</v>
      </c>
      <c r="J167" s="102">
        <v>1290.3171500000001</v>
      </c>
      <c r="K167" s="102">
        <v>1306.6587300000001</v>
      </c>
      <c r="L167" s="102">
        <v>1319.81231</v>
      </c>
      <c r="M167" s="102">
        <v>1322.7123374938969</v>
      </c>
      <c r="N167" s="102">
        <v>1329.4763717651369</v>
      </c>
      <c r="O167" s="102">
        <v>1321.647415161133</v>
      </c>
      <c r="P167" s="102">
        <v>1316.9391746521001</v>
      </c>
      <c r="Q167" s="102">
        <v>1341.748893737793</v>
      </c>
      <c r="R167" s="102">
        <v>1341.2453422546389</v>
      </c>
      <c r="S167" s="102">
        <v>1359.5278129577639</v>
      </c>
      <c r="T167" s="102">
        <v>1355.903270721436</v>
      </c>
      <c r="U167" s="102">
        <v>1374.3929672241211</v>
      </c>
      <c r="V167" s="102">
        <v>1376.8696441650391</v>
      </c>
      <c r="W167" s="102">
        <v>1365.14147567749</v>
      </c>
      <c r="X167" s="102">
        <v>1365.563941955566</v>
      </c>
      <c r="Y167" s="102">
        <v>1357.666076660156</v>
      </c>
      <c r="Z167" s="102">
        <v>1357.049133300781</v>
      </c>
      <c r="AA167" s="102">
        <v>1349.456787109375</v>
      </c>
      <c r="AB167" s="102">
        <v>1359.083763122559</v>
      </c>
    </row>
    <row r="168" spans="1:28">
      <c r="A168" s="85" t="s">
        <v>26</v>
      </c>
      <c r="B168" s="74" t="s">
        <v>46</v>
      </c>
      <c r="C168" s="104">
        <v>389.38300132751471</v>
      </c>
      <c r="D168" s="104">
        <v>379.56300067901611</v>
      </c>
      <c r="E168" s="104">
        <v>362.19400215148931</v>
      </c>
      <c r="F168" s="104">
        <v>347.93400096893311</v>
      </c>
      <c r="G168" s="104">
        <v>341.58600234985352</v>
      </c>
      <c r="H168" s="104">
        <v>330.61599826812738</v>
      </c>
      <c r="I168" s="104">
        <v>326.61600303649902</v>
      </c>
      <c r="J168" s="105">
        <v>323.27499580383301</v>
      </c>
      <c r="K168" s="104">
        <v>319.48400115966803</v>
      </c>
      <c r="L168" s="104">
        <v>312.07200288772577</v>
      </c>
      <c r="M168" s="105">
        <v>322.66900062561041</v>
      </c>
      <c r="N168" s="104">
        <v>319.83300352096558</v>
      </c>
      <c r="O168" s="104">
        <v>312.7429924011231</v>
      </c>
      <c r="P168" s="104">
        <v>318.24600410461431</v>
      </c>
      <c r="Q168" s="104">
        <v>318.55699968338013</v>
      </c>
      <c r="R168" s="104">
        <v>321.47199654579163</v>
      </c>
      <c r="S168" s="104">
        <v>327.55999565124512</v>
      </c>
      <c r="T168" s="104">
        <v>321.0730066299439</v>
      </c>
      <c r="U168" s="104">
        <v>325.99300289154053</v>
      </c>
      <c r="V168" s="104">
        <v>325.81099939346308</v>
      </c>
      <c r="W168" s="104">
        <v>326.15499496459961</v>
      </c>
      <c r="X168" s="104">
        <v>325.41199564933783</v>
      </c>
      <c r="Y168" s="104">
        <v>321.20600080490112</v>
      </c>
      <c r="Z168" s="104">
        <v>318.97499823570251</v>
      </c>
      <c r="AA168" s="104">
        <v>312.76800227165222</v>
      </c>
      <c r="AB168" s="104">
        <v>316.03800058364868</v>
      </c>
    </row>
    <row r="169" spans="1:28">
      <c r="A169" s="85" t="s">
        <v>42</v>
      </c>
      <c r="B169" s="74" t="s">
        <v>46</v>
      </c>
      <c r="C169" s="102">
        <v>1221</v>
      </c>
      <c r="D169" s="102">
        <v>1204</v>
      </c>
      <c r="E169" s="102">
        <v>1186</v>
      </c>
      <c r="F169" s="102">
        <v>1174</v>
      </c>
      <c r="G169" s="102">
        <v>1165</v>
      </c>
      <c r="H169" s="102">
        <v>1174</v>
      </c>
      <c r="I169" s="102">
        <v>1183</v>
      </c>
      <c r="J169" s="102">
        <v>1176</v>
      </c>
      <c r="K169" s="102">
        <v>1187</v>
      </c>
      <c r="L169" s="103">
        <v>1218</v>
      </c>
      <c r="M169" s="102">
        <v>1236</v>
      </c>
      <c r="N169" s="102">
        <v>1244</v>
      </c>
      <c r="O169" s="102">
        <v>1251</v>
      </c>
      <c r="P169" s="102">
        <v>1243</v>
      </c>
      <c r="Q169" s="102">
        <v>1243</v>
      </c>
      <c r="R169" s="102">
        <v>1260</v>
      </c>
      <c r="S169" s="102">
        <v>1269</v>
      </c>
      <c r="T169" s="102">
        <v>1285</v>
      </c>
      <c r="U169" s="102">
        <v>1294</v>
      </c>
      <c r="V169" s="102">
        <v>1289</v>
      </c>
      <c r="W169" s="102">
        <v>1275</v>
      </c>
      <c r="X169" s="102">
        <v>1271</v>
      </c>
      <c r="Y169" s="102">
        <v>1278</v>
      </c>
      <c r="Z169" s="102">
        <v>1272</v>
      </c>
      <c r="AA169" s="102">
        <v>1275</v>
      </c>
      <c r="AB169" s="102">
        <v>1277</v>
      </c>
    </row>
    <row r="170" spans="1:28">
      <c r="A170" s="85" t="s">
        <v>28</v>
      </c>
      <c r="B170" s="74" t="s">
        <v>46</v>
      </c>
      <c r="C170" s="104">
        <v>10519.6778613652</v>
      </c>
      <c r="D170" s="104">
        <v>10733.59717015</v>
      </c>
      <c r="E170" s="104">
        <v>10892.697</v>
      </c>
      <c r="F170" s="104">
        <v>11071.540999999999</v>
      </c>
      <c r="G170" s="104">
        <v>11195.493</v>
      </c>
      <c r="H170" s="104">
        <v>11335.232</v>
      </c>
      <c r="I170" s="104">
        <v>11495.946</v>
      </c>
      <c r="J170" s="104">
        <v>11487.39</v>
      </c>
      <c r="K170" s="104">
        <v>11650.225</v>
      </c>
      <c r="L170" s="104">
        <v>11801.268</v>
      </c>
      <c r="M170" s="104">
        <v>11807.727096557621</v>
      </c>
      <c r="N170" s="104">
        <v>11846.048988342291</v>
      </c>
      <c r="O170" s="105">
        <v>11957.25024414063</v>
      </c>
      <c r="P170" s="104">
        <v>12468.43287658691</v>
      </c>
      <c r="Q170" s="104">
        <v>12617.88720703125</v>
      </c>
      <c r="R170" s="104">
        <v>12767.207015991209</v>
      </c>
      <c r="S170" s="104">
        <v>12890.60501098633</v>
      </c>
      <c r="T170" s="104">
        <v>13050.17144775391</v>
      </c>
      <c r="U170" s="104">
        <v>13163.3438873291</v>
      </c>
      <c r="V170" s="104">
        <v>13314.02301025391</v>
      </c>
      <c r="W170" s="104">
        <v>13369.80123901367</v>
      </c>
      <c r="X170" s="104">
        <v>13374.69856262207</v>
      </c>
      <c r="Y170" s="104">
        <v>13464.357086181641</v>
      </c>
      <c r="Z170" s="104">
        <v>13570.69525146484</v>
      </c>
      <c r="AA170" s="104">
        <v>14004.62106323242</v>
      </c>
      <c r="AB170" s="104">
        <v>14014.77110290527</v>
      </c>
    </row>
    <row r="171" spans="1:28">
      <c r="A171" s="85" t="s">
        <v>25</v>
      </c>
      <c r="B171" s="74" t="s">
        <v>46</v>
      </c>
      <c r="C171" s="102">
        <v>11990.9</v>
      </c>
      <c r="D171" s="103">
        <v>16597</v>
      </c>
      <c r="E171" s="102">
        <v>16569</v>
      </c>
      <c r="F171" s="102">
        <v>16623</v>
      </c>
      <c r="G171" s="102">
        <v>16626</v>
      </c>
      <c r="H171" s="102">
        <v>16659</v>
      </c>
      <c r="I171" s="102">
        <v>16800</v>
      </c>
      <c r="J171" s="102">
        <v>16969</v>
      </c>
      <c r="K171" s="103">
        <v>17148</v>
      </c>
      <c r="L171" s="102">
        <v>17222</v>
      </c>
      <c r="M171" s="102">
        <v>17282</v>
      </c>
      <c r="N171" s="102">
        <v>17398</v>
      </c>
      <c r="O171" s="102">
        <v>17482</v>
      </c>
      <c r="P171" s="102">
        <v>17537</v>
      </c>
      <c r="Q171" s="103">
        <v>17767</v>
      </c>
      <c r="R171" s="102">
        <v>18207</v>
      </c>
      <c r="S171" s="102">
        <v>18542</v>
      </c>
      <c r="T171" s="102">
        <v>18680</v>
      </c>
      <c r="U171" s="102">
        <v>18721</v>
      </c>
      <c r="V171" s="102">
        <v>18798</v>
      </c>
      <c r="W171" s="103">
        <v>18840</v>
      </c>
      <c r="X171" s="102">
        <v>18767</v>
      </c>
      <c r="Y171" s="102">
        <v>18787</v>
      </c>
      <c r="Z171" s="102">
        <v>18998</v>
      </c>
      <c r="AA171" s="102">
        <v>19102</v>
      </c>
      <c r="AB171" s="102">
        <v>19191.369506835941</v>
      </c>
    </row>
    <row r="172" spans="1:28">
      <c r="A172" s="85" t="s">
        <v>48</v>
      </c>
      <c r="B172" s="74" t="s">
        <v>46</v>
      </c>
      <c r="C172" s="104">
        <v>1446.1553848125</v>
      </c>
      <c r="D172" s="104">
        <v>1373.4618771713001</v>
      </c>
      <c r="E172" s="105">
        <v>1433.82248</v>
      </c>
      <c r="F172" s="104">
        <v>1482.058</v>
      </c>
      <c r="G172" s="104">
        <v>1511.9921999999999</v>
      </c>
      <c r="H172" s="104">
        <v>1554.07871</v>
      </c>
      <c r="I172" s="104">
        <v>1613.76631</v>
      </c>
      <c r="J172" s="105">
        <v>1625.15831</v>
      </c>
      <c r="K172" s="104">
        <v>1718.5347400000001</v>
      </c>
      <c r="L172" s="104">
        <v>1765.1665499999999</v>
      </c>
      <c r="M172" s="104">
        <v>1803.719425201416</v>
      </c>
      <c r="N172" s="104">
        <v>1826.7210884094241</v>
      </c>
      <c r="O172" s="104">
        <v>1868.9554176330571</v>
      </c>
      <c r="P172" s="104">
        <v>1911.8934192657471</v>
      </c>
      <c r="Q172" s="104">
        <v>1983.928718566895</v>
      </c>
      <c r="R172" s="104">
        <v>2000.413646697998</v>
      </c>
      <c r="S172" s="104">
        <v>2024.4207859039309</v>
      </c>
      <c r="T172" s="104">
        <v>2027.468351364136</v>
      </c>
      <c r="U172" s="104">
        <v>2038.203702926636</v>
      </c>
      <c r="V172" s="104">
        <v>2089.5045509338379</v>
      </c>
      <c r="W172" s="104">
        <v>2113.7301235198979</v>
      </c>
      <c r="X172" s="104">
        <v>2096.3285465240479</v>
      </c>
      <c r="Y172" s="104">
        <v>2109.2050724029541</v>
      </c>
      <c r="Z172" s="104">
        <v>2091.9021739959721</v>
      </c>
      <c r="AA172" s="104">
        <v>2101.0568752288818</v>
      </c>
      <c r="AB172" s="104">
        <v>2116.692666053772</v>
      </c>
    </row>
    <row r="173" spans="1:28">
      <c r="A173" s="85" t="s">
        <v>34</v>
      </c>
      <c r="B173" s="74" t="s">
        <v>46</v>
      </c>
      <c r="C173" s="102" t="s">
        <v>193</v>
      </c>
      <c r="D173" s="102" t="s">
        <v>193</v>
      </c>
      <c r="E173" s="102">
        <v>2015.299991607666</v>
      </c>
      <c r="F173" s="102">
        <v>1929.299978256226</v>
      </c>
      <c r="G173" s="103">
        <v>1851.3999862670901</v>
      </c>
      <c r="H173" s="102">
        <v>1769.399998664856</v>
      </c>
      <c r="I173" s="102">
        <v>1756.299980163574</v>
      </c>
      <c r="J173" s="102">
        <v>1727.299998283386</v>
      </c>
      <c r="K173" s="102">
        <v>1789.659994125366</v>
      </c>
      <c r="L173" s="102">
        <v>1832.209992408752</v>
      </c>
      <c r="M173" s="102">
        <v>1844.899991035461</v>
      </c>
      <c r="N173" s="102">
        <v>1838.8999900817871</v>
      </c>
      <c r="O173" s="103">
        <v>1850.60000038147</v>
      </c>
      <c r="P173" s="102">
        <v>1890.3999719619751</v>
      </c>
      <c r="Q173" s="102">
        <v>1888.4999847412109</v>
      </c>
      <c r="R173" s="102">
        <v>1921.499975204468</v>
      </c>
      <c r="S173" s="102">
        <v>1934.6000146865849</v>
      </c>
      <c r="T173" s="102">
        <v>1908.900000572205</v>
      </c>
      <c r="U173" s="102">
        <v>1894.500025749207</v>
      </c>
      <c r="V173" s="102">
        <v>1896.399995803833</v>
      </c>
      <c r="W173" s="102">
        <v>1933.800003051758</v>
      </c>
      <c r="X173" s="102">
        <v>1937.7999963760381</v>
      </c>
      <c r="Y173" s="102">
        <v>1974.4000067710881</v>
      </c>
      <c r="Z173" s="102">
        <v>1976.599974632263</v>
      </c>
      <c r="AA173" s="102">
        <v>2028.500003814697</v>
      </c>
      <c r="AB173" s="102">
        <v>2057.1650018692021</v>
      </c>
    </row>
    <row r="174" spans="1:28">
      <c r="A174" s="85" t="s">
        <v>49</v>
      </c>
      <c r="B174" s="74" t="s">
        <v>46</v>
      </c>
      <c r="C174" s="104" t="s">
        <v>193</v>
      </c>
      <c r="D174" s="105">
        <v>61.407999999999987</v>
      </c>
      <c r="E174" s="104">
        <v>62.632000000000012</v>
      </c>
      <c r="F174" s="104">
        <v>63.76400000000001</v>
      </c>
      <c r="G174" s="104">
        <v>64.802999999999997</v>
      </c>
      <c r="H174" s="104">
        <v>66.7</v>
      </c>
      <c r="I174" s="104">
        <v>65.784000000000006</v>
      </c>
      <c r="J174" s="104">
        <v>65.915000000000006</v>
      </c>
      <c r="K174" s="104">
        <v>68.554999999999993</v>
      </c>
      <c r="L174" s="104">
        <v>70.551000000000002</v>
      </c>
      <c r="M174" s="104">
        <v>72.835999999999999</v>
      </c>
      <c r="N174" s="104">
        <v>73.668999999999997</v>
      </c>
      <c r="O174" s="104">
        <v>73.513000000000005</v>
      </c>
      <c r="P174" s="105">
        <v>74.424000000000007</v>
      </c>
      <c r="Q174" s="104">
        <v>73.634999999999991</v>
      </c>
      <c r="R174" s="104">
        <v>75.575000000000003</v>
      </c>
      <c r="S174" s="104">
        <v>77.999999999999986</v>
      </c>
      <c r="T174" s="104">
        <v>80</v>
      </c>
      <c r="U174" s="104">
        <v>80.85499999999999</v>
      </c>
      <c r="V174" s="104">
        <v>81.553999999999988</v>
      </c>
      <c r="W174" s="104">
        <v>83.050238450000023</v>
      </c>
      <c r="X174" s="104">
        <v>82.826000000000008</v>
      </c>
      <c r="Y174" s="104">
        <v>83.139799150000002</v>
      </c>
      <c r="Z174" s="104">
        <v>84.974991321563721</v>
      </c>
      <c r="AA174" s="104">
        <v>85.941000461578369</v>
      </c>
      <c r="AB174" s="104">
        <v>87.508001327514648</v>
      </c>
    </row>
    <row r="175" spans="1:28">
      <c r="A175" s="85" t="s">
        <v>50</v>
      </c>
      <c r="B175" s="74" t="s">
        <v>46</v>
      </c>
      <c r="C175" s="102">
        <v>456.4</v>
      </c>
      <c r="D175" s="102">
        <v>467.4</v>
      </c>
      <c r="E175" s="102">
        <v>482.7</v>
      </c>
      <c r="F175" s="102">
        <v>507.6</v>
      </c>
      <c r="G175" s="102">
        <v>517.56000000000006</v>
      </c>
      <c r="H175" s="102">
        <v>542.93999999999994</v>
      </c>
      <c r="I175" s="102">
        <v>574.40000000000009</v>
      </c>
      <c r="J175" s="103">
        <v>593.97</v>
      </c>
      <c r="K175" s="103">
        <v>638.00000381469727</v>
      </c>
      <c r="L175" s="102">
        <v>679.59998989105225</v>
      </c>
      <c r="M175" s="102">
        <v>712.20000267028809</v>
      </c>
      <c r="N175" s="102">
        <v>732.19999599456787</v>
      </c>
      <c r="O175" s="102">
        <v>760.89999580383301</v>
      </c>
      <c r="P175" s="102">
        <v>779.29999160766602</v>
      </c>
      <c r="Q175" s="102">
        <v>801.20000648498535</v>
      </c>
      <c r="R175" s="102">
        <v>853.30000495910645</v>
      </c>
      <c r="S175" s="102">
        <v>891.29999542236328</v>
      </c>
      <c r="T175" s="102">
        <v>950.20000839233398</v>
      </c>
      <c r="U175" s="102">
        <v>970.80000686645508</v>
      </c>
      <c r="V175" s="102">
        <v>971.5</v>
      </c>
      <c r="W175" s="102">
        <v>962.30000114440918</v>
      </c>
      <c r="X175" s="102">
        <v>958.40000343322754</v>
      </c>
      <c r="Y175" s="102">
        <v>952.30000114440918</v>
      </c>
      <c r="Z175" s="102">
        <v>959.99999809265137</v>
      </c>
      <c r="AA175" s="102">
        <v>947.80000686645508</v>
      </c>
      <c r="AB175" s="102">
        <v>953.49998474121094</v>
      </c>
    </row>
    <row r="176" spans="1:28">
      <c r="A176" s="85" t="s">
        <v>63</v>
      </c>
      <c r="B176" s="74" t="s">
        <v>46</v>
      </c>
      <c r="C176" s="104">
        <v>735.3220043182373</v>
      </c>
      <c r="D176" s="104">
        <v>799.48699760437012</v>
      </c>
      <c r="E176" s="104">
        <v>857.94600296020508</v>
      </c>
      <c r="F176" s="104">
        <v>906.6569995880127</v>
      </c>
      <c r="G176" s="104">
        <v>964.8329906463623</v>
      </c>
      <c r="H176" s="104">
        <v>1012.161001205444</v>
      </c>
      <c r="I176" s="104">
        <v>1040.9530010223391</v>
      </c>
      <c r="J176" s="104">
        <v>1069.03199005127</v>
      </c>
      <c r="K176" s="104">
        <v>1100.606025695801</v>
      </c>
      <c r="L176" s="104">
        <v>1158.371990203857</v>
      </c>
      <c r="M176" s="104">
        <v>1217.3209915161131</v>
      </c>
      <c r="N176" s="104">
        <v>1251.6939888000491</v>
      </c>
      <c r="O176" s="104">
        <v>1269.315013885498</v>
      </c>
      <c r="P176" s="104">
        <v>1312.8709945678711</v>
      </c>
      <c r="Q176" s="104">
        <v>1346.170003890991</v>
      </c>
      <c r="R176" s="104">
        <v>1383.3679962158201</v>
      </c>
      <c r="S176" s="104">
        <v>1419.849983215332</v>
      </c>
      <c r="T176" s="104">
        <v>1458.82300567627</v>
      </c>
      <c r="U176" s="104">
        <v>1483.3029937744141</v>
      </c>
      <c r="V176" s="104">
        <v>1550.294990539551</v>
      </c>
      <c r="W176" s="104">
        <v>1581.1869964599609</v>
      </c>
      <c r="X176" s="104">
        <v>1596.5080032348631</v>
      </c>
      <c r="Y176" s="104">
        <v>1640.4000015258789</v>
      </c>
      <c r="Z176" s="104">
        <v>1668.6000061035161</v>
      </c>
      <c r="AA176" s="104">
        <v>1722.773994445801</v>
      </c>
      <c r="AB176" s="104">
        <v>1747.2859802246089</v>
      </c>
    </row>
    <row r="177" spans="1:28">
      <c r="A177" s="85" t="s">
        <v>29</v>
      </c>
      <c r="B177" s="74" t="s">
        <v>46</v>
      </c>
      <c r="C177" s="102">
        <v>8849</v>
      </c>
      <c r="D177" s="102">
        <v>8901</v>
      </c>
      <c r="E177" s="102">
        <v>8961</v>
      </c>
      <c r="F177" s="103">
        <v>8168</v>
      </c>
      <c r="G177" s="102">
        <v>8178</v>
      </c>
      <c r="H177" s="102">
        <v>8267</v>
      </c>
      <c r="I177" s="102">
        <v>8390</v>
      </c>
      <c r="J177" s="102">
        <v>8474</v>
      </c>
      <c r="K177" s="102">
        <v>8675</v>
      </c>
      <c r="L177" s="102">
        <v>8835</v>
      </c>
      <c r="M177" s="102">
        <v>8986.9169999999976</v>
      </c>
      <c r="N177" s="102">
        <v>9164.6840000000011</v>
      </c>
      <c r="O177" s="102">
        <v>9287</v>
      </c>
      <c r="P177" s="103">
        <v>9367.7439999999988</v>
      </c>
      <c r="Q177" s="103">
        <v>9762.35107421875</v>
      </c>
      <c r="R177" s="102">
        <v>9718.5351257324219</v>
      </c>
      <c r="S177" s="102">
        <v>9789.2531051635742</v>
      </c>
      <c r="T177" s="102">
        <v>9773.7239379882812</v>
      </c>
      <c r="U177" s="102">
        <v>10043.542930603029</v>
      </c>
      <c r="V177" s="102">
        <v>10000.353019714359</v>
      </c>
      <c r="W177" s="102">
        <v>10034.09494781494</v>
      </c>
      <c r="X177" s="102">
        <v>10140.97689056397</v>
      </c>
      <c r="Y177" s="102">
        <v>10529.90406799316</v>
      </c>
      <c r="Z177" s="102">
        <v>10563.62180328369</v>
      </c>
      <c r="AA177" s="102">
        <v>10711.97702026367</v>
      </c>
      <c r="AB177" s="102">
        <v>10615.1739654541</v>
      </c>
    </row>
    <row r="178" spans="1:28">
      <c r="A178" s="85" t="s">
        <v>51</v>
      </c>
      <c r="B178" s="74" t="s">
        <v>46</v>
      </c>
      <c r="C178" s="104">
        <v>24520</v>
      </c>
      <c r="D178" s="104">
        <v>24990</v>
      </c>
      <c r="E178" s="104">
        <v>25190</v>
      </c>
      <c r="F178" s="104">
        <v>25220</v>
      </c>
      <c r="G178" s="104">
        <v>25290</v>
      </c>
      <c r="H178" s="104">
        <v>25330</v>
      </c>
      <c r="I178" s="104">
        <v>25490</v>
      </c>
      <c r="J178" s="104">
        <v>25840</v>
      </c>
      <c r="K178" s="104">
        <v>25860</v>
      </c>
      <c r="L178" s="104">
        <v>25710</v>
      </c>
      <c r="M178" s="104">
        <v>25690</v>
      </c>
      <c r="N178" s="104">
        <v>25800</v>
      </c>
      <c r="O178" s="104">
        <v>25520</v>
      </c>
      <c r="P178" s="104">
        <v>25520</v>
      </c>
      <c r="Q178" s="104">
        <v>25510</v>
      </c>
      <c r="R178" s="104">
        <v>25630</v>
      </c>
      <c r="S178" s="104">
        <v>25640</v>
      </c>
      <c r="T178" s="104">
        <v>25590</v>
      </c>
      <c r="U178" s="104">
        <v>25520</v>
      </c>
      <c r="V178" s="104">
        <v>25540</v>
      </c>
      <c r="W178" s="104">
        <v>25450</v>
      </c>
      <c r="X178" s="104">
        <v>24190</v>
      </c>
      <c r="Y178" s="104">
        <v>25320</v>
      </c>
      <c r="Z178" s="104">
        <v>25530</v>
      </c>
      <c r="AA178" s="104">
        <v>25530</v>
      </c>
      <c r="AB178" s="104">
        <v>25500</v>
      </c>
    </row>
    <row r="179" spans="1:28">
      <c r="A179" s="85" t="s">
        <v>52</v>
      </c>
      <c r="B179" s="74" t="s">
        <v>46</v>
      </c>
      <c r="C179" s="102">
        <v>7236</v>
      </c>
      <c r="D179" s="102">
        <v>7420</v>
      </c>
      <c r="E179" s="102">
        <v>7523</v>
      </c>
      <c r="F179" s="102">
        <v>7644</v>
      </c>
      <c r="G179" s="102">
        <v>7873</v>
      </c>
      <c r="H179" s="102">
        <v>8074</v>
      </c>
      <c r="I179" s="102">
        <v>8269</v>
      </c>
      <c r="J179" s="102">
        <v>8530</v>
      </c>
      <c r="K179" s="102">
        <v>8197</v>
      </c>
      <c r="L179" s="103">
        <v>8356</v>
      </c>
      <c r="M179" s="102">
        <v>8622.8000000000011</v>
      </c>
      <c r="N179" s="102">
        <v>8795.4</v>
      </c>
      <c r="O179" s="102">
        <v>8955.6</v>
      </c>
      <c r="P179" s="102">
        <v>8898.6</v>
      </c>
      <c r="Q179" s="102">
        <v>9128.6999999999989</v>
      </c>
      <c r="R179" s="103">
        <v>9253.9</v>
      </c>
      <c r="S179" s="102">
        <v>9362</v>
      </c>
      <c r="T179" s="102">
        <v>9418</v>
      </c>
      <c r="U179" s="102">
        <v>9455</v>
      </c>
      <c r="V179" s="102">
        <v>9389</v>
      </c>
      <c r="W179" s="102">
        <v>9564</v>
      </c>
      <c r="X179" s="102">
        <v>9693.4</v>
      </c>
      <c r="Y179" s="102">
        <v>9810.5</v>
      </c>
      <c r="Z179" s="102">
        <v>9961.9999084472656</v>
      </c>
      <c r="AA179" s="102">
        <v>10256.30012512207</v>
      </c>
      <c r="AB179" s="102">
        <v>10464.49996948242</v>
      </c>
    </row>
    <row r="180" spans="1:28">
      <c r="A180" s="75" t="s">
        <v>31</v>
      </c>
      <c r="B180" s="74" t="s">
        <v>46</v>
      </c>
      <c r="C180" s="104" t="s">
        <v>193</v>
      </c>
      <c r="D180" s="104" t="s">
        <v>193</v>
      </c>
      <c r="E180" s="104" t="s">
        <v>193</v>
      </c>
      <c r="F180" s="104" t="s">
        <v>193</v>
      </c>
      <c r="G180" s="104" t="s">
        <v>193</v>
      </c>
      <c r="H180" s="104" t="s">
        <v>193</v>
      </c>
      <c r="I180" s="104" t="s">
        <v>193</v>
      </c>
      <c r="J180" s="104" t="s">
        <v>193</v>
      </c>
      <c r="K180" s="104" t="s">
        <v>193</v>
      </c>
      <c r="L180" s="104" t="s">
        <v>193</v>
      </c>
      <c r="M180" s="104">
        <v>518.86497211456299</v>
      </c>
      <c r="N180" s="104">
        <v>518.47833728790283</v>
      </c>
      <c r="O180" s="104">
        <v>519.48421287536621</v>
      </c>
      <c r="P180" s="104">
        <v>522.69793128967285</v>
      </c>
      <c r="Q180" s="104">
        <v>523.3187255859375</v>
      </c>
      <c r="R180" s="104">
        <v>514.37756538391113</v>
      </c>
      <c r="S180" s="104">
        <v>521.68048858642578</v>
      </c>
      <c r="T180" s="104">
        <v>526.47568798065186</v>
      </c>
      <c r="U180" s="104">
        <v>540.72628688812256</v>
      </c>
      <c r="V180" s="104">
        <v>534.12650156021118</v>
      </c>
      <c r="W180" s="104">
        <v>522.4970555305481</v>
      </c>
      <c r="X180" s="104">
        <v>504.57063865661621</v>
      </c>
      <c r="Y180" s="104">
        <v>506.73661994934082</v>
      </c>
      <c r="Z180" s="104">
        <v>494.73678398132319</v>
      </c>
      <c r="AA180" s="104">
        <v>480.07070231437677</v>
      </c>
      <c r="AB180" s="104">
        <v>478.89152193069458</v>
      </c>
    </row>
    <row r="181" spans="1:28">
      <c r="A181" s="85" t="s">
        <v>33</v>
      </c>
      <c r="B181" s="74" t="s">
        <v>46</v>
      </c>
      <c r="C181" s="102">
        <v>55.191446513999992</v>
      </c>
      <c r="D181" s="102">
        <v>58.237114296400009</v>
      </c>
      <c r="E181" s="103">
        <v>61.991680000000002</v>
      </c>
      <c r="F181" s="102">
        <v>61.017790000000012</v>
      </c>
      <c r="G181" s="102">
        <v>62.766170000000002</v>
      </c>
      <c r="H181" s="102">
        <v>59.755229999999997</v>
      </c>
      <c r="I181" s="102">
        <v>62.822090000000003</v>
      </c>
      <c r="J181" s="102">
        <v>65.322479999999999</v>
      </c>
      <c r="K181" s="102">
        <v>66.501999999999995</v>
      </c>
      <c r="L181" s="102">
        <v>70.878979999999999</v>
      </c>
      <c r="M181" s="102">
        <v>73.130219995975494</v>
      </c>
      <c r="N181" s="102">
        <v>75.567539751529694</v>
      </c>
      <c r="O181" s="103">
        <v>78.081420421600342</v>
      </c>
      <c r="P181" s="103">
        <v>79.348978936672211</v>
      </c>
      <c r="Q181" s="102">
        <v>83.118539571762085</v>
      </c>
      <c r="R181" s="102">
        <v>85.867120683193207</v>
      </c>
      <c r="S181" s="102">
        <v>89.773870229721069</v>
      </c>
      <c r="T181" s="102">
        <v>93.506259620189667</v>
      </c>
      <c r="U181" s="102">
        <v>92.140057623386383</v>
      </c>
      <c r="V181" s="102">
        <v>98.613722443580627</v>
      </c>
      <c r="W181" s="102">
        <v>100.239585340023</v>
      </c>
      <c r="X181" s="102">
        <v>103.1342608332634</v>
      </c>
      <c r="Y181" s="102">
        <v>109.88465714454649</v>
      </c>
      <c r="Z181" s="102">
        <v>111.7179415225983</v>
      </c>
      <c r="AA181" s="102">
        <v>115.48583650588991</v>
      </c>
      <c r="AB181" s="102">
        <v>124.60702085494999</v>
      </c>
    </row>
    <row r="182" spans="1:28">
      <c r="A182" s="85" t="s">
        <v>53</v>
      </c>
      <c r="B182" s="74" t="s">
        <v>46</v>
      </c>
      <c r="C182" s="104" t="s">
        <v>193</v>
      </c>
      <c r="D182" s="104">
        <v>9016.3000946044922</v>
      </c>
      <c r="E182" s="105">
        <v>9382.0999603271484</v>
      </c>
      <c r="F182" s="104">
        <v>9786.0998687744141</v>
      </c>
      <c r="G182" s="105">
        <v>10220.100082397459</v>
      </c>
      <c r="H182" s="104">
        <v>11027.600006103519</v>
      </c>
      <c r="I182" s="104">
        <v>11408.699829101561</v>
      </c>
      <c r="J182" s="104">
        <v>12308.39990234375</v>
      </c>
      <c r="K182" s="104">
        <v>12465.49996948242</v>
      </c>
      <c r="L182" s="104">
        <v>12361.299987792971</v>
      </c>
      <c r="M182" s="105">
        <v>12934.500122070311</v>
      </c>
      <c r="N182" s="104">
        <v>12951.400085449221</v>
      </c>
      <c r="O182" s="104">
        <v>13444.79983520508</v>
      </c>
      <c r="P182" s="104">
        <v>13461.400054931641</v>
      </c>
      <c r="Q182" s="104">
        <v>14567.39990234375</v>
      </c>
      <c r="R182" s="104">
        <v>15335.725952148439</v>
      </c>
      <c r="S182" s="104">
        <v>16024.04397583008</v>
      </c>
      <c r="T182" s="104">
        <v>16570.489135742191</v>
      </c>
      <c r="U182" s="104">
        <v>17052.751068115231</v>
      </c>
      <c r="V182" s="104">
        <v>17054.644775390629</v>
      </c>
      <c r="W182" s="104">
        <v>17831.35009765625</v>
      </c>
      <c r="X182" s="104">
        <v>17888.0654296875</v>
      </c>
      <c r="Y182" s="104">
        <v>19015.440185546879</v>
      </c>
      <c r="Z182" s="104">
        <v>19258.713989257809</v>
      </c>
      <c r="AA182" s="104">
        <v>18967.218933105469</v>
      </c>
      <c r="AB182" s="104">
        <v>19209.011352539059</v>
      </c>
    </row>
    <row r="183" spans="1:28">
      <c r="A183" s="85" t="s">
        <v>36</v>
      </c>
      <c r="B183" s="74" t="s">
        <v>46</v>
      </c>
      <c r="C183" s="102">
        <v>2693</v>
      </c>
      <c r="D183" s="102">
        <v>2781</v>
      </c>
      <c r="E183" s="102">
        <v>2802</v>
      </c>
      <c r="F183" s="102">
        <v>2887</v>
      </c>
      <c r="G183" s="102">
        <v>2952</v>
      </c>
      <c r="H183" s="102">
        <v>3056</v>
      </c>
      <c r="I183" s="102">
        <v>3108</v>
      </c>
      <c r="J183" s="102">
        <v>3211</v>
      </c>
      <c r="K183" s="102">
        <v>3277</v>
      </c>
      <c r="L183" s="102">
        <v>3369</v>
      </c>
      <c r="M183" s="102">
        <v>3456</v>
      </c>
      <c r="N183" s="102">
        <v>3490</v>
      </c>
      <c r="O183" s="102">
        <v>3585</v>
      </c>
      <c r="P183" s="102">
        <v>3576</v>
      </c>
      <c r="Q183" s="102">
        <v>3625</v>
      </c>
      <c r="R183" s="102">
        <v>3689</v>
      </c>
      <c r="S183" s="102">
        <v>3740</v>
      </c>
      <c r="T183" s="102">
        <v>3833</v>
      </c>
      <c r="U183" s="102">
        <v>3914</v>
      </c>
      <c r="V183" s="102">
        <v>3962</v>
      </c>
      <c r="W183" s="102">
        <v>3985</v>
      </c>
      <c r="X183" s="102">
        <v>4006</v>
      </c>
      <c r="Y183" s="102">
        <v>4065.1089999999999</v>
      </c>
      <c r="Z183" s="102">
        <v>4089.776992797852</v>
      </c>
      <c r="AA183" s="102">
        <v>4048.377578735352</v>
      </c>
      <c r="AB183" s="102">
        <v>4077.9050140380859</v>
      </c>
    </row>
    <row r="184" spans="1:28">
      <c r="A184" s="85" t="s">
        <v>54</v>
      </c>
      <c r="B184" s="74" t="s">
        <v>46</v>
      </c>
      <c r="C184" s="104">
        <v>717.90000343322754</v>
      </c>
      <c r="D184" s="104">
        <v>731.40000820159912</v>
      </c>
      <c r="E184" s="104">
        <v>736.19999599456787</v>
      </c>
      <c r="F184" s="104">
        <v>743.80000877380371</v>
      </c>
      <c r="G184" s="104">
        <v>768.20001220703125</v>
      </c>
      <c r="H184" s="104">
        <v>791.9999885559082</v>
      </c>
      <c r="I184" s="104">
        <v>823.20000457763672</v>
      </c>
      <c r="J184" s="104">
        <v>833.20000839233398</v>
      </c>
      <c r="K184" s="105">
        <v>839.79999160766602</v>
      </c>
      <c r="L184" s="104">
        <v>850.80001449584961</v>
      </c>
      <c r="M184" s="104">
        <v>859.30000114440918</v>
      </c>
      <c r="N184" s="104">
        <v>880.09999084472656</v>
      </c>
      <c r="O184" s="104">
        <v>906.50000762939453</v>
      </c>
      <c r="P184" s="104">
        <v>930.70001220703125</v>
      </c>
      <c r="Q184" s="104">
        <v>952.19998931884766</v>
      </c>
      <c r="R184" s="104">
        <v>983.09999847412109</v>
      </c>
      <c r="S184" s="104">
        <v>1005.699996948242</v>
      </c>
      <c r="T184" s="104">
        <v>1023</v>
      </c>
      <c r="U184" s="104">
        <v>1034.6000061035161</v>
      </c>
      <c r="V184" s="104">
        <v>1045.4999923706059</v>
      </c>
      <c r="W184" s="104">
        <v>1052.9999923706059</v>
      </c>
      <c r="X184" s="104">
        <v>1065.5</v>
      </c>
      <c r="Y184" s="104">
        <v>1070.900016784668</v>
      </c>
      <c r="Z184" s="104">
        <v>1085.000007629395</v>
      </c>
      <c r="AA184" s="104">
        <v>1113.8000106811519</v>
      </c>
      <c r="AB184" s="104">
        <v>1130.500007629395</v>
      </c>
    </row>
    <row r="185" spans="1:28">
      <c r="A185" s="85" t="s">
        <v>55</v>
      </c>
      <c r="B185" s="74" t="s">
        <v>46</v>
      </c>
      <c r="C185" s="102">
        <v>934</v>
      </c>
      <c r="D185" s="102">
        <v>939</v>
      </c>
      <c r="E185" s="102">
        <v>943</v>
      </c>
      <c r="F185" s="102">
        <v>947</v>
      </c>
      <c r="G185" s="102">
        <v>959</v>
      </c>
      <c r="H185" s="103">
        <v>981</v>
      </c>
      <c r="I185" s="103">
        <v>1014</v>
      </c>
      <c r="J185" s="102">
        <v>1037</v>
      </c>
      <c r="K185" s="102">
        <v>1057</v>
      </c>
      <c r="L185" s="102">
        <v>1065</v>
      </c>
      <c r="M185" s="102">
        <v>1078</v>
      </c>
      <c r="N185" s="102">
        <v>1085</v>
      </c>
      <c r="O185" s="102">
        <v>1097</v>
      </c>
      <c r="P185" s="102">
        <v>1095</v>
      </c>
      <c r="Q185" s="102">
        <v>1100</v>
      </c>
      <c r="R185" s="102">
        <v>1107.6959999999999</v>
      </c>
      <c r="S185" s="102">
        <v>1132.4000000000001</v>
      </c>
      <c r="T185" s="102">
        <v>1162.3</v>
      </c>
      <c r="U185" s="102">
        <v>1198</v>
      </c>
      <c r="V185" s="102">
        <v>1198.3</v>
      </c>
      <c r="W185" s="102">
        <v>1197</v>
      </c>
      <c r="X185" s="102">
        <v>1212.4000000000001</v>
      </c>
      <c r="Y185" s="102">
        <v>1226.5</v>
      </c>
      <c r="Z185" s="102">
        <v>1241.4000015258789</v>
      </c>
      <c r="AA185" s="102">
        <v>1253.199996948242</v>
      </c>
      <c r="AB185" s="102">
        <v>1266</v>
      </c>
    </row>
    <row r="186" spans="1:28">
      <c r="A186" s="85" t="s">
        <v>38</v>
      </c>
      <c r="B186" s="74" t="s">
        <v>46</v>
      </c>
      <c r="C186" s="104" t="s">
        <v>193</v>
      </c>
      <c r="D186" s="104" t="s">
        <v>193</v>
      </c>
      <c r="E186" s="105">
        <v>7751</v>
      </c>
      <c r="F186" s="104">
        <v>7696</v>
      </c>
      <c r="G186" s="104">
        <v>7670</v>
      </c>
      <c r="H186" s="104">
        <v>7618.5</v>
      </c>
      <c r="I186" s="104">
        <v>7611.3333333333339</v>
      </c>
      <c r="J186" s="104">
        <v>7597.3333333333303</v>
      </c>
      <c r="K186" s="104">
        <v>7570.4831237792969</v>
      </c>
      <c r="L186" s="105">
        <v>7650</v>
      </c>
      <c r="M186" s="105">
        <v>7808</v>
      </c>
      <c r="N186" s="104">
        <v>7850</v>
      </c>
      <c r="O186" s="105">
        <v>7761.0000000000009</v>
      </c>
      <c r="P186" s="104">
        <v>7633</v>
      </c>
      <c r="Q186" s="104">
        <v>7645.3</v>
      </c>
      <c r="R186" s="104">
        <v>7674</v>
      </c>
      <c r="S186" s="104">
        <v>7551.5</v>
      </c>
      <c r="T186" s="104">
        <v>7524.2</v>
      </c>
      <c r="U186" s="104">
        <v>7594.9000000000015</v>
      </c>
      <c r="V186" s="104">
        <v>7728.2999999999993</v>
      </c>
      <c r="W186" s="104">
        <v>7582.0000000000009</v>
      </c>
      <c r="X186" s="104">
        <v>7618.2</v>
      </c>
      <c r="Y186" s="104">
        <v>7691</v>
      </c>
      <c r="Z186" s="104">
        <v>7692.1000633239746</v>
      </c>
      <c r="AA186" s="104">
        <v>7734.499927520752</v>
      </c>
      <c r="AB186" s="104">
        <v>7722.0736961364746</v>
      </c>
    </row>
    <row r="187" spans="1:28">
      <c r="A187" s="85" t="s">
        <v>56</v>
      </c>
      <c r="B187" s="74" t="s">
        <v>46</v>
      </c>
      <c r="C187" s="102">
        <v>2048</v>
      </c>
      <c r="D187" s="103">
        <v>2132.1</v>
      </c>
      <c r="E187" s="102">
        <v>2028.3</v>
      </c>
      <c r="F187" s="102">
        <v>2038.4</v>
      </c>
      <c r="G187" s="102">
        <v>2066.9</v>
      </c>
      <c r="H187" s="102">
        <v>2060</v>
      </c>
      <c r="I187" s="102">
        <v>2070.6</v>
      </c>
      <c r="J187" s="103">
        <v>2092</v>
      </c>
      <c r="K187" s="103">
        <v>2178.900009155273</v>
      </c>
      <c r="L187" s="102">
        <v>2208.8999938964839</v>
      </c>
      <c r="M187" s="102">
        <v>2257.3999710083008</v>
      </c>
      <c r="N187" s="102">
        <v>2299.6000213623051</v>
      </c>
      <c r="O187" s="102">
        <v>2336.7999877929692</v>
      </c>
      <c r="P187" s="102">
        <v>2372.399982452393</v>
      </c>
      <c r="Q187" s="102">
        <v>2386.8000068664551</v>
      </c>
      <c r="R187" s="102">
        <v>2421.9999923706059</v>
      </c>
      <c r="S187" s="102">
        <v>2442.8000030517578</v>
      </c>
      <c r="T187" s="102">
        <v>2464.8000335693359</v>
      </c>
      <c r="U187" s="102">
        <v>2472.700016021729</v>
      </c>
      <c r="V187" s="102">
        <v>2472.9000015258789</v>
      </c>
      <c r="W187" s="102">
        <v>2498.899972915649</v>
      </c>
      <c r="X187" s="102">
        <v>2483.4999847412109</v>
      </c>
      <c r="Y187" s="102">
        <v>2478.1999835968022</v>
      </c>
      <c r="Z187" s="102">
        <v>2459.5999946594238</v>
      </c>
      <c r="AA187" s="102">
        <v>2453.7000064849849</v>
      </c>
      <c r="AB187" s="102">
        <v>2448.1000061035161</v>
      </c>
    </row>
    <row r="188" spans="1:28">
      <c r="A188" s="85" t="s">
        <v>57</v>
      </c>
      <c r="B188" s="74" t="s">
        <v>46</v>
      </c>
      <c r="C188" s="104" t="s">
        <v>193</v>
      </c>
      <c r="D188" s="104" t="s">
        <v>193</v>
      </c>
      <c r="E188" s="104" t="s">
        <v>193</v>
      </c>
      <c r="F188" s="104" t="s">
        <v>193</v>
      </c>
      <c r="G188" s="104">
        <v>1087.5999999999999</v>
      </c>
      <c r="H188" s="104">
        <v>1102.5999999999999</v>
      </c>
      <c r="I188" s="104">
        <v>1131.9000000000001</v>
      </c>
      <c r="J188" s="105">
        <v>1131.5999999999999</v>
      </c>
      <c r="K188" s="104">
        <v>1134.7</v>
      </c>
      <c r="L188" s="105">
        <v>1156.2</v>
      </c>
      <c r="M188" s="104">
        <v>1181.8</v>
      </c>
      <c r="N188" s="104">
        <v>1201.7</v>
      </c>
      <c r="O188" s="105">
        <v>1191.8</v>
      </c>
      <c r="P188" s="104">
        <v>1197.5</v>
      </c>
      <c r="Q188" s="104">
        <v>1204.3</v>
      </c>
      <c r="R188" s="104">
        <v>1183.3</v>
      </c>
      <c r="S188" s="104">
        <v>1181.4000000000001</v>
      </c>
      <c r="T188" s="104">
        <v>1180.0909999999999</v>
      </c>
      <c r="U188" s="104">
        <v>1199.0709999999999</v>
      </c>
      <c r="V188" s="104">
        <v>1189.117</v>
      </c>
      <c r="W188" s="104">
        <v>1204.7662499999999</v>
      </c>
      <c r="X188" s="104">
        <v>1179.1715154647829</v>
      </c>
      <c r="Y188" s="104">
        <v>1194.3007402420039</v>
      </c>
      <c r="Z188" s="104">
        <v>1204.818237304688</v>
      </c>
      <c r="AA188" s="104">
        <v>1206.2249798774719</v>
      </c>
      <c r="AB188" s="104">
        <v>1226.2980122566221</v>
      </c>
    </row>
    <row r="189" spans="1:28">
      <c r="A189" s="75" t="s">
        <v>40</v>
      </c>
      <c r="B189" s="74" t="s">
        <v>46</v>
      </c>
      <c r="C189" s="102" t="s">
        <v>193</v>
      </c>
      <c r="D189" s="102" t="s">
        <v>193</v>
      </c>
      <c r="E189" s="102" t="s">
        <v>193</v>
      </c>
      <c r="F189" s="102" t="s">
        <v>193</v>
      </c>
      <c r="G189" s="102" t="s">
        <v>193</v>
      </c>
      <c r="H189" s="102" t="s">
        <v>193</v>
      </c>
      <c r="I189" s="102" t="s">
        <v>193</v>
      </c>
      <c r="J189" s="102" t="s">
        <v>193</v>
      </c>
      <c r="K189" s="102" t="s">
        <v>193</v>
      </c>
      <c r="L189" s="102" t="s">
        <v>193</v>
      </c>
      <c r="M189" s="102">
        <v>433.89179515838617</v>
      </c>
      <c r="N189" s="102">
        <v>436.48924541473389</v>
      </c>
      <c r="O189" s="102">
        <v>435.3537483215332</v>
      </c>
      <c r="P189" s="102">
        <v>430.66639518737787</v>
      </c>
      <c r="Q189" s="102">
        <v>450.35199451446528</v>
      </c>
      <c r="R189" s="102">
        <v>455.82458686828608</v>
      </c>
      <c r="S189" s="102">
        <v>460.95820045471191</v>
      </c>
      <c r="T189" s="102">
        <v>460.037353515625</v>
      </c>
      <c r="U189" s="102">
        <v>466.32876586914062</v>
      </c>
      <c r="V189" s="102">
        <v>466.33447885513311</v>
      </c>
      <c r="W189" s="102">
        <v>465.53306245803827</v>
      </c>
      <c r="X189" s="102">
        <v>458.53477430343628</v>
      </c>
      <c r="Y189" s="102">
        <v>460.09315919876099</v>
      </c>
      <c r="Z189" s="102">
        <v>454.15684652328491</v>
      </c>
      <c r="AA189" s="102">
        <v>455.80455207824713</v>
      </c>
      <c r="AB189" s="102">
        <v>456.39146280288702</v>
      </c>
    </row>
    <row r="190" spans="1:28">
      <c r="A190" s="85" t="s">
        <v>27</v>
      </c>
      <c r="B190" s="74" t="s">
        <v>46</v>
      </c>
      <c r="C190" s="104">
        <v>5325.2000000000007</v>
      </c>
      <c r="D190" s="105">
        <v>5445.6</v>
      </c>
      <c r="E190" s="104">
        <v>5603</v>
      </c>
      <c r="F190" s="104">
        <v>5763.4000000000015</v>
      </c>
      <c r="G190" s="104">
        <v>5979.4999999999991</v>
      </c>
      <c r="H190" s="105">
        <v>6128.4999999999991</v>
      </c>
      <c r="I190" s="104">
        <v>6289.1</v>
      </c>
      <c r="J190" s="104">
        <v>6456.6</v>
      </c>
      <c r="K190" s="105">
        <v>6566.6000000000013</v>
      </c>
      <c r="L190" s="105">
        <v>6736.4</v>
      </c>
      <c r="M190" s="105">
        <v>7050.0000000000018</v>
      </c>
      <c r="N190" s="104">
        <v>6942.5000000000009</v>
      </c>
      <c r="O190" s="104">
        <v>7576.2198791503906</v>
      </c>
      <c r="P190" s="104">
        <v>7994.4701080322266</v>
      </c>
      <c r="Q190" s="105">
        <v>8358.8099212646484</v>
      </c>
      <c r="R190" s="104">
        <v>8727.1500091552734</v>
      </c>
      <c r="S190" s="104">
        <v>9124.5300903320312</v>
      </c>
      <c r="T190" s="104">
        <v>9487.5900268554687</v>
      </c>
      <c r="U190" s="105">
        <v>9882.1201171875</v>
      </c>
      <c r="V190" s="105">
        <v>10166.60986328125</v>
      </c>
      <c r="W190" s="104">
        <v>10339.720001220699</v>
      </c>
      <c r="X190" s="104">
        <v>10507.820007324221</v>
      </c>
      <c r="Y190" s="104">
        <v>10633.359909057621</v>
      </c>
      <c r="Z190" s="104">
        <v>10606.299934387211</v>
      </c>
      <c r="AA190" s="104">
        <v>10537.04991912842</v>
      </c>
      <c r="AB190" s="104">
        <v>10535.45002746582</v>
      </c>
    </row>
    <row r="191" spans="1:28">
      <c r="A191" s="85" t="s">
        <v>43</v>
      </c>
      <c r="B191" s="74" t="s">
        <v>46</v>
      </c>
      <c r="C191" s="102">
        <v>2192</v>
      </c>
      <c r="D191" s="102">
        <v>2182</v>
      </c>
      <c r="E191" s="102">
        <v>2144</v>
      </c>
      <c r="F191" s="103">
        <v>2099</v>
      </c>
      <c r="G191" s="102">
        <v>2082</v>
      </c>
      <c r="H191" s="102">
        <v>2097</v>
      </c>
      <c r="I191" s="102">
        <v>2102</v>
      </c>
      <c r="J191" s="102">
        <v>2082</v>
      </c>
      <c r="K191" s="102">
        <v>2066</v>
      </c>
      <c r="L191" s="102">
        <v>2088</v>
      </c>
      <c r="M191" s="102">
        <v>2105</v>
      </c>
      <c r="N191" s="102">
        <v>2137</v>
      </c>
      <c r="O191" s="102">
        <v>2149</v>
      </c>
      <c r="P191" s="102">
        <v>2156</v>
      </c>
      <c r="Q191" s="103">
        <v>2161.3000000000002</v>
      </c>
      <c r="R191" s="102">
        <v>2205.4</v>
      </c>
      <c r="S191" s="102">
        <v>2227.1</v>
      </c>
      <c r="T191" s="102">
        <v>2267.23</v>
      </c>
      <c r="U191" s="102">
        <v>2288.0100000000002</v>
      </c>
      <c r="V191" s="102">
        <v>2284.64</v>
      </c>
      <c r="W191" s="102">
        <v>2287.6999999999998</v>
      </c>
      <c r="X191" s="102">
        <v>2324.9</v>
      </c>
      <c r="Y191" s="102">
        <v>2341.6999999999998</v>
      </c>
      <c r="Z191" s="102">
        <v>2369.5</v>
      </c>
      <c r="AA191" s="102">
        <v>2392.0000152587891</v>
      </c>
      <c r="AB191" s="102">
        <v>2417.599967956543</v>
      </c>
    </row>
    <row r="192" spans="1:28">
      <c r="A192" s="85" t="s">
        <v>58</v>
      </c>
      <c r="B192" s="74" t="s">
        <v>46</v>
      </c>
      <c r="C192" s="104" t="s">
        <v>193</v>
      </c>
      <c r="D192" s="104">
        <v>1580.7360076904299</v>
      </c>
      <c r="E192" s="104">
        <v>1619.744026184082</v>
      </c>
      <c r="F192" s="104">
        <v>1633.8899917602539</v>
      </c>
      <c r="G192" s="104">
        <v>1628.7610015869141</v>
      </c>
      <c r="H192" s="104">
        <v>1633.3370094299321</v>
      </c>
      <c r="I192" s="104">
        <v>1669.8139953613279</v>
      </c>
      <c r="J192" s="104">
        <v>1679.0870018005371</v>
      </c>
      <c r="K192" s="104">
        <v>1717.081005096436</v>
      </c>
      <c r="L192" s="104">
        <v>1726.42798614502</v>
      </c>
      <c r="M192" s="104">
        <v>1721.072994232178</v>
      </c>
      <c r="N192" s="104">
        <v>1771.1050109863279</v>
      </c>
      <c r="O192" s="104">
        <v>1805.782981872559</v>
      </c>
      <c r="P192" s="104">
        <v>1830.728004455566</v>
      </c>
      <c r="Q192" s="104">
        <v>1841.532981872559</v>
      </c>
      <c r="R192" s="104">
        <v>1865.6549911499019</v>
      </c>
      <c r="S192" s="104">
        <v>1889.8130187988279</v>
      </c>
      <c r="T192" s="104">
        <v>1910.1139984130859</v>
      </c>
      <c r="U192" s="104">
        <v>1972.117004394531</v>
      </c>
      <c r="V192" s="104">
        <v>2006.807998657227</v>
      </c>
      <c r="W192" s="104">
        <v>2008.620010375977</v>
      </c>
      <c r="X192" s="104">
        <v>2032.484985351563</v>
      </c>
      <c r="Y192" s="104">
        <v>2055.3880081176758</v>
      </c>
      <c r="Z192" s="104">
        <v>2094.1570129394531</v>
      </c>
      <c r="AA192" s="104">
        <v>2139.4200134277339</v>
      </c>
      <c r="AB192" s="104">
        <v>2179.728004455566</v>
      </c>
    </row>
    <row r="193" spans="1:28">
      <c r="A193" s="85" t="s">
        <v>59</v>
      </c>
      <c r="B193" s="74" t="s">
        <v>46</v>
      </c>
      <c r="C193" s="102">
        <v>6048</v>
      </c>
      <c r="D193" s="102">
        <v>6225</v>
      </c>
      <c r="E193" s="102">
        <v>6119</v>
      </c>
      <c r="F193" s="102">
        <v>5169</v>
      </c>
      <c r="G193" s="102">
        <v>6169</v>
      </c>
      <c r="H193" s="102">
        <v>6243</v>
      </c>
      <c r="I193" s="102">
        <v>6316</v>
      </c>
      <c r="J193" s="102">
        <v>6092</v>
      </c>
      <c r="K193" s="102">
        <v>6290</v>
      </c>
      <c r="L193" s="102">
        <v>6562</v>
      </c>
      <c r="M193" s="103">
        <v>5967</v>
      </c>
      <c r="N193" s="102">
        <v>6200</v>
      </c>
      <c r="O193" s="102">
        <v>6518</v>
      </c>
      <c r="P193" s="102">
        <v>6330</v>
      </c>
      <c r="Q193" s="102">
        <v>5485</v>
      </c>
      <c r="R193" s="102">
        <v>5583</v>
      </c>
      <c r="S193" s="102">
        <v>5769</v>
      </c>
      <c r="T193" s="102">
        <v>5863</v>
      </c>
      <c r="U193" s="102">
        <v>6173</v>
      </c>
      <c r="V193" s="102">
        <v>6687</v>
      </c>
      <c r="W193" s="102">
        <v>7217</v>
      </c>
      <c r="X193" s="102">
        <v>7666</v>
      </c>
      <c r="Y193" s="102">
        <v>8000</v>
      </c>
      <c r="Z193" s="102">
        <v>8485</v>
      </c>
      <c r="AA193" s="102">
        <v>8546</v>
      </c>
      <c r="AB193" s="102">
        <v>9020</v>
      </c>
    </row>
    <row r="194" spans="1:28">
      <c r="A194" s="85" t="s">
        <v>60</v>
      </c>
      <c r="B194" s="74" t="s">
        <v>46</v>
      </c>
      <c r="C194" s="104">
        <v>12220.197</v>
      </c>
      <c r="D194" s="104">
        <v>12243</v>
      </c>
      <c r="E194" s="104">
        <v>12213</v>
      </c>
      <c r="F194" s="105">
        <v>12238</v>
      </c>
      <c r="G194" s="104">
        <v>12278</v>
      </c>
      <c r="H194" s="104">
        <v>12304</v>
      </c>
      <c r="I194" s="104">
        <v>12438</v>
      </c>
      <c r="J194" s="104">
        <v>12566</v>
      </c>
      <c r="K194" s="104">
        <v>12595</v>
      </c>
      <c r="L194" s="104">
        <v>12770</v>
      </c>
      <c r="M194" s="104">
        <v>12925</v>
      </c>
      <c r="N194" s="104">
        <v>13008</v>
      </c>
      <c r="O194" s="104">
        <v>13226.868988037109</v>
      </c>
      <c r="P194" s="104">
        <v>13266.403991699221</v>
      </c>
      <c r="Q194" s="104">
        <v>13434.791900634769</v>
      </c>
      <c r="R194" s="104">
        <v>13610.23196411133</v>
      </c>
      <c r="S194" s="104">
        <v>13890.157104492189</v>
      </c>
      <c r="T194" s="104">
        <v>13919.26489257813</v>
      </c>
      <c r="U194" s="104">
        <v>14109.28118896484</v>
      </c>
      <c r="V194" s="104">
        <v>14179.641235351561</v>
      </c>
      <c r="W194" s="104">
        <v>14260.205078125</v>
      </c>
      <c r="X194" s="104">
        <v>14382.736022949221</v>
      </c>
      <c r="Y194" s="104">
        <v>14487.42114257813</v>
      </c>
      <c r="Z194" s="104">
        <v>14632.784973144529</v>
      </c>
      <c r="AA194" s="104">
        <v>14762.17700195313</v>
      </c>
      <c r="AB194" s="104">
        <v>14860.166015625</v>
      </c>
    </row>
    <row r="195" spans="1:28">
      <c r="A195" s="85" t="s">
        <v>61</v>
      </c>
      <c r="B195" s="74" t="s">
        <v>46</v>
      </c>
      <c r="C195" s="102">
        <v>55346</v>
      </c>
      <c r="D195" s="102">
        <v>55689</v>
      </c>
      <c r="E195" s="102">
        <v>56676</v>
      </c>
      <c r="F195" s="102">
        <v>57337</v>
      </c>
      <c r="G195" s="103">
        <v>58583</v>
      </c>
      <c r="H195" s="102">
        <v>59325</v>
      </c>
      <c r="I195" s="102">
        <v>60276</v>
      </c>
      <c r="J195" s="102">
        <v>61445</v>
      </c>
      <c r="K195" s="102">
        <v>62107</v>
      </c>
      <c r="L195" s="102">
        <v>63183</v>
      </c>
      <c r="M195" s="103">
        <v>64479</v>
      </c>
      <c r="N195" s="102">
        <v>64977</v>
      </c>
      <c r="O195" s="102">
        <v>65437</v>
      </c>
      <c r="P195" s="102">
        <v>66174</v>
      </c>
      <c r="Q195" s="102">
        <v>66211</v>
      </c>
      <c r="R195" s="102">
        <v>66969</v>
      </c>
      <c r="S195" s="102">
        <v>67786</v>
      </c>
      <c r="T195" s="102">
        <v>68372</v>
      </c>
      <c r="U195" s="102">
        <v>68958</v>
      </c>
      <c r="V195" s="102">
        <v>69082</v>
      </c>
      <c r="W195" s="102">
        <v>68886</v>
      </c>
      <c r="X195" s="102">
        <v>68520</v>
      </c>
      <c r="Y195" s="102">
        <v>69265</v>
      </c>
      <c r="Z195" s="102">
        <v>69113</v>
      </c>
      <c r="AA195" s="102">
        <v>69269</v>
      </c>
      <c r="AB195" s="102">
        <v>69551</v>
      </c>
    </row>
    <row r="196" spans="1:28">
      <c r="A196" s="85" t="s">
        <v>254</v>
      </c>
      <c r="B196" s="74" t="s">
        <v>46</v>
      </c>
      <c r="C196" s="104">
        <v>167540.07689015591</v>
      </c>
      <c r="D196" s="104">
        <v>184751.42281591601</v>
      </c>
      <c r="E196" s="104">
        <v>196517.50647281649</v>
      </c>
      <c r="F196" s="104">
        <v>198781.09593870479</v>
      </c>
      <c r="G196" s="104">
        <v>205118.61388652871</v>
      </c>
      <c r="H196" s="104">
        <v>208314.60643925791</v>
      </c>
      <c r="I196" s="104">
        <v>212980.42102548931</v>
      </c>
      <c r="J196" s="104">
        <v>216406.80930075579</v>
      </c>
      <c r="K196" s="104">
        <v>218531.50746978441</v>
      </c>
      <c r="L196" s="104">
        <v>221362.6410037076</v>
      </c>
      <c r="M196" s="104">
        <v>224829.5430747171</v>
      </c>
      <c r="N196" s="104">
        <v>226705.6249429289</v>
      </c>
      <c r="O196" s="104">
        <v>229659.3055287812</v>
      </c>
      <c r="P196" s="104">
        <v>231836.75293477011</v>
      </c>
      <c r="Q196" s="104">
        <v>234245.4157950459</v>
      </c>
      <c r="R196" s="104">
        <v>237997.63421056699</v>
      </c>
      <c r="S196" s="104">
        <v>241662.83894286919</v>
      </c>
      <c r="T196" s="104">
        <v>244353.01389453071</v>
      </c>
      <c r="U196" s="104">
        <v>247549.79028311011</v>
      </c>
      <c r="V196" s="104">
        <v>249368.17125866411</v>
      </c>
      <c r="W196" s="104">
        <v>251418.7885539002</v>
      </c>
      <c r="X196" s="104">
        <v>251164.0598595824</v>
      </c>
      <c r="Y196" s="104">
        <v>255901.88764785719</v>
      </c>
      <c r="Z196" s="104">
        <v>257725.89460849759</v>
      </c>
      <c r="AA196" s="104">
        <v>259073.74843120581</v>
      </c>
      <c r="AB196" s="104">
        <v>260775.94999456409</v>
      </c>
    </row>
    <row r="197" spans="1:28">
      <c r="A197" s="75" t="s">
        <v>508</v>
      </c>
      <c r="B197" s="74" t="s">
        <v>46</v>
      </c>
      <c r="C197" s="102">
        <v>62256.754882404413</v>
      </c>
      <c r="D197" s="102">
        <v>67427.843670095419</v>
      </c>
      <c r="E197" s="102">
        <v>77480.014493759169</v>
      </c>
      <c r="F197" s="102">
        <v>79314.768085250165</v>
      </c>
      <c r="G197" s="102">
        <v>82414.574787666948</v>
      </c>
      <c r="H197" s="102">
        <v>83449.133428622532</v>
      </c>
      <c r="I197" s="102">
        <v>84341.901204947964</v>
      </c>
      <c r="J197" s="102">
        <v>85031.193377660107</v>
      </c>
      <c r="K197" s="102">
        <v>86106.704435848878</v>
      </c>
      <c r="L197" s="102">
        <v>87355.319001998592</v>
      </c>
      <c r="M197" s="102">
        <v>88946.428930719863</v>
      </c>
      <c r="N197" s="102">
        <v>89453.811839321774</v>
      </c>
      <c r="O197" s="102">
        <v>90834.234722903508</v>
      </c>
      <c r="P197" s="102">
        <v>91992.033967729076</v>
      </c>
      <c r="Q197" s="102">
        <v>93563.000902605054</v>
      </c>
      <c r="R197" s="102">
        <v>95046.453239619732</v>
      </c>
      <c r="S197" s="102">
        <v>96406.662911558145</v>
      </c>
      <c r="T197" s="102">
        <v>97321.39474322462</v>
      </c>
      <c r="U197" s="102">
        <v>98655.241134184369</v>
      </c>
      <c r="V197" s="102">
        <v>99481.424363644619</v>
      </c>
      <c r="W197" s="102">
        <v>99853.842492269032</v>
      </c>
      <c r="X197" s="102">
        <v>100211.185480371</v>
      </c>
      <c r="Y197" s="102">
        <v>101198.93563307</v>
      </c>
      <c r="Z197" s="102">
        <v>101774.5336995125</v>
      </c>
      <c r="AA197" s="102">
        <v>102604.9143338203</v>
      </c>
      <c r="AB197" s="102">
        <v>102862.7055888176</v>
      </c>
    </row>
    <row r="198" spans="1:28">
      <c r="A198" s="75" t="s">
        <v>509</v>
      </c>
      <c r="B198" s="74" t="s">
        <v>46</v>
      </c>
      <c r="C198" s="104">
        <v>61867.371881076899</v>
      </c>
      <c r="D198" s="104">
        <v>67048.280669416403</v>
      </c>
      <c r="E198" s="104">
        <v>67351.520500000013</v>
      </c>
      <c r="F198" s="104">
        <v>67112.951689999987</v>
      </c>
      <c r="G198" s="104">
        <v>69205.737189999985</v>
      </c>
      <c r="H198" s="104">
        <v>69850.421070000011</v>
      </c>
      <c r="I198" s="104">
        <v>70750.147570000001</v>
      </c>
      <c r="J198" s="104">
        <v>71473.617740000002</v>
      </c>
      <c r="K198" s="104">
        <v>72498.137082969974</v>
      </c>
      <c r="L198" s="104">
        <v>73599.030443787546</v>
      </c>
      <c r="M198" s="104">
        <v>74558.354731485844</v>
      </c>
      <c r="N198" s="104">
        <v>75017.777929041375</v>
      </c>
      <c r="O198" s="104">
        <v>76501.058491024014</v>
      </c>
      <c r="P198" s="104">
        <v>77747.923665185459</v>
      </c>
      <c r="Q198" s="104">
        <v>79284.373198080051</v>
      </c>
      <c r="R198" s="104">
        <v>80714.179115617269</v>
      </c>
      <c r="S198" s="104">
        <v>82162.564212179175</v>
      </c>
      <c r="T198" s="104">
        <v>83156.604694526206</v>
      </c>
      <c r="U198" s="104">
        <v>84392.82205278636</v>
      </c>
      <c r="V198" s="104">
        <v>85084.209388031944</v>
      </c>
      <c r="W198" s="104">
        <v>85569.740126264092</v>
      </c>
      <c r="X198" s="104">
        <v>85929.118559920797</v>
      </c>
      <c r="Y198" s="104">
        <v>86785.026106103891</v>
      </c>
      <c r="Z198" s="104">
        <v>87336.501781702042</v>
      </c>
      <c r="AA198" s="104">
        <v>88095.396196842194</v>
      </c>
      <c r="AB198" s="104">
        <v>88304.666903018951</v>
      </c>
    </row>
    <row r="199" spans="1:28">
      <c r="A199" s="75" t="s">
        <v>510</v>
      </c>
      <c r="B199" s="74" t="s">
        <v>46</v>
      </c>
      <c r="C199" s="102">
        <v>62256.754882404413</v>
      </c>
      <c r="D199" s="102">
        <v>67427.843670095419</v>
      </c>
      <c r="E199" s="102">
        <v>77480.014493759169</v>
      </c>
      <c r="F199" s="102">
        <v>79314.768085250165</v>
      </c>
      <c r="G199" s="102">
        <v>82414.574787666948</v>
      </c>
      <c r="H199" s="102">
        <v>83449.133428622532</v>
      </c>
      <c r="I199" s="102">
        <v>84341.901204947964</v>
      </c>
      <c r="J199" s="102">
        <v>85031.193377660107</v>
      </c>
      <c r="K199" s="102">
        <v>86106.704435848878</v>
      </c>
      <c r="L199" s="102">
        <v>87355.319001998592</v>
      </c>
      <c r="M199" s="102">
        <v>96264.371014138247</v>
      </c>
      <c r="N199" s="102">
        <v>96746.024038681906</v>
      </c>
      <c r="O199" s="102">
        <v>98561.154259538787</v>
      </c>
      <c r="P199" s="102">
        <v>99466.287375505432</v>
      </c>
      <c r="Q199" s="102">
        <v>101110.58803333039</v>
      </c>
      <c r="R199" s="102">
        <v>102509.2892861664</v>
      </c>
      <c r="S199" s="102">
        <v>104025.2196005225</v>
      </c>
      <c r="T199" s="102">
        <v>104976.2335944381</v>
      </c>
      <c r="U199" s="102">
        <v>106282.1898809252</v>
      </c>
      <c r="V199" s="102">
        <v>107131.41381582789</v>
      </c>
      <c r="W199" s="102">
        <v>107169.1504211292</v>
      </c>
      <c r="X199" s="102">
        <v>107424.07633276271</v>
      </c>
      <c r="Y199" s="102">
        <v>108417.1746751137</v>
      </c>
      <c r="Z199" s="102">
        <v>108968.5942431688</v>
      </c>
      <c r="AA199" s="102">
        <v>109841.7757345438</v>
      </c>
      <c r="AB199" s="102">
        <v>110027.9273192883</v>
      </c>
    </row>
    <row r="200" spans="1:28">
      <c r="A200" s="106" t="s">
        <v>547</v>
      </c>
    </row>
    <row r="201" spans="1:28">
      <c r="A201" s="106"/>
    </row>
    <row r="203" spans="1:28" ht="24">
      <c r="A203" s="66" t="s">
        <v>245</v>
      </c>
    </row>
    <row r="204" spans="1:28">
      <c r="A204" s="1160" t="s">
        <v>246</v>
      </c>
      <c r="B204" s="1161"/>
      <c r="C204" s="1130" t="s">
        <v>257</v>
      </c>
      <c r="D204" s="1131"/>
      <c r="E204" s="1131"/>
      <c r="F204" s="1131"/>
      <c r="G204" s="1131"/>
      <c r="H204" s="1131"/>
      <c r="I204" s="1131"/>
      <c r="J204" s="1131"/>
      <c r="K204" s="1131"/>
      <c r="L204" s="1131"/>
      <c r="M204" s="1131"/>
      <c r="N204" s="1131"/>
      <c r="O204" s="1131"/>
      <c r="P204" s="1131"/>
      <c r="Q204" s="1131"/>
      <c r="R204" s="1131"/>
      <c r="S204" s="1131"/>
      <c r="T204" s="1131"/>
      <c r="U204" s="1131"/>
      <c r="V204" s="1131"/>
      <c r="W204" s="1131"/>
      <c r="X204" s="1131"/>
      <c r="Y204" s="1131"/>
      <c r="Z204" s="1131"/>
      <c r="AA204" s="1131"/>
      <c r="AB204" s="1132"/>
    </row>
    <row r="205" spans="1:28">
      <c r="A205" s="1160" t="s">
        <v>248</v>
      </c>
      <c r="B205" s="1161"/>
      <c r="C205" s="1130" t="s">
        <v>249</v>
      </c>
      <c r="D205" s="1131"/>
      <c r="E205" s="1131"/>
      <c r="F205" s="1131"/>
      <c r="G205" s="1131"/>
      <c r="H205" s="1131"/>
      <c r="I205" s="1131"/>
      <c r="J205" s="1131"/>
      <c r="K205" s="1131"/>
      <c r="L205" s="1131"/>
      <c r="M205" s="1131"/>
      <c r="N205" s="1131"/>
      <c r="O205" s="1131"/>
      <c r="P205" s="1131"/>
      <c r="Q205" s="1131"/>
      <c r="R205" s="1131"/>
      <c r="S205" s="1131"/>
      <c r="T205" s="1131"/>
      <c r="U205" s="1131"/>
      <c r="V205" s="1131"/>
      <c r="W205" s="1131"/>
      <c r="X205" s="1131"/>
      <c r="Y205" s="1131"/>
      <c r="Z205" s="1131"/>
      <c r="AA205" s="1131"/>
      <c r="AB205" s="1132"/>
    </row>
    <row r="206" spans="1:28">
      <c r="A206" s="1160" t="s">
        <v>252</v>
      </c>
      <c r="B206" s="1161"/>
      <c r="C206" s="1130" t="s">
        <v>253</v>
      </c>
      <c r="D206" s="1131"/>
      <c r="E206" s="1131"/>
      <c r="F206" s="1131"/>
      <c r="G206" s="1131"/>
      <c r="H206" s="1131"/>
      <c r="I206" s="1131"/>
      <c r="J206" s="1131"/>
      <c r="K206" s="1131"/>
      <c r="L206" s="1131"/>
      <c r="M206" s="1131"/>
      <c r="N206" s="1131"/>
      <c r="O206" s="1131"/>
      <c r="P206" s="1131"/>
      <c r="Q206" s="1131"/>
      <c r="R206" s="1131"/>
      <c r="S206" s="1131"/>
      <c r="T206" s="1131"/>
      <c r="U206" s="1131"/>
      <c r="V206" s="1131"/>
      <c r="W206" s="1131"/>
      <c r="X206" s="1131"/>
      <c r="Y206" s="1131"/>
      <c r="Z206" s="1131"/>
      <c r="AA206" s="1131"/>
      <c r="AB206" s="1132"/>
    </row>
    <row r="207" spans="1:28">
      <c r="A207" s="1160" t="s">
        <v>227</v>
      </c>
      <c r="B207" s="1161"/>
      <c r="C207" s="1130" t="s">
        <v>250</v>
      </c>
      <c r="D207" s="1131"/>
      <c r="E207" s="1131"/>
      <c r="F207" s="1131"/>
      <c r="G207" s="1131"/>
      <c r="H207" s="1131"/>
      <c r="I207" s="1131"/>
      <c r="J207" s="1131"/>
      <c r="K207" s="1131"/>
      <c r="L207" s="1131"/>
      <c r="M207" s="1131"/>
      <c r="N207" s="1131"/>
      <c r="O207" s="1131"/>
      <c r="P207" s="1131"/>
      <c r="Q207" s="1131"/>
      <c r="R207" s="1131"/>
      <c r="S207" s="1131"/>
      <c r="T207" s="1131"/>
      <c r="U207" s="1131"/>
      <c r="V207" s="1131"/>
      <c r="W207" s="1131"/>
      <c r="X207" s="1131"/>
      <c r="Y207" s="1131"/>
      <c r="Z207" s="1131"/>
      <c r="AA207" s="1131"/>
      <c r="AB207" s="1132"/>
    </row>
    <row r="208" spans="1:28">
      <c r="A208" s="1160" t="s">
        <v>187</v>
      </c>
      <c r="B208" s="1161"/>
      <c r="C208" s="1130" t="s">
        <v>530</v>
      </c>
      <c r="D208" s="1131"/>
      <c r="E208" s="1131"/>
      <c r="F208" s="1131"/>
      <c r="G208" s="1131"/>
      <c r="H208" s="1131"/>
      <c r="I208" s="1131"/>
      <c r="J208" s="1131"/>
      <c r="K208" s="1131"/>
      <c r="L208" s="1131"/>
      <c r="M208" s="1131"/>
      <c r="N208" s="1131"/>
      <c r="O208" s="1131"/>
      <c r="P208" s="1131"/>
      <c r="Q208" s="1131"/>
      <c r="R208" s="1131"/>
      <c r="S208" s="1131"/>
      <c r="T208" s="1131"/>
      <c r="U208" s="1131"/>
      <c r="V208" s="1131"/>
      <c r="W208" s="1131"/>
      <c r="X208" s="1131"/>
      <c r="Y208" s="1131"/>
      <c r="Z208" s="1131"/>
      <c r="AA208" s="1131"/>
      <c r="AB208" s="1132"/>
    </row>
    <row r="209" spans="1:28">
      <c r="A209" s="1128" t="s">
        <v>133</v>
      </c>
      <c r="B209" s="1129"/>
      <c r="C209" s="72" t="s">
        <v>188</v>
      </c>
      <c r="D209" s="72" t="s">
        <v>189</v>
      </c>
      <c r="E209" s="72" t="s">
        <v>190</v>
      </c>
      <c r="F209" s="72" t="s">
        <v>191</v>
      </c>
      <c r="G209" s="72" t="s">
        <v>192</v>
      </c>
      <c r="H209" s="72" t="s">
        <v>87</v>
      </c>
      <c r="I209" s="72" t="s">
        <v>88</v>
      </c>
      <c r="J209" s="72" t="s">
        <v>89</v>
      </c>
      <c r="K209" s="72" t="s">
        <v>90</v>
      </c>
      <c r="L209" s="72" t="s">
        <v>91</v>
      </c>
      <c r="M209" s="72" t="s">
        <v>92</v>
      </c>
      <c r="N209" s="72" t="s">
        <v>93</v>
      </c>
      <c r="O209" s="72" t="s">
        <v>94</v>
      </c>
      <c r="P209" s="72" t="s">
        <v>95</v>
      </c>
      <c r="Q209" s="72" t="s">
        <v>96</v>
      </c>
      <c r="R209" s="72" t="s">
        <v>97</v>
      </c>
      <c r="S209" s="72" t="s">
        <v>98</v>
      </c>
      <c r="T209" s="72" t="s">
        <v>99</v>
      </c>
      <c r="U209" s="72" t="s">
        <v>100</v>
      </c>
      <c r="V209" s="72" t="s">
        <v>101</v>
      </c>
      <c r="W209" s="72" t="s">
        <v>102</v>
      </c>
      <c r="X209" s="72" t="s">
        <v>103</v>
      </c>
      <c r="Y209" s="72" t="s">
        <v>104</v>
      </c>
      <c r="Z209" s="72" t="s">
        <v>125</v>
      </c>
      <c r="AA209" s="72" t="s">
        <v>136</v>
      </c>
      <c r="AB209" s="72" t="s">
        <v>505</v>
      </c>
    </row>
    <row r="210" spans="1:28">
      <c r="A210" s="73" t="s">
        <v>84</v>
      </c>
      <c r="B210" s="74" t="s">
        <v>46</v>
      </c>
      <c r="C210" s="74" t="s">
        <v>46</v>
      </c>
      <c r="D210" s="74" t="s">
        <v>46</v>
      </c>
      <c r="E210" s="74" t="s">
        <v>46</v>
      </c>
      <c r="F210" s="74" t="s">
        <v>46</v>
      </c>
      <c r="G210" s="74" t="s">
        <v>46</v>
      </c>
      <c r="H210" s="74" t="s">
        <v>46</v>
      </c>
      <c r="I210" s="74" t="s">
        <v>46</v>
      </c>
      <c r="J210" s="74" t="s">
        <v>46</v>
      </c>
      <c r="K210" s="74" t="s">
        <v>46</v>
      </c>
      <c r="L210" s="74" t="s">
        <v>46</v>
      </c>
      <c r="M210" s="74" t="s">
        <v>46</v>
      </c>
      <c r="N210" s="74" t="s">
        <v>46</v>
      </c>
      <c r="O210" s="74" t="s">
        <v>46</v>
      </c>
      <c r="P210" s="74" t="s">
        <v>46</v>
      </c>
      <c r="Q210" s="74" t="s">
        <v>46</v>
      </c>
      <c r="R210" s="74" t="s">
        <v>46</v>
      </c>
      <c r="S210" s="74" t="s">
        <v>46</v>
      </c>
      <c r="T210" s="74" t="s">
        <v>46</v>
      </c>
      <c r="U210" s="74" t="s">
        <v>46</v>
      </c>
      <c r="V210" s="74" t="s">
        <v>46</v>
      </c>
      <c r="W210" s="74" t="s">
        <v>46</v>
      </c>
      <c r="X210" s="74" t="s">
        <v>46</v>
      </c>
      <c r="Y210" s="74" t="s">
        <v>46</v>
      </c>
      <c r="Z210" s="74" t="s">
        <v>46</v>
      </c>
      <c r="AA210" s="74" t="s">
        <v>46</v>
      </c>
      <c r="AB210" s="74" t="s">
        <v>46</v>
      </c>
    </row>
    <row r="211" spans="1:28">
      <c r="A211" s="85" t="s">
        <v>45</v>
      </c>
      <c r="B211" s="74" t="s">
        <v>46</v>
      </c>
      <c r="C211" s="102">
        <v>8343.0329999999994</v>
      </c>
      <c r="D211" s="102">
        <v>8381.2740173339844</v>
      </c>
      <c r="E211" s="102">
        <v>8448.0100173950195</v>
      </c>
      <c r="F211" s="102">
        <v>8490.0929641723633</v>
      </c>
      <c r="G211" s="102">
        <v>8638.9030227661133</v>
      </c>
      <c r="H211" s="102">
        <v>8827.754940032959</v>
      </c>
      <c r="I211" s="102">
        <v>8948.4719543457031</v>
      </c>
      <c r="J211" s="102">
        <v>8998.488037109375</v>
      </c>
      <c r="K211" s="102">
        <v>9090.4940567016602</v>
      </c>
      <c r="L211" s="102">
        <v>9178.5130157470703</v>
      </c>
      <c r="M211" s="102">
        <v>9355.3610534667969</v>
      </c>
      <c r="N211" s="103">
        <v>9518.4340133666992</v>
      </c>
      <c r="O211" s="102">
        <v>9657.3349609375</v>
      </c>
      <c r="P211" s="102">
        <v>9830.2620239257812</v>
      </c>
      <c r="Q211" s="102">
        <v>9936.1539611816406</v>
      </c>
      <c r="R211" s="102">
        <v>10210.993988037109</v>
      </c>
      <c r="S211" s="102">
        <v>10423.47206115723</v>
      </c>
      <c r="T211" s="102">
        <v>10670.296081542971</v>
      </c>
      <c r="U211" s="102">
        <v>10942.99000549316</v>
      </c>
      <c r="V211" s="102">
        <v>11146.35514831543</v>
      </c>
      <c r="W211" s="102">
        <v>11306.146209716801</v>
      </c>
      <c r="X211" s="102">
        <v>11469.60006713867</v>
      </c>
      <c r="Y211" s="102">
        <v>11587.190032958981</v>
      </c>
      <c r="Z211" s="102">
        <v>11734.180023193359</v>
      </c>
      <c r="AA211" s="102">
        <v>11851.849914550779</v>
      </c>
      <c r="AB211" s="102">
        <v>12068.56005859375</v>
      </c>
    </row>
    <row r="212" spans="1:28">
      <c r="A212" s="85" t="s">
        <v>37</v>
      </c>
      <c r="B212" s="74" t="s">
        <v>46</v>
      </c>
      <c r="C212" s="104" t="s">
        <v>193</v>
      </c>
      <c r="D212" s="104" t="s">
        <v>193</v>
      </c>
      <c r="E212" s="104" t="s">
        <v>193</v>
      </c>
      <c r="F212" s="104" t="s">
        <v>193</v>
      </c>
      <c r="G212" s="104">
        <v>3742.0700000000011</v>
      </c>
      <c r="H212" s="104">
        <v>3767.6320000000001</v>
      </c>
      <c r="I212" s="104">
        <v>3737.5149999999999</v>
      </c>
      <c r="J212" s="104">
        <v>3744.25</v>
      </c>
      <c r="K212" s="104">
        <v>3751.9050000000002</v>
      </c>
      <c r="L212" s="105">
        <v>3780.8589999999999</v>
      </c>
      <c r="M212" s="105">
        <v>3787.453</v>
      </c>
      <c r="N212" s="104">
        <v>3808.502</v>
      </c>
      <c r="O212" s="104">
        <v>3887.6120000000001</v>
      </c>
      <c r="P212" s="105">
        <v>3933.1570000000002</v>
      </c>
      <c r="Q212" s="104">
        <v>3864.7260322570801</v>
      </c>
      <c r="R212" s="104">
        <v>3934.4899482727051</v>
      </c>
      <c r="S212" s="104">
        <v>3994.1070098876949</v>
      </c>
      <c r="T212" s="104">
        <v>4063.8430652618408</v>
      </c>
      <c r="U212" s="104">
        <v>4100.6060161590576</v>
      </c>
      <c r="V212" s="104">
        <v>4132.0669803619394</v>
      </c>
      <c r="W212" s="104">
        <v>4147.1480293273926</v>
      </c>
      <c r="X212" s="104">
        <v>4175.8770370483398</v>
      </c>
      <c r="Y212" s="104">
        <v>4222.0590324401855</v>
      </c>
      <c r="Z212" s="104">
        <v>4261.2200088500977</v>
      </c>
      <c r="AA212" s="104">
        <v>4278.5850296020508</v>
      </c>
      <c r="AB212" s="104">
        <v>4319.1900024414062</v>
      </c>
    </row>
    <row r="213" spans="1:28">
      <c r="A213" s="85" t="s">
        <v>21</v>
      </c>
      <c r="B213" s="74" t="s">
        <v>46</v>
      </c>
      <c r="C213" s="102">
        <v>3892.169145163301</v>
      </c>
      <c r="D213" s="102">
        <v>3982.3831493785001</v>
      </c>
      <c r="E213" s="103">
        <v>4021.5212000000001</v>
      </c>
      <c r="F213" s="102">
        <v>4052.3269</v>
      </c>
      <c r="G213" s="102">
        <v>4127.2944999999991</v>
      </c>
      <c r="H213" s="102">
        <v>4159.6905999999999</v>
      </c>
      <c r="I213" s="102">
        <v>4163.7597999999998</v>
      </c>
      <c r="J213" s="102">
        <v>4195.9850999999999</v>
      </c>
      <c r="K213" s="103">
        <v>4237.5700999999999</v>
      </c>
      <c r="L213" s="103">
        <v>4332.4704900000006</v>
      </c>
      <c r="M213" s="102">
        <v>4375.8254127502441</v>
      </c>
      <c r="N213" s="102">
        <v>4319.8487491607666</v>
      </c>
      <c r="O213" s="102">
        <v>4377.8579711914062</v>
      </c>
      <c r="P213" s="102">
        <v>4408.9289112091064</v>
      </c>
      <c r="Q213" s="102">
        <v>4492.7268810272217</v>
      </c>
      <c r="R213" s="102">
        <v>4589.342435836792</v>
      </c>
      <c r="S213" s="102">
        <v>4615.8504161834717</v>
      </c>
      <c r="T213" s="102">
        <v>4700.6576156616211</v>
      </c>
      <c r="U213" s="102">
        <v>4746.646692276001</v>
      </c>
      <c r="V213" s="102">
        <v>4768.7484569549561</v>
      </c>
      <c r="W213" s="102">
        <v>4856.1282329559326</v>
      </c>
      <c r="X213" s="102">
        <v>4816.861120223999</v>
      </c>
      <c r="Y213" s="102">
        <v>4847.4233741760254</v>
      </c>
      <c r="Z213" s="102">
        <v>4900.8921928405762</v>
      </c>
      <c r="AA213" s="102">
        <v>4920.3806915283203</v>
      </c>
      <c r="AB213" s="102">
        <v>4920.6847400665283</v>
      </c>
    </row>
    <row r="214" spans="1:28">
      <c r="A214" s="85" t="s">
        <v>47</v>
      </c>
      <c r="B214" s="74" t="s">
        <v>46</v>
      </c>
      <c r="C214" s="104">
        <v>14052.3</v>
      </c>
      <c r="D214" s="104">
        <v>14137.3</v>
      </c>
      <c r="E214" s="104">
        <v>14138.3</v>
      </c>
      <c r="F214" s="104">
        <v>14241.6</v>
      </c>
      <c r="G214" s="104">
        <v>14364.1</v>
      </c>
      <c r="H214" s="104">
        <v>14487.7</v>
      </c>
      <c r="I214" s="104">
        <v>14644.6</v>
      </c>
      <c r="J214" s="104">
        <v>14866.1</v>
      </c>
      <c r="K214" s="104">
        <v>15091.2</v>
      </c>
      <c r="L214" s="104">
        <v>15366.2</v>
      </c>
      <c r="M214" s="104">
        <v>15627</v>
      </c>
      <c r="N214" s="104">
        <v>15874.100219726561</v>
      </c>
      <c r="O214" s="104">
        <v>16312.89993286133</v>
      </c>
      <c r="P214" s="104">
        <v>16661.49993896484</v>
      </c>
      <c r="Q214" s="104">
        <v>16852.400039672852</v>
      </c>
      <c r="R214" s="104">
        <v>16973.099945068359</v>
      </c>
      <c r="S214" s="104">
        <v>17169.800048828129</v>
      </c>
      <c r="T214" s="104">
        <v>17479.800048828129</v>
      </c>
      <c r="U214" s="104">
        <v>17695.100128173832</v>
      </c>
      <c r="V214" s="104">
        <v>17790.800109863281</v>
      </c>
      <c r="W214" s="104">
        <v>17939.099914550781</v>
      </c>
      <c r="X214" s="104">
        <v>18067.399749755859</v>
      </c>
      <c r="Y214" s="104">
        <v>18201.699951171879</v>
      </c>
      <c r="Z214" s="104">
        <v>18375.199981689449</v>
      </c>
      <c r="AA214" s="104">
        <v>18412.400177001949</v>
      </c>
      <c r="AB214" s="104">
        <v>18538.099975585941</v>
      </c>
    </row>
    <row r="215" spans="1:28">
      <c r="A215" s="85" t="s">
        <v>62</v>
      </c>
      <c r="B215" s="74" t="s">
        <v>46</v>
      </c>
      <c r="C215" s="102" t="s">
        <v>193</v>
      </c>
      <c r="D215" s="102" t="s">
        <v>193</v>
      </c>
      <c r="E215" s="102" t="s">
        <v>193</v>
      </c>
      <c r="F215" s="102" t="s">
        <v>193</v>
      </c>
      <c r="G215" s="102" t="s">
        <v>193</v>
      </c>
      <c r="H215" s="102" t="s">
        <v>193</v>
      </c>
      <c r="I215" s="102">
        <v>5361.9260000000004</v>
      </c>
      <c r="J215" s="102">
        <v>5445.1059999999998</v>
      </c>
      <c r="K215" s="102">
        <v>5549.0990000000011</v>
      </c>
      <c r="L215" s="102">
        <v>5647.991</v>
      </c>
      <c r="M215" s="102">
        <v>5664.206000000001</v>
      </c>
      <c r="N215" s="102">
        <v>5680.0050000000001</v>
      </c>
      <c r="O215" s="102">
        <v>5727.8530000000001</v>
      </c>
      <c r="P215" s="102">
        <v>5859.866</v>
      </c>
      <c r="Q215" s="102">
        <v>5983.7129999999997</v>
      </c>
      <c r="R215" s="102">
        <v>6093.94</v>
      </c>
      <c r="S215" s="102">
        <v>6419.9780000000001</v>
      </c>
      <c r="T215" s="102">
        <v>6676.2449999999999</v>
      </c>
      <c r="U215" s="102">
        <v>6913.94</v>
      </c>
      <c r="V215" s="102">
        <v>6999.5860000000002</v>
      </c>
      <c r="W215" s="102">
        <v>7382.4277500000007</v>
      </c>
      <c r="X215" s="102">
        <v>7614.4599999999991</v>
      </c>
      <c r="Y215" s="102">
        <v>7675.2119999999986</v>
      </c>
      <c r="Z215" s="102">
        <v>7774.3469772338867</v>
      </c>
      <c r="AA215" s="102">
        <v>7917.6000518798828</v>
      </c>
      <c r="AB215" s="102">
        <v>7996.3090515136719</v>
      </c>
    </row>
    <row r="216" spans="1:28">
      <c r="A216" s="85" t="s">
        <v>23</v>
      </c>
      <c r="B216" s="74" t="s">
        <v>46</v>
      </c>
      <c r="C216" s="104" t="s">
        <v>193</v>
      </c>
      <c r="D216" s="104" t="s">
        <v>193</v>
      </c>
      <c r="E216" s="104" t="s">
        <v>193</v>
      </c>
      <c r="F216" s="104">
        <v>5013.8771327500272</v>
      </c>
      <c r="G216" s="104">
        <v>5069.2362331000222</v>
      </c>
      <c r="H216" s="104">
        <v>5094.5499235749894</v>
      </c>
      <c r="I216" s="105">
        <v>5098.2178318499673</v>
      </c>
      <c r="J216" s="105">
        <v>5113.9398648499518</v>
      </c>
      <c r="K216" s="104">
        <v>5134.0696297500308</v>
      </c>
      <c r="L216" s="104">
        <v>5153.1502520500126</v>
      </c>
      <c r="M216" s="104">
        <v>5127.9362655250079</v>
      </c>
      <c r="N216" s="104">
        <v>5114.5327534999951</v>
      </c>
      <c r="O216" s="104">
        <v>5116.0932567500004</v>
      </c>
      <c r="P216" s="104">
        <v>5076.1000000000004</v>
      </c>
      <c r="Q216" s="104">
        <v>5079.2999999999993</v>
      </c>
      <c r="R216" s="104">
        <v>5118.6000000000004</v>
      </c>
      <c r="S216" s="104">
        <v>5139</v>
      </c>
      <c r="T216" s="104">
        <v>5131.4920000000002</v>
      </c>
      <c r="U216" s="104">
        <v>5163</v>
      </c>
      <c r="V216" s="104">
        <v>5208.9479999999994</v>
      </c>
      <c r="W216" s="104">
        <v>5192.2129999999997</v>
      </c>
      <c r="X216" s="104">
        <v>5180.2689999999993</v>
      </c>
      <c r="Y216" s="104">
        <v>5174.8429999999998</v>
      </c>
      <c r="Z216" s="104">
        <v>5213.420991897583</v>
      </c>
      <c r="AA216" s="104">
        <v>5205.9399433135986</v>
      </c>
      <c r="AB216" s="104">
        <v>5201.1459980010986</v>
      </c>
    </row>
    <row r="217" spans="1:28">
      <c r="A217" s="85" t="s">
        <v>24</v>
      </c>
      <c r="B217" s="74" t="s">
        <v>46</v>
      </c>
      <c r="C217" s="102">
        <v>2838.1437500321999</v>
      </c>
      <c r="D217" s="102">
        <v>2845.5094144868999</v>
      </c>
      <c r="E217" s="103">
        <v>2842.2782900000002</v>
      </c>
      <c r="F217" s="102">
        <v>2823.0675799999999</v>
      </c>
      <c r="G217" s="102">
        <v>2740.9845700000001</v>
      </c>
      <c r="H217" s="102">
        <v>2775.0505899999998</v>
      </c>
      <c r="I217" s="102">
        <v>2791.0317599999998</v>
      </c>
      <c r="J217" s="102">
        <v>2800.9865199999999</v>
      </c>
      <c r="K217" s="102">
        <v>2793.2303900000002</v>
      </c>
      <c r="L217" s="102">
        <v>2838.96065</v>
      </c>
      <c r="M217" s="102">
        <v>2824.4887390136719</v>
      </c>
      <c r="N217" s="102">
        <v>2831.3884963989258</v>
      </c>
      <c r="O217" s="102">
        <v>2815.0610961914058</v>
      </c>
      <c r="P217" s="102">
        <v>2819.8776969909668</v>
      </c>
      <c r="Q217" s="102">
        <v>2852.4520645141602</v>
      </c>
      <c r="R217" s="102">
        <v>2845.6711845397949</v>
      </c>
      <c r="S217" s="102">
        <v>2875.2922248840332</v>
      </c>
      <c r="T217" s="102">
        <v>2868.627010345459</v>
      </c>
      <c r="U217" s="102">
        <v>2907.8102874755859</v>
      </c>
      <c r="V217" s="102">
        <v>2901.160285949707</v>
      </c>
      <c r="W217" s="102">
        <v>2871.756427764893</v>
      </c>
      <c r="X217" s="102">
        <v>2863.9492340087891</v>
      </c>
      <c r="Y217" s="102">
        <v>2839.6643829345699</v>
      </c>
      <c r="Z217" s="102">
        <v>2824.0717086791992</v>
      </c>
      <c r="AA217" s="102">
        <v>2831.2650375366211</v>
      </c>
      <c r="AB217" s="102">
        <v>2858.627090454102</v>
      </c>
    </row>
    <row r="218" spans="1:28">
      <c r="A218" s="85" t="s">
        <v>26</v>
      </c>
      <c r="B218" s="74" t="s">
        <v>46</v>
      </c>
      <c r="C218" s="104">
        <v>817.12900352478027</v>
      </c>
      <c r="D218" s="104">
        <v>802.15500164031982</v>
      </c>
      <c r="E218" s="104">
        <v>773.11200523376465</v>
      </c>
      <c r="F218" s="104">
        <v>735.81700325012207</v>
      </c>
      <c r="G218" s="104">
        <v>720.35999870300293</v>
      </c>
      <c r="H218" s="104">
        <v>694.82999229431152</v>
      </c>
      <c r="I218" s="104">
        <v>678.25800132751465</v>
      </c>
      <c r="J218" s="105">
        <v>674.26799488067627</v>
      </c>
      <c r="K218" s="104">
        <v>661.50900650024414</v>
      </c>
      <c r="L218" s="104">
        <v>647.27500772476196</v>
      </c>
      <c r="M218" s="105">
        <v>670.57100486755371</v>
      </c>
      <c r="N218" s="104">
        <v>662.19000673294067</v>
      </c>
      <c r="O218" s="104">
        <v>646.35098838806152</v>
      </c>
      <c r="P218" s="104">
        <v>653.63000392913818</v>
      </c>
      <c r="Q218" s="104">
        <v>649.39699983596802</v>
      </c>
      <c r="R218" s="104">
        <v>648.97899508476257</v>
      </c>
      <c r="S218" s="104">
        <v>667.95599365234375</v>
      </c>
      <c r="T218" s="104">
        <v>665.28200626373291</v>
      </c>
      <c r="U218" s="104">
        <v>671.6780047416687</v>
      </c>
      <c r="V218" s="104">
        <v>667.93100261688232</v>
      </c>
      <c r="W218" s="104">
        <v>663.66899728775024</v>
      </c>
      <c r="X218" s="104">
        <v>667.72899556159973</v>
      </c>
      <c r="Y218" s="104">
        <v>662.27000141143799</v>
      </c>
      <c r="Z218" s="104">
        <v>657.39099740982056</v>
      </c>
      <c r="AA218" s="104">
        <v>651.1890025138855</v>
      </c>
      <c r="AB218" s="104">
        <v>656.79399919509888</v>
      </c>
    </row>
    <row r="219" spans="1:28">
      <c r="A219" s="85" t="s">
        <v>42</v>
      </c>
      <c r="B219" s="74" t="s">
        <v>46</v>
      </c>
      <c r="C219" s="102">
        <v>2585</v>
      </c>
      <c r="D219" s="102">
        <v>2548</v>
      </c>
      <c r="E219" s="102">
        <v>2510</v>
      </c>
      <c r="F219" s="102">
        <v>2490</v>
      </c>
      <c r="G219" s="102">
        <v>2475</v>
      </c>
      <c r="H219" s="102">
        <v>2494</v>
      </c>
      <c r="I219" s="102">
        <v>2509</v>
      </c>
      <c r="J219" s="102">
        <v>2492</v>
      </c>
      <c r="K219" s="102">
        <v>2518</v>
      </c>
      <c r="L219" s="103">
        <v>2564</v>
      </c>
      <c r="M219" s="102">
        <v>2594</v>
      </c>
      <c r="N219" s="102">
        <v>2610</v>
      </c>
      <c r="O219" s="102">
        <v>2610</v>
      </c>
      <c r="P219" s="102">
        <v>2601</v>
      </c>
      <c r="Q219" s="102">
        <v>2597</v>
      </c>
      <c r="R219" s="102">
        <v>2617</v>
      </c>
      <c r="S219" s="102">
        <v>2644</v>
      </c>
      <c r="T219" s="102">
        <v>2662</v>
      </c>
      <c r="U219" s="102">
        <v>2692</v>
      </c>
      <c r="V219" s="102">
        <v>2664</v>
      </c>
      <c r="W219" s="102">
        <v>2654</v>
      </c>
      <c r="X219" s="102">
        <v>2658</v>
      </c>
      <c r="Y219" s="102">
        <v>2656</v>
      </c>
      <c r="Z219" s="102">
        <v>2621</v>
      </c>
      <c r="AA219" s="102">
        <v>2637</v>
      </c>
      <c r="AB219" s="102">
        <v>2640</v>
      </c>
    </row>
    <row r="220" spans="1:28">
      <c r="A220" s="85" t="s">
        <v>28</v>
      </c>
      <c r="B220" s="74" t="s">
        <v>46</v>
      </c>
      <c r="C220" s="104">
        <v>23982.7343534582</v>
      </c>
      <c r="D220" s="104">
        <v>24197.732136172101</v>
      </c>
      <c r="E220" s="104">
        <v>24389.878000000001</v>
      </c>
      <c r="F220" s="104">
        <v>24569.626</v>
      </c>
      <c r="G220" s="104">
        <v>24737.333999999999</v>
      </c>
      <c r="H220" s="104">
        <v>24906.47700000001</v>
      </c>
      <c r="I220" s="104">
        <v>25211.282999999999</v>
      </c>
      <c r="J220" s="104">
        <v>25249.884000000009</v>
      </c>
      <c r="K220" s="104">
        <v>25457.006000000008</v>
      </c>
      <c r="L220" s="104">
        <v>25787.053</v>
      </c>
      <c r="M220" s="104">
        <v>25660.29606628418</v>
      </c>
      <c r="N220" s="104">
        <v>25813.978965759281</v>
      </c>
      <c r="O220" s="105">
        <v>26059.523315429691</v>
      </c>
      <c r="P220" s="104">
        <v>26781.254272460941</v>
      </c>
      <c r="Q220" s="104">
        <v>26998.649780273441</v>
      </c>
      <c r="R220" s="104">
        <v>27192.15739440918</v>
      </c>
      <c r="S220" s="104">
        <v>27368.96575927734</v>
      </c>
      <c r="T220" s="104">
        <v>27579.156127929691</v>
      </c>
      <c r="U220" s="104">
        <v>27759.362167358398</v>
      </c>
      <c r="V220" s="104">
        <v>27997.909698486332</v>
      </c>
      <c r="W220" s="104">
        <v>28081.865570068359</v>
      </c>
      <c r="X220" s="104">
        <v>28050.634811401371</v>
      </c>
      <c r="Y220" s="104">
        <v>28234.556549072269</v>
      </c>
      <c r="Z220" s="104">
        <v>28343.477752685551</v>
      </c>
      <c r="AA220" s="104">
        <v>29122.622955322269</v>
      </c>
      <c r="AB220" s="104">
        <v>29117.400466918949</v>
      </c>
    </row>
    <row r="221" spans="1:28">
      <c r="A221" s="85" t="s">
        <v>25</v>
      </c>
      <c r="B221" s="74" t="s">
        <v>46</v>
      </c>
      <c r="C221" s="102">
        <v>29638.3</v>
      </c>
      <c r="D221" s="103">
        <v>39293</v>
      </c>
      <c r="E221" s="102">
        <v>39174</v>
      </c>
      <c r="F221" s="102">
        <v>39232</v>
      </c>
      <c r="G221" s="102">
        <v>39169</v>
      </c>
      <c r="H221" s="102">
        <v>39042</v>
      </c>
      <c r="I221" s="102">
        <v>39200</v>
      </c>
      <c r="J221" s="102">
        <v>39433</v>
      </c>
      <c r="K221" s="103">
        <v>39717</v>
      </c>
      <c r="L221" s="102">
        <v>39256</v>
      </c>
      <c r="M221" s="102">
        <v>39168</v>
      </c>
      <c r="N221" s="102">
        <v>39291</v>
      </c>
      <c r="O221" s="102">
        <v>39230</v>
      </c>
      <c r="P221" s="102">
        <v>39081</v>
      </c>
      <c r="Q221" s="103">
        <v>39521</v>
      </c>
      <c r="R221" s="102">
        <v>40519</v>
      </c>
      <c r="S221" s="102">
        <v>40979</v>
      </c>
      <c r="T221" s="102">
        <v>41085</v>
      </c>
      <c r="U221" s="102">
        <v>41135</v>
      </c>
      <c r="V221" s="102">
        <v>41137</v>
      </c>
      <c r="W221" s="103">
        <v>41113</v>
      </c>
      <c r="X221" s="102">
        <v>40479</v>
      </c>
      <c r="Y221" s="102">
        <v>40517</v>
      </c>
      <c r="Z221" s="102">
        <v>40795</v>
      </c>
      <c r="AA221" s="102">
        <v>40972</v>
      </c>
      <c r="AB221" s="102">
        <v>41117.171997070313</v>
      </c>
    </row>
    <row r="222" spans="1:28">
      <c r="A222" s="85" t="s">
        <v>48</v>
      </c>
      <c r="B222" s="74" t="s">
        <v>46</v>
      </c>
      <c r="C222" s="104">
        <v>3881.9977583730001</v>
      </c>
      <c r="D222" s="104">
        <v>3822.3427903667998</v>
      </c>
      <c r="E222" s="105">
        <v>3873.18804</v>
      </c>
      <c r="F222" s="104">
        <v>3968.1806499999998</v>
      </c>
      <c r="G222" s="104">
        <v>4027.21315</v>
      </c>
      <c r="H222" s="104">
        <v>4072.538399999999</v>
      </c>
      <c r="I222" s="104">
        <v>4144.55879</v>
      </c>
      <c r="J222" s="105">
        <v>4131.8517299999994</v>
      </c>
      <c r="K222" s="104">
        <v>4331.1487100000004</v>
      </c>
      <c r="L222" s="104">
        <v>4356.676190000001</v>
      </c>
      <c r="M222" s="104">
        <v>4518.5925254821777</v>
      </c>
      <c r="N222" s="104">
        <v>4621.0613555908203</v>
      </c>
      <c r="O222" s="104">
        <v>4666.8534317016602</v>
      </c>
      <c r="P222" s="104">
        <v>4730.7483577728271</v>
      </c>
      <c r="Q222" s="104">
        <v>4829.2685966491699</v>
      </c>
      <c r="R222" s="104">
        <v>4852.8332405090332</v>
      </c>
      <c r="S222" s="104">
        <v>4887.4438381195068</v>
      </c>
      <c r="T222" s="104">
        <v>4893.5431385040283</v>
      </c>
      <c r="U222" s="104">
        <v>4909.9774131774902</v>
      </c>
      <c r="V222" s="104">
        <v>4953.169958114624</v>
      </c>
      <c r="W222" s="104">
        <v>4944.5958690643311</v>
      </c>
      <c r="X222" s="104">
        <v>4858.8505764007568</v>
      </c>
      <c r="Y222" s="104">
        <v>4828.4040184020996</v>
      </c>
      <c r="Z222" s="104">
        <v>4783.9676895141602</v>
      </c>
      <c r="AA222" s="104">
        <v>4747.078031539917</v>
      </c>
      <c r="AB222" s="104">
        <v>4737.9706897735596</v>
      </c>
    </row>
    <row r="223" spans="1:28">
      <c r="A223" s="85" t="s">
        <v>34</v>
      </c>
      <c r="B223" s="74" t="s">
        <v>46</v>
      </c>
      <c r="C223" s="102" t="s">
        <v>193</v>
      </c>
      <c r="D223" s="102" t="s">
        <v>193</v>
      </c>
      <c r="E223" s="102">
        <v>4408.6999855041504</v>
      </c>
      <c r="F223" s="102">
        <v>4237.0999774932861</v>
      </c>
      <c r="G223" s="103">
        <v>4097.2999401092529</v>
      </c>
      <c r="H223" s="102">
        <v>4060.3999700546269</v>
      </c>
      <c r="I223" s="102">
        <v>4020.5</v>
      </c>
      <c r="J223" s="102">
        <v>3973.0000123977661</v>
      </c>
      <c r="K223" s="102">
        <v>3987.539945602417</v>
      </c>
      <c r="L223" s="102">
        <v>4071.4800081253052</v>
      </c>
      <c r="M223" s="102">
        <v>4095.2000417709351</v>
      </c>
      <c r="N223" s="102">
        <v>4083.6999988555908</v>
      </c>
      <c r="O223" s="103">
        <v>4089.0000152587891</v>
      </c>
      <c r="P223" s="102">
        <v>4141.5000085830688</v>
      </c>
      <c r="Q223" s="102">
        <v>4127.0999431610107</v>
      </c>
      <c r="R223" s="102">
        <v>4181.4999523162842</v>
      </c>
      <c r="S223" s="102">
        <v>4222.0000238418579</v>
      </c>
      <c r="T223" s="102">
        <v>4184.2000017166138</v>
      </c>
      <c r="U223" s="102">
        <v>4143.9000387191772</v>
      </c>
      <c r="V223" s="102">
        <v>4134.7999792098999</v>
      </c>
      <c r="W223" s="102">
        <v>4170.4999723434448</v>
      </c>
      <c r="X223" s="102">
        <v>4190.2000122070312</v>
      </c>
      <c r="Y223" s="102">
        <v>4264.7999958992004</v>
      </c>
      <c r="Z223" s="102">
        <v>4299.9999856948853</v>
      </c>
      <c r="AA223" s="102">
        <v>4412.6000194549561</v>
      </c>
      <c r="AB223" s="102">
        <v>4482.743971824646</v>
      </c>
    </row>
    <row r="224" spans="1:28">
      <c r="A224" s="85" t="s">
        <v>49</v>
      </c>
      <c r="B224" s="74" t="s">
        <v>46</v>
      </c>
      <c r="C224" s="104" t="s">
        <v>193</v>
      </c>
      <c r="D224" s="105">
        <v>132.94</v>
      </c>
      <c r="E224" s="104">
        <v>134.92099999999999</v>
      </c>
      <c r="F224" s="104">
        <v>136.54900000000001</v>
      </c>
      <c r="G224" s="104">
        <v>138.14500000000001</v>
      </c>
      <c r="H224" s="104">
        <v>141.49100000000001</v>
      </c>
      <c r="I224" s="104">
        <v>140.018</v>
      </c>
      <c r="J224" s="104">
        <v>140.506</v>
      </c>
      <c r="K224" s="104">
        <v>144.71700000000001</v>
      </c>
      <c r="L224" s="104">
        <v>149.62799999999999</v>
      </c>
      <c r="M224" s="104">
        <v>153.691</v>
      </c>
      <c r="N224" s="104">
        <v>156.15700000000001</v>
      </c>
      <c r="O224" s="104">
        <v>155.245</v>
      </c>
      <c r="P224" s="105">
        <v>156.24199999999999</v>
      </c>
      <c r="Q224" s="104">
        <v>155.114</v>
      </c>
      <c r="R224" s="104">
        <v>159.56100000000001</v>
      </c>
      <c r="S224" s="104">
        <v>168.7</v>
      </c>
      <c r="T224" s="104">
        <v>175.34700000000001</v>
      </c>
      <c r="U224" s="104">
        <v>177.476</v>
      </c>
      <c r="V224" s="104">
        <v>174.12799999999999</v>
      </c>
      <c r="W224" s="104">
        <v>173.69323845</v>
      </c>
      <c r="X224" s="104">
        <v>172.83799999999999</v>
      </c>
      <c r="Y224" s="104">
        <v>172.71880810499999</v>
      </c>
      <c r="Z224" s="104">
        <v>176.8283705711365</v>
      </c>
      <c r="AA224" s="104">
        <v>178.11700105667111</v>
      </c>
      <c r="AB224" s="104">
        <v>181.47900152206421</v>
      </c>
    </row>
    <row r="225" spans="1:28">
      <c r="A225" s="85" t="s">
        <v>50</v>
      </c>
      <c r="B225" s="74" t="s">
        <v>46</v>
      </c>
      <c r="C225" s="102">
        <v>1286.5999999999999</v>
      </c>
      <c r="D225" s="102">
        <v>1309.2</v>
      </c>
      <c r="E225" s="102">
        <v>1324.6</v>
      </c>
      <c r="F225" s="102">
        <v>1358.5</v>
      </c>
      <c r="G225" s="102">
        <v>1388.2</v>
      </c>
      <c r="H225" s="102">
        <v>1425.31</v>
      </c>
      <c r="I225" s="102">
        <v>1463.5</v>
      </c>
      <c r="J225" s="103">
        <v>1504.19</v>
      </c>
      <c r="K225" s="103">
        <v>1599.700012207031</v>
      </c>
      <c r="L225" s="102">
        <v>1674.7999906539919</v>
      </c>
      <c r="M225" s="102">
        <v>1733.9000148773191</v>
      </c>
      <c r="N225" s="102">
        <v>1774.499995231628</v>
      </c>
      <c r="O225" s="102">
        <v>1814.9999942779541</v>
      </c>
      <c r="P225" s="102">
        <v>1852.300003051758</v>
      </c>
      <c r="Q225" s="102">
        <v>1906.2000102996831</v>
      </c>
      <c r="R225" s="102">
        <v>2005.100011825562</v>
      </c>
      <c r="S225" s="102">
        <v>2093.7999877929692</v>
      </c>
      <c r="T225" s="102">
        <v>2199.299999237061</v>
      </c>
      <c r="U225" s="102">
        <v>2230.200008392334</v>
      </c>
      <c r="V225" s="102">
        <v>2203.500007629395</v>
      </c>
      <c r="W225" s="102">
        <v>2153.2000179290771</v>
      </c>
      <c r="X225" s="102">
        <v>2131.6999969482422</v>
      </c>
      <c r="Y225" s="102">
        <v>2110.6000099182129</v>
      </c>
      <c r="Z225" s="102">
        <v>2117.300004959106</v>
      </c>
      <c r="AA225" s="102">
        <v>2097.2999935150151</v>
      </c>
      <c r="AB225" s="102">
        <v>2103.3999919891362</v>
      </c>
    </row>
    <row r="226" spans="1:28">
      <c r="A226" s="85" t="s">
        <v>63</v>
      </c>
      <c r="B226" s="74" t="s">
        <v>46</v>
      </c>
      <c r="C226" s="104">
        <v>1822.97901725769</v>
      </c>
      <c r="D226" s="104">
        <v>1964.5889987945559</v>
      </c>
      <c r="E226" s="104">
        <v>2066.2099990844731</v>
      </c>
      <c r="F226" s="104">
        <v>2179.5130023956299</v>
      </c>
      <c r="G226" s="104">
        <v>2275.3870029449458</v>
      </c>
      <c r="H226" s="104">
        <v>2357.4620037078862</v>
      </c>
      <c r="I226" s="104">
        <v>2405.3269786834721</v>
      </c>
      <c r="J226" s="104">
        <v>2459.1629981994629</v>
      </c>
      <c r="K226" s="104">
        <v>2499.5200157165532</v>
      </c>
      <c r="L226" s="104">
        <v>2585.336002349854</v>
      </c>
      <c r="M226" s="104">
        <v>2689.9419898986821</v>
      </c>
      <c r="N226" s="104">
        <v>2754.2509918212891</v>
      </c>
      <c r="O226" s="104">
        <v>2779.6920051574712</v>
      </c>
      <c r="P226" s="104">
        <v>2846.5170135498051</v>
      </c>
      <c r="Q226" s="104">
        <v>2918.8810138702388</v>
      </c>
      <c r="R226" s="104">
        <v>2988.1819801330571</v>
      </c>
      <c r="S226" s="104">
        <v>3064.7880020141602</v>
      </c>
      <c r="T226" s="104">
        <v>3149.0100250244141</v>
      </c>
      <c r="U226" s="104">
        <v>3201.171989440918</v>
      </c>
      <c r="V226" s="104">
        <v>3299.4469909667969</v>
      </c>
      <c r="W226" s="104">
        <v>3367.0549926757808</v>
      </c>
      <c r="X226" s="104">
        <v>3403.53199005127</v>
      </c>
      <c r="Y226" s="104">
        <v>3469.8999862670898</v>
      </c>
      <c r="Z226" s="104">
        <v>3525.0000152587891</v>
      </c>
      <c r="AA226" s="104">
        <v>3615.6930160522461</v>
      </c>
      <c r="AB226" s="104">
        <v>3670.6329803466801</v>
      </c>
    </row>
    <row r="227" spans="1:28">
      <c r="A227" s="85" t="s">
        <v>29</v>
      </c>
      <c r="B227" s="74" t="s">
        <v>46</v>
      </c>
      <c r="C227" s="102">
        <v>23779</v>
      </c>
      <c r="D227" s="102">
        <v>23872</v>
      </c>
      <c r="E227" s="102">
        <v>23858</v>
      </c>
      <c r="F227" s="103">
        <v>22645</v>
      </c>
      <c r="G227" s="102">
        <v>22549</v>
      </c>
      <c r="H227" s="102">
        <v>22532</v>
      </c>
      <c r="I227" s="102">
        <v>22635</v>
      </c>
      <c r="J227" s="102">
        <v>22720</v>
      </c>
      <c r="K227" s="102">
        <v>23008</v>
      </c>
      <c r="L227" s="102">
        <v>23191</v>
      </c>
      <c r="M227" s="102">
        <v>23384.269</v>
      </c>
      <c r="N227" s="102">
        <v>23547.774000000001</v>
      </c>
      <c r="O227" s="102">
        <v>23723</v>
      </c>
      <c r="P227" s="103">
        <v>23876.258000000002</v>
      </c>
      <c r="Q227" s="103">
        <v>23958.171051025391</v>
      </c>
      <c r="R227" s="102">
        <v>23933.397125244141</v>
      </c>
      <c r="S227" s="102">
        <v>24037.623039245609</v>
      </c>
      <c r="T227" s="102">
        <v>23995.78163146973</v>
      </c>
      <c r="U227" s="102">
        <v>24356.516990661621</v>
      </c>
      <c r="V227" s="102">
        <v>24226.847129821781</v>
      </c>
      <c r="W227" s="102">
        <v>24202.92771148682</v>
      </c>
      <c r="X227" s="102">
        <v>24272.079093933109</v>
      </c>
      <c r="Y227" s="102">
        <v>24832.416854858398</v>
      </c>
      <c r="Z227" s="102">
        <v>24816.292976379402</v>
      </c>
      <c r="AA227" s="102">
        <v>25039.300994873051</v>
      </c>
      <c r="AB227" s="102">
        <v>24996.919036865231</v>
      </c>
    </row>
    <row r="228" spans="1:28">
      <c r="A228" s="85" t="s">
        <v>51</v>
      </c>
      <c r="B228" s="74" t="s">
        <v>46</v>
      </c>
      <c r="C228" s="104">
        <v>60350</v>
      </c>
      <c r="D228" s="104">
        <v>61170</v>
      </c>
      <c r="E228" s="104">
        <v>61700</v>
      </c>
      <c r="F228" s="104">
        <v>62000</v>
      </c>
      <c r="G228" s="104">
        <v>62110</v>
      </c>
      <c r="H228" s="104">
        <v>62210</v>
      </c>
      <c r="I228" s="104">
        <v>62550</v>
      </c>
      <c r="J228" s="104">
        <v>63120</v>
      </c>
      <c r="K228" s="104">
        <v>63070</v>
      </c>
      <c r="L228" s="104">
        <v>62840</v>
      </c>
      <c r="M228" s="104">
        <v>62730</v>
      </c>
      <c r="N228" s="104">
        <v>62610</v>
      </c>
      <c r="O228" s="104">
        <v>62000</v>
      </c>
      <c r="P228" s="104">
        <v>61780</v>
      </c>
      <c r="Q228" s="104">
        <v>61500</v>
      </c>
      <c r="R228" s="104">
        <v>61460</v>
      </c>
      <c r="S228" s="104">
        <v>61370</v>
      </c>
      <c r="T228" s="104">
        <v>61190</v>
      </c>
      <c r="U228" s="104">
        <v>60840</v>
      </c>
      <c r="V228" s="104">
        <v>60400</v>
      </c>
      <c r="W228" s="104">
        <v>60050</v>
      </c>
      <c r="X228" s="104">
        <v>57040</v>
      </c>
      <c r="Y228" s="104">
        <v>59460</v>
      </c>
      <c r="Z228" s="104">
        <v>59280</v>
      </c>
      <c r="AA228" s="104">
        <v>58920</v>
      </c>
      <c r="AB228" s="104">
        <v>58550</v>
      </c>
    </row>
    <row r="229" spans="1:28">
      <c r="A229" s="85" t="s">
        <v>52</v>
      </c>
      <c r="B229" s="74" t="s">
        <v>46</v>
      </c>
      <c r="C229" s="102">
        <v>17923</v>
      </c>
      <c r="D229" s="102">
        <v>18514</v>
      </c>
      <c r="E229" s="102">
        <v>18860</v>
      </c>
      <c r="F229" s="102">
        <v>19159</v>
      </c>
      <c r="G229" s="102">
        <v>19660</v>
      </c>
      <c r="H229" s="102">
        <v>20105</v>
      </c>
      <c r="I229" s="102">
        <v>20492</v>
      </c>
      <c r="J229" s="102">
        <v>20914</v>
      </c>
      <c r="K229" s="102">
        <v>20582</v>
      </c>
      <c r="L229" s="103">
        <v>20738</v>
      </c>
      <c r="M229" s="102">
        <v>21127.9</v>
      </c>
      <c r="N229" s="102">
        <v>21395.8</v>
      </c>
      <c r="O229" s="102">
        <v>21759</v>
      </c>
      <c r="P229" s="102">
        <v>21810.1</v>
      </c>
      <c r="Q229" s="102">
        <v>22165</v>
      </c>
      <c r="R229" s="103">
        <v>22381.8</v>
      </c>
      <c r="S229" s="102">
        <v>22533</v>
      </c>
      <c r="T229" s="102">
        <v>22692</v>
      </c>
      <c r="U229" s="102">
        <v>22808</v>
      </c>
      <c r="V229" s="102">
        <v>22830</v>
      </c>
      <c r="W229" s="102">
        <v>23162</v>
      </c>
      <c r="X229" s="102">
        <v>23438</v>
      </c>
      <c r="Y229" s="102">
        <v>23679.1</v>
      </c>
      <c r="Z229" s="102">
        <v>23946.199905395511</v>
      </c>
      <c r="AA229" s="102">
        <v>24490.800163269039</v>
      </c>
      <c r="AB229" s="102">
        <v>24825.800163269039</v>
      </c>
    </row>
    <row r="230" spans="1:28">
      <c r="A230" s="75" t="s">
        <v>31</v>
      </c>
      <c r="B230" s="74" t="s">
        <v>46</v>
      </c>
      <c r="C230" s="104" t="s">
        <v>193</v>
      </c>
      <c r="D230" s="104" t="s">
        <v>193</v>
      </c>
      <c r="E230" s="104" t="s">
        <v>193</v>
      </c>
      <c r="F230" s="104" t="s">
        <v>193</v>
      </c>
      <c r="G230" s="104" t="s">
        <v>193</v>
      </c>
      <c r="H230" s="104" t="s">
        <v>193</v>
      </c>
      <c r="I230" s="104" t="s">
        <v>193</v>
      </c>
      <c r="J230" s="104" t="s">
        <v>193</v>
      </c>
      <c r="K230" s="104" t="s">
        <v>193</v>
      </c>
      <c r="L230" s="104" t="s">
        <v>193</v>
      </c>
      <c r="M230" s="104">
        <v>1072.462876319885</v>
      </c>
      <c r="N230" s="104">
        <v>1060.431450843811</v>
      </c>
      <c r="O230" s="104">
        <v>1064.3987770080571</v>
      </c>
      <c r="P230" s="104">
        <v>1063.4379806518559</v>
      </c>
      <c r="Q230" s="104">
        <v>1062.5141000747681</v>
      </c>
      <c r="R230" s="104">
        <v>1048.945871353149</v>
      </c>
      <c r="S230" s="104">
        <v>1068.6004276275639</v>
      </c>
      <c r="T230" s="104">
        <v>1082.5756635665889</v>
      </c>
      <c r="U230" s="104">
        <v>1096.9169759750371</v>
      </c>
      <c r="V230" s="104">
        <v>1068.747934818268</v>
      </c>
      <c r="W230" s="104">
        <v>1033.570856571198</v>
      </c>
      <c r="X230" s="104">
        <v>1006.741037845612</v>
      </c>
      <c r="Y230" s="104">
        <v>1006.150383472443</v>
      </c>
      <c r="Z230" s="104">
        <v>985.90411472320557</v>
      </c>
      <c r="AA230" s="104">
        <v>965.77400660514832</v>
      </c>
      <c r="AB230" s="104">
        <v>965.20825242996216</v>
      </c>
    </row>
    <row r="231" spans="1:28">
      <c r="A231" s="85" t="s">
        <v>33</v>
      </c>
      <c r="B231" s="74" t="s">
        <v>46</v>
      </c>
      <c r="C231" s="102">
        <v>158.58258613530001</v>
      </c>
      <c r="D231" s="102">
        <v>163.7979454625</v>
      </c>
      <c r="E231" s="103">
        <v>166.80269000000001</v>
      </c>
      <c r="F231" s="102">
        <v>167.61483000000001</v>
      </c>
      <c r="G231" s="102">
        <v>169.34863000000001</v>
      </c>
      <c r="H231" s="102">
        <v>165.86136999999999</v>
      </c>
      <c r="I231" s="102">
        <v>169.80532000000011</v>
      </c>
      <c r="J231" s="102">
        <v>172.30090999999999</v>
      </c>
      <c r="K231" s="102">
        <v>174.54463999999999</v>
      </c>
      <c r="L231" s="102">
        <v>179.73410000000001</v>
      </c>
      <c r="M231" s="102">
        <v>184.26482039690021</v>
      </c>
      <c r="N231" s="102">
        <v>188.30240923166281</v>
      </c>
      <c r="O231" s="103">
        <v>192.5514665842056</v>
      </c>
      <c r="P231" s="103">
        <v>193.36326998472211</v>
      </c>
      <c r="Q231" s="102">
        <v>198.13100957870481</v>
      </c>
      <c r="R231" s="102">
        <v>202.2836597561836</v>
      </c>
      <c r="S231" s="102">
        <v>204.64875102043149</v>
      </c>
      <c r="T231" s="102">
        <v>211.18855363130569</v>
      </c>
      <c r="U231" s="102">
        <v>212.5828786492348</v>
      </c>
      <c r="V231" s="102">
        <v>226.53075778484339</v>
      </c>
      <c r="W231" s="102">
        <v>228.67741721868521</v>
      </c>
      <c r="X231" s="102">
        <v>233.96455067396161</v>
      </c>
      <c r="Y231" s="102">
        <v>246.463338971138</v>
      </c>
      <c r="Z231" s="102">
        <v>250.91508650779721</v>
      </c>
      <c r="AA231" s="102">
        <v>257.99522733688349</v>
      </c>
      <c r="AB231" s="102">
        <v>273.50114870071411</v>
      </c>
    </row>
    <row r="232" spans="1:28">
      <c r="A232" s="85" t="s">
        <v>53</v>
      </c>
      <c r="B232" s="74" t="s">
        <v>46</v>
      </c>
      <c r="C232" s="104" t="s">
        <v>193</v>
      </c>
      <c r="D232" s="104">
        <v>28905.800155639648</v>
      </c>
      <c r="E232" s="105">
        <v>29879.29991149902</v>
      </c>
      <c r="F232" s="104">
        <v>30928.49983215332</v>
      </c>
      <c r="G232" s="105">
        <v>31819.500350952148</v>
      </c>
      <c r="H232" s="104">
        <v>33170.200042724609</v>
      </c>
      <c r="I232" s="104">
        <v>33944.800231933586</v>
      </c>
      <c r="J232" s="104">
        <v>35350.2998046875</v>
      </c>
      <c r="K232" s="104">
        <v>36087.099761962891</v>
      </c>
      <c r="L232" s="104">
        <v>36119.199768066414</v>
      </c>
      <c r="M232" s="105">
        <v>36988.2001953125</v>
      </c>
      <c r="N232" s="104">
        <v>36983.600036621086</v>
      </c>
      <c r="O232" s="104">
        <v>37916.399810791023</v>
      </c>
      <c r="P232" s="104">
        <v>38284.899993896477</v>
      </c>
      <c r="Q232" s="104">
        <v>39991.299987792969</v>
      </c>
      <c r="R232" s="104">
        <v>41208.94580078125</v>
      </c>
      <c r="S232" s="104">
        <v>42579.741119384773</v>
      </c>
      <c r="T232" s="104">
        <v>43569.943115234382</v>
      </c>
      <c r="U232" s="104">
        <v>44750.342987060547</v>
      </c>
      <c r="V232" s="104">
        <v>45288.971069335938</v>
      </c>
      <c r="W232" s="104">
        <v>46856.664916992188</v>
      </c>
      <c r="X232" s="104">
        <v>47209.703491210938</v>
      </c>
      <c r="Y232" s="104">
        <v>49128.491088867188</v>
      </c>
      <c r="Z232" s="104">
        <v>49534.291015625</v>
      </c>
      <c r="AA232" s="104">
        <v>49400.930236816414</v>
      </c>
      <c r="AB232" s="104">
        <v>50013.609375</v>
      </c>
    </row>
    <row r="233" spans="1:28">
      <c r="A233" s="85" t="s">
        <v>36</v>
      </c>
      <c r="B233" s="74" t="s">
        <v>46</v>
      </c>
      <c r="C233" s="102">
        <v>6871</v>
      </c>
      <c r="D233" s="102">
        <v>7010</v>
      </c>
      <c r="E233" s="102">
        <v>6984</v>
      </c>
      <c r="F233" s="102">
        <v>7085</v>
      </c>
      <c r="G233" s="102">
        <v>7184</v>
      </c>
      <c r="H233" s="102">
        <v>7359</v>
      </c>
      <c r="I233" s="102">
        <v>7435</v>
      </c>
      <c r="J233" s="102">
        <v>7590</v>
      </c>
      <c r="K233" s="102">
        <v>7705</v>
      </c>
      <c r="L233" s="102">
        <v>7832</v>
      </c>
      <c r="M233" s="102">
        <v>7977</v>
      </c>
      <c r="N233" s="102">
        <v>8044</v>
      </c>
      <c r="O233" s="102">
        <v>8184</v>
      </c>
      <c r="P233" s="102">
        <v>8143</v>
      </c>
      <c r="Q233" s="102">
        <v>8187</v>
      </c>
      <c r="R233" s="102">
        <v>8256</v>
      </c>
      <c r="S233" s="102">
        <v>8304</v>
      </c>
      <c r="T233" s="102">
        <v>8459</v>
      </c>
      <c r="U233" s="102">
        <v>8605</v>
      </c>
      <c r="V233" s="102">
        <v>8646</v>
      </c>
      <c r="W233" s="102">
        <v>8617</v>
      </c>
      <c r="X233" s="102">
        <v>8615</v>
      </c>
      <c r="Y233" s="102">
        <v>8713.9940000000006</v>
      </c>
      <c r="Z233" s="102">
        <v>8774.6399993896484</v>
      </c>
      <c r="AA233" s="102">
        <v>8707.5312652587891</v>
      </c>
      <c r="AB233" s="102">
        <v>8718.9920196533203</v>
      </c>
    </row>
    <row r="234" spans="1:28">
      <c r="A234" s="85" t="s">
        <v>54</v>
      </c>
      <c r="B234" s="74" t="s">
        <v>46</v>
      </c>
      <c r="C234" s="104">
        <v>1644.300004959106</v>
      </c>
      <c r="D234" s="104">
        <v>1665.800026893616</v>
      </c>
      <c r="E234" s="104">
        <v>1674.1999921798711</v>
      </c>
      <c r="F234" s="104">
        <v>1692.1000194549561</v>
      </c>
      <c r="G234" s="104">
        <v>1734.500011444092</v>
      </c>
      <c r="H234" s="104">
        <v>1779.199974060059</v>
      </c>
      <c r="I234" s="104">
        <v>1830.1000061035161</v>
      </c>
      <c r="J234" s="104">
        <v>1853.000003814697</v>
      </c>
      <c r="K234" s="105">
        <v>1858.9999847412109</v>
      </c>
      <c r="L234" s="104">
        <v>1869.200016021729</v>
      </c>
      <c r="M234" s="104">
        <v>1883.899991989136</v>
      </c>
      <c r="N234" s="104">
        <v>1913.3999786376951</v>
      </c>
      <c r="O234" s="104">
        <v>1968.400009155273</v>
      </c>
      <c r="P234" s="104">
        <v>2006.200016021729</v>
      </c>
      <c r="Q234" s="104">
        <v>2055.8999900817871</v>
      </c>
      <c r="R234" s="104">
        <v>2109.599990844727</v>
      </c>
      <c r="S234" s="104">
        <v>2154.500007629395</v>
      </c>
      <c r="T234" s="104">
        <v>2179.8999938964839</v>
      </c>
      <c r="U234" s="104">
        <v>2192.1000213623051</v>
      </c>
      <c r="V234" s="104">
        <v>2204.5</v>
      </c>
      <c r="W234" s="104">
        <v>2216.3999862670898</v>
      </c>
      <c r="X234" s="104">
        <v>2235.400009155273</v>
      </c>
      <c r="Y234" s="104">
        <v>2231.8000030517578</v>
      </c>
      <c r="Z234" s="104">
        <v>2251.8000183105469</v>
      </c>
      <c r="AA234" s="104">
        <v>2314.2000045776372</v>
      </c>
      <c r="AB234" s="104">
        <v>2359.7999954223628</v>
      </c>
    </row>
    <row r="235" spans="1:28">
      <c r="A235" s="85" t="s">
        <v>55</v>
      </c>
      <c r="B235" s="74" t="s">
        <v>46</v>
      </c>
      <c r="C235" s="102">
        <v>2076</v>
      </c>
      <c r="D235" s="102">
        <v>2068</v>
      </c>
      <c r="E235" s="102">
        <v>2079</v>
      </c>
      <c r="F235" s="102">
        <v>2078</v>
      </c>
      <c r="G235" s="102">
        <v>2101</v>
      </c>
      <c r="H235" s="103">
        <v>2142</v>
      </c>
      <c r="I235" s="103">
        <v>2203</v>
      </c>
      <c r="J235" s="102">
        <v>2245</v>
      </c>
      <c r="K235" s="102">
        <v>2283</v>
      </c>
      <c r="L235" s="102">
        <v>2295</v>
      </c>
      <c r="M235" s="102">
        <v>2315</v>
      </c>
      <c r="N235" s="102">
        <v>2318</v>
      </c>
      <c r="O235" s="102">
        <v>2336</v>
      </c>
      <c r="P235" s="102">
        <v>2327</v>
      </c>
      <c r="Q235" s="102">
        <v>2336</v>
      </c>
      <c r="R235" s="102">
        <v>2352.3330000000001</v>
      </c>
      <c r="S235" s="102">
        <v>2400.1999999999998</v>
      </c>
      <c r="T235" s="102">
        <v>2455.3000000000002</v>
      </c>
      <c r="U235" s="102">
        <v>2534.6</v>
      </c>
      <c r="V235" s="102">
        <v>2526.6999999999998</v>
      </c>
      <c r="W235" s="102">
        <v>2532.4</v>
      </c>
      <c r="X235" s="102">
        <v>2553.5</v>
      </c>
      <c r="Y235" s="102">
        <v>2597.1</v>
      </c>
      <c r="Z235" s="102">
        <v>2621.6999893188481</v>
      </c>
      <c r="AA235" s="102">
        <v>2643.2999954223628</v>
      </c>
      <c r="AB235" s="102">
        <v>2674.5999984741211</v>
      </c>
    </row>
    <row r="236" spans="1:28">
      <c r="A236" s="85" t="s">
        <v>38</v>
      </c>
      <c r="B236" s="74" t="s">
        <v>46</v>
      </c>
      <c r="C236" s="104" t="s">
        <v>193</v>
      </c>
      <c r="D236" s="104" t="s">
        <v>193</v>
      </c>
      <c r="E236" s="105">
        <v>16960.25</v>
      </c>
      <c r="F236" s="104">
        <v>16772.5</v>
      </c>
      <c r="G236" s="104">
        <v>16611</v>
      </c>
      <c r="H236" s="104">
        <v>16557.5</v>
      </c>
      <c r="I236" s="104">
        <v>16573.25</v>
      </c>
      <c r="J236" s="104">
        <v>16611.833333333339</v>
      </c>
      <c r="K236" s="104">
        <v>16563.746139526371</v>
      </c>
      <c r="L236" s="105">
        <v>16654</v>
      </c>
      <c r="M236" s="105">
        <v>16927</v>
      </c>
      <c r="N236" s="104">
        <v>17005</v>
      </c>
      <c r="O236" s="105">
        <v>16873.2</v>
      </c>
      <c r="P236" s="104">
        <v>16631</v>
      </c>
      <c r="Q236" s="104">
        <v>16710.599999999999</v>
      </c>
      <c r="R236" s="104">
        <v>16852.8</v>
      </c>
      <c r="S236" s="104">
        <v>16678.599999999999</v>
      </c>
      <c r="T236" s="104">
        <v>16610.5</v>
      </c>
      <c r="U236" s="104">
        <v>16764.7</v>
      </c>
      <c r="V236" s="104">
        <v>17038.900000000001</v>
      </c>
      <c r="W236" s="104">
        <v>16879</v>
      </c>
      <c r="X236" s="104">
        <v>16968.5</v>
      </c>
      <c r="Y236" s="104">
        <v>17085.5</v>
      </c>
      <c r="Z236" s="104">
        <v>17101.50006484985</v>
      </c>
      <c r="AA236" s="104">
        <v>17153.099903106689</v>
      </c>
      <c r="AB236" s="104">
        <v>17110.25462722778</v>
      </c>
    </row>
    <row r="237" spans="1:28">
      <c r="A237" s="85" t="s">
        <v>56</v>
      </c>
      <c r="B237" s="74" t="s">
        <v>46</v>
      </c>
      <c r="C237" s="102">
        <v>4716.3</v>
      </c>
      <c r="D237" s="103">
        <v>4815.1000000000004</v>
      </c>
      <c r="E237" s="102">
        <v>4549.0000000000009</v>
      </c>
      <c r="F237" s="102">
        <v>4521.8</v>
      </c>
      <c r="G237" s="102">
        <v>4565.2000000000007</v>
      </c>
      <c r="H237" s="102">
        <v>4542.3999999999996</v>
      </c>
      <c r="I237" s="102">
        <v>4538.7</v>
      </c>
      <c r="J237" s="103">
        <v>4575.1000000000004</v>
      </c>
      <c r="K237" s="103">
        <v>4827.5999984741211</v>
      </c>
      <c r="L237" s="102">
        <v>4871.8999862670898</v>
      </c>
      <c r="M237" s="102">
        <v>4947.0999603271484</v>
      </c>
      <c r="N237" s="102">
        <v>5022.9000396728516</v>
      </c>
      <c r="O237" s="102">
        <v>5085.5000076293954</v>
      </c>
      <c r="P237" s="102">
        <v>5104.6999473571777</v>
      </c>
      <c r="Q237" s="102">
        <v>5100.5000343322754</v>
      </c>
      <c r="R237" s="102">
        <v>5136.0999946594238</v>
      </c>
      <c r="S237" s="102">
        <v>5170.9000053405762</v>
      </c>
      <c r="T237" s="102">
        <v>5196.0000343322754</v>
      </c>
      <c r="U237" s="102">
        <v>5203.4000282287598</v>
      </c>
      <c r="V237" s="102">
        <v>5161</v>
      </c>
      <c r="W237" s="102">
        <v>5165.8999347686768</v>
      </c>
      <c r="X237" s="102">
        <v>5138.2999954223633</v>
      </c>
      <c r="Y237" s="102">
        <v>5087.1999607086182</v>
      </c>
      <c r="Z237" s="102">
        <v>5009.7000045776367</v>
      </c>
      <c r="AA237" s="102">
        <v>4976.3000087738037</v>
      </c>
      <c r="AB237" s="102">
        <v>4949.5000400543213</v>
      </c>
    </row>
    <row r="238" spans="1:28">
      <c r="A238" s="85" t="s">
        <v>57</v>
      </c>
      <c r="B238" s="74" t="s">
        <v>46</v>
      </c>
      <c r="C238" s="104" t="s">
        <v>193</v>
      </c>
      <c r="D238" s="104" t="s">
        <v>193</v>
      </c>
      <c r="E238" s="104" t="s">
        <v>193</v>
      </c>
      <c r="F238" s="104" t="s">
        <v>193</v>
      </c>
      <c r="G238" s="104">
        <v>2434.3000000000002</v>
      </c>
      <c r="H238" s="104">
        <v>2460.8000000000002</v>
      </c>
      <c r="I238" s="104">
        <v>2500.6</v>
      </c>
      <c r="J238" s="105">
        <v>2496</v>
      </c>
      <c r="K238" s="104">
        <v>2508.3000000000002</v>
      </c>
      <c r="L238" s="105">
        <v>2541.8000000000002</v>
      </c>
      <c r="M238" s="104">
        <v>2580.5</v>
      </c>
      <c r="N238" s="104">
        <v>2625.5000000000009</v>
      </c>
      <c r="O238" s="105">
        <v>2608</v>
      </c>
      <c r="P238" s="104">
        <v>2616.5</v>
      </c>
      <c r="Q238" s="104">
        <v>2642.7</v>
      </c>
      <c r="R238" s="104">
        <v>2634.4</v>
      </c>
      <c r="S238" s="104">
        <v>2647.4</v>
      </c>
      <c r="T238" s="104">
        <v>2641.7139999999999</v>
      </c>
      <c r="U238" s="104">
        <v>2680.6930000000002</v>
      </c>
      <c r="V238" s="104">
        <v>2680.1219999999998</v>
      </c>
      <c r="W238" s="104">
        <v>2695.7697499999999</v>
      </c>
      <c r="X238" s="104">
        <v>2667.4925174713139</v>
      </c>
      <c r="Y238" s="104">
        <v>2694.2862224578862</v>
      </c>
      <c r="Z238" s="104">
        <v>2703.0752401351929</v>
      </c>
      <c r="AA238" s="104">
        <v>2706.9719862937932</v>
      </c>
      <c r="AB238" s="104">
        <v>2718.7610249519348</v>
      </c>
    </row>
    <row r="239" spans="1:28">
      <c r="A239" s="75" t="s">
        <v>40</v>
      </c>
      <c r="B239" s="74" t="s">
        <v>46</v>
      </c>
      <c r="C239" s="102" t="s">
        <v>193</v>
      </c>
      <c r="D239" s="102" t="s">
        <v>193</v>
      </c>
      <c r="E239" s="102" t="s">
        <v>193</v>
      </c>
      <c r="F239" s="102" t="s">
        <v>193</v>
      </c>
      <c r="G239" s="102" t="s">
        <v>193</v>
      </c>
      <c r="H239" s="102" t="s">
        <v>193</v>
      </c>
      <c r="I239" s="102" t="s">
        <v>193</v>
      </c>
      <c r="J239" s="102" t="s">
        <v>193</v>
      </c>
      <c r="K239" s="102" t="s">
        <v>193</v>
      </c>
      <c r="L239" s="102" t="s">
        <v>193</v>
      </c>
      <c r="M239" s="102">
        <v>942.3233528137207</v>
      </c>
      <c r="N239" s="102">
        <v>952.95434379577637</v>
      </c>
      <c r="O239" s="102">
        <v>950.22769451141357</v>
      </c>
      <c r="P239" s="102">
        <v>943.02758693695068</v>
      </c>
      <c r="Q239" s="102">
        <v>980.69518852233887</v>
      </c>
      <c r="R239" s="102">
        <v>990.93050384521484</v>
      </c>
      <c r="S239" s="102">
        <v>997.49441337585449</v>
      </c>
      <c r="T239" s="102">
        <v>1006.864476203919</v>
      </c>
      <c r="U239" s="102">
        <v>1020.730689048767</v>
      </c>
      <c r="V239" s="102">
        <v>1015.789845943451</v>
      </c>
      <c r="W239" s="102">
        <v>1016.872475147247</v>
      </c>
      <c r="X239" s="102">
        <v>998.07990980148315</v>
      </c>
      <c r="Y239" s="102">
        <v>996.0561203956604</v>
      </c>
      <c r="Z239" s="102">
        <v>989.87546539306641</v>
      </c>
      <c r="AA239" s="102">
        <v>990.60314130783081</v>
      </c>
      <c r="AB239" s="102">
        <v>991.90486574172974</v>
      </c>
    </row>
    <row r="240" spans="1:28">
      <c r="A240" s="85" t="s">
        <v>27</v>
      </c>
      <c r="B240" s="74" t="s">
        <v>46</v>
      </c>
      <c r="C240" s="104">
        <v>15553.8</v>
      </c>
      <c r="D240" s="105">
        <v>15693.2</v>
      </c>
      <c r="E240" s="104">
        <v>15763.5</v>
      </c>
      <c r="F240" s="104">
        <v>15921.4</v>
      </c>
      <c r="G240" s="104">
        <v>16126.7</v>
      </c>
      <c r="H240" s="105">
        <v>16264.4</v>
      </c>
      <c r="I240" s="104">
        <v>16536.8</v>
      </c>
      <c r="J240" s="104">
        <v>16780.2</v>
      </c>
      <c r="K240" s="105">
        <v>17003.5</v>
      </c>
      <c r="L240" s="105">
        <v>17299.8</v>
      </c>
      <c r="M240" s="105">
        <v>17831.400000000001</v>
      </c>
      <c r="N240" s="104">
        <v>17746.099999999999</v>
      </c>
      <c r="O240" s="104">
        <v>18855.699981689449</v>
      </c>
      <c r="P240" s="104">
        <v>19632.100021362308</v>
      </c>
      <c r="Q240" s="105">
        <v>20263.82008361816</v>
      </c>
      <c r="R240" s="104">
        <v>20998.270034790039</v>
      </c>
      <c r="S240" s="104">
        <v>21630.649932861332</v>
      </c>
      <c r="T240" s="104">
        <v>22280.919952392582</v>
      </c>
      <c r="U240" s="105">
        <v>22908.500152587891</v>
      </c>
      <c r="V240" s="105">
        <v>23106.729736328129</v>
      </c>
      <c r="W240" s="104">
        <v>23209.979965209961</v>
      </c>
      <c r="X240" s="104">
        <v>23280.440093994141</v>
      </c>
      <c r="Y240" s="104">
        <v>23281.390045166019</v>
      </c>
      <c r="Z240" s="104">
        <v>23043.369895935059</v>
      </c>
      <c r="AA240" s="104">
        <v>22813.589851379402</v>
      </c>
      <c r="AB240" s="104">
        <v>22767.130187988281</v>
      </c>
    </row>
    <row r="241" spans="1:28">
      <c r="A241" s="85" t="s">
        <v>43</v>
      </c>
      <c r="B241" s="74" t="s">
        <v>46</v>
      </c>
      <c r="C241" s="102">
        <v>4568</v>
      </c>
      <c r="D241" s="102">
        <v>4545</v>
      </c>
      <c r="E241" s="102">
        <v>4468</v>
      </c>
      <c r="F241" s="103">
        <v>4378</v>
      </c>
      <c r="G241" s="102">
        <v>4353</v>
      </c>
      <c r="H241" s="102">
        <v>4388</v>
      </c>
      <c r="I241" s="102">
        <v>4403</v>
      </c>
      <c r="J241" s="102">
        <v>4366</v>
      </c>
      <c r="K241" s="102">
        <v>4345</v>
      </c>
      <c r="L241" s="102">
        <v>4382</v>
      </c>
      <c r="M241" s="102">
        <v>4427.8999999999996</v>
      </c>
      <c r="N241" s="102">
        <v>4473</v>
      </c>
      <c r="O241" s="102">
        <v>4491.1000000000004</v>
      </c>
      <c r="P241" s="102">
        <v>4506.5</v>
      </c>
      <c r="Q241" s="103">
        <v>4518.8999999999996</v>
      </c>
      <c r="R241" s="102">
        <v>4629.6000000000004</v>
      </c>
      <c r="S241" s="102">
        <v>4678.5</v>
      </c>
      <c r="T241" s="102">
        <v>4750.3400000000011</v>
      </c>
      <c r="U241" s="102">
        <v>4797.49</v>
      </c>
      <c r="V241" s="102">
        <v>4797.6399999999994</v>
      </c>
      <c r="W241" s="102">
        <v>4824</v>
      </c>
      <c r="X241" s="102">
        <v>4884.8999999999996</v>
      </c>
      <c r="Y241" s="102">
        <v>4906.9000000000015</v>
      </c>
      <c r="Z241" s="102">
        <v>4960.3000106811523</v>
      </c>
      <c r="AA241" s="102">
        <v>5001.7999954223633</v>
      </c>
      <c r="AB241" s="102">
        <v>5039.5999526977539</v>
      </c>
    </row>
    <row r="242" spans="1:28">
      <c r="A242" s="85" t="s">
        <v>58</v>
      </c>
      <c r="B242" s="74" t="s">
        <v>46</v>
      </c>
      <c r="C242" s="104" t="s">
        <v>193</v>
      </c>
      <c r="D242" s="104">
        <v>3691.4270172119141</v>
      </c>
      <c r="E242" s="104">
        <v>3749.1450347900391</v>
      </c>
      <c r="F242" s="104">
        <v>3777.9939727783199</v>
      </c>
      <c r="G242" s="104">
        <v>3756.974014282227</v>
      </c>
      <c r="H242" s="104">
        <v>3779.5610160827641</v>
      </c>
      <c r="I242" s="104">
        <v>3818.9190216064449</v>
      </c>
      <c r="J242" s="104">
        <v>3829.4310111999512</v>
      </c>
      <c r="K242" s="104">
        <v>3876.4659996032719</v>
      </c>
      <c r="L242" s="104">
        <v>3879.6849594116211</v>
      </c>
      <c r="M242" s="104">
        <v>3880.7399940490718</v>
      </c>
      <c r="N242" s="104">
        <v>3936.1000213623051</v>
      </c>
      <c r="O242" s="104">
        <v>3984.2139663696289</v>
      </c>
      <c r="P242" s="104">
        <v>4026.057998657227</v>
      </c>
      <c r="Q242" s="104">
        <v>4043.2319946289058</v>
      </c>
      <c r="R242" s="104">
        <v>4071.157981872559</v>
      </c>
      <c r="S242" s="104">
        <v>4121.5850067138672</v>
      </c>
      <c r="T242" s="104">
        <v>4170.2280197143564</v>
      </c>
      <c r="U242" s="104">
        <v>4256.8150024414062</v>
      </c>
      <c r="V242" s="104">
        <v>4322.3369979858398</v>
      </c>
      <c r="W242" s="104">
        <v>4360.6069946289062</v>
      </c>
      <c r="X242" s="104">
        <v>4415.114990234375</v>
      </c>
      <c r="Y242" s="104">
        <v>4457.275016784668</v>
      </c>
      <c r="Z242" s="104">
        <v>4513.0690002441406</v>
      </c>
      <c r="AA242" s="104">
        <v>4580.4499969482422</v>
      </c>
      <c r="AB242" s="104">
        <v>4644.5060043334961</v>
      </c>
    </row>
    <row r="243" spans="1:28">
      <c r="A243" s="85" t="s">
        <v>59</v>
      </c>
      <c r="B243" s="74" t="s">
        <v>46</v>
      </c>
      <c r="C243" s="102">
        <v>19641</v>
      </c>
      <c r="D243" s="102">
        <v>20533</v>
      </c>
      <c r="E243" s="102">
        <v>20746</v>
      </c>
      <c r="F243" s="102">
        <v>19872</v>
      </c>
      <c r="G243" s="102">
        <v>21330</v>
      </c>
      <c r="H243" s="102">
        <v>21649</v>
      </c>
      <c r="I243" s="102">
        <v>22020</v>
      </c>
      <c r="J243" s="102">
        <v>22090</v>
      </c>
      <c r="K243" s="102">
        <v>22624</v>
      </c>
      <c r="L243" s="102">
        <v>23055</v>
      </c>
      <c r="M243" s="103">
        <v>22331</v>
      </c>
      <c r="N243" s="102">
        <v>22734</v>
      </c>
      <c r="O243" s="102">
        <v>23117</v>
      </c>
      <c r="P243" s="102">
        <v>22964</v>
      </c>
      <c r="Q243" s="102">
        <v>21378</v>
      </c>
      <c r="R243" s="102">
        <v>21849</v>
      </c>
      <c r="S243" s="102">
        <v>22202</v>
      </c>
      <c r="T243" s="102">
        <v>22575</v>
      </c>
      <c r="U243" s="102">
        <v>23241</v>
      </c>
      <c r="V243" s="102">
        <v>24165</v>
      </c>
      <c r="W243" s="102">
        <v>25042</v>
      </c>
      <c r="X243" s="102">
        <v>26066</v>
      </c>
      <c r="Y243" s="102">
        <v>26685</v>
      </c>
      <c r="Z243" s="102">
        <v>27600</v>
      </c>
      <c r="AA243" s="102">
        <v>28098</v>
      </c>
      <c r="AB243" s="102">
        <v>28931</v>
      </c>
    </row>
    <row r="244" spans="1:28">
      <c r="A244" s="85" t="s">
        <v>60</v>
      </c>
      <c r="B244" s="74" t="s">
        <v>46</v>
      </c>
      <c r="C244" s="104">
        <v>28325.142</v>
      </c>
      <c r="D244" s="104">
        <v>28081</v>
      </c>
      <c r="E244" s="104">
        <v>27802</v>
      </c>
      <c r="F244" s="105">
        <v>27658</v>
      </c>
      <c r="G244" s="104">
        <v>27613</v>
      </c>
      <c r="H244" s="104">
        <v>27567</v>
      </c>
      <c r="I244" s="104">
        <v>27701</v>
      </c>
      <c r="J244" s="104">
        <v>27805</v>
      </c>
      <c r="K244" s="104">
        <v>27765</v>
      </c>
      <c r="L244" s="104">
        <v>28032</v>
      </c>
      <c r="M244" s="104">
        <v>28273</v>
      </c>
      <c r="N244" s="104">
        <v>28346</v>
      </c>
      <c r="O244" s="104">
        <v>28853.777191162109</v>
      </c>
      <c r="P244" s="104">
        <v>29057.474914550781</v>
      </c>
      <c r="Q244" s="104">
        <v>29241.625823974609</v>
      </c>
      <c r="R244" s="104">
        <v>29543.042144775391</v>
      </c>
      <c r="S244" s="104">
        <v>30046.47222900391</v>
      </c>
      <c r="T244" s="104">
        <v>30220.41986083984</v>
      </c>
      <c r="U244" s="104">
        <v>30573.991394042969</v>
      </c>
      <c r="V244" s="104">
        <v>30666.69329833984</v>
      </c>
      <c r="W244" s="104">
        <v>30715.249206542969</v>
      </c>
      <c r="X244" s="104">
        <v>30961.428100585941</v>
      </c>
      <c r="Y244" s="104">
        <v>31162.303405761719</v>
      </c>
      <c r="Z244" s="104">
        <v>31296.42486572266</v>
      </c>
      <c r="AA244" s="104">
        <v>31512.501831054691</v>
      </c>
      <c r="AB244" s="104">
        <v>31605.5859375</v>
      </c>
    </row>
    <row r="245" spans="1:28">
      <c r="A245" s="85" t="s">
        <v>61</v>
      </c>
      <c r="B245" s="74" t="s">
        <v>46</v>
      </c>
      <c r="C245" s="102">
        <v>122390</v>
      </c>
      <c r="D245" s="102">
        <v>122933</v>
      </c>
      <c r="E245" s="102">
        <v>124631</v>
      </c>
      <c r="F245" s="102">
        <v>125763</v>
      </c>
      <c r="G245" s="103">
        <v>127223</v>
      </c>
      <c r="H245" s="102">
        <v>128483</v>
      </c>
      <c r="I245" s="102">
        <v>130117</v>
      </c>
      <c r="J245" s="102">
        <v>132409</v>
      </c>
      <c r="K245" s="102">
        <v>133827</v>
      </c>
      <c r="L245" s="102">
        <v>135363</v>
      </c>
      <c r="M245" s="103">
        <v>138271</v>
      </c>
      <c r="N245" s="102">
        <v>139351</v>
      </c>
      <c r="O245" s="102">
        <v>140394</v>
      </c>
      <c r="P245" s="102">
        <v>141717</v>
      </c>
      <c r="Q245" s="102">
        <v>142403</v>
      </c>
      <c r="R245" s="102">
        <v>144043</v>
      </c>
      <c r="S245" s="102">
        <v>145945</v>
      </c>
      <c r="T245" s="102">
        <v>147321</v>
      </c>
      <c r="U245" s="102">
        <v>148042</v>
      </c>
      <c r="V245" s="102">
        <v>147605</v>
      </c>
      <c r="W245" s="102">
        <v>147169</v>
      </c>
      <c r="X245" s="102">
        <v>146504</v>
      </c>
      <c r="Y245" s="102">
        <v>147246</v>
      </c>
      <c r="Z245" s="102">
        <v>147273</v>
      </c>
      <c r="AA245" s="102">
        <v>147565</v>
      </c>
      <c r="AB245" s="102">
        <v>148329</v>
      </c>
    </row>
    <row r="246" spans="1:28">
      <c r="A246" s="85" t="s">
        <v>254</v>
      </c>
      <c r="B246" s="74" t="s">
        <v>46</v>
      </c>
      <c r="C246" s="104">
        <v>401136.5106189035</v>
      </c>
      <c r="D246" s="104">
        <v>447077.55065338081</v>
      </c>
      <c r="E246" s="104">
        <v>471974.91616568621</v>
      </c>
      <c r="F246" s="104">
        <v>477948.15886444808</v>
      </c>
      <c r="G246" s="104">
        <v>489051.05042430182</v>
      </c>
      <c r="H246" s="104">
        <v>494534.27169885201</v>
      </c>
      <c r="I246" s="104">
        <v>505059.40457217011</v>
      </c>
      <c r="J246" s="104">
        <v>511222.34619679261</v>
      </c>
      <c r="K246" s="104">
        <v>515745.4282671056</v>
      </c>
      <c r="L246" s="104">
        <v>519606.17431273783</v>
      </c>
      <c r="M246" s="104">
        <v>526121.42330514488</v>
      </c>
      <c r="N246" s="104">
        <v>529167.51182630961</v>
      </c>
      <c r="O246" s="104">
        <v>534302.84587304574</v>
      </c>
      <c r="P246" s="104">
        <v>538116.50295985746</v>
      </c>
      <c r="Q246" s="104">
        <v>541501.17158637231</v>
      </c>
      <c r="R246" s="104">
        <v>548632.05618395482</v>
      </c>
      <c r="S246" s="104">
        <v>555505.06829784205</v>
      </c>
      <c r="T246" s="104">
        <v>560792.47442159697</v>
      </c>
      <c r="U246" s="104">
        <v>566276.23887146614</v>
      </c>
      <c r="V246" s="104">
        <v>568157.0593888273</v>
      </c>
      <c r="W246" s="104">
        <v>570994.51743696828</v>
      </c>
      <c r="X246" s="104">
        <v>569289.54438107437</v>
      </c>
      <c r="Y246" s="104">
        <v>576961.76758325251</v>
      </c>
      <c r="Z246" s="104">
        <v>579355.35435366631</v>
      </c>
      <c r="AA246" s="104">
        <v>581989.76947331429</v>
      </c>
      <c r="AB246" s="104">
        <v>585075.88264560699</v>
      </c>
    </row>
    <row r="247" spans="1:28">
      <c r="A247" s="75" t="s">
        <v>508</v>
      </c>
      <c r="B247" s="74" t="s">
        <v>46</v>
      </c>
      <c r="C247" s="102">
        <v>152893.89859668681</v>
      </c>
      <c r="D247" s="102">
        <v>162980.4204375071</v>
      </c>
      <c r="E247" s="102">
        <v>183868.83021073791</v>
      </c>
      <c r="F247" s="102">
        <v>187629.8100734934</v>
      </c>
      <c r="G247" s="102">
        <v>193899.5410219123</v>
      </c>
      <c r="H247" s="102">
        <v>195401.9027222438</v>
      </c>
      <c r="I247" s="102">
        <v>196583.24237949739</v>
      </c>
      <c r="J247" s="102">
        <v>197502.2523417816</v>
      </c>
      <c r="K247" s="102">
        <v>199161.8324483801</v>
      </c>
      <c r="L247" s="102">
        <v>200519.42155114099</v>
      </c>
      <c r="M247" s="102">
        <v>203103.4830804287</v>
      </c>
      <c r="N247" s="102">
        <v>203942.66456477399</v>
      </c>
      <c r="O247" s="102">
        <v>206194.80718777361</v>
      </c>
      <c r="P247" s="102">
        <v>207846.85797484161</v>
      </c>
      <c r="Q247" s="102">
        <v>209782.47759914401</v>
      </c>
      <c r="R247" s="102">
        <v>212730.44249721771</v>
      </c>
      <c r="S247" s="102">
        <v>214952.30405211449</v>
      </c>
      <c r="T247" s="102">
        <v>216488.40513735631</v>
      </c>
      <c r="U247" s="102">
        <v>218680.70273749399</v>
      </c>
      <c r="V247" s="102">
        <v>219404.23507236</v>
      </c>
      <c r="W247" s="102">
        <v>219437.0234336867</v>
      </c>
      <c r="X247" s="102">
        <v>219099.99608352809</v>
      </c>
      <c r="Y247" s="102">
        <v>220370.2806960459</v>
      </c>
      <c r="Z247" s="102">
        <v>220749.73905682561</v>
      </c>
      <c r="AA247" s="102">
        <v>222001.42891573909</v>
      </c>
      <c r="AB247" s="102">
        <v>222292.4860415459</v>
      </c>
    </row>
    <row r="248" spans="1:28">
      <c r="A248" s="75" t="s">
        <v>509</v>
      </c>
      <c r="B248" s="74" t="s">
        <v>46</v>
      </c>
      <c r="C248" s="104">
        <v>152076.769593162</v>
      </c>
      <c r="D248" s="104">
        <v>162178.26543586681</v>
      </c>
      <c r="E248" s="104">
        <v>161726.76822</v>
      </c>
      <c r="F248" s="104">
        <v>160870.51595999999</v>
      </c>
      <c r="G248" s="104">
        <v>164967.34484999999</v>
      </c>
      <c r="H248" s="104">
        <v>165461.35996</v>
      </c>
      <c r="I248" s="104">
        <v>166639.95366999999</v>
      </c>
      <c r="J248" s="104">
        <v>167560.74825999999</v>
      </c>
      <c r="K248" s="104">
        <v>169234.20485068121</v>
      </c>
      <c r="L248" s="104">
        <v>170379.25340692111</v>
      </c>
      <c r="M248" s="104">
        <v>171687.48953913161</v>
      </c>
      <c r="N248" s="104">
        <v>172438.35601104589</v>
      </c>
      <c r="O248" s="104">
        <v>174847.53645585731</v>
      </c>
      <c r="P248" s="104">
        <v>176721.66239474059</v>
      </c>
      <c r="Q248" s="104">
        <v>178530.17136754989</v>
      </c>
      <c r="R248" s="104">
        <v>181254.28717461819</v>
      </c>
      <c r="S248" s="104">
        <v>183531.2531936169</v>
      </c>
      <c r="T248" s="104">
        <v>185165.77698960539</v>
      </c>
      <c r="U248" s="104">
        <v>187139.0840290093</v>
      </c>
      <c r="V248" s="104">
        <v>187588.99630977149</v>
      </c>
      <c r="W248" s="104">
        <v>187785.42838233709</v>
      </c>
      <c r="X248" s="104">
        <v>187420.984610641</v>
      </c>
      <c r="Y248" s="104">
        <v>188486.37497240919</v>
      </c>
      <c r="Z248" s="104">
        <v>188798.572196722</v>
      </c>
      <c r="AA248" s="104">
        <v>189915.25091314319</v>
      </c>
      <c r="AB248" s="104">
        <v>190165.67330217361</v>
      </c>
    </row>
    <row r="249" spans="1:28">
      <c r="A249" s="75" t="s">
        <v>510</v>
      </c>
      <c r="B249" s="74" t="s">
        <v>46</v>
      </c>
      <c r="C249" s="102">
        <v>152893.89859668681</v>
      </c>
      <c r="D249" s="102">
        <v>162980.4204375071</v>
      </c>
      <c r="E249" s="102">
        <v>183868.83021073791</v>
      </c>
      <c r="F249" s="102">
        <v>187629.8100734934</v>
      </c>
      <c r="G249" s="102">
        <v>193899.5410219123</v>
      </c>
      <c r="H249" s="102">
        <v>195401.9027222438</v>
      </c>
      <c r="I249" s="102">
        <v>196583.24237949739</v>
      </c>
      <c r="J249" s="102">
        <v>197502.2523417816</v>
      </c>
      <c r="K249" s="102">
        <v>199161.8324483801</v>
      </c>
      <c r="L249" s="102">
        <v>200519.42155114099</v>
      </c>
      <c r="M249" s="102">
        <v>218939.09910176389</v>
      </c>
      <c r="N249" s="102">
        <v>219658.96655137901</v>
      </c>
      <c r="O249" s="102">
        <v>223048.6039291847</v>
      </c>
      <c r="P249" s="102">
        <v>224207.9620559359</v>
      </c>
      <c r="Q249" s="102">
        <v>226321.24430209401</v>
      </c>
      <c r="R249" s="102">
        <v>229165.32513433101</v>
      </c>
      <c r="S249" s="102">
        <v>231637.47754758599</v>
      </c>
      <c r="T249" s="102">
        <v>233338.65607887131</v>
      </c>
      <c r="U249" s="102">
        <v>235570.4497065382</v>
      </c>
      <c r="V249" s="102">
        <v>236278.8270550227</v>
      </c>
      <c r="W249" s="102">
        <v>235728.3544412269</v>
      </c>
      <c r="X249" s="102">
        <v>235091.1463517847</v>
      </c>
      <c r="Y249" s="102">
        <v>236394.1813774223</v>
      </c>
      <c r="Z249" s="102">
        <v>236761.7889424563</v>
      </c>
      <c r="AA249" s="102">
        <v>238119.73535311219</v>
      </c>
      <c r="AB249" s="102">
        <v>238342.81954431531</v>
      </c>
    </row>
  </sheetData>
  <mergeCells count="55">
    <mergeCell ref="A54:B54"/>
    <mergeCell ref="C54:AB54"/>
    <mergeCell ref="A2:B2"/>
    <mergeCell ref="C2:AB2"/>
    <mergeCell ref="A3:B3"/>
    <mergeCell ref="C3:AB3"/>
    <mergeCell ref="A4:B4"/>
    <mergeCell ref="C4:AB4"/>
    <mergeCell ref="A5:B5"/>
    <mergeCell ref="C5:AB5"/>
    <mergeCell ref="A6:B6"/>
    <mergeCell ref="C6:AB6"/>
    <mergeCell ref="A7:B7"/>
    <mergeCell ref="A105:B105"/>
    <mergeCell ref="C105:AB105"/>
    <mergeCell ref="A55:B55"/>
    <mergeCell ref="C55:AB55"/>
    <mergeCell ref="A56:B56"/>
    <mergeCell ref="C56:AB56"/>
    <mergeCell ref="A57:B57"/>
    <mergeCell ref="C57:AB57"/>
    <mergeCell ref="A58:B58"/>
    <mergeCell ref="C58:AB58"/>
    <mergeCell ref="A59:B59"/>
    <mergeCell ref="A104:B104"/>
    <mergeCell ref="C104:AB104"/>
    <mergeCell ref="A106:B106"/>
    <mergeCell ref="C106:AB106"/>
    <mergeCell ref="A107:B107"/>
    <mergeCell ref="C107:AB107"/>
    <mergeCell ref="A108:B108"/>
    <mergeCell ref="C108:AB108"/>
    <mergeCell ref="A204:B204"/>
    <mergeCell ref="C204:AB204"/>
    <mergeCell ref="A109:B109"/>
    <mergeCell ref="A154:B154"/>
    <mergeCell ref="C154:AB154"/>
    <mergeCell ref="A155:B155"/>
    <mergeCell ref="C155:AB155"/>
    <mergeCell ref="A156:B156"/>
    <mergeCell ref="C156:AB156"/>
    <mergeCell ref="A157:B157"/>
    <mergeCell ref="C157:AB157"/>
    <mergeCell ref="A158:B158"/>
    <mergeCell ref="C158:AB158"/>
    <mergeCell ref="A159:B159"/>
    <mergeCell ref="A208:B208"/>
    <mergeCell ref="C208:AB208"/>
    <mergeCell ref="A209:B209"/>
    <mergeCell ref="A205:B205"/>
    <mergeCell ref="C205:AB205"/>
    <mergeCell ref="A206:B206"/>
    <mergeCell ref="C206:AB206"/>
    <mergeCell ref="A207:B207"/>
    <mergeCell ref="C207:AB207"/>
  </mergeCells>
  <hyperlinks>
    <hyperlink ref="A203" r:id="rId1" tooltip="Click once to display linked information. Click and hold to select this cell." display="http://stats.oecd.org/OECDStat_Metadata/ShowMetadata.ashx?Dataset=LFS_D&amp;ShowOnWeb=true&amp;Lang=en"/>
    <hyperlink ref="A211" r:id="rId2" tooltip="Click once to display linked information. Click and hold to select this cell." display="http://stats.oecd.org/OECDStat_Metadata/ShowMetadata.ashx?Dataset=LFS_D&amp;Coords=[COUNTRY].[AUS]&amp;ShowOnWeb=true&amp;Lang=en"/>
    <hyperlink ref="N211" r:id="rId3" tooltip="Click once to display linked information. Click and hold to select this cell." display="http://stats.oecd.org/OECDStat_Metadata/ShowMetadata.ashx?Dataset=LFS_D&amp;Coords=[SERIES].[L],[SEX].[MW],[AGE].[1564],[FREQUENCY].[A],[COUNTRY].[AUS],[TIME].[2001]&amp;ShowOnWeb=true"/>
    <hyperlink ref="A212" r:id="rId4" tooltip="Click once to display linked information. Click and hold to select this cell." display="http://stats.oecd.org/OECDStat_Metadata/ShowMetadata.ashx?Dataset=LFS_D&amp;Coords=[COUNTRY].[AUT]&amp;ShowOnWeb=true&amp;Lang=en"/>
    <hyperlink ref="L212" r:id="rId5" tooltip="Click once to display linked information. Click and hold to select this cell." display="http://stats.oecd.org/OECDStat_Metadata/ShowMetadata.ashx?Dataset=LFS_D&amp;Coords=[SERIES].[L],[SEX].[MW],[AGE].[1564],[FREQUENCY].[A],[COUNTRY].[AUT],[TIME].[1999]&amp;ShowOnWeb=true"/>
    <hyperlink ref="M212" r:id="rId6" tooltip="Click once to display linked information. Click and hold to select this cell." display="http://stats.oecd.org/OECDStat_Metadata/ShowMetadata.ashx?Dataset=LFS_D&amp;Coords=[SERIES].[L],[SEX].[MW],[AGE].[1564],[FREQUENCY].[A],[COUNTRY].[AUT],[TIME].[2000]&amp;ShowOnWeb=true"/>
    <hyperlink ref="P212" r:id="rId7" tooltip="Click once to display linked information. Click and hold to select this cell." display="http://stats.oecd.org/OECDStat_Metadata/ShowMetadata.ashx?Dataset=LFS_D&amp;Coords=[SERIES].[L],[SEX].[MW],[AGE].[1564],[FREQUENCY].[A],[COUNTRY].[AUT],[TIME].[2003]&amp;ShowOnWeb=true"/>
    <hyperlink ref="A213" r:id="rId8" tooltip="Click once to display linked information. Click and hold to select this cell." display="http://stats.oecd.org/OECDStat_Metadata/ShowMetadata.ashx?Dataset=LFS_D&amp;Coords=[COUNTRY].[BEL]&amp;ShowOnWeb=true&amp;Lang=en"/>
    <hyperlink ref="E213" r:id="rId9" tooltip="Click once to display linked information. Click and hold to select this cell." display="http://stats.oecd.org/OECDStat_Metadata/ShowMetadata.ashx?Dataset=LFS_D&amp;Coords=[SERIES].[L],[SEX].[MW],[AGE].[1564],[FREQUENCY].[A],[COUNTRY].[BEL],[TIME].[1992]&amp;ShowOnWeb=true"/>
    <hyperlink ref="K213" r:id="rId10" tooltip="Click once to display linked information. Click and hold to select this cell." display="http://stats.oecd.org/OECDStat_Metadata/ShowMetadata.ashx?Dataset=LFS_D&amp;Coords=[SERIES].[L],[SEX].[MW],[AGE].[1564],[FREQUENCY].[A],[COUNTRY].[BEL],[TIME].[1998]&amp;ShowOnWeb=true"/>
    <hyperlink ref="L213" r:id="rId11" tooltip="Click once to display linked information. Click and hold to select this cell." display="http://stats.oecd.org/OECDStat_Metadata/ShowMetadata.ashx?Dataset=LFS_D&amp;Coords=[SERIES].[L],[SEX].[MW],[AGE].[1564],[FREQUENCY].[A],[COUNTRY].[BEL],[TIME].[1999]&amp;ShowOnWeb=true"/>
    <hyperlink ref="A214" r:id="rId12" tooltip="Click once to display linked information. Click and hold to select this cell." display="http://stats.oecd.org/OECDStat_Metadata/ShowMetadata.ashx?Dataset=LFS_D&amp;Coords=[COUNTRY].[CAN]&amp;ShowOnWeb=true&amp;Lang=en"/>
    <hyperlink ref="A215" r:id="rId13" tooltip="Click once to display linked information. Click and hold to select this cell." display="http://stats.oecd.org/OECDStat_Metadata/ShowMetadata.ashx?Dataset=LFS_D&amp;Coords=[COUNTRY].[CHL]&amp;ShowOnWeb=true&amp;Lang=en"/>
    <hyperlink ref="A216" r:id="rId14" tooltip="Click once to display linked information. Click and hold to select this cell." display="http://stats.oecd.org/OECDStat_Metadata/ShowMetadata.ashx?Dataset=LFS_D&amp;Coords=[COUNTRY].[CZE]&amp;ShowOnWeb=true&amp;Lang=en"/>
    <hyperlink ref="I216" r:id="rId15" tooltip="Click once to display linked information. Click and hold to select this cell." display="http://stats.oecd.org/OECDStat_Metadata/ShowMetadata.ashx?Dataset=LFS_D&amp;Coords=[SERIES].[L],[SEX].[MW],[AGE].[1564],[FREQUENCY].[A],[COUNTRY].[CZE],[TIME].[1996]&amp;ShowOnWeb=true"/>
    <hyperlink ref="J216" r:id="rId16" tooltip="Click once to display linked information. Click and hold to select this cell." display="http://stats.oecd.org/OECDStat_Metadata/ShowMetadata.ashx?Dataset=LFS_D&amp;Coords=[SERIES].[L],[SEX].[MW],[AGE].[1564],[FREQUENCY].[A],[COUNTRY].[CZE],[TIME].[1997]&amp;ShowOnWeb=true"/>
    <hyperlink ref="A217" r:id="rId17" tooltip="Click once to display linked information. Click and hold to select this cell." display="http://stats.oecd.org/OECDStat_Metadata/ShowMetadata.ashx?Dataset=LFS_D&amp;Coords=[COUNTRY].[DNK]&amp;ShowOnWeb=true&amp;Lang=en"/>
    <hyperlink ref="E217" r:id="rId18" tooltip="Click once to display linked information. Click and hold to select this cell." display="http://stats.oecd.org/OECDStat_Metadata/ShowMetadata.ashx?Dataset=LFS_D&amp;Coords=[SERIES].[L],[SEX].[MW],[AGE].[1564],[FREQUENCY].[A],[COUNTRY].[DNK],[TIME].[1992]&amp;ShowOnWeb=true"/>
    <hyperlink ref="A218" r:id="rId19" tooltip="Click once to display linked information. Click and hold to select this cell." display="http://stats.oecd.org/OECDStat_Metadata/ShowMetadata.ashx?Dataset=LFS_D&amp;Coords=[COUNTRY].[EST]&amp;ShowOnWeb=true&amp;Lang=en"/>
    <hyperlink ref="J218" r:id="rId20" tooltip="Click once to display linked information. Click and hold to select this cell." display="http://stats.oecd.org/OECDStat_Metadata/ShowMetadata.ashx?Dataset=LFS_D&amp;Coords=[SERIES].[L],[SEX].[MW],[AGE].[1564],[FREQUENCY].[A],[COUNTRY].[EST],[TIME].[1997]&amp;ShowOnWeb=true"/>
    <hyperlink ref="M218" r:id="rId21" tooltip="Click once to display linked information. Click and hold to select this cell." display="http://stats.oecd.org/OECDStat_Metadata/ShowMetadata.ashx?Dataset=LFS_D&amp;Coords=[SERIES].[L],[SEX].[MW],[AGE].[1564],[FREQUENCY].[A],[COUNTRY].[EST],[TIME].[2000]&amp;ShowOnWeb=true"/>
    <hyperlink ref="A219" r:id="rId22" tooltip="Click once to display linked information. Click and hold to select this cell." display="http://stats.oecd.org/OECDStat_Metadata/ShowMetadata.ashx?Dataset=LFS_D&amp;Coords=[COUNTRY].[FIN]&amp;ShowOnWeb=true&amp;Lang=en"/>
    <hyperlink ref="L219" r:id="rId23" tooltip="Click once to display linked information. Click and hold to select this cell." display="http://stats.oecd.org/OECDStat_Metadata/ShowMetadata.ashx?Dataset=LFS_D&amp;Coords=[SERIES].[L],[SEX].[MW],[AGE].[1564],[FREQUENCY].[A],[COUNTRY].[FIN],[TIME].[1999]&amp;ShowOnWeb=true"/>
    <hyperlink ref="A220" r:id="rId24" tooltip="Click once to display linked information. Click and hold to select this cell." display="http://stats.oecd.org/OECDStat_Metadata/ShowMetadata.ashx?Dataset=LFS_D&amp;Coords=[COUNTRY].[FRA]&amp;ShowOnWeb=true&amp;Lang=en"/>
    <hyperlink ref="O220" r:id="rId25" tooltip="Click once to display linked information. Click and hold to select this cell." display="http://stats.oecd.org/OECDStat_Metadata/ShowMetadata.ashx?Dataset=LFS_D&amp;Coords=[SERIES].[L],[SEX].[MW],[AGE].[1564],[FREQUENCY].[A],[COUNTRY].[FRA],[TIME].[2002]&amp;ShowOnWeb=true"/>
    <hyperlink ref="A221" r:id="rId26" tooltip="Click once to display linked information. Click and hold to select this cell." display="http://stats.oecd.org/OECDStat_Metadata/ShowMetadata.ashx?Dataset=LFS_D&amp;Coords=[COUNTRY].[DEU]&amp;ShowOnWeb=true&amp;Lang=en"/>
    <hyperlink ref="D221" r:id="rId27" tooltip="Click once to display linked information. Click and hold to select this cell." display="http://stats.oecd.org/OECDStat_Metadata/ShowMetadata.ashx?Dataset=LFS_D&amp;Coords=[SERIES].[L],[SEX].[MW],[AGE].[1564],[FREQUENCY].[A],[COUNTRY].[DEU],[TIME].[1991]&amp;ShowOnWeb=true"/>
    <hyperlink ref="K221" r:id="rId28" tooltip="Click once to display linked information. Click and hold to select this cell." display="http://stats.oecd.org/OECDStat_Metadata/ShowMetadata.ashx?Dataset=LFS_D&amp;Coords=[SERIES].[L],[SEX].[MW],[AGE].[1564],[FREQUENCY].[A],[COUNTRY].[DEU],[TIME].[1998]&amp;ShowOnWeb=true"/>
    <hyperlink ref="Q221" r:id="rId29" tooltip="Click once to display linked information. Click and hold to select this cell." display="http://stats.oecd.org/OECDStat_Metadata/ShowMetadata.ashx?Dataset=LFS_D&amp;Coords=[SERIES].[L],[SEX].[MW],[AGE].[1564],[FREQUENCY].[A],[COUNTRY].[DEU],[TIME].[2004]&amp;ShowOnWeb=true"/>
    <hyperlink ref="W221" r:id="rId30" tooltip="Click once to display linked information. Click and hold to select this cell." display="http://stats.oecd.org/OECDStat_Metadata/ShowMetadata.ashx?Dataset=LFS_D&amp;Coords=[SERIES].[L],[SEX].[MW],[AGE].[1564],[FREQUENCY].[A],[COUNTRY].[DEU],[TIME].[2010]&amp;ShowOnWeb=true"/>
    <hyperlink ref="A222" r:id="rId31" tooltip="Click once to display linked information. Click and hold to select this cell." display="http://stats.oecd.org/OECDStat_Metadata/ShowMetadata.ashx?Dataset=LFS_D&amp;Coords=[COUNTRY].[GRC]&amp;ShowOnWeb=true&amp;Lang=en"/>
    <hyperlink ref="E222" r:id="rId32" tooltip="Click once to display linked information. Click and hold to select this cell." display="http://stats.oecd.org/OECDStat_Metadata/ShowMetadata.ashx?Dataset=LFS_D&amp;Coords=[SERIES].[L],[SEX].[MW],[AGE].[1564],[FREQUENCY].[A],[COUNTRY].[GRC],[TIME].[1992]&amp;ShowOnWeb=true"/>
    <hyperlink ref="J222" r:id="rId33" tooltip="Click once to display linked information. Click and hold to select this cell." display="http://stats.oecd.org/OECDStat_Metadata/ShowMetadata.ashx?Dataset=LFS_D&amp;Coords=[SERIES].[L],[SEX].[MW],[AGE].[1564],[FREQUENCY].[A],[COUNTRY].[GRC],[TIME].[1997]&amp;ShowOnWeb=true"/>
    <hyperlink ref="A223" r:id="rId34" tooltip="Click once to display linked information. Click and hold to select this cell." display="http://stats.oecd.org/OECDStat_Metadata/ShowMetadata.ashx?Dataset=LFS_D&amp;Coords=[COUNTRY].[HUN]&amp;ShowOnWeb=true&amp;Lang=en"/>
    <hyperlink ref="G223" r:id="rId35" tooltip="Click once to display linked information. Click and hold to select this cell." display="http://stats.oecd.org/OECDStat_Metadata/ShowMetadata.ashx?Dataset=LFS_D&amp;Coords=[SERIES].[L],[SEX].[MW],[AGE].[1564],[FREQUENCY].[A],[COUNTRY].[HUN],[TIME].[1994]&amp;ShowOnWeb=true"/>
    <hyperlink ref="O223" r:id="rId36" tooltip="Click once to display linked information. Click and hold to select this cell." display="http://stats.oecd.org/OECDStat_Metadata/ShowMetadata.ashx?Dataset=LFS_D&amp;Coords=[SERIES].[L],[SEX].[MW],[AGE].[1564],[FREQUENCY].[A],[COUNTRY].[HUN],[TIME].[2002]&amp;ShowOnWeb=true"/>
    <hyperlink ref="A224" r:id="rId37" tooltip="Click once to display linked information. Click and hold to select this cell." display="http://stats.oecd.org/OECDStat_Metadata/ShowMetadata.ashx?Dataset=LFS_D&amp;Coords=[COUNTRY].[ISL]&amp;ShowOnWeb=true&amp;Lang=en"/>
    <hyperlink ref="D224" r:id="rId38" tooltip="Click once to display linked information. Click and hold to select this cell." display="http://stats.oecd.org/OECDStat_Metadata/ShowMetadata.ashx?Dataset=LFS_D&amp;Coords=[SERIES].[L],[SEX].[MW],[AGE].[1564],[FREQUENCY].[A],[COUNTRY].[ISL],[TIME].[1991]&amp;ShowOnWeb=true"/>
    <hyperlink ref="P224" r:id="rId39" tooltip="Click once to display linked information. Click and hold to select this cell." display="http://stats.oecd.org/OECDStat_Metadata/ShowMetadata.ashx?Dataset=LFS_D&amp;Coords=[SERIES].[L],[SEX].[MW],[AGE].[1564],[FREQUENCY].[A],[COUNTRY].[ISL],[TIME].[2003]&amp;ShowOnWeb=true"/>
    <hyperlink ref="A225" r:id="rId40" tooltip="Click once to display linked information. Click and hold to select this cell." display="http://stats.oecd.org/OECDStat_Metadata/ShowMetadata.ashx?Dataset=LFS_D&amp;Coords=[COUNTRY].[IRL]&amp;ShowOnWeb=true&amp;Lang=en"/>
    <hyperlink ref="J225" r:id="rId41" tooltip="Click once to display linked information. Click and hold to select this cell." display="http://stats.oecd.org/OECDStat_Metadata/ShowMetadata.ashx?Dataset=LFS_D&amp;Coords=[SERIES].[L],[SEX].[MW],[AGE].[1564],[FREQUENCY].[A],[COUNTRY].[IRL],[TIME].[1997]&amp;ShowOnWeb=true"/>
    <hyperlink ref="K225" r:id="rId42" tooltip="Click once to display linked information. Click and hold to select this cell." display="http://stats.oecd.org/OECDStat_Metadata/ShowMetadata.ashx?Dataset=LFS_D&amp;Coords=[SERIES].[L],[SEX].[MW],[AGE].[1564],[FREQUENCY].[A],[COUNTRY].[IRL],[TIME].[1998]&amp;ShowOnWeb=true"/>
    <hyperlink ref="A226" r:id="rId43" tooltip="Click once to display linked information. Click and hold to select this cell." display="http://stats.oecd.org/OECDStat_Metadata/ShowMetadata.ashx?Dataset=LFS_D&amp;Coords=[COUNTRY].[ISR]&amp;ShowOnWeb=true&amp;Lang=en"/>
    <hyperlink ref="A227" r:id="rId44" tooltip="Click once to display linked information. Click and hold to select this cell." display="http://stats.oecd.org/OECDStat_Metadata/ShowMetadata.ashx?Dataset=LFS_D&amp;Coords=[COUNTRY].[ITA]&amp;ShowOnWeb=true&amp;Lang=en"/>
    <hyperlink ref="F227" r:id="rId45" tooltip="Click once to display linked information. Click and hold to select this cell." display="http://stats.oecd.org/OECDStat_Metadata/ShowMetadata.ashx?Dataset=LFS_D&amp;Coords=[SERIES].[L],[SEX].[MW],[AGE].[1564],[FREQUENCY].[A],[COUNTRY].[ITA],[TIME].[1993]&amp;ShowOnWeb=true"/>
    <hyperlink ref="P227" r:id="rId46" tooltip="Click once to display linked information. Click and hold to select this cell." display="http://stats.oecd.org/OECDStat_Metadata/ShowMetadata.ashx?Dataset=LFS_D&amp;Coords=[SERIES].[L],[SEX].[MW],[AGE].[1564],[FREQUENCY].[A],[COUNTRY].[ITA],[TIME].[2003]&amp;ShowOnWeb=true"/>
    <hyperlink ref="Q227" r:id="rId47" tooltip="Click once to display linked information. Click and hold to select this cell." display="http://stats.oecd.org/OECDStat_Metadata/ShowMetadata.ashx?Dataset=LFS_D&amp;Coords=[SERIES].[L],[SEX].[MW],[AGE].[1564],[FREQUENCY].[A],[COUNTRY].[ITA],[TIME].[2004]&amp;ShowOnWeb=true"/>
    <hyperlink ref="A228" r:id="rId48" tooltip="Click once to display linked information. Click and hold to select this cell." display="http://stats.oecd.org/OECDStat_Metadata/ShowMetadata.ashx?Dataset=LFS_D&amp;Coords=[COUNTRY].[JPN]&amp;ShowOnWeb=true&amp;Lang=en"/>
    <hyperlink ref="A229" r:id="rId49" tooltip="Click once to display linked information. Click and hold to select this cell." display="http://stats.oecd.org/OECDStat_Metadata/ShowMetadata.ashx?Dataset=LFS_D&amp;Coords=[COUNTRY].[KOR]&amp;ShowOnWeb=true&amp;Lang=en"/>
    <hyperlink ref="L229" r:id="rId50" tooltip="Click once to display linked information. Click and hold to select this cell." display="http://stats.oecd.org/OECDStat_Metadata/ShowMetadata.ashx?Dataset=LFS_D&amp;Coords=[SERIES].[L],[SEX].[MW],[AGE].[1564],[FREQUENCY].[A],[COUNTRY].[KOR],[TIME].[1999]&amp;ShowOnWeb=true"/>
    <hyperlink ref="R229" r:id="rId51" tooltip="Click once to display linked information. Click and hold to select this cell." display="http://stats.oecd.org/OECDStat_Metadata/ShowMetadata.ashx?Dataset=LFS_D&amp;Coords=[SERIES].[L],[SEX].[MW],[AGE].[1564],[FREQUENCY].[A],[COUNTRY].[KOR],[TIME].[2005]&amp;ShowOnWeb=true"/>
    <hyperlink ref="A231" r:id="rId52" tooltip="Click once to display linked information. Click and hold to select this cell." display="http://stats.oecd.org/OECDStat_Metadata/ShowMetadata.ashx?Dataset=LFS_D&amp;Coords=[COUNTRY].[LUX]&amp;ShowOnWeb=true&amp;Lang=en"/>
    <hyperlink ref="E231" r:id="rId53" tooltip="Click once to display linked information. Click and hold to select this cell." display="http://stats.oecd.org/OECDStat_Metadata/ShowMetadata.ashx?Dataset=LFS_D&amp;Coords=[SERIES].[L],[SEX].[MW],[AGE].[1564],[FREQUENCY].[A],[COUNTRY].[LUX],[TIME].[1992]&amp;ShowOnWeb=true"/>
    <hyperlink ref="O231" r:id="rId54" tooltip="Click once to display linked information. Click and hold to select this cell." display="http://stats.oecd.org/OECDStat_Metadata/ShowMetadata.ashx?Dataset=LFS_D&amp;Coords=[SERIES].[L],[SEX].[MW],[AGE].[1564],[FREQUENCY].[A],[COUNTRY].[LUX],[TIME].[2002]&amp;ShowOnWeb=true"/>
    <hyperlink ref="P231" r:id="rId55" tooltip="Click once to display linked information. Click and hold to select this cell." display="http://stats.oecd.org/OECDStat_Metadata/ShowMetadata.ashx?Dataset=LFS_D&amp;Coords=[SERIES].[L],[SEX].[MW],[AGE].[1564],[FREQUENCY].[A],[COUNTRY].[LUX],[TIME].[2003]&amp;ShowOnWeb=true"/>
    <hyperlink ref="A232" r:id="rId56" tooltip="Click once to display linked information. Click and hold to select this cell." display="http://stats.oecd.org/OECDStat_Metadata/ShowMetadata.ashx?Dataset=LFS_D&amp;Coords=[COUNTRY].[MEX]&amp;ShowOnWeb=true&amp;Lang=en"/>
    <hyperlink ref="E232" r:id="rId57" tooltip="Click once to display linked information. Click and hold to select this cell." display="http://stats.oecd.org/OECDStat_Metadata/ShowMetadata.ashx?Dataset=LFS_D&amp;Coords=[SERIES].[L],[SEX].[MW],[AGE].[1564],[FREQUENCY].[A],[COUNTRY].[MEX],[TIME].[1992]&amp;ShowOnWeb=true"/>
    <hyperlink ref="G232" r:id="rId58" tooltip="Click once to display linked information. Click and hold to select this cell." display="http://stats.oecd.org/OECDStat_Metadata/ShowMetadata.ashx?Dataset=LFS_D&amp;Coords=[SERIES].[L],[SEX].[MW],[AGE].[1564],[FREQUENCY].[A],[COUNTRY].[MEX],[TIME].[1994]&amp;ShowOnWeb=true"/>
    <hyperlink ref="M232" r:id="rId59" tooltip="Click once to display linked information. Click and hold to select this cell." display="http://stats.oecd.org/OECDStat_Metadata/ShowMetadata.ashx?Dataset=LFS_D&amp;Coords=[SERIES].[L],[SEX].[MW],[AGE].[1564],[FREQUENCY].[A],[COUNTRY].[MEX],[TIME].[2000]&amp;ShowOnWeb=true"/>
    <hyperlink ref="A233" r:id="rId60" tooltip="Click once to display linked information. Click and hold to select this cell." display="http://stats.oecd.org/OECDStat_Metadata/ShowMetadata.ashx?Dataset=LFS_D&amp;Coords=[COUNTRY].[NLD]&amp;ShowOnWeb=true&amp;Lang=en"/>
    <hyperlink ref="A234" r:id="rId61" tooltip="Click once to display linked information. Click and hold to select this cell." display="http://stats.oecd.org/OECDStat_Metadata/ShowMetadata.ashx?Dataset=LFS_D&amp;Coords=[COUNTRY].[NZL]&amp;ShowOnWeb=true&amp;Lang=en"/>
    <hyperlink ref="K234" r:id="rId62" tooltip="Click once to display linked information. Click and hold to select this cell." display="http://stats.oecd.org/OECDStat_Metadata/ShowMetadata.ashx?Dataset=LFS_D&amp;Coords=[SERIES].[L],[SEX].[MW],[AGE].[1564],[FREQUENCY].[A],[COUNTRY].[NZL],[TIME].[1998]&amp;ShowOnWeb=true"/>
    <hyperlink ref="A235" r:id="rId63" tooltip="Click once to display linked information. Click and hold to select this cell." display="http://stats.oecd.org/OECDStat_Metadata/ShowMetadata.ashx?Dataset=LFS_D&amp;Coords=[COUNTRY].[NOR]&amp;ShowOnWeb=true&amp;Lang=en"/>
    <hyperlink ref="H235" r:id="rId64" tooltip="Click once to display linked information. Click and hold to select this cell." display="http://stats.oecd.org/OECDStat_Metadata/ShowMetadata.ashx?Dataset=LFS_D&amp;Coords=[SERIES].[L],[SEX].[MW],[AGE].[1564],[FREQUENCY].[A],[COUNTRY].[NOR],[TIME].[1995]&amp;ShowOnWeb=true"/>
    <hyperlink ref="I235" r:id="rId65" tooltip="Click once to display linked information. Click and hold to select this cell." display="http://stats.oecd.org/OECDStat_Metadata/ShowMetadata.ashx?Dataset=LFS_D&amp;Coords=[SERIES].[L],[SEX].[MW],[AGE].[1564],[FREQUENCY].[A],[COUNTRY].[NOR],[TIME].[1996]&amp;ShowOnWeb=true"/>
    <hyperlink ref="A236" r:id="rId66" tooltip="Click once to display linked information. Click and hold to select this cell." display="http://stats.oecd.org/OECDStat_Metadata/ShowMetadata.ashx?Dataset=LFS_D&amp;Coords=[COUNTRY].[POL]&amp;ShowOnWeb=true&amp;Lang=en"/>
    <hyperlink ref="E236" r:id="rId67" tooltip="Click once to display linked information. Click and hold to select this cell." display="http://stats.oecd.org/OECDStat_Metadata/ShowMetadata.ashx?Dataset=LFS_D&amp;Coords=[SERIES].[L],[SEX].[MW],[AGE].[1564],[FREQUENCY].[A],[COUNTRY].[POL],[TIME].[1992]&amp;ShowOnWeb=true"/>
    <hyperlink ref="L236" r:id="rId68" tooltip="Click once to display linked information. Click and hold to select this cell." display="http://stats.oecd.org/OECDStat_Metadata/ShowMetadata.ashx?Dataset=LFS_D&amp;Coords=[SERIES].[L],[SEX].[MW],[AGE].[1564],[FREQUENCY].[A],[COUNTRY].[POL],[TIME].[1999]&amp;ShowOnWeb=true"/>
    <hyperlink ref="M236" r:id="rId69" tooltip="Click once to display linked information. Click and hold to select this cell." display="http://stats.oecd.org/OECDStat_Metadata/ShowMetadata.ashx?Dataset=LFS_D&amp;Coords=[SERIES].[L],[SEX].[MW],[AGE].[1564],[FREQUENCY].[A],[COUNTRY].[POL],[TIME].[2000]&amp;ShowOnWeb=true"/>
    <hyperlink ref="O236" r:id="rId70" tooltip="Click once to display linked information. Click and hold to select this cell." display="http://stats.oecd.org/OECDStat_Metadata/ShowMetadata.ashx?Dataset=LFS_D&amp;Coords=[SERIES].[L],[SEX].[MW],[AGE].[1564],[FREQUENCY].[A],[COUNTRY].[POL],[TIME].[2002]&amp;ShowOnWeb=true"/>
    <hyperlink ref="A237" r:id="rId71" tooltip="Click once to display linked information. Click and hold to select this cell." display="http://stats.oecd.org/OECDStat_Metadata/ShowMetadata.ashx?Dataset=LFS_D&amp;Coords=[COUNTRY].[PRT]&amp;ShowOnWeb=true&amp;Lang=en"/>
    <hyperlink ref="D237" r:id="rId72" tooltip="Click once to display linked information. Click and hold to select this cell." display="http://stats.oecd.org/OECDStat_Metadata/ShowMetadata.ashx?Dataset=LFS_D&amp;Coords=[SERIES].[L],[SEX].[MW],[AGE].[1564],[FREQUENCY].[A],[COUNTRY].[PRT],[TIME].[1991]&amp;ShowOnWeb=true"/>
    <hyperlink ref="J237" r:id="rId73" tooltip="Click once to display linked information. Click and hold to select this cell." display="http://stats.oecd.org/OECDStat_Metadata/ShowMetadata.ashx?Dataset=LFS_D&amp;Coords=[SERIES].[L],[SEX].[MW],[AGE].[1564],[FREQUENCY].[A],[COUNTRY].[PRT],[TIME].[1997]&amp;ShowOnWeb=true"/>
    <hyperlink ref="K237" r:id="rId74" tooltip="Click once to display linked information. Click and hold to select this cell." display="http://stats.oecd.org/OECDStat_Metadata/ShowMetadata.ashx?Dataset=LFS_D&amp;Coords=[SERIES].[L],[SEX].[MW],[AGE].[1564],[FREQUENCY].[A],[COUNTRY].[PRT],[TIME].[1998]&amp;ShowOnWeb=true"/>
    <hyperlink ref="A238" r:id="rId75" tooltip="Click once to display linked information. Click and hold to select this cell." display="http://stats.oecd.org/OECDStat_Metadata/ShowMetadata.ashx?Dataset=LFS_D&amp;Coords=[COUNTRY].[SVK]&amp;ShowOnWeb=true&amp;Lang=en"/>
    <hyperlink ref="J238" r:id="rId76" tooltip="Click once to display linked information. Click and hold to select this cell." display="http://stats.oecd.org/OECDStat_Metadata/ShowMetadata.ashx?Dataset=LFS_D&amp;Coords=[SERIES].[L],[SEX].[MW],[AGE].[1564],[FREQUENCY].[A],[COUNTRY].[SVK],[TIME].[1997]&amp;ShowOnWeb=true"/>
    <hyperlink ref="L238" r:id="rId77" tooltip="Click once to display linked information. Click and hold to select this cell." display="http://stats.oecd.org/OECDStat_Metadata/ShowMetadata.ashx?Dataset=LFS_D&amp;Coords=[SERIES].[L],[SEX].[MW],[AGE].[1564],[FREQUENCY].[A],[COUNTRY].[SVK],[TIME].[1999]&amp;ShowOnWeb=true"/>
    <hyperlink ref="O238" r:id="rId78" tooltip="Click once to display linked information. Click and hold to select this cell." display="http://stats.oecd.org/OECDStat_Metadata/ShowMetadata.ashx?Dataset=LFS_D&amp;Coords=[SERIES].[L],[SEX].[MW],[AGE].[1564],[FREQUENCY].[A],[COUNTRY].[SVK],[TIME].[2002]&amp;ShowOnWeb=true"/>
    <hyperlink ref="A240" r:id="rId79" tooltip="Click once to display linked information. Click and hold to select this cell." display="http://stats.oecd.org/OECDStat_Metadata/ShowMetadata.ashx?Dataset=LFS_D&amp;Coords=[COUNTRY].[ESP]&amp;ShowOnWeb=true&amp;Lang=en"/>
    <hyperlink ref="D240" r:id="rId80" tooltip="Click once to display linked information. Click and hold to select this cell." display="http://stats.oecd.org/OECDStat_Metadata/ShowMetadata.ashx?Dataset=LFS_D&amp;Coords=[SERIES].[L],[SEX].[MW],[AGE].[1564],[FREQUENCY].[A],[COUNTRY].[ESP],[TIME].[1991]&amp;ShowOnWeb=true"/>
    <hyperlink ref="H240" r:id="rId81" tooltip="Click once to display linked information. Click and hold to select this cell." display="http://stats.oecd.org/OECDStat_Metadata/ShowMetadata.ashx?Dataset=LFS_D&amp;Coords=[SERIES].[L],[SEX].[MW],[AGE].[1564],[FREQUENCY].[A],[COUNTRY].[ESP],[TIME].[1995]&amp;ShowOnWeb=true"/>
    <hyperlink ref="K240" r:id="rId82" tooltip="Click once to display linked information. Click and hold to select this cell." display="http://stats.oecd.org/OECDStat_Metadata/ShowMetadata.ashx?Dataset=LFS_D&amp;Coords=[SERIES].[L],[SEX].[MW],[AGE].[1564],[FREQUENCY].[A],[COUNTRY].[ESP],[TIME].[1998]&amp;ShowOnWeb=true"/>
    <hyperlink ref="L240" r:id="rId83" tooltip="Click once to display linked information. Click and hold to select this cell." display="http://stats.oecd.org/OECDStat_Metadata/ShowMetadata.ashx?Dataset=LFS_D&amp;Coords=[SERIES].[L],[SEX].[MW],[AGE].[1564],[FREQUENCY].[A],[COUNTRY].[ESP],[TIME].[1999]&amp;ShowOnWeb=true"/>
    <hyperlink ref="M240" r:id="rId84" tooltip="Click once to display linked information. Click and hold to select this cell." display="http://stats.oecd.org/OECDStat_Metadata/ShowMetadata.ashx?Dataset=LFS_D&amp;Coords=[SERIES].[L],[SEX].[MW],[AGE].[1564],[FREQUENCY].[A],[COUNTRY].[ESP],[TIME].[2000]&amp;ShowOnWeb=true"/>
    <hyperlink ref="Q240" r:id="rId85" tooltip="Click once to display linked information. Click and hold to select this cell." display="http://stats.oecd.org/OECDStat_Metadata/ShowMetadata.ashx?Dataset=LFS_D&amp;Coords=[SERIES].[L],[SEX].[MW],[AGE].[1564],[FREQUENCY].[A],[COUNTRY].[ESP],[TIME].[2004]&amp;ShowOnWeb=true"/>
    <hyperlink ref="U240" r:id="rId86" tooltip="Click once to display linked information. Click and hold to select this cell." display="http://stats.oecd.org/OECDStat_Metadata/ShowMetadata.ashx?Dataset=LFS_D&amp;Coords=[SERIES].[L],[SEX].[MW],[AGE].[1564],[FREQUENCY].[A],[COUNTRY].[ESP],[TIME].[2008]&amp;ShowOnWeb=true"/>
    <hyperlink ref="V240" r:id="rId87" tooltip="Click once to display linked information. Click and hold to select this cell." display="http://stats.oecd.org/OECDStat_Metadata/ShowMetadata.ashx?Dataset=LFS_D&amp;Coords=[SERIES].[L],[SEX].[MW],[AGE].[1564],[FREQUENCY].[A],[COUNTRY].[ESP],[TIME].[2009]&amp;ShowOnWeb=true"/>
    <hyperlink ref="A241" r:id="rId88" tooltip="Click once to display linked information. Click and hold to select this cell." display="http://stats.oecd.org/OECDStat_Metadata/ShowMetadata.ashx?Dataset=LFS_D&amp;Coords=[COUNTRY].[SWE]&amp;ShowOnWeb=true&amp;Lang=en"/>
    <hyperlink ref="F241" r:id="rId89" tooltip="Click once to display linked information. Click and hold to select this cell." display="http://stats.oecd.org/OECDStat_Metadata/ShowMetadata.ashx?Dataset=LFS_D&amp;Coords=[SERIES].[L],[SEX].[MW],[AGE].[1564],[FREQUENCY].[A],[COUNTRY].[SWE],[TIME].[1993]&amp;ShowOnWeb=true"/>
    <hyperlink ref="Q241" r:id="rId90" tooltip="Click once to display linked information. Click and hold to select this cell." display="http://stats.oecd.org/OECDStat_Metadata/ShowMetadata.ashx?Dataset=LFS_D&amp;Coords=[SERIES].[L],[SEX].[MW],[AGE].[1564],[FREQUENCY].[A],[COUNTRY].[SWE],[TIME].[2004]&amp;ShowOnWeb=true"/>
    <hyperlink ref="A242" r:id="rId91" tooltip="Click once to display linked information. Click and hold to select this cell." display="http://stats.oecd.org/OECDStat_Metadata/ShowMetadata.ashx?Dataset=LFS_D&amp;Coords=[COUNTRY].[CHE]&amp;ShowOnWeb=true&amp;Lang=en"/>
    <hyperlink ref="A243" r:id="rId92" tooltip="Click once to display linked information. Click and hold to select this cell." display="http://stats.oecd.org/OECDStat_Metadata/ShowMetadata.ashx?Dataset=LFS_D&amp;Coords=[COUNTRY].[TUR]&amp;ShowOnWeb=true&amp;Lang=en"/>
    <hyperlink ref="M243" r:id="rId93" tooltip="Click once to display linked information. Click and hold to select this cell." display="http://stats.oecd.org/OECDStat_Metadata/ShowMetadata.ashx?Dataset=LFS_D&amp;Coords=[SERIES].[L],[SEX].[MW],[AGE].[1564],[FREQUENCY].[A],[COUNTRY].[TUR],[TIME].[2000]&amp;ShowOnWeb=true"/>
    <hyperlink ref="A244" r:id="rId94" tooltip="Click once to display linked information. Click and hold to select this cell." display="http://stats.oecd.org/OECDStat_Metadata/ShowMetadata.ashx?Dataset=LFS_D&amp;Coords=[COUNTRY].[GBR]&amp;ShowOnWeb=true&amp;Lang=en"/>
    <hyperlink ref="F244" r:id="rId95" tooltip="Click once to display linked information. Click and hold to select this cell." display="http://stats.oecd.org/OECDStat_Metadata/ShowMetadata.ashx?Dataset=LFS_D&amp;Coords=[SERIES].[L],[SEX].[MW],[AGE].[1564],[FREQUENCY].[A],[COUNTRY].[GBR],[TIME].[1993]&amp;ShowOnWeb=true"/>
    <hyperlink ref="A245" r:id="rId96" tooltip="Click once to display linked information. Click and hold to select this cell." display="http://stats.oecd.org/OECDStat_Metadata/ShowMetadata.ashx?Dataset=LFS_D&amp;Coords=[COUNTRY].[USA]&amp;ShowOnWeb=true&amp;Lang=en"/>
    <hyperlink ref="G245" r:id="rId97" tooltip="Click once to display linked information. Click and hold to select this cell." display="http://stats.oecd.org/OECDStat_Metadata/ShowMetadata.ashx?Dataset=LFS_D&amp;Coords=[SERIES].[L],[SEX].[MW],[AGE].[1564],[FREQUENCY].[A],[COUNTRY].[USA],[TIME].[1994]&amp;ShowOnWeb=true"/>
    <hyperlink ref="M245" r:id="rId98" tooltip="Click once to display linked information. Click and hold to select this cell." display="http://stats.oecd.org/OECDStat_Metadata/ShowMetadata.ashx?Dataset=LFS_D&amp;Coords=[SERIES].[L],[SEX].[MW],[AGE].[1564],[FREQUENCY].[A],[COUNTRY].[USA],[TIME].[2000]&amp;ShowOnWeb=true"/>
    <hyperlink ref="A246" r:id="rId99" tooltip="Click once to display linked information. Click and hold to select this cell." display="http://stats.oecd.org/OECDStat_Metadata/ShowMetadata.ashx?Dataset=LFS_D&amp;Coords=[COUNTRY].[OECD]&amp;ShowOnWeb=true&amp;Lang=en"/>
    <hyperlink ref="A53" r:id="rId100" tooltip="Click once to display linked information. Click and hold to select this cell." display="http://stats.oecd.org/OECDStat_Metadata/ShowMetadata.ashx?Dataset=LFS_D&amp;ShowOnWeb=true&amp;Lang=en"/>
    <hyperlink ref="A61" r:id="rId101" tooltip="Click once to display linked information. Click and hold to select this cell." display="http://stats.oecd.org/OECDStat_Metadata/ShowMetadata.ashx?Dataset=LFS_D&amp;Coords=[COUNTRY].[AUS]&amp;ShowOnWeb=true&amp;Lang=en"/>
    <hyperlink ref="N61" r:id="rId102" tooltip="Click once to display linked information. Click and hold to select this cell." display="http://stats.oecd.org/OECDStat_Metadata/ShowMetadata.ashx?Dataset=LFS_D&amp;Coords=[SERIES].[E],[SEX].[WOMEN],[AGE].[1564],[FREQUENCY].[A],[COUNTRY].[AUS],[TIME].[2001]&amp;ShowOnWeb=true"/>
    <hyperlink ref="A62" r:id="rId103" tooltip="Click once to display linked information. Click and hold to select this cell." display="http://stats.oecd.org/OECDStat_Metadata/ShowMetadata.ashx?Dataset=LFS_D&amp;Coords=[COUNTRY].[AUT]&amp;ShowOnWeb=true&amp;Lang=en"/>
    <hyperlink ref="L62" r:id="rId104" tooltip="Click once to display linked information. Click and hold to select this cell." display="http://stats.oecd.org/OECDStat_Metadata/ShowMetadata.ashx?Dataset=LFS_D&amp;Coords=[SERIES].[E],[SEX].[WOMEN],[AGE].[1564],[FREQUENCY].[A],[COUNTRY].[AUT],[TIME].[1999]&amp;ShowOnWeb=true"/>
    <hyperlink ref="M62" r:id="rId105" tooltip="Click once to display linked information. Click and hold to select this cell." display="http://stats.oecd.org/OECDStat_Metadata/ShowMetadata.ashx?Dataset=LFS_D&amp;Coords=[SERIES].[E],[SEX].[WOMEN],[AGE].[1564],[FREQUENCY].[A],[COUNTRY].[AUT],[TIME].[2000]&amp;ShowOnWeb=true"/>
    <hyperlink ref="P62" r:id="rId106" tooltip="Click once to display linked information. Click and hold to select this cell." display="http://stats.oecd.org/OECDStat_Metadata/ShowMetadata.ashx?Dataset=LFS_D&amp;Coords=[SERIES].[E],[SEX].[WOMEN],[AGE].[1564],[FREQUENCY].[A],[COUNTRY].[AUT],[TIME].[2003]&amp;ShowOnWeb=true"/>
    <hyperlink ref="A63" r:id="rId107" tooltip="Click once to display linked information. Click and hold to select this cell." display="http://stats.oecd.org/OECDStat_Metadata/ShowMetadata.ashx?Dataset=LFS_D&amp;Coords=[COUNTRY].[BEL]&amp;ShowOnWeb=true&amp;Lang=en"/>
    <hyperlink ref="E63" r:id="rId108" tooltip="Click once to display linked information. Click and hold to select this cell." display="http://stats.oecd.org/OECDStat_Metadata/ShowMetadata.ashx?Dataset=LFS_D&amp;Coords=[SERIES].[E],[SEX].[WOMEN],[AGE].[1564],[FREQUENCY].[A],[COUNTRY].[BEL],[TIME].[1992]&amp;ShowOnWeb=true"/>
    <hyperlink ref="K63" r:id="rId109" tooltip="Click once to display linked information. Click and hold to select this cell." display="http://stats.oecd.org/OECDStat_Metadata/ShowMetadata.ashx?Dataset=LFS_D&amp;Coords=[SERIES].[E],[SEX].[WOMEN],[AGE].[1564],[FREQUENCY].[A],[COUNTRY].[BEL],[TIME].[1998]&amp;ShowOnWeb=true"/>
    <hyperlink ref="L63" r:id="rId110" tooltip="Click once to display linked information. Click and hold to select this cell." display="http://stats.oecd.org/OECDStat_Metadata/ShowMetadata.ashx?Dataset=LFS_D&amp;Coords=[SERIES].[E],[SEX].[WOMEN],[AGE].[1564],[FREQUENCY].[A],[COUNTRY].[BEL],[TIME].[1999]&amp;ShowOnWeb=true"/>
    <hyperlink ref="A64" r:id="rId111" tooltip="Click once to display linked information. Click and hold to select this cell." display="http://stats.oecd.org/OECDStat_Metadata/ShowMetadata.ashx?Dataset=LFS_D&amp;Coords=[COUNTRY].[CAN]&amp;ShowOnWeb=true&amp;Lang=en"/>
    <hyperlink ref="A65" r:id="rId112" tooltip="Click once to display linked information. Click and hold to select this cell." display="http://stats.oecd.org/OECDStat_Metadata/ShowMetadata.ashx?Dataset=LFS_D&amp;Coords=[COUNTRY].[CHL]&amp;ShowOnWeb=true&amp;Lang=en"/>
    <hyperlink ref="A66" r:id="rId113" tooltip="Click once to display linked information. Click and hold to select this cell." display="http://stats.oecd.org/OECDStat_Metadata/ShowMetadata.ashx?Dataset=LFS_D&amp;Coords=[COUNTRY].[CZE]&amp;ShowOnWeb=true&amp;Lang=en"/>
    <hyperlink ref="I66" r:id="rId114" tooltip="Click once to display linked information. Click and hold to select this cell." display="http://stats.oecd.org/OECDStat_Metadata/ShowMetadata.ashx?Dataset=LFS_D&amp;Coords=[SERIES].[E],[SEX].[WOMEN],[AGE].[1564],[FREQUENCY].[A],[COUNTRY].[CZE],[TIME].[1996]&amp;ShowOnWeb=true"/>
    <hyperlink ref="J66" r:id="rId115" tooltip="Click once to display linked information. Click and hold to select this cell." display="http://stats.oecd.org/OECDStat_Metadata/ShowMetadata.ashx?Dataset=LFS_D&amp;Coords=[SERIES].[E],[SEX].[WOMEN],[AGE].[1564],[FREQUENCY].[A],[COUNTRY].[CZE],[TIME].[1997]&amp;ShowOnWeb=true"/>
    <hyperlink ref="A67" r:id="rId116" tooltip="Click once to display linked information. Click and hold to select this cell." display="http://stats.oecd.org/OECDStat_Metadata/ShowMetadata.ashx?Dataset=LFS_D&amp;Coords=[COUNTRY].[DNK]&amp;ShowOnWeb=true&amp;Lang=en"/>
    <hyperlink ref="E67" r:id="rId117" tooltip="Click once to display linked information. Click and hold to select this cell." display="http://stats.oecd.org/OECDStat_Metadata/ShowMetadata.ashx?Dataset=LFS_D&amp;Coords=[SERIES].[E],[SEX].[WOMEN],[AGE].[1564],[FREQUENCY].[A],[COUNTRY].[DNK],[TIME].[1992]&amp;ShowOnWeb=true"/>
    <hyperlink ref="A68" r:id="rId118" tooltip="Click once to display linked information. Click and hold to select this cell." display="http://stats.oecd.org/OECDStat_Metadata/ShowMetadata.ashx?Dataset=LFS_D&amp;Coords=[COUNTRY].[EST]&amp;ShowOnWeb=true&amp;Lang=en"/>
    <hyperlink ref="J68" r:id="rId119" tooltip="Click once to display linked information. Click and hold to select this cell." display="http://stats.oecd.org/OECDStat_Metadata/ShowMetadata.ashx?Dataset=LFS_D&amp;Coords=[SERIES].[E],[SEX].[WOMEN],[AGE].[1564],[FREQUENCY].[A],[COUNTRY].[EST],[TIME].[1997]&amp;ShowOnWeb=true"/>
    <hyperlink ref="M68" r:id="rId120" tooltip="Click once to display linked information. Click and hold to select this cell." display="http://stats.oecd.org/OECDStat_Metadata/ShowMetadata.ashx?Dataset=LFS_D&amp;Coords=[SERIES].[E],[SEX].[WOMEN],[AGE].[1564],[FREQUENCY].[A],[COUNTRY].[EST],[TIME].[2000]&amp;ShowOnWeb=true"/>
    <hyperlink ref="A69" r:id="rId121" tooltip="Click once to display linked information. Click and hold to select this cell." display="http://stats.oecd.org/OECDStat_Metadata/ShowMetadata.ashx?Dataset=LFS_D&amp;Coords=[COUNTRY].[FIN]&amp;ShowOnWeb=true&amp;Lang=en"/>
    <hyperlink ref="L69" r:id="rId122" tooltip="Click once to display linked information. Click and hold to select this cell." display="http://stats.oecd.org/OECDStat_Metadata/ShowMetadata.ashx?Dataset=LFS_D&amp;Coords=[SERIES].[E],[SEX].[WOMEN],[AGE].[1564],[FREQUENCY].[A],[COUNTRY].[FIN],[TIME].[1999]&amp;ShowOnWeb=true"/>
    <hyperlink ref="A70" r:id="rId123" tooltip="Click once to display linked information. Click and hold to select this cell." display="http://stats.oecd.org/OECDStat_Metadata/ShowMetadata.ashx?Dataset=LFS_D&amp;Coords=[COUNTRY].[FRA]&amp;ShowOnWeb=true&amp;Lang=en"/>
    <hyperlink ref="O70" r:id="rId124" tooltip="Click once to display linked information. Click and hold to select this cell." display="http://stats.oecd.org/OECDStat_Metadata/ShowMetadata.ashx?Dataset=LFS_D&amp;Coords=[SERIES].[E],[SEX].[WOMEN],[AGE].[1564],[FREQUENCY].[A],[COUNTRY].[FRA],[TIME].[2002]&amp;ShowOnWeb=true"/>
    <hyperlink ref="A71" r:id="rId125" tooltip="Click once to display linked information. Click and hold to select this cell." display="http://stats.oecd.org/OECDStat_Metadata/ShowMetadata.ashx?Dataset=LFS_D&amp;Coords=[COUNTRY].[DEU]&amp;ShowOnWeb=true&amp;Lang=en"/>
    <hyperlink ref="D71" r:id="rId126" tooltip="Click once to display linked information. Click and hold to select this cell." display="http://stats.oecd.org/OECDStat_Metadata/ShowMetadata.ashx?Dataset=LFS_D&amp;Coords=[SERIES].[E],[SEX].[WOMEN],[AGE].[1564],[FREQUENCY].[A],[COUNTRY].[DEU],[TIME].[1991]&amp;ShowOnWeb=true"/>
    <hyperlink ref="K71" r:id="rId127" tooltip="Click once to display linked information. Click and hold to select this cell." display="http://stats.oecd.org/OECDStat_Metadata/ShowMetadata.ashx?Dataset=LFS_D&amp;Coords=[SERIES].[E],[SEX].[WOMEN],[AGE].[1564],[FREQUENCY].[A],[COUNTRY].[DEU],[TIME].[1998]&amp;ShowOnWeb=true"/>
    <hyperlink ref="Q71" r:id="rId128" tooltip="Click once to display linked information. Click and hold to select this cell." display="http://stats.oecd.org/OECDStat_Metadata/ShowMetadata.ashx?Dataset=LFS_D&amp;Coords=[SERIES].[E],[SEX].[WOMEN],[AGE].[1564],[FREQUENCY].[A],[COUNTRY].[DEU],[TIME].[2004]&amp;ShowOnWeb=true"/>
    <hyperlink ref="W71" r:id="rId129" tooltip="Click once to display linked information. Click and hold to select this cell." display="http://stats.oecd.org/OECDStat_Metadata/ShowMetadata.ashx?Dataset=LFS_D&amp;Coords=[SERIES].[E],[SEX].[WOMEN],[AGE].[1564],[FREQUENCY].[A],[COUNTRY].[DEU],[TIME].[2010]&amp;ShowOnWeb=true"/>
    <hyperlink ref="A72" r:id="rId130" tooltip="Click once to display linked information. Click and hold to select this cell." display="http://stats.oecd.org/OECDStat_Metadata/ShowMetadata.ashx?Dataset=LFS_D&amp;Coords=[COUNTRY].[GRC]&amp;ShowOnWeb=true&amp;Lang=en"/>
    <hyperlink ref="E72" r:id="rId131" tooltip="Click once to display linked information. Click and hold to select this cell." display="http://stats.oecd.org/OECDStat_Metadata/ShowMetadata.ashx?Dataset=LFS_D&amp;Coords=[SERIES].[E],[SEX].[WOMEN],[AGE].[1564],[FREQUENCY].[A],[COUNTRY].[GRC],[TIME].[1992]&amp;ShowOnWeb=true"/>
    <hyperlink ref="J72" r:id="rId132" tooltip="Click once to display linked information. Click and hold to select this cell." display="http://stats.oecd.org/OECDStat_Metadata/ShowMetadata.ashx?Dataset=LFS_D&amp;Coords=[SERIES].[E],[SEX].[WOMEN],[AGE].[1564],[FREQUENCY].[A],[COUNTRY].[GRC],[TIME].[1997]&amp;ShowOnWeb=true"/>
    <hyperlink ref="A73" r:id="rId133" tooltip="Click once to display linked information. Click and hold to select this cell." display="http://stats.oecd.org/OECDStat_Metadata/ShowMetadata.ashx?Dataset=LFS_D&amp;Coords=[COUNTRY].[HUN]&amp;ShowOnWeb=true&amp;Lang=en"/>
    <hyperlink ref="G73" r:id="rId134" tooltip="Click once to display linked information. Click and hold to select this cell." display="http://stats.oecd.org/OECDStat_Metadata/ShowMetadata.ashx?Dataset=LFS_D&amp;Coords=[SERIES].[E],[SEX].[WOMEN],[AGE].[1564],[FREQUENCY].[A],[COUNTRY].[HUN],[TIME].[1994]&amp;ShowOnWeb=true"/>
    <hyperlink ref="O73" r:id="rId135" tooltip="Click once to display linked information. Click and hold to select this cell." display="http://stats.oecd.org/OECDStat_Metadata/ShowMetadata.ashx?Dataset=LFS_D&amp;Coords=[SERIES].[E],[SEX].[WOMEN],[AGE].[1564],[FREQUENCY].[A],[COUNTRY].[HUN],[TIME].[2002]&amp;ShowOnWeb=true"/>
    <hyperlink ref="A74" r:id="rId136" tooltip="Click once to display linked information. Click and hold to select this cell." display="http://stats.oecd.org/OECDStat_Metadata/ShowMetadata.ashx?Dataset=LFS_D&amp;Coords=[COUNTRY].[ISL]&amp;ShowOnWeb=true&amp;Lang=en"/>
    <hyperlink ref="D74" r:id="rId137" tooltip="Click once to display linked information. Click and hold to select this cell." display="http://stats.oecd.org/OECDStat_Metadata/ShowMetadata.ashx?Dataset=LFS_D&amp;Coords=[SERIES].[E],[SEX].[WOMEN],[AGE].[1564],[FREQUENCY].[A],[COUNTRY].[ISL],[TIME].[1991]&amp;ShowOnWeb=true"/>
    <hyperlink ref="P74" r:id="rId138" tooltip="Click once to display linked information. Click and hold to select this cell." display="http://stats.oecd.org/OECDStat_Metadata/ShowMetadata.ashx?Dataset=LFS_D&amp;Coords=[SERIES].[E],[SEX].[WOMEN],[AGE].[1564],[FREQUENCY].[A],[COUNTRY].[ISL],[TIME].[2003]&amp;ShowOnWeb=true"/>
    <hyperlink ref="A75" r:id="rId139" tooltip="Click once to display linked information. Click and hold to select this cell." display="http://stats.oecd.org/OECDStat_Metadata/ShowMetadata.ashx?Dataset=LFS_D&amp;Coords=[COUNTRY].[IRL]&amp;ShowOnWeb=true&amp;Lang=en"/>
    <hyperlink ref="J75" r:id="rId140" tooltip="Click once to display linked information. Click and hold to select this cell." display="http://stats.oecd.org/OECDStat_Metadata/ShowMetadata.ashx?Dataset=LFS_D&amp;Coords=[SERIES].[E],[SEX].[WOMEN],[AGE].[1564],[FREQUENCY].[A],[COUNTRY].[IRL],[TIME].[1997]&amp;ShowOnWeb=true"/>
    <hyperlink ref="K75" r:id="rId141" tooltip="Click once to display linked information. Click and hold to select this cell." display="http://stats.oecd.org/OECDStat_Metadata/ShowMetadata.ashx?Dataset=LFS_D&amp;Coords=[SERIES].[E],[SEX].[WOMEN],[AGE].[1564],[FREQUENCY].[A],[COUNTRY].[IRL],[TIME].[1998]&amp;ShowOnWeb=true"/>
    <hyperlink ref="A76" r:id="rId142" tooltip="Click once to display linked information. Click and hold to select this cell." display="http://stats.oecd.org/OECDStat_Metadata/ShowMetadata.ashx?Dataset=LFS_D&amp;Coords=[COUNTRY].[ISR]&amp;ShowOnWeb=true&amp;Lang=en"/>
    <hyperlink ref="A77" r:id="rId143" tooltip="Click once to display linked information. Click and hold to select this cell." display="http://stats.oecd.org/OECDStat_Metadata/ShowMetadata.ashx?Dataset=LFS_D&amp;Coords=[COUNTRY].[ITA]&amp;ShowOnWeb=true&amp;Lang=en"/>
    <hyperlink ref="F77" r:id="rId144" tooltip="Click once to display linked information. Click and hold to select this cell." display="http://stats.oecd.org/OECDStat_Metadata/ShowMetadata.ashx?Dataset=LFS_D&amp;Coords=[SERIES].[E],[SEX].[WOMEN],[AGE].[1564],[FREQUENCY].[A],[COUNTRY].[ITA],[TIME].[1993]&amp;ShowOnWeb=true"/>
    <hyperlink ref="P77" r:id="rId145" tooltip="Click once to display linked information. Click and hold to select this cell." display="http://stats.oecd.org/OECDStat_Metadata/ShowMetadata.ashx?Dataset=LFS_D&amp;Coords=[SERIES].[E],[SEX].[WOMEN],[AGE].[1564],[FREQUENCY].[A],[COUNTRY].[ITA],[TIME].[2003]&amp;ShowOnWeb=true"/>
    <hyperlink ref="Q77" r:id="rId146" tooltip="Click once to display linked information. Click and hold to select this cell." display="http://stats.oecd.org/OECDStat_Metadata/ShowMetadata.ashx?Dataset=LFS_D&amp;Coords=[SERIES].[E],[SEX].[WOMEN],[AGE].[1564],[FREQUENCY].[A],[COUNTRY].[ITA],[TIME].[2004]&amp;ShowOnWeb=true"/>
    <hyperlink ref="A78" r:id="rId147" tooltip="Click once to display linked information. Click and hold to select this cell." display="http://stats.oecd.org/OECDStat_Metadata/ShowMetadata.ashx?Dataset=LFS_D&amp;Coords=[COUNTRY].[JPN]&amp;ShowOnWeb=true&amp;Lang=en"/>
    <hyperlink ref="A79" r:id="rId148" tooltip="Click once to display linked information. Click and hold to select this cell." display="http://stats.oecd.org/OECDStat_Metadata/ShowMetadata.ashx?Dataset=LFS_D&amp;Coords=[COUNTRY].[KOR]&amp;ShowOnWeb=true&amp;Lang=en"/>
    <hyperlink ref="L79" r:id="rId149" tooltip="Click once to display linked information. Click and hold to select this cell." display="http://stats.oecd.org/OECDStat_Metadata/ShowMetadata.ashx?Dataset=LFS_D&amp;Coords=[SERIES].[E],[SEX].[WOMEN],[AGE].[1564],[FREQUENCY].[A],[COUNTRY].[KOR],[TIME].[1999]&amp;ShowOnWeb=true"/>
    <hyperlink ref="R79" r:id="rId150" tooltip="Click once to display linked information. Click and hold to select this cell." display="http://stats.oecd.org/OECDStat_Metadata/ShowMetadata.ashx?Dataset=LFS_D&amp;Coords=[SERIES].[E],[SEX].[WOMEN],[AGE].[1564],[FREQUENCY].[A],[COUNTRY].[KOR],[TIME].[2005]&amp;ShowOnWeb=true"/>
    <hyperlink ref="A81" r:id="rId151" tooltip="Click once to display linked information. Click and hold to select this cell." display="http://stats.oecd.org/OECDStat_Metadata/ShowMetadata.ashx?Dataset=LFS_D&amp;Coords=[COUNTRY].[LUX]&amp;ShowOnWeb=true&amp;Lang=en"/>
    <hyperlink ref="E81" r:id="rId152" tooltip="Click once to display linked information. Click and hold to select this cell." display="http://stats.oecd.org/OECDStat_Metadata/ShowMetadata.ashx?Dataset=LFS_D&amp;Coords=[SERIES].[E],[SEX].[WOMEN],[AGE].[1564],[FREQUENCY].[A],[COUNTRY].[LUX],[TIME].[1992]&amp;ShowOnWeb=true"/>
    <hyperlink ref="O81" r:id="rId153" tooltip="Click once to display linked information. Click and hold to select this cell." display="http://stats.oecd.org/OECDStat_Metadata/ShowMetadata.ashx?Dataset=LFS_D&amp;Coords=[SERIES].[E],[SEX].[WOMEN],[AGE].[1564],[FREQUENCY].[A],[COUNTRY].[LUX],[TIME].[2002]&amp;ShowOnWeb=true"/>
    <hyperlink ref="P81" r:id="rId154" tooltip="Click once to display linked information. Click and hold to select this cell." display="http://stats.oecd.org/OECDStat_Metadata/ShowMetadata.ashx?Dataset=LFS_D&amp;Coords=[SERIES].[E],[SEX].[WOMEN],[AGE].[1564],[FREQUENCY].[A],[COUNTRY].[LUX],[TIME].[2003]&amp;ShowOnWeb=true"/>
    <hyperlink ref="A82" r:id="rId155" tooltip="Click once to display linked information. Click and hold to select this cell." display="http://stats.oecd.org/OECDStat_Metadata/ShowMetadata.ashx?Dataset=LFS_D&amp;Coords=[COUNTRY].[MEX]&amp;ShowOnWeb=true&amp;Lang=en"/>
    <hyperlink ref="E82" r:id="rId156" tooltip="Click once to display linked information. Click and hold to select this cell." display="http://stats.oecd.org/OECDStat_Metadata/ShowMetadata.ashx?Dataset=LFS_D&amp;Coords=[SERIES].[E],[SEX].[WOMEN],[AGE].[1564],[FREQUENCY].[A],[COUNTRY].[MEX],[TIME].[1992]&amp;ShowOnWeb=true"/>
    <hyperlink ref="G82" r:id="rId157" tooltip="Click once to display linked information. Click and hold to select this cell." display="http://stats.oecd.org/OECDStat_Metadata/ShowMetadata.ashx?Dataset=LFS_D&amp;Coords=[SERIES].[E],[SEX].[WOMEN],[AGE].[1564],[FREQUENCY].[A],[COUNTRY].[MEX],[TIME].[1994]&amp;ShowOnWeb=true"/>
    <hyperlink ref="M82" r:id="rId158" tooltip="Click once to display linked information. Click and hold to select this cell." display="http://stats.oecd.org/OECDStat_Metadata/ShowMetadata.ashx?Dataset=LFS_D&amp;Coords=[SERIES].[E],[SEX].[WOMEN],[AGE].[1564],[FREQUENCY].[A],[COUNTRY].[MEX],[TIME].[2000]&amp;ShowOnWeb=true"/>
    <hyperlink ref="A83" r:id="rId159" tooltip="Click once to display linked information. Click and hold to select this cell." display="http://stats.oecd.org/OECDStat_Metadata/ShowMetadata.ashx?Dataset=LFS_D&amp;Coords=[COUNTRY].[NLD]&amp;ShowOnWeb=true&amp;Lang=en"/>
    <hyperlink ref="A84" r:id="rId160" tooltip="Click once to display linked information. Click and hold to select this cell." display="http://stats.oecd.org/OECDStat_Metadata/ShowMetadata.ashx?Dataset=LFS_D&amp;Coords=[COUNTRY].[NZL]&amp;ShowOnWeb=true&amp;Lang=en"/>
    <hyperlink ref="K84" r:id="rId161" tooltip="Click once to display linked information. Click and hold to select this cell." display="http://stats.oecd.org/OECDStat_Metadata/ShowMetadata.ashx?Dataset=LFS_D&amp;Coords=[SERIES].[E],[SEX].[WOMEN],[AGE].[1564],[FREQUENCY].[A],[COUNTRY].[NZL],[TIME].[1998]&amp;ShowOnWeb=true"/>
    <hyperlink ref="A85" r:id="rId162" tooltip="Click once to display linked information. Click and hold to select this cell." display="http://stats.oecd.org/OECDStat_Metadata/ShowMetadata.ashx?Dataset=LFS_D&amp;Coords=[COUNTRY].[NOR]&amp;ShowOnWeb=true&amp;Lang=en"/>
    <hyperlink ref="H85" r:id="rId163" tooltip="Click once to display linked information. Click and hold to select this cell." display="http://stats.oecd.org/OECDStat_Metadata/ShowMetadata.ashx?Dataset=LFS_D&amp;Coords=[SERIES].[E],[SEX].[WOMEN],[AGE].[1564],[FREQUENCY].[A],[COUNTRY].[NOR],[TIME].[1995]&amp;ShowOnWeb=true"/>
    <hyperlink ref="I85" r:id="rId164" tooltip="Click once to display linked information. Click and hold to select this cell." display="http://stats.oecd.org/OECDStat_Metadata/ShowMetadata.ashx?Dataset=LFS_D&amp;Coords=[SERIES].[E],[SEX].[WOMEN],[AGE].[1564],[FREQUENCY].[A],[COUNTRY].[NOR],[TIME].[1996]&amp;ShowOnWeb=true"/>
    <hyperlink ref="A86" r:id="rId165" tooltip="Click once to display linked information. Click and hold to select this cell." display="http://stats.oecd.org/OECDStat_Metadata/ShowMetadata.ashx?Dataset=LFS_D&amp;Coords=[COUNTRY].[POL]&amp;ShowOnWeb=true&amp;Lang=en"/>
    <hyperlink ref="E86" r:id="rId166" tooltip="Click once to display linked information. Click and hold to select this cell." display="http://stats.oecd.org/OECDStat_Metadata/ShowMetadata.ashx?Dataset=LFS_D&amp;Coords=[SERIES].[E],[SEX].[WOMEN],[AGE].[1564],[FREQUENCY].[A],[COUNTRY].[POL],[TIME].[1992]&amp;ShowOnWeb=true"/>
    <hyperlink ref="L86" r:id="rId167" tooltip="Click once to display linked information. Click and hold to select this cell." display="http://stats.oecd.org/OECDStat_Metadata/ShowMetadata.ashx?Dataset=LFS_D&amp;Coords=[SERIES].[E],[SEX].[WOMEN],[AGE].[1564],[FREQUENCY].[A],[COUNTRY].[POL],[TIME].[1999]&amp;ShowOnWeb=true"/>
    <hyperlink ref="M86" r:id="rId168" tooltip="Click once to display linked information. Click and hold to select this cell." display="http://stats.oecd.org/OECDStat_Metadata/ShowMetadata.ashx?Dataset=LFS_D&amp;Coords=[SERIES].[E],[SEX].[WOMEN],[AGE].[1564],[FREQUENCY].[A],[COUNTRY].[POL],[TIME].[2000]&amp;ShowOnWeb=true"/>
    <hyperlink ref="O86" r:id="rId169" tooltip="Click once to display linked information. Click and hold to select this cell." display="http://stats.oecd.org/OECDStat_Metadata/ShowMetadata.ashx?Dataset=LFS_D&amp;Coords=[SERIES].[E],[SEX].[WOMEN],[AGE].[1564],[FREQUENCY].[A],[COUNTRY].[POL],[TIME].[2002]&amp;ShowOnWeb=true"/>
    <hyperlink ref="A87" r:id="rId170" tooltip="Click once to display linked information. Click and hold to select this cell." display="http://stats.oecd.org/OECDStat_Metadata/ShowMetadata.ashx?Dataset=LFS_D&amp;Coords=[COUNTRY].[PRT]&amp;ShowOnWeb=true&amp;Lang=en"/>
    <hyperlink ref="D87" r:id="rId171" tooltip="Click once to display linked information. Click and hold to select this cell." display="http://stats.oecd.org/OECDStat_Metadata/ShowMetadata.ashx?Dataset=LFS_D&amp;Coords=[SERIES].[E],[SEX].[WOMEN],[AGE].[1564],[FREQUENCY].[A],[COUNTRY].[PRT],[TIME].[1991]&amp;ShowOnWeb=true"/>
    <hyperlink ref="J87" r:id="rId172" tooltip="Click once to display linked information. Click and hold to select this cell." display="http://stats.oecd.org/OECDStat_Metadata/ShowMetadata.ashx?Dataset=LFS_D&amp;Coords=[SERIES].[E],[SEX].[WOMEN],[AGE].[1564],[FREQUENCY].[A],[COUNTRY].[PRT],[TIME].[1997]&amp;ShowOnWeb=true"/>
    <hyperlink ref="K87" r:id="rId173" tooltip="Click once to display linked information. Click and hold to select this cell." display="http://stats.oecd.org/OECDStat_Metadata/ShowMetadata.ashx?Dataset=LFS_D&amp;Coords=[SERIES].[E],[SEX].[WOMEN],[AGE].[1564],[FREQUENCY].[A],[COUNTRY].[PRT],[TIME].[1998]&amp;ShowOnWeb=true"/>
    <hyperlink ref="A88" r:id="rId174" tooltip="Click once to display linked information. Click and hold to select this cell." display="http://stats.oecd.org/OECDStat_Metadata/ShowMetadata.ashx?Dataset=LFS_D&amp;Coords=[COUNTRY].[SVK]&amp;ShowOnWeb=true&amp;Lang=en"/>
    <hyperlink ref="J88" r:id="rId175" tooltip="Click once to display linked information. Click and hold to select this cell." display="http://stats.oecd.org/OECDStat_Metadata/ShowMetadata.ashx?Dataset=LFS_D&amp;Coords=[SERIES].[E],[SEX].[WOMEN],[AGE].[1564],[FREQUENCY].[A],[COUNTRY].[SVK],[TIME].[1997]&amp;ShowOnWeb=true"/>
    <hyperlink ref="L88" r:id="rId176" tooltip="Click once to display linked information. Click and hold to select this cell." display="http://stats.oecd.org/OECDStat_Metadata/ShowMetadata.ashx?Dataset=LFS_D&amp;Coords=[SERIES].[E],[SEX].[WOMEN],[AGE].[1564],[FREQUENCY].[A],[COUNTRY].[SVK],[TIME].[1999]&amp;ShowOnWeb=true"/>
    <hyperlink ref="O88" r:id="rId177" tooltip="Click once to display linked information. Click and hold to select this cell." display="http://stats.oecd.org/OECDStat_Metadata/ShowMetadata.ashx?Dataset=LFS_D&amp;Coords=[SERIES].[E],[SEX].[WOMEN],[AGE].[1564],[FREQUENCY].[A],[COUNTRY].[SVK],[TIME].[2002]&amp;ShowOnWeb=true"/>
    <hyperlink ref="A90" r:id="rId178" tooltip="Click once to display linked information. Click and hold to select this cell." display="http://stats.oecd.org/OECDStat_Metadata/ShowMetadata.ashx?Dataset=LFS_D&amp;Coords=[COUNTRY].[ESP]&amp;ShowOnWeb=true&amp;Lang=en"/>
    <hyperlink ref="D90" r:id="rId179" tooltip="Click once to display linked information. Click and hold to select this cell." display="http://stats.oecd.org/OECDStat_Metadata/ShowMetadata.ashx?Dataset=LFS_D&amp;Coords=[SERIES].[E],[SEX].[WOMEN],[AGE].[1564],[FREQUENCY].[A],[COUNTRY].[ESP],[TIME].[1991]&amp;ShowOnWeb=true"/>
    <hyperlink ref="H90" r:id="rId180" tooltip="Click once to display linked information. Click and hold to select this cell." display="http://stats.oecd.org/OECDStat_Metadata/ShowMetadata.ashx?Dataset=LFS_D&amp;Coords=[SERIES].[E],[SEX].[WOMEN],[AGE].[1564],[FREQUENCY].[A],[COUNTRY].[ESP],[TIME].[1995]&amp;ShowOnWeb=true"/>
    <hyperlink ref="K90" r:id="rId181" tooltip="Click once to display linked information. Click and hold to select this cell." display="http://stats.oecd.org/OECDStat_Metadata/ShowMetadata.ashx?Dataset=LFS_D&amp;Coords=[SERIES].[E],[SEX].[WOMEN],[AGE].[1564],[FREQUENCY].[A],[COUNTRY].[ESP],[TIME].[1998]&amp;ShowOnWeb=true"/>
    <hyperlink ref="L90" r:id="rId182" tooltip="Click once to display linked information. Click and hold to select this cell." display="http://stats.oecd.org/OECDStat_Metadata/ShowMetadata.ashx?Dataset=LFS_D&amp;Coords=[SERIES].[E],[SEX].[WOMEN],[AGE].[1564],[FREQUENCY].[A],[COUNTRY].[ESP],[TIME].[1999]&amp;ShowOnWeb=true"/>
    <hyperlink ref="M90" r:id="rId183" tooltip="Click once to display linked information. Click and hold to select this cell." display="http://stats.oecd.org/OECDStat_Metadata/ShowMetadata.ashx?Dataset=LFS_D&amp;Coords=[SERIES].[E],[SEX].[WOMEN],[AGE].[1564],[FREQUENCY].[A],[COUNTRY].[ESP],[TIME].[2000]&amp;ShowOnWeb=true"/>
    <hyperlink ref="Q90" r:id="rId184" tooltip="Click once to display linked information. Click and hold to select this cell." display="http://stats.oecd.org/OECDStat_Metadata/ShowMetadata.ashx?Dataset=LFS_D&amp;Coords=[SERIES].[E],[SEX].[WOMEN],[AGE].[1564],[FREQUENCY].[A],[COUNTRY].[ESP],[TIME].[2004]&amp;ShowOnWeb=true"/>
    <hyperlink ref="U90" r:id="rId185" tooltip="Click once to display linked information. Click and hold to select this cell." display="http://stats.oecd.org/OECDStat_Metadata/ShowMetadata.ashx?Dataset=LFS_D&amp;Coords=[SERIES].[E],[SEX].[WOMEN],[AGE].[1564],[FREQUENCY].[A],[COUNTRY].[ESP],[TIME].[2008]&amp;ShowOnWeb=true"/>
    <hyperlink ref="V90" r:id="rId186" tooltip="Click once to display linked information. Click and hold to select this cell." display="http://stats.oecd.org/OECDStat_Metadata/ShowMetadata.ashx?Dataset=LFS_D&amp;Coords=[SERIES].[E],[SEX].[WOMEN],[AGE].[1564],[FREQUENCY].[A],[COUNTRY].[ESP],[TIME].[2009]&amp;ShowOnWeb=true"/>
    <hyperlink ref="A91" r:id="rId187" tooltip="Click once to display linked information. Click and hold to select this cell." display="http://stats.oecd.org/OECDStat_Metadata/ShowMetadata.ashx?Dataset=LFS_D&amp;Coords=[COUNTRY].[SWE]&amp;ShowOnWeb=true&amp;Lang=en"/>
    <hyperlink ref="F91" r:id="rId188" tooltip="Click once to display linked information. Click and hold to select this cell." display="http://stats.oecd.org/OECDStat_Metadata/ShowMetadata.ashx?Dataset=LFS_D&amp;Coords=[SERIES].[E],[SEX].[WOMEN],[AGE].[1564],[FREQUENCY].[A],[COUNTRY].[SWE],[TIME].[1993]&amp;ShowOnWeb=true"/>
    <hyperlink ref="Q91" r:id="rId189" tooltip="Click once to display linked information. Click and hold to select this cell." display="http://stats.oecd.org/OECDStat_Metadata/ShowMetadata.ashx?Dataset=LFS_D&amp;Coords=[SERIES].[E],[SEX].[WOMEN],[AGE].[1564],[FREQUENCY].[A],[COUNTRY].[SWE],[TIME].[2004]&amp;ShowOnWeb=true"/>
    <hyperlink ref="A92" r:id="rId190" tooltip="Click once to display linked information. Click and hold to select this cell." display="http://stats.oecd.org/OECDStat_Metadata/ShowMetadata.ashx?Dataset=LFS_D&amp;Coords=[COUNTRY].[CHE]&amp;ShowOnWeb=true&amp;Lang=en"/>
    <hyperlink ref="A93" r:id="rId191" tooltip="Click once to display linked information. Click and hold to select this cell." display="http://stats.oecd.org/OECDStat_Metadata/ShowMetadata.ashx?Dataset=LFS_D&amp;Coords=[COUNTRY].[TUR]&amp;ShowOnWeb=true&amp;Lang=en"/>
    <hyperlink ref="M93" r:id="rId192" tooltip="Click once to display linked information. Click and hold to select this cell." display="http://stats.oecd.org/OECDStat_Metadata/ShowMetadata.ashx?Dataset=LFS_D&amp;Coords=[SERIES].[E],[SEX].[WOMEN],[AGE].[1564],[FREQUENCY].[A],[COUNTRY].[TUR],[TIME].[2000]&amp;ShowOnWeb=true"/>
    <hyperlink ref="A94" r:id="rId193" tooltip="Click once to display linked information. Click and hold to select this cell." display="http://stats.oecd.org/OECDStat_Metadata/ShowMetadata.ashx?Dataset=LFS_D&amp;Coords=[COUNTRY].[GBR]&amp;ShowOnWeb=true&amp;Lang=en"/>
    <hyperlink ref="F94" r:id="rId194" tooltip="Click once to display linked information. Click and hold to select this cell." display="http://stats.oecd.org/OECDStat_Metadata/ShowMetadata.ashx?Dataset=LFS_D&amp;Coords=[SERIES].[E],[SEX].[WOMEN],[AGE].[1564],[FREQUENCY].[A],[COUNTRY].[GBR],[TIME].[1993]&amp;ShowOnWeb=true"/>
    <hyperlink ref="A95" r:id="rId195" tooltip="Click once to display linked information. Click and hold to select this cell." display="http://stats.oecd.org/OECDStat_Metadata/ShowMetadata.ashx?Dataset=LFS_D&amp;Coords=[COUNTRY].[USA]&amp;ShowOnWeb=true&amp;Lang=en"/>
    <hyperlink ref="G95" r:id="rId196" tooltip="Click once to display linked information. Click and hold to select this cell." display="http://stats.oecd.org/OECDStat_Metadata/ShowMetadata.ashx?Dataset=LFS_D&amp;Coords=[SERIES].[E],[SEX].[WOMEN],[AGE].[1564],[FREQUENCY].[A],[COUNTRY].[USA],[TIME].[1994]&amp;ShowOnWeb=true"/>
    <hyperlink ref="M95" r:id="rId197" tooltip="Click once to display linked information. Click and hold to select this cell." display="http://stats.oecd.org/OECDStat_Metadata/ShowMetadata.ashx?Dataset=LFS_D&amp;Coords=[SERIES].[E],[SEX].[WOMEN],[AGE].[1564],[FREQUENCY].[A],[COUNTRY].[USA],[TIME].[2000]&amp;ShowOnWeb=true"/>
    <hyperlink ref="A96" r:id="rId198" tooltip="Click once to display linked information. Click and hold to select this cell." display="http://stats.oecd.org/OECDStat_Metadata/ShowMetadata.ashx?Dataset=LFS_D&amp;Coords=[COUNTRY].[OECD]&amp;ShowOnWeb=true&amp;Lang=en"/>
    <hyperlink ref="A100" r:id="rId199" tooltip="Click once to display linked information. Click and hold to select this cell." display="http://stats.oecd.org/"/>
    <hyperlink ref="A103" r:id="rId200" tooltip="Click once to display linked information. Click and hold to select this cell." display="http://stats.oecd.org/OECDStat_Metadata/ShowMetadata.ashx?Dataset=LFS_D&amp;ShowOnWeb=true&amp;Lang=en"/>
    <hyperlink ref="A111" r:id="rId201" tooltip="Click once to display linked information. Click and hold to select this cell." display="http://stats.oecd.org/OECDStat_Metadata/ShowMetadata.ashx?Dataset=LFS_D&amp;Coords=[COUNTRY].[AUS]&amp;ShowOnWeb=true&amp;Lang=en"/>
    <hyperlink ref="N111" r:id="rId202" tooltip="Click once to display linked information. Click and hold to select this cell." display="http://stats.oecd.org/OECDStat_Metadata/ShowMetadata.ashx?Dataset=LFS_D&amp;Coords=[SERIES].[E],[SEX].[MW],[AGE].[1564],[FREQUENCY].[A],[COUNTRY].[AUS],[TIME].[2001]&amp;ShowOnWeb=true"/>
    <hyperlink ref="A112" r:id="rId203" tooltip="Click once to display linked information. Click and hold to select this cell." display="http://stats.oecd.org/OECDStat_Metadata/ShowMetadata.ashx?Dataset=LFS_D&amp;Coords=[COUNTRY].[AUT]&amp;ShowOnWeb=true&amp;Lang=en"/>
    <hyperlink ref="L112" r:id="rId204" tooltip="Click once to display linked information. Click and hold to select this cell." display="http://stats.oecd.org/OECDStat_Metadata/ShowMetadata.ashx?Dataset=LFS_D&amp;Coords=[SERIES].[E],[SEX].[MW],[AGE].[1564],[FREQUENCY].[A],[COUNTRY].[AUT],[TIME].[1999]&amp;ShowOnWeb=true"/>
    <hyperlink ref="M112" r:id="rId205" tooltip="Click once to display linked information. Click and hold to select this cell." display="http://stats.oecd.org/OECDStat_Metadata/ShowMetadata.ashx?Dataset=LFS_D&amp;Coords=[SERIES].[E],[SEX].[MW],[AGE].[1564],[FREQUENCY].[A],[COUNTRY].[AUT],[TIME].[2000]&amp;ShowOnWeb=true"/>
    <hyperlink ref="P112" r:id="rId206" tooltip="Click once to display linked information. Click and hold to select this cell." display="http://stats.oecd.org/OECDStat_Metadata/ShowMetadata.ashx?Dataset=LFS_D&amp;Coords=[SERIES].[E],[SEX].[MW],[AGE].[1564],[FREQUENCY].[A],[COUNTRY].[AUT],[TIME].[2003]&amp;ShowOnWeb=true"/>
    <hyperlink ref="A113" r:id="rId207" tooltip="Click once to display linked information. Click and hold to select this cell." display="http://stats.oecd.org/OECDStat_Metadata/ShowMetadata.ashx?Dataset=LFS_D&amp;Coords=[COUNTRY].[BEL]&amp;ShowOnWeb=true&amp;Lang=en"/>
    <hyperlink ref="E113" r:id="rId208" tooltip="Click once to display linked information. Click and hold to select this cell." display="http://stats.oecd.org/OECDStat_Metadata/ShowMetadata.ashx?Dataset=LFS_D&amp;Coords=[SERIES].[E],[SEX].[MW],[AGE].[1564],[FREQUENCY].[A],[COUNTRY].[BEL],[TIME].[1992]&amp;ShowOnWeb=true"/>
    <hyperlink ref="K113" r:id="rId209" tooltip="Click once to display linked information. Click and hold to select this cell." display="http://stats.oecd.org/OECDStat_Metadata/ShowMetadata.ashx?Dataset=LFS_D&amp;Coords=[SERIES].[E],[SEX].[MW],[AGE].[1564],[FREQUENCY].[A],[COUNTRY].[BEL],[TIME].[1998]&amp;ShowOnWeb=true"/>
    <hyperlink ref="L113" r:id="rId210" tooltip="Click once to display linked information. Click and hold to select this cell." display="http://stats.oecd.org/OECDStat_Metadata/ShowMetadata.ashx?Dataset=LFS_D&amp;Coords=[SERIES].[E],[SEX].[MW],[AGE].[1564],[FREQUENCY].[A],[COUNTRY].[BEL],[TIME].[1999]&amp;ShowOnWeb=true"/>
    <hyperlink ref="A114" r:id="rId211" tooltip="Click once to display linked information. Click and hold to select this cell." display="http://stats.oecd.org/OECDStat_Metadata/ShowMetadata.ashx?Dataset=LFS_D&amp;Coords=[COUNTRY].[CAN]&amp;ShowOnWeb=true&amp;Lang=en"/>
    <hyperlink ref="A115" r:id="rId212" tooltip="Click once to display linked information. Click and hold to select this cell." display="http://stats.oecd.org/OECDStat_Metadata/ShowMetadata.ashx?Dataset=LFS_D&amp;Coords=[COUNTRY].[CHL]&amp;ShowOnWeb=true&amp;Lang=en"/>
    <hyperlink ref="A116" r:id="rId213" tooltip="Click once to display linked information. Click and hold to select this cell." display="http://stats.oecd.org/OECDStat_Metadata/ShowMetadata.ashx?Dataset=LFS_D&amp;Coords=[COUNTRY].[CZE]&amp;ShowOnWeb=true&amp;Lang=en"/>
    <hyperlink ref="I116" r:id="rId214" tooltip="Click once to display linked information. Click and hold to select this cell." display="http://stats.oecd.org/OECDStat_Metadata/ShowMetadata.ashx?Dataset=LFS_D&amp;Coords=[SERIES].[E],[SEX].[MW],[AGE].[1564],[FREQUENCY].[A],[COUNTRY].[CZE],[TIME].[1996]&amp;ShowOnWeb=true"/>
    <hyperlink ref="J116" r:id="rId215" tooltip="Click once to display linked information. Click and hold to select this cell." display="http://stats.oecd.org/OECDStat_Metadata/ShowMetadata.ashx?Dataset=LFS_D&amp;Coords=[SERIES].[E],[SEX].[MW],[AGE].[1564],[FREQUENCY].[A],[COUNTRY].[CZE],[TIME].[1997]&amp;ShowOnWeb=true"/>
    <hyperlink ref="A117" r:id="rId216" tooltip="Click once to display linked information. Click and hold to select this cell." display="http://stats.oecd.org/OECDStat_Metadata/ShowMetadata.ashx?Dataset=LFS_D&amp;Coords=[COUNTRY].[DNK]&amp;ShowOnWeb=true&amp;Lang=en"/>
    <hyperlink ref="E117" r:id="rId217" tooltip="Click once to display linked information. Click and hold to select this cell." display="http://stats.oecd.org/OECDStat_Metadata/ShowMetadata.ashx?Dataset=LFS_D&amp;Coords=[SERIES].[E],[SEX].[MW],[AGE].[1564],[FREQUENCY].[A],[COUNTRY].[DNK],[TIME].[1992]&amp;ShowOnWeb=true"/>
    <hyperlink ref="A118" r:id="rId218" tooltip="Click once to display linked information. Click and hold to select this cell." display="http://stats.oecd.org/OECDStat_Metadata/ShowMetadata.ashx?Dataset=LFS_D&amp;Coords=[COUNTRY].[EST]&amp;ShowOnWeb=true&amp;Lang=en"/>
    <hyperlink ref="J118" r:id="rId219" tooltip="Click once to display linked information. Click and hold to select this cell." display="http://stats.oecd.org/OECDStat_Metadata/ShowMetadata.ashx?Dataset=LFS_D&amp;Coords=[SERIES].[E],[SEX].[MW],[AGE].[1564],[FREQUENCY].[A],[COUNTRY].[EST],[TIME].[1997]&amp;ShowOnWeb=true"/>
    <hyperlink ref="M118" r:id="rId220" tooltip="Click once to display linked information. Click and hold to select this cell." display="http://stats.oecd.org/OECDStat_Metadata/ShowMetadata.ashx?Dataset=LFS_D&amp;Coords=[SERIES].[E],[SEX].[MW],[AGE].[1564],[FREQUENCY].[A],[COUNTRY].[EST],[TIME].[2000]&amp;ShowOnWeb=true"/>
    <hyperlink ref="A119" r:id="rId221" tooltip="Click once to display linked information. Click and hold to select this cell." display="http://stats.oecd.org/OECDStat_Metadata/ShowMetadata.ashx?Dataset=LFS_D&amp;Coords=[COUNTRY].[FIN]&amp;ShowOnWeb=true&amp;Lang=en"/>
    <hyperlink ref="L119" r:id="rId222" tooltip="Click once to display linked information. Click and hold to select this cell." display="http://stats.oecd.org/OECDStat_Metadata/ShowMetadata.ashx?Dataset=LFS_D&amp;Coords=[SERIES].[E],[SEX].[MW],[AGE].[1564],[FREQUENCY].[A],[COUNTRY].[FIN],[TIME].[1999]&amp;ShowOnWeb=true"/>
    <hyperlink ref="A120" r:id="rId223" tooltip="Click once to display linked information. Click and hold to select this cell." display="http://stats.oecd.org/OECDStat_Metadata/ShowMetadata.ashx?Dataset=LFS_D&amp;Coords=[COUNTRY].[FRA]&amp;ShowOnWeb=true&amp;Lang=en"/>
    <hyperlink ref="O120" r:id="rId224" tooltip="Click once to display linked information. Click and hold to select this cell." display="http://stats.oecd.org/OECDStat_Metadata/ShowMetadata.ashx?Dataset=LFS_D&amp;Coords=[SERIES].[E],[SEX].[MW],[AGE].[1564],[FREQUENCY].[A],[COUNTRY].[FRA],[TIME].[2002]&amp;ShowOnWeb=true"/>
    <hyperlink ref="A121" r:id="rId225" tooltip="Click once to display linked information. Click and hold to select this cell." display="http://stats.oecd.org/OECDStat_Metadata/ShowMetadata.ashx?Dataset=LFS_D&amp;Coords=[COUNTRY].[DEU]&amp;ShowOnWeb=true&amp;Lang=en"/>
    <hyperlink ref="D121" r:id="rId226" tooltip="Click once to display linked information. Click and hold to select this cell." display="http://stats.oecd.org/OECDStat_Metadata/ShowMetadata.ashx?Dataset=LFS_D&amp;Coords=[SERIES].[E],[SEX].[MW],[AGE].[1564],[FREQUENCY].[A],[COUNTRY].[DEU],[TIME].[1991]&amp;ShowOnWeb=true"/>
    <hyperlink ref="K121" r:id="rId227" tooltip="Click once to display linked information. Click and hold to select this cell." display="http://stats.oecd.org/OECDStat_Metadata/ShowMetadata.ashx?Dataset=LFS_D&amp;Coords=[SERIES].[E],[SEX].[MW],[AGE].[1564],[FREQUENCY].[A],[COUNTRY].[DEU],[TIME].[1998]&amp;ShowOnWeb=true"/>
    <hyperlink ref="Q121" r:id="rId228" tooltip="Click once to display linked information. Click and hold to select this cell." display="http://stats.oecd.org/OECDStat_Metadata/ShowMetadata.ashx?Dataset=LFS_D&amp;Coords=[SERIES].[E],[SEX].[MW],[AGE].[1564],[FREQUENCY].[A],[COUNTRY].[DEU],[TIME].[2004]&amp;ShowOnWeb=true"/>
    <hyperlink ref="W121" r:id="rId229" tooltip="Click once to display linked information. Click and hold to select this cell." display="http://stats.oecd.org/OECDStat_Metadata/ShowMetadata.ashx?Dataset=LFS_D&amp;Coords=[SERIES].[E],[SEX].[MW],[AGE].[1564],[FREQUENCY].[A],[COUNTRY].[DEU],[TIME].[2010]&amp;ShowOnWeb=true"/>
    <hyperlink ref="A122" r:id="rId230" tooltip="Click once to display linked information. Click and hold to select this cell." display="http://stats.oecd.org/OECDStat_Metadata/ShowMetadata.ashx?Dataset=LFS_D&amp;Coords=[COUNTRY].[GRC]&amp;ShowOnWeb=true&amp;Lang=en"/>
    <hyperlink ref="E122" r:id="rId231" tooltip="Click once to display linked information. Click and hold to select this cell." display="http://stats.oecd.org/OECDStat_Metadata/ShowMetadata.ashx?Dataset=LFS_D&amp;Coords=[SERIES].[E],[SEX].[MW],[AGE].[1564],[FREQUENCY].[A],[COUNTRY].[GRC],[TIME].[1992]&amp;ShowOnWeb=true"/>
    <hyperlink ref="J122" r:id="rId232" tooltip="Click once to display linked information. Click and hold to select this cell." display="http://stats.oecd.org/OECDStat_Metadata/ShowMetadata.ashx?Dataset=LFS_D&amp;Coords=[SERIES].[E],[SEX].[MW],[AGE].[1564],[FREQUENCY].[A],[COUNTRY].[GRC],[TIME].[1997]&amp;ShowOnWeb=true"/>
    <hyperlink ref="A123" r:id="rId233" tooltip="Click once to display linked information. Click and hold to select this cell." display="http://stats.oecd.org/OECDStat_Metadata/ShowMetadata.ashx?Dataset=LFS_D&amp;Coords=[COUNTRY].[HUN]&amp;ShowOnWeb=true&amp;Lang=en"/>
    <hyperlink ref="G123" r:id="rId234" tooltip="Click once to display linked information. Click and hold to select this cell." display="http://stats.oecd.org/OECDStat_Metadata/ShowMetadata.ashx?Dataset=LFS_D&amp;Coords=[SERIES].[E],[SEX].[MW],[AGE].[1564],[FREQUENCY].[A],[COUNTRY].[HUN],[TIME].[1994]&amp;ShowOnWeb=true"/>
    <hyperlink ref="O123" r:id="rId235" tooltip="Click once to display linked information. Click and hold to select this cell." display="http://stats.oecd.org/OECDStat_Metadata/ShowMetadata.ashx?Dataset=LFS_D&amp;Coords=[SERIES].[E],[SEX].[MW],[AGE].[1564],[FREQUENCY].[A],[COUNTRY].[HUN],[TIME].[2002]&amp;ShowOnWeb=true"/>
    <hyperlink ref="A124" r:id="rId236" tooltip="Click once to display linked information. Click and hold to select this cell." display="http://stats.oecd.org/OECDStat_Metadata/ShowMetadata.ashx?Dataset=LFS_D&amp;Coords=[COUNTRY].[ISL]&amp;ShowOnWeb=true&amp;Lang=en"/>
    <hyperlink ref="D124" r:id="rId237" tooltip="Click once to display linked information. Click and hold to select this cell." display="http://stats.oecd.org/OECDStat_Metadata/ShowMetadata.ashx?Dataset=LFS_D&amp;Coords=[SERIES].[E],[SEX].[MW],[AGE].[1564],[FREQUENCY].[A],[COUNTRY].[ISL],[TIME].[1991]&amp;ShowOnWeb=true"/>
    <hyperlink ref="P124" r:id="rId238" tooltip="Click once to display linked information. Click and hold to select this cell." display="http://stats.oecd.org/OECDStat_Metadata/ShowMetadata.ashx?Dataset=LFS_D&amp;Coords=[SERIES].[E],[SEX].[MW],[AGE].[1564],[FREQUENCY].[A],[COUNTRY].[ISL],[TIME].[2003]&amp;ShowOnWeb=true"/>
    <hyperlink ref="A125" r:id="rId239" tooltip="Click once to display linked information. Click and hold to select this cell." display="http://stats.oecd.org/OECDStat_Metadata/ShowMetadata.ashx?Dataset=LFS_D&amp;Coords=[COUNTRY].[IRL]&amp;ShowOnWeb=true&amp;Lang=en"/>
    <hyperlink ref="J125" r:id="rId240" tooltip="Click once to display linked information. Click and hold to select this cell." display="http://stats.oecd.org/OECDStat_Metadata/ShowMetadata.ashx?Dataset=LFS_D&amp;Coords=[SERIES].[E],[SEX].[MW],[AGE].[1564],[FREQUENCY].[A],[COUNTRY].[IRL],[TIME].[1997]&amp;ShowOnWeb=true"/>
    <hyperlink ref="K125" r:id="rId241" tooltip="Click once to display linked information. Click and hold to select this cell." display="http://stats.oecd.org/OECDStat_Metadata/ShowMetadata.ashx?Dataset=LFS_D&amp;Coords=[SERIES].[E],[SEX].[MW],[AGE].[1564],[FREQUENCY].[A],[COUNTRY].[IRL],[TIME].[1998]&amp;ShowOnWeb=true"/>
    <hyperlink ref="A126" r:id="rId242" tooltip="Click once to display linked information. Click and hold to select this cell." display="http://stats.oecd.org/OECDStat_Metadata/ShowMetadata.ashx?Dataset=LFS_D&amp;Coords=[COUNTRY].[ISR]&amp;ShowOnWeb=true&amp;Lang=en"/>
    <hyperlink ref="A127" r:id="rId243" tooltip="Click once to display linked information. Click and hold to select this cell." display="http://stats.oecd.org/OECDStat_Metadata/ShowMetadata.ashx?Dataset=LFS_D&amp;Coords=[COUNTRY].[ITA]&amp;ShowOnWeb=true&amp;Lang=en"/>
    <hyperlink ref="F127" r:id="rId244" tooltip="Click once to display linked information. Click and hold to select this cell." display="http://stats.oecd.org/OECDStat_Metadata/ShowMetadata.ashx?Dataset=LFS_D&amp;Coords=[SERIES].[E],[SEX].[MW],[AGE].[1564],[FREQUENCY].[A],[COUNTRY].[ITA],[TIME].[1993]&amp;ShowOnWeb=true"/>
    <hyperlink ref="P127" r:id="rId245" tooltip="Click once to display linked information. Click and hold to select this cell." display="http://stats.oecd.org/OECDStat_Metadata/ShowMetadata.ashx?Dataset=LFS_D&amp;Coords=[SERIES].[E],[SEX].[MW],[AGE].[1564],[FREQUENCY].[A],[COUNTRY].[ITA],[TIME].[2003]&amp;ShowOnWeb=true"/>
    <hyperlink ref="Q127" r:id="rId246" tooltip="Click once to display linked information. Click and hold to select this cell." display="http://stats.oecd.org/OECDStat_Metadata/ShowMetadata.ashx?Dataset=LFS_D&amp;Coords=[SERIES].[E],[SEX].[MW],[AGE].[1564],[FREQUENCY].[A],[COUNTRY].[ITA],[TIME].[2004]&amp;ShowOnWeb=true"/>
    <hyperlink ref="A128" r:id="rId247" tooltip="Click once to display linked information. Click and hold to select this cell." display="http://stats.oecd.org/OECDStat_Metadata/ShowMetadata.ashx?Dataset=LFS_D&amp;Coords=[COUNTRY].[JPN]&amp;ShowOnWeb=true&amp;Lang=en"/>
    <hyperlink ref="A129" r:id="rId248" tooltip="Click once to display linked information. Click and hold to select this cell." display="http://stats.oecd.org/OECDStat_Metadata/ShowMetadata.ashx?Dataset=LFS_D&amp;Coords=[COUNTRY].[KOR]&amp;ShowOnWeb=true&amp;Lang=en"/>
    <hyperlink ref="L129" r:id="rId249" tooltip="Click once to display linked information. Click and hold to select this cell." display="http://stats.oecd.org/OECDStat_Metadata/ShowMetadata.ashx?Dataset=LFS_D&amp;Coords=[SERIES].[E],[SEX].[MW],[AGE].[1564],[FREQUENCY].[A],[COUNTRY].[KOR],[TIME].[1999]&amp;ShowOnWeb=true"/>
    <hyperlink ref="R129" r:id="rId250" tooltip="Click once to display linked information. Click and hold to select this cell." display="http://stats.oecd.org/OECDStat_Metadata/ShowMetadata.ashx?Dataset=LFS_D&amp;Coords=[SERIES].[E],[SEX].[MW],[AGE].[1564],[FREQUENCY].[A],[COUNTRY].[KOR],[TIME].[2005]&amp;ShowOnWeb=true"/>
    <hyperlink ref="A131" r:id="rId251" tooltip="Click once to display linked information. Click and hold to select this cell." display="http://stats.oecd.org/OECDStat_Metadata/ShowMetadata.ashx?Dataset=LFS_D&amp;Coords=[COUNTRY].[LUX]&amp;ShowOnWeb=true&amp;Lang=en"/>
    <hyperlink ref="E131" r:id="rId252" tooltip="Click once to display linked information. Click and hold to select this cell." display="http://stats.oecd.org/OECDStat_Metadata/ShowMetadata.ashx?Dataset=LFS_D&amp;Coords=[SERIES].[E],[SEX].[MW],[AGE].[1564],[FREQUENCY].[A],[COUNTRY].[LUX],[TIME].[1992]&amp;ShowOnWeb=true"/>
    <hyperlink ref="O131" r:id="rId253" tooltip="Click once to display linked information. Click and hold to select this cell." display="http://stats.oecd.org/OECDStat_Metadata/ShowMetadata.ashx?Dataset=LFS_D&amp;Coords=[SERIES].[E],[SEX].[MW],[AGE].[1564],[FREQUENCY].[A],[COUNTRY].[LUX],[TIME].[2002]&amp;ShowOnWeb=true"/>
    <hyperlink ref="P131" r:id="rId254" tooltip="Click once to display linked information. Click and hold to select this cell." display="http://stats.oecd.org/OECDStat_Metadata/ShowMetadata.ashx?Dataset=LFS_D&amp;Coords=[SERIES].[E],[SEX].[MW],[AGE].[1564],[FREQUENCY].[A],[COUNTRY].[LUX],[TIME].[2003]&amp;ShowOnWeb=true"/>
    <hyperlink ref="A132" r:id="rId255" tooltip="Click once to display linked information. Click and hold to select this cell." display="http://stats.oecd.org/OECDStat_Metadata/ShowMetadata.ashx?Dataset=LFS_D&amp;Coords=[COUNTRY].[MEX]&amp;ShowOnWeb=true&amp;Lang=en"/>
    <hyperlink ref="E132" r:id="rId256" tooltip="Click once to display linked information. Click and hold to select this cell." display="http://stats.oecd.org/OECDStat_Metadata/ShowMetadata.ashx?Dataset=LFS_D&amp;Coords=[SERIES].[E],[SEX].[MW],[AGE].[1564],[FREQUENCY].[A],[COUNTRY].[MEX],[TIME].[1992]&amp;ShowOnWeb=true"/>
    <hyperlink ref="G132" r:id="rId257" tooltip="Click once to display linked information. Click and hold to select this cell." display="http://stats.oecd.org/OECDStat_Metadata/ShowMetadata.ashx?Dataset=LFS_D&amp;Coords=[SERIES].[E],[SEX].[MW],[AGE].[1564],[FREQUENCY].[A],[COUNTRY].[MEX],[TIME].[1994]&amp;ShowOnWeb=true"/>
    <hyperlink ref="M132" r:id="rId258" tooltip="Click once to display linked information. Click and hold to select this cell." display="http://stats.oecd.org/OECDStat_Metadata/ShowMetadata.ashx?Dataset=LFS_D&amp;Coords=[SERIES].[E],[SEX].[MW],[AGE].[1564],[FREQUENCY].[A],[COUNTRY].[MEX],[TIME].[2000]&amp;ShowOnWeb=true"/>
    <hyperlink ref="A133" r:id="rId259" tooltip="Click once to display linked information. Click and hold to select this cell." display="http://stats.oecd.org/OECDStat_Metadata/ShowMetadata.ashx?Dataset=LFS_D&amp;Coords=[COUNTRY].[NLD]&amp;ShowOnWeb=true&amp;Lang=en"/>
    <hyperlink ref="A134" r:id="rId260" tooltip="Click once to display linked information. Click and hold to select this cell." display="http://stats.oecd.org/OECDStat_Metadata/ShowMetadata.ashx?Dataset=LFS_D&amp;Coords=[COUNTRY].[NZL]&amp;ShowOnWeb=true&amp;Lang=en"/>
    <hyperlink ref="K134" r:id="rId261" tooltip="Click once to display linked information. Click and hold to select this cell." display="http://stats.oecd.org/OECDStat_Metadata/ShowMetadata.ashx?Dataset=LFS_D&amp;Coords=[SERIES].[E],[SEX].[MW],[AGE].[1564],[FREQUENCY].[A],[COUNTRY].[NZL],[TIME].[1998]&amp;ShowOnWeb=true"/>
    <hyperlink ref="A135" r:id="rId262" tooltip="Click once to display linked information. Click and hold to select this cell." display="http://stats.oecd.org/OECDStat_Metadata/ShowMetadata.ashx?Dataset=LFS_D&amp;Coords=[COUNTRY].[NOR]&amp;ShowOnWeb=true&amp;Lang=en"/>
    <hyperlink ref="H135" r:id="rId263" tooltip="Click once to display linked information. Click and hold to select this cell." display="http://stats.oecd.org/OECDStat_Metadata/ShowMetadata.ashx?Dataset=LFS_D&amp;Coords=[SERIES].[E],[SEX].[MW],[AGE].[1564],[FREQUENCY].[A],[COUNTRY].[NOR],[TIME].[1995]&amp;ShowOnWeb=true"/>
    <hyperlink ref="I135" r:id="rId264" tooltip="Click once to display linked information. Click and hold to select this cell." display="http://stats.oecd.org/OECDStat_Metadata/ShowMetadata.ashx?Dataset=LFS_D&amp;Coords=[SERIES].[E],[SEX].[MW],[AGE].[1564],[FREQUENCY].[A],[COUNTRY].[NOR],[TIME].[1996]&amp;ShowOnWeb=true"/>
    <hyperlink ref="A136" r:id="rId265" tooltip="Click once to display linked information. Click and hold to select this cell." display="http://stats.oecd.org/OECDStat_Metadata/ShowMetadata.ashx?Dataset=LFS_D&amp;Coords=[COUNTRY].[POL]&amp;ShowOnWeb=true&amp;Lang=en"/>
    <hyperlink ref="E136" r:id="rId266" tooltip="Click once to display linked information. Click and hold to select this cell." display="http://stats.oecd.org/OECDStat_Metadata/ShowMetadata.ashx?Dataset=LFS_D&amp;Coords=[SERIES].[E],[SEX].[MW],[AGE].[1564],[FREQUENCY].[A],[COUNTRY].[POL],[TIME].[1992]&amp;ShowOnWeb=true"/>
    <hyperlink ref="L136" r:id="rId267" tooltip="Click once to display linked information. Click and hold to select this cell." display="http://stats.oecd.org/OECDStat_Metadata/ShowMetadata.ashx?Dataset=LFS_D&amp;Coords=[SERIES].[E],[SEX].[MW],[AGE].[1564],[FREQUENCY].[A],[COUNTRY].[POL],[TIME].[1999]&amp;ShowOnWeb=true"/>
    <hyperlink ref="M136" r:id="rId268" tooltip="Click once to display linked information. Click and hold to select this cell." display="http://stats.oecd.org/OECDStat_Metadata/ShowMetadata.ashx?Dataset=LFS_D&amp;Coords=[SERIES].[E],[SEX].[MW],[AGE].[1564],[FREQUENCY].[A],[COUNTRY].[POL],[TIME].[2000]&amp;ShowOnWeb=true"/>
    <hyperlink ref="O136" r:id="rId269" tooltip="Click once to display linked information. Click and hold to select this cell." display="http://stats.oecd.org/OECDStat_Metadata/ShowMetadata.ashx?Dataset=LFS_D&amp;Coords=[SERIES].[E],[SEX].[MW],[AGE].[1564],[FREQUENCY].[A],[COUNTRY].[POL],[TIME].[2002]&amp;ShowOnWeb=true"/>
    <hyperlink ref="A137" r:id="rId270" tooltip="Click once to display linked information. Click and hold to select this cell." display="http://stats.oecd.org/OECDStat_Metadata/ShowMetadata.ashx?Dataset=LFS_D&amp;Coords=[COUNTRY].[PRT]&amp;ShowOnWeb=true&amp;Lang=en"/>
    <hyperlink ref="D137" r:id="rId271" tooltip="Click once to display linked information. Click and hold to select this cell." display="http://stats.oecd.org/OECDStat_Metadata/ShowMetadata.ashx?Dataset=LFS_D&amp;Coords=[SERIES].[E],[SEX].[MW],[AGE].[1564],[FREQUENCY].[A],[COUNTRY].[PRT],[TIME].[1991]&amp;ShowOnWeb=true"/>
    <hyperlink ref="J137" r:id="rId272" tooltip="Click once to display linked information. Click and hold to select this cell." display="http://stats.oecd.org/OECDStat_Metadata/ShowMetadata.ashx?Dataset=LFS_D&amp;Coords=[SERIES].[E],[SEX].[MW],[AGE].[1564],[FREQUENCY].[A],[COUNTRY].[PRT],[TIME].[1997]&amp;ShowOnWeb=true"/>
    <hyperlink ref="K137" r:id="rId273" tooltip="Click once to display linked information. Click and hold to select this cell." display="http://stats.oecd.org/OECDStat_Metadata/ShowMetadata.ashx?Dataset=LFS_D&amp;Coords=[SERIES].[E],[SEX].[MW],[AGE].[1564],[FREQUENCY].[A],[COUNTRY].[PRT],[TIME].[1998]&amp;ShowOnWeb=true"/>
    <hyperlink ref="A138" r:id="rId274" tooltip="Click once to display linked information. Click and hold to select this cell." display="http://stats.oecd.org/OECDStat_Metadata/ShowMetadata.ashx?Dataset=LFS_D&amp;Coords=[COUNTRY].[SVK]&amp;ShowOnWeb=true&amp;Lang=en"/>
    <hyperlink ref="J138" r:id="rId275" tooltip="Click once to display linked information. Click and hold to select this cell." display="http://stats.oecd.org/OECDStat_Metadata/ShowMetadata.ashx?Dataset=LFS_D&amp;Coords=[SERIES].[E],[SEX].[MW],[AGE].[1564],[FREQUENCY].[A],[COUNTRY].[SVK],[TIME].[1997]&amp;ShowOnWeb=true"/>
    <hyperlink ref="L138" r:id="rId276" tooltip="Click once to display linked information. Click and hold to select this cell." display="http://stats.oecd.org/OECDStat_Metadata/ShowMetadata.ashx?Dataset=LFS_D&amp;Coords=[SERIES].[E],[SEX].[MW],[AGE].[1564],[FREQUENCY].[A],[COUNTRY].[SVK],[TIME].[1999]&amp;ShowOnWeb=true"/>
    <hyperlink ref="O138" r:id="rId277" tooltip="Click once to display linked information. Click and hold to select this cell." display="http://stats.oecd.org/OECDStat_Metadata/ShowMetadata.ashx?Dataset=LFS_D&amp;Coords=[SERIES].[E],[SEX].[MW],[AGE].[1564],[FREQUENCY].[A],[COUNTRY].[SVK],[TIME].[2002]&amp;ShowOnWeb=true"/>
    <hyperlink ref="A140" r:id="rId278" tooltip="Click once to display linked information. Click and hold to select this cell." display="http://stats.oecd.org/OECDStat_Metadata/ShowMetadata.ashx?Dataset=LFS_D&amp;Coords=[COUNTRY].[ESP]&amp;ShowOnWeb=true&amp;Lang=en"/>
    <hyperlink ref="D140" r:id="rId279" tooltip="Click once to display linked information. Click and hold to select this cell." display="http://stats.oecd.org/OECDStat_Metadata/ShowMetadata.ashx?Dataset=LFS_D&amp;Coords=[SERIES].[E],[SEX].[MW],[AGE].[1564],[FREQUENCY].[A],[COUNTRY].[ESP],[TIME].[1991]&amp;ShowOnWeb=true"/>
    <hyperlink ref="H140" r:id="rId280" tooltip="Click once to display linked information. Click and hold to select this cell." display="http://stats.oecd.org/OECDStat_Metadata/ShowMetadata.ashx?Dataset=LFS_D&amp;Coords=[SERIES].[E],[SEX].[MW],[AGE].[1564],[FREQUENCY].[A],[COUNTRY].[ESP],[TIME].[1995]&amp;ShowOnWeb=true"/>
    <hyperlink ref="K140" r:id="rId281" tooltip="Click once to display linked information. Click and hold to select this cell." display="http://stats.oecd.org/OECDStat_Metadata/ShowMetadata.ashx?Dataset=LFS_D&amp;Coords=[SERIES].[E],[SEX].[MW],[AGE].[1564],[FREQUENCY].[A],[COUNTRY].[ESP],[TIME].[1998]&amp;ShowOnWeb=true"/>
    <hyperlink ref="L140" r:id="rId282" tooltip="Click once to display linked information. Click and hold to select this cell." display="http://stats.oecd.org/OECDStat_Metadata/ShowMetadata.ashx?Dataset=LFS_D&amp;Coords=[SERIES].[E],[SEX].[MW],[AGE].[1564],[FREQUENCY].[A],[COUNTRY].[ESP],[TIME].[1999]&amp;ShowOnWeb=true"/>
    <hyperlink ref="M140" r:id="rId283" tooltip="Click once to display linked information. Click and hold to select this cell." display="http://stats.oecd.org/OECDStat_Metadata/ShowMetadata.ashx?Dataset=LFS_D&amp;Coords=[SERIES].[E],[SEX].[MW],[AGE].[1564],[FREQUENCY].[A],[COUNTRY].[ESP],[TIME].[2000]&amp;ShowOnWeb=true"/>
    <hyperlink ref="Q140" r:id="rId284" tooltip="Click once to display linked information. Click and hold to select this cell." display="http://stats.oecd.org/OECDStat_Metadata/ShowMetadata.ashx?Dataset=LFS_D&amp;Coords=[SERIES].[E],[SEX].[MW],[AGE].[1564],[FREQUENCY].[A],[COUNTRY].[ESP],[TIME].[2004]&amp;ShowOnWeb=true"/>
    <hyperlink ref="U140" r:id="rId285" tooltip="Click once to display linked information. Click and hold to select this cell." display="http://stats.oecd.org/OECDStat_Metadata/ShowMetadata.ashx?Dataset=LFS_D&amp;Coords=[SERIES].[E],[SEX].[MW],[AGE].[1564],[FREQUENCY].[A],[COUNTRY].[ESP],[TIME].[2008]&amp;ShowOnWeb=true"/>
    <hyperlink ref="V140" r:id="rId286" tooltip="Click once to display linked information. Click and hold to select this cell." display="http://stats.oecd.org/OECDStat_Metadata/ShowMetadata.ashx?Dataset=LFS_D&amp;Coords=[SERIES].[E],[SEX].[MW],[AGE].[1564],[FREQUENCY].[A],[COUNTRY].[ESP],[TIME].[2009]&amp;ShowOnWeb=true"/>
    <hyperlink ref="A141" r:id="rId287" tooltip="Click once to display linked information. Click and hold to select this cell." display="http://stats.oecd.org/OECDStat_Metadata/ShowMetadata.ashx?Dataset=LFS_D&amp;Coords=[COUNTRY].[SWE]&amp;ShowOnWeb=true&amp;Lang=en"/>
    <hyperlink ref="F141" r:id="rId288" tooltip="Click once to display linked information. Click and hold to select this cell." display="http://stats.oecd.org/OECDStat_Metadata/ShowMetadata.ashx?Dataset=LFS_D&amp;Coords=[SERIES].[E],[SEX].[MW],[AGE].[1564],[FREQUENCY].[A],[COUNTRY].[SWE],[TIME].[1993]&amp;ShowOnWeb=true"/>
    <hyperlink ref="Q141" r:id="rId289" tooltip="Click once to display linked information. Click and hold to select this cell." display="http://stats.oecd.org/OECDStat_Metadata/ShowMetadata.ashx?Dataset=LFS_D&amp;Coords=[SERIES].[E],[SEX].[MW],[AGE].[1564],[FREQUENCY].[A],[COUNTRY].[SWE],[TIME].[2004]&amp;ShowOnWeb=true"/>
    <hyperlink ref="A142" r:id="rId290" tooltip="Click once to display linked information. Click and hold to select this cell." display="http://stats.oecd.org/OECDStat_Metadata/ShowMetadata.ashx?Dataset=LFS_D&amp;Coords=[COUNTRY].[CHE]&amp;ShowOnWeb=true&amp;Lang=en"/>
    <hyperlink ref="A143" r:id="rId291" tooltip="Click once to display linked information. Click and hold to select this cell." display="http://stats.oecd.org/OECDStat_Metadata/ShowMetadata.ashx?Dataset=LFS_D&amp;Coords=[COUNTRY].[TUR]&amp;ShowOnWeb=true&amp;Lang=en"/>
    <hyperlink ref="M143" r:id="rId292" tooltip="Click once to display linked information. Click and hold to select this cell." display="http://stats.oecd.org/OECDStat_Metadata/ShowMetadata.ashx?Dataset=LFS_D&amp;Coords=[SERIES].[E],[SEX].[MW],[AGE].[1564],[FREQUENCY].[A],[COUNTRY].[TUR],[TIME].[2000]&amp;ShowOnWeb=true"/>
    <hyperlink ref="A144" r:id="rId293" tooltip="Click once to display linked information. Click and hold to select this cell." display="http://stats.oecd.org/OECDStat_Metadata/ShowMetadata.ashx?Dataset=LFS_D&amp;Coords=[COUNTRY].[GBR]&amp;ShowOnWeb=true&amp;Lang=en"/>
    <hyperlink ref="F144" r:id="rId294" tooltip="Click once to display linked information. Click and hold to select this cell." display="http://stats.oecd.org/OECDStat_Metadata/ShowMetadata.ashx?Dataset=LFS_D&amp;Coords=[SERIES].[E],[SEX].[MW],[AGE].[1564],[FREQUENCY].[A],[COUNTRY].[GBR],[TIME].[1993]&amp;ShowOnWeb=true"/>
    <hyperlink ref="A145" r:id="rId295" tooltip="Click once to display linked information. Click and hold to select this cell." display="http://stats.oecd.org/OECDStat_Metadata/ShowMetadata.ashx?Dataset=LFS_D&amp;Coords=[COUNTRY].[USA]&amp;ShowOnWeb=true&amp;Lang=en"/>
    <hyperlink ref="G145" r:id="rId296" tooltip="Click once to display linked information. Click and hold to select this cell." display="http://stats.oecd.org/OECDStat_Metadata/ShowMetadata.ashx?Dataset=LFS_D&amp;Coords=[SERIES].[E],[SEX].[MW],[AGE].[1564],[FREQUENCY].[A],[COUNTRY].[USA],[TIME].[1994]&amp;ShowOnWeb=true"/>
    <hyperlink ref="M145" r:id="rId297" tooltip="Click once to display linked information. Click and hold to select this cell." display="http://stats.oecd.org/OECDStat_Metadata/ShowMetadata.ashx?Dataset=LFS_D&amp;Coords=[SERIES].[E],[SEX].[MW],[AGE].[1564],[FREQUENCY].[A],[COUNTRY].[USA],[TIME].[2000]&amp;ShowOnWeb=true"/>
    <hyperlink ref="A146" r:id="rId298" tooltip="Click once to display linked information. Click and hold to select this cell." display="http://stats.oecd.org/OECDStat_Metadata/ShowMetadata.ashx?Dataset=LFS_D&amp;Coords=[COUNTRY].[OECD]&amp;ShowOnWeb=true&amp;Lang=en"/>
    <hyperlink ref="A150" r:id="rId299" tooltip="Click once to display linked information. Click and hold to select this cell." display="http://stats.oecd.org/"/>
    <hyperlink ref="A153" r:id="rId300" tooltip="Click once to display linked information. Click and hold to select this cell." display="http://stats.oecd.org/OECDStat_Metadata/ShowMetadata.ashx?Dataset=LFS_D&amp;ShowOnWeb=true&amp;Lang=en"/>
    <hyperlink ref="A161" r:id="rId301" tooltip="Click once to display linked information. Click and hold to select this cell." display="http://stats.oecd.org/OECDStat_Metadata/ShowMetadata.ashx?Dataset=LFS_D&amp;Coords=[COUNTRY].[AUS]&amp;ShowOnWeb=true&amp;Lang=en"/>
    <hyperlink ref="N161" r:id="rId302" tooltip="Click once to display linked information. Click and hold to select this cell." display="http://stats.oecd.org/OECDStat_Metadata/ShowMetadata.ashx?Dataset=LFS_D&amp;Coords=[SERIES].[L],[SEX].[WOMEN],[AGE].[1564],[FREQUENCY].[A],[COUNTRY].[AUS],[TIME].[2001]&amp;ShowOnWeb=true"/>
    <hyperlink ref="A162" r:id="rId303" tooltip="Click once to display linked information. Click and hold to select this cell." display="http://stats.oecd.org/OECDStat_Metadata/ShowMetadata.ashx?Dataset=LFS_D&amp;Coords=[COUNTRY].[AUT]&amp;ShowOnWeb=true&amp;Lang=en"/>
    <hyperlink ref="L162" r:id="rId304" tooltip="Click once to display linked information. Click and hold to select this cell." display="http://stats.oecd.org/OECDStat_Metadata/ShowMetadata.ashx?Dataset=LFS_D&amp;Coords=[SERIES].[L],[SEX].[WOMEN],[AGE].[1564],[FREQUENCY].[A],[COUNTRY].[AUT],[TIME].[1999]&amp;ShowOnWeb=true"/>
    <hyperlink ref="M162" r:id="rId305" tooltip="Click once to display linked information. Click and hold to select this cell." display="http://stats.oecd.org/OECDStat_Metadata/ShowMetadata.ashx?Dataset=LFS_D&amp;Coords=[SERIES].[L],[SEX].[WOMEN],[AGE].[1564],[FREQUENCY].[A],[COUNTRY].[AUT],[TIME].[2000]&amp;ShowOnWeb=true"/>
    <hyperlink ref="P162" r:id="rId306" tooltip="Click once to display linked information. Click and hold to select this cell." display="http://stats.oecd.org/OECDStat_Metadata/ShowMetadata.ashx?Dataset=LFS_D&amp;Coords=[SERIES].[L],[SEX].[WOMEN],[AGE].[1564],[FREQUENCY].[A],[COUNTRY].[AUT],[TIME].[2003]&amp;ShowOnWeb=true"/>
    <hyperlink ref="A163" r:id="rId307" tooltip="Click once to display linked information. Click and hold to select this cell." display="http://stats.oecd.org/OECDStat_Metadata/ShowMetadata.ashx?Dataset=LFS_D&amp;Coords=[COUNTRY].[BEL]&amp;ShowOnWeb=true&amp;Lang=en"/>
    <hyperlink ref="E163" r:id="rId308" tooltip="Click once to display linked information. Click and hold to select this cell." display="http://stats.oecd.org/OECDStat_Metadata/ShowMetadata.ashx?Dataset=LFS_D&amp;Coords=[SERIES].[L],[SEX].[WOMEN],[AGE].[1564],[FREQUENCY].[A],[COUNTRY].[BEL],[TIME].[1992]&amp;ShowOnWeb=true"/>
    <hyperlink ref="K163" r:id="rId309" tooltip="Click once to display linked information. Click and hold to select this cell." display="http://stats.oecd.org/OECDStat_Metadata/ShowMetadata.ashx?Dataset=LFS_D&amp;Coords=[SERIES].[L],[SEX].[WOMEN],[AGE].[1564],[FREQUENCY].[A],[COUNTRY].[BEL],[TIME].[1998]&amp;ShowOnWeb=true"/>
    <hyperlink ref="L163" r:id="rId310" tooltip="Click once to display linked information. Click and hold to select this cell." display="http://stats.oecd.org/OECDStat_Metadata/ShowMetadata.ashx?Dataset=LFS_D&amp;Coords=[SERIES].[L],[SEX].[WOMEN],[AGE].[1564],[FREQUENCY].[A],[COUNTRY].[BEL],[TIME].[1999]&amp;ShowOnWeb=true"/>
    <hyperlink ref="A164" r:id="rId311" tooltip="Click once to display linked information. Click and hold to select this cell." display="http://stats.oecd.org/OECDStat_Metadata/ShowMetadata.ashx?Dataset=LFS_D&amp;Coords=[COUNTRY].[CAN]&amp;ShowOnWeb=true&amp;Lang=en"/>
    <hyperlink ref="A165" r:id="rId312" tooltip="Click once to display linked information. Click and hold to select this cell." display="http://stats.oecd.org/OECDStat_Metadata/ShowMetadata.ashx?Dataset=LFS_D&amp;Coords=[COUNTRY].[CHL]&amp;ShowOnWeb=true&amp;Lang=en"/>
    <hyperlink ref="A166" r:id="rId313" tooltip="Click once to display linked information. Click and hold to select this cell." display="http://stats.oecd.org/OECDStat_Metadata/ShowMetadata.ashx?Dataset=LFS_D&amp;Coords=[COUNTRY].[CZE]&amp;ShowOnWeb=true&amp;Lang=en"/>
    <hyperlink ref="I166" r:id="rId314" tooltip="Click once to display linked information. Click and hold to select this cell." display="http://stats.oecd.org/OECDStat_Metadata/ShowMetadata.ashx?Dataset=LFS_D&amp;Coords=[SERIES].[L],[SEX].[WOMEN],[AGE].[1564],[FREQUENCY].[A],[COUNTRY].[CZE],[TIME].[1996]&amp;ShowOnWeb=true"/>
    <hyperlink ref="J166" r:id="rId315" tooltip="Click once to display linked information. Click and hold to select this cell." display="http://stats.oecd.org/OECDStat_Metadata/ShowMetadata.ashx?Dataset=LFS_D&amp;Coords=[SERIES].[L],[SEX].[WOMEN],[AGE].[1564],[FREQUENCY].[A],[COUNTRY].[CZE],[TIME].[1997]&amp;ShowOnWeb=true"/>
    <hyperlink ref="A167" r:id="rId316" tooltip="Click once to display linked information. Click and hold to select this cell." display="http://stats.oecd.org/OECDStat_Metadata/ShowMetadata.ashx?Dataset=LFS_D&amp;Coords=[COUNTRY].[DNK]&amp;ShowOnWeb=true&amp;Lang=en"/>
    <hyperlink ref="E167" r:id="rId317" tooltip="Click once to display linked information. Click and hold to select this cell." display="http://stats.oecd.org/OECDStat_Metadata/ShowMetadata.ashx?Dataset=LFS_D&amp;Coords=[SERIES].[L],[SEX].[WOMEN],[AGE].[1564],[FREQUENCY].[A],[COUNTRY].[DNK],[TIME].[1992]&amp;ShowOnWeb=true"/>
    <hyperlink ref="A168" r:id="rId318" tooltip="Click once to display linked information. Click and hold to select this cell." display="http://stats.oecd.org/OECDStat_Metadata/ShowMetadata.ashx?Dataset=LFS_D&amp;Coords=[COUNTRY].[EST]&amp;ShowOnWeb=true&amp;Lang=en"/>
    <hyperlink ref="J168" r:id="rId319" tooltip="Click once to display linked information. Click and hold to select this cell." display="http://stats.oecd.org/OECDStat_Metadata/ShowMetadata.ashx?Dataset=LFS_D&amp;Coords=[SERIES].[L],[SEX].[WOMEN],[AGE].[1564],[FREQUENCY].[A],[COUNTRY].[EST],[TIME].[1997]&amp;ShowOnWeb=true"/>
    <hyperlink ref="M168" r:id="rId320" tooltip="Click once to display linked information. Click and hold to select this cell." display="http://stats.oecd.org/OECDStat_Metadata/ShowMetadata.ashx?Dataset=LFS_D&amp;Coords=[SERIES].[L],[SEX].[WOMEN],[AGE].[1564],[FREQUENCY].[A],[COUNTRY].[EST],[TIME].[2000]&amp;ShowOnWeb=true"/>
    <hyperlink ref="A169" r:id="rId321" tooltip="Click once to display linked information. Click and hold to select this cell." display="http://stats.oecd.org/OECDStat_Metadata/ShowMetadata.ashx?Dataset=LFS_D&amp;Coords=[COUNTRY].[FIN]&amp;ShowOnWeb=true&amp;Lang=en"/>
    <hyperlink ref="L169" r:id="rId322" tooltip="Click once to display linked information. Click and hold to select this cell." display="http://stats.oecd.org/OECDStat_Metadata/ShowMetadata.ashx?Dataset=LFS_D&amp;Coords=[SERIES].[L],[SEX].[WOMEN],[AGE].[1564],[FREQUENCY].[A],[COUNTRY].[FIN],[TIME].[1999]&amp;ShowOnWeb=true"/>
    <hyperlink ref="A170" r:id="rId323" tooltip="Click once to display linked information. Click and hold to select this cell." display="http://stats.oecd.org/OECDStat_Metadata/ShowMetadata.ashx?Dataset=LFS_D&amp;Coords=[COUNTRY].[FRA]&amp;ShowOnWeb=true&amp;Lang=en"/>
    <hyperlink ref="O170" r:id="rId324" tooltip="Click once to display linked information. Click and hold to select this cell." display="http://stats.oecd.org/OECDStat_Metadata/ShowMetadata.ashx?Dataset=LFS_D&amp;Coords=[SERIES].[L],[SEX].[WOMEN],[AGE].[1564],[FREQUENCY].[A],[COUNTRY].[FRA],[TIME].[2002]&amp;ShowOnWeb=true"/>
    <hyperlink ref="A171" r:id="rId325" tooltip="Click once to display linked information. Click and hold to select this cell." display="http://stats.oecd.org/OECDStat_Metadata/ShowMetadata.ashx?Dataset=LFS_D&amp;Coords=[COUNTRY].[DEU]&amp;ShowOnWeb=true&amp;Lang=en"/>
    <hyperlink ref="D171" r:id="rId326" tooltip="Click once to display linked information. Click and hold to select this cell." display="http://stats.oecd.org/OECDStat_Metadata/ShowMetadata.ashx?Dataset=LFS_D&amp;Coords=[SERIES].[L],[SEX].[WOMEN],[AGE].[1564],[FREQUENCY].[A],[COUNTRY].[DEU],[TIME].[1991]&amp;ShowOnWeb=true"/>
    <hyperlink ref="K171" r:id="rId327" tooltip="Click once to display linked information. Click and hold to select this cell." display="http://stats.oecd.org/OECDStat_Metadata/ShowMetadata.ashx?Dataset=LFS_D&amp;Coords=[SERIES].[L],[SEX].[WOMEN],[AGE].[1564],[FREQUENCY].[A],[COUNTRY].[DEU],[TIME].[1998]&amp;ShowOnWeb=true"/>
    <hyperlink ref="Q171" r:id="rId328" tooltip="Click once to display linked information. Click and hold to select this cell." display="http://stats.oecd.org/OECDStat_Metadata/ShowMetadata.ashx?Dataset=LFS_D&amp;Coords=[SERIES].[L],[SEX].[WOMEN],[AGE].[1564],[FREQUENCY].[A],[COUNTRY].[DEU],[TIME].[2004]&amp;ShowOnWeb=true"/>
    <hyperlink ref="W171" r:id="rId329" tooltip="Click once to display linked information. Click and hold to select this cell." display="http://stats.oecd.org/OECDStat_Metadata/ShowMetadata.ashx?Dataset=LFS_D&amp;Coords=[SERIES].[L],[SEX].[WOMEN],[AGE].[1564],[FREQUENCY].[A],[COUNTRY].[DEU],[TIME].[2010]&amp;ShowOnWeb=true"/>
    <hyperlink ref="A172" r:id="rId330" tooltip="Click once to display linked information. Click and hold to select this cell." display="http://stats.oecd.org/OECDStat_Metadata/ShowMetadata.ashx?Dataset=LFS_D&amp;Coords=[COUNTRY].[GRC]&amp;ShowOnWeb=true&amp;Lang=en"/>
    <hyperlink ref="E172" r:id="rId331" tooltip="Click once to display linked information. Click and hold to select this cell." display="http://stats.oecd.org/OECDStat_Metadata/ShowMetadata.ashx?Dataset=LFS_D&amp;Coords=[SERIES].[L],[SEX].[WOMEN],[AGE].[1564],[FREQUENCY].[A],[COUNTRY].[GRC],[TIME].[1992]&amp;ShowOnWeb=true"/>
    <hyperlink ref="J172" r:id="rId332" tooltip="Click once to display linked information. Click and hold to select this cell." display="http://stats.oecd.org/OECDStat_Metadata/ShowMetadata.ashx?Dataset=LFS_D&amp;Coords=[SERIES].[L],[SEX].[WOMEN],[AGE].[1564],[FREQUENCY].[A],[COUNTRY].[GRC],[TIME].[1997]&amp;ShowOnWeb=true"/>
    <hyperlink ref="A173" r:id="rId333" tooltip="Click once to display linked information. Click and hold to select this cell." display="http://stats.oecd.org/OECDStat_Metadata/ShowMetadata.ashx?Dataset=LFS_D&amp;Coords=[COUNTRY].[HUN]&amp;ShowOnWeb=true&amp;Lang=en"/>
    <hyperlink ref="G173" r:id="rId334" tooltip="Click once to display linked information. Click and hold to select this cell." display="http://stats.oecd.org/OECDStat_Metadata/ShowMetadata.ashx?Dataset=LFS_D&amp;Coords=[SERIES].[L],[SEX].[WOMEN],[AGE].[1564],[FREQUENCY].[A],[COUNTRY].[HUN],[TIME].[1994]&amp;ShowOnWeb=true"/>
    <hyperlink ref="O173" r:id="rId335" tooltip="Click once to display linked information. Click and hold to select this cell." display="http://stats.oecd.org/OECDStat_Metadata/ShowMetadata.ashx?Dataset=LFS_D&amp;Coords=[SERIES].[L],[SEX].[WOMEN],[AGE].[1564],[FREQUENCY].[A],[COUNTRY].[HUN],[TIME].[2002]&amp;ShowOnWeb=true"/>
    <hyperlink ref="A174" r:id="rId336" tooltip="Click once to display linked information. Click and hold to select this cell." display="http://stats.oecd.org/OECDStat_Metadata/ShowMetadata.ashx?Dataset=LFS_D&amp;Coords=[COUNTRY].[ISL]&amp;ShowOnWeb=true&amp;Lang=en"/>
    <hyperlink ref="D174" r:id="rId337" tooltip="Click once to display linked information. Click and hold to select this cell." display="http://stats.oecd.org/OECDStat_Metadata/ShowMetadata.ashx?Dataset=LFS_D&amp;Coords=[SERIES].[L],[SEX].[WOMEN],[AGE].[1564],[FREQUENCY].[A],[COUNTRY].[ISL],[TIME].[1991]&amp;ShowOnWeb=true"/>
    <hyperlink ref="P174" r:id="rId338" tooltip="Click once to display linked information. Click and hold to select this cell." display="http://stats.oecd.org/OECDStat_Metadata/ShowMetadata.ashx?Dataset=LFS_D&amp;Coords=[SERIES].[L],[SEX].[WOMEN],[AGE].[1564],[FREQUENCY].[A],[COUNTRY].[ISL],[TIME].[2003]&amp;ShowOnWeb=true"/>
    <hyperlink ref="A175" r:id="rId339" tooltip="Click once to display linked information. Click and hold to select this cell." display="http://stats.oecd.org/OECDStat_Metadata/ShowMetadata.ashx?Dataset=LFS_D&amp;Coords=[COUNTRY].[IRL]&amp;ShowOnWeb=true&amp;Lang=en"/>
    <hyperlink ref="J175" r:id="rId340" tooltip="Click once to display linked information. Click and hold to select this cell." display="http://stats.oecd.org/OECDStat_Metadata/ShowMetadata.ashx?Dataset=LFS_D&amp;Coords=[SERIES].[L],[SEX].[WOMEN],[AGE].[1564],[FREQUENCY].[A],[COUNTRY].[IRL],[TIME].[1997]&amp;ShowOnWeb=true"/>
    <hyperlink ref="K175" r:id="rId341" tooltip="Click once to display linked information. Click and hold to select this cell." display="http://stats.oecd.org/OECDStat_Metadata/ShowMetadata.ashx?Dataset=LFS_D&amp;Coords=[SERIES].[L],[SEX].[WOMEN],[AGE].[1564],[FREQUENCY].[A],[COUNTRY].[IRL],[TIME].[1998]&amp;ShowOnWeb=true"/>
    <hyperlink ref="A176" r:id="rId342" tooltip="Click once to display linked information. Click and hold to select this cell." display="http://stats.oecd.org/OECDStat_Metadata/ShowMetadata.ashx?Dataset=LFS_D&amp;Coords=[COUNTRY].[ISR]&amp;ShowOnWeb=true&amp;Lang=en"/>
    <hyperlink ref="A177" r:id="rId343" tooltip="Click once to display linked information. Click and hold to select this cell." display="http://stats.oecd.org/OECDStat_Metadata/ShowMetadata.ashx?Dataset=LFS_D&amp;Coords=[COUNTRY].[ITA]&amp;ShowOnWeb=true&amp;Lang=en"/>
    <hyperlink ref="F177" r:id="rId344" tooltip="Click once to display linked information. Click and hold to select this cell." display="http://stats.oecd.org/OECDStat_Metadata/ShowMetadata.ashx?Dataset=LFS_D&amp;Coords=[SERIES].[L],[SEX].[WOMEN],[AGE].[1564],[FREQUENCY].[A],[COUNTRY].[ITA],[TIME].[1993]&amp;ShowOnWeb=true"/>
    <hyperlink ref="P177" r:id="rId345" tooltip="Click once to display linked information. Click and hold to select this cell." display="http://stats.oecd.org/OECDStat_Metadata/ShowMetadata.ashx?Dataset=LFS_D&amp;Coords=[SERIES].[L],[SEX].[WOMEN],[AGE].[1564],[FREQUENCY].[A],[COUNTRY].[ITA],[TIME].[2003]&amp;ShowOnWeb=true"/>
    <hyperlink ref="Q177" r:id="rId346" tooltip="Click once to display linked information. Click and hold to select this cell." display="http://stats.oecd.org/OECDStat_Metadata/ShowMetadata.ashx?Dataset=LFS_D&amp;Coords=[SERIES].[L],[SEX].[WOMEN],[AGE].[1564],[FREQUENCY].[A],[COUNTRY].[ITA],[TIME].[2004]&amp;ShowOnWeb=true"/>
    <hyperlink ref="A178" r:id="rId347" tooltip="Click once to display linked information. Click and hold to select this cell." display="http://stats.oecd.org/OECDStat_Metadata/ShowMetadata.ashx?Dataset=LFS_D&amp;Coords=[COUNTRY].[JPN]&amp;ShowOnWeb=true&amp;Lang=en"/>
    <hyperlink ref="A179" r:id="rId348" tooltip="Click once to display linked information. Click and hold to select this cell." display="http://stats.oecd.org/OECDStat_Metadata/ShowMetadata.ashx?Dataset=LFS_D&amp;Coords=[COUNTRY].[KOR]&amp;ShowOnWeb=true&amp;Lang=en"/>
    <hyperlink ref="L179" r:id="rId349" tooltip="Click once to display linked information. Click and hold to select this cell." display="http://stats.oecd.org/OECDStat_Metadata/ShowMetadata.ashx?Dataset=LFS_D&amp;Coords=[SERIES].[L],[SEX].[WOMEN],[AGE].[1564],[FREQUENCY].[A],[COUNTRY].[KOR],[TIME].[1999]&amp;ShowOnWeb=true"/>
    <hyperlink ref="R179" r:id="rId350" tooltip="Click once to display linked information. Click and hold to select this cell." display="http://stats.oecd.org/OECDStat_Metadata/ShowMetadata.ashx?Dataset=LFS_D&amp;Coords=[SERIES].[L],[SEX].[WOMEN],[AGE].[1564],[FREQUENCY].[A],[COUNTRY].[KOR],[TIME].[2005]&amp;ShowOnWeb=true"/>
    <hyperlink ref="A181" r:id="rId351" tooltip="Click once to display linked information. Click and hold to select this cell." display="http://stats.oecd.org/OECDStat_Metadata/ShowMetadata.ashx?Dataset=LFS_D&amp;Coords=[COUNTRY].[LUX]&amp;ShowOnWeb=true&amp;Lang=en"/>
    <hyperlink ref="E181" r:id="rId352" tooltip="Click once to display linked information. Click and hold to select this cell." display="http://stats.oecd.org/OECDStat_Metadata/ShowMetadata.ashx?Dataset=LFS_D&amp;Coords=[SERIES].[L],[SEX].[WOMEN],[AGE].[1564],[FREQUENCY].[A],[COUNTRY].[LUX],[TIME].[1992]&amp;ShowOnWeb=true"/>
    <hyperlink ref="O181" r:id="rId353" tooltip="Click once to display linked information. Click and hold to select this cell." display="http://stats.oecd.org/OECDStat_Metadata/ShowMetadata.ashx?Dataset=LFS_D&amp;Coords=[SERIES].[L],[SEX].[WOMEN],[AGE].[1564],[FREQUENCY].[A],[COUNTRY].[LUX],[TIME].[2002]&amp;ShowOnWeb=true"/>
    <hyperlink ref="P181" r:id="rId354" tooltip="Click once to display linked information. Click and hold to select this cell." display="http://stats.oecd.org/OECDStat_Metadata/ShowMetadata.ashx?Dataset=LFS_D&amp;Coords=[SERIES].[L],[SEX].[WOMEN],[AGE].[1564],[FREQUENCY].[A],[COUNTRY].[LUX],[TIME].[2003]&amp;ShowOnWeb=true"/>
    <hyperlink ref="A182" r:id="rId355" tooltip="Click once to display linked information. Click and hold to select this cell." display="http://stats.oecd.org/OECDStat_Metadata/ShowMetadata.ashx?Dataset=LFS_D&amp;Coords=[COUNTRY].[MEX]&amp;ShowOnWeb=true&amp;Lang=en"/>
    <hyperlink ref="E182" r:id="rId356" tooltip="Click once to display linked information. Click and hold to select this cell." display="http://stats.oecd.org/OECDStat_Metadata/ShowMetadata.ashx?Dataset=LFS_D&amp;Coords=[SERIES].[L],[SEX].[WOMEN],[AGE].[1564],[FREQUENCY].[A],[COUNTRY].[MEX],[TIME].[1992]&amp;ShowOnWeb=true"/>
    <hyperlink ref="G182" r:id="rId357" tooltip="Click once to display linked information. Click and hold to select this cell." display="http://stats.oecd.org/OECDStat_Metadata/ShowMetadata.ashx?Dataset=LFS_D&amp;Coords=[SERIES].[L],[SEX].[WOMEN],[AGE].[1564],[FREQUENCY].[A],[COUNTRY].[MEX],[TIME].[1994]&amp;ShowOnWeb=true"/>
    <hyperlink ref="M182" r:id="rId358" tooltip="Click once to display linked information. Click and hold to select this cell." display="http://stats.oecd.org/OECDStat_Metadata/ShowMetadata.ashx?Dataset=LFS_D&amp;Coords=[SERIES].[L],[SEX].[WOMEN],[AGE].[1564],[FREQUENCY].[A],[COUNTRY].[MEX],[TIME].[2000]&amp;ShowOnWeb=true"/>
    <hyperlink ref="A183" r:id="rId359" tooltip="Click once to display linked information. Click and hold to select this cell." display="http://stats.oecd.org/OECDStat_Metadata/ShowMetadata.ashx?Dataset=LFS_D&amp;Coords=[COUNTRY].[NLD]&amp;ShowOnWeb=true&amp;Lang=en"/>
    <hyperlink ref="A184" r:id="rId360" tooltip="Click once to display linked information. Click and hold to select this cell." display="http://stats.oecd.org/OECDStat_Metadata/ShowMetadata.ashx?Dataset=LFS_D&amp;Coords=[COUNTRY].[NZL]&amp;ShowOnWeb=true&amp;Lang=en"/>
    <hyperlink ref="K184" r:id="rId361" tooltip="Click once to display linked information. Click and hold to select this cell." display="http://stats.oecd.org/OECDStat_Metadata/ShowMetadata.ashx?Dataset=LFS_D&amp;Coords=[SERIES].[L],[SEX].[WOMEN],[AGE].[1564],[FREQUENCY].[A],[COUNTRY].[NZL],[TIME].[1998]&amp;ShowOnWeb=true"/>
    <hyperlink ref="A185" r:id="rId362" tooltip="Click once to display linked information. Click and hold to select this cell." display="http://stats.oecd.org/OECDStat_Metadata/ShowMetadata.ashx?Dataset=LFS_D&amp;Coords=[COUNTRY].[NOR]&amp;ShowOnWeb=true&amp;Lang=en"/>
    <hyperlink ref="H185" r:id="rId363" tooltip="Click once to display linked information. Click and hold to select this cell." display="http://stats.oecd.org/OECDStat_Metadata/ShowMetadata.ashx?Dataset=LFS_D&amp;Coords=[SERIES].[L],[SEX].[WOMEN],[AGE].[1564],[FREQUENCY].[A],[COUNTRY].[NOR],[TIME].[1995]&amp;ShowOnWeb=true"/>
    <hyperlink ref="I185" r:id="rId364" tooltip="Click once to display linked information. Click and hold to select this cell." display="http://stats.oecd.org/OECDStat_Metadata/ShowMetadata.ashx?Dataset=LFS_D&amp;Coords=[SERIES].[L],[SEX].[WOMEN],[AGE].[1564],[FREQUENCY].[A],[COUNTRY].[NOR],[TIME].[1996]&amp;ShowOnWeb=true"/>
    <hyperlink ref="A186" r:id="rId365" tooltip="Click once to display linked information. Click and hold to select this cell." display="http://stats.oecd.org/OECDStat_Metadata/ShowMetadata.ashx?Dataset=LFS_D&amp;Coords=[COUNTRY].[POL]&amp;ShowOnWeb=true&amp;Lang=en"/>
    <hyperlink ref="E186" r:id="rId366" tooltip="Click once to display linked information. Click and hold to select this cell." display="http://stats.oecd.org/OECDStat_Metadata/ShowMetadata.ashx?Dataset=LFS_D&amp;Coords=[SERIES].[L],[SEX].[WOMEN],[AGE].[1564],[FREQUENCY].[A],[COUNTRY].[POL],[TIME].[1992]&amp;ShowOnWeb=true"/>
    <hyperlink ref="L186" r:id="rId367" tooltip="Click once to display linked information. Click and hold to select this cell." display="http://stats.oecd.org/OECDStat_Metadata/ShowMetadata.ashx?Dataset=LFS_D&amp;Coords=[SERIES].[L],[SEX].[WOMEN],[AGE].[1564],[FREQUENCY].[A],[COUNTRY].[POL],[TIME].[1999]&amp;ShowOnWeb=true"/>
    <hyperlink ref="M186" r:id="rId368" tooltip="Click once to display linked information. Click and hold to select this cell." display="http://stats.oecd.org/OECDStat_Metadata/ShowMetadata.ashx?Dataset=LFS_D&amp;Coords=[SERIES].[L],[SEX].[WOMEN],[AGE].[1564],[FREQUENCY].[A],[COUNTRY].[POL],[TIME].[2000]&amp;ShowOnWeb=true"/>
    <hyperlink ref="O186" r:id="rId369" tooltip="Click once to display linked information. Click and hold to select this cell." display="http://stats.oecd.org/OECDStat_Metadata/ShowMetadata.ashx?Dataset=LFS_D&amp;Coords=[SERIES].[L],[SEX].[WOMEN],[AGE].[1564],[FREQUENCY].[A],[COUNTRY].[POL],[TIME].[2002]&amp;ShowOnWeb=true"/>
    <hyperlink ref="A187" r:id="rId370" tooltip="Click once to display linked information. Click and hold to select this cell." display="http://stats.oecd.org/OECDStat_Metadata/ShowMetadata.ashx?Dataset=LFS_D&amp;Coords=[COUNTRY].[PRT]&amp;ShowOnWeb=true&amp;Lang=en"/>
    <hyperlink ref="D187" r:id="rId371" tooltip="Click once to display linked information. Click and hold to select this cell." display="http://stats.oecd.org/OECDStat_Metadata/ShowMetadata.ashx?Dataset=LFS_D&amp;Coords=[SERIES].[L],[SEX].[WOMEN],[AGE].[1564],[FREQUENCY].[A],[COUNTRY].[PRT],[TIME].[1991]&amp;ShowOnWeb=true"/>
    <hyperlink ref="J187" r:id="rId372" tooltip="Click once to display linked information. Click and hold to select this cell." display="http://stats.oecd.org/OECDStat_Metadata/ShowMetadata.ashx?Dataset=LFS_D&amp;Coords=[SERIES].[L],[SEX].[WOMEN],[AGE].[1564],[FREQUENCY].[A],[COUNTRY].[PRT],[TIME].[1997]&amp;ShowOnWeb=true"/>
    <hyperlink ref="K187" r:id="rId373" tooltip="Click once to display linked information. Click and hold to select this cell." display="http://stats.oecd.org/OECDStat_Metadata/ShowMetadata.ashx?Dataset=LFS_D&amp;Coords=[SERIES].[L],[SEX].[WOMEN],[AGE].[1564],[FREQUENCY].[A],[COUNTRY].[PRT],[TIME].[1998]&amp;ShowOnWeb=true"/>
    <hyperlink ref="A188" r:id="rId374" tooltip="Click once to display linked information. Click and hold to select this cell." display="http://stats.oecd.org/OECDStat_Metadata/ShowMetadata.ashx?Dataset=LFS_D&amp;Coords=[COUNTRY].[SVK]&amp;ShowOnWeb=true&amp;Lang=en"/>
    <hyperlink ref="J188" r:id="rId375" tooltip="Click once to display linked information. Click and hold to select this cell." display="http://stats.oecd.org/OECDStat_Metadata/ShowMetadata.ashx?Dataset=LFS_D&amp;Coords=[SERIES].[L],[SEX].[WOMEN],[AGE].[1564],[FREQUENCY].[A],[COUNTRY].[SVK],[TIME].[1997]&amp;ShowOnWeb=true"/>
    <hyperlink ref="L188" r:id="rId376" tooltip="Click once to display linked information. Click and hold to select this cell." display="http://stats.oecd.org/OECDStat_Metadata/ShowMetadata.ashx?Dataset=LFS_D&amp;Coords=[SERIES].[L],[SEX].[WOMEN],[AGE].[1564],[FREQUENCY].[A],[COUNTRY].[SVK],[TIME].[1999]&amp;ShowOnWeb=true"/>
    <hyperlink ref="O188" r:id="rId377" tooltip="Click once to display linked information. Click and hold to select this cell." display="http://stats.oecd.org/OECDStat_Metadata/ShowMetadata.ashx?Dataset=LFS_D&amp;Coords=[SERIES].[L],[SEX].[WOMEN],[AGE].[1564],[FREQUENCY].[A],[COUNTRY].[SVK],[TIME].[2002]&amp;ShowOnWeb=true"/>
    <hyperlink ref="A190" r:id="rId378" tooltip="Click once to display linked information. Click and hold to select this cell." display="http://stats.oecd.org/OECDStat_Metadata/ShowMetadata.ashx?Dataset=LFS_D&amp;Coords=[COUNTRY].[ESP]&amp;ShowOnWeb=true&amp;Lang=en"/>
    <hyperlink ref="D190" r:id="rId379" tooltip="Click once to display linked information. Click and hold to select this cell." display="http://stats.oecd.org/OECDStat_Metadata/ShowMetadata.ashx?Dataset=LFS_D&amp;Coords=[SERIES].[L],[SEX].[WOMEN],[AGE].[1564],[FREQUENCY].[A],[COUNTRY].[ESP],[TIME].[1991]&amp;ShowOnWeb=true"/>
    <hyperlink ref="H190" r:id="rId380" tooltip="Click once to display linked information. Click and hold to select this cell." display="http://stats.oecd.org/OECDStat_Metadata/ShowMetadata.ashx?Dataset=LFS_D&amp;Coords=[SERIES].[L],[SEX].[WOMEN],[AGE].[1564],[FREQUENCY].[A],[COUNTRY].[ESP],[TIME].[1995]&amp;ShowOnWeb=true"/>
    <hyperlink ref="K190" r:id="rId381" tooltip="Click once to display linked information. Click and hold to select this cell." display="http://stats.oecd.org/OECDStat_Metadata/ShowMetadata.ashx?Dataset=LFS_D&amp;Coords=[SERIES].[L],[SEX].[WOMEN],[AGE].[1564],[FREQUENCY].[A],[COUNTRY].[ESP],[TIME].[1998]&amp;ShowOnWeb=true"/>
    <hyperlink ref="L190" r:id="rId382" tooltip="Click once to display linked information. Click and hold to select this cell." display="http://stats.oecd.org/OECDStat_Metadata/ShowMetadata.ashx?Dataset=LFS_D&amp;Coords=[SERIES].[L],[SEX].[WOMEN],[AGE].[1564],[FREQUENCY].[A],[COUNTRY].[ESP],[TIME].[1999]&amp;ShowOnWeb=true"/>
    <hyperlink ref="M190" r:id="rId383" tooltip="Click once to display linked information. Click and hold to select this cell." display="http://stats.oecd.org/OECDStat_Metadata/ShowMetadata.ashx?Dataset=LFS_D&amp;Coords=[SERIES].[L],[SEX].[WOMEN],[AGE].[1564],[FREQUENCY].[A],[COUNTRY].[ESP],[TIME].[2000]&amp;ShowOnWeb=true"/>
    <hyperlink ref="Q190" r:id="rId384" tooltip="Click once to display linked information. Click and hold to select this cell." display="http://stats.oecd.org/OECDStat_Metadata/ShowMetadata.ashx?Dataset=LFS_D&amp;Coords=[SERIES].[L],[SEX].[WOMEN],[AGE].[1564],[FREQUENCY].[A],[COUNTRY].[ESP],[TIME].[2004]&amp;ShowOnWeb=true"/>
    <hyperlink ref="U190" r:id="rId385" tooltip="Click once to display linked information. Click and hold to select this cell." display="http://stats.oecd.org/OECDStat_Metadata/ShowMetadata.ashx?Dataset=LFS_D&amp;Coords=[SERIES].[L],[SEX].[WOMEN],[AGE].[1564],[FREQUENCY].[A],[COUNTRY].[ESP],[TIME].[2008]&amp;ShowOnWeb=true"/>
    <hyperlink ref="V190" r:id="rId386" tooltip="Click once to display linked information. Click and hold to select this cell." display="http://stats.oecd.org/OECDStat_Metadata/ShowMetadata.ashx?Dataset=LFS_D&amp;Coords=[SERIES].[L],[SEX].[WOMEN],[AGE].[1564],[FREQUENCY].[A],[COUNTRY].[ESP],[TIME].[2009]&amp;ShowOnWeb=true"/>
    <hyperlink ref="A191" r:id="rId387" tooltip="Click once to display linked information. Click and hold to select this cell." display="http://stats.oecd.org/OECDStat_Metadata/ShowMetadata.ashx?Dataset=LFS_D&amp;Coords=[COUNTRY].[SWE]&amp;ShowOnWeb=true&amp;Lang=en"/>
    <hyperlink ref="F191" r:id="rId388" tooltip="Click once to display linked information. Click and hold to select this cell." display="http://stats.oecd.org/OECDStat_Metadata/ShowMetadata.ashx?Dataset=LFS_D&amp;Coords=[SERIES].[L],[SEX].[WOMEN],[AGE].[1564],[FREQUENCY].[A],[COUNTRY].[SWE],[TIME].[1993]&amp;ShowOnWeb=true"/>
    <hyperlink ref="Q191" r:id="rId389" tooltip="Click once to display linked information. Click and hold to select this cell." display="http://stats.oecd.org/OECDStat_Metadata/ShowMetadata.ashx?Dataset=LFS_D&amp;Coords=[SERIES].[L],[SEX].[WOMEN],[AGE].[1564],[FREQUENCY].[A],[COUNTRY].[SWE],[TIME].[2004]&amp;ShowOnWeb=true"/>
    <hyperlink ref="A192" r:id="rId390" tooltip="Click once to display linked information. Click and hold to select this cell." display="http://stats.oecd.org/OECDStat_Metadata/ShowMetadata.ashx?Dataset=LFS_D&amp;Coords=[COUNTRY].[CHE]&amp;ShowOnWeb=true&amp;Lang=en"/>
    <hyperlink ref="A193" r:id="rId391" tooltip="Click once to display linked information. Click and hold to select this cell." display="http://stats.oecd.org/OECDStat_Metadata/ShowMetadata.ashx?Dataset=LFS_D&amp;Coords=[COUNTRY].[TUR]&amp;ShowOnWeb=true&amp;Lang=en"/>
    <hyperlink ref="M193" r:id="rId392" tooltip="Click once to display linked information. Click and hold to select this cell." display="http://stats.oecd.org/OECDStat_Metadata/ShowMetadata.ashx?Dataset=LFS_D&amp;Coords=[SERIES].[L],[SEX].[WOMEN],[AGE].[1564],[FREQUENCY].[A],[COUNTRY].[TUR],[TIME].[2000]&amp;ShowOnWeb=true"/>
    <hyperlink ref="A194" r:id="rId393" tooltip="Click once to display linked information. Click and hold to select this cell." display="http://stats.oecd.org/OECDStat_Metadata/ShowMetadata.ashx?Dataset=LFS_D&amp;Coords=[COUNTRY].[GBR]&amp;ShowOnWeb=true&amp;Lang=en"/>
    <hyperlink ref="F194" r:id="rId394" tooltip="Click once to display linked information. Click and hold to select this cell." display="http://stats.oecd.org/OECDStat_Metadata/ShowMetadata.ashx?Dataset=LFS_D&amp;Coords=[SERIES].[L],[SEX].[WOMEN],[AGE].[1564],[FREQUENCY].[A],[COUNTRY].[GBR],[TIME].[1993]&amp;ShowOnWeb=true"/>
    <hyperlink ref="A195" r:id="rId395" tooltip="Click once to display linked information. Click and hold to select this cell." display="http://stats.oecd.org/OECDStat_Metadata/ShowMetadata.ashx?Dataset=LFS_D&amp;Coords=[COUNTRY].[USA]&amp;ShowOnWeb=true&amp;Lang=en"/>
    <hyperlink ref="G195" r:id="rId396" tooltip="Click once to display linked information. Click and hold to select this cell." display="http://stats.oecd.org/OECDStat_Metadata/ShowMetadata.ashx?Dataset=LFS_D&amp;Coords=[SERIES].[L],[SEX].[WOMEN],[AGE].[1564],[FREQUENCY].[A],[COUNTRY].[USA],[TIME].[1994]&amp;ShowOnWeb=true"/>
    <hyperlink ref="M195" r:id="rId397" tooltip="Click once to display linked information. Click and hold to select this cell." display="http://stats.oecd.org/OECDStat_Metadata/ShowMetadata.ashx?Dataset=LFS_D&amp;Coords=[SERIES].[L],[SEX].[WOMEN],[AGE].[1564],[FREQUENCY].[A],[COUNTRY].[USA],[TIME].[2000]&amp;ShowOnWeb=true"/>
    <hyperlink ref="A196" r:id="rId398" tooltip="Click once to display linked information. Click and hold to select this cell." display="http://stats.oecd.org/OECDStat_Metadata/ShowMetadata.ashx?Dataset=LFS_D&amp;Coords=[COUNTRY].[OECD]&amp;ShowOnWeb=true&amp;Lang=en"/>
    <hyperlink ref="A200" r:id="rId399" tooltip="Click once to display linked information. Click and hold to select this cell." display="http://stats.oecd.org/"/>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J50"/>
  <sheetViews>
    <sheetView topLeftCell="A10" zoomScale="85" zoomScaleNormal="85" workbookViewId="0">
      <selection activeCell="A41" sqref="A41:A43"/>
    </sheetView>
  </sheetViews>
  <sheetFormatPr defaultRowHeight="16.5"/>
  <cols>
    <col min="1" max="1" width="29.5703125" style="28" customWidth="1"/>
    <col min="2" max="3" width="9.140625" style="28"/>
    <col min="4" max="4" width="24.42578125" style="28" customWidth="1"/>
    <col min="5" max="5" width="9.140625" style="28"/>
    <col min="6" max="6" width="34" style="28" customWidth="1"/>
    <col min="7" max="7" width="12.85546875" style="28" customWidth="1"/>
    <col min="8" max="16384" width="9.140625" style="28"/>
  </cols>
  <sheetData>
    <row r="1" spans="1:10">
      <c r="A1" s="370" t="s">
        <v>1109</v>
      </c>
    </row>
    <row r="2" spans="1:10" ht="37.5" customHeight="1">
      <c r="A2" s="1166" t="s">
        <v>1124</v>
      </c>
      <c r="B2" s="1166"/>
      <c r="C2" s="1166"/>
      <c r="D2" s="1166"/>
      <c r="F2" s="1166" t="s">
        <v>1138</v>
      </c>
      <c r="G2" s="1166"/>
      <c r="H2" s="1166"/>
      <c r="I2" s="1166"/>
      <c r="J2" s="1166"/>
    </row>
    <row r="3" spans="1:10" ht="59.25" customHeight="1" thickBot="1">
      <c r="A3" s="1167" t="s">
        <v>1125</v>
      </c>
      <c r="B3" s="1167"/>
      <c r="C3" s="1167"/>
      <c r="D3" s="1167"/>
      <c r="F3" s="1167" t="s">
        <v>1139</v>
      </c>
      <c r="G3" s="1167"/>
      <c r="H3" s="1167"/>
      <c r="I3" s="1167"/>
      <c r="J3" s="1167"/>
    </row>
    <row r="4" spans="1:10" ht="19.5" customHeight="1">
      <c r="A4" s="591"/>
      <c r="B4" s="1162" t="s">
        <v>1126</v>
      </c>
      <c r="C4" s="1164" t="s">
        <v>1127</v>
      </c>
      <c r="D4" s="1162" t="s">
        <v>1128</v>
      </c>
      <c r="F4" s="591"/>
      <c r="G4" s="1168" t="s">
        <v>1140</v>
      </c>
      <c r="H4" s="1168"/>
      <c r="I4" s="1168"/>
      <c r="J4" s="1168"/>
    </row>
    <row r="5" spans="1:10" ht="49.5" customHeight="1">
      <c r="A5" s="440"/>
      <c r="B5" s="1163"/>
      <c r="C5" s="1165"/>
      <c r="D5" s="1163"/>
      <c r="F5" s="438"/>
      <c r="G5" s="439" t="s">
        <v>1141</v>
      </c>
      <c r="H5" s="1012" t="s">
        <v>1142</v>
      </c>
      <c r="I5" s="439" t="s">
        <v>1143</v>
      </c>
      <c r="J5" s="439" t="s">
        <v>1144</v>
      </c>
    </row>
    <row r="6" spans="1:10">
      <c r="A6" s="659" t="s">
        <v>45</v>
      </c>
      <c r="B6" s="660">
        <v>3700</v>
      </c>
      <c r="C6" s="1007">
        <v>4700</v>
      </c>
      <c r="D6" s="660">
        <v>2700</v>
      </c>
      <c r="F6" s="661" t="s">
        <v>45</v>
      </c>
      <c r="G6" s="662"/>
      <c r="H6" s="1009"/>
      <c r="I6" s="662"/>
      <c r="J6" s="662"/>
    </row>
    <row r="7" spans="1:10">
      <c r="A7" s="659" t="s">
        <v>1131</v>
      </c>
      <c r="B7" s="660">
        <v>4200</v>
      </c>
      <c r="C7" s="1007"/>
      <c r="D7" s="660"/>
      <c r="F7" s="659" t="s">
        <v>37</v>
      </c>
      <c r="G7" s="592">
        <v>75.745689868927002</v>
      </c>
      <c r="H7" s="1008">
        <v>66.380143165588379</v>
      </c>
      <c r="I7" s="592">
        <v>74.738931655883789</v>
      </c>
      <c r="J7" s="592">
        <v>81.553316116333008</v>
      </c>
    </row>
    <row r="8" spans="1:10">
      <c r="A8" s="659" t="s">
        <v>21</v>
      </c>
      <c r="B8" s="660">
        <v>4800</v>
      </c>
      <c r="C8" s="1007">
        <v>900</v>
      </c>
      <c r="D8" s="660">
        <v>8600</v>
      </c>
      <c r="F8" s="659" t="s">
        <v>21</v>
      </c>
      <c r="G8" s="592">
        <v>72.38125205039978</v>
      </c>
      <c r="H8" s="1008">
        <v>65.681177377700806</v>
      </c>
      <c r="I8" s="592">
        <v>70.317816734313965</v>
      </c>
      <c r="J8" s="592">
        <v>76.894986629486084</v>
      </c>
    </row>
    <row r="9" spans="1:10">
      <c r="A9" s="659" t="s">
        <v>47</v>
      </c>
      <c r="B9" s="592"/>
      <c r="C9" s="1008"/>
      <c r="D9" s="592"/>
      <c r="F9" s="659" t="s">
        <v>1145</v>
      </c>
      <c r="G9" s="592">
        <v>73.655116558074951</v>
      </c>
      <c r="H9" s="1008">
        <v>66.421854496002197</v>
      </c>
      <c r="I9" s="592">
        <v>72.06912636756897</v>
      </c>
      <c r="J9" s="592">
        <v>78.480112552642822</v>
      </c>
    </row>
    <row r="10" spans="1:10">
      <c r="A10" s="659" t="s">
        <v>1134</v>
      </c>
      <c r="B10" s="660">
        <v>2000</v>
      </c>
      <c r="C10" s="1007"/>
      <c r="D10" s="660"/>
      <c r="F10" s="661" t="s">
        <v>23</v>
      </c>
      <c r="G10" s="662">
        <v>61.565917730331421</v>
      </c>
      <c r="H10" s="1009">
        <v>22.263279557228088</v>
      </c>
      <c r="I10" s="662">
        <v>71.907258033752441</v>
      </c>
      <c r="J10" s="662">
        <v>86.56957745552063</v>
      </c>
    </row>
    <row r="11" spans="1:10">
      <c r="A11" s="659" t="s">
        <v>1130</v>
      </c>
      <c r="B11" s="660">
        <v>9200</v>
      </c>
      <c r="C11" s="1007"/>
      <c r="D11" s="660"/>
      <c r="F11" s="659" t="s">
        <v>24</v>
      </c>
      <c r="G11" s="592">
        <v>81.950944662094116</v>
      </c>
      <c r="H11" s="1008">
        <v>75.84109902381897</v>
      </c>
      <c r="I11" s="592">
        <v>79.942798614501953</v>
      </c>
      <c r="J11" s="592">
        <v>86.409181356430054</v>
      </c>
    </row>
    <row r="12" spans="1:10">
      <c r="A12" s="659" t="s">
        <v>1137</v>
      </c>
      <c r="B12" s="660">
        <v>1500</v>
      </c>
      <c r="C12" s="1007"/>
      <c r="D12" s="660"/>
      <c r="F12" s="661" t="s">
        <v>26</v>
      </c>
      <c r="G12" s="662">
        <v>65.472126007080078</v>
      </c>
      <c r="H12" s="1009">
        <v>23.663592338562012</v>
      </c>
      <c r="I12" s="662">
        <v>81.062507629394531</v>
      </c>
      <c r="J12" s="662">
        <v>82.086181640625</v>
      </c>
    </row>
    <row r="13" spans="1:10">
      <c r="A13" s="659" t="s">
        <v>42</v>
      </c>
      <c r="B13" s="660">
        <v>6800</v>
      </c>
      <c r="C13" s="1007">
        <v>7100</v>
      </c>
      <c r="D13" s="660">
        <v>6500</v>
      </c>
      <c r="F13" s="659" t="s">
        <v>42</v>
      </c>
      <c r="G13" s="592">
        <v>73.644882440567017</v>
      </c>
      <c r="H13" s="1008">
        <v>51.580601930618286</v>
      </c>
      <c r="I13" s="592">
        <v>78.330850601196289</v>
      </c>
      <c r="J13" s="592">
        <v>89.1815185546875</v>
      </c>
    </row>
    <row r="14" spans="1:10">
      <c r="A14" s="659" t="s">
        <v>28</v>
      </c>
      <c r="B14" s="660">
        <v>6800</v>
      </c>
      <c r="C14" s="1007">
        <v>6200</v>
      </c>
      <c r="D14" s="660">
        <v>7300</v>
      </c>
      <c r="F14" s="659" t="s">
        <v>28</v>
      </c>
      <c r="G14" s="592">
        <v>72.243881225585938</v>
      </c>
      <c r="H14" s="1008">
        <v>59.103929996490479</v>
      </c>
      <c r="I14" s="592">
        <v>76.414859294891357</v>
      </c>
      <c r="J14" s="592">
        <v>78.762936592102051</v>
      </c>
    </row>
    <row r="15" spans="1:10">
      <c r="A15" s="659" t="s">
        <v>25</v>
      </c>
      <c r="B15" s="660">
        <v>5100</v>
      </c>
      <c r="C15" s="1007">
        <v>3400</v>
      </c>
      <c r="D15" s="660">
        <v>6700</v>
      </c>
      <c r="F15" s="659" t="s">
        <v>25</v>
      </c>
      <c r="G15" s="592">
        <v>69.006037712097168</v>
      </c>
      <c r="H15" s="1008">
        <v>51.506102085113525</v>
      </c>
      <c r="I15" s="592">
        <v>70.263570547103882</v>
      </c>
      <c r="J15" s="592">
        <v>77.727782726287842</v>
      </c>
    </row>
    <row r="16" spans="1:10">
      <c r="A16" s="661" t="s">
        <v>48</v>
      </c>
      <c r="B16" s="662"/>
      <c r="C16" s="1009"/>
      <c r="D16" s="662"/>
      <c r="F16" s="661" t="s">
        <v>48</v>
      </c>
      <c r="G16" s="662">
        <v>52.22012996673584</v>
      </c>
      <c r="H16" s="1009">
        <v>50.626957416534424</v>
      </c>
      <c r="I16" s="662">
        <v>50.06873607635498</v>
      </c>
      <c r="J16" s="662">
        <v>53.716427087783813</v>
      </c>
    </row>
    <row r="17" spans="1:10">
      <c r="A17" s="659" t="s">
        <v>34</v>
      </c>
      <c r="B17" s="660">
        <v>2500</v>
      </c>
      <c r="C17" s="1007">
        <v>1000</v>
      </c>
      <c r="D17" s="660">
        <v>3800</v>
      </c>
      <c r="F17" s="661" t="s">
        <v>34</v>
      </c>
      <c r="G17" s="662">
        <v>58.109951019287109</v>
      </c>
      <c r="H17" s="1009">
        <v>13.441577553749084</v>
      </c>
      <c r="I17" s="662">
        <v>67.907261848449707</v>
      </c>
      <c r="J17" s="662">
        <v>79.124391078948975</v>
      </c>
    </row>
    <row r="18" spans="1:10">
      <c r="A18" s="659" t="s">
        <v>62</v>
      </c>
      <c r="B18" s="660">
        <v>1100</v>
      </c>
      <c r="C18" s="1007">
        <v>1300</v>
      </c>
      <c r="D18" s="660">
        <v>1000</v>
      </c>
      <c r="F18" s="661" t="s">
        <v>62</v>
      </c>
      <c r="G18" s="662">
        <v>54.857653379440308</v>
      </c>
      <c r="H18" s="1009">
        <v>45.15019953250885</v>
      </c>
      <c r="I18" s="662">
        <v>55.077600479125977</v>
      </c>
      <c r="J18" s="662">
        <v>60.348236560821533</v>
      </c>
    </row>
    <row r="19" spans="1:10">
      <c r="A19" s="659" t="s">
        <v>49</v>
      </c>
      <c r="B19" s="660">
        <v>9100</v>
      </c>
      <c r="C19" s="1007">
        <v>9000</v>
      </c>
      <c r="D19" s="660">
        <v>9200</v>
      </c>
      <c r="F19" s="661" t="s">
        <v>49</v>
      </c>
      <c r="G19" s="662"/>
      <c r="H19" s="1009"/>
      <c r="I19" s="662"/>
      <c r="J19" s="662"/>
    </row>
    <row r="20" spans="1:10">
      <c r="A20" s="659" t="s">
        <v>1132</v>
      </c>
      <c r="B20" s="660">
        <v>2600</v>
      </c>
      <c r="C20" s="1007"/>
      <c r="D20" s="660"/>
      <c r="F20" s="661" t="s">
        <v>50</v>
      </c>
      <c r="G20" s="662">
        <v>60.158747434616089</v>
      </c>
      <c r="H20" s="1009">
        <v>60.866433382034302</v>
      </c>
      <c r="I20" s="662">
        <v>58.10132622718811</v>
      </c>
      <c r="J20" s="662">
        <v>60.743647813796997</v>
      </c>
    </row>
    <row r="21" spans="1:10">
      <c r="A21" s="659" t="s">
        <v>63</v>
      </c>
      <c r="B21" s="660">
        <v>2100</v>
      </c>
      <c r="C21" s="1007">
        <v>400</v>
      </c>
      <c r="D21" s="660">
        <v>4000</v>
      </c>
      <c r="F21" s="659" t="s">
        <v>1146</v>
      </c>
      <c r="G21" s="592">
        <v>72.099999999999994</v>
      </c>
      <c r="H21" s="1008">
        <v>69.900000000000006</v>
      </c>
      <c r="I21" s="592">
        <v>74.5</v>
      </c>
      <c r="J21" s="592">
        <v>72.099999999999994</v>
      </c>
    </row>
    <row r="22" spans="1:10">
      <c r="A22" s="659" t="s">
        <v>29</v>
      </c>
      <c r="B22" s="660">
        <v>3500</v>
      </c>
      <c r="C22" s="1007">
        <v>1200</v>
      </c>
      <c r="D22" s="660">
        <v>5700</v>
      </c>
      <c r="F22" s="661" t="s">
        <v>29</v>
      </c>
      <c r="G22" s="662">
        <v>55.28794527053833</v>
      </c>
      <c r="H22" s="1009">
        <v>53.627997636795044</v>
      </c>
      <c r="I22" s="662">
        <v>54.629212617874146</v>
      </c>
      <c r="J22" s="662">
        <v>56.398153305053711</v>
      </c>
    </row>
    <row r="23" spans="1:10">
      <c r="A23" s="659" t="s">
        <v>51</v>
      </c>
      <c r="B23" s="660">
        <v>2700</v>
      </c>
      <c r="C23" s="1007">
        <v>3900</v>
      </c>
      <c r="D23" s="660">
        <v>1500</v>
      </c>
      <c r="F23" s="661" t="s">
        <v>1148</v>
      </c>
      <c r="G23" s="662">
        <v>63.219993564303337</v>
      </c>
      <c r="H23" s="1009">
        <v>47.395221308264787</v>
      </c>
      <c r="I23" s="662">
        <v>60.800902425267914</v>
      </c>
      <c r="J23" s="662">
        <v>72.238925636400069</v>
      </c>
    </row>
    <row r="24" spans="1:10">
      <c r="A24" s="659" t="s">
        <v>52</v>
      </c>
      <c r="B24" s="660">
        <v>5200</v>
      </c>
      <c r="C24" s="1007">
        <v>7000</v>
      </c>
      <c r="D24" s="660">
        <v>3400</v>
      </c>
      <c r="F24" s="661" t="s">
        <v>52</v>
      </c>
      <c r="G24" s="662"/>
      <c r="H24" s="1009"/>
      <c r="I24" s="662"/>
      <c r="J24" s="662"/>
    </row>
    <row r="25" spans="1:10">
      <c r="A25" s="659" t="s">
        <v>1108</v>
      </c>
      <c r="B25" s="660"/>
      <c r="C25" s="1007">
        <v>1100</v>
      </c>
      <c r="D25" s="660"/>
      <c r="F25" s="659" t="s">
        <v>31</v>
      </c>
      <c r="G25" s="592">
        <v>70.11573314666748</v>
      </c>
      <c r="H25" s="1008">
        <v>54.364228248596191</v>
      </c>
      <c r="I25" s="592">
        <v>69.591236114501953</v>
      </c>
      <c r="J25" s="592">
        <v>79.506784677505493</v>
      </c>
    </row>
    <row r="26" spans="1:10">
      <c r="A26" s="659" t="s">
        <v>1129</v>
      </c>
      <c r="B26" s="660">
        <v>11100</v>
      </c>
      <c r="C26" s="1007"/>
      <c r="D26" s="660"/>
      <c r="F26" s="659" t="s">
        <v>33</v>
      </c>
      <c r="G26" s="592">
        <v>74.806559085845947</v>
      </c>
      <c r="H26" s="1008">
        <v>71.560120582580566</v>
      </c>
      <c r="I26" s="592">
        <v>79.747706651687622</v>
      </c>
      <c r="J26" s="592">
        <v>74.483543634414673</v>
      </c>
    </row>
    <row r="27" spans="1:10">
      <c r="A27" s="659" t="s">
        <v>53</v>
      </c>
      <c r="B27" s="660">
        <v>900</v>
      </c>
      <c r="C27" s="1007">
        <v>200</v>
      </c>
      <c r="D27" s="660">
        <v>1600</v>
      </c>
      <c r="F27" s="661" t="s">
        <v>1149</v>
      </c>
      <c r="G27" s="662">
        <v>44.76748388030304</v>
      </c>
      <c r="H27" s="1009">
        <v>33.44211091486769</v>
      </c>
      <c r="I27" s="662">
        <v>43.229752984501793</v>
      </c>
      <c r="J27" s="662">
        <v>50.802133501685574</v>
      </c>
    </row>
    <row r="28" spans="1:10">
      <c r="A28" s="659" t="s">
        <v>36</v>
      </c>
      <c r="B28" s="660">
        <v>5400</v>
      </c>
      <c r="C28" s="1007">
        <v>5400</v>
      </c>
      <c r="D28" s="660">
        <v>5400</v>
      </c>
      <c r="F28" s="659" t="s">
        <v>36</v>
      </c>
      <c r="G28" s="592">
        <v>74.84859824180603</v>
      </c>
      <c r="H28" s="1008">
        <v>73.544967174530029</v>
      </c>
      <c r="I28" s="592">
        <v>72.958976030349731</v>
      </c>
      <c r="J28" s="592">
        <v>76.319330930709839</v>
      </c>
    </row>
    <row r="29" spans="1:10">
      <c r="A29" s="659" t="s">
        <v>54</v>
      </c>
      <c r="B29" s="660">
        <v>4400</v>
      </c>
      <c r="C29" s="1007">
        <v>800</v>
      </c>
      <c r="D29" s="660">
        <v>8000</v>
      </c>
      <c r="F29" s="661" t="s">
        <v>54</v>
      </c>
      <c r="G29" s="662">
        <v>63.191278493557981</v>
      </c>
      <c r="H29" s="1009">
        <v>45.336481700118071</v>
      </c>
      <c r="I29" s="662">
        <v>62.849413886384141</v>
      </c>
      <c r="J29" s="662">
        <v>76.92994199018294</v>
      </c>
    </row>
    <row r="30" spans="1:10">
      <c r="A30" s="659" t="s">
        <v>55</v>
      </c>
      <c r="B30" s="660">
        <v>11300</v>
      </c>
      <c r="C30" s="1007">
        <v>9600</v>
      </c>
      <c r="D30" s="660">
        <v>13100</v>
      </c>
      <c r="F30" s="661" t="s">
        <v>55</v>
      </c>
      <c r="G30" s="662"/>
      <c r="H30" s="1009"/>
      <c r="I30" s="662"/>
      <c r="J30" s="662"/>
    </row>
    <row r="31" spans="1:10">
      <c r="A31" s="659" t="s">
        <v>1136</v>
      </c>
      <c r="B31" s="660">
        <v>1700</v>
      </c>
      <c r="C31" s="1007"/>
      <c r="D31" s="660"/>
      <c r="F31" s="661" t="s">
        <v>38</v>
      </c>
      <c r="G31" s="662">
        <v>67.641782760620117</v>
      </c>
      <c r="H31" s="1009">
        <v>58.530306816101074</v>
      </c>
      <c r="I31" s="662">
        <v>65.470224618911743</v>
      </c>
      <c r="J31" s="662">
        <v>74.486583471298218</v>
      </c>
    </row>
    <row r="32" spans="1:10">
      <c r="A32" s="659" t="s">
        <v>1135</v>
      </c>
      <c r="B32" s="660">
        <v>1800</v>
      </c>
      <c r="C32" s="1007"/>
      <c r="D32" s="660"/>
      <c r="F32" s="659" t="s">
        <v>56</v>
      </c>
      <c r="G32" s="592">
        <v>75.679522752761841</v>
      </c>
      <c r="H32" s="1008">
        <v>73.191922903060913</v>
      </c>
      <c r="I32" s="592">
        <v>76.450449228286743</v>
      </c>
      <c r="J32" s="592">
        <v>76.425635814666748</v>
      </c>
    </row>
    <row r="33" spans="1:10">
      <c r="A33" s="1014" t="s">
        <v>57</v>
      </c>
      <c r="B33" s="1015">
        <v>2000</v>
      </c>
      <c r="C33" s="1015">
        <v>800</v>
      </c>
      <c r="D33" s="1015">
        <v>3200</v>
      </c>
      <c r="F33" s="1016" t="s">
        <v>57</v>
      </c>
      <c r="G33" s="1017">
        <v>56.648921966552734</v>
      </c>
      <c r="H33" s="1017">
        <v>16.745287179946899</v>
      </c>
      <c r="I33" s="1017">
        <v>59.360796213150024</v>
      </c>
      <c r="J33" s="1017">
        <v>79.819869995117188</v>
      </c>
    </row>
    <row r="34" spans="1:10">
      <c r="A34" s="659" t="s">
        <v>1133</v>
      </c>
      <c r="B34" s="660">
        <v>2400</v>
      </c>
      <c r="C34" s="1007"/>
      <c r="D34" s="660"/>
      <c r="F34" s="659" t="s">
        <v>40</v>
      </c>
      <c r="G34" s="592">
        <v>79.137116670608521</v>
      </c>
      <c r="H34" s="1008">
        <v>71.878534555435181</v>
      </c>
      <c r="I34" s="592">
        <v>79.085373878479004</v>
      </c>
      <c r="J34" s="592">
        <v>84.365403652191162</v>
      </c>
    </row>
    <row r="35" spans="1:10">
      <c r="A35" s="659" t="s">
        <v>27</v>
      </c>
      <c r="B35" s="660">
        <v>2700</v>
      </c>
      <c r="C35" s="1007">
        <v>1400</v>
      </c>
      <c r="D35" s="660">
        <v>4000</v>
      </c>
      <c r="F35" s="661" t="s">
        <v>27</v>
      </c>
      <c r="G35" s="662">
        <v>59.52141284942627</v>
      </c>
      <c r="H35" s="1009">
        <v>59.736472368240356</v>
      </c>
      <c r="I35" s="662">
        <v>58.757102489471436</v>
      </c>
      <c r="J35" s="662">
        <v>59.754526615142822</v>
      </c>
    </row>
    <row r="36" spans="1:10">
      <c r="A36" s="659" t="s">
        <v>43</v>
      </c>
      <c r="B36" s="660">
        <v>10300</v>
      </c>
      <c r="C36" s="1007">
        <v>13700</v>
      </c>
      <c r="D36" s="660">
        <v>7000</v>
      </c>
      <c r="F36" s="661" t="s">
        <v>43</v>
      </c>
      <c r="G36" s="662"/>
      <c r="H36" s="1009"/>
      <c r="I36" s="662"/>
      <c r="J36" s="662"/>
    </row>
    <row r="37" spans="1:10">
      <c r="A37" s="659" t="s">
        <v>58</v>
      </c>
      <c r="C37" s="638"/>
      <c r="F37" s="659" t="s">
        <v>58</v>
      </c>
      <c r="G37" s="592">
        <v>77.493669153377581</v>
      </c>
      <c r="H37" s="1008">
        <v>70.897307482974526</v>
      </c>
      <c r="I37" s="592">
        <v>75.851104448464284</v>
      </c>
      <c r="J37" s="592">
        <v>82.334499522922428</v>
      </c>
    </row>
    <row r="38" spans="1:10">
      <c r="A38" s="659" t="s">
        <v>59</v>
      </c>
      <c r="B38" s="660">
        <v>400</v>
      </c>
      <c r="C38" s="1007">
        <v>300</v>
      </c>
      <c r="D38" s="660">
        <v>500</v>
      </c>
      <c r="F38" s="661" t="s">
        <v>59</v>
      </c>
      <c r="G38" s="662">
        <v>29.956337809562683</v>
      </c>
      <c r="H38" s="1009">
        <v>21.7434361577034</v>
      </c>
      <c r="I38" s="662">
        <v>29.853078722953796</v>
      </c>
      <c r="J38" s="662">
        <v>35.632205009460449</v>
      </c>
    </row>
    <row r="39" spans="1:10">
      <c r="A39" s="659" t="s">
        <v>60</v>
      </c>
      <c r="B39" s="660">
        <v>4000</v>
      </c>
      <c r="C39" s="1007">
        <v>1000</v>
      </c>
      <c r="D39" s="660">
        <v>7100</v>
      </c>
      <c r="F39" s="661" t="s">
        <v>60</v>
      </c>
      <c r="G39" s="662">
        <v>67.101246118545532</v>
      </c>
      <c r="H39" s="1009">
        <v>59.343153238296509</v>
      </c>
      <c r="I39" s="662">
        <v>62.093263864517212</v>
      </c>
      <c r="J39" s="662">
        <v>76.058632135391235</v>
      </c>
    </row>
    <row r="40" spans="1:10">
      <c r="A40" s="663" t="s">
        <v>61</v>
      </c>
      <c r="B40" s="665">
        <v>2400</v>
      </c>
      <c r="C40" s="1010">
        <v>700</v>
      </c>
      <c r="D40" s="665">
        <v>4000</v>
      </c>
      <c r="F40" s="663" t="s">
        <v>1147</v>
      </c>
      <c r="G40" s="664">
        <v>65.739500522613525</v>
      </c>
      <c r="H40" s="1013">
        <v>55.76636791229248</v>
      </c>
      <c r="I40" s="664">
        <v>63.293206691741943</v>
      </c>
      <c r="J40" s="664">
        <v>71.058911085128784</v>
      </c>
    </row>
    <row r="41" spans="1:10">
      <c r="A41" s="394" t="s">
        <v>64</v>
      </c>
      <c r="B41" s="14">
        <f t="shared" ref="B41:C41" si="0">AVERAGE(B6:B40)</f>
        <v>4312.9032258064517</v>
      </c>
      <c r="C41" s="957">
        <f t="shared" si="0"/>
        <v>3526.086956521739</v>
      </c>
      <c r="D41" s="14">
        <f>AVERAGE(D6:D40)</f>
        <v>5195.454545454545</v>
      </c>
      <c r="F41" s="394" t="s">
        <v>64</v>
      </c>
      <c r="G41" s="14">
        <f t="shared" ref="G41:I41" si="1">AVERAGE(G6:G40)</f>
        <v>65.608981078077591</v>
      </c>
      <c r="H41" s="957">
        <f t="shared" si="1"/>
        <v>52.984362134525107</v>
      </c>
      <c r="I41" s="14">
        <f t="shared" si="1"/>
        <v>66.490814832542313</v>
      </c>
      <c r="J41" s="14">
        <f>AVERAGE(J6:J40)</f>
        <v>73.010445904757916</v>
      </c>
    </row>
    <row r="42" spans="1:10">
      <c r="A42" s="394" t="s">
        <v>3323</v>
      </c>
      <c r="B42" s="15">
        <f t="shared" ref="B42:C42" si="2">STDEV(B6:B40)</f>
        <v>3090.6031704166176</v>
      </c>
      <c r="C42" s="1011">
        <f t="shared" si="2"/>
        <v>3704.5693396257088</v>
      </c>
      <c r="D42" s="15">
        <f>STDEV(D6:D40)</f>
        <v>3081.8172240737126</v>
      </c>
      <c r="F42" s="394" t="s">
        <v>3323</v>
      </c>
      <c r="G42" s="15">
        <f t="shared" ref="G42:I42" si="3">STDEV(G6:G40)</f>
        <v>11.146465294560549</v>
      </c>
      <c r="H42" s="1011">
        <f t="shared" si="3"/>
        <v>18.203182809431638</v>
      </c>
      <c r="I42" s="15">
        <f t="shared" si="3"/>
        <v>11.903962403232716</v>
      </c>
      <c r="J42" s="15">
        <f>STDEV(J6:J40)</f>
        <v>12.18301140259204</v>
      </c>
    </row>
    <row r="43" spans="1:10">
      <c r="A43" s="668" t="s">
        <v>3324</v>
      </c>
      <c r="B43" s="672">
        <f t="shared" ref="B43:C43" si="4">(B33-B41)/B42</f>
        <v>-0.74836628912623204</v>
      </c>
      <c r="C43" s="672">
        <f t="shared" si="4"/>
        <v>-0.73587148912622846</v>
      </c>
      <c r="D43" s="672">
        <f>(D33-D41)/D42</f>
        <v>-0.6474928265917228</v>
      </c>
      <c r="F43" s="668" t="s">
        <v>3324</v>
      </c>
      <c r="G43" s="672">
        <f t="shared" ref="G43:I43" si="5">(G33-G41)/G42</f>
        <v>-0.80384757631617487</v>
      </c>
      <c r="H43" s="672">
        <f t="shared" si="5"/>
        <v>-1.9908098124357467</v>
      </c>
      <c r="I43" s="672">
        <f t="shared" si="5"/>
        <v>-0.59896178918172782</v>
      </c>
      <c r="J43" s="672">
        <f>(J33-J41)/J42</f>
        <v>0.55892782706503163</v>
      </c>
    </row>
    <row r="50" ht="16.5" customHeight="1"/>
  </sheetData>
  <sortState ref="F6:J48">
    <sortCondition ref="F6:F48"/>
  </sortState>
  <mergeCells count="8">
    <mergeCell ref="B4:B5"/>
    <mergeCell ref="C4:C5"/>
    <mergeCell ref="D4:D5"/>
    <mergeCell ref="F2:J2"/>
    <mergeCell ref="F3:J3"/>
    <mergeCell ref="G4:J4"/>
    <mergeCell ref="A2:D2"/>
    <mergeCell ref="A3:D3"/>
  </mergeCells>
  <hyperlinks>
    <hyperlink ref="A1" r:id="rId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topLeftCell="A64" workbookViewId="0">
      <selection activeCell="A79" sqref="A79:A81"/>
    </sheetView>
  </sheetViews>
  <sheetFormatPr defaultRowHeight="16.5"/>
  <cols>
    <col min="1" max="1" width="52.28515625" customWidth="1"/>
    <col min="2" max="2" width="45.7109375" customWidth="1"/>
    <col min="3" max="3" width="43.7109375" bestFit="1" customWidth="1"/>
    <col min="4" max="4" width="11.85546875" customWidth="1"/>
  </cols>
  <sheetData>
    <row r="1" spans="1:4">
      <c r="A1" s="252" t="s">
        <v>587</v>
      </c>
    </row>
    <row r="3" spans="1:4">
      <c r="A3" t="s">
        <v>119</v>
      </c>
      <c r="B3">
        <v>42482.496712962966</v>
      </c>
    </row>
    <row r="4" spans="1:4">
      <c r="A4" t="s">
        <v>120</v>
      </c>
      <c r="B4">
        <v>42759.426128657404</v>
      </c>
    </row>
    <row r="5" spans="1:4">
      <c r="A5" t="s">
        <v>121</v>
      </c>
      <c r="B5" t="s">
        <v>2</v>
      </c>
    </row>
    <row r="6" spans="1:4">
      <c r="A6" t="s">
        <v>583</v>
      </c>
      <c r="B6" t="s">
        <v>136</v>
      </c>
    </row>
    <row r="8" spans="1:4">
      <c r="A8" s="252" t="s">
        <v>584</v>
      </c>
      <c r="B8" s="252" t="s">
        <v>585</v>
      </c>
      <c r="C8" s="252" t="s">
        <v>586</v>
      </c>
      <c r="D8" s="252" t="s">
        <v>440</v>
      </c>
    </row>
    <row r="9" spans="1:4">
      <c r="A9" t="s">
        <v>21</v>
      </c>
      <c r="B9">
        <v>63.7</v>
      </c>
      <c r="C9">
        <v>64.5</v>
      </c>
      <c r="D9">
        <f>AVERAGE(B9:C9)</f>
        <v>64.099999999999994</v>
      </c>
    </row>
    <row r="10" spans="1:4">
      <c r="A10" t="s">
        <v>22</v>
      </c>
      <c r="B10">
        <v>66.099999999999994</v>
      </c>
      <c r="C10">
        <v>62</v>
      </c>
      <c r="D10">
        <f t="shared" ref="D10:D36" si="0">AVERAGE(B10:C10)</f>
        <v>64.05</v>
      </c>
    </row>
    <row r="11" spans="1:4">
      <c r="A11" t="s">
        <v>23</v>
      </c>
      <c r="B11">
        <v>65</v>
      </c>
      <c r="C11">
        <v>63.4</v>
      </c>
      <c r="D11">
        <f t="shared" si="0"/>
        <v>64.2</v>
      </c>
    </row>
    <row r="12" spans="1:4">
      <c r="A12" t="s">
        <v>24</v>
      </c>
      <c r="B12">
        <v>61.4</v>
      </c>
      <c r="C12">
        <v>60.3</v>
      </c>
      <c r="D12">
        <f t="shared" si="0"/>
        <v>60.849999999999994</v>
      </c>
    </row>
    <row r="13" spans="1:4">
      <c r="A13" t="s">
        <v>124</v>
      </c>
      <c r="B13">
        <v>56.5</v>
      </c>
      <c r="C13">
        <v>56.4</v>
      </c>
      <c r="D13">
        <f t="shared" si="0"/>
        <v>56.45</v>
      </c>
    </row>
    <row r="14" spans="1:4">
      <c r="A14" t="s">
        <v>26</v>
      </c>
      <c r="B14">
        <v>57.1</v>
      </c>
      <c r="C14">
        <v>53.2</v>
      </c>
      <c r="D14">
        <f t="shared" si="0"/>
        <v>55.150000000000006</v>
      </c>
    </row>
    <row r="15" spans="1:4">
      <c r="A15" t="s">
        <v>50</v>
      </c>
      <c r="B15">
        <v>67.5</v>
      </c>
      <c r="C15">
        <v>66.3</v>
      </c>
      <c r="D15">
        <f t="shared" si="0"/>
        <v>66.900000000000006</v>
      </c>
    </row>
    <row r="16" spans="1:4">
      <c r="A16" t="s">
        <v>48</v>
      </c>
      <c r="B16">
        <v>64.8</v>
      </c>
      <c r="C16">
        <v>64.099999999999994</v>
      </c>
      <c r="D16">
        <f t="shared" si="0"/>
        <v>64.449999999999989</v>
      </c>
    </row>
    <row r="17" spans="1:4">
      <c r="A17" t="s">
        <v>27</v>
      </c>
      <c r="B17">
        <v>65</v>
      </c>
      <c r="C17">
        <v>65</v>
      </c>
      <c r="D17">
        <f t="shared" si="0"/>
        <v>65</v>
      </c>
    </row>
    <row r="18" spans="1:4">
      <c r="A18" t="s">
        <v>28</v>
      </c>
      <c r="B18">
        <v>64.2</v>
      </c>
      <c r="C18">
        <v>63.4</v>
      </c>
      <c r="D18">
        <f t="shared" si="0"/>
        <v>63.8</v>
      </c>
    </row>
    <row r="19" spans="1:4">
      <c r="A19" t="s">
        <v>69</v>
      </c>
      <c r="B19">
        <v>60</v>
      </c>
      <c r="C19">
        <v>58.6</v>
      </c>
      <c r="D19">
        <f t="shared" si="0"/>
        <v>59.3</v>
      </c>
    </row>
    <row r="20" spans="1:4">
      <c r="A20" t="s">
        <v>29</v>
      </c>
      <c r="B20">
        <v>62.3</v>
      </c>
      <c r="C20">
        <v>62.5</v>
      </c>
      <c r="D20">
        <f t="shared" si="0"/>
        <v>62.4</v>
      </c>
    </row>
    <row r="21" spans="1:4">
      <c r="A21" t="s">
        <v>30</v>
      </c>
      <c r="B21">
        <v>66.3</v>
      </c>
      <c r="C21">
        <v>66.099999999999994</v>
      </c>
      <c r="D21">
        <f t="shared" si="0"/>
        <v>66.199999999999989</v>
      </c>
    </row>
    <row r="22" spans="1:4">
      <c r="A22" t="s">
        <v>31</v>
      </c>
      <c r="B22">
        <v>55.3</v>
      </c>
      <c r="C22">
        <v>51.5</v>
      </c>
      <c r="D22">
        <f t="shared" si="0"/>
        <v>53.4</v>
      </c>
    </row>
    <row r="23" spans="1:4">
      <c r="A23" t="s">
        <v>32</v>
      </c>
      <c r="B23">
        <v>61.7</v>
      </c>
      <c r="C23">
        <v>57.6</v>
      </c>
      <c r="D23">
        <f t="shared" si="0"/>
        <v>59.650000000000006</v>
      </c>
    </row>
    <row r="24" spans="1:4">
      <c r="A24" t="s">
        <v>33</v>
      </c>
      <c r="B24">
        <v>63.5</v>
      </c>
      <c r="C24">
        <v>64</v>
      </c>
      <c r="D24">
        <f t="shared" si="0"/>
        <v>63.75</v>
      </c>
    </row>
    <row r="25" spans="1:4">
      <c r="A25" t="s">
        <v>34</v>
      </c>
      <c r="B25">
        <v>60.8</v>
      </c>
      <c r="C25">
        <v>58.9</v>
      </c>
      <c r="D25">
        <f t="shared" si="0"/>
        <v>59.849999999999994</v>
      </c>
    </row>
    <row r="26" spans="1:4">
      <c r="A26" t="s">
        <v>35</v>
      </c>
      <c r="B26">
        <v>74.3</v>
      </c>
      <c r="C26">
        <v>72.3</v>
      </c>
      <c r="D26">
        <f t="shared" si="0"/>
        <v>73.3</v>
      </c>
    </row>
    <row r="27" spans="1:4">
      <c r="A27" t="s">
        <v>36</v>
      </c>
      <c r="B27">
        <v>59</v>
      </c>
      <c r="C27">
        <v>63.3</v>
      </c>
      <c r="D27">
        <f t="shared" si="0"/>
        <v>61.15</v>
      </c>
    </row>
    <row r="28" spans="1:4">
      <c r="A28" t="s">
        <v>37</v>
      </c>
      <c r="B28">
        <v>57.8</v>
      </c>
      <c r="C28">
        <v>57.6</v>
      </c>
      <c r="D28">
        <f t="shared" si="0"/>
        <v>57.7</v>
      </c>
    </row>
    <row r="29" spans="1:4">
      <c r="A29" t="s">
        <v>38</v>
      </c>
      <c r="B29">
        <v>62.7</v>
      </c>
      <c r="C29">
        <v>59.8</v>
      </c>
      <c r="D29">
        <f t="shared" si="0"/>
        <v>61.25</v>
      </c>
    </row>
    <row r="30" spans="1:4">
      <c r="A30" t="s">
        <v>56</v>
      </c>
      <c r="B30">
        <v>55.4</v>
      </c>
      <c r="C30">
        <v>58.3</v>
      </c>
      <c r="D30">
        <f t="shared" si="0"/>
        <v>56.849999999999994</v>
      </c>
    </row>
    <row r="31" spans="1:4">
      <c r="A31" t="s">
        <v>39</v>
      </c>
      <c r="B31">
        <v>59</v>
      </c>
      <c r="C31">
        <v>59</v>
      </c>
      <c r="D31">
        <f t="shared" si="0"/>
        <v>59</v>
      </c>
    </row>
    <row r="32" spans="1:4">
      <c r="A32" t="s">
        <v>40</v>
      </c>
      <c r="B32">
        <v>59.6</v>
      </c>
      <c r="C32">
        <v>57.8</v>
      </c>
      <c r="D32">
        <f t="shared" si="0"/>
        <v>58.7</v>
      </c>
    </row>
    <row r="33" spans="1:4">
      <c r="A33" s="635" t="s">
        <v>41</v>
      </c>
      <c r="B33" s="635">
        <v>54.6</v>
      </c>
      <c r="C33" s="635">
        <v>55.5</v>
      </c>
      <c r="D33" s="635">
        <f t="shared" si="0"/>
        <v>55.05</v>
      </c>
    </row>
    <row r="34" spans="1:4">
      <c r="A34" t="s">
        <v>42</v>
      </c>
      <c r="B34">
        <v>57.5</v>
      </c>
      <c r="C34">
        <v>58.7</v>
      </c>
      <c r="D34">
        <f t="shared" si="0"/>
        <v>58.1</v>
      </c>
    </row>
    <row r="35" spans="1:4">
      <c r="A35" t="s">
        <v>43</v>
      </c>
      <c r="B35">
        <v>73.599999999999994</v>
      </c>
      <c r="C35">
        <v>73.599999999999994</v>
      </c>
      <c r="D35">
        <f t="shared" si="0"/>
        <v>73.599999999999994</v>
      </c>
    </row>
    <row r="36" spans="1:4">
      <c r="A36" t="s">
        <v>60</v>
      </c>
      <c r="B36">
        <v>64.2</v>
      </c>
      <c r="C36">
        <v>63.4</v>
      </c>
      <c r="D36">
        <f t="shared" si="0"/>
        <v>63.8</v>
      </c>
    </row>
    <row r="37" spans="1:4">
      <c r="A37" s="252" t="s">
        <v>64</v>
      </c>
      <c r="D37" s="956">
        <f>AVERAGE(D9:D36)</f>
        <v>61.714285714285687</v>
      </c>
    </row>
    <row r="38" spans="1:4">
      <c r="A38" s="252" t="s">
        <v>3323</v>
      </c>
      <c r="D38" s="956">
        <f>STDEV(D9:D36)</f>
        <v>4.8683189193528698</v>
      </c>
    </row>
    <row r="39" spans="1:4">
      <c r="A39" s="671" t="s">
        <v>3324</v>
      </c>
      <c r="D39" s="1018">
        <f>(D33-D37)/D38</f>
        <v>-1.3689090268497759</v>
      </c>
    </row>
    <row r="43" spans="1:4">
      <c r="A43" t="s">
        <v>590</v>
      </c>
    </row>
    <row r="44" spans="1:4">
      <c r="A44" t="s">
        <v>591</v>
      </c>
      <c r="B44" s="252" t="s">
        <v>601</v>
      </c>
    </row>
    <row r="45" spans="1:4">
      <c r="A45" t="s">
        <v>592</v>
      </c>
    </row>
    <row r="46" spans="1:4">
      <c r="A46" t="s">
        <v>593</v>
      </c>
    </row>
    <row r="48" spans="1:4">
      <c r="A48" s="1019" t="s">
        <v>3345</v>
      </c>
    </row>
    <row r="50" spans="1:4">
      <c r="A50" t="s">
        <v>594</v>
      </c>
      <c r="B50" s="252" t="s">
        <v>595</v>
      </c>
      <c r="C50" s="252" t="s">
        <v>596</v>
      </c>
      <c r="D50" s="252" t="s">
        <v>597</v>
      </c>
    </row>
    <row r="51" spans="1:4">
      <c r="A51" t="s">
        <v>50</v>
      </c>
      <c r="B51">
        <v>82.5</v>
      </c>
      <c r="C51">
        <v>13.5</v>
      </c>
      <c r="D51">
        <v>4</v>
      </c>
    </row>
    <row r="52" spans="1:4">
      <c r="A52" t="s">
        <v>43</v>
      </c>
      <c r="B52">
        <v>80.099999999999994</v>
      </c>
      <c r="C52">
        <v>15.9</v>
      </c>
      <c r="D52">
        <v>4</v>
      </c>
    </row>
    <row r="53" spans="1:4">
      <c r="A53" t="s">
        <v>30</v>
      </c>
      <c r="B53">
        <v>77.5</v>
      </c>
      <c r="C53">
        <v>17</v>
      </c>
      <c r="D53">
        <v>5.5</v>
      </c>
    </row>
    <row r="54" spans="1:4">
      <c r="A54" t="s">
        <v>36</v>
      </c>
      <c r="B54">
        <v>77.3</v>
      </c>
      <c r="C54">
        <v>17.2</v>
      </c>
      <c r="D54">
        <v>5.4</v>
      </c>
    </row>
    <row r="55" spans="1:4">
      <c r="A55" t="s">
        <v>21</v>
      </c>
      <c r="B55">
        <v>75</v>
      </c>
      <c r="C55">
        <v>15.8</v>
      </c>
      <c r="D55">
        <v>9.1999999999999993</v>
      </c>
    </row>
    <row r="56" spans="1:4">
      <c r="A56" t="s">
        <v>35</v>
      </c>
      <c r="B56">
        <v>74.7</v>
      </c>
      <c r="C56">
        <v>22</v>
      </c>
      <c r="D56">
        <v>3.3</v>
      </c>
    </row>
    <row r="57" spans="1:4">
      <c r="A57" t="s">
        <v>48</v>
      </c>
      <c r="B57">
        <v>73.5</v>
      </c>
      <c r="C57">
        <v>15.8</v>
      </c>
      <c r="D57">
        <v>10.8</v>
      </c>
    </row>
    <row r="58" spans="1:4">
      <c r="A58" t="s">
        <v>33</v>
      </c>
      <c r="B58">
        <v>72.8</v>
      </c>
      <c r="C58">
        <v>18.899999999999999</v>
      </c>
      <c r="D58">
        <v>8.3000000000000007</v>
      </c>
    </row>
    <row r="59" spans="1:4">
      <c r="A59" t="s">
        <v>27</v>
      </c>
      <c r="B59">
        <v>72.599999999999994</v>
      </c>
      <c r="C59">
        <v>19.100000000000001</v>
      </c>
      <c r="D59">
        <v>8.3000000000000007</v>
      </c>
    </row>
    <row r="60" spans="1:4">
      <c r="A60" t="s">
        <v>24</v>
      </c>
      <c r="B60">
        <v>72.400000000000006</v>
      </c>
      <c r="C60">
        <v>20.2</v>
      </c>
      <c r="D60">
        <v>7.4</v>
      </c>
    </row>
    <row r="61" spans="1:4">
      <c r="A61" t="s">
        <v>39</v>
      </c>
      <c r="B61">
        <v>70.8</v>
      </c>
      <c r="C61">
        <v>20.399999999999999</v>
      </c>
      <c r="D61">
        <v>8.6999999999999993</v>
      </c>
    </row>
    <row r="62" spans="1:4">
      <c r="A62" t="s">
        <v>60</v>
      </c>
      <c r="B62">
        <v>70</v>
      </c>
      <c r="C62">
        <v>21</v>
      </c>
      <c r="D62">
        <v>9</v>
      </c>
    </row>
    <row r="63" spans="1:4">
      <c r="A63" t="s">
        <v>37</v>
      </c>
      <c r="B63">
        <v>69.5</v>
      </c>
      <c r="C63">
        <v>21.6</v>
      </c>
      <c r="D63">
        <v>8.9</v>
      </c>
    </row>
    <row r="64" spans="1:4">
      <c r="A64" t="s">
        <v>42</v>
      </c>
      <c r="B64">
        <v>69.2</v>
      </c>
      <c r="C64">
        <v>24.4</v>
      </c>
      <c r="D64">
        <v>6.4</v>
      </c>
    </row>
    <row r="65" spans="1:4">
      <c r="A65" t="s">
        <v>28</v>
      </c>
      <c r="B65">
        <v>68.099999999999994</v>
      </c>
      <c r="C65">
        <v>23.5</v>
      </c>
      <c r="D65">
        <v>8.4</v>
      </c>
    </row>
    <row r="66" spans="1:4">
      <c r="A66" t="s">
        <v>29</v>
      </c>
      <c r="B66">
        <v>67.900000000000006</v>
      </c>
      <c r="C66">
        <v>20</v>
      </c>
      <c r="D66">
        <v>12</v>
      </c>
    </row>
    <row r="67" spans="1:4">
      <c r="A67" t="s">
        <v>22</v>
      </c>
      <c r="B67">
        <v>65.7</v>
      </c>
      <c r="C67">
        <v>22.1</v>
      </c>
      <c r="D67">
        <v>12.1</v>
      </c>
    </row>
    <row r="68" spans="1:4">
      <c r="A68" t="s">
        <v>25</v>
      </c>
      <c r="B68">
        <v>65.2</v>
      </c>
      <c r="C68">
        <v>26.8</v>
      </c>
      <c r="D68">
        <v>8</v>
      </c>
    </row>
    <row r="69" spans="1:4">
      <c r="A69" t="s">
        <v>40</v>
      </c>
      <c r="B69">
        <v>64.8</v>
      </c>
      <c r="C69">
        <v>24.2</v>
      </c>
      <c r="D69">
        <v>11</v>
      </c>
    </row>
    <row r="70" spans="1:4">
      <c r="A70" s="635" t="s">
        <v>598</v>
      </c>
      <c r="B70" s="635">
        <v>64.7</v>
      </c>
      <c r="C70" s="635">
        <v>22.6</v>
      </c>
      <c r="D70" s="635">
        <v>12.7</v>
      </c>
    </row>
    <row r="71" spans="1:4">
      <c r="A71" t="s">
        <v>599</v>
      </c>
      <c r="B71">
        <v>60.7</v>
      </c>
      <c r="C71">
        <v>27.7</v>
      </c>
      <c r="D71">
        <v>11.6</v>
      </c>
    </row>
    <row r="72" spans="1:4">
      <c r="A72" t="s">
        <v>38</v>
      </c>
      <c r="B72">
        <v>58.1</v>
      </c>
      <c r="C72">
        <v>28.1</v>
      </c>
      <c r="D72">
        <v>13.7</v>
      </c>
    </row>
    <row r="73" spans="1:4">
      <c r="A73" t="s">
        <v>69</v>
      </c>
      <c r="B73">
        <v>57.9</v>
      </c>
      <c r="C73">
        <v>22.1</v>
      </c>
      <c r="D73">
        <v>20</v>
      </c>
    </row>
    <row r="74" spans="1:4">
      <c r="A74" t="s">
        <v>34</v>
      </c>
      <c r="B74">
        <v>57.5</v>
      </c>
      <c r="C74">
        <v>26.7</v>
      </c>
      <c r="D74">
        <v>15.9</v>
      </c>
    </row>
    <row r="75" spans="1:4">
      <c r="A75" t="s">
        <v>26</v>
      </c>
      <c r="B75">
        <v>51.8</v>
      </c>
      <c r="C75">
        <v>31.7</v>
      </c>
      <c r="D75">
        <v>16.5</v>
      </c>
    </row>
    <row r="76" spans="1:4">
      <c r="A76" t="s">
        <v>56</v>
      </c>
      <c r="B76">
        <v>45.9</v>
      </c>
      <c r="C76">
        <v>35.700000000000003</v>
      </c>
      <c r="D76">
        <v>18.3</v>
      </c>
    </row>
    <row r="77" spans="1:4">
      <c r="A77" t="s">
        <v>31</v>
      </c>
      <c r="B77">
        <v>45.8</v>
      </c>
      <c r="C77">
        <v>37.1</v>
      </c>
      <c r="D77">
        <v>17.100000000000001</v>
      </c>
    </row>
    <row r="78" spans="1:4">
      <c r="A78" t="s">
        <v>32</v>
      </c>
      <c r="B78">
        <v>44.9</v>
      </c>
      <c r="C78">
        <v>37.200000000000003</v>
      </c>
      <c r="D78">
        <v>17.899999999999999</v>
      </c>
    </row>
    <row r="79" spans="1:4" ht="19.5" customHeight="1">
      <c r="A79" s="252" t="s">
        <v>64</v>
      </c>
      <c r="B79" s="670">
        <f>AVERAGE(B51:B78)</f>
        <v>66.31785714285715</v>
      </c>
    </row>
    <row r="80" spans="1:4">
      <c r="A80" s="252" t="s">
        <v>3323</v>
      </c>
      <c r="B80" s="670">
        <f>STDEV(B51:B78)</f>
        <v>10.242505971266402</v>
      </c>
    </row>
    <row r="81" spans="1:2">
      <c r="A81" s="671" t="s">
        <v>3324</v>
      </c>
      <c r="B81" s="672">
        <f>(B70-B79)/B80</f>
        <v>-0.1579552062157219</v>
      </c>
    </row>
    <row r="83" spans="1:2">
      <c r="A83" t="s">
        <v>600</v>
      </c>
    </row>
  </sheetData>
  <sortState ref="G9:G36">
    <sortCondition ref="G9"/>
  </sortState>
  <hyperlinks>
    <hyperlink ref="A43" r:id="rId1" display="http://dx.doi.org/10.1787/9789264265592-en"/>
    <hyperlink ref="A46" r:id="rId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J197"/>
  <sheetViews>
    <sheetView topLeftCell="A16" workbookViewId="0">
      <selection activeCell="A43" sqref="A43:A45"/>
    </sheetView>
  </sheetViews>
  <sheetFormatPr defaultRowHeight="16.5"/>
  <cols>
    <col min="1" max="1" width="28.28515625" customWidth="1"/>
    <col min="2" max="2" width="19.42578125" customWidth="1"/>
  </cols>
  <sheetData>
    <row r="1" spans="1:19" s="28" customFormat="1">
      <c r="A1" s="203" t="s">
        <v>613</v>
      </c>
    </row>
    <row r="2" spans="1:19" s="28" customFormat="1">
      <c r="A2" s="1118" t="s">
        <v>213</v>
      </c>
      <c r="B2" s="1119"/>
      <c r="C2" s="1120"/>
      <c r="D2" s="1124" t="s">
        <v>614</v>
      </c>
      <c r="E2" s="1125"/>
      <c r="F2" s="1125"/>
      <c r="G2" s="1125"/>
      <c r="H2" s="1125"/>
      <c r="I2" s="1125"/>
      <c r="J2" s="1125"/>
      <c r="K2" s="1125"/>
      <c r="L2" s="1125"/>
      <c r="M2" s="1125"/>
      <c r="N2" s="1125"/>
      <c r="O2" s="1125"/>
      <c r="P2" s="1125"/>
      <c r="Q2" s="1125"/>
      <c r="R2" s="1125"/>
      <c r="S2" s="1126"/>
    </row>
    <row r="3" spans="1:19" s="28" customFormat="1">
      <c r="A3" s="1118" t="s">
        <v>615</v>
      </c>
      <c r="B3" s="1119"/>
      <c r="C3" s="1120"/>
      <c r="D3" s="1124" t="s">
        <v>620</v>
      </c>
      <c r="E3" s="1125"/>
      <c r="F3" s="1125"/>
      <c r="G3" s="1125"/>
      <c r="H3" s="1125"/>
      <c r="I3" s="1125"/>
      <c r="J3" s="1125"/>
      <c r="K3" s="1125"/>
      <c r="L3" s="1125"/>
      <c r="M3" s="1125"/>
      <c r="N3" s="1125"/>
      <c r="O3" s="1125"/>
      <c r="P3" s="1125"/>
      <c r="Q3" s="1125"/>
      <c r="R3" s="1125"/>
      <c r="S3" s="1126"/>
    </row>
    <row r="4" spans="1:19" s="28" customFormat="1">
      <c r="A4" s="1118" t="s">
        <v>214</v>
      </c>
      <c r="B4" s="1119"/>
      <c r="C4" s="1120"/>
      <c r="D4" s="1124" t="s">
        <v>617</v>
      </c>
      <c r="E4" s="1125"/>
      <c r="F4" s="1125"/>
      <c r="G4" s="1125"/>
      <c r="H4" s="1125"/>
      <c r="I4" s="1125"/>
      <c r="J4" s="1125"/>
      <c r="K4" s="1125"/>
      <c r="L4" s="1125"/>
      <c r="M4" s="1125"/>
      <c r="N4" s="1125"/>
      <c r="O4" s="1125"/>
      <c r="P4" s="1125"/>
      <c r="Q4" s="1125"/>
      <c r="R4" s="1125"/>
      <c r="S4" s="1126"/>
    </row>
    <row r="5" spans="1:19" s="28" customFormat="1">
      <c r="A5" s="1118" t="s">
        <v>221</v>
      </c>
      <c r="B5" s="1119"/>
      <c r="C5" s="1120"/>
      <c r="D5" s="1124" t="s">
        <v>621</v>
      </c>
      <c r="E5" s="1125"/>
      <c r="F5" s="1125"/>
      <c r="G5" s="1125"/>
      <c r="H5" s="1125"/>
      <c r="I5" s="1125"/>
      <c r="J5" s="1125"/>
      <c r="K5" s="1125"/>
      <c r="L5" s="1125"/>
      <c r="M5" s="1125"/>
      <c r="N5" s="1125"/>
      <c r="O5" s="1125"/>
      <c r="P5" s="1125"/>
      <c r="Q5" s="1125"/>
      <c r="R5" s="1125"/>
      <c r="S5" s="1126"/>
    </row>
    <row r="6" spans="1:19" s="28" customFormat="1">
      <c r="A6" s="1113" t="s">
        <v>198</v>
      </c>
      <c r="B6" s="1114"/>
      <c r="C6" s="1115"/>
      <c r="D6" s="16" t="s">
        <v>92</v>
      </c>
      <c r="E6" s="16" t="s">
        <v>93</v>
      </c>
      <c r="F6" s="16" t="s">
        <v>94</v>
      </c>
      <c r="G6" s="16" t="s">
        <v>95</v>
      </c>
      <c r="H6" s="16" t="s">
        <v>96</v>
      </c>
      <c r="I6" s="16" t="s">
        <v>97</v>
      </c>
      <c r="J6" s="16" t="s">
        <v>98</v>
      </c>
      <c r="K6" s="16" t="s">
        <v>99</v>
      </c>
      <c r="L6" s="16" t="s">
        <v>100</v>
      </c>
      <c r="M6" s="16" t="s">
        <v>101</v>
      </c>
      <c r="N6" s="16" t="s">
        <v>102</v>
      </c>
      <c r="O6" s="16" t="s">
        <v>103</v>
      </c>
      <c r="P6" s="16" t="s">
        <v>104</v>
      </c>
      <c r="Q6" s="16" t="s">
        <v>125</v>
      </c>
      <c r="R6" s="16" t="s">
        <v>136</v>
      </c>
      <c r="S6" s="16" t="s">
        <v>505</v>
      </c>
    </row>
    <row r="7" spans="1:19" s="28" customFormat="1">
      <c r="A7" s="17" t="s">
        <v>84</v>
      </c>
      <c r="B7" s="17" t="s">
        <v>187</v>
      </c>
      <c r="C7" s="9" t="s">
        <v>46</v>
      </c>
      <c r="D7" s="9" t="s">
        <v>46</v>
      </c>
      <c r="E7" s="9" t="s">
        <v>46</v>
      </c>
      <c r="F7" s="9" t="s">
        <v>46</v>
      </c>
      <c r="G7" s="9" t="s">
        <v>46</v>
      </c>
      <c r="H7" s="9" t="s">
        <v>46</v>
      </c>
      <c r="I7" s="9" t="s">
        <v>46</v>
      </c>
      <c r="J7" s="9" t="s">
        <v>46</v>
      </c>
      <c r="K7" s="9" t="s">
        <v>46</v>
      </c>
      <c r="L7" s="9" t="s">
        <v>46</v>
      </c>
      <c r="M7" s="9" t="s">
        <v>46</v>
      </c>
      <c r="N7" s="9" t="s">
        <v>46</v>
      </c>
      <c r="O7" s="9" t="s">
        <v>46</v>
      </c>
      <c r="P7" s="9" t="s">
        <v>46</v>
      </c>
      <c r="Q7" s="9" t="s">
        <v>46</v>
      </c>
      <c r="R7" s="9" t="s">
        <v>46</v>
      </c>
      <c r="S7" s="9" t="s">
        <v>46</v>
      </c>
    </row>
    <row r="8" spans="1:19" s="28" customFormat="1">
      <c r="A8" s="12" t="s">
        <v>45</v>
      </c>
      <c r="B8" s="4" t="s">
        <v>186</v>
      </c>
      <c r="C8" s="9" t="s">
        <v>134</v>
      </c>
      <c r="D8" s="213">
        <v>7.6121999999999996</v>
      </c>
      <c r="E8" s="213">
        <v>7.7050999999999998</v>
      </c>
      <c r="F8" s="213">
        <v>7.8956999999999997</v>
      </c>
      <c r="G8" s="213">
        <v>7.9019000000000004</v>
      </c>
      <c r="H8" s="213">
        <v>8.1134000000000004</v>
      </c>
      <c r="I8" s="213">
        <v>7.9812000000000003</v>
      </c>
      <c r="J8" s="213">
        <v>7.9898999999999996</v>
      </c>
      <c r="K8" s="213">
        <v>8.0632999999999999</v>
      </c>
      <c r="L8" s="213">
        <v>8.2668999999999997</v>
      </c>
      <c r="M8" s="213">
        <v>8.5922999999999998</v>
      </c>
      <c r="N8" s="213">
        <v>8.4717000000000002</v>
      </c>
      <c r="O8" s="213">
        <v>8.5897000000000006</v>
      </c>
      <c r="P8" s="213">
        <v>8.7434999999999992</v>
      </c>
      <c r="Q8" s="213">
        <v>8.8355999999999995</v>
      </c>
      <c r="R8" s="215">
        <v>9.0120000000000005</v>
      </c>
      <c r="S8" s="215">
        <v>9.2559000000000005</v>
      </c>
    </row>
    <row r="9" spans="1:19" s="28" customFormat="1">
      <c r="A9" s="12" t="s">
        <v>37</v>
      </c>
      <c r="B9" s="4" t="s">
        <v>186</v>
      </c>
      <c r="C9" s="9" t="s">
        <v>134</v>
      </c>
      <c r="D9" s="214">
        <v>9.2213999999999992</v>
      </c>
      <c r="E9" s="214">
        <v>9.2874999999999996</v>
      </c>
      <c r="F9" s="214">
        <v>9.4126999999999992</v>
      </c>
      <c r="G9" s="214">
        <v>9.5829000000000004</v>
      </c>
      <c r="H9" s="214">
        <v>9.6472999999999995</v>
      </c>
      <c r="I9" s="214">
        <v>9.5818999999999992</v>
      </c>
      <c r="J9" s="214">
        <v>9.4817999999999998</v>
      </c>
      <c r="K9" s="214">
        <v>9.4783000000000008</v>
      </c>
      <c r="L9" s="214">
        <v>9.6347000000000005</v>
      </c>
      <c r="M9" s="214">
        <v>10.142099999999999</v>
      </c>
      <c r="N9" s="214">
        <v>10.112299999999999</v>
      </c>
      <c r="O9" s="214">
        <v>9.9093999999999998</v>
      </c>
      <c r="P9" s="214">
        <v>10.132199999999999</v>
      </c>
      <c r="Q9" s="214">
        <v>10.1366</v>
      </c>
      <c r="R9" s="214">
        <v>10.2628</v>
      </c>
      <c r="S9" s="216">
        <v>10.356999999999999</v>
      </c>
    </row>
    <row r="10" spans="1:19" s="28" customFormat="1">
      <c r="A10" s="12" t="s">
        <v>21</v>
      </c>
      <c r="B10" s="4" t="s">
        <v>186</v>
      </c>
      <c r="C10" s="9" t="s">
        <v>134</v>
      </c>
      <c r="D10" s="213">
        <v>7.9420000000000002</v>
      </c>
      <c r="E10" s="213">
        <v>8.1052999999999997</v>
      </c>
      <c r="F10" s="213">
        <v>8.2635000000000005</v>
      </c>
      <c r="G10" s="213">
        <v>9.0900999999999996</v>
      </c>
      <c r="H10" s="213">
        <v>9.1109000000000009</v>
      </c>
      <c r="I10" s="213">
        <v>9.0361999999999991</v>
      </c>
      <c r="J10" s="213">
        <v>8.9443999999999999</v>
      </c>
      <c r="K10" s="213">
        <v>8.9838000000000005</v>
      </c>
      <c r="L10" s="213">
        <v>9.3597000000000001</v>
      </c>
      <c r="M10" s="213">
        <v>10.1111</v>
      </c>
      <c r="N10" s="213">
        <v>9.9391999999999996</v>
      </c>
      <c r="O10" s="213">
        <v>10.1137</v>
      </c>
      <c r="P10" s="213">
        <v>10.2226</v>
      </c>
      <c r="Q10" s="213">
        <v>10.4175</v>
      </c>
      <c r="R10" s="213">
        <v>10.417199999999999</v>
      </c>
      <c r="S10" s="215">
        <v>10.3574</v>
      </c>
    </row>
    <row r="11" spans="1:19" s="28" customFormat="1">
      <c r="A11" s="12" t="s">
        <v>47</v>
      </c>
      <c r="B11" s="4" t="s">
        <v>186</v>
      </c>
      <c r="C11" s="9" t="s">
        <v>134</v>
      </c>
      <c r="D11" s="214">
        <v>8.2757000000000005</v>
      </c>
      <c r="E11" s="214">
        <v>8.6553000000000004</v>
      </c>
      <c r="F11" s="214">
        <v>8.8881999999999994</v>
      </c>
      <c r="G11" s="214">
        <v>9.0427999999999997</v>
      </c>
      <c r="H11" s="214">
        <v>9.0972000000000008</v>
      </c>
      <c r="I11" s="214">
        <v>9.0643999999999991</v>
      </c>
      <c r="J11" s="214">
        <v>9.2341999999999995</v>
      </c>
      <c r="K11" s="214">
        <v>9.3245000000000005</v>
      </c>
      <c r="L11" s="214">
        <v>9.4907000000000004</v>
      </c>
      <c r="M11" s="214">
        <v>10.6043</v>
      </c>
      <c r="N11" s="214">
        <v>10.5875</v>
      </c>
      <c r="O11" s="214">
        <v>10.257199999999999</v>
      </c>
      <c r="P11" s="214">
        <v>10.250400000000001</v>
      </c>
      <c r="Q11" s="214">
        <v>10.1685</v>
      </c>
      <c r="R11" s="214">
        <v>9.9762000000000004</v>
      </c>
      <c r="S11" s="214">
        <v>10.1473</v>
      </c>
    </row>
    <row r="12" spans="1:19" s="28" customFormat="1">
      <c r="A12" s="12" t="s">
        <v>62</v>
      </c>
      <c r="B12" s="4" t="s">
        <v>186</v>
      </c>
      <c r="C12" s="9" t="s">
        <v>134</v>
      </c>
      <c r="D12" s="213">
        <v>6.3955000000000002</v>
      </c>
      <c r="E12" s="213">
        <v>6.5087000000000002</v>
      </c>
      <c r="F12" s="213">
        <v>6.4756999999999998</v>
      </c>
      <c r="G12" s="213">
        <v>7.2430000000000003</v>
      </c>
      <c r="H12" s="213">
        <v>6.8292000000000002</v>
      </c>
      <c r="I12" s="213">
        <v>6.5606</v>
      </c>
      <c r="J12" s="213">
        <v>6.0061</v>
      </c>
      <c r="K12" s="213">
        <v>6.1375999999999999</v>
      </c>
      <c r="L12" s="213">
        <v>6.6919000000000004</v>
      </c>
      <c r="M12" s="213">
        <v>7.1074000000000002</v>
      </c>
      <c r="N12" s="213">
        <v>6.7032999999999996</v>
      </c>
      <c r="O12" s="213">
        <v>6.7229999999999999</v>
      </c>
      <c r="P12" s="213">
        <v>6.9729999999999999</v>
      </c>
      <c r="Q12" s="213">
        <v>7.2907000000000002</v>
      </c>
      <c r="R12" s="213">
        <v>7.6547000000000001</v>
      </c>
      <c r="S12" s="213">
        <v>7.7385000000000002</v>
      </c>
    </row>
    <row r="13" spans="1:19" s="28" customFormat="1">
      <c r="A13" s="12" t="s">
        <v>23</v>
      </c>
      <c r="B13" s="4" t="s">
        <v>186</v>
      </c>
      <c r="C13" s="9" t="s">
        <v>134</v>
      </c>
      <c r="D13" s="214">
        <v>5.7339000000000002</v>
      </c>
      <c r="E13" s="214">
        <v>5.9005999999999998</v>
      </c>
      <c r="F13" s="214">
        <v>6.2150999999999996</v>
      </c>
      <c r="G13" s="214">
        <v>6.5759999999999996</v>
      </c>
      <c r="H13" s="214">
        <v>6.3955000000000002</v>
      </c>
      <c r="I13" s="214">
        <v>6.3945999999999996</v>
      </c>
      <c r="J13" s="214">
        <v>6.2054999999999998</v>
      </c>
      <c r="K13" s="214">
        <v>6.0290999999999997</v>
      </c>
      <c r="L13" s="214">
        <v>6.3735999999999997</v>
      </c>
      <c r="M13" s="214">
        <v>7.3089000000000004</v>
      </c>
      <c r="N13" s="214">
        <v>6.9435000000000002</v>
      </c>
      <c r="O13" s="214">
        <v>6.9964000000000004</v>
      </c>
      <c r="P13" s="214">
        <v>7.0602999999999998</v>
      </c>
      <c r="Q13" s="214">
        <v>7.7569999999999997</v>
      </c>
      <c r="R13" s="214">
        <v>7.6520000000000001</v>
      </c>
      <c r="S13" s="216">
        <v>7.5388000000000002</v>
      </c>
    </row>
    <row r="14" spans="1:19" s="28" customFormat="1">
      <c r="A14" s="12" t="s">
        <v>24</v>
      </c>
      <c r="B14" s="4" t="s">
        <v>186</v>
      </c>
      <c r="C14" s="9" t="s">
        <v>134</v>
      </c>
      <c r="D14" s="213">
        <v>8.1044</v>
      </c>
      <c r="E14" s="213">
        <v>8.4482999999999997</v>
      </c>
      <c r="F14" s="213">
        <v>8.7025000000000006</v>
      </c>
      <c r="G14" s="213">
        <v>8.9036000000000008</v>
      </c>
      <c r="H14" s="213">
        <v>9.0121000000000002</v>
      </c>
      <c r="I14" s="213">
        <v>9.0874000000000006</v>
      </c>
      <c r="J14" s="213">
        <v>9.1662999999999997</v>
      </c>
      <c r="K14" s="213">
        <v>9.3229000000000006</v>
      </c>
      <c r="L14" s="213">
        <v>9.5320999999999998</v>
      </c>
      <c r="M14" s="213">
        <v>10.723699999999999</v>
      </c>
      <c r="N14" s="213">
        <v>10.446400000000001</v>
      </c>
      <c r="O14" s="213">
        <v>10.229200000000001</v>
      </c>
      <c r="P14" s="213">
        <v>10.271699999999999</v>
      </c>
      <c r="Q14" s="213">
        <v>10.3065</v>
      </c>
      <c r="R14" s="213">
        <v>10.559699999999999</v>
      </c>
      <c r="S14" s="215">
        <v>10.585699999999999</v>
      </c>
    </row>
    <row r="15" spans="1:19" s="28" customFormat="1">
      <c r="A15" s="12" t="s">
        <v>26</v>
      </c>
      <c r="B15" s="4" t="s">
        <v>186</v>
      </c>
      <c r="C15" s="9" t="s">
        <v>134</v>
      </c>
      <c r="D15" s="214">
        <v>5.1645000000000003</v>
      </c>
      <c r="E15" s="214">
        <v>4.7878999999999996</v>
      </c>
      <c r="F15" s="214">
        <v>4.7328000000000001</v>
      </c>
      <c r="G15" s="214">
        <v>4.8855000000000004</v>
      </c>
      <c r="H15" s="214">
        <v>5.0928000000000004</v>
      </c>
      <c r="I15" s="214">
        <v>4.9558999999999997</v>
      </c>
      <c r="J15" s="214">
        <v>4.9183000000000003</v>
      </c>
      <c r="K15" s="214">
        <v>5.0282999999999998</v>
      </c>
      <c r="L15" s="214">
        <v>5.7061999999999999</v>
      </c>
      <c r="M15" s="214">
        <v>6.5305</v>
      </c>
      <c r="N15" s="214">
        <v>6.3192000000000004</v>
      </c>
      <c r="O15" s="214">
        <v>5.8117000000000001</v>
      </c>
      <c r="P15" s="214">
        <v>5.7980999999999998</v>
      </c>
      <c r="Q15" s="214">
        <v>5.9744000000000002</v>
      </c>
      <c r="R15" s="214">
        <v>6.1283000000000003</v>
      </c>
      <c r="S15" s="214">
        <v>6.3041999999999998</v>
      </c>
    </row>
    <row r="16" spans="1:19" s="28" customFormat="1">
      <c r="A16" s="12" t="s">
        <v>42</v>
      </c>
      <c r="B16" s="4" t="s">
        <v>186</v>
      </c>
      <c r="C16" s="9" t="s">
        <v>134</v>
      </c>
      <c r="D16" s="213">
        <v>6.8632999999999997</v>
      </c>
      <c r="E16" s="213">
        <v>7.0110000000000001</v>
      </c>
      <c r="F16" s="213">
        <v>7.3897000000000004</v>
      </c>
      <c r="G16" s="213">
        <v>7.7022000000000004</v>
      </c>
      <c r="H16" s="213">
        <v>7.8243999999999998</v>
      </c>
      <c r="I16" s="213">
        <v>8.0191999999999997</v>
      </c>
      <c r="J16" s="213">
        <v>8.0245999999999995</v>
      </c>
      <c r="K16" s="213">
        <v>7.8441000000000001</v>
      </c>
      <c r="L16" s="213">
        <v>8.1000999999999994</v>
      </c>
      <c r="M16" s="213">
        <v>8.8887</v>
      </c>
      <c r="N16" s="213">
        <v>8.8801000000000005</v>
      </c>
      <c r="O16" s="213">
        <v>8.9581999999999997</v>
      </c>
      <c r="P16" s="213">
        <v>9.2957999999999998</v>
      </c>
      <c r="Q16" s="213">
        <v>9.5009999999999994</v>
      </c>
      <c r="R16" s="213">
        <v>9.5109999999999992</v>
      </c>
      <c r="S16" s="213">
        <v>9.6402999999999999</v>
      </c>
    </row>
    <row r="17" spans="1:19" s="28" customFormat="1">
      <c r="A17" s="12" t="s">
        <v>28</v>
      </c>
      <c r="B17" s="4" t="s">
        <v>186</v>
      </c>
      <c r="C17" s="9" t="s">
        <v>134</v>
      </c>
      <c r="D17" s="214">
        <v>9.5411000000000001</v>
      </c>
      <c r="E17" s="214">
        <v>9.6652000000000005</v>
      </c>
      <c r="F17" s="214">
        <v>9.9817999999999998</v>
      </c>
      <c r="G17" s="214">
        <v>10.0411</v>
      </c>
      <c r="H17" s="214">
        <v>10.1242</v>
      </c>
      <c r="I17" s="214">
        <v>10.1798</v>
      </c>
      <c r="J17" s="214">
        <v>10.055300000000001</v>
      </c>
      <c r="K17" s="214">
        <v>9.9810999999999996</v>
      </c>
      <c r="L17" s="214">
        <v>10.1067</v>
      </c>
      <c r="M17" s="214">
        <v>10.8123</v>
      </c>
      <c r="N17" s="214">
        <v>10.7189</v>
      </c>
      <c r="O17" s="214">
        <v>10.7089</v>
      </c>
      <c r="P17" s="214">
        <v>10.8088</v>
      </c>
      <c r="Q17" s="214">
        <v>10.916700000000001</v>
      </c>
      <c r="R17" s="214">
        <v>11.111599999999999</v>
      </c>
      <c r="S17" s="216">
        <v>10.988099999999999</v>
      </c>
    </row>
    <row r="18" spans="1:19" s="28" customFormat="1">
      <c r="A18" s="12" t="s">
        <v>25</v>
      </c>
      <c r="B18" s="4" t="s">
        <v>186</v>
      </c>
      <c r="C18" s="9" t="s">
        <v>134</v>
      </c>
      <c r="D18" s="213">
        <v>9.8103999999999996</v>
      </c>
      <c r="E18" s="213">
        <v>9.8473000000000006</v>
      </c>
      <c r="F18" s="213">
        <v>10.092700000000001</v>
      </c>
      <c r="G18" s="213">
        <v>10.3299</v>
      </c>
      <c r="H18" s="213">
        <v>10.098699999999999</v>
      </c>
      <c r="I18" s="213">
        <v>10.244400000000001</v>
      </c>
      <c r="J18" s="213">
        <v>10.097</v>
      </c>
      <c r="K18" s="213">
        <v>9.9542000000000002</v>
      </c>
      <c r="L18" s="213">
        <v>10.149699999999999</v>
      </c>
      <c r="M18" s="213">
        <v>11.1304</v>
      </c>
      <c r="N18" s="213">
        <v>10.9956</v>
      </c>
      <c r="O18" s="213">
        <v>10.702199999999999</v>
      </c>
      <c r="P18" s="213">
        <v>10.7676</v>
      </c>
      <c r="Q18" s="213">
        <v>10.9375</v>
      </c>
      <c r="R18" s="213">
        <v>11.0342</v>
      </c>
      <c r="S18" s="213">
        <v>11.0839</v>
      </c>
    </row>
    <row r="19" spans="1:19" s="28" customFormat="1">
      <c r="A19" s="12" t="s">
        <v>48</v>
      </c>
      <c r="B19" s="4" t="s">
        <v>186</v>
      </c>
      <c r="C19" s="9" t="s">
        <v>134</v>
      </c>
      <c r="D19" s="214">
        <v>7.2432999999999996</v>
      </c>
      <c r="E19" s="214">
        <v>7.9878</v>
      </c>
      <c r="F19" s="214">
        <v>8.2338000000000005</v>
      </c>
      <c r="G19" s="214">
        <v>8.1981999999999999</v>
      </c>
      <c r="H19" s="214">
        <v>7.9321999999999999</v>
      </c>
      <c r="I19" s="214">
        <v>8.9966000000000008</v>
      </c>
      <c r="J19" s="214">
        <v>8.9652999999999992</v>
      </c>
      <c r="K19" s="214">
        <v>9.0603999999999996</v>
      </c>
      <c r="L19" s="214">
        <v>9.7588000000000008</v>
      </c>
      <c r="M19" s="214">
        <v>9.7573000000000008</v>
      </c>
      <c r="N19" s="214">
        <v>9.8522999999999996</v>
      </c>
      <c r="O19" s="214">
        <v>9.4665999999999997</v>
      </c>
      <c r="P19" s="214">
        <v>8.9464000000000006</v>
      </c>
      <c r="Q19" s="214">
        <v>8.7457999999999991</v>
      </c>
      <c r="R19" s="214">
        <v>8.2856000000000005</v>
      </c>
      <c r="S19" s="216">
        <v>8.2041000000000004</v>
      </c>
    </row>
    <row r="20" spans="1:19" s="28" customFormat="1">
      <c r="A20" s="12" t="s">
        <v>34</v>
      </c>
      <c r="B20" s="4" t="s">
        <v>186</v>
      </c>
      <c r="C20" s="9" t="s">
        <v>134</v>
      </c>
      <c r="D20" s="213">
        <v>6.7850000000000001</v>
      </c>
      <c r="E20" s="213">
        <v>6.8380000000000001</v>
      </c>
      <c r="F20" s="213">
        <v>7.1307999999999998</v>
      </c>
      <c r="G20" s="213">
        <v>8.1481999999999992</v>
      </c>
      <c r="H20" s="213">
        <v>7.7939999999999996</v>
      </c>
      <c r="I20" s="213">
        <v>8.0327999999999999</v>
      </c>
      <c r="J20" s="213">
        <v>7.8445999999999998</v>
      </c>
      <c r="K20" s="213">
        <v>7.2613000000000003</v>
      </c>
      <c r="L20" s="213">
        <v>7.1439000000000004</v>
      </c>
      <c r="M20" s="213">
        <v>7.2942999999999998</v>
      </c>
      <c r="N20" s="213">
        <v>7.5678999999999998</v>
      </c>
      <c r="O20" s="213">
        <v>7.5888</v>
      </c>
      <c r="P20" s="213">
        <v>7.5061</v>
      </c>
      <c r="Q20" s="213">
        <v>7.3033999999999999</v>
      </c>
      <c r="R20" s="213">
        <v>7.1691000000000003</v>
      </c>
      <c r="S20" s="215">
        <v>7.0401999999999996</v>
      </c>
    </row>
    <row r="21" spans="1:19" s="28" customFormat="1">
      <c r="A21" s="12" t="s">
        <v>49</v>
      </c>
      <c r="B21" s="4" t="s">
        <v>186</v>
      </c>
      <c r="C21" s="9" t="s">
        <v>134</v>
      </c>
      <c r="D21" s="214">
        <v>9.0303000000000004</v>
      </c>
      <c r="E21" s="214">
        <v>8.9030000000000005</v>
      </c>
      <c r="F21" s="214">
        <v>9.6273</v>
      </c>
      <c r="G21" s="214">
        <v>10.081</v>
      </c>
      <c r="H21" s="214">
        <v>9.5543999999999993</v>
      </c>
      <c r="I21" s="214">
        <v>9.1816999999999993</v>
      </c>
      <c r="J21" s="214">
        <v>8.9202999999999992</v>
      </c>
      <c r="K21" s="214">
        <v>8.7217000000000002</v>
      </c>
      <c r="L21" s="214">
        <v>8.7704000000000004</v>
      </c>
      <c r="M21" s="214">
        <v>9.0809999999999995</v>
      </c>
      <c r="N21" s="214">
        <v>8.8202999999999996</v>
      </c>
      <c r="O21" s="214">
        <v>8.6471</v>
      </c>
      <c r="P21" s="214">
        <v>8.7055000000000007</v>
      </c>
      <c r="Q21" s="214">
        <v>8.7545000000000002</v>
      </c>
      <c r="R21" s="214">
        <v>8.8580000000000005</v>
      </c>
      <c r="S21" s="214">
        <v>8.7660999999999998</v>
      </c>
    </row>
    <row r="22" spans="1:19" s="28" customFormat="1">
      <c r="A22" s="12" t="s">
        <v>50</v>
      </c>
      <c r="B22" s="4" t="s">
        <v>186</v>
      </c>
      <c r="C22" s="9" t="s">
        <v>134</v>
      </c>
      <c r="D22" s="213">
        <v>5.9063999999999997</v>
      </c>
      <c r="E22" s="213">
        <v>6.4028</v>
      </c>
      <c r="F22" s="213">
        <v>6.6752000000000002</v>
      </c>
      <c r="G22" s="213">
        <v>6.9978999999999996</v>
      </c>
      <c r="H22" s="213">
        <v>7.2236000000000002</v>
      </c>
      <c r="I22" s="213">
        <v>7.6571999999999996</v>
      </c>
      <c r="J22" s="213">
        <v>7.5162000000000004</v>
      </c>
      <c r="K22" s="213">
        <v>7.8083999999999998</v>
      </c>
      <c r="L22" s="213">
        <v>9.1128</v>
      </c>
      <c r="M22" s="213">
        <v>10.5282</v>
      </c>
      <c r="N22" s="213">
        <v>10.6022</v>
      </c>
      <c r="O22" s="213">
        <v>9.8853000000000009</v>
      </c>
      <c r="P22" s="213">
        <v>10.1128</v>
      </c>
      <c r="Q22" s="213">
        <v>10.463100000000001</v>
      </c>
      <c r="R22" s="213">
        <v>10.1289</v>
      </c>
      <c r="S22" s="215">
        <v>9.3928999999999991</v>
      </c>
    </row>
    <row r="23" spans="1:19" s="28" customFormat="1">
      <c r="A23" s="12" t="s">
        <v>63</v>
      </c>
      <c r="B23" s="4" t="s">
        <v>186</v>
      </c>
      <c r="C23" s="9" t="s">
        <v>134</v>
      </c>
      <c r="D23" s="214">
        <v>6.7991999999999999</v>
      </c>
      <c r="E23" s="214">
        <v>7.2267000000000001</v>
      </c>
      <c r="F23" s="214">
        <v>7.1494999999999997</v>
      </c>
      <c r="G23" s="214">
        <v>7.1014999999999997</v>
      </c>
      <c r="H23" s="214">
        <v>7.0293000000000001</v>
      </c>
      <c r="I23" s="214">
        <v>7.1085000000000003</v>
      </c>
      <c r="J23" s="214">
        <v>6.9226000000000001</v>
      </c>
      <c r="K23" s="214">
        <v>6.8871000000000002</v>
      </c>
      <c r="L23" s="214">
        <v>6.9691999999999998</v>
      </c>
      <c r="M23" s="214">
        <v>7.0496999999999996</v>
      </c>
      <c r="N23" s="214">
        <v>7.0087000000000002</v>
      </c>
      <c r="O23" s="214">
        <v>6.9969999999999999</v>
      </c>
      <c r="P23" s="214">
        <v>7.1058000000000003</v>
      </c>
      <c r="Q23" s="214">
        <v>7.4089999999999998</v>
      </c>
      <c r="R23" s="214">
        <v>7.5583</v>
      </c>
      <c r="S23" s="216">
        <v>7.3680000000000003</v>
      </c>
    </row>
    <row r="24" spans="1:19" s="28" customFormat="1">
      <c r="A24" s="12" t="s">
        <v>29</v>
      </c>
      <c r="B24" s="4" t="s">
        <v>186</v>
      </c>
      <c r="C24" s="9" t="s">
        <v>134</v>
      </c>
      <c r="D24" s="213">
        <v>7.5804</v>
      </c>
      <c r="E24" s="213">
        <v>7.7689000000000004</v>
      </c>
      <c r="F24" s="213">
        <v>7.8929999999999998</v>
      </c>
      <c r="G24" s="213">
        <v>7.8554000000000004</v>
      </c>
      <c r="H24" s="213">
        <v>8.1877999999999993</v>
      </c>
      <c r="I24" s="213">
        <v>8.3612000000000002</v>
      </c>
      <c r="J24" s="213">
        <v>8.4596999999999998</v>
      </c>
      <c r="K24" s="213">
        <v>8.1628000000000007</v>
      </c>
      <c r="L24" s="213">
        <v>8.5617999999999999</v>
      </c>
      <c r="M24" s="213">
        <v>8.9764999999999997</v>
      </c>
      <c r="N24" s="213">
        <v>8.9535999999999998</v>
      </c>
      <c r="O24" s="213">
        <v>8.8346</v>
      </c>
      <c r="P24" s="213">
        <v>8.8420000000000005</v>
      </c>
      <c r="Q24" s="213">
        <v>8.7988</v>
      </c>
      <c r="R24" s="213">
        <v>9.0539000000000005</v>
      </c>
      <c r="S24" s="215">
        <v>9.0509000000000004</v>
      </c>
    </row>
    <row r="25" spans="1:19" s="28" customFormat="1">
      <c r="A25" s="12" t="s">
        <v>51</v>
      </c>
      <c r="B25" s="4" t="s">
        <v>186</v>
      </c>
      <c r="C25" s="9" t="s">
        <v>134</v>
      </c>
      <c r="D25" s="214">
        <v>7.3872</v>
      </c>
      <c r="E25" s="214">
        <v>7.6134000000000004</v>
      </c>
      <c r="F25" s="214">
        <v>7.7255000000000003</v>
      </c>
      <c r="G25" s="214">
        <v>7.8634000000000004</v>
      </c>
      <c r="H25" s="214">
        <v>7.9192999999999998</v>
      </c>
      <c r="I25" s="214">
        <v>8.093</v>
      </c>
      <c r="J25" s="214">
        <v>8.1189999999999998</v>
      </c>
      <c r="K25" s="214">
        <v>8.1783000000000001</v>
      </c>
      <c r="L25" s="214">
        <v>8.5185999999999993</v>
      </c>
      <c r="M25" s="214">
        <v>9.4113000000000007</v>
      </c>
      <c r="N25" s="214">
        <v>9.4921000000000006</v>
      </c>
      <c r="O25" s="214">
        <v>11.0631</v>
      </c>
      <c r="P25" s="214">
        <v>11.2362</v>
      </c>
      <c r="Q25" s="214">
        <v>11.334300000000001</v>
      </c>
      <c r="R25" s="214">
        <v>11.3672</v>
      </c>
      <c r="S25" s="216">
        <v>11.2074</v>
      </c>
    </row>
    <row r="26" spans="1:19" s="28" customFormat="1">
      <c r="A26" s="12" t="s">
        <v>52</v>
      </c>
      <c r="B26" s="4" t="s">
        <v>186</v>
      </c>
      <c r="C26" s="9" t="s">
        <v>134</v>
      </c>
      <c r="D26" s="213">
        <v>4.0042</v>
      </c>
      <c r="E26" s="213">
        <v>4.4939999999999998</v>
      </c>
      <c r="F26" s="213">
        <v>4.3503999999999996</v>
      </c>
      <c r="G26" s="213">
        <v>4.6643999999999997</v>
      </c>
      <c r="H26" s="213">
        <v>4.7085999999999997</v>
      </c>
      <c r="I26" s="213">
        <v>5.0374999999999996</v>
      </c>
      <c r="J26" s="213">
        <v>5.4386999999999999</v>
      </c>
      <c r="K26" s="213">
        <v>5.6208</v>
      </c>
      <c r="L26" s="213">
        <v>5.7907000000000002</v>
      </c>
      <c r="M26" s="213">
        <v>6.3090000000000002</v>
      </c>
      <c r="N26" s="213">
        <v>6.4051</v>
      </c>
      <c r="O26" s="213">
        <v>6.4789000000000003</v>
      </c>
      <c r="P26" s="213">
        <v>6.6162999999999998</v>
      </c>
      <c r="Q26" s="213">
        <v>6.8106</v>
      </c>
      <c r="R26" s="213">
        <v>7.0712999999999999</v>
      </c>
      <c r="S26" s="213">
        <v>7.2092000000000001</v>
      </c>
    </row>
    <row r="27" spans="1:19" s="28" customFormat="1">
      <c r="A27" s="12" t="s">
        <v>31</v>
      </c>
      <c r="B27" s="4" t="s">
        <v>186</v>
      </c>
      <c r="C27" s="9" t="s">
        <v>134</v>
      </c>
      <c r="D27" s="214">
        <v>5.8837999999999999</v>
      </c>
      <c r="E27" s="214">
        <v>6.0735999999999999</v>
      </c>
      <c r="F27" s="214">
        <v>6.0830000000000002</v>
      </c>
      <c r="G27" s="214">
        <v>5.8445</v>
      </c>
      <c r="H27" s="214">
        <v>6.2351000000000001</v>
      </c>
      <c r="I27" s="214">
        <v>5.8670999999999998</v>
      </c>
      <c r="J27" s="214">
        <v>5.7468000000000004</v>
      </c>
      <c r="K27" s="214">
        <v>5.7786</v>
      </c>
      <c r="L27" s="214">
        <v>5.6337999999999999</v>
      </c>
      <c r="M27" s="214">
        <v>6.1597</v>
      </c>
      <c r="N27" s="214">
        <v>6.1540999999999997</v>
      </c>
      <c r="O27" s="214">
        <v>5.5880999999999998</v>
      </c>
      <c r="P27" s="214">
        <v>5.4386999999999999</v>
      </c>
      <c r="Q27" s="214">
        <v>5.4054000000000002</v>
      </c>
      <c r="R27" s="214">
        <v>5.4995000000000003</v>
      </c>
      <c r="S27" s="216">
        <v>5.5884</v>
      </c>
    </row>
    <row r="28" spans="1:19" s="28" customFormat="1">
      <c r="A28" s="12" t="s">
        <v>33</v>
      </c>
      <c r="B28" s="4" t="s">
        <v>186</v>
      </c>
      <c r="C28" s="9" t="s">
        <v>134</v>
      </c>
      <c r="D28" s="213">
        <v>5.8704999999999998</v>
      </c>
      <c r="E28" s="213">
        <v>6.4772999999999996</v>
      </c>
      <c r="F28" s="213">
        <v>6.8265000000000002</v>
      </c>
      <c r="G28" s="213">
        <v>7.0548000000000002</v>
      </c>
      <c r="H28" s="213">
        <v>7.4196</v>
      </c>
      <c r="I28" s="213">
        <v>7.2560000000000002</v>
      </c>
      <c r="J28" s="213">
        <v>6.7896999999999998</v>
      </c>
      <c r="K28" s="213">
        <v>6.3041999999999998</v>
      </c>
      <c r="L28" s="213">
        <v>6.6214000000000004</v>
      </c>
      <c r="M28" s="213">
        <v>7.4828999999999999</v>
      </c>
      <c r="N28" s="213">
        <v>7.1467000000000001</v>
      </c>
      <c r="O28" s="213">
        <v>6.2477999999999998</v>
      </c>
      <c r="P28" s="213">
        <v>6.6528999999999998</v>
      </c>
      <c r="Q28" s="215">
        <v>6.4696999999999996</v>
      </c>
      <c r="R28" s="215">
        <v>6.3213999999999997</v>
      </c>
      <c r="S28" s="213">
        <v>7.1666999999999996</v>
      </c>
    </row>
    <row r="29" spans="1:19" s="28" customFormat="1">
      <c r="A29" s="12" t="s">
        <v>53</v>
      </c>
      <c r="B29" s="4" t="s">
        <v>186</v>
      </c>
      <c r="C29" s="9" t="s">
        <v>134</v>
      </c>
      <c r="D29" s="214">
        <v>4.8563999999999998</v>
      </c>
      <c r="E29" s="214">
        <v>5.2526999999999999</v>
      </c>
      <c r="F29" s="214">
        <v>5.4063999999999997</v>
      </c>
      <c r="G29" s="214">
        <v>5.9454000000000002</v>
      </c>
      <c r="H29" s="214">
        <v>6.0484999999999998</v>
      </c>
      <c r="I29" s="214">
        <v>5.9215999999999998</v>
      </c>
      <c r="J29" s="214">
        <v>5.7145000000000001</v>
      </c>
      <c r="K29" s="214">
        <v>5.8193999999999999</v>
      </c>
      <c r="L29" s="214">
        <v>5.7439999999999998</v>
      </c>
      <c r="M29" s="214">
        <v>6.1756000000000002</v>
      </c>
      <c r="N29" s="214">
        <v>6.02</v>
      </c>
      <c r="O29" s="214">
        <v>5.7553999999999998</v>
      </c>
      <c r="P29" s="214">
        <v>5.9241000000000001</v>
      </c>
      <c r="Q29" s="214">
        <v>6.0147000000000004</v>
      </c>
      <c r="R29" s="214">
        <v>5.6894999999999998</v>
      </c>
      <c r="S29" s="216">
        <v>5.7939999999999996</v>
      </c>
    </row>
    <row r="30" spans="1:19" s="28" customFormat="1">
      <c r="A30" s="12" t="s">
        <v>36</v>
      </c>
      <c r="B30" s="4" t="s">
        <v>186</v>
      </c>
      <c r="C30" s="9" t="s">
        <v>134</v>
      </c>
      <c r="D30" s="213">
        <v>7.0564</v>
      </c>
      <c r="E30" s="213">
        <v>7.4412000000000003</v>
      </c>
      <c r="F30" s="213">
        <v>7.9542999999999999</v>
      </c>
      <c r="G30" s="213">
        <v>8.4572000000000003</v>
      </c>
      <c r="H30" s="213">
        <v>8.5212000000000003</v>
      </c>
      <c r="I30" s="213">
        <v>9.4109999999999996</v>
      </c>
      <c r="J30" s="213">
        <v>9.3034999999999997</v>
      </c>
      <c r="K30" s="213">
        <v>9.3133999999999997</v>
      </c>
      <c r="L30" s="213">
        <v>9.5324000000000009</v>
      </c>
      <c r="M30" s="213">
        <v>10.251899999999999</v>
      </c>
      <c r="N30" s="213">
        <v>10.432399999999999</v>
      </c>
      <c r="O30" s="213">
        <v>10.482100000000001</v>
      </c>
      <c r="P30" s="213">
        <v>10.8598</v>
      </c>
      <c r="Q30" s="213">
        <v>10.948499999999999</v>
      </c>
      <c r="R30" s="213">
        <v>10.9352</v>
      </c>
      <c r="S30" s="213">
        <v>10.7637</v>
      </c>
    </row>
    <row r="31" spans="1:19" s="28" customFormat="1">
      <c r="A31" s="12" t="s">
        <v>54</v>
      </c>
      <c r="B31" s="4" t="s">
        <v>186</v>
      </c>
      <c r="C31" s="9" t="s">
        <v>134</v>
      </c>
      <c r="D31" s="214">
        <v>7.47</v>
      </c>
      <c r="E31" s="214">
        <v>7.5789</v>
      </c>
      <c r="F31" s="214">
        <v>7.9004000000000003</v>
      </c>
      <c r="G31" s="214">
        <v>7.7218999999999998</v>
      </c>
      <c r="H31" s="214">
        <v>7.9009999999999998</v>
      </c>
      <c r="I31" s="214">
        <v>8.2735000000000003</v>
      </c>
      <c r="J31" s="214">
        <v>8.6329999999999991</v>
      </c>
      <c r="K31" s="214">
        <v>8.3213000000000008</v>
      </c>
      <c r="L31" s="214">
        <v>9.1424000000000003</v>
      </c>
      <c r="M31" s="214">
        <v>9.6704000000000008</v>
      </c>
      <c r="N31" s="214">
        <v>9.6588999999999992</v>
      </c>
      <c r="O31" s="214">
        <v>9.5641999999999996</v>
      </c>
      <c r="P31" s="214">
        <v>9.6761999999999997</v>
      </c>
      <c r="Q31" s="214">
        <v>9.3984000000000005</v>
      </c>
      <c r="R31" s="216">
        <v>9.3797999999999995</v>
      </c>
      <c r="S31" s="216">
        <v>9.4083000000000006</v>
      </c>
    </row>
    <row r="32" spans="1:19" s="28" customFormat="1">
      <c r="A32" s="12" t="s">
        <v>55</v>
      </c>
      <c r="B32" s="4" t="s">
        <v>186</v>
      </c>
      <c r="C32" s="9" t="s">
        <v>134</v>
      </c>
      <c r="D32" s="213">
        <v>7.7091000000000003</v>
      </c>
      <c r="E32" s="213">
        <v>8.0206</v>
      </c>
      <c r="F32" s="213">
        <v>9.0054999999999996</v>
      </c>
      <c r="G32" s="213">
        <v>9.2189999999999994</v>
      </c>
      <c r="H32" s="213">
        <v>8.8262999999999998</v>
      </c>
      <c r="I32" s="213">
        <v>8.3328000000000007</v>
      </c>
      <c r="J32" s="213">
        <v>7.9162999999999997</v>
      </c>
      <c r="K32" s="213">
        <v>8.0518999999999998</v>
      </c>
      <c r="L32" s="213">
        <v>7.9660000000000002</v>
      </c>
      <c r="M32" s="213">
        <v>9.0698000000000008</v>
      </c>
      <c r="N32" s="213">
        <v>8.9102999999999994</v>
      </c>
      <c r="O32" s="213">
        <v>8.7909000000000006</v>
      </c>
      <c r="P32" s="213">
        <v>8.7744999999999997</v>
      </c>
      <c r="Q32" s="213">
        <v>8.9298000000000002</v>
      </c>
      <c r="R32" s="213">
        <v>9.2553999999999998</v>
      </c>
      <c r="S32" s="213">
        <v>9.9345999999999997</v>
      </c>
    </row>
    <row r="33" spans="1:21" s="28" customFormat="1">
      <c r="A33" s="12" t="s">
        <v>38</v>
      </c>
      <c r="B33" s="4" t="s">
        <v>186</v>
      </c>
      <c r="C33" s="9" t="s">
        <v>134</v>
      </c>
      <c r="D33" s="214">
        <v>5.2981999999999996</v>
      </c>
      <c r="E33" s="214">
        <v>5.6786000000000003</v>
      </c>
      <c r="F33" s="214">
        <v>6.0792000000000002</v>
      </c>
      <c r="G33" s="214">
        <v>5.9622999999999999</v>
      </c>
      <c r="H33" s="214">
        <v>5.9051</v>
      </c>
      <c r="I33" s="214">
        <v>5.84</v>
      </c>
      <c r="J33" s="214">
        <v>5.8258000000000001</v>
      </c>
      <c r="K33" s="214">
        <v>5.8769999999999998</v>
      </c>
      <c r="L33" s="214">
        <v>6.4170999999999996</v>
      </c>
      <c r="M33" s="214">
        <v>6.6369999999999996</v>
      </c>
      <c r="N33" s="214">
        <v>6.4200999999999997</v>
      </c>
      <c r="O33" s="214">
        <v>6.2348999999999997</v>
      </c>
      <c r="P33" s="214">
        <v>6.2027000000000001</v>
      </c>
      <c r="Q33" s="214">
        <v>6.4520999999999997</v>
      </c>
      <c r="R33" s="214">
        <v>6.4320000000000004</v>
      </c>
      <c r="S33" s="216">
        <v>6.3221999999999996</v>
      </c>
    </row>
    <row r="34" spans="1:21" s="28" customFormat="1">
      <c r="A34" s="12" t="s">
        <v>56</v>
      </c>
      <c r="B34" s="4" t="s">
        <v>186</v>
      </c>
      <c r="C34" s="9" t="s">
        <v>134</v>
      </c>
      <c r="D34" s="213">
        <v>8.3748000000000005</v>
      </c>
      <c r="E34" s="213">
        <v>8.4039999999999999</v>
      </c>
      <c r="F34" s="213">
        <v>8.5579999999999998</v>
      </c>
      <c r="G34" s="213">
        <v>8.9015000000000004</v>
      </c>
      <c r="H34" s="213">
        <v>9.2955000000000005</v>
      </c>
      <c r="I34" s="213">
        <v>9.4334000000000007</v>
      </c>
      <c r="J34" s="213">
        <v>9.1362000000000005</v>
      </c>
      <c r="K34" s="213">
        <v>9.0657999999999994</v>
      </c>
      <c r="L34" s="213">
        <v>9.3524999999999991</v>
      </c>
      <c r="M34" s="213">
        <v>9.8789999999999996</v>
      </c>
      <c r="N34" s="213">
        <v>9.8194999999999997</v>
      </c>
      <c r="O34" s="213">
        <v>9.5312000000000001</v>
      </c>
      <c r="P34" s="213">
        <v>9.3483000000000001</v>
      </c>
      <c r="Q34" s="213">
        <v>9.0894999999999992</v>
      </c>
      <c r="R34" s="213">
        <v>8.9841999999999995</v>
      </c>
      <c r="S34" s="213">
        <v>8.8571000000000009</v>
      </c>
    </row>
    <row r="35" spans="1:21" s="28" customFormat="1">
      <c r="A35" s="1020" t="s">
        <v>57</v>
      </c>
      <c r="B35" s="929" t="s">
        <v>186</v>
      </c>
      <c r="C35" s="930" t="s">
        <v>134</v>
      </c>
      <c r="D35" s="1021">
        <v>5.3125999999999998</v>
      </c>
      <c r="E35" s="1021">
        <v>5.3402000000000003</v>
      </c>
      <c r="F35" s="1021">
        <v>5.5167999999999999</v>
      </c>
      <c r="G35" s="1021">
        <v>5.4584000000000001</v>
      </c>
      <c r="H35" s="1021">
        <v>6.4797000000000002</v>
      </c>
      <c r="I35" s="1021">
        <v>6.6195000000000004</v>
      </c>
      <c r="J35" s="1021">
        <v>6.8818000000000001</v>
      </c>
      <c r="K35" s="1021">
        <v>7.2092000000000001</v>
      </c>
      <c r="L35" s="1021">
        <v>6.9836</v>
      </c>
      <c r="M35" s="1021">
        <v>7.9823000000000004</v>
      </c>
      <c r="N35" s="1021">
        <v>7.8231000000000002</v>
      </c>
      <c r="O35" s="1021">
        <v>7.4377000000000004</v>
      </c>
      <c r="P35" s="1021">
        <v>7.6637000000000004</v>
      </c>
      <c r="Q35" s="1021">
        <v>7.5618999999999996</v>
      </c>
      <c r="R35" s="1021">
        <v>6.9565000000000001</v>
      </c>
      <c r="S35" s="1022">
        <v>6.9904000000000002</v>
      </c>
    </row>
    <row r="36" spans="1:21" s="28" customFormat="1">
      <c r="A36" s="12" t="s">
        <v>40</v>
      </c>
      <c r="B36" s="4" t="s">
        <v>186</v>
      </c>
      <c r="C36" s="9" t="s">
        <v>134</v>
      </c>
      <c r="D36" s="213">
        <v>8.1171000000000006</v>
      </c>
      <c r="E36" s="213">
        <v>8.4144000000000005</v>
      </c>
      <c r="F36" s="213">
        <v>7.9961000000000002</v>
      </c>
      <c r="G36" s="213">
        <v>8.0816999999999997</v>
      </c>
      <c r="H36" s="213">
        <v>7.9268000000000001</v>
      </c>
      <c r="I36" s="213">
        <v>7.9649999999999999</v>
      </c>
      <c r="J36" s="213">
        <v>7.8021000000000003</v>
      </c>
      <c r="K36" s="213">
        <v>7.4945000000000004</v>
      </c>
      <c r="L36" s="213">
        <v>7.8494000000000002</v>
      </c>
      <c r="M36" s="213">
        <v>8.5617000000000001</v>
      </c>
      <c r="N36" s="213">
        <v>8.5616000000000003</v>
      </c>
      <c r="O36" s="213">
        <v>8.5401000000000007</v>
      </c>
      <c r="P36" s="213">
        <v>8.7306000000000008</v>
      </c>
      <c r="Q36" s="213">
        <v>8.7591000000000001</v>
      </c>
      <c r="R36" s="213">
        <v>8.5482999999999993</v>
      </c>
      <c r="S36" s="213">
        <v>8.3574999999999999</v>
      </c>
    </row>
    <row r="37" spans="1:21" s="28" customFormat="1">
      <c r="A37" s="12" t="s">
        <v>27</v>
      </c>
      <c r="B37" s="4" t="s">
        <v>186</v>
      </c>
      <c r="C37" s="9" t="s">
        <v>134</v>
      </c>
      <c r="D37" s="214">
        <v>6.8160999999999996</v>
      </c>
      <c r="E37" s="214">
        <v>6.7831000000000001</v>
      </c>
      <c r="F37" s="214">
        <v>6.8029000000000002</v>
      </c>
      <c r="G37" s="214">
        <v>7.5301999999999998</v>
      </c>
      <c r="H37" s="214">
        <v>7.6191000000000004</v>
      </c>
      <c r="I37" s="214">
        <v>7.6764000000000001</v>
      </c>
      <c r="J37" s="214">
        <v>7.7552000000000003</v>
      </c>
      <c r="K37" s="214">
        <v>7.8367000000000004</v>
      </c>
      <c r="L37" s="214">
        <v>8.2890999999999995</v>
      </c>
      <c r="M37" s="214">
        <v>8.9784000000000006</v>
      </c>
      <c r="N37" s="214">
        <v>9.0136000000000003</v>
      </c>
      <c r="O37" s="214">
        <v>9.0893999999999995</v>
      </c>
      <c r="P37" s="214">
        <v>9.0873000000000008</v>
      </c>
      <c r="Q37" s="214">
        <v>8.9888999999999992</v>
      </c>
      <c r="R37" s="214">
        <v>9.0797000000000008</v>
      </c>
      <c r="S37" s="216">
        <v>8.9984999999999999</v>
      </c>
    </row>
    <row r="38" spans="1:21" s="28" customFormat="1">
      <c r="A38" s="12" t="s">
        <v>43</v>
      </c>
      <c r="B38" s="4" t="s">
        <v>186</v>
      </c>
      <c r="C38" s="9" t="s">
        <v>134</v>
      </c>
      <c r="D38" s="213">
        <v>7.4123999999999999</v>
      </c>
      <c r="E38" s="213">
        <v>8.0342000000000002</v>
      </c>
      <c r="F38" s="213">
        <v>8.3620999999999999</v>
      </c>
      <c r="G38" s="213">
        <v>8.4639000000000006</v>
      </c>
      <c r="H38" s="213">
        <v>8.2614000000000001</v>
      </c>
      <c r="I38" s="213">
        <v>8.2774000000000001</v>
      </c>
      <c r="J38" s="213">
        <v>8.1610999999999994</v>
      </c>
      <c r="K38" s="213">
        <v>8.0739000000000001</v>
      </c>
      <c r="L38" s="213">
        <v>8.3131000000000004</v>
      </c>
      <c r="M38" s="213">
        <v>8.9444999999999997</v>
      </c>
      <c r="N38" s="213">
        <v>8.4863999999999997</v>
      </c>
      <c r="O38" s="213">
        <v>10.679</v>
      </c>
      <c r="P38" s="213">
        <v>10.9382</v>
      </c>
      <c r="Q38" s="213">
        <v>11.1014</v>
      </c>
      <c r="R38" s="213">
        <v>11.181900000000001</v>
      </c>
      <c r="S38" s="213">
        <v>11.070399999999999</v>
      </c>
    </row>
    <row r="39" spans="1:21" s="28" customFormat="1">
      <c r="A39" s="12" t="s">
        <v>58</v>
      </c>
      <c r="B39" s="4" t="s">
        <v>186</v>
      </c>
      <c r="C39" s="9" t="s">
        <v>134</v>
      </c>
      <c r="D39" s="214">
        <v>9.3384999999999998</v>
      </c>
      <c r="E39" s="214">
        <v>9.6919000000000004</v>
      </c>
      <c r="F39" s="214">
        <v>10.0969</v>
      </c>
      <c r="G39" s="214">
        <v>10.3932</v>
      </c>
      <c r="H39" s="214">
        <v>10.4232</v>
      </c>
      <c r="I39" s="214">
        <v>10.2555</v>
      </c>
      <c r="J39" s="214">
        <v>9.8069000000000006</v>
      </c>
      <c r="K39" s="214">
        <v>9.6348000000000003</v>
      </c>
      <c r="L39" s="214">
        <v>9.7804000000000002</v>
      </c>
      <c r="M39" s="214">
        <v>10.388</v>
      </c>
      <c r="N39" s="214">
        <v>10.459</v>
      </c>
      <c r="O39" s="214">
        <v>10.6097</v>
      </c>
      <c r="P39" s="214">
        <v>10.9931</v>
      </c>
      <c r="Q39" s="214">
        <v>11.179600000000001</v>
      </c>
      <c r="R39" s="214">
        <v>11.399100000000001</v>
      </c>
      <c r="S39" s="214">
        <v>11.536099999999999</v>
      </c>
    </row>
    <row r="40" spans="1:21" s="28" customFormat="1">
      <c r="A40" s="12" t="s">
        <v>59</v>
      </c>
      <c r="B40" s="4" t="s">
        <v>186</v>
      </c>
      <c r="C40" s="9" t="s">
        <v>134</v>
      </c>
      <c r="D40" s="213">
        <v>4.7332000000000001</v>
      </c>
      <c r="E40" s="213">
        <v>5.0311000000000003</v>
      </c>
      <c r="F40" s="213">
        <v>5.2302999999999997</v>
      </c>
      <c r="G40" s="213">
        <v>5.2060000000000004</v>
      </c>
      <c r="H40" s="213">
        <v>5.1189</v>
      </c>
      <c r="I40" s="213">
        <v>5.1303000000000001</v>
      </c>
      <c r="J40" s="213">
        <v>5.3994</v>
      </c>
      <c r="K40" s="213">
        <v>5.5143000000000004</v>
      </c>
      <c r="L40" s="213">
        <v>5.5042</v>
      </c>
      <c r="M40" s="213">
        <v>5.8048000000000002</v>
      </c>
      <c r="N40" s="213">
        <v>5.3352000000000004</v>
      </c>
      <c r="O40" s="213">
        <v>5.0373999999999999</v>
      </c>
      <c r="P40" s="213">
        <v>4.9610000000000003</v>
      </c>
      <c r="Q40" s="213">
        <v>5.0853000000000002</v>
      </c>
      <c r="R40" s="213">
        <v>5.0864000000000003</v>
      </c>
      <c r="S40" s="215">
        <v>5.2310999999999996</v>
      </c>
    </row>
    <row r="41" spans="1:21" s="28" customFormat="1">
      <c r="A41" s="12" t="s">
        <v>60</v>
      </c>
      <c r="B41" s="4" t="s">
        <v>186</v>
      </c>
      <c r="C41" s="9" t="s">
        <v>134</v>
      </c>
      <c r="D41" s="214">
        <v>6.2629999999999999</v>
      </c>
      <c r="E41" s="214">
        <v>6.5970000000000004</v>
      </c>
      <c r="F41" s="214">
        <v>6.8490000000000002</v>
      </c>
      <c r="G41" s="214">
        <v>7.093</v>
      </c>
      <c r="H41" s="214">
        <v>7.2910000000000004</v>
      </c>
      <c r="I41" s="214">
        <v>7.4180000000000001</v>
      </c>
      <c r="J41" s="214">
        <v>7.5490000000000004</v>
      </c>
      <c r="K41" s="214">
        <v>7.633</v>
      </c>
      <c r="L41" s="214">
        <v>7.8650000000000002</v>
      </c>
      <c r="M41" s="214">
        <v>8.6639999999999997</v>
      </c>
      <c r="N41" s="214">
        <v>8.4619999999999997</v>
      </c>
      <c r="O41" s="214">
        <v>8.4380000000000006</v>
      </c>
      <c r="P41" s="214">
        <v>8.4960000000000004</v>
      </c>
      <c r="Q41" s="214">
        <v>9.923</v>
      </c>
      <c r="R41" s="214">
        <v>9.875</v>
      </c>
      <c r="S41" s="216">
        <v>9.7532999999999994</v>
      </c>
    </row>
    <row r="42" spans="1:21" s="28" customFormat="1">
      <c r="A42" s="12" t="s">
        <v>61</v>
      </c>
      <c r="B42" s="4" t="s">
        <v>186</v>
      </c>
      <c r="C42" s="9" t="s">
        <v>134</v>
      </c>
      <c r="D42" s="213">
        <v>12.5075</v>
      </c>
      <c r="E42" s="213">
        <v>13.1745</v>
      </c>
      <c r="F42" s="213">
        <v>13.9595</v>
      </c>
      <c r="G42" s="213">
        <v>14.4603</v>
      </c>
      <c r="H42" s="213">
        <v>14.5426</v>
      </c>
      <c r="I42" s="213">
        <v>14.547499999999999</v>
      </c>
      <c r="J42" s="213">
        <v>14.6639</v>
      </c>
      <c r="K42" s="213">
        <v>14.904199999999999</v>
      </c>
      <c r="L42" s="213">
        <v>15.3178</v>
      </c>
      <c r="M42" s="213">
        <v>16.350000000000001</v>
      </c>
      <c r="N42" s="213">
        <v>16.3918</v>
      </c>
      <c r="O42" s="213">
        <v>16.413900000000002</v>
      </c>
      <c r="P42" s="213">
        <v>16.377099999999999</v>
      </c>
      <c r="Q42" s="213">
        <v>16.367799999999999</v>
      </c>
      <c r="R42" s="213">
        <v>16.586500000000001</v>
      </c>
      <c r="S42" s="215">
        <v>16.9148</v>
      </c>
    </row>
    <row r="43" spans="1:21" s="67" customFormat="1">
      <c r="A43" s="394" t="s">
        <v>64</v>
      </c>
      <c r="B43" s="78"/>
      <c r="C43" s="79"/>
      <c r="D43" s="79">
        <f>AVERAGE(D8:D42)</f>
        <v>7.2120000000000006</v>
      </c>
      <c r="E43" s="79">
        <f>AVERAGE(E8:E42)</f>
        <v>7.4614314285714292</v>
      </c>
      <c r="F43" s="79">
        <f t="shared" ref="F43:R43" si="0">AVERAGE(F8:F42)</f>
        <v>7.6989371428571429</v>
      </c>
      <c r="G43" s="79">
        <f t="shared" si="0"/>
        <v>7.9429228571428601</v>
      </c>
      <c r="H43" s="79">
        <f t="shared" si="0"/>
        <v>7.9859971428571432</v>
      </c>
      <c r="I43" s="79">
        <f t="shared" si="0"/>
        <v>8.0514028571428575</v>
      </c>
      <c r="J43" s="79">
        <f t="shared" si="0"/>
        <v>7.9827142857142865</v>
      </c>
      <c r="K43" s="79">
        <f t="shared" si="0"/>
        <v>7.9622914285714304</v>
      </c>
      <c r="L43" s="79">
        <f t="shared" si="0"/>
        <v>8.2385914285714268</v>
      </c>
      <c r="M43" s="79">
        <f t="shared" si="0"/>
        <v>8.8959714285714284</v>
      </c>
      <c r="N43" s="79">
        <f t="shared" si="0"/>
        <v>8.7975600000000007</v>
      </c>
      <c r="O43" s="79">
        <f t="shared" si="0"/>
        <v>8.754308571428572</v>
      </c>
      <c r="P43" s="79">
        <f t="shared" si="0"/>
        <v>8.8434085714285722</v>
      </c>
      <c r="Q43" s="79">
        <f t="shared" si="0"/>
        <v>8.9581885714285718</v>
      </c>
      <c r="R43" s="79">
        <f t="shared" si="0"/>
        <v>8.9720685714285722</v>
      </c>
      <c r="S43" s="28"/>
      <c r="T43" s="28"/>
      <c r="U43" s="28"/>
    </row>
    <row r="44" spans="1:21" s="67" customFormat="1">
      <c r="A44" s="394" t="s">
        <v>3323</v>
      </c>
      <c r="C44" s="79"/>
      <c r="D44" s="79">
        <f>STDEV(D8:D42)</f>
        <v>1.7194355214293238</v>
      </c>
      <c r="E44" s="79">
        <f>STDEV(E8:E42)</f>
        <v>1.7398858648792772</v>
      </c>
      <c r="F44" s="79">
        <f t="shared" ref="F44:R44" si="1">STDEV(F8:F42)</f>
        <v>1.8616428780366419</v>
      </c>
      <c r="G44" s="79">
        <f t="shared" si="1"/>
        <v>1.9123374811510381</v>
      </c>
      <c r="H44" s="79">
        <f t="shared" si="1"/>
        <v>1.8527570123349411</v>
      </c>
      <c r="I44" s="79">
        <f t="shared" si="1"/>
        <v>1.8681676407151262</v>
      </c>
      <c r="J44" s="79">
        <f t="shared" si="1"/>
        <v>1.8563391050735287</v>
      </c>
      <c r="K44" s="79">
        <f t="shared" si="1"/>
        <v>1.8578548820000469</v>
      </c>
      <c r="L44" s="79">
        <f t="shared" si="1"/>
        <v>1.9006637245309614</v>
      </c>
      <c r="M44" s="79">
        <f t="shared" si="1"/>
        <v>2.0256688885942018</v>
      </c>
      <c r="N44" s="79">
        <f t="shared" si="1"/>
        <v>2.0870940965286331</v>
      </c>
      <c r="O44" s="79">
        <f t="shared" si="1"/>
        <v>2.2059525096711399</v>
      </c>
      <c r="P44" s="79">
        <f t="shared" si="1"/>
        <v>2.2214018841278338</v>
      </c>
      <c r="Q44" s="79">
        <f t="shared" si="1"/>
        <v>2.2099174105903217</v>
      </c>
      <c r="R44" s="79">
        <f t="shared" si="1"/>
        <v>2.2604780327037353</v>
      </c>
      <c r="S44" s="28"/>
      <c r="T44" s="28"/>
      <c r="U44" s="28"/>
    </row>
    <row r="45" spans="1:21" s="67" customFormat="1">
      <c r="A45" s="668" t="s">
        <v>3324</v>
      </c>
      <c r="B45" s="969"/>
      <c r="C45" s="927"/>
      <c r="D45" s="927">
        <f>(D35-D43)/D44</f>
        <v>-1.1046648602566249</v>
      </c>
      <c r="E45" s="927">
        <f t="shared" ref="E45:R45" si="2">(E35-E43)/E44</f>
        <v>-1.21917849405519</v>
      </c>
      <c r="F45" s="927">
        <f t="shared" si="2"/>
        <v>-1.1721566840781548</v>
      </c>
      <c r="G45" s="927">
        <f t="shared" si="2"/>
        <v>-1.2992073217366544</v>
      </c>
      <c r="H45" s="927">
        <f t="shared" si="2"/>
        <v>-0.81300307208597677</v>
      </c>
      <c r="I45" s="927">
        <f>(I35-I43)/I44</f>
        <v>-0.7664744993627719</v>
      </c>
      <c r="J45" s="927">
        <f t="shared" si="2"/>
        <v>-0.59305666874408691</v>
      </c>
      <c r="K45" s="927">
        <f t="shared" si="2"/>
        <v>-0.40535535679767443</v>
      </c>
      <c r="L45" s="927">
        <f t="shared" si="2"/>
        <v>-0.66029114586333715</v>
      </c>
      <c r="M45" s="927">
        <f t="shared" si="2"/>
        <v>-0.45104677951859584</v>
      </c>
      <c r="N45" s="927">
        <f t="shared" si="2"/>
        <v>-0.46689797150055418</v>
      </c>
      <c r="O45" s="927">
        <f t="shared" si="2"/>
        <v>-0.59684357013871059</v>
      </c>
      <c r="P45" s="927">
        <f t="shared" si="2"/>
        <v>-0.53106490088881353</v>
      </c>
      <c r="Q45" s="927">
        <f t="shared" si="2"/>
        <v>-0.63182839536776636</v>
      </c>
      <c r="R45" s="927">
        <f t="shared" si="2"/>
        <v>-0.8916558985613191</v>
      </c>
      <c r="S45" s="28"/>
      <c r="T45" s="28"/>
      <c r="U45" s="28"/>
    </row>
    <row r="46" spans="1:21" s="28" customFormat="1">
      <c r="A46" s="27" t="s">
        <v>622</v>
      </c>
    </row>
    <row r="47" spans="1:21" s="28" customFormat="1">
      <c r="A47" s="26" t="s">
        <v>216</v>
      </c>
    </row>
    <row r="48" spans="1:21" s="28" customFormat="1">
      <c r="A48" s="31" t="s">
        <v>352</v>
      </c>
      <c r="B48" s="26" t="s">
        <v>353</v>
      </c>
    </row>
    <row r="49" spans="1:19" s="28" customFormat="1">
      <c r="A49" s="31" t="s">
        <v>610</v>
      </c>
      <c r="B49" s="26" t="s">
        <v>611</v>
      </c>
    </row>
    <row r="50" spans="1:19" s="28" customFormat="1">
      <c r="A50" s="31" t="s">
        <v>606</v>
      </c>
      <c r="B50" s="26" t="s">
        <v>607</v>
      </c>
    </row>
    <row r="51" spans="1:19" s="28" customFormat="1">
      <c r="A51" s="31" t="s">
        <v>354</v>
      </c>
      <c r="B51" s="26" t="s">
        <v>355</v>
      </c>
    </row>
    <row r="52" spans="1:19" s="28" customFormat="1">
      <c r="A52" s="203" t="s">
        <v>613</v>
      </c>
    </row>
    <row r="53" spans="1:19" s="28" customFormat="1">
      <c r="A53" s="1118" t="s">
        <v>213</v>
      </c>
      <c r="B53" s="1119"/>
      <c r="C53" s="1120"/>
      <c r="D53" s="1124" t="s">
        <v>614</v>
      </c>
      <c r="E53" s="1125"/>
      <c r="F53" s="1125"/>
      <c r="G53" s="1125"/>
      <c r="H53" s="1125"/>
      <c r="I53" s="1125"/>
      <c r="J53" s="1125"/>
      <c r="K53" s="1125"/>
      <c r="L53" s="1125"/>
      <c r="M53" s="1125"/>
      <c r="N53" s="1125"/>
      <c r="O53" s="1125"/>
      <c r="P53" s="1125"/>
      <c r="Q53" s="1125"/>
      <c r="R53" s="1125"/>
      <c r="S53" s="1126"/>
    </row>
    <row r="54" spans="1:19" s="28" customFormat="1">
      <c r="A54" s="1118" t="s">
        <v>615</v>
      </c>
      <c r="B54" s="1119"/>
      <c r="C54" s="1120"/>
      <c r="D54" s="1124" t="s">
        <v>616</v>
      </c>
      <c r="E54" s="1125"/>
      <c r="F54" s="1125"/>
      <c r="G54" s="1125"/>
      <c r="H54" s="1125"/>
      <c r="I54" s="1125"/>
      <c r="J54" s="1125"/>
      <c r="K54" s="1125"/>
      <c r="L54" s="1125"/>
      <c r="M54" s="1125"/>
      <c r="N54" s="1125"/>
      <c r="O54" s="1125"/>
      <c r="P54" s="1125"/>
      <c r="Q54" s="1125"/>
      <c r="R54" s="1125"/>
      <c r="S54" s="1126"/>
    </row>
    <row r="55" spans="1:19" s="28" customFormat="1">
      <c r="A55" s="1118" t="s">
        <v>214</v>
      </c>
      <c r="B55" s="1119"/>
      <c r="C55" s="1120"/>
      <c r="D55" s="1124" t="s">
        <v>617</v>
      </c>
      <c r="E55" s="1125"/>
      <c r="F55" s="1125"/>
      <c r="G55" s="1125"/>
      <c r="H55" s="1125"/>
      <c r="I55" s="1125"/>
      <c r="J55" s="1125"/>
      <c r="K55" s="1125"/>
      <c r="L55" s="1125"/>
      <c r="M55" s="1125"/>
      <c r="N55" s="1125"/>
      <c r="O55" s="1125"/>
      <c r="P55" s="1125"/>
      <c r="Q55" s="1125"/>
      <c r="R55" s="1125"/>
      <c r="S55" s="1126"/>
    </row>
    <row r="56" spans="1:19" s="28" customFormat="1">
      <c r="A56" s="1118" t="s">
        <v>221</v>
      </c>
      <c r="B56" s="1119"/>
      <c r="C56" s="1120"/>
      <c r="D56" s="1124" t="s">
        <v>618</v>
      </c>
      <c r="E56" s="1125"/>
      <c r="F56" s="1125"/>
      <c r="G56" s="1125"/>
      <c r="H56" s="1125"/>
      <c r="I56" s="1125"/>
      <c r="J56" s="1125"/>
      <c r="K56" s="1125"/>
      <c r="L56" s="1125"/>
      <c r="M56" s="1125"/>
      <c r="N56" s="1125"/>
      <c r="O56" s="1125"/>
      <c r="P56" s="1125"/>
      <c r="Q56" s="1125"/>
      <c r="R56" s="1125"/>
      <c r="S56" s="1126"/>
    </row>
    <row r="57" spans="1:19" s="28" customFormat="1">
      <c r="A57" s="1113" t="s">
        <v>198</v>
      </c>
      <c r="B57" s="1114"/>
      <c r="C57" s="1115"/>
      <c r="D57" s="16" t="s">
        <v>92</v>
      </c>
      <c r="E57" s="16" t="s">
        <v>93</v>
      </c>
      <c r="F57" s="16" t="s">
        <v>94</v>
      </c>
      <c r="G57" s="16" t="s">
        <v>95</v>
      </c>
      <c r="H57" s="16" t="s">
        <v>96</v>
      </c>
      <c r="I57" s="16" t="s">
        <v>97</v>
      </c>
      <c r="J57" s="16" t="s">
        <v>98</v>
      </c>
      <c r="K57" s="16" t="s">
        <v>99</v>
      </c>
      <c r="L57" s="16" t="s">
        <v>100</v>
      </c>
      <c r="M57" s="16" t="s">
        <v>101</v>
      </c>
      <c r="N57" s="16" t="s">
        <v>102</v>
      </c>
      <c r="O57" s="16" t="s">
        <v>103</v>
      </c>
      <c r="P57" s="16" t="s">
        <v>104</v>
      </c>
      <c r="Q57" s="16" t="s">
        <v>125</v>
      </c>
      <c r="R57" s="16" t="s">
        <v>136</v>
      </c>
      <c r="S57" s="16" t="s">
        <v>505</v>
      </c>
    </row>
    <row r="58" spans="1:19" s="28" customFormat="1">
      <c r="A58" s="17" t="s">
        <v>84</v>
      </c>
      <c r="B58" s="17" t="s">
        <v>187</v>
      </c>
      <c r="C58" s="9" t="s">
        <v>46</v>
      </c>
      <c r="D58" s="9" t="s">
        <v>46</v>
      </c>
      <c r="E58" s="9" t="s">
        <v>46</v>
      </c>
      <c r="F58" s="9" t="s">
        <v>46</v>
      </c>
      <c r="G58" s="9" t="s">
        <v>46</v>
      </c>
      <c r="H58" s="9" t="s">
        <v>46</v>
      </c>
      <c r="I58" s="9" t="s">
        <v>46</v>
      </c>
      <c r="J58" s="9" t="s">
        <v>46</v>
      </c>
      <c r="K58" s="9" t="s">
        <v>46</v>
      </c>
      <c r="L58" s="9" t="s">
        <v>46</v>
      </c>
      <c r="M58" s="9" t="s">
        <v>46</v>
      </c>
      <c r="N58" s="9" t="s">
        <v>46</v>
      </c>
      <c r="O58" s="9" t="s">
        <v>46</v>
      </c>
      <c r="P58" s="9" t="s">
        <v>46</v>
      </c>
      <c r="Q58" s="9" t="s">
        <v>46</v>
      </c>
      <c r="R58" s="9" t="s">
        <v>46</v>
      </c>
      <c r="S58" s="9" t="s">
        <v>46</v>
      </c>
    </row>
    <row r="59" spans="1:19" s="28" customFormat="1">
      <c r="A59" s="12" t="s">
        <v>45</v>
      </c>
      <c r="B59" s="4" t="s">
        <v>186</v>
      </c>
      <c r="C59" s="9" t="s">
        <v>134</v>
      </c>
      <c r="D59" s="213">
        <v>20.997199999999999</v>
      </c>
      <c r="E59" s="213">
        <v>20.439</v>
      </c>
      <c r="F59" s="213">
        <v>19.919899999999998</v>
      </c>
      <c r="G59" s="213">
        <v>19.147600000000001</v>
      </c>
      <c r="H59" s="213">
        <v>19.218699999999998</v>
      </c>
      <c r="I59" s="213">
        <v>19.6431</v>
      </c>
      <c r="J59" s="213">
        <v>19.749400000000001</v>
      </c>
      <c r="K59" s="213">
        <v>19.002600000000001</v>
      </c>
      <c r="L59" s="213">
        <v>19.041599999999999</v>
      </c>
      <c r="M59" s="213">
        <v>19.052800000000001</v>
      </c>
      <c r="N59" s="213">
        <v>19.749300000000002</v>
      </c>
      <c r="O59" s="213">
        <v>19.172499999999999</v>
      </c>
      <c r="P59" s="213">
        <v>19.9343</v>
      </c>
      <c r="Q59" s="213">
        <v>19.715499999999999</v>
      </c>
      <c r="R59" s="213" t="s">
        <v>193</v>
      </c>
      <c r="S59" s="213" t="s">
        <v>193</v>
      </c>
    </row>
    <row r="60" spans="1:19" s="28" customFormat="1">
      <c r="A60" s="12" t="s">
        <v>37</v>
      </c>
      <c r="B60" s="4" t="s">
        <v>186</v>
      </c>
      <c r="C60" s="9" t="s">
        <v>134</v>
      </c>
      <c r="D60" s="214">
        <v>17.822199999999999</v>
      </c>
      <c r="E60" s="214">
        <v>18.463000000000001</v>
      </c>
      <c r="F60" s="214">
        <v>18.613299999999999</v>
      </c>
      <c r="G60" s="214">
        <v>18.888400000000001</v>
      </c>
      <c r="H60" s="214">
        <v>18.593599999999999</v>
      </c>
      <c r="I60" s="214">
        <v>18.561199999999999</v>
      </c>
      <c r="J60" s="214">
        <v>18.243400000000001</v>
      </c>
      <c r="K60" s="214">
        <v>18.203199999999999</v>
      </c>
      <c r="L60" s="214">
        <v>17.4758</v>
      </c>
      <c r="M60" s="214">
        <v>17.402000000000001</v>
      </c>
      <c r="N60" s="214">
        <v>17.719100000000001</v>
      </c>
      <c r="O60" s="214">
        <v>17.832000000000001</v>
      </c>
      <c r="P60" s="214">
        <v>17.827500000000001</v>
      </c>
      <c r="Q60" s="214">
        <v>17.877199999999998</v>
      </c>
      <c r="R60" s="214">
        <v>17.7334</v>
      </c>
      <c r="S60" s="214" t="s">
        <v>193</v>
      </c>
    </row>
    <row r="61" spans="1:19" s="28" customFormat="1">
      <c r="A61" s="12" t="s">
        <v>21</v>
      </c>
      <c r="B61" s="4" t="s">
        <v>186</v>
      </c>
      <c r="C61" s="9" t="s">
        <v>134</v>
      </c>
      <c r="D61" s="213" t="s">
        <v>193</v>
      </c>
      <c r="E61" s="213" t="s">
        <v>193</v>
      </c>
      <c r="F61" s="213" t="s">
        <v>193</v>
      </c>
      <c r="G61" s="213">
        <v>20.654800000000002</v>
      </c>
      <c r="H61" s="213">
        <v>18.743400000000001</v>
      </c>
      <c r="I61" s="213">
        <v>18.218699999999998</v>
      </c>
      <c r="J61" s="213">
        <v>18.970300000000002</v>
      </c>
      <c r="K61" s="213">
        <v>19.538799999999998</v>
      </c>
      <c r="L61" s="213">
        <v>18.7194</v>
      </c>
      <c r="M61" s="213">
        <v>18.512699999999999</v>
      </c>
      <c r="N61" s="213">
        <v>18.464700000000001</v>
      </c>
      <c r="O61" s="213">
        <v>18.5367</v>
      </c>
      <c r="P61" s="213">
        <v>18.065899999999999</v>
      </c>
      <c r="Q61" s="213">
        <v>18.1585</v>
      </c>
      <c r="R61" s="213">
        <v>17.806999999999999</v>
      </c>
      <c r="S61" s="213" t="s">
        <v>193</v>
      </c>
    </row>
    <row r="62" spans="1:19" s="28" customFormat="1">
      <c r="A62" s="12" t="s">
        <v>47</v>
      </c>
      <c r="B62" s="4" t="s">
        <v>186</v>
      </c>
      <c r="C62" s="9" t="s">
        <v>134</v>
      </c>
      <c r="D62" s="214">
        <v>16.6052</v>
      </c>
      <c r="E62" s="214">
        <v>15.926</v>
      </c>
      <c r="F62" s="214">
        <v>15.908300000000001</v>
      </c>
      <c r="G62" s="214">
        <v>15.2515</v>
      </c>
      <c r="H62" s="214">
        <v>15.2879</v>
      </c>
      <c r="I62" s="214">
        <v>15.3683</v>
      </c>
      <c r="J62" s="214">
        <v>15.798999999999999</v>
      </c>
      <c r="K62" s="214">
        <v>15.5039</v>
      </c>
      <c r="L62" s="214">
        <v>15.363099999999999</v>
      </c>
      <c r="M62" s="214">
        <v>14.987500000000001</v>
      </c>
      <c r="N62" s="214">
        <v>15.425800000000001</v>
      </c>
      <c r="O62" s="214">
        <v>14.768599999999999</v>
      </c>
      <c r="P62" s="214">
        <v>14.519</v>
      </c>
      <c r="Q62" s="214">
        <v>14.4703</v>
      </c>
      <c r="R62" s="214">
        <v>14.331</v>
      </c>
      <c r="S62" s="214">
        <v>14.363799999999999</v>
      </c>
    </row>
    <row r="63" spans="1:19" s="28" customFormat="1">
      <c r="A63" s="12" t="s">
        <v>62</v>
      </c>
      <c r="B63" s="4" t="s">
        <v>186</v>
      </c>
      <c r="C63" s="9" t="s">
        <v>134</v>
      </c>
      <c r="D63" s="213" t="s">
        <v>193</v>
      </c>
      <c r="E63" s="213" t="s">
        <v>193</v>
      </c>
      <c r="F63" s="213" t="s">
        <v>193</v>
      </c>
      <c r="G63" s="213">
        <v>43.014600000000002</v>
      </c>
      <c r="H63" s="213">
        <v>42.232500000000002</v>
      </c>
      <c r="I63" s="213">
        <v>42.621200000000002</v>
      </c>
      <c r="J63" s="213">
        <v>40.977899999999998</v>
      </c>
      <c r="K63" s="213">
        <v>39.547699999999999</v>
      </c>
      <c r="L63" s="213">
        <v>37.704700000000003</v>
      </c>
      <c r="M63" s="213">
        <v>35.172600000000003</v>
      </c>
      <c r="N63" s="213">
        <v>34.996000000000002</v>
      </c>
      <c r="O63" s="213">
        <v>34.9465</v>
      </c>
      <c r="P63" s="213">
        <v>33.877099999999999</v>
      </c>
      <c r="Q63" s="213">
        <v>33.333300000000001</v>
      </c>
      <c r="R63" s="213">
        <v>32.805</v>
      </c>
      <c r="S63" s="213">
        <v>32.2224</v>
      </c>
    </row>
    <row r="64" spans="1:19" s="28" customFormat="1">
      <c r="A64" s="12" t="s">
        <v>23</v>
      </c>
      <c r="B64" s="4" t="s">
        <v>186</v>
      </c>
      <c r="C64" s="9" t="s">
        <v>134</v>
      </c>
      <c r="D64" s="214">
        <v>10.1975</v>
      </c>
      <c r="E64" s="214">
        <v>10.6433</v>
      </c>
      <c r="F64" s="214">
        <v>10.0017</v>
      </c>
      <c r="G64" s="214">
        <v>10.3672</v>
      </c>
      <c r="H64" s="214">
        <v>10.705</v>
      </c>
      <c r="I64" s="214">
        <v>11.0929</v>
      </c>
      <c r="J64" s="214">
        <v>11.646000000000001</v>
      </c>
      <c r="K64" s="214">
        <v>13.631</v>
      </c>
      <c r="L64" s="214">
        <v>16.132999999999999</v>
      </c>
      <c r="M64" s="214">
        <v>15.0505</v>
      </c>
      <c r="N64" s="214">
        <v>15.2509</v>
      </c>
      <c r="O64" s="214">
        <v>15.0215</v>
      </c>
      <c r="P64" s="214">
        <v>15.291499999999999</v>
      </c>
      <c r="Q64" s="214">
        <v>13.3583</v>
      </c>
      <c r="R64" s="214">
        <v>13.219799999999999</v>
      </c>
      <c r="S64" s="214" t="s">
        <v>193</v>
      </c>
    </row>
    <row r="65" spans="1:19" s="28" customFormat="1">
      <c r="A65" s="12" t="s">
        <v>24</v>
      </c>
      <c r="B65" s="4" t="s">
        <v>186</v>
      </c>
      <c r="C65" s="9" t="s">
        <v>134</v>
      </c>
      <c r="D65" s="213">
        <v>15.356400000000001</v>
      </c>
      <c r="E65" s="213">
        <v>15.1159</v>
      </c>
      <c r="F65" s="213">
        <v>14.728400000000001</v>
      </c>
      <c r="G65" s="213">
        <v>14.5572</v>
      </c>
      <c r="H65" s="213">
        <v>14.8711</v>
      </c>
      <c r="I65" s="213">
        <v>14.709199999999999</v>
      </c>
      <c r="J65" s="213">
        <v>14.526400000000001</v>
      </c>
      <c r="K65" s="213">
        <v>14.5618</v>
      </c>
      <c r="L65" s="213">
        <v>14.117800000000001</v>
      </c>
      <c r="M65" s="213">
        <v>13.6846</v>
      </c>
      <c r="N65" s="213">
        <v>13.696</v>
      </c>
      <c r="O65" s="213">
        <v>13.3072</v>
      </c>
      <c r="P65" s="213">
        <v>12.8986</v>
      </c>
      <c r="Q65" s="213">
        <v>13.7233</v>
      </c>
      <c r="R65" s="213">
        <v>13.8086</v>
      </c>
      <c r="S65" s="213" t="s">
        <v>193</v>
      </c>
    </row>
    <row r="66" spans="1:19" s="28" customFormat="1">
      <c r="A66" s="12" t="s">
        <v>26</v>
      </c>
      <c r="B66" s="4" t="s">
        <v>186</v>
      </c>
      <c r="C66" s="9" t="s">
        <v>134</v>
      </c>
      <c r="D66" s="214">
        <v>20.364599999999999</v>
      </c>
      <c r="E66" s="214">
        <v>19.2453</v>
      </c>
      <c r="F66" s="214">
        <v>20.558900000000001</v>
      </c>
      <c r="G66" s="214">
        <v>20.5855</v>
      </c>
      <c r="H66" s="214">
        <v>21.445599999999999</v>
      </c>
      <c r="I66" s="214">
        <v>20.534099999999999</v>
      </c>
      <c r="J66" s="214">
        <v>25.346399999999999</v>
      </c>
      <c r="K66" s="214">
        <v>22.233499999999999</v>
      </c>
      <c r="L66" s="214">
        <v>20.5108</v>
      </c>
      <c r="M66" s="214">
        <v>20.3751</v>
      </c>
      <c r="N66" s="214">
        <v>21.970600000000001</v>
      </c>
      <c r="O66" s="214">
        <v>21.6006</v>
      </c>
      <c r="P66" s="214">
        <v>21.541399999999999</v>
      </c>
      <c r="Q66" s="214">
        <v>22.643899999999999</v>
      </c>
      <c r="R66" s="214">
        <v>22.740600000000001</v>
      </c>
      <c r="S66" s="214">
        <v>22.846699999999998</v>
      </c>
    </row>
    <row r="67" spans="1:19" s="28" customFormat="1">
      <c r="A67" s="12" t="s">
        <v>42</v>
      </c>
      <c r="B67" s="4" t="s">
        <v>186</v>
      </c>
      <c r="C67" s="9" t="s">
        <v>134</v>
      </c>
      <c r="D67" s="213">
        <v>23.497699999999998</v>
      </c>
      <c r="E67" s="213">
        <v>22.962199999999999</v>
      </c>
      <c r="F67" s="213">
        <v>22.306999999999999</v>
      </c>
      <c r="G67" s="213">
        <v>20.013400000000001</v>
      </c>
      <c r="H67" s="213">
        <v>19.6127</v>
      </c>
      <c r="I67" s="213">
        <v>19.226199999999999</v>
      </c>
      <c r="J67" s="213">
        <v>19.9499</v>
      </c>
      <c r="K67" s="213">
        <v>20.0352</v>
      </c>
      <c r="L67" s="213">
        <v>19.746300000000002</v>
      </c>
      <c r="M67" s="213">
        <v>19.5837</v>
      </c>
      <c r="N67" s="213">
        <v>20.104700000000001</v>
      </c>
      <c r="O67" s="213">
        <v>19.4758</v>
      </c>
      <c r="P67" s="213">
        <v>18.765599999999999</v>
      </c>
      <c r="Q67" s="213">
        <v>19.109000000000002</v>
      </c>
      <c r="R67" s="213">
        <v>19.0671</v>
      </c>
      <c r="S67" s="213">
        <v>19.1373</v>
      </c>
    </row>
    <row r="68" spans="1:19" s="28" customFormat="1">
      <c r="A68" s="12" t="s">
        <v>28</v>
      </c>
      <c r="B68" s="4" t="s">
        <v>186</v>
      </c>
      <c r="C68" s="9" t="s">
        <v>134</v>
      </c>
      <c r="D68" s="214">
        <v>7.2735000000000003</v>
      </c>
      <c r="E68" s="214">
        <v>7.3357000000000001</v>
      </c>
      <c r="F68" s="214">
        <v>7.1379999999999999</v>
      </c>
      <c r="G68" s="214">
        <v>7.3765999999999998</v>
      </c>
      <c r="H68" s="214">
        <v>7.2462</v>
      </c>
      <c r="I68" s="214">
        <v>7.3689</v>
      </c>
      <c r="J68" s="214">
        <v>7.6856999999999998</v>
      </c>
      <c r="K68" s="214">
        <v>7.7668999999999997</v>
      </c>
      <c r="L68" s="214">
        <v>7.9908000000000001</v>
      </c>
      <c r="M68" s="214">
        <v>7.8491</v>
      </c>
      <c r="N68" s="214">
        <v>7.7455999999999996</v>
      </c>
      <c r="O68" s="214">
        <v>7.5274999999999999</v>
      </c>
      <c r="P68" s="214">
        <v>7.3486000000000002</v>
      </c>
      <c r="Q68" s="214">
        <v>7.1570999999999998</v>
      </c>
      <c r="R68" s="214">
        <v>6.9950000000000001</v>
      </c>
      <c r="S68" s="214" t="s">
        <v>193</v>
      </c>
    </row>
    <row r="69" spans="1:19" s="28" customFormat="1">
      <c r="A69" s="12" t="s">
        <v>25</v>
      </c>
      <c r="B69" s="4" t="s">
        <v>186</v>
      </c>
      <c r="C69" s="9" t="s">
        <v>134</v>
      </c>
      <c r="D69" s="213">
        <v>12.167</v>
      </c>
      <c r="E69" s="213">
        <v>12.167299999999999</v>
      </c>
      <c r="F69" s="213">
        <v>12.485099999999999</v>
      </c>
      <c r="G69" s="213">
        <v>12.846500000000001</v>
      </c>
      <c r="H69" s="213">
        <v>14.2485</v>
      </c>
      <c r="I69" s="213">
        <v>14.341799999999999</v>
      </c>
      <c r="J69" s="213">
        <v>14.4268</v>
      </c>
      <c r="K69" s="213">
        <v>14.3497</v>
      </c>
      <c r="L69" s="213">
        <v>14.086399999999999</v>
      </c>
      <c r="M69" s="213">
        <v>13.9148</v>
      </c>
      <c r="N69" s="213">
        <v>14.0588</v>
      </c>
      <c r="O69" s="213">
        <v>14.0677</v>
      </c>
      <c r="P69" s="213">
        <v>14.130599999999999</v>
      </c>
      <c r="Q69" s="213">
        <v>13.3687</v>
      </c>
      <c r="R69" s="213">
        <v>12.9672</v>
      </c>
      <c r="S69" s="213">
        <v>12.581200000000001</v>
      </c>
    </row>
    <row r="70" spans="1:19" s="28" customFormat="1">
      <c r="A70" s="12" t="s">
        <v>48</v>
      </c>
      <c r="B70" s="4" t="s">
        <v>186</v>
      </c>
      <c r="C70" s="9" t="s">
        <v>134</v>
      </c>
      <c r="D70" s="214" t="s">
        <v>193</v>
      </c>
      <c r="E70" s="214" t="s">
        <v>193</v>
      </c>
      <c r="F70" s="214" t="s">
        <v>193</v>
      </c>
      <c r="G70" s="214" t="s">
        <v>193</v>
      </c>
      <c r="H70" s="214" t="s">
        <v>193</v>
      </c>
      <c r="I70" s="214" t="s">
        <v>193</v>
      </c>
      <c r="J70" s="214" t="s">
        <v>193</v>
      </c>
      <c r="K70" s="214" t="s">
        <v>193</v>
      </c>
      <c r="L70" s="214">
        <v>37.863799999999998</v>
      </c>
      <c r="M70" s="214">
        <v>28.4434</v>
      </c>
      <c r="N70" s="214">
        <v>27.293199999999999</v>
      </c>
      <c r="O70" s="214">
        <v>29.715</v>
      </c>
      <c r="P70" s="214">
        <v>29.924600000000002</v>
      </c>
      <c r="Q70" s="214">
        <v>32.460700000000003</v>
      </c>
      <c r="R70" s="214">
        <v>35.365200000000002</v>
      </c>
      <c r="S70" s="214" t="s">
        <v>193</v>
      </c>
    </row>
    <row r="71" spans="1:19" s="28" customFormat="1">
      <c r="A71" s="12" t="s">
        <v>34</v>
      </c>
      <c r="B71" s="4" t="s">
        <v>186</v>
      </c>
      <c r="C71" s="9" t="s">
        <v>134</v>
      </c>
      <c r="D71" s="213">
        <v>27.326699999999999</v>
      </c>
      <c r="E71" s="213">
        <v>28.8142</v>
      </c>
      <c r="F71" s="213">
        <v>27.512599999999999</v>
      </c>
      <c r="G71" s="213">
        <v>26.3552</v>
      </c>
      <c r="H71" s="213">
        <v>25.832000000000001</v>
      </c>
      <c r="I71" s="213">
        <v>25.764399999999998</v>
      </c>
      <c r="J71" s="213">
        <v>25.011299999999999</v>
      </c>
      <c r="K71" s="213">
        <v>26.261199999999999</v>
      </c>
      <c r="L71" s="213">
        <v>26.349299999999999</v>
      </c>
      <c r="M71" s="213">
        <v>26.2346</v>
      </c>
      <c r="N71" s="213">
        <v>27.416</v>
      </c>
      <c r="O71" s="213">
        <v>28.2164</v>
      </c>
      <c r="P71" s="213">
        <v>29.371700000000001</v>
      </c>
      <c r="Q71" s="213">
        <v>28.360399999999998</v>
      </c>
      <c r="R71" s="213">
        <v>28.3827</v>
      </c>
      <c r="S71" s="213" t="s">
        <v>193</v>
      </c>
    </row>
    <row r="72" spans="1:19" s="28" customFormat="1">
      <c r="A72" s="12" t="s">
        <v>49</v>
      </c>
      <c r="B72" s="4" t="s">
        <v>186</v>
      </c>
      <c r="C72" s="9" t="s">
        <v>134</v>
      </c>
      <c r="D72" s="214">
        <v>19.427099999999999</v>
      </c>
      <c r="E72" s="214">
        <v>19.473700000000001</v>
      </c>
      <c r="F72" s="214">
        <v>18.566600000000001</v>
      </c>
      <c r="G72" s="214">
        <v>16.977499999999999</v>
      </c>
      <c r="H72" s="214">
        <v>17.438400000000001</v>
      </c>
      <c r="I72" s="214">
        <v>17.245100000000001</v>
      </c>
      <c r="J72" s="214">
        <v>16.607700000000001</v>
      </c>
      <c r="K72" s="214">
        <v>16.040900000000001</v>
      </c>
      <c r="L72" s="214">
        <v>15.960100000000001</v>
      </c>
      <c r="M72" s="214">
        <v>16.622199999999999</v>
      </c>
      <c r="N72" s="214">
        <v>18.186699999999998</v>
      </c>
      <c r="O72" s="214">
        <v>17.9879</v>
      </c>
      <c r="P72" s="214">
        <v>17.944199999999999</v>
      </c>
      <c r="Q72" s="214">
        <v>17.8001</v>
      </c>
      <c r="R72" s="214">
        <v>17.477399999999999</v>
      </c>
      <c r="S72" s="214">
        <v>16.6633</v>
      </c>
    </row>
    <row r="73" spans="1:19" s="28" customFormat="1">
      <c r="A73" s="12" t="s">
        <v>50</v>
      </c>
      <c r="B73" s="4" t="s">
        <v>186</v>
      </c>
      <c r="C73" s="9" t="s">
        <v>134</v>
      </c>
      <c r="D73" s="213">
        <v>12.117100000000001</v>
      </c>
      <c r="E73" s="213">
        <v>10.6471</v>
      </c>
      <c r="F73" s="213">
        <v>10.4671</v>
      </c>
      <c r="G73" s="213">
        <v>13.148300000000001</v>
      </c>
      <c r="H73" s="213">
        <v>12.2187</v>
      </c>
      <c r="I73" s="213">
        <v>13.553000000000001</v>
      </c>
      <c r="J73" s="213">
        <v>13.929600000000001</v>
      </c>
      <c r="K73" s="213">
        <v>11.571199999999999</v>
      </c>
      <c r="L73" s="213">
        <v>11.863099999999999</v>
      </c>
      <c r="M73" s="213">
        <v>12.7005</v>
      </c>
      <c r="N73" s="213">
        <v>13.7956</v>
      </c>
      <c r="O73" s="213">
        <v>12.067299999999999</v>
      </c>
      <c r="P73" s="213">
        <v>11.375500000000001</v>
      </c>
      <c r="Q73" s="213">
        <v>14.949199999999999</v>
      </c>
      <c r="R73" s="213">
        <v>15.410299999999999</v>
      </c>
      <c r="S73" s="213" t="s">
        <v>193</v>
      </c>
    </row>
    <row r="74" spans="1:19" s="28" customFormat="1">
      <c r="A74" s="12" t="s">
        <v>63</v>
      </c>
      <c r="B74" s="4" t="s">
        <v>186</v>
      </c>
      <c r="C74" s="9" t="s">
        <v>134</v>
      </c>
      <c r="D74" s="214">
        <v>29.489699999999999</v>
      </c>
      <c r="E74" s="214">
        <v>30.330300000000001</v>
      </c>
      <c r="F74" s="214">
        <v>27.8429</v>
      </c>
      <c r="G74" s="214">
        <v>28.628499999999999</v>
      </c>
      <c r="H74" s="214">
        <v>28.7255</v>
      </c>
      <c r="I74" s="214">
        <v>30.243400000000001</v>
      </c>
      <c r="J74" s="214">
        <v>25.742799999999999</v>
      </c>
      <c r="K74" s="214">
        <v>26.783300000000001</v>
      </c>
      <c r="L74" s="214">
        <v>25.528600000000001</v>
      </c>
      <c r="M74" s="214">
        <v>25.433399999999999</v>
      </c>
      <c r="N74" s="214">
        <v>23.665800000000001</v>
      </c>
      <c r="O74" s="214">
        <v>23.680499999999999</v>
      </c>
      <c r="P74" s="214">
        <v>23.674299999999999</v>
      </c>
      <c r="Q74" s="214">
        <v>24.517399999999999</v>
      </c>
      <c r="R74" s="214">
        <v>23.617599999999999</v>
      </c>
      <c r="S74" s="214" t="s">
        <v>193</v>
      </c>
    </row>
    <row r="75" spans="1:19" s="28" customFormat="1">
      <c r="A75" s="12" t="s">
        <v>29</v>
      </c>
      <c r="B75" s="4" t="s">
        <v>186</v>
      </c>
      <c r="C75" s="9" t="s">
        <v>134</v>
      </c>
      <c r="D75" s="213">
        <v>26.464500000000001</v>
      </c>
      <c r="E75" s="213">
        <v>24.476500000000001</v>
      </c>
      <c r="F75" s="213">
        <v>24.125399999999999</v>
      </c>
      <c r="G75" s="213">
        <v>23.718900000000001</v>
      </c>
      <c r="H75" s="213">
        <v>22.832599999999999</v>
      </c>
      <c r="I75" s="213">
        <v>21.605799999999999</v>
      </c>
      <c r="J75" s="213">
        <v>21.317399999999999</v>
      </c>
      <c r="K75" s="213">
        <v>21.516200000000001</v>
      </c>
      <c r="L75" s="213">
        <v>21.339300000000001</v>
      </c>
      <c r="M75" s="213">
        <v>20.663599999999999</v>
      </c>
      <c r="N75" s="213">
        <v>20.5489</v>
      </c>
      <c r="O75" s="213">
        <v>22.026900000000001</v>
      </c>
      <c r="P75" s="213">
        <v>21.972000000000001</v>
      </c>
      <c r="Q75" s="213">
        <v>21.658899999999999</v>
      </c>
      <c r="R75" s="213">
        <v>22.025099999999998</v>
      </c>
      <c r="S75" s="213" t="s">
        <v>193</v>
      </c>
    </row>
    <row r="76" spans="1:19" s="28" customFormat="1">
      <c r="A76" s="12" t="s">
        <v>51</v>
      </c>
      <c r="B76" s="4" t="s">
        <v>186</v>
      </c>
      <c r="C76" s="9" t="s">
        <v>134</v>
      </c>
      <c r="D76" s="214">
        <v>15.916399999999999</v>
      </c>
      <c r="E76" s="214">
        <v>15.7857</v>
      </c>
      <c r="F76" s="214">
        <v>15.9785</v>
      </c>
      <c r="G76" s="214">
        <v>16.886800000000001</v>
      </c>
      <c r="H76" s="214">
        <v>16.588899999999999</v>
      </c>
      <c r="I76" s="214">
        <v>15.673400000000001</v>
      </c>
      <c r="J76" s="214">
        <v>16.4221</v>
      </c>
      <c r="K76" s="214">
        <v>15.5151</v>
      </c>
      <c r="L76" s="214">
        <v>15.238300000000001</v>
      </c>
      <c r="M76" s="214">
        <v>15.1591</v>
      </c>
      <c r="N76" s="214">
        <v>14.570399999999999</v>
      </c>
      <c r="O76" s="214">
        <v>13.1218</v>
      </c>
      <c r="P76" s="214">
        <v>12.972300000000001</v>
      </c>
      <c r="Q76" s="214">
        <v>12.7013</v>
      </c>
      <c r="R76" s="214" t="s">
        <v>193</v>
      </c>
      <c r="S76" s="214" t="s">
        <v>193</v>
      </c>
    </row>
    <row r="77" spans="1:19" s="28" customFormat="1">
      <c r="A77" s="12" t="s">
        <v>52</v>
      </c>
      <c r="B77" s="4" t="s">
        <v>186</v>
      </c>
      <c r="C77" s="9" t="s">
        <v>134</v>
      </c>
      <c r="D77" s="213">
        <v>43.5764</v>
      </c>
      <c r="E77" s="213">
        <v>38.170699999999997</v>
      </c>
      <c r="F77" s="213">
        <v>39.2864</v>
      </c>
      <c r="G77" s="213">
        <v>40.662199999999999</v>
      </c>
      <c r="H77" s="213">
        <v>40.575200000000002</v>
      </c>
      <c r="I77" s="213">
        <v>40.1327</v>
      </c>
      <c r="J77" s="213">
        <v>38.653300000000002</v>
      </c>
      <c r="K77" s="213">
        <v>38.261000000000003</v>
      </c>
      <c r="L77" s="213">
        <v>37.990200000000002</v>
      </c>
      <c r="M77" s="213">
        <v>36.383099999999999</v>
      </c>
      <c r="N77" s="213">
        <v>36.045699999999997</v>
      </c>
      <c r="O77" s="213">
        <v>36.138300000000001</v>
      </c>
      <c r="P77" s="213">
        <v>36.971899999999998</v>
      </c>
      <c r="Q77" s="213">
        <v>37.1997</v>
      </c>
      <c r="R77" s="213">
        <v>36.813099999999999</v>
      </c>
      <c r="S77" s="213">
        <v>37.558500000000002</v>
      </c>
    </row>
    <row r="78" spans="1:19" s="28" customFormat="1">
      <c r="A78" s="12" t="s">
        <v>31</v>
      </c>
      <c r="B78" s="4" t="s">
        <v>186</v>
      </c>
      <c r="C78" s="9" t="s">
        <v>134</v>
      </c>
      <c r="D78" s="214">
        <v>44.143999999999998</v>
      </c>
      <c r="E78" s="214">
        <v>46.493099999999998</v>
      </c>
      <c r="F78" s="214">
        <v>45.167499999999997</v>
      </c>
      <c r="G78" s="214">
        <v>45.671900000000001</v>
      </c>
      <c r="H78" s="214">
        <v>40.631300000000003</v>
      </c>
      <c r="I78" s="214">
        <v>41.691099999999999</v>
      </c>
      <c r="J78" s="214">
        <v>35.598199999999999</v>
      </c>
      <c r="K78" s="214">
        <v>39.320900000000002</v>
      </c>
      <c r="L78" s="214">
        <v>37.306199999999997</v>
      </c>
      <c r="M78" s="214">
        <v>38.782699999999998</v>
      </c>
      <c r="N78" s="214">
        <v>37.185699999999997</v>
      </c>
      <c r="O78" s="214">
        <v>34.296700000000001</v>
      </c>
      <c r="P78" s="214">
        <v>37.823399999999999</v>
      </c>
      <c r="Q78" s="214">
        <v>38.471499999999999</v>
      </c>
      <c r="R78" s="214">
        <v>38.923499999999997</v>
      </c>
      <c r="S78" s="214" t="s">
        <v>193</v>
      </c>
    </row>
    <row r="79" spans="1:19" s="28" customFormat="1">
      <c r="A79" s="12" t="s">
        <v>33</v>
      </c>
      <c r="B79" s="4" t="s">
        <v>186</v>
      </c>
      <c r="C79" s="9" t="s">
        <v>134</v>
      </c>
      <c r="D79" s="213">
        <v>14.2508</v>
      </c>
      <c r="E79" s="213">
        <v>13.6592</v>
      </c>
      <c r="F79" s="213">
        <v>13.8636</v>
      </c>
      <c r="G79" s="213">
        <v>13.257999999999999</v>
      </c>
      <c r="H79" s="213">
        <v>12.773999999999999</v>
      </c>
      <c r="I79" s="213">
        <v>12.9254</v>
      </c>
      <c r="J79" s="213">
        <v>13.373900000000001</v>
      </c>
      <c r="K79" s="213">
        <v>10.308199999999999</v>
      </c>
      <c r="L79" s="213">
        <v>10.0623</v>
      </c>
      <c r="M79" s="213">
        <v>9.8955000000000002</v>
      </c>
      <c r="N79" s="213">
        <v>10.2332</v>
      </c>
      <c r="O79" s="213">
        <v>10.880699999999999</v>
      </c>
      <c r="P79" s="213">
        <v>10.435499999999999</v>
      </c>
      <c r="Q79" s="213">
        <v>10.3879</v>
      </c>
      <c r="R79" s="213">
        <v>10.695600000000001</v>
      </c>
      <c r="S79" s="213">
        <v>10.429500000000001</v>
      </c>
    </row>
    <row r="80" spans="1:19" s="28" customFormat="1">
      <c r="A80" s="12" t="s">
        <v>53</v>
      </c>
      <c r="B80" s="4" t="s">
        <v>186</v>
      </c>
      <c r="C80" s="9" t="s">
        <v>134</v>
      </c>
      <c r="D80" s="214">
        <v>52.223599999999998</v>
      </c>
      <c r="E80" s="214">
        <v>53.428400000000003</v>
      </c>
      <c r="F80" s="214">
        <v>54.359299999999998</v>
      </c>
      <c r="G80" s="214">
        <v>55.663699999999999</v>
      </c>
      <c r="H80" s="214">
        <v>53.692700000000002</v>
      </c>
      <c r="I80" s="214">
        <v>54.589599999999997</v>
      </c>
      <c r="J80" s="214">
        <v>53.7639</v>
      </c>
      <c r="K80" s="214">
        <v>52.497199999999999</v>
      </c>
      <c r="L80" s="214">
        <v>48.5959</v>
      </c>
      <c r="M80" s="214">
        <v>47.3538</v>
      </c>
      <c r="N80" s="214">
        <v>45.669199999999996</v>
      </c>
      <c r="O80" s="214">
        <v>42.728700000000003</v>
      </c>
      <c r="P80" s="214">
        <v>42.602899999999998</v>
      </c>
      <c r="Q80" s="214">
        <v>41.308599999999998</v>
      </c>
      <c r="R80" s="214">
        <v>41.468699999999998</v>
      </c>
      <c r="S80" s="214" t="s">
        <v>193</v>
      </c>
    </row>
    <row r="81" spans="1:21" s="28" customFormat="1">
      <c r="A81" s="12" t="s">
        <v>36</v>
      </c>
      <c r="B81" s="4" t="s">
        <v>186</v>
      </c>
      <c r="C81" s="9" t="s">
        <v>134</v>
      </c>
      <c r="D81" s="213">
        <v>9.4474</v>
      </c>
      <c r="E81" s="213">
        <v>9.1113999999999997</v>
      </c>
      <c r="F81" s="213">
        <v>8.4151000000000007</v>
      </c>
      <c r="G81" s="213">
        <v>7.9649999999999999</v>
      </c>
      <c r="H81" s="213">
        <v>7.8570000000000002</v>
      </c>
      <c r="I81" s="213">
        <v>7.8056000000000001</v>
      </c>
      <c r="J81" s="213">
        <v>6.2213000000000003</v>
      </c>
      <c r="K81" s="213">
        <v>6.1228999999999996</v>
      </c>
      <c r="L81" s="213">
        <v>6.2066999999999997</v>
      </c>
      <c r="M81" s="213">
        <v>5.2843</v>
      </c>
      <c r="N81" s="213">
        <v>5.2938000000000001</v>
      </c>
      <c r="O81" s="213">
        <v>5.4409000000000001</v>
      </c>
      <c r="P81" s="213">
        <v>10.5197</v>
      </c>
      <c r="Q81" s="213">
        <v>11.8164</v>
      </c>
      <c r="R81" s="213">
        <v>12.3025</v>
      </c>
      <c r="S81" s="213">
        <v>12.23</v>
      </c>
    </row>
    <row r="82" spans="1:21" s="28" customFormat="1">
      <c r="A82" s="12" t="s">
        <v>54</v>
      </c>
      <c r="B82" s="4" t="s">
        <v>186</v>
      </c>
      <c r="C82" s="9" t="s">
        <v>134</v>
      </c>
      <c r="D82" s="214">
        <v>15.361599999999999</v>
      </c>
      <c r="E82" s="214">
        <v>16.9862</v>
      </c>
      <c r="F82" s="214">
        <v>16.056699999999999</v>
      </c>
      <c r="G82" s="214" t="s">
        <v>193</v>
      </c>
      <c r="H82" s="214">
        <v>14.1067</v>
      </c>
      <c r="I82" s="214">
        <v>14.0701</v>
      </c>
      <c r="J82" s="214">
        <v>13.8384</v>
      </c>
      <c r="K82" s="214">
        <v>11.4537</v>
      </c>
      <c r="L82" s="214">
        <v>13.507899999999999</v>
      </c>
      <c r="M82" s="214">
        <v>12.7813</v>
      </c>
      <c r="N82" s="214">
        <v>12.600199999999999</v>
      </c>
      <c r="O82" s="214">
        <v>12.5951</v>
      </c>
      <c r="P82" s="214">
        <v>12.690899999999999</v>
      </c>
      <c r="Q82" s="214">
        <v>12.628500000000001</v>
      </c>
      <c r="R82" s="214" t="s">
        <v>193</v>
      </c>
      <c r="S82" s="214" t="s">
        <v>193</v>
      </c>
    </row>
    <row r="83" spans="1:21" s="28" customFormat="1">
      <c r="A83" s="12" t="s">
        <v>55</v>
      </c>
      <c r="B83" s="4" t="s">
        <v>186</v>
      </c>
      <c r="C83" s="9" t="s">
        <v>134</v>
      </c>
      <c r="D83" s="213">
        <v>17.941600000000001</v>
      </c>
      <c r="E83" s="213">
        <v>16.956900000000001</v>
      </c>
      <c r="F83" s="213">
        <v>16.825399999999998</v>
      </c>
      <c r="G83" s="213">
        <v>16.598800000000001</v>
      </c>
      <c r="H83" s="213">
        <v>16.7621</v>
      </c>
      <c r="I83" s="213">
        <v>16.714099999999998</v>
      </c>
      <c r="J83" s="213">
        <v>16.452500000000001</v>
      </c>
      <c r="K83" s="213">
        <v>16.072199999999999</v>
      </c>
      <c r="L83" s="213">
        <v>15.6569</v>
      </c>
      <c r="M83" s="213">
        <v>15.2545</v>
      </c>
      <c r="N83" s="213">
        <v>15.0465</v>
      </c>
      <c r="O83" s="213">
        <v>15.2098</v>
      </c>
      <c r="P83" s="213">
        <v>14.8001</v>
      </c>
      <c r="Q83" s="213">
        <v>14.594200000000001</v>
      </c>
      <c r="R83" s="213">
        <v>14.4979</v>
      </c>
      <c r="S83" s="213">
        <v>14.3835</v>
      </c>
    </row>
    <row r="84" spans="1:21" s="28" customFormat="1">
      <c r="A84" s="12" t="s">
        <v>38</v>
      </c>
      <c r="B84" s="4" t="s">
        <v>186</v>
      </c>
      <c r="C84" s="9" t="s">
        <v>134</v>
      </c>
      <c r="D84" s="214">
        <v>31.12</v>
      </c>
      <c r="E84" s="214">
        <v>28.978100000000001</v>
      </c>
      <c r="F84" s="214">
        <v>26.4497</v>
      </c>
      <c r="G84" s="214">
        <v>27.5809</v>
      </c>
      <c r="H84" s="214">
        <v>29.4436</v>
      </c>
      <c r="I84" s="214">
        <v>27.7456</v>
      </c>
      <c r="J84" s="214">
        <v>27.105599999999999</v>
      </c>
      <c r="K84" s="214">
        <v>26.290500000000002</v>
      </c>
      <c r="L84" s="214">
        <v>24.430199999999999</v>
      </c>
      <c r="M84" s="214">
        <v>24.3596</v>
      </c>
      <c r="N84" s="214">
        <v>23.714200000000002</v>
      </c>
      <c r="O84" s="214">
        <v>23.954799999999999</v>
      </c>
      <c r="P84" s="214">
        <v>24.263999999999999</v>
      </c>
      <c r="Q84" s="214">
        <v>23.372299999999999</v>
      </c>
      <c r="R84" s="214">
        <v>22.473600000000001</v>
      </c>
      <c r="S84" s="214" t="s">
        <v>193</v>
      </c>
    </row>
    <row r="85" spans="1:21" s="28" customFormat="1">
      <c r="A85" s="12" t="s">
        <v>56</v>
      </c>
      <c r="B85" s="4" t="s">
        <v>186</v>
      </c>
      <c r="C85" s="9" t="s">
        <v>134</v>
      </c>
      <c r="D85" s="213">
        <v>24.982800000000001</v>
      </c>
      <c r="E85" s="213">
        <v>24.453499999999998</v>
      </c>
      <c r="F85" s="213">
        <v>22.570399999999999</v>
      </c>
      <c r="G85" s="213">
        <v>23.237400000000001</v>
      </c>
      <c r="H85" s="213">
        <v>23.032499999999999</v>
      </c>
      <c r="I85" s="213">
        <v>23.3093</v>
      </c>
      <c r="J85" s="213">
        <v>25.133700000000001</v>
      </c>
      <c r="K85" s="213">
        <v>25.670500000000001</v>
      </c>
      <c r="L85" s="213">
        <v>25.818899999999999</v>
      </c>
      <c r="M85" s="213">
        <v>24.6096</v>
      </c>
      <c r="N85" s="213">
        <v>24.555199999999999</v>
      </c>
      <c r="O85" s="213">
        <v>26.2989</v>
      </c>
      <c r="P85" s="213">
        <v>28.175899999999999</v>
      </c>
      <c r="Q85" s="213">
        <v>26.965900000000001</v>
      </c>
      <c r="R85" s="213">
        <v>27.5152</v>
      </c>
      <c r="S85" s="213">
        <v>27.645499999999998</v>
      </c>
    </row>
    <row r="86" spans="1:21" s="28" customFormat="1">
      <c r="A86" s="1020" t="s">
        <v>57</v>
      </c>
      <c r="B86" s="929" t="s">
        <v>186</v>
      </c>
      <c r="C86" s="930" t="s">
        <v>134</v>
      </c>
      <c r="D86" s="1021">
        <v>10.839</v>
      </c>
      <c r="E86" s="1021">
        <v>10.9041</v>
      </c>
      <c r="F86" s="1021">
        <v>11.0169</v>
      </c>
      <c r="G86" s="1021">
        <v>12.2128</v>
      </c>
      <c r="H86" s="1021">
        <v>20.913499999999999</v>
      </c>
      <c r="I86" s="1021">
        <v>23.609500000000001</v>
      </c>
      <c r="J86" s="1021">
        <v>26.588200000000001</v>
      </c>
      <c r="K86" s="1021">
        <v>27.3703</v>
      </c>
      <c r="L86" s="1021">
        <v>21.020099999999999</v>
      </c>
      <c r="M86" s="1021">
        <v>22.4177</v>
      </c>
      <c r="N86" s="1021">
        <v>22.800599999999999</v>
      </c>
      <c r="O86" s="1021">
        <v>23.5716</v>
      </c>
      <c r="P86" s="1021">
        <v>23.2331</v>
      </c>
      <c r="Q86" s="1021">
        <v>23.3216</v>
      </c>
      <c r="R86" s="1021">
        <v>18.007899999999999</v>
      </c>
      <c r="S86" s="1021"/>
    </row>
    <row r="87" spans="1:21" s="28" customFormat="1">
      <c r="A87" s="12" t="s">
        <v>40</v>
      </c>
      <c r="B87" s="4" t="s">
        <v>186</v>
      </c>
      <c r="C87" s="9" t="s">
        <v>134</v>
      </c>
      <c r="D87" s="213" t="s">
        <v>193</v>
      </c>
      <c r="E87" s="213" t="s">
        <v>193</v>
      </c>
      <c r="F87" s="213" t="s">
        <v>193</v>
      </c>
      <c r="G87" s="213">
        <v>12.4709</v>
      </c>
      <c r="H87" s="213">
        <v>12.1563</v>
      </c>
      <c r="I87" s="213">
        <v>13.019399999999999</v>
      </c>
      <c r="J87" s="213">
        <v>12.2735</v>
      </c>
      <c r="K87" s="213">
        <v>13.6312</v>
      </c>
      <c r="L87" s="213">
        <v>12.639900000000001</v>
      </c>
      <c r="M87" s="213">
        <v>12.7799</v>
      </c>
      <c r="N87" s="213">
        <v>12.684100000000001</v>
      </c>
      <c r="O87" s="213">
        <v>12.244999999999999</v>
      </c>
      <c r="P87" s="213">
        <v>12.529500000000001</v>
      </c>
      <c r="Q87" s="213">
        <v>12.6174</v>
      </c>
      <c r="R87" s="213">
        <v>13.027699999999999</v>
      </c>
      <c r="S87" s="213">
        <v>12.993499999999999</v>
      </c>
    </row>
    <row r="88" spans="1:21" s="28" customFormat="1">
      <c r="A88" s="12" t="s">
        <v>27</v>
      </c>
      <c r="B88" s="4" t="s">
        <v>186</v>
      </c>
      <c r="C88" s="9" t="s">
        <v>134</v>
      </c>
      <c r="D88" s="214">
        <v>24.324300000000001</v>
      </c>
      <c r="E88" s="214">
        <v>24.8523</v>
      </c>
      <c r="F88" s="214">
        <v>24.599599999999999</v>
      </c>
      <c r="G88" s="214">
        <v>22.575900000000001</v>
      </c>
      <c r="H88" s="214">
        <v>22.330200000000001</v>
      </c>
      <c r="I88" s="214">
        <v>21.9617</v>
      </c>
      <c r="J88" s="214">
        <v>21.267499999999998</v>
      </c>
      <c r="K88" s="214">
        <v>21.0259</v>
      </c>
      <c r="L88" s="214">
        <v>21.0152</v>
      </c>
      <c r="M88" s="214">
        <v>19.515799999999999</v>
      </c>
      <c r="N88" s="214">
        <v>20.754100000000001</v>
      </c>
      <c r="O88" s="214">
        <v>21.085799999999999</v>
      </c>
      <c r="P88" s="214">
        <v>22.7652</v>
      </c>
      <c r="Q88" s="214">
        <v>24.055299999999999</v>
      </c>
      <c r="R88" s="214">
        <v>24.6722</v>
      </c>
      <c r="S88" s="214" t="s">
        <v>193</v>
      </c>
    </row>
    <row r="89" spans="1:21" s="28" customFormat="1">
      <c r="A89" s="12" t="s">
        <v>43</v>
      </c>
      <c r="B89" s="4" t="s">
        <v>186</v>
      </c>
      <c r="C89" s="9" t="s">
        <v>134</v>
      </c>
      <c r="D89" s="213">
        <v>14.4625</v>
      </c>
      <c r="E89" s="213">
        <v>17.122800000000002</v>
      </c>
      <c r="F89" s="213">
        <v>16.835599999999999</v>
      </c>
      <c r="G89" s="213">
        <v>16.380099999999999</v>
      </c>
      <c r="H89" s="213">
        <v>16.748899999999999</v>
      </c>
      <c r="I89" s="213">
        <v>17.113</v>
      </c>
      <c r="J89" s="213">
        <v>17.0352</v>
      </c>
      <c r="K89" s="213">
        <v>16.943200000000001</v>
      </c>
      <c r="L89" s="213">
        <v>16.920300000000001</v>
      </c>
      <c r="M89" s="213">
        <v>16.906199999999998</v>
      </c>
      <c r="N89" s="213">
        <v>16.941199999999998</v>
      </c>
      <c r="O89" s="213">
        <v>15.0433</v>
      </c>
      <c r="P89" s="213">
        <v>15.404299999999999</v>
      </c>
      <c r="Q89" s="213">
        <v>15.5345</v>
      </c>
      <c r="R89" s="213">
        <v>15.5379</v>
      </c>
      <c r="S89" s="213">
        <v>15.194800000000001</v>
      </c>
    </row>
    <row r="90" spans="1:21" s="28" customFormat="1">
      <c r="A90" s="12" t="s">
        <v>58</v>
      </c>
      <c r="B90" s="4" t="s">
        <v>186</v>
      </c>
      <c r="C90" s="9" t="s">
        <v>134</v>
      </c>
      <c r="D90" s="214">
        <v>32.9754</v>
      </c>
      <c r="E90" s="214">
        <v>31.7896</v>
      </c>
      <c r="F90" s="214">
        <v>31.561699999999998</v>
      </c>
      <c r="G90" s="214">
        <v>31.624199999999998</v>
      </c>
      <c r="H90" s="214">
        <v>31.8613</v>
      </c>
      <c r="I90" s="214">
        <v>30.630600000000001</v>
      </c>
      <c r="J90" s="214">
        <v>30.793099999999999</v>
      </c>
      <c r="K90" s="214">
        <v>30.725899999999999</v>
      </c>
      <c r="L90" s="214">
        <v>24.8355</v>
      </c>
      <c r="M90" s="214">
        <v>24.664999999999999</v>
      </c>
      <c r="N90" s="214">
        <v>26.375900000000001</v>
      </c>
      <c r="O90" s="214">
        <v>26.408899999999999</v>
      </c>
      <c r="P90" s="214">
        <v>27.238700000000001</v>
      </c>
      <c r="Q90" s="214">
        <v>26.059000000000001</v>
      </c>
      <c r="R90" s="214">
        <v>26.743300000000001</v>
      </c>
      <c r="S90" s="214">
        <v>25.075900000000001</v>
      </c>
    </row>
    <row r="91" spans="1:21" s="28" customFormat="1">
      <c r="A91" s="12" t="s">
        <v>59</v>
      </c>
      <c r="B91" s="4" t="s">
        <v>186</v>
      </c>
      <c r="C91" s="9" t="s">
        <v>134</v>
      </c>
      <c r="D91" s="213">
        <v>28.905799999999999</v>
      </c>
      <c r="E91" s="213">
        <v>23.432099999999998</v>
      </c>
      <c r="F91" s="213">
        <v>20.320799999999998</v>
      </c>
      <c r="G91" s="213">
        <v>18.930700000000002</v>
      </c>
      <c r="H91" s="213">
        <v>20.182500000000001</v>
      </c>
      <c r="I91" s="213">
        <v>24.178100000000001</v>
      </c>
      <c r="J91" s="213">
        <v>23.648</v>
      </c>
      <c r="K91" s="213">
        <v>23.885000000000002</v>
      </c>
      <c r="L91" s="213">
        <v>19.181799999999999</v>
      </c>
      <c r="M91" s="213">
        <v>14.507999999999999</v>
      </c>
      <c r="N91" s="213">
        <v>16.871700000000001</v>
      </c>
      <c r="O91" s="213">
        <v>15.895099999999999</v>
      </c>
      <c r="P91" s="213">
        <v>15.932</v>
      </c>
      <c r="Q91" s="213">
        <v>16.9267</v>
      </c>
      <c r="R91" s="213">
        <v>17.725100000000001</v>
      </c>
      <c r="S91" s="213" t="s">
        <v>193</v>
      </c>
    </row>
    <row r="92" spans="1:21" s="28" customFormat="1">
      <c r="A92" s="12" t="s">
        <v>60</v>
      </c>
      <c r="B92" s="4" t="s">
        <v>186</v>
      </c>
      <c r="C92" s="9" t="s">
        <v>134</v>
      </c>
      <c r="D92" s="214">
        <v>11.637</v>
      </c>
      <c r="E92" s="214">
        <v>11.420999999999999</v>
      </c>
      <c r="F92" s="214">
        <v>11.43</v>
      </c>
      <c r="G92" s="214">
        <v>11.722</v>
      </c>
      <c r="H92" s="214">
        <v>10.715999999999999</v>
      </c>
      <c r="I92" s="214">
        <v>10.241</v>
      </c>
      <c r="J92" s="214">
        <v>10.614000000000001</v>
      </c>
      <c r="K92" s="214">
        <v>10.914</v>
      </c>
      <c r="L92" s="214">
        <v>9.8309999999999995</v>
      </c>
      <c r="M92" s="214">
        <v>9.4920000000000009</v>
      </c>
      <c r="N92" s="214">
        <v>9.8520000000000003</v>
      </c>
      <c r="O92" s="214">
        <v>9.9760000000000009</v>
      </c>
      <c r="P92" s="214">
        <v>10.637</v>
      </c>
      <c r="Q92" s="214">
        <v>14.776999999999999</v>
      </c>
      <c r="R92" s="214">
        <v>14.75</v>
      </c>
      <c r="S92" s="214" t="s">
        <v>193</v>
      </c>
    </row>
    <row r="93" spans="1:21" s="28" customFormat="1">
      <c r="A93" s="12" t="s">
        <v>61</v>
      </c>
      <c r="B93" s="4" t="s">
        <v>186</v>
      </c>
      <c r="C93" s="9" t="s">
        <v>134</v>
      </c>
      <c r="D93" s="213">
        <v>15.4671</v>
      </c>
      <c r="E93" s="213">
        <v>14.7401</v>
      </c>
      <c r="F93" s="213">
        <v>14.311500000000001</v>
      </c>
      <c r="G93" s="213">
        <v>14.1617</v>
      </c>
      <c r="H93" s="213">
        <v>13.929600000000001</v>
      </c>
      <c r="I93" s="213">
        <v>13.865600000000001</v>
      </c>
      <c r="J93" s="213">
        <v>13.4689</v>
      </c>
      <c r="K93" s="213">
        <v>13.465400000000001</v>
      </c>
      <c r="L93" s="213">
        <v>13.1196</v>
      </c>
      <c r="M93" s="213">
        <v>12.497999999999999</v>
      </c>
      <c r="N93" s="213">
        <v>12.209099999999999</v>
      </c>
      <c r="O93" s="213">
        <v>12.1593</v>
      </c>
      <c r="P93" s="213">
        <v>12.0465</v>
      </c>
      <c r="Q93" s="213">
        <v>11.933999999999999</v>
      </c>
      <c r="R93" s="213">
        <v>11.462300000000001</v>
      </c>
      <c r="S93" s="213" t="s">
        <v>193</v>
      </c>
    </row>
    <row r="94" spans="1:21" s="67" customFormat="1">
      <c r="A94" s="394" t="s">
        <v>64</v>
      </c>
      <c r="B94" s="78"/>
      <c r="C94" s="79"/>
      <c r="D94" s="79">
        <f>AVERAGE(D59:D93)</f>
        <v>21.50587419354839</v>
      </c>
      <c r="E94" s="79">
        <f>AVERAGE(E59:E93)</f>
        <v>21.107248387096774</v>
      </c>
      <c r="F94" s="79">
        <f t="shared" ref="F94:R94" si="3">AVERAGE(F59:F93)</f>
        <v>20.620125806451611</v>
      </c>
      <c r="G94" s="79">
        <f t="shared" si="3"/>
        <v>21.185899999999997</v>
      </c>
      <c r="H94" s="79">
        <f t="shared" si="3"/>
        <v>20.986902941176474</v>
      </c>
      <c r="I94" s="79">
        <f t="shared" si="3"/>
        <v>21.158032352941177</v>
      </c>
      <c r="J94" s="79">
        <f t="shared" si="3"/>
        <v>20.946508823529413</v>
      </c>
      <c r="K94" s="79">
        <f t="shared" si="3"/>
        <v>20.765300000000003</v>
      </c>
      <c r="L94" s="79">
        <f t="shared" si="3"/>
        <v>20.376308571428567</v>
      </c>
      <c r="M94" s="79">
        <f t="shared" si="3"/>
        <v>19.666548571428567</v>
      </c>
      <c r="N94" s="79">
        <f t="shared" si="3"/>
        <v>19.814014285714286</v>
      </c>
      <c r="O94" s="79">
        <f t="shared" si="3"/>
        <v>19.628608571428572</v>
      </c>
      <c r="P94" s="79">
        <f t="shared" si="3"/>
        <v>19.985865714285719</v>
      </c>
      <c r="Q94" s="79">
        <f t="shared" si="3"/>
        <v>20.209531428571427</v>
      </c>
      <c r="R94" s="79">
        <f t="shared" si="3"/>
        <v>20.636546875000001</v>
      </c>
      <c r="S94" s="28"/>
      <c r="T94" s="28"/>
      <c r="U94" s="28"/>
    </row>
    <row r="95" spans="1:21" s="67" customFormat="1">
      <c r="A95" s="394" t="s">
        <v>3323</v>
      </c>
      <c r="C95" s="79"/>
      <c r="D95" s="79">
        <f>STDEV(D59:D93)</f>
        <v>10.850814740806866</v>
      </c>
      <c r="E95" s="79">
        <f>STDEV(E59:E93)</f>
        <v>10.688393538409501</v>
      </c>
      <c r="F95" s="79">
        <f t="shared" ref="F95:R95" si="4">STDEV(F59:F93)</f>
        <v>10.628878406491378</v>
      </c>
      <c r="G95" s="79">
        <f t="shared" si="4"/>
        <v>11.235484332378606</v>
      </c>
      <c r="H95" s="79">
        <f t="shared" si="4"/>
        <v>10.538111583445213</v>
      </c>
      <c r="I95" s="79">
        <f t="shared" si="4"/>
        <v>10.626627036912927</v>
      </c>
      <c r="J95" s="79">
        <f t="shared" si="4"/>
        <v>10.045274854117638</v>
      </c>
      <c r="K95" s="79">
        <f t="shared" si="4"/>
        <v>10.162469447596541</v>
      </c>
      <c r="L95" s="79">
        <f t="shared" si="4"/>
        <v>9.6251920890342202</v>
      </c>
      <c r="M95" s="79">
        <f t="shared" si="4"/>
        <v>9.1205752495749817</v>
      </c>
      <c r="N95" s="79">
        <f t="shared" si="4"/>
        <v>8.7778029104548718</v>
      </c>
      <c r="O95" s="79">
        <f t="shared" si="4"/>
        <v>8.6409589828080655</v>
      </c>
      <c r="P95" s="79">
        <f t="shared" si="4"/>
        <v>8.7651501651155357</v>
      </c>
      <c r="Q95" s="79">
        <f t="shared" si="4"/>
        <v>8.5427501855209762</v>
      </c>
      <c r="R95" s="79">
        <f t="shared" si="4"/>
        <v>8.8739181444378534</v>
      </c>
      <c r="S95" s="28"/>
      <c r="T95" s="28"/>
      <c r="U95" s="28"/>
    </row>
    <row r="96" spans="1:21" s="67" customFormat="1">
      <c r="A96" s="668" t="s">
        <v>3324</v>
      </c>
      <c r="B96" s="969"/>
      <c r="C96" s="927"/>
      <c r="D96" s="927">
        <f>-(D86-D94)/D95</f>
        <v>0.98304822710070539</v>
      </c>
      <c r="E96" s="927">
        <f>-(E86-E94)/E95</f>
        <v>0.95460074055385746</v>
      </c>
      <c r="F96" s="927">
        <f t="shared" ref="F96:R96" si="5">-(F86-F94)/F95</f>
        <v>0.90350321446773074</v>
      </c>
      <c r="G96" s="927">
        <f t="shared" si="5"/>
        <v>0.79863935853136014</v>
      </c>
      <c r="H96" s="927">
        <f t="shared" si="5"/>
        <v>6.9654738987379016E-3</v>
      </c>
      <c r="I96" s="927">
        <f t="shared" si="5"/>
        <v>-0.23069104039723443</v>
      </c>
      <c r="J96" s="927">
        <f t="shared" si="5"/>
        <v>-0.56162636248405018</v>
      </c>
      <c r="K96" s="927">
        <f t="shared" si="5"/>
        <v>-0.64994045335724004</v>
      </c>
      <c r="L96" s="927">
        <f t="shared" si="5"/>
        <v>-6.6886086284437984E-2</v>
      </c>
      <c r="M96" s="927">
        <f t="shared" si="5"/>
        <v>-0.30164231457874724</v>
      </c>
      <c r="N96" s="927">
        <f t="shared" si="5"/>
        <v>-0.34024296794457715</v>
      </c>
      <c r="O96" s="927">
        <f t="shared" si="5"/>
        <v>-0.4563141008325986</v>
      </c>
      <c r="P96" s="927">
        <f t="shared" si="5"/>
        <v>-0.37047103866377157</v>
      </c>
      <c r="Q96" s="927">
        <f t="shared" si="5"/>
        <v>-0.36429352419823624</v>
      </c>
      <c r="R96" s="927">
        <f t="shared" si="5"/>
        <v>0.29622167257060283</v>
      </c>
      <c r="S96" s="28"/>
      <c r="T96" s="28"/>
      <c r="U96" s="28"/>
    </row>
    <row r="97" spans="1:21" s="28" customFormat="1">
      <c r="A97" s="27" t="s">
        <v>619</v>
      </c>
    </row>
    <row r="98" spans="1:21" s="28" customFormat="1">
      <c r="A98" s="26" t="s">
        <v>216</v>
      </c>
    </row>
    <row r="99" spans="1:21" s="28" customFormat="1">
      <c r="A99" s="31" t="s">
        <v>352</v>
      </c>
      <c r="B99" s="26" t="s">
        <v>353</v>
      </c>
    </row>
    <row r="100" spans="1:21" s="28" customFormat="1">
      <c r="A100" s="31" t="s">
        <v>610</v>
      </c>
      <c r="B100" s="26" t="s">
        <v>611</v>
      </c>
    </row>
    <row r="101" spans="1:21" s="28" customFormat="1">
      <c r="A101" s="31" t="s">
        <v>354</v>
      </c>
      <c r="B101" s="26" t="s">
        <v>355</v>
      </c>
    </row>
    <row r="103" spans="1:21" s="28" customFormat="1">
      <c r="A103" s="203" t="s">
        <v>602</v>
      </c>
    </row>
    <row r="104" spans="1:21" s="28" customFormat="1">
      <c r="A104" s="1113" t="s">
        <v>198</v>
      </c>
      <c r="B104" s="1114"/>
      <c r="C104" s="1114"/>
      <c r="D104" s="1114"/>
      <c r="E104" s="1115"/>
      <c r="F104" s="16" t="s">
        <v>92</v>
      </c>
      <c r="G104" s="16" t="s">
        <v>93</v>
      </c>
      <c r="H104" s="16" t="s">
        <v>94</v>
      </c>
      <c r="I104" s="16" t="s">
        <v>95</v>
      </c>
      <c r="J104" s="16" t="s">
        <v>96</v>
      </c>
      <c r="K104" s="16" t="s">
        <v>97</v>
      </c>
      <c r="L104" s="16" t="s">
        <v>98</v>
      </c>
      <c r="M104" s="16" t="s">
        <v>99</v>
      </c>
      <c r="N104" s="16" t="s">
        <v>100</v>
      </c>
      <c r="O104" s="16" t="s">
        <v>101</v>
      </c>
      <c r="P104" s="16" t="s">
        <v>102</v>
      </c>
      <c r="Q104" s="16" t="s">
        <v>103</v>
      </c>
      <c r="R104" s="16" t="s">
        <v>104</v>
      </c>
      <c r="S104" s="16" t="s">
        <v>125</v>
      </c>
      <c r="T104" s="16" t="s">
        <v>136</v>
      </c>
      <c r="U104" s="16" t="s">
        <v>505</v>
      </c>
    </row>
    <row r="105" spans="1:21" s="28" customFormat="1">
      <c r="A105" s="17" t="s">
        <v>215</v>
      </c>
      <c r="B105" s="17" t="s">
        <v>221</v>
      </c>
      <c r="C105" s="1175" t="s">
        <v>84</v>
      </c>
      <c r="D105" s="1176"/>
      <c r="E105" s="9" t="s">
        <v>46</v>
      </c>
      <c r="F105" s="9" t="s">
        <v>46</v>
      </c>
      <c r="G105" s="9" t="s">
        <v>46</v>
      </c>
      <c r="H105" s="9" t="s">
        <v>46</v>
      </c>
      <c r="I105" s="9" t="s">
        <v>46</v>
      </c>
      <c r="J105" s="9" t="s">
        <v>46</v>
      </c>
      <c r="K105" s="9" t="s">
        <v>46</v>
      </c>
      <c r="L105" s="9" t="s">
        <v>46</v>
      </c>
      <c r="M105" s="9" t="s">
        <v>46</v>
      </c>
      <c r="N105" s="9" t="s">
        <v>46</v>
      </c>
      <c r="O105" s="9" t="s">
        <v>46</v>
      </c>
      <c r="P105" s="9" t="s">
        <v>46</v>
      </c>
      <c r="Q105" s="9" t="s">
        <v>46</v>
      </c>
      <c r="R105" s="9" t="s">
        <v>46</v>
      </c>
      <c r="S105" s="9" t="s">
        <v>46</v>
      </c>
      <c r="T105" s="9" t="s">
        <v>46</v>
      </c>
      <c r="U105" s="9" t="s">
        <v>46</v>
      </c>
    </row>
    <row r="106" spans="1:21" s="28" customFormat="1">
      <c r="A106" s="1116" t="s">
        <v>603</v>
      </c>
      <c r="B106" s="1177" t="s">
        <v>604</v>
      </c>
      <c r="C106" s="1169" t="s">
        <v>45</v>
      </c>
      <c r="D106" s="1170"/>
      <c r="E106" s="9" t="s">
        <v>46</v>
      </c>
      <c r="F106" s="10">
        <v>10.199999999999999</v>
      </c>
      <c r="G106" s="10">
        <v>10</v>
      </c>
      <c r="H106" s="10">
        <v>10.4</v>
      </c>
      <c r="I106" s="10">
        <v>10.3</v>
      </c>
      <c r="J106" s="10">
        <v>10.5</v>
      </c>
      <c r="K106" s="10">
        <v>10.5</v>
      </c>
      <c r="L106" s="10">
        <v>10.8</v>
      </c>
      <c r="M106" s="10">
        <v>10.8</v>
      </c>
      <c r="N106" s="10">
        <v>10.6</v>
      </c>
      <c r="O106" s="10">
        <v>10.5</v>
      </c>
      <c r="P106" s="10">
        <v>10.3</v>
      </c>
      <c r="Q106" s="10">
        <v>10</v>
      </c>
      <c r="R106" s="10">
        <v>9.9</v>
      </c>
      <c r="S106" s="10">
        <v>9.6999999999999993</v>
      </c>
      <c r="T106" s="223">
        <v>9.6999999999999993</v>
      </c>
      <c r="U106" s="10" t="s">
        <v>193</v>
      </c>
    </row>
    <row r="107" spans="1:21" s="28" customFormat="1">
      <c r="A107" s="1117"/>
      <c r="B107" s="1178"/>
      <c r="C107" s="1169" t="s">
        <v>37</v>
      </c>
      <c r="D107" s="1170"/>
      <c r="E107" s="9" t="s">
        <v>46</v>
      </c>
      <c r="F107" s="11">
        <v>13.2</v>
      </c>
      <c r="G107" s="11">
        <v>12.4</v>
      </c>
      <c r="H107" s="11">
        <v>12.5</v>
      </c>
      <c r="I107" s="11">
        <v>12.2</v>
      </c>
      <c r="J107" s="11">
        <v>12.1</v>
      </c>
      <c r="K107" s="11">
        <v>12.4</v>
      </c>
      <c r="L107" s="11">
        <v>12.4</v>
      </c>
      <c r="M107" s="11">
        <v>12.5</v>
      </c>
      <c r="N107" s="11">
        <v>12</v>
      </c>
      <c r="O107" s="11">
        <v>11.3</v>
      </c>
      <c r="P107" s="11">
        <v>12.1</v>
      </c>
      <c r="Q107" s="11">
        <v>12</v>
      </c>
      <c r="R107" s="11">
        <v>12.3</v>
      </c>
      <c r="S107" s="11">
        <v>11.8</v>
      </c>
      <c r="T107" s="11">
        <v>12.3</v>
      </c>
      <c r="U107" s="11" t="s">
        <v>193</v>
      </c>
    </row>
    <row r="108" spans="1:21" s="28" customFormat="1">
      <c r="A108" s="1117"/>
      <c r="B108" s="1178"/>
      <c r="C108" s="1169" t="s">
        <v>21</v>
      </c>
      <c r="D108" s="1170"/>
      <c r="E108" s="9" t="s">
        <v>46</v>
      </c>
      <c r="F108" s="10">
        <v>11.2</v>
      </c>
      <c r="G108" s="10">
        <v>11</v>
      </c>
      <c r="H108" s="10">
        <v>11.3</v>
      </c>
      <c r="I108" s="10">
        <v>11.3</v>
      </c>
      <c r="J108" s="10">
        <v>12.1</v>
      </c>
      <c r="K108" s="10">
        <v>12.3</v>
      </c>
      <c r="L108" s="10">
        <v>11</v>
      </c>
      <c r="M108" s="10">
        <v>10.3</v>
      </c>
      <c r="N108" s="10">
        <v>10.5</v>
      </c>
      <c r="O108" s="10">
        <v>10.1</v>
      </c>
      <c r="P108" s="10">
        <v>10.199999999999999</v>
      </c>
      <c r="Q108" s="10">
        <v>10.1</v>
      </c>
      <c r="R108" s="10">
        <v>10.1</v>
      </c>
      <c r="S108" s="10">
        <v>11.8</v>
      </c>
      <c r="T108" s="10">
        <v>12.6</v>
      </c>
      <c r="U108" s="10" t="s">
        <v>193</v>
      </c>
    </row>
    <row r="109" spans="1:21" s="28" customFormat="1">
      <c r="A109" s="1117"/>
      <c r="B109" s="1178"/>
      <c r="C109" s="1169" t="s">
        <v>47</v>
      </c>
      <c r="D109" s="1170"/>
      <c r="E109" s="9" t="s">
        <v>46</v>
      </c>
      <c r="F109" s="11">
        <v>7.6</v>
      </c>
      <c r="G109" s="11">
        <v>7.6</v>
      </c>
      <c r="H109" s="11">
        <v>7.7</v>
      </c>
      <c r="I109" s="11">
        <v>7.7</v>
      </c>
      <c r="J109" s="11">
        <v>7.8</v>
      </c>
      <c r="K109" s="11">
        <v>8</v>
      </c>
      <c r="L109" s="11">
        <v>8.1999999999999993</v>
      </c>
      <c r="M109" s="11">
        <v>8.3000000000000007</v>
      </c>
      <c r="N109" s="11">
        <v>8.4</v>
      </c>
      <c r="O109" s="11">
        <v>8.4</v>
      </c>
      <c r="P109" s="11">
        <v>8.4</v>
      </c>
      <c r="Q109" s="11">
        <v>8.1999999999999993</v>
      </c>
      <c r="R109" s="11">
        <v>8.3000000000000007</v>
      </c>
      <c r="S109" s="11">
        <v>8.1999999999999993</v>
      </c>
      <c r="T109" s="11">
        <v>8</v>
      </c>
      <c r="U109" s="11" t="s">
        <v>193</v>
      </c>
    </row>
    <row r="110" spans="1:21" s="28" customFormat="1">
      <c r="A110" s="1117"/>
      <c r="B110" s="1178"/>
      <c r="C110" s="1169" t="s">
        <v>62</v>
      </c>
      <c r="D110" s="1170"/>
      <c r="E110" s="9" t="s">
        <v>46</v>
      </c>
      <c r="F110" s="10">
        <v>6.2</v>
      </c>
      <c r="G110" s="10">
        <v>6.1</v>
      </c>
      <c r="H110" s="10">
        <v>6.1</v>
      </c>
      <c r="I110" s="10">
        <v>6.4</v>
      </c>
      <c r="J110" s="10">
        <v>6.3</v>
      </c>
      <c r="K110" s="10">
        <v>7.6</v>
      </c>
      <c r="L110" s="10">
        <v>7.3</v>
      </c>
      <c r="M110" s="10">
        <v>7.4</v>
      </c>
      <c r="N110" s="10">
        <v>7.3</v>
      </c>
      <c r="O110" s="10">
        <v>7.7</v>
      </c>
      <c r="P110" s="10">
        <v>7.9</v>
      </c>
      <c r="Q110" s="10" t="s">
        <v>193</v>
      </c>
      <c r="R110" s="10" t="s">
        <v>193</v>
      </c>
      <c r="S110" s="10" t="s">
        <v>193</v>
      </c>
      <c r="T110" s="223">
        <v>7.9</v>
      </c>
      <c r="U110" s="10" t="s">
        <v>193</v>
      </c>
    </row>
    <row r="111" spans="1:21" s="28" customFormat="1">
      <c r="A111" s="1117"/>
      <c r="B111" s="1178"/>
      <c r="C111" s="1169" t="s">
        <v>23</v>
      </c>
      <c r="D111" s="1170"/>
      <c r="E111" s="9" t="s">
        <v>46</v>
      </c>
      <c r="F111" s="11">
        <v>11.8</v>
      </c>
      <c r="G111" s="11">
        <v>11.8</v>
      </c>
      <c r="H111" s="11">
        <v>11.9</v>
      </c>
      <c r="I111" s="11">
        <v>12.1</v>
      </c>
      <c r="J111" s="11">
        <v>11.5</v>
      </c>
      <c r="K111" s="11">
        <v>12</v>
      </c>
      <c r="L111" s="11">
        <v>11.9</v>
      </c>
      <c r="M111" s="11">
        <v>12.1</v>
      </c>
      <c r="N111" s="11">
        <v>12.1</v>
      </c>
      <c r="O111" s="11">
        <v>12.1</v>
      </c>
      <c r="P111" s="11">
        <v>11.4</v>
      </c>
      <c r="Q111" s="11">
        <v>11.5</v>
      </c>
      <c r="R111" s="11">
        <v>11.6</v>
      </c>
      <c r="S111" s="11">
        <v>11.5</v>
      </c>
      <c r="T111" s="11">
        <v>11.9</v>
      </c>
      <c r="U111" s="11" t="s">
        <v>193</v>
      </c>
    </row>
    <row r="112" spans="1:21" s="28" customFormat="1">
      <c r="A112" s="1117"/>
      <c r="B112" s="1178"/>
      <c r="C112" s="1169" t="s">
        <v>24</v>
      </c>
      <c r="D112" s="1170"/>
      <c r="E112" s="9" t="s">
        <v>46</v>
      </c>
      <c r="F112" s="10">
        <v>13.1</v>
      </c>
      <c r="G112" s="10">
        <v>13.1</v>
      </c>
      <c r="H112" s="10">
        <v>13.1</v>
      </c>
      <c r="I112" s="10">
        <v>13</v>
      </c>
      <c r="J112" s="10">
        <v>12.8</v>
      </c>
      <c r="K112" s="10">
        <v>12.7</v>
      </c>
      <c r="L112" s="10">
        <v>12.2</v>
      </c>
      <c r="M112" s="10">
        <v>12.1</v>
      </c>
      <c r="N112" s="10">
        <v>10.9</v>
      </c>
      <c r="O112" s="10">
        <v>10.1</v>
      </c>
      <c r="P112" s="10">
        <v>10.3</v>
      </c>
      <c r="Q112" s="10">
        <v>10.5</v>
      </c>
      <c r="R112" s="10">
        <v>9.3000000000000007</v>
      </c>
      <c r="S112" s="10">
        <v>9.4</v>
      </c>
      <c r="T112" s="223">
        <v>9.4</v>
      </c>
      <c r="U112" s="10" t="s">
        <v>193</v>
      </c>
    </row>
    <row r="113" spans="1:21" s="28" customFormat="1">
      <c r="A113" s="1117"/>
      <c r="B113" s="1178"/>
      <c r="C113" s="1169" t="s">
        <v>26</v>
      </c>
      <c r="D113" s="1170"/>
      <c r="E113" s="9" t="s">
        <v>46</v>
      </c>
      <c r="F113" s="11">
        <v>7.9</v>
      </c>
      <c r="G113" s="11">
        <v>9.1999999999999993</v>
      </c>
      <c r="H113" s="11">
        <v>12</v>
      </c>
      <c r="I113" s="11">
        <v>11.8</v>
      </c>
      <c r="J113" s="11">
        <v>11.5</v>
      </c>
      <c r="K113" s="11">
        <v>13</v>
      </c>
      <c r="L113" s="11">
        <v>13.4</v>
      </c>
      <c r="M113" s="11">
        <v>14.8</v>
      </c>
      <c r="N113" s="11">
        <v>14.2</v>
      </c>
      <c r="O113" s="11">
        <v>11.9</v>
      </c>
      <c r="P113" s="11">
        <v>11.4</v>
      </c>
      <c r="Q113" s="11">
        <v>12</v>
      </c>
      <c r="R113" s="11">
        <v>12.2</v>
      </c>
      <c r="S113" s="11">
        <v>11.8</v>
      </c>
      <c r="T113" s="11">
        <v>11.7</v>
      </c>
      <c r="U113" s="11" t="s">
        <v>193</v>
      </c>
    </row>
    <row r="114" spans="1:21" s="28" customFormat="1">
      <c r="A114" s="1117"/>
      <c r="B114" s="1178"/>
      <c r="C114" s="1169" t="s">
        <v>42</v>
      </c>
      <c r="D114" s="1170"/>
      <c r="E114" s="9" t="s">
        <v>46</v>
      </c>
      <c r="F114" s="10">
        <v>8.6</v>
      </c>
      <c r="G114" s="10">
        <v>9</v>
      </c>
      <c r="H114" s="10">
        <v>9.1999999999999993</v>
      </c>
      <c r="I114" s="10">
        <v>9.3000000000000007</v>
      </c>
      <c r="J114" s="10">
        <v>9.9</v>
      </c>
      <c r="K114" s="10">
        <v>10</v>
      </c>
      <c r="L114" s="10">
        <v>10.1</v>
      </c>
      <c r="M114" s="10">
        <v>10.5</v>
      </c>
      <c r="N114" s="10">
        <v>10.3</v>
      </c>
      <c r="O114" s="10">
        <v>10</v>
      </c>
      <c r="P114" s="10">
        <v>9.6999999999999993</v>
      </c>
      <c r="Q114" s="10">
        <v>9.8000000000000007</v>
      </c>
      <c r="R114" s="10">
        <v>9.3000000000000007</v>
      </c>
      <c r="S114" s="10">
        <v>9.1</v>
      </c>
      <c r="T114" s="10">
        <v>8.8000000000000007</v>
      </c>
      <c r="U114" s="10" t="s">
        <v>193</v>
      </c>
    </row>
    <row r="115" spans="1:21" s="28" customFormat="1">
      <c r="A115" s="1117"/>
      <c r="B115" s="1178"/>
      <c r="C115" s="1169" t="s">
        <v>28</v>
      </c>
      <c r="D115" s="1170"/>
      <c r="E115" s="9" t="s">
        <v>46</v>
      </c>
      <c r="F115" s="11">
        <v>13.8</v>
      </c>
      <c r="G115" s="11">
        <v>14</v>
      </c>
      <c r="H115" s="11">
        <v>13.7</v>
      </c>
      <c r="I115" s="11">
        <v>13.2</v>
      </c>
      <c r="J115" s="11">
        <v>12.9</v>
      </c>
      <c r="K115" s="11">
        <v>12.5</v>
      </c>
      <c r="L115" s="11">
        <v>12.7</v>
      </c>
      <c r="M115" s="11">
        <v>12.5</v>
      </c>
      <c r="N115" s="11">
        <v>12.2</v>
      </c>
      <c r="O115" s="11">
        <v>12.2</v>
      </c>
      <c r="P115" s="11">
        <v>11.8</v>
      </c>
      <c r="Q115" s="11">
        <v>11.8</v>
      </c>
      <c r="R115" s="11">
        <v>11.7</v>
      </c>
      <c r="S115" s="11">
        <v>11.1</v>
      </c>
      <c r="T115" s="11">
        <v>11.5</v>
      </c>
      <c r="U115" s="11" t="s">
        <v>193</v>
      </c>
    </row>
    <row r="116" spans="1:21" s="28" customFormat="1">
      <c r="A116" s="1117"/>
      <c r="B116" s="1178"/>
      <c r="C116" s="1173" t="s">
        <v>25</v>
      </c>
      <c r="D116" s="1174"/>
      <c r="E116" s="9" t="s">
        <v>46</v>
      </c>
      <c r="F116" s="10">
        <v>12.9</v>
      </c>
      <c r="G116" s="10">
        <v>12.5</v>
      </c>
      <c r="H116" s="10">
        <v>12.3</v>
      </c>
      <c r="I116" s="10">
        <v>11.9</v>
      </c>
      <c r="J116" s="10">
        <v>11.8</v>
      </c>
      <c r="K116" s="10">
        <v>11.7</v>
      </c>
      <c r="L116" s="10">
        <v>11.8</v>
      </c>
      <c r="M116" s="10">
        <v>11.5</v>
      </c>
      <c r="N116" s="10">
        <v>11.4</v>
      </c>
      <c r="O116" s="10">
        <v>11.2</v>
      </c>
      <c r="P116" s="10">
        <v>11.2</v>
      </c>
      <c r="Q116" s="10">
        <v>11.2</v>
      </c>
      <c r="R116" s="10">
        <v>11.2</v>
      </c>
      <c r="S116" s="10">
        <v>10.9</v>
      </c>
      <c r="T116" s="223">
        <v>10.9</v>
      </c>
      <c r="U116" s="10" t="s">
        <v>193</v>
      </c>
    </row>
    <row r="117" spans="1:21" s="28" customFormat="1">
      <c r="A117" s="1117"/>
      <c r="B117" s="1178"/>
      <c r="C117" s="1169" t="s">
        <v>48</v>
      </c>
      <c r="D117" s="1170"/>
      <c r="E117" s="9" t="s">
        <v>46</v>
      </c>
      <c r="F117" s="11">
        <v>8.5</v>
      </c>
      <c r="G117" s="11">
        <v>8.6</v>
      </c>
      <c r="H117" s="11">
        <v>8.1</v>
      </c>
      <c r="I117" s="11">
        <v>9.5</v>
      </c>
      <c r="J117" s="11">
        <v>9.6</v>
      </c>
      <c r="K117" s="11">
        <v>10</v>
      </c>
      <c r="L117" s="11">
        <v>9.4</v>
      </c>
      <c r="M117" s="11">
        <v>9.6999999999999993</v>
      </c>
      <c r="N117" s="11">
        <v>9.5</v>
      </c>
      <c r="O117" s="11">
        <v>9.1</v>
      </c>
      <c r="P117" s="11">
        <v>9</v>
      </c>
      <c r="Q117" s="11">
        <v>8</v>
      </c>
      <c r="R117" s="11">
        <v>8.1999999999999993</v>
      </c>
      <c r="S117" s="11">
        <v>7.5</v>
      </c>
      <c r="T117" s="11">
        <v>7.5</v>
      </c>
      <c r="U117" s="11" t="s">
        <v>193</v>
      </c>
    </row>
    <row r="118" spans="1:21" s="28" customFormat="1">
      <c r="A118" s="1117"/>
      <c r="B118" s="1178"/>
      <c r="C118" s="1169" t="s">
        <v>34</v>
      </c>
      <c r="D118" s="1170"/>
      <c r="E118" s="9" t="s">
        <v>46</v>
      </c>
      <c r="F118" s="10">
        <v>12</v>
      </c>
      <c r="G118" s="10">
        <v>13.2</v>
      </c>
      <c r="H118" s="10">
        <v>13.3</v>
      </c>
      <c r="I118" s="10">
        <v>13.2</v>
      </c>
      <c r="J118" s="10">
        <v>13.2</v>
      </c>
      <c r="K118" s="10">
        <v>13</v>
      </c>
      <c r="L118" s="10">
        <v>13.2</v>
      </c>
      <c r="M118" s="10">
        <v>12.6</v>
      </c>
      <c r="N118" s="10">
        <v>11.8</v>
      </c>
      <c r="O118" s="10">
        <v>11.5</v>
      </c>
      <c r="P118" s="10">
        <v>10.8</v>
      </c>
      <c r="Q118" s="10">
        <v>11.4</v>
      </c>
      <c r="R118" s="10">
        <v>11.1</v>
      </c>
      <c r="S118" s="10">
        <v>10.6</v>
      </c>
      <c r="T118" s="223">
        <v>10.6</v>
      </c>
      <c r="U118" s="10" t="s">
        <v>193</v>
      </c>
    </row>
    <row r="119" spans="1:21" s="28" customFormat="1">
      <c r="A119" s="1117"/>
      <c r="B119" s="1178"/>
      <c r="C119" s="1169" t="s">
        <v>49</v>
      </c>
      <c r="D119" s="1170"/>
      <c r="E119" s="9" t="s">
        <v>46</v>
      </c>
      <c r="F119" s="11">
        <v>6.2</v>
      </c>
      <c r="G119" s="11">
        <v>6.4</v>
      </c>
      <c r="H119" s="11">
        <v>6.6</v>
      </c>
      <c r="I119" s="11">
        <v>6.6</v>
      </c>
      <c r="J119" s="11">
        <v>6.8</v>
      </c>
      <c r="K119" s="11">
        <v>7.1</v>
      </c>
      <c r="L119" s="11">
        <v>7.2</v>
      </c>
      <c r="M119" s="11">
        <v>7.5</v>
      </c>
      <c r="N119" s="11">
        <v>8.5</v>
      </c>
      <c r="O119" s="11">
        <v>10.199999999999999</v>
      </c>
      <c r="P119" s="11">
        <v>8.3000000000000007</v>
      </c>
      <c r="Q119" s="11">
        <v>8.1</v>
      </c>
      <c r="R119" s="11">
        <v>7.8</v>
      </c>
      <c r="S119" s="11">
        <v>7.3</v>
      </c>
      <c r="T119" s="11">
        <v>7.5</v>
      </c>
      <c r="U119" s="11" t="s">
        <v>193</v>
      </c>
    </row>
    <row r="120" spans="1:21" s="28" customFormat="1">
      <c r="A120" s="1117"/>
      <c r="B120" s="1178"/>
      <c r="C120" s="1169" t="s">
        <v>50</v>
      </c>
      <c r="D120" s="1170"/>
      <c r="E120" s="9" t="s">
        <v>46</v>
      </c>
      <c r="F120" s="10">
        <v>14.2</v>
      </c>
      <c r="G120" s="10">
        <v>14.5</v>
      </c>
      <c r="H120" s="10">
        <v>14.3</v>
      </c>
      <c r="I120" s="10">
        <v>13.5</v>
      </c>
      <c r="J120" s="10">
        <v>13.6</v>
      </c>
      <c r="K120" s="10">
        <v>13.4</v>
      </c>
      <c r="L120" s="10">
        <v>13.4</v>
      </c>
      <c r="M120" s="10">
        <v>13.2</v>
      </c>
      <c r="N120" s="10">
        <v>12.2</v>
      </c>
      <c r="O120" s="10">
        <v>11</v>
      </c>
      <c r="P120" s="10">
        <v>11.6</v>
      </c>
      <c r="Q120" s="10">
        <v>11.7</v>
      </c>
      <c r="R120" s="10">
        <v>11.5</v>
      </c>
      <c r="S120" s="10">
        <v>10.6</v>
      </c>
      <c r="T120" s="10">
        <v>11</v>
      </c>
      <c r="U120" s="10" t="s">
        <v>193</v>
      </c>
    </row>
    <row r="121" spans="1:21" s="28" customFormat="1">
      <c r="A121" s="1117"/>
      <c r="B121" s="1178"/>
      <c r="C121" s="1173" t="s">
        <v>63</v>
      </c>
      <c r="D121" s="1174"/>
      <c r="E121" s="9" t="s">
        <v>46</v>
      </c>
      <c r="F121" s="11">
        <v>2.7</v>
      </c>
      <c r="G121" s="11">
        <v>2.6</v>
      </c>
      <c r="H121" s="11">
        <v>2.5</v>
      </c>
      <c r="I121" s="11">
        <v>2.4</v>
      </c>
      <c r="J121" s="11">
        <v>2.2000000000000002</v>
      </c>
      <c r="K121" s="11">
        <v>2.4</v>
      </c>
      <c r="L121" s="11">
        <v>2.2000000000000002</v>
      </c>
      <c r="M121" s="11">
        <v>2.2999999999999998</v>
      </c>
      <c r="N121" s="11">
        <v>2.4</v>
      </c>
      <c r="O121" s="11">
        <v>2.5</v>
      </c>
      <c r="P121" s="11">
        <v>2.7</v>
      </c>
      <c r="Q121" s="11">
        <v>2.6</v>
      </c>
      <c r="R121" s="11" t="s">
        <v>193</v>
      </c>
      <c r="S121" s="11" t="s">
        <v>193</v>
      </c>
      <c r="T121" s="224">
        <v>2.6</v>
      </c>
      <c r="U121" s="11" t="s">
        <v>193</v>
      </c>
    </row>
    <row r="122" spans="1:21" s="28" customFormat="1">
      <c r="A122" s="1117"/>
      <c r="B122" s="1178"/>
      <c r="C122" s="1169" t="s">
        <v>29</v>
      </c>
      <c r="D122" s="1170"/>
      <c r="E122" s="9" t="s">
        <v>46</v>
      </c>
      <c r="F122" s="10">
        <v>9.8000000000000007</v>
      </c>
      <c r="G122" s="10">
        <v>9.6999999999999993</v>
      </c>
      <c r="H122" s="10">
        <v>9.3000000000000007</v>
      </c>
      <c r="I122" s="10">
        <v>9.3000000000000007</v>
      </c>
      <c r="J122" s="10">
        <v>9</v>
      </c>
      <c r="K122" s="10">
        <v>8.6999999999999993</v>
      </c>
      <c r="L122" s="10">
        <v>8.4</v>
      </c>
      <c r="M122" s="10">
        <v>8.4</v>
      </c>
      <c r="N122" s="10">
        <v>8</v>
      </c>
      <c r="O122" s="10">
        <v>7.3</v>
      </c>
      <c r="P122" s="10">
        <v>7</v>
      </c>
      <c r="Q122" s="10">
        <v>7</v>
      </c>
      <c r="R122" s="10">
        <v>7.5</v>
      </c>
      <c r="S122" s="10">
        <v>7.4</v>
      </c>
      <c r="T122" s="10">
        <v>7.6</v>
      </c>
      <c r="U122" s="10" t="s">
        <v>193</v>
      </c>
    </row>
    <row r="123" spans="1:21" s="28" customFormat="1">
      <c r="A123" s="1117"/>
      <c r="B123" s="1178"/>
      <c r="C123" s="1169" t="s">
        <v>51</v>
      </c>
      <c r="D123" s="1170"/>
      <c r="E123" s="9" t="s">
        <v>46</v>
      </c>
      <c r="F123" s="11">
        <v>8.6</v>
      </c>
      <c r="G123" s="11">
        <v>8.6</v>
      </c>
      <c r="H123" s="11">
        <v>8.4</v>
      </c>
      <c r="I123" s="11">
        <v>8.4</v>
      </c>
      <c r="J123" s="11">
        <v>8.1999999999999993</v>
      </c>
      <c r="K123" s="11">
        <v>8.5</v>
      </c>
      <c r="L123" s="11">
        <v>7.9</v>
      </c>
      <c r="M123" s="11">
        <v>7.7</v>
      </c>
      <c r="N123" s="11">
        <v>7.5</v>
      </c>
      <c r="O123" s="11">
        <v>7.4</v>
      </c>
      <c r="P123" s="11">
        <v>7.3</v>
      </c>
      <c r="Q123" s="11">
        <v>7.3</v>
      </c>
      <c r="R123" s="11">
        <v>7.2</v>
      </c>
      <c r="S123" s="11">
        <v>7.4</v>
      </c>
      <c r="T123" s="11">
        <v>7.1</v>
      </c>
      <c r="U123" s="11" t="s">
        <v>193</v>
      </c>
    </row>
    <row r="124" spans="1:21" s="28" customFormat="1">
      <c r="A124" s="1117"/>
      <c r="B124" s="1178"/>
      <c r="C124" s="1169" t="s">
        <v>52</v>
      </c>
      <c r="D124" s="1170"/>
      <c r="E124" s="9" t="s">
        <v>46</v>
      </c>
      <c r="F124" s="10">
        <v>8.9</v>
      </c>
      <c r="G124" s="10">
        <v>8.5</v>
      </c>
      <c r="H124" s="10">
        <v>9.1999999999999993</v>
      </c>
      <c r="I124" s="10">
        <v>9.3000000000000007</v>
      </c>
      <c r="J124" s="10">
        <v>9.3000000000000007</v>
      </c>
      <c r="K124" s="10">
        <v>9</v>
      </c>
      <c r="L124" s="10">
        <v>9.1999999999999993</v>
      </c>
      <c r="M124" s="10">
        <v>9.3000000000000007</v>
      </c>
      <c r="N124" s="10">
        <v>9.5</v>
      </c>
      <c r="O124" s="10">
        <v>8.9</v>
      </c>
      <c r="P124" s="10">
        <v>9</v>
      </c>
      <c r="Q124" s="10">
        <v>8.9</v>
      </c>
      <c r="R124" s="10">
        <v>9.1</v>
      </c>
      <c r="S124" s="10">
        <v>8.6999999999999993</v>
      </c>
      <c r="T124" s="10">
        <v>9</v>
      </c>
      <c r="U124" s="10" t="s">
        <v>193</v>
      </c>
    </row>
    <row r="125" spans="1:21" s="28" customFormat="1">
      <c r="A125" s="1117"/>
      <c r="B125" s="1178"/>
      <c r="C125" s="1169" t="s">
        <v>31</v>
      </c>
      <c r="D125" s="1170"/>
      <c r="E125" s="9" t="s">
        <v>46</v>
      </c>
      <c r="F125" s="11">
        <v>7.1</v>
      </c>
      <c r="G125" s="11">
        <v>6.7</v>
      </c>
      <c r="H125" s="11">
        <v>7.4</v>
      </c>
      <c r="I125" s="11">
        <v>8.1999999999999993</v>
      </c>
      <c r="J125" s="11">
        <v>8.8000000000000007</v>
      </c>
      <c r="K125" s="11">
        <v>9.9</v>
      </c>
      <c r="L125" s="11">
        <v>10.4</v>
      </c>
      <c r="M125" s="11">
        <v>12.1</v>
      </c>
      <c r="N125" s="11">
        <v>11.8</v>
      </c>
      <c r="O125" s="11">
        <v>9.9</v>
      </c>
      <c r="P125" s="11">
        <v>9.8000000000000007</v>
      </c>
      <c r="Q125" s="11">
        <v>10.1</v>
      </c>
      <c r="R125" s="11">
        <v>10.199999999999999</v>
      </c>
      <c r="S125" s="11">
        <v>10.4</v>
      </c>
      <c r="T125" s="11">
        <v>10.4</v>
      </c>
      <c r="U125" s="11" t="s">
        <v>193</v>
      </c>
    </row>
    <row r="126" spans="1:21" s="28" customFormat="1">
      <c r="A126" s="1117"/>
      <c r="B126" s="1178"/>
      <c r="C126" s="1169" t="s">
        <v>33</v>
      </c>
      <c r="D126" s="1170"/>
      <c r="E126" s="9" t="s">
        <v>46</v>
      </c>
      <c r="F126" s="10">
        <v>13.1</v>
      </c>
      <c r="G126" s="10">
        <v>12.9</v>
      </c>
      <c r="H126" s="10">
        <v>12.9</v>
      </c>
      <c r="I126" s="10">
        <v>12.6</v>
      </c>
      <c r="J126" s="10">
        <v>12.4</v>
      </c>
      <c r="K126" s="10">
        <v>11.8</v>
      </c>
      <c r="L126" s="10">
        <v>12</v>
      </c>
      <c r="M126" s="10">
        <v>11.8</v>
      </c>
      <c r="N126" s="10">
        <v>11.5</v>
      </c>
      <c r="O126" s="10">
        <v>11.4</v>
      </c>
      <c r="P126" s="10">
        <v>11.4</v>
      </c>
      <c r="Q126" s="10">
        <v>11.4</v>
      </c>
      <c r="R126" s="10">
        <v>11.3</v>
      </c>
      <c r="S126" s="10">
        <v>11</v>
      </c>
      <c r="T126" s="10">
        <v>11</v>
      </c>
      <c r="U126" s="10" t="s">
        <v>193</v>
      </c>
    </row>
    <row r="127" spans="1:21" s="28" customFormat="1">
      <c r="A127" s="1117"/>
      <c r="B127" s="1178"/>
      <c r="C127" s="1169" t="s">
        <v>53</v>
      </c>
      <c r="D127" s="1170"/>
      <c r="E127" s="9" t="s">
        <v>46</v>
      </c>
      <c r="F127" s="11">
        <v>5.0999999999999996</v>
      </c>
      <c r="G127" s="11">
        <v>5</v>
      </c>
      <c r="H127" s="11">
        <v>4.9000000000000004</v>
      </c>
      <c r="I127" s="11">
        <v>5</v>
      </c>
      <c r="J127" s="11">
        <v>5.0999999999999996</v>
      </c>
      <c r="K127" s="11">
        <v>5.0999999999999996</v>
      </c>
      <c r="L127" s="11">
        <v>5.3</v>
      </c>
      <c r="M127" s="11">
        <v>6.3</v>
      </c>
      <c r="N127" s="11">
        <v>6.8</v>
      </c>
      <c r="O127" s="11">
        <v>6.5</v>
      </c>
      <c r="P127" s="11">
        <v>6.5</v>
      </c>
      <c r="Q127" s="11">
        <v>5.6</v>
      </c>
      <c r="R127" s="11">
        <v>5.4</v>
      </c>
      <c r="S127" s="11">
        <v>5.3</v>
      </c>
      <c r="T127" s="11">
        <v>5.5</v>
      </c>
      <c r="U127" s="11">
        <v>5.2</v>
      </c>
    </row>
    <row r="128" spans="1:21" s="28" customFormat="1">
      <c r="A128" s="1117"/>
      <c r="B128" s="1178"/>
      <c r="C128" s="1169" t="s">
        <v>36</v>
      </c>
      <c r="D128" s="1170"/>
      <c r="E128" s="9" t="s">
        <v>46</v>
      </c>
      <c r="F128" s="10">
        <v>10.1</v>
      </c>
      <c r="G128" s="10">
        <v>10</v>
      </c>
      <c r="H128" s="10">
        <v>9.8000000000000007</v>
      </c>
      <c r="I128" s="10">
        <v>9.6999999999999993</v>
      </c>
      <c r="J128" s="10">
        <v>9.6</v>
      </c>
      <c r="K128" s="10">
        <v>9.6</v>
      </c>
      <c r="L128" s="10">
        <v>9.6</v>
      </c>
      <c r="M128" s="10">
        <v>9.6</v>
      </c>
      <c r="N128" s="10">
        <v>9.6999999999999993</v>
      </c>
      <c r="O128" s="10">
        <v>9.4</v>
      </c>
      <c r="P128" s="10">
        <v>9.1999999999999993</v>
      </c>
      <c r="Q128" s="10">
        <v>9</v>
      </c>
      <c r="R128" s="10">
        <v>9.3000000000000007</v>
      </c>
      <c r="S128" s="10">
        <v>8.6999999999999993</v>
      </c>
      <c r="T128" s="10">
        <v>8.4</v>
      </c>
      <c r="U128" s="10" t="s">
        <v>193</v>
      </c>
    </row>
    <row r="129" spans="1:60" s="28" customFormat="1">
      <c r="A129" s="1117"/>
      <c r="B129" s="1178"/>
      <c r="C129" s="1169" t="s">
        <v>54</v>
      </c>
      <c r="D129" s="1170"/>
      <c r="E129" s="9" t="s">
        <v>46</v>
      </c>
      <c r="F129" s="11">
        <v>8.9</v>
      </c>
      <c r="G129" s="11">
        <v>8.6999999999999993</v>
      </c>
      <c r="H129" s="11">
        <v>9.1</v>
      </c>
      <c r="I129" s="11">
        <v>8.9</v>
      </c>
      <c r="J129" s="11">
        <v>9.1</v>
      </c>
      <c r="K129" s="11">
        <v>9.3000000000000007</v>
      </c>
      <c r="L129" s="11">
        <v>9.3000000000000007</v>
      </c>
      <c r="M129" s="11">
        <v>9.1999999999999993</v>
      </c>
      <c r="N129" s="11">
        <v>9.5</v>
      </c>
      <c r="O129" s="11">
        <v>9.3000000000000007</v>
      </c>
      <c r="P129" s="11">
        <v>9.6</v>
      </c>
      <c r="Q129" s="11">
        <v>9.5</v>
      </c>
      <c r="R129" s="11">
        <v>9.1999999999999993</v>
      </c>
      <c r="S129" s="11">
        <v>9.1999999999999993</v>
      </c>
      <c r="T129" s="11">
        <v>9.1</v>
      </c>
      <c r="U129" s="11">
        <v>8.6999999999999993</v>
      </c>
    </row>
    <row r="130" spans="1:60" s="28" customFormat="1">
      <c r="A130" s="1117"/>
      <c r="B130" s="1178"/>
      <c r="C130" s="1169" t="s">
        <v>55</v>
      </c>
      <c r="D130" s="1170"/>
      <c r="E130" s="9" t="s">
        <v>46</v>
      </c>
      <c r="F130" s="10">
        <v>5.7</v>
      </c>
      <c r="G130" s="10">
        <v>5.5</v>
      </c>
      <c r="H130" s="10">
        <v>5.9</v>
      </c>
      <c r="I130" s="10">
        <v>6</v>
      </c>
      <c r="J130" s="10">
        <v>6.2</v>
      </c>
      <c r="K130" s="10">
        <v>6.4</v>
      </c>
      <c r="L130" s="10">
        <v>6.5</v>
      </c>
      <c r="M130" s="10">
        <v>6.6</v>
      </c>
      <c r="N130" s="10">
        <v>6.8</v>
      </c>
      <c r="O130" s="10">
        <v>6.7</v>
      </c>
      <c r="P130" s="10">
        <v>6.6</v>
      </c>
      <c r="Q130" s="10">
        <v>6.4</v>
      </c>
      <c r="R130" s="10">
        <v>6.2</v>
      </c>
      <c r="S130" s="10">
        <v>6.2</v>
      </c>
      <c r="T130" s="10">
        <v>6.1</v>
      </c>
      <c r="U130" s="10" t="s">
        <v>193</v>
      </c>
    </row>
    <row r="131" spans="1:60" s="28" customFormat="1">
      <c r="A131" s="1117"/>
      <c r="B131" s="1178"/>
      <c r="C131" s="1169" t="s">
        <v>38</v>
      </c>
      <c r="D131" s="1170"/>
      <c r="E131" s="9" t="s">
        <v>46</v>
      </c>
      <c r="F131" s="11">
        <v>8.4</v>
      </c>
      <c r="G131" s="11">
        <v>7.8</v>
      </c>
      <c r="H131" s="11">
        <v>8.1</v>
      </c>
      <c r="I131" s="11">
        <v>9.1</v>
      </c>
      <c r="J131" s="11">
        <v>9.1999999999999993</v>
      </c>
      <c r="K131" s="11">
        <v>9.1</v>
      </c>
      <c r="L131" s="11">
        <v>9.9</v>
      </c>
      <c r="M131" s="11">
        <v>10.3</v>
      </c>
      <c r="N131" s="11">
        <v>10.8</v>
      </c>
      <c r="O131" s="11">
        <v>10.199999999999999</v>
      </c>
      <c r="P131" s="11">
        <v>10</v>
      </c>
      <c r="Q131" s="11">
        <v>10.3</v>
      </c>
      <c r="R131" s="11">
        <v>10.199999999999999</v>
      </c>
      <c r="S131" s="11">
        <v>10.8</v>
      </c>
      <c r="T131" s="11">
        <v>10.5</v>
      </c>
      <c r="U131" s="11" t="s">
        <v>193</v>
      </c>
    </row>
    <row r="132" spans="1:60" s="28" customFormat="1">
      <c r="A132" s="1117"/>
      <c r="B132" s="1178"/>
      <c r="C132" s="1169" t="s">
        <v>56</v>
      </c>
      <c r="D132" s="1170"/>
      <c r="E132" s="9" t="s">
        <v>46</v>
      </c>
      <c r="F132" s="10">
        <v>11.9</v>
      </c>
      <c r="G132" s="10">
        <v>12.2</v>
      </c>
      <c r="H132" s="10">
        <v>12</v>
      </c>
      <c r="I132" s="10">
        <v>14.2</v>
      </c>
      <c r="J132" s="10">
        <v>13.5</v>
      </c>
      <c r="K132" s="10">
        <v>13.3</v>
      </c>
      <c r="L132" s="10">
        <v>13.1</v>
      </c>
      <c r="M132" s="10">
        <v>12.6</v>
      </c>
      <c r="N132" s="10">
        <v>12.4</v>
      </c>
      <c r="O132" s="10">
        <v>12</v>
      </c>
      <c r="P132" s="10">
        <v>12.3</v>
      </c>
      <c r="Q132" s="10">
        <v>11.9</v>
      </c>
      <c r="R132" s="10">
        <v>12</v>
      </c>
      <c r="S132" s="10">
        <v>10</v>
      </c>
      <c r="T132" s="10">
        <v>9.9</v>
      </c>
      <c r="U132" s="10" t="s">
        <v>193</v>
      </c>
    </row>
    <row r="133" spans="1:60" s="212" customFormat="1">
      <c r="A133" s="1117"/>
      <c r="B133" s="1178"/>
      <c r="C133" s="1171" t="s">
        <v>57</v>
      </c>
      <c r="D133" s="1172"/>
      <c r="E133" s="930" t="s">
        <v>46</v>
      </c>
      <c r="F133" s="931">
        <v>11</v>
      </c>
      <c r="G133" s="931">
        <v>10.8</v>
      </c>
      <c r="H133" s="931">
        <v>10.8</v>
      </c>
      <c r="I133" s="931">
        <v>9.9</v>
      </c>
      <c r="J133" s="931">
        <v>10.1</v>
      </c>
      <c r="K133" s="931">
        <v>11</v>
      </c>
      <c r="L133" s="931">
        <v>10.6</v>
      </c>
      <c r="M133" s="931">
        <v>10.7</v>
      </c>
      <c r="N133" s="931">
        <v>11.2</v>
      </c>
      <c r="O133" s="931">
        <v>10.7</v>
      </c>
      <c r="P133" s="931">
        <v>10.1</v>
      </c>
      <c r="Q133" s="931">
        <v>10.199999999999999</v>
      </c>
      <c r="R133" s="931">
        <v>10.1</v>
      </c>
      <c r="S133" s="931">
        <v>9.9</v>
      </c>
      <c r="T133" s="931">
        <v>10.1</v>
      </c>
      <c r="U133" s="931" t="s">
        <v>193</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row>
    <row r="134" spans="1:60" s="28" customFormat="1">
      <c r="A134" s="1117"/>
      <c r="B134" s="1178"/>
      <c r="C134" s="1169" t="s">
        <v>40</v>
      </c>
      <c r="D134" s="1170"/>
      <c r="E134" s="9" t="s">
        <v>46</v>
      </c>
      <c r="F134" s="10">
        <v>11.2</v>
      </c>
      <c r="G134" s="10">
        <v>13</v>
      </c>
      <c r="H134" s="10">
        <v>11.6</v>
      </c>
      <c r="I134" s="10">
        <v>11.2</v>
      </c>
      <c r="J134" s="10">
        <v>13.5</v>
      </c>
      <c r="K134" s="10">
        <v>10.3</v>
      </c>
      <c r="L134" s="10">
        <v>12.2</v>
      </c>
      <c r="M134" s="10">
        <v>11</v>
      </c>
      <c r="N134" s="10">
        <v>11</v>
      </c>
      <c r="O134" s="10">
        <v>10.5</v>
      </c>
      <c r="P134" s="10">
        <v>10.3</v>
      </c>
      <c r="Q134" s="10">
        <v>10.6</v>
      </c>
      <c r="R134" s="10">
        <v>11</v>
      </c>
      <c r="S134" s="10">
        <v>9.5</v>
      </c>
      <c r="T134" s="10">
        <v>10.9</v>
      </c>
      <c r="U134" s="10" t="s">
        <v>193</v>
      </c>
    </row>
    <row r="135" spans="1:60" s="28" customFormat="1">
      <c r="A135" s="1117"/>
      <c r="B135" s="1178"/>
      <c r="C135" s="1169" t="s">
        <v>27</v>
      </c>
      <c r="D135" s="1170"/>
      <c r="E135" s="9" t="s">
        <v>46</v>
      </c>
      <c r="F135" s="11">
        <v>11.1</v>
      </c>
      <c r="G135" s="11">
        <v>9.9</v>
      </c>
      <c r="H135" s="11">
        <v>12.3</v>
      </c>
      <c r="I135" s="11">
        <v>12.1</v>
      </c>
      <c r="J135" s="11">
        <v>12</v>
      </c>
      <c r="K135" s="11">
        <v>11.9</v>
      </c>
      <c r="L135" s="11">
        <v>11.9</v>
      </c>
      <c r="M135" s="11">
        <v>11.1</v>
      </c>
      <c r="N135" s="11">
        <v>10.199999999999999</v>
      </c>
      <c r="O135" s="11">
        <v>10</v>
      </c>
      <c r="P135" s="11">
        <v>9.8000000000000007</v>
      </c>
      <c r="Q135" s="11">
        <v>9.6</v>
      </c>
      <c r="R135" s="11">
        <v>9.4</v>
      </c>
      <c r="S135" s="11">
        <v>9.3000000000000007</v>
      </c>
      <c r="T135" s="224">
        <v>9.3000000000000007</v>
      </c>
      <c r="U135" s="11" t="s">
        <v>193</v>
      </c>
    </row>
    <row r="136" spans="1:60" s="28" customFormat="1">
      <c r="A136" s="1117"/>
      <c r="B136" s="1178"/>
      <c r="C136" s="1169" t="s">
        <v>43</v>
      </c>
      <c r="D136" s="1170"/>
      <c r="E136" s="9" t="s">
        <v>46</v>
      </c>
      <c r="F136" s="10">
        <v>6.2</v>
      </c>
      <c r="G136" s="10">
        <v>6.5</v>
      </c>
      <c r="H136" s="10">
        <v>6.9</v>
      </c>
      <c r="I136" s="10">
        <v>6.9</v>
      </c>
      <c r="J136" s="10">
        <v>6.5</v>
      </c>
      <c r="K136" s="10">
        <v>6.5</v>
      </c>
      <c r="L136" s="10">
        <v>6.8</v>
      </c>
      <c r="M136" s="10">
        <v>7</v>
      </c>
      <c r="N136" s="10">
        <v>7</v>
      </c>
      <c r="O136" s="10">
        <v>7.3</v>
      </c>
      <c r="P136" s="10">
        <v>7.3</v>
      </c>
      <c r="Q136" s="10">
        <v>7.4</v>
      </c>
      <c r="R136" s="10">
        <v>7.2</v>
      </c>
      <c r="S136" s="10">
        <v>7.3</v>
      </c>
      <c r="T136" s="10">
        <v>7.2</v>
      </c>
      <c r="U136" s="10" t="s">
        <v>193</v>
      </c>
    </row>
    <row r="137" spans="1:60" s="28" customFormat="1">
      <c r="A137" s="1117"/>
      <c r="B137" s="1178"/>
      <c r="C137" s="1169" t="s">
        <v>58</v>
      </c>
      <c r="D137" s="1170"/>
      <c r="E137" s="9" t="s">
        <v>46</v>
      </c>
      <c r="F137" s="11">
        <v>11.2</v>
      </c>
      <c r="G137" s="11">
        <v>11.1</v>
      </c>
      <c r="H137" s="11">
        <v>10.8</v>
      </c>
      <c r="I137" s="11">
        <v>10.8</v>
      </c>
      <c r="J137" s="11">
        <v>10.7</v>
      </c>
      <c r="K137" s="11">
        <v>10.1</v>
      </c>
      <c r="L137" s="11">
        <v>10.199999999999999</v>
      </c>
      <c r="M137" s="11">
        <v>10.4</v>
      </c>
      <c r="N137" s="11">
        <v>10.199999999999999</v>
      </c>
      <c r="O137" s="11">
        <v>10.1</v>
      </c>
      <c r="P137" s="11">
        <v>10</v>
      </c>
      <c r="Q137" s="11">
        <v>10</v>
      </c>
      <c r="R137" s="11">
        <v>9.9</v>
      </c>
      <c r="S137" s="11">
        <v>9.9</v>
      </c>
      <c r="T137" s="11">
        <v>9.5</v>
      </c>
      <c r="U137" s="11" t="s">
        <v>193</v>
      </c>
    </row>
    <row r="138" spans="1:60" s="28" customFormat="1">
      <c r="A138" s="1117"/>
      <c r="B138" s="1178"/>
      <c r="C138" s="1169" t="s">
        <v>59</v>
      </c>
      <c r="D138" s="1170"/>
      <c r="E138" s="9" t="s">
        <v>46</v>
      </c>
      <c r="F138" s="10">
        <v>1.5</v>
      </c>
      <c r="G138" s="10">
        <v>1.4</v>
      </c>
      <c r="H138" s="10">
        <v>1.4</v>
      </c>
      <c r="I138" s="10">
        <v>1.5</v>
      </c>
      <c r="J138" s="10">
        <v>1.4</v>
      </c>
      <c r="K138" s="10">
        <v>1.3</v>
      </c>
      <c r="L138" s="10">
        <v>1.2</v>
      </c>
      <c r="M138" s="10">
        <v>1.3</v>
      </c>
      <c r="N138" s="10">
        <v>1.5</v>
      </c>
      <c r="O138" s="10">
        <v>1.5</v>
      </c>
      <c r="P138" s="10">
        <v>1.5</v>
      </c>
      <c r="Q138" s="10">
        <v>1.5</v>
      </c>
      <c r="R138" s="10">
        <v>1.6</v>
      </c>
      <c r="S138" s="10">
        <v>1.4</v>
      </c>
      <c r="T138" s="10">
        <v>1.5</v>
      </c>
      <c r="U138" s="10" t="s">
        <v>193</v>
      </c>
    </row>
    <row r="139" spans="1:60" s="28" customFormat="1">
      <c r="A139" s="1117"/>
      <c r="B139" s="1178"/>
      <c r="C139" s="1169" t="s">
        <v>60</v>
      </c>
      <c r="D139" s="1170"/>
      <c r="E139" s="9" t="s">
        <v>46</v>
      </c>
      <c r="F139" s="11">
        <v>10.4</v>
      </c>
      <c r="G139" s="11">
        <v>10.8</v>
      </c>
      <c r="H139" s="11">
        <v>11.1</v>
      </c>
      <c r="I139" s="11">
        <v>11.3</v>
      </c>
      <c r="J139" s="11">
        <v>11.6</v>
      </c>
      <c r="K139" s="11">
        <v>11.4</v>
      </c>
      <c r="L139" s="11">
        <v>11</v>
      </c>
      <c r="M139" s="11">
        <v>11.1</v>
      </c>
      <c r="N139" s="11">
        <v>10.8</v>
      </c>
      <c r="O139" s="11">
        <v>10.1</v>
      </c>
      <c r="P139" s="11">
        <v>10.1</v>
      </c>
      <c r="Q139" s="11">
        <v>9.9</v>
      </c>
      <c r="R139" s="11">
        <v>9.6</v>
      </c>
      <c r="S139" s="11">
        <v>9.4</v>
      </c>
      <c r="T139" s="11">
        <v>9.4</v>
      </c>
      <c r="U139" s="11" t="s">
        <v>193</v>
      </c>
    </row>
    <row r="140" spans="1:60" s="28" customFormat="1">
      <c r="A140" s="1117"/>
      <c r="B140" s="1178"/>
      <c r="C140" s="1169" t="s">
        <v>61</v>
      </c>
      <c r="D140" s="1170"/>
      <c r="E140" s="9" t="s">
        <v>46</v>
      </c>
      <c r="F140" s="10">
        <v>8.1999999999999993</v>
      </c>
      <c r="G140" s="10">
        <v>8.3000000000000007</v>
      </c>
      <c r="H140" s="10">
        <v>8.4</v>
      </c>
      <c r="I140" s="10">
        <v>8.4</v>
      </c>
      <c r="J140" s="10">
        <v>8.5</v>
      </c>
      <c r="K140" s="10">
        <v>8.5</v>
      </c>
      <c r="L140" s="10">
        <v>8.6</v>
      </c>
      <c r="M140" s="10">
        <v>8.6999999999999993</v>
      </c>
      <c r="N140" s="10">
        <v>8.6999999999999993</v>
      </c>
      <c r="O140" s="10">
        <v>8.6999999999999993</v>
      </c>
      <c r="P140" s="10">
        <v>8.6</v>
      </c>
      <c r="Q140" s="10">
        <v>8.6999999999999993</v>
      </c>
      <c r="R140" s="10">
        <v>8.9</v>
      </c>
      <c r="S140" s="10">
        <v>8.9</v>
      </c>
      <c r="T140" s="223">
        <v>8.9</v>
      </c>
      <c r="U140" s="10" t="s">
        <v>193</v>
      </c>
    </row>
    <row r="141" spans="1:60" s="67" customFormat="1">
      <c r="A141" s="394" t="s">
        <v>64</v>
      </c>
      <c r="B141" s="78"/>
      <c r="C141" s="79"/>
      <c r="D141" s="79"/>
      <c r="E141" s="79"/>
      <c r="F141" s="79">
        <f t="shared" ref="F141:S141" si="6">AVERAGE(F106:F140)</f>
        <v>9.3857142857142826</v>
      </c>
      <c r="G141" s="79">
        <f t="shared" si="6"/>
        <v>9.411428571428571</v>
      </c>
      <c r="H141" s="79">
        <f t="shared" si="6"/>
        <v>9.5800000000000018</v>
      </c>
      <c r="I141" s="79">
        <f t="shared" si="6"/>
        <v>9.6342857142857117</v>
      </c>
      <c r="J141" s="79">
        <f t="shared" si="6"/>
        <v>9.694285714285714</v>
      </c>
      <c r="K141" s="79">
        <f t="shared" si="6"/>
        <v>9.7228571428571424</v>
      </c>
      <c r="L141" s="79">
        <f t="shared" si="6"/>
        <v>9.7514285714285709</v>
      </c>
      <c r="M141" s="79">
        <f t="shared" si="6"/>
        <v>9.8085714285714296</v>
      </c>
      <c r="N141" s="79">
        <f t="shared" si="6"/>
        <v>9.6914285714285704</v>
      </c>
      <c r="O141" s="79">
        <f t="shared" si="6"/>
        <v>9.3628571428571465</v>
      </c>
      <c r="P141" s="79">
        <f t="shared" si="6"/>
        <v>9.2428571428571455</v>
      </c>
      <c r="Q141" s="79">
        <f t="shared" si="6"/>
        <v>9.2411764705882344</v>
      </c>
      <c r="R141" s="79">
        <f t="shared" si="6"/>
        <v>9.3878787878787868</v>
      </c>
      <c r="S141" s="79">
        <f t="shared" si="6"/>
        <v>9.1515151515151487</v>
      </c>
      <c r="T141" s="79">
        <f>AVERAGE(T106:T140)</f>
        <v>9.0085714285714271</v>
      </c>
      <c r="U141" s="28"/>
    </row>
    <row r="142" spans="1:60" s="67" customFormat="1">
      <c r="A142" s="394" t="s">
        <v>3323</v>
      </c>
      <c r="C142" s="79"/>
      <c r="D142" s="79"/>
      <c r="E142" s="79"/>
      <c r="F142" s="79">
        <f t="shared" ref="F142:S142" si="7">STDEV(F106:F140)</f>
        <v>3.061635746684805</v>
      </c>
      <c r="G142" s="79">
        <f t="shared" si="7"/>
        <v>3.1311312960777169</v>
      </c>
      <c r="H142" s="79">
        <f t="shared" si="7"/>
        <v>3.0996963798183175</v>
      </c>
      <c r="I142" s="79">
        <f t="shared" si="7"/>
        <v>3.0202203715022224</v>
      </c>
      <c r="J142" s="79">
        <f t="shared" si="7"/>
        <v>3.0427293143939513</v>
      </c>
      <c r="K142" s="79">
        <f t="shared" si="7"/>
        <v>2.9149801446489243</v>
      </c>
      <c r="L142" s="79">
        <f t="shared" si="7"/>
        <v>2.9357203173178159</v>
      </c>
      <c r="M142" s="79">
        <f t="shared" si="7"/>
        <v>2.8590795956835033</v>
      </c>
      <c r="N142" s="79">
        <f t="shared" si="7"/>
        <v>2.6486812954830943</v>
      </c>
      <c r="O142" s="79">
        <f t="shared" si="7"/>
        <v>2.4101605651034457</v>
      </c>
      <c r="P142" s="79">
        <f t="shared" si="7"/>
        <v>2.3729214699439485</v>
      </c>
      <c r="Q142" s="79">
        <f t="shared" si="7"/>
        <v>2.4870717413662051</v>
      </c>
      <c r="R142" s="79">
        <f t="shared" si="7"/>
        <v>2.2265103828297117</v>
      </c>
      <c r="S142" s="79">
        <f t="shared" si="7"/>
        <v>2.1537933414271273</v>
      </c>
      <c r="T142" s="79">
        <f>STDEV(T106:T140)</f>
        <v>2.4540927913531458</v>
      </c>
      <c r="U142" s="28"/>
    </row>
    <row r="143" spans="1:60" s="67" customFormat="1">
      <c r="A143" s="668" t="s">
        <v>3324</v>
      </c>
      <c r="B143" s="969"/>
      <c r="C143" s="927"/>
      <c r="D143" s="927"/>
      <c r="E143" s="927"/>
      <c r="F143" s="927">
        <f t="shared" ref="F143:S143" si="8">-(F133-F141)/F142</f>
        <v>-0.52726249882393605</v>
      </c>
      <c r="G143" s="927">
        <f t="shared" si="8"/>
        <v>-0.44347275705456857</v>
      </c>
      <c r="H143" s="927">
        <f t="shared" si="8"/>
        <v>-0.39358693578611292</v>
      </c>
      <c r="I143" s="927">
        <f t="shared" si="8"/>
        <v>-8.7978442971075474E-2</v>
      </c>
      <c r="J143" s="927">
        <f t="shared" si="8"/>
        <v>-0.1333389348158614</v>
      </c>
      <c r="K143" s="927">
        <f t="shared" si="8"/>
        <v>-0.4381308941288431</v>
      </c>
      <c r="L143" s="927">
        <f t="shared" si="8"/>
        <v>-0.28905050101867857</v>
      </c>
      <c r="M143" s="927">
        <f t="shared" si="8"/>
        <v>-0.31178865141579282</v>
      </c>
      <c r="N143" s="927">
        <f t="shared" si="8"/>
        <v>-0.56955566196056062</v>
      </c>
      <c r="O143" s="927">
        <f t="shared" si="8"/>
        <v>-0.55479409816227809</v>
      </c>
      <c r="P143" s="927">
        <f t="shared" si="8"/>
        <v>-0.36121838333027556</v>
      </c>
      <c r="Q143" s="927">
        <f t="shared" si="8"/>
        <v>-0.38552306854046003</v>
      </c>
      <c r="R143" s="927">
        <f t="shared" si="8"/>
        <v>-0.31983736416093655</v>
      </c>
      <c r="S143" s="927">
        <f t="shared" si="8"/>
        <v>-0.34751934370309517</v>
      </c>
      <c r="T143" s="927">
        <f>-(T133-T141)/T142</f>
        <v>-0.44473810251762202</v>
      </c>
      <c r="U143" s="28"/>
    </row>
    <row r="145" spans="1:40" s="28" customFormat="1">
      <c r="A145" s="27" t="s">
        <v>605</v>
      </c>
    </row>
    <row r="146" spans="1:40" s="28" customFormat="1">
      <c r="A146" s="26" t="s">
        <v>216</v>
      </c>
    </row>
    <row r="147" spans="1:40" s="28" customFormat="1">
      <c r="A147" s="31" t="s">
        <v>352</v>
      </c>
      <c r="B147" s="26" t="s">
        <v>353</v>
      </c>
    </row>
    <row r="148" spans="1:40" s="28" customFormat="1">
      <c r="A148" s="31" t="s">
        <v>606</v>
      </c>
      <c r="B148" s="26" t="s">
        <v>607</v>
      </c>
    </row>
    <row r="150" spans="1:40" s="28" customFormat="1">
      <c r="A150" s="203" t="s">
        <v>602</v>
      </c>
    </row>
    <row r="151" spans="1:40" s="28" customFormat="1">
      <c r="A151" s="1113" t="s">
        <v>198</v>
      </c>
      <c r="B151" s="1114"/>
      <c r="C151" s="1114"/>
      <c r="D151" s="1114"/>
      <c r="E151" s="1115"/>
      <c r="F151" s="16" t="s">
        <v>92</v>
      </c>
      <c r="G151" s="16" t="s">
        <v>93</v>
      </c>
      <c r="H151" s="16" t="s">
        <v>94</v>
      </c>
      <c r="I151" s="16" t="s">
        <v>95</v>
      </c>
      <c r="J151" s="16" t="s">
        <v>96</v>
      </c>
      <c r="K151" s="16" t="s">
        <v>97</v>
      </c>
      <c r="L151" s="16" t="s">
        <v>98</v>
      </c>
      <c r="M151" s="16" t="s">
        <v>99</v>
      </c>
      <c r="N151" s="16" t="s">
        <v>100</v>
      </c>
      <c r="O151" s="16" t="s">
        <v>101</v>
      </c>
      <c r="P151" s="16" t="s">
        <v>102</v>
      </c>
      <c r="Q151" s="16" t="s">
        <v>103</v>
      </c>
      <c r="R151" s="16" t="s">
        <v>104</v>
      </c>
      <c r="S151" s="16" t="s">
        <v>125</v>
      </c>
      <c r="T151" s="16" t="s">
        <v>136</v>
      </c>
      <c r="U151" s="16" t="s">
        <v>505</v>
      </c>
    </row>
    <row r="152" spans="1:40" s="28" customFormat="1">
      <c r="A152" s="17" t="s">
        <v>215</v>
      </c>
      <c r="B152" s="17" t="s">
        <v>221</v>
      </c>
      <c r="C152" s="1175" t="s">
        <v>84</v>
      </c>
      <c r="D152" s="1176"/>
      <c r="E152" s="9" t="s">
        <v>46</v>
      </c>
      <c r="F152" s="9" t="s">
        <v>46</v>
      </c>
      <c r="G152" s="9" t="s">
        <v>46</v>
      </c>
      <c r="H152" s="9" t="s">
        <v>46</v>
      </c>
      <c r="I152" s="9" t="s">
        <v>46</v>
      </c>
      <c r="J152" s="9" t="s">
        <v>46</v>
      </c>
      <c r="K152" s="9" t="s">
        <v>46</v>
      </c>
      <c r="L152" s="9" t="s">
        <v>46</v>
      </c>
      <c r="M152" s="9" t="s">
        <v>46</v>
      </c>
      <c r="N152" s="9" t="s">
        <v>46</v>
      </c>
      <c r="O152" s="9" t="s">
        <v>46</v>
      </c>
      <c r="P152" s="9" t="s">
        <v>46</v>
      </c>
      <c r="Q152" s="9" t="s">
        <v>46</v>
      </c>
      <c r="R152" s="9" t="s">
        <v>46</v>
      </c>
      <c r="S152" s="9" t="s">
        <v>46</v>
      </c>
      <c r="T152" s="9" t="s">
        <v>46</v>
      </c>
      <c r="U152" s="9" t="s">
        <v>46</v>
      </c>
    </row>
    <row r="153" spans="1:40" s="28" customFormat="1">
      <c r="A153" s="1116" t="s">
        <v>608</v>
      </c>
      <c r="B153" s="1177" t="s">
        <v>370</v>
      </c>
      <c r="C153" s="1169" t="s">
        <v>45</v>
      </c>
      <c r="D153" s="1170"/>
      <c r="E153" s="9" t="s">
        <v>46</v>
      </c>
      <c r="F153" s="10"/>
      <c r="G153" s="10">
        <v>19.600000000000001</v>
      </c>
      <c r="H153" s="10"/>
      <c r="I153" s="10"/>
      <c r="J153" s="10">
        <v>17.8</v>
      </c>
      <c r="K153" s="10"/>
      <c r="L153" s="10"/>
      <c r="M153" s="10">
        <v>16.899999999999999</v>
      </c>
      <c r="N153" s="10"/>
      <c r="O153" s="10"/>
      <c r="P153" s="10">
        <v>15.4</v>
      </c>
      <c r="Q153" s="10"/>
      <c r="R153" s="10"/>
      <c r="S153" s="10">
        <v>13</v>
      </c>
      <c r="T153" s="223">
        <v>13</v>
      </c>
      <c r="U153" s="10"/>
    </row>
    <row r="154" spans="1:40" s="28" customFormat="1">
      <c r="A154" s="1117"/>
      <c r="B154" s="1178"/>
      <c r="C154" s="1169" t="s">
        <v>37</v>
      </c>
      <c r="D154" s="1170"/>
      <c r="E154" s="9" t="s">
        <v>46</v>
      </c>
      <c r="F154" s="11"/>
      <c r="G154" s="11"/>
      <c r="H154" s="11"/>
      <c r="I154" s="11"/>
      <c r="J154" s="11"/>
      <c r="K154" s="11"/>
      <c r="L154" s="11">
        <v>23.2</v>
      </c>
      <c r="M154" s="11"/>
      <c r="N154" s="11"/>
      <c r="O154" s="11"/>
      <c r="P154" s="11"/>
      <c r="Q154" s="11"/>
      <c r="R154" s="11"/>
      <c r="S154" s="11"/>
      <c r="T154" s="11">
        <v>24.3</v>
      </c>
      <c r="U154" s="11"/>
    </row>
    <row r="155" spans="1:40" s="28" customFormat="1">
      <c r="A155" s="1117"/>
      <c r="B155" s="1178"/>
      <c r="C155" s="1169" t="s">
        <v>21</v>
      </c>
      <c r="D155" s="1170"/>
      <c r="E155" s="9" t="s">
        <v>46</v>
      </c>
      <c r="F155" s="10"/>
      <c r="G155" s="10">
        <v>24.1</v>
      </c>
      <c r="H155" s="10"/>
      <c r="I155" s="10"/>
      <c r="J155" s="10">
        <v>23.7</v>
      </c>
      <c r="K155" s="10"/>
      <c r="L155" s="10"/>
      <c r="M155" s="10"/>
      <c r="N155" s="10">
        <v>20.5</v>
      </c>
      <c r="O155" s="10"/>
      <c r="P155" s="10"/>
      <c r="Q155" s="10"/>
      <c r="R155" s="10"/>
      <c r="S155" s="10"/>
      <c r="T155" s="10">
        <v>18.899999999999999</v>
      </c>
      <c r="U155" s="10"/>
    </row>
    <row r="156" spans="1:40" s="28" customFormat="1">
      <c r="A156" s="1117"/>
      <c r="B156" s="1178"/>
      <c r="C156" s="1169" t="s">
        <v>47</v>
      </c>
      <c r="D156" s="1170"/>
      <c r="E156" s="9" t="s">
        <v>46</v>
      </c>
      <c r="F156" s="11"/>
      <c r="G156" s="11">
        <v>22.4</v>
      </c>
      <c r="H156" s="11"/>
      <c r="I156" s="11">
        <v>18.7</v>
      </c>
      <c r="J156" s="11"/>
      <c r="K156" s="11">
        <v>17.3</v>
      </c>
      <c r="L156" s="11"/>
      <c r="M156" s="11">
        <v>18.2</v>
      </c>
      <c r="N156" s="11">
        <v>17.5</v>
      </c>
      <c r="O156" s="11">
        <v>16.2</v>
      </c>
      <c r="P156" s="11">
        <v>16.3</v>
      </c>
      <c r="Q156" s="11">
        <v>15.7</v>
      </c>
      <c r="R156" s="11">
        <v>16.100000000000001</v>
      </c>
      <c r="S156" s="11">
        <v>14.9</v>
      </c>
      <c r="T156" s="11">
        <v>14</v>
      </c>
      <c r="U156" s="11"/>
    </row>
    <row r="157" spans="1:40" s="28" customFormat="1">
      <c r="A157" s="1117"/>
      <c r="B157" s="1178"/>
      <c r="C157" s="1169" t="s">
        <v>62</v>
      </c>
      <c r="D157" s="1170"/>
      <c r="E157" s="9" t="s">
        <v>46</v>
      </c>
      <c r="F157" s="10"/>
      <c r="G157" s="10"/>
      <c r="H157" s="10"/>
      <c r="I157" s="10">
        <v>33</v>
      </c>
      <c r="J157" s="10"/>
      <c r="K157" s="10"/>
      <c r="L157" s="10"/>
      <c r="M157" s="10"/>
      <c r="N157" s="10"/>
      <c r="O157" s="10">
        <v>29.8</v>
      </c>
      <c r="P157" s="10"/>
      <c r="Q157" s="10"/>
      <c r="R157" s="10"/>
      <c r="S157" s="10"/>
      <c r="T157" s="10"/>
      <c r="U157" s="10"/>
    </row>
    <row r="158" spans="1:40" s="28" customFormat="1">
      <c r="A158" s="1117"/>
      <c r="B158" s="1178"/>
      <c r="C158" s="1169" t="s">
        <v>23</v>
      </c>
      <c r="D158" s="1170"/>
      <c r="E158" s="9" t="s">
        <v>46</v>
      </c>
      <c r="F158" s="11"/>
      <c r="G158" s="11"/>
      <c r="H158" s="11">
        <v>24.1</v>
      </c>
      <c r="I158" s="11">
        <v>27.2</v>
      </c>
      <c r="J158" s="11">
        <v>25.4</v>
      </c>
      <c r="K158" s="11">
        <v>24.3</v>
      </c>
      <c r="L158" s="11">
        <v>23.4</v>
      </c>
      <c r="M158" s="11">
        <v>24</v>
      </c>
      <c r="N158" s="11">
        <v>21.8</v>
      </c>
      <c r="O158" s="11">
        <v>23.8</v>
      </c>
      <c r="P158" s="11">
        <v>22.8</v>
      </c>
      <c r="Q158" s="11">
        <v>21.7</v>
      </c>
      <c r="R158" s="11">
        <v>22.9</v>
      </c>
      <c r="S158" s="11">
        <v>22.2</v>
      </c>
      <c r="T158" s="11">
        <v>22.3</v>
      </c>
      <c r="U158" s="11"/>
    </row>
    <row r="159" spans="1:40" s="28" customFormat="1">
      <c r="A159" s="1117"/>
      <c r="B159" s="1178"/>
      <c r="C159" s="1169" t="s">
        <v>24</v>
      </c>
      <c r="D159" s="1170"/>
      <c r="E159" s="9" t="s">
        <v>46</v>
      </c>
      <c r="F159" s="10">
        <v>30.5</v>
      </c>
      <c r="G159" s="10">
        <v>29.5</v>
      </c>
      <c r="H159" s="10">
        <v>28</v>
      </c>
      <c r="I159" s="10">
        <v>28</v>
      </c>
      <c r="J159" s="10">
        <v>26</v>
      </c>
      <c r="K159" s="10">
        <v>26</v>
      </c>
      <c r="L159" s="10">
        <v>25</v>
      </c>
      <c r="M159" s="10">
        <v>24</v>
      </c>
      <c r="N159" s="10">
        <v>23</v>
      </c>
      <c r="O159" s="10">
        <v>19</v>
      </c>
      <c r="P159" s="10">
        <v>20.9</v>
      </c>
      <c r="Q159" s="10"/>
      <c r="R159" s="10"/>
      <c r="S159" s="10">
        <v>17</v>
      </c>
      <c r="T159" s="10">
        <v>17</v>
      </c>
      <c r="U159" s="10">
        <v>17</v>
      </c>
    </row>
    <row r="160" spans="1:40" s="28" customFormat="1">
      <c r="A160" s="1117"/>
      <c r="B160" s="1178"/>
      <c r="C160" s="1169" t="s">
        <v>26</v>
      </c>
      <c r="D160" s="1170"/>
      <c r="E160" s="9" t="s">
        <v>46</v>
      </c>
      <c r="F160" s="11">
        <v>30.3</v>
      </c>
      <c r="G160" s="11"/>
      <c r="H160" s="11">
        <v>28.3</v>
      </c>
      <c r="I160" s="11"/>
      <c r="J160" s="11">
        <v>32.799999999999997</v>
      </c>
      <c r="K160" s="11"/>
      <c r="L160" s="11">
        <v>27.8</v>
      </c>
      <c r="M160" s="11"/>
      <c r="N160" s="11">
        <v>26.2</v>
      </c>
      <c r="O160" s="11"/>
      <c r="P160" s="11">
        <v>26.2</v>
      </c>
      <c r="Q160" s="11"/>
      <c r="R160" s="11">
        <v>26</v>
      </c>
      <c r="S160" s="11"/>
      <c r="T160" s="11">
        <v>22.1</v>
      </c>
      <c r="U160" s="11"/>
    </row>
    <row r="161" spans="1:44" s="28" customFormat="1">
      <c r="A161" s="1117"/>
      <c r="B161" s="1178"/>
      <c r="C161" s="1169" t="s">
        <v>42</v>
      </c>
      <c r="D161" s="1170"/>
      <c r="E161" s="9" t="s">
        <v>46</v>
      </c>
      <c r="F161" s="10">
        <v>23.4</v>
      </c>
      <c r="G161" s="10">
        <v>23.8</v>
      </c>
      <c r="H161" s="10">
        <v>23.4</v>
      </c>
      <c r="I161" s="10">
        <v>22.2</v>
      </c>
      <c r="J161" s="10">
        <v>23</v>
      </c>
      <c r="K161" s="10">
        <v>21.8</v>
      </c>
      <c r="L161" s="10">
        <v>21.4</v>
      </c>
      <c r="M161" s="10">
        <v>20.6</v>
      </c>
      <c r="N161" s="10">
        <v>20.399999999999999</v>
      </c>
      <c r="O161" s="10">
        <v>18.600000000000001</v>
      </c>
      <c r="P161" s="10">
        <v>19</v>
      </c>
      <c r="Q161" s="10">
        <v>17.8</v>
      </c>
      <c r="R161" s="10">
        <v>17</v>
      </c>
      <c r="S161" s="10">
        <v>15.8</v>
      </c>
      <c r="T161" s="10">
        <v>15.4</v>
      </c>
      <c r="U161" s="10"/>
    </row>
    <row r="162" spans="1:44" s="28" customFormat="1">
      <c r="A162" s="1117"/>
      <c r="B162" s="1178"/>
      <c r="C162" s="1169" t="s">
        <v>28</v>
      </c>
      <c r="D162" s="1170"/>
      <c r="E162" s="9" t="s">
        <v>46</v>
      </c>
      <c r="F162" s="11">
        <v>27</v>
      </c>
      <c r="G162" s="11">
        <v>27</v>
      </c>
      <c r="H162" s="11">
        <v>26</v>
      </c>
      <c r="I162" s="11"/>
      <c r="J162" s="11">
        <v>23.4</v>
      </c>
      <c r="K162" s="11"/>
      <c r="L162" s="11">
        <v>25.9</v>
      </c>
      <c r="M162" s="11"/>
      <c r="N162" s="11">
        <v>26.2</v>
      </c>
      <c r="O162" s="11"/>
      <c r="P162" s="11">
        <v>23.3</v>
      </c>
      <c r="Q162" s="11"/>
      <c r="R162" s="11">
        <v>24.1</v>
      </c>
      <c r="S162" s="11"/>
      <c r="T162" s="11">
        <v>22.4</v>
      </c>
      <c r="U162" s="11"/>
    </row>
    <row r="163" spans="1:44" s="28" customFormat="1">
      <c r="A163" s="1117"/>
      <c r="B163" s="1178"/>
      <c r="C163" s="1173" t="s">
        <v>25</v>
      </c>
      <c r="D163" s="1174"/>
      <c r="E163" s="9" t="s">
        <v>46</v>
      </c>
      <c r="F163" s="10"/>
      <c r="G163" s="10"/>
      <c r="H163" s="10"/>
      <c r="I163" s="10">
        <v>24.3</v>
      </c>
      <c r="J163" s="10"/>
      <c r="K163" s="10">
        <v>23.2</v>
      </c>
      <c r="L163" s="10"/>
      <c r="M163" s="10"/>
      <c r="N163" s="10"/>
      <c r="O163" s="10">
        <v>21.9</v>
      </c>
      <c r="P163" s="10"/>
      <c r="Q163" s="10"/>
      <c r="R163" s="10"/>
      <c r="S163" s="10">
        <v>20.9</v>
      </c>
      <c r="T163" s="223">
        <v>20.9</v>
      </c>
      <c r="U163" s="10"/>
    </row>
    <row r="164" spans="1:44" s="28" customFormat="1">
      <c r="A164" s="1117"/>
      <c r="B164" s="1178"/>
      <c r="C164" s="1169" t="s">
        <v>48</v>
      </c>
      <c r="D164" s="1170"/>
      <c r="E164" s="9" t="s">
        <v>46</v>
      </c>
      <c r="F164" s="11">
        <v>35</v>
      </c>
      <c r="G164" s="11"/>
      <c r="H164" s="11"/>
      <c r="I164" s="11"/>
      <c r="J164" s="11">
        <v>38.6</v>
      </c>
      <c r="K164" s="11"/>
      <c r="L164" s="11">
        <v>40</v>
      </c>
      <c r="M164" s="11"/>
      <c r="N164" s="11">
        <v>39.700000000000003</v>
      </c>
      <c r="O164" s="11">
        <v>31.9</v>
      </c>
      <c r="P164" s="11"/>
      <c r="Q164" s="11"/>
      <c r="R164" s="11"/>
      <c r="S164" s="11"/>
      <c r="T164" s="11">
        <v>27.3</v>
      </c>
      <c r="U164" s="11"/>
    </row>
    <row r="165" spans="1:44" s="28" customFormat="1">
      <c r="A165" s="1117"/>
      <c r="B165" s="1178"/>
      <c r="C165" s="1169" t="s">
        <v>34</v>
      </c>
      <c r="D165" s="1170"/>
      <c r="E165" s="9" t="s">
        <v>46</v>
      </c>
      <c r="F165" s="10">
        <v>30.2</v>
      </c>
      <c r="G165" s="10"/>
      <c r="H165" s="10"/>
      <c r="I165" s="10">
        <v>30.4</v>
      </c>
      <c r="J165" s="10"/>
      <c r="K165" s="10"/>
      <c r="L165" s="10"/>
      <c r="M165" s="10"/>
      <c r="N165" s="10"/>
      <c r="O165" s="10">
        <v>26.5</v>
      </c>
      <c r="P165" s="10"/>
      <c r="Q165" s="10"/>
      <c r="R165" s="10"/>
      <c r="S165" s="10"/>
      <c r="T165" s="10">
        <v>25.8</v>
      </c>
      <c r="U165" s="10"/>
    </row>
    <row r="166" spans="1:44" s="28" customFormat="1">
      <c r="A166" s="1117"/>
      <c r="B166" s="1178"/>
      <c r="C166" s="1169" t="s">
        <v>49</v>
      </c>
      <c r="D166" s="1170"/>
      <c r="E166" s="9" t="s">
        <v>46</v>
      </c>
      <c r="F166" s="11">
        <v>22.4</v>
      </c>
      <c r="G166" s="11">
        <v>22.9</v>
      </c>
      <c r="H166" s="11">
        <v>21.1</v>
      </c>
      <c r="I166" s="11">
        <v>21.9</v>
      </c>
      <c r="J166" s="11">
        <v>19.8</v>
      </c>
      <c r="K166" s="11">
        <v>19.2</v>
      </c>
      <c r="L166" s="11">
        <v>18.8</v>
      </c>
      <c r="M166" s="11">
        <v>19</v>
      </c>
      <c r="N166" s="11">
        <v>17.600000000000001</v>
      </c>
      <c r="O166" s="11">
        <v>15.4</v>
      </c>
      <c r="P166" s="11">
        <v>14.2</v>
      </c>
      <c r="Q166" s="11">
        <v>14.3</v>
      </c>
      <c r="R166" s="11">
        <v>13.8</v>
      </c>
      <c r="S166" s="11">
        <v>11.4</v>
      </c>
      <c r="T166" s="11">
        <v>13.7</v>
      </c>
      <c r="U166" s="11">
        <v>10.5</v>
      </c>
    </row>
    <row r="167" spans="1:44" s="28" customFormat="1">
      <c r="A167" s="1117"/>
      <c r="B167" s="1178"/>
      <c r="C167" s="1169" t="s">
        <v>50</v>
      </c>
      <c r="D167" s="1170"/>
      <c r="E167" s="9" t="s">
        <v>46</v>
      </c>
      <c r="F167" s="10"/>
      <c r="G167" s="10"/>
      <c r="H167" s="10">
        <v>27</v>
      </c>
      <c r="I167" s="10"/>
      <c r="J167" s="10"/>
      <c r="K167" s="10"/>
      <c r="L167" s="10"/>
      <c r="M167" s="10">
        <v>24</v>
      </c>
      <c r="N167" s="10"/>
      <c r="O167" s="10"/>
      <c r="P167" s="10"/>
      <c r="Q167" s="10"/>
      <c r="R167" s="10"/>
      <c r="S167" s="10"/>
      <c r="T167" s="10"/>
      <c r="U167" s="10">
        <v>19</v>
      </c>
    </row>
    <row r="168" spans="1:44" s="28" customFormat="1">
      <c r="A168" s="1117"/>
      <c r="B168" s="1178"/>
      <c r="C168" s="1173" t="s">
        <v>63</v>
      </c>
      <c r="D168" s="1174"/>
      <c r="E168" s="9" t="s">
        <v>46</v>
      </c>
      <c r="F168" s="11">
        <v>24.1</v>
      </c>
      <c r="G168" s="11"/>
      <c r="H168" s="11">
        <v>21.9</v>
      </c>
      <c r="I168" s="11"/>
      <c r="J168" s="11">
        <v>21.6</v>
      </c>
      <c r="K168" s="11"/>
      <c r="L168" s="11">
        <v>19.5</v>
      </c>
      <c r="M168" s="11"/>
      <c r="N168" s="11">
        <v>18.7</v>
      </c>
      <c r="O168" s="11"/>
      <c r="P168" s="11">
        <v>18.5</v>
      </c>
      <c r="Q168" s="11"/>
      <c r="R168" s="11"/>
      <c r="S168" s="11">
        <v>16.2</v>
      </c>
      <c r="T168" s="11">
        <v>17.100000000000001</v>
      </c>
      <c r="U168" s="11"/>
    </row>
    <row r="169" spans="1:44" s="28" customFormat="1">
      <c r="A169" s="1117"/>
      <c r="B169" s="1178"/>
      <c r="C169" s="1169" t="s">
        <v>29</v>
      </c>
      <c r="D169" s="1170"/>
      <c r="E169" s="9" t="s">
        <v>46</v>
      </c>
      <c r="F169" s="10">
        <v>24.4</v>
      </c>
      <c r="G169" s="10">
        <v>24.1</v>
      </c>
      <c r="H169" s="10">
        <v>24</v>
      </c>
      <c r="I169" s="10">
        <v>24.2</v>
      </c>
      <c r="J169" s="10"/>
      <c r="K169" s="10">
        <v>22.3</v>
      </c>
      <c r="L169" s="10">
        <v>23</v>
      </c>
      <c r="M169" s="10">
        <v>22.4</v>
      </c>
      <c r="N169" s="10">
        <v>22.4</v>
      </c>
      <c r="O169" s="10">
        <v>23.3</v>
      </c>
      <c r="P169" s="10">
        <v>23.1</v>
      </c>
      <c r="Q169" s="10">
        <v>22.5</v>
      </c>
      <c r="R169" s="10">
        <v>22.1</v>
      </c>
      <c r="S169" s="10">
        <v>21.1</v>
      </c>
      <c r="T169" s="10">
        <v>19.7</v>
      </c>
      <c r="U169" s="10">
        <v>19.8</v>
      </c>
    </row>
    <row r="170" spans="1:44" s="28" customFormat="1">
      <c r="A170" s="1117"/>
      <c r="B170" s="1178"/>
      <c r="C170" s="1169" t="s">
        <v>51</v>
      </c>
      <c r="D170" s="1170"/>
      <c r="E170" s="9" t="s">
        <v>46</v>
      </c>
      <c r="F170" s="11">
        <v>27</v>
      </c>
      <c r="G170" s="11">
        <v>24.4</v>
      </c>
      <c r="H170" s="11">
        <v>24</v>
      </c>
      <c r="I170" s="11">
        <v>27.7</v>
      </c>
      <c r="J170" s="11">
        <v>26.4</v>
      </c>
      <c r="K170" s="11">
        <v>24.2</v>
      </c>
      <c r="L170" s="11">
        <v>23.8</v>
      </c>
      <c r="M170" s="11">
        <v>24.1</v>
      </c>
      <c r="N170" s="11">
        <v>21.8</v>
      </c>
      <c r="O170" s="11">
        <v>23.4</v>
      </c>
      <c r="P170" s="11">
        <v>19.5</v>
      </c>
      <c r="Q170" s="11">
        <v>20.100000000000001</v>
      </c>
      <c r="R170" s="11">
        <v>20.7</v>
      </c>
      <c r="S170" s="11">
        <v>19.3</v>
      </c>
      <c r="T170" s="11">
        <v>19.600000000000001</v>
      </c>
      <c r="U170" s="11"/>
    </row>
    <row r="171" spans="1:44" s="28" customFormat="1">
      <c r="A171" s="1117"/>
      <c r="B171" s="1178"/>
      <c r="C171" s="1169" t="s">
        <v>52</v>
      </c>
      <c r="D171" s="1170"/>
      <c r="E171" s="9" t="s">
        <v>46</v>
      </c>
      <c r="F171" s="10"/>
      <c r="G171" s="10">
        <v>26.1</v>
      </c>
      <c r="H171" s="10"/>
      <c r="I171" s="10"/>
      <c r="J171" s="10"/>
      <c r="K171" s="10">
        <v>25.9</v>
      </c>
      <c r="L171" s="10"/>
      <c r="M171" s="10">
        <v>24</v>
      </c>
      <c r="N171" s="10">
        <v>26.3</v>
      </c>
      <c r="O171" s="10">
        <v>25.6</v>
      </c>
      <c r="P171" s="10">
        <v>22.9</v>
      </c>
      <c r="Q171" s="10">
        <v>23.2</v>
      </c>
      <c r="R171" s="10">
        <v>21.6</v>
      </c>
      <c r="S171" s="10">
        <v>19.899999999999999</v>
      </c>
      <c r="T171" s="10">
        <v>20</v>
      </c>
      <c r="U171" s="10"/>
    </row>
    <row r="172" spans="1:44" s="28" customFormat="1">
      <c r="A172" s="1117"/>
      <c r="B172" s="1178"/>
      <c r="C172" s="1169" t="s">
        <v>31</v>
      </c>
      <c r="D172" s="1170"/>
      <c r="E172" s="9" t="s">
        <v>46</v>
      </c>
      <c r="F172" s="11"/>
      <c r="G172" s="11"/>
      <c r="H172" s="11"/>
      <c r="I172" s="11"/>
      <c r="J172" s="11"/>
      <c r="K172" s="11"/>
      <c r="L172" s="11"/>
      <c r="M172" s="11"/>
      <c r="N172" s="11">
        <v>27.9</v>
      </c>
      <c r="O172" s="11"/>
      <c r="P172" s="11"/>
      <c r="Q172" s="11"/>
      <c r="R172" s="11"/>
      <c r="S172" s="11"/>
      <c r="T172" s="11">
        <v>24.6</v>
      </c>
      <c r="U172" s="11"/>
    </row>
    <row r="173" spans="1:44" s="28" customFormat="1">
      <c r="A173" s="1117"/>
      <c r="B173" s="1178"/>
      <c r="C173" s="1169" t="s">
        <v>33</v>
      </c>
      <c r="D173" s="1170"/>
      <c r="E173" s="9" t="s">
        <v>46</v>
      </c>
      <c r="F173" s="10"/>
      <c r="G173" s="10">
        <v>26</v>
      </c>
      <c r="H173" s="10">
        <v>26</v>
      </c>
      <c r="I173" s="10">
        <v>28</v>
      </c>
      <c r="J173" s="10">
        <v>27</v>
      </c>
      <c r="K173" s="10">
        <v>23</v>
      </c>
      <c r="L173" s="10">
        <v>21</v>
      </c>
      <c r="M173" s="10">
        <v>21</v>
      </c>
      <c r="N173" s="10">
        <v>20</v>
      </c>
      <c r="O173" s="10">
        <v>19</v>
      </c>
      <c r="P173" s="10">
        <v>18.3</v>
      </c>
      <c r="Q173" s="10">
        <v>16.899999999999999</v>
      </c>
      <c r="R173" s="10">
        <v>16.8</v>
      </c>
      <c r="S173" s="10">
        <v>15.7</v>
      </c>
      <c r="T173" s="10">
        <v>15.3</v>
      </c>
      <c r="U173" s="10">
        <v>15</v>
      </c>
    </row>
    <row r="174" spans="1:44" s="28" customFormat="1">
      <c r="A174" s="1117"/>
      <c r="B174" s="1178"/>
      <c r="C174" s="1169" t="s">
        <v>53</v>
      </c>
      <c r="D174" s="1170"/>
      <c r="E174" s="9" t="s">
        <v>46</v>
      </c>
      <c r="F174" s="11"/>
      <c r="G174" s="11"/>
      <c r="H174" s="11">
        <v>12.4</v>
      </c>
      <c r="I174" s="11"/>
      <c r="J174" s="11"/>
      <c r="K174" s="11"/>
      <c r="L174" s="11"/>
      <c r="M174" s="11"/>
      <c r="N174" s="11"/>
      <c r="O174" s="11">
        <v>7.6</v>
      </c>
      <c r="P174" s="11"/>
      <c r="Q174" s="11">
        <v>8.9</v>
      </c>
      <c r="R174" s="11"/>
      <c r="S174" s="11"/>
      <c r="T174" s="224">
        <v>8.9</v>
      </c>
      <c r="U174" s="11">
        <v>7.6</v>
      </c>
    </row>
    <row r="175" spans="1:44" s="28" customFormat="1">
      <c r="A175" s="1117"/>
      <c r="B175" s="1178"/>
      <c r="C175" s="1169" t="s">
        <v>36</v>
      </c>
      <c r="D175" s="1170"/>
      <c r="E175" s="9" t="s">
        <v>46</v>
      </c>
      <c r="F175" s="10">
        <v>32</v>
      </c>
      <c r="G175" s="10">
        <v>28.8</v>
      </c>
      <c r="H175" s="10">
        <v>27.6</v>
      </c>
      <c r="I175" s="10">
        <v>26.7</v>
      </c>
      <c r="J175" s="10">
        <v>25.4</v>
      </c>
      <c r="K175" s="10">
        <v>25.2</v>
      </c>
      <c r="L175" s="10">
        <v>25.2</v>
      </c>
      <c r="M175" s="10">
        <v>23.1</v>
      </c>
      <c r="N175" s="10">
        <v>23.3</v>
      </c>
      <c r="O175" s="10">
        <v>22.6</v>
      </c>
      <c r="P175" s="10">
        <v>20.9</v>
      </c>
      <c r="Q175" s="10">
        <v>20.8</v>
      </c>
      <c r="R175" s="10">
        <v>18.399999999999999</v>
      </c>
      <c r="S175" s="10">
        <v>18.5</v>
      </c>
      <c r="T175" s="10">
        <v>19.100000000000001</v>
      </c>
      <c r="U175" s="10"/>
    </row>
    <row r="176" spans="1:44" s="28" customFormat="1">
      <c r="A176" s="1117"/>
      <c r="B176" s="1178"/>
      <c r="C176" s="1169" t="s">
        <v>54</v>
      </c>
      <c r="D176" s="1170"/>
      <c r="E176" s="9" t="s">
        <v>46</v>
      </c>
      <c r="F176" s="11">
        <v>25</v>
      </c>
      <c r="G176" s="11">
        <v>25</v>
      </c>
      <c r="H176" s="11">
        <v>25</v>
      </c>
      <c r="I176" s="11">
        <v>23</v>
      </c>
      <c r="J176" s="11">
        <v>22</v>
      </c>
      <c r="K176" s="11">
        <v>22.5</v>
      </c>
      <c r="L176" s="11">
        <v>20.7</v>
      </c>
      <c r="M176" s="11">
        <v>18.100000000000001</v>
      </c>
      <c r="N176" s="11"/>
      <c r="O176" s="11"/>
      <c r="P176" s="11"/>
      <c r="Q176" s="11"/>
      <c r="R176" s="11">
        <v>16.5</v>
      </c>
      <c r="S176" s="11">
        <v>15.5</v>
      </c>
      <c r="T176" s="11">
        <v>15.5</v>
      </c>
      <c r="U176" s="11">
        <v>15</v>
      </c>
    </row>
    <row r="177" spans="1:62" s="28" customFormat="1">
      <c r="A177" s="1117"/>
      <c r="B177" s="1178"/>
      <c r="C177" s="1169" t="s">
        <v>55</v>
      </c>
      <c r="D177" s="1170"/>
      <c r="E177" s="9" t="s">
        <v>46</v>
      </c>
      <c r="F177" s="10">
        <v>32</v>
      </c>
      <c r="G177" s="10">
        <v>30</v>
      </c>
      <c r="H177" s="10">
        <v>29</v>
      </c>
      <c r="I177" s="10">
        <v>26</v>
      </c>
      <c r="J177" s="10">
        <v>26</v>
      </c>
      <c r="K177" s="10">
        <v>25</v>
      </c>
      <c r="L177" s="10">
        <v>24</v>
      </c>
      <c r="M177" s="10">
        <v>22</v>
      </c>
      <c r="N177" s="10">
        <v>21</v>
      </c>
      <c r="O177" s="10">
        <v>21</v>
      </c>
      <c r="P177" s="10">
        <v>19</v>
      </c>
      <c r="Q177" s="10">
        <v>17</v>
      </c>
      <c r="R177" s="10">
        <v>16</v>
      </c>
      <c r="S177" s="10">
        <v>15</v>
      </c>
      <c r="T177" s="10">
        <v>13</v>
      </c>
      <c r="U177" s="10">
        <v>13</v>
      </c>
    </row>
    <row r="178" spans="1:62" s="28" customFormat="1">
      <c r="A178" s="1117"/>
      <c r="B178" s="1178"/>
      <c r="C178" s="1169" t="s">
        <v>38</v>
      </c>
      <c r="D178" s="1170"/>
      <c r="E178" s="9" t="s">
        <v>46</v>
      </c>
      <c r="F178" s="11"/>
      <c r="G178" s="11">
        <v>27.6</v>
      </c>
      <c r="H178" s="11"/>
      <c r="I178" s="11"/>
      <c r="J178" s="11">
        <v>26.3</v>
      </c>
      <c r="K178" s="11"/>
      <c r="L178" s="11"/>
      <c r="M178" s="11"/>
      <c r="N178" s="11"/>
      <c r="O178" s="11">
        <v>23.8</v>
      </c>
      <c r="P178" s="11"/>
      <c r="Q178" s="11"/>
      <c r="R178" s="11"/>
      <c r="S178" s="11"/>
      <c r="T178" s="11">
        <v>22.7</v>
      </c>
      <c r="U178" s="11"/>
    </row>
    <row r="179" spans="1:62" s="28" customFormat="1">
      <c r="A179" s="1117"/>
      <c r="B179" s="1178"/>
      <c r="C179" s="1169" t="s">
        <v>56</v>
      </c>
      <c r="D179" s="1170"/>
      <c r="E179" s="9" t="s">
        <v>46</v>
      </c>
      <c r="F179" s="10"/>
      <c r="G179" s="10"/>
      <c r="H179" s="10"/>
      <c r="I179" s="10"/>
      <c r="J179" s="10"/>
      <c r="K179" s="10"/>
      <c r="L179" s="10">
        <v>18.600000000000001</v>
      </c>
      <c r="M179" s="10"/>
      <c r="N179" s="10"/>
      <c r="O179" s="10"/>
      <c r="P179" s="10"/>
      <c r="Q179" s="10"/>
      <c r="R179" s="10"/>
      <c r="S179" s="10"/>
      <c r="T179" s="10">
        <v>16.8</v>
      </c>
      <c r="U179" s="10"/>
    </row>
    <row r="180" spans="1:62" s="28" customFormat="1">
      <c r="A180" s="1117"/>
      <c r="B180" s="1178"/>
      <c r="C180" s="1171" t="s">
        <v>57</v>
      </c>
      <c r="D180" s="1172"/>
      <c r="E180" s="930" t="s">
        <v>46</v>
      </c>
      <c r="F180" s="931"/>
      <c r="G180" s="931"/>
      <c r="H180" s="931"/>
      <c r="I180" s="931">
        <v>22.1</v>
      </c>
      <c r="J180" s="931"/>
      <c r="K180" s="931"/>
      <c r="L180" s="931"/>
      <c r="M180" s="931"/>
      <c r="N180" s="931"/>
      <c r="O180" s="931">
        <v>19.5</v>
      </c>
      <c r="P180" s="931"/>
      <c r="Q180" s="931"/>
      <c r="R180" s="931"/>
      <c r="S180" s="931"/>
      <c r="T180" s="931">
        <v>22.9</v>
      </c>
      <c r="U180" s="931"/>
    </row>
    <row r="181" spans="1:62" s="28" customFormat="1">
      <c r="A181" s="1117"/>
      <c r="B181" s="1178"/>
      <c r="C181" s="1169" t="s">
        <v>40</v>
      </c>
      <c r="D181" s="1170"/>
      <c r="E181" s="9" t="s">
        <v>46</v>
      </c>
      <c r="F181" s="10"/>
      <c r="G181" s="10">
        <v>23.7</v>
      </c>
      <c r="H181" s="10"/>
      <c r="I181" s="10"/>
      <c r="J181" s="10"/>
      <c r="K181" s="10"/>
      <c r="L181" s="10"/>
      <c r="M181" s="10">
        <v>18.899999999999999</v>
      </c>
      <c r="N181" s="10"/>
      <c r="O181" s="10"/>
      <c r="P181" s="10"/>
      <c r="Q181" s="10"/>
      <c r="R181" s="10"/>
      <c r="S181" s="10"/>
      <c r="T181" s="10">
        <v>18.899999999999999</v>
      </c>
      <c r="U181" s="10"/>
    </row>
    <row r="182" spans="1:62" s="28" customFormat="1">
      <c r="A182" s="1117"/>
      <c r="B182" s="1178"/>
      <c r="C182" s="1169" t="s">
        <v>27</v>
      </c>
      <c r="D182" s="1170"/>
      <c r="E182" s="9" t="s">
        <v>46</v>
      </c>
      <c r="F182" s="11"/>
      <c r="G182" s="11">
        <v>31.7</v>
      </c>
      <c r="H182" s="11"/>
      <c r="I182" s="11">
        <v>28.1</v>
      </c>
      <c r="J182" s="11"/>
      <c r="K182" s="11"/>
      <c r="L182" s="11">
        <v>26.4</v>
      </c>
      <c r="M182" s="11"/>
      <c r="N182" s="11"/>
      <c r="O182" s="11">
        <v>26.2</v>
      </c>
      <c r="P182" s="11"/>
      <c r="Q182" s="11">
        <v>23.9</v>
      </c>
      <c r="R182" s="11"/>
      <c r="S182" s="11"/>
      <c r="T182" s="11">
        <v>23</v>
      </c>
      <c r="U182" s="11"/>
    </row>
    <row r="183" spans="1:62" s="28" customFormat="1">
      <c r="A183" s="1117"/>
      <c r="B183" s="1178"/>
      <c r="C183" s="1169" t="s">
        <v>43</v>
      </c>
      <c r="D183" s="1170"/>
      <c r="E183" s="9" t="s">
        <v>46</v>
      </c>
      <c r="F183" s="10">
        <v>18.899999999999999</v>
      </c>
      <c r="G183" s="10">
        <v>18.899999999999999</v>
      </c>
      <c r="H183" s="10">
        <v>17.5</v>
      </c>
      <c r="I183" s="10">
        <v>17.2</v>
      </c>
      <c r="J183" s="10">
        <v>15.9</v>
      </c>
      <c r="K183" s="10">
        <v>15.7</v>
      </c>
      <c r="L183" s="10">
        <v>15.2</v>
      </c>
      <c r="M183" s="10">
        <v>13.8</v>
      </c>
      <c r="N183" s="10">
        <v>14.6</v>
      </c>
      <c r="O183" s="10">
        <v>14</v>
      </c>
      <c r="P183" s="10">
        <v>13.6</v>
      </c>
      <c r="Q183" s="10">
        <v>13.1</v>
      </c>
      <c r="R183" s="10">
        <v>12.8</v>
      </c>
      <c r="S183" s="10">
        <v>10.7</v>
      </c>
      <c r="T183" s="10">
        <v>11.9</v>
      </c>
      <c r="U183" s="10"/>
    </row>
    <row r="184" spans="1:62" s="28" customFormat="1">
      <c r="A184" s="1117"/>
      <c r="B184" s="1178"/>
      <c r="C184" s="1169" t="s">
        <v>58</v>
      </c>
      <c r="D184" s="1170"/>
      <c r="E184" s="9" t="s">
        <v>46</v>
      </c>
      <c r="F184" s="11"/>
      <c r="G184" s="11"/>
      <c r="H184" s="11">
        <v>26.4</v>
      </c>
      <c r="I184" s="11"/>
      <c r="J184" s="11"/>
      <c r="K184" s="11"/>
      <c r="L184" s="11"/>
      <c r="M184" s="11">
        <v>20.399999999999999</v>
      </c>
      <c r="N184" s="11"/>
      <c r="O184" s="11"/>
      <c r="P184" s="11"/>
      <c r="Q184" s="11"/>
      <c r="R184" s="11">
        <v>20.399999999999999</v>
      </c>
      <c r="S184" s="11"/>
      <c r="T184" s="224">
        <v>20.399999999999999</v>
      </c>
      <c r="U184" s="11"/>
    </row>
    <row r="185" spans="1:62" s="28" customFormat="1">
      <c r="A185" s="1117"/>
      <c r="B185" s="1178"/>
      <c r="C185" s="1169" t="s">
        <v>59</v>
      </c>
      <c r="D185" s="1170"/>
      <c r="E185" s="9" t="s">
        <v>46</v>
      </c>
      <c r="F185" s="10"/>
      <c r="G185" s="10"/>
      <c r="H185" s="10"/>
      <c r="I185" s="10">
        <v>32.1</v>
      </c>
      <c r="J185" s="10"/>
      <c r="K185" s="10"/>
      <c r="L185" s="10">
        <v>33.4</v>
      </c>
      <c r="M185" s="10"/>
      <c r="N185" s="10">
        <v>27.4</v>
      </c>
      <c r="O185" s="10"/>
      <c r="P185" s="10">
        <v>25.4</v>
      </c>
      <c r="Q185" s="10"/>
      <c r="R185" s="10">
        <v>23.8</v>
      </c>
      <c r="S185" s="10"/>
      <c r="T185" s="223">
        <v>23.8</v>
      </c>
      <c r="U185" s="10"/>
    </row>
    <row r="186" spans="1:62" s="28" customFormat="1">
      <c r="A186" s="1117"/>
      <c r="B186" s="1178"/>
      <c r="C186" s="1169" t="s">
        <v>60</v>
      </c>
      <c r="D186" s="1170"/>
      <c r="E186" s="9" t="s">
        <v>46</v>
      </c>
      <c r="F186" s="11">
        <v>27</v>
      </c>
      <c r="G186" s="11">
        <v>27</v>
      </c>
      <c r="H186" s="11">
        <v>26</v>
      </c>
      <c r="I186" s="11">
        <v>26</v>
      </c>
      <c r="J186" s="11">
        <v>25</v>
      </c>
      <c r="K186" s="11">
        <v>24</v>
      </c>
      <c r="L186" s="11">
        <v>22</v>
      </c>
      <c r="M186" s="11">
        <v>21</v>
      </c>
      <c r="N186" s="11">
        <v>21</v>
      </c>
      <c r="O186" s="11">
        <v>21</v>
      </c>
      <c r="P186" s="11">
        <v>20</v>
      </c>
      <c r="Q186" s="11">
        <v>20</v>
      </c>
      <c r="R186" s="11">
        <v>20</v>
      </c>
      <c r="S186" s="11">
        <v>19</v>
      </c>
      <c r="T186" s="224">
        <v>19</v>
      </c>
      <c r="U186" s="11"/>
    </row>
    <row r="187" spans="1:62" s="28" customFormat="1">
      <c r="A187" s="1117"/>
      <c r="B187" s="1178"/>
      <c r="C187" s="1169" t="s">
        <v>61</v>
      </c>
      <c r="D187" s="1170"/>
      <c r="E187" s="9" t="s">
        <v>46</v>
      </c>
      <c r="F187" s="10">
        <v>19.100000000000001</v>
      </c>
      <c r="G187" s="10">
        <v>18.7</v>
      </c>
      <c r="H187" s="10">
        <v>18.399999999999999</v>
      </c>
      <c r="I187" s="10">
        <v>17.5</v>
      </c>
      <c r="J187" s="10">
        <v>17</v>
      </c>
      <c r="K187" s="10">
        <v>16.899999999999999</v>
      </c>
      <c r="L187" s="10">
        <v>16.7</v>
      </c>
      <c r="M187" s="10">
        <v>15.4</v>
      </c>
      <c r="N187" s="10">
        <v>16.5</v>
      </c>
      <c r="O187" s="10">
        <v>16.100000000000001</v>
      </c>
      <c r="P187" s="10">
        <v>15.1</v>
      </c>
      <c r="Q187" s="10">
        <v>14.8</v>
      </c>
      <c r="R187" s="10">
        <v>14.2</v>
      </c>
      <c r="S187" s="10">
        <v>13.7</v>
      </c>
      <c r="T187" s="10">
        <v>12.9</v>
      </c>
      <c r="U187" s="10"/>
    </row>
    <row r="188" spans="1:62" s="67" customFormat="1">
      <c r="A188" s="394" t="s">
        <v>64</v>
      </c>
      <c r="B188" s="78"/>
      <c r="C188" s="79"/>
      <c r="D188" s="79"/>
      <c r="E188" s="79"/>
      <c r="F188" s="79">
        <f t="shared" ref="F188:S188" si="9">AVERAGE(F153:F187)</f>
        <v>26.768749999999997</v>
      </c>
      <c r="G188" s="79">
        <f t="shared" si="9"/>
        <v>25.064999999999998</v>
      </c>
      <c r="H188" s="79">
        <f t="shared" si="9"/>
        <v>24.005263157894735</v>
      </c>
      <c r="I188" s="79">
        <f t="shared" si="9"/>
        <v>25.215000000000003</v>
      </c>
      <c r="J188" s="79">
        <f t="shared" si="9"/>
        <v>24.373684210526314</v>
      </c>
      <c r="K188" s="79">
        <f t="shared" si="9"/>
        <v>22.281249999999996</v>
      </c>
      <c r="L188" s="79">
        <f t="shared" si="9"/>
        <v>23.571428571428569</v>
      </c>
      <c r="M188" s="79">
        <f t="shared" si="9"/>
        <v>20.573684210526313</v>
      </c>
      <c r="N188" s="79">
        <f t="shared" si="9"/>
        <v>22.561904761904763</v>
      </c>
      <c r="O188" s="79">
        <f t="shared" si="9"/>
        <v>21.190909090909095</v>
      </c>
      <c r="P188" s="79">
        <f t="shared" si="9"/>
        <v>19.705263157894734</v>
      </c>
      <c r="Q188" s="79">
        <f t="shared" si="9"/>
        <v>18.046666666666667</v>
      </c>
      <c r="R188" s="79">
        <f t="shared" si="9"/>
        <v>19.066666666666666</v>
      </c>
      <c r="S188" s="79">
        <f t="shared" si="9"/>
        <v>16.655555555555551</v>
      </c>
      <c r="T188" s="79">
        <f>AVERAGE(T153:T187)</f>
        <v>18.854545454545452</v>
      </c>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row>
    <row r="189" spans="1:62" s="67" customFormat="1">
      <c r="A189" s="394" t="s">
        <v>3323</v>
      </c>
      <c r="C189" s="79"/>
      <c r="D189" s="79"/>
      <c r="E189" s="79"/>
      <c r="F189" s="79">
        <f t="shared" ref="F189:T189" si="10">STDEV(F153:F187)</f>
        <v>4.6750000000000025</v>
      </c>
      <c r="G189" s="79">
        <f t="shared" si="10"/>
        <v>3.5821597425370002</v>
      </c>
      <c r="H189" s="79">
        <f t="shared" si="10"/>
        <v>4.2266973821452867</v>
      </c>
      <c r="I189" s="79">
        <f t="shared" si="10"/>
        <v>4.442886093757636</v>
      </c>
      <c r="J189" s="79">
        <f t="shared" si="10"/>
        <v>5.2852879775701966</v>
      </c>
      <c r="K189" s="79">
        <f t="shared" si="10"/>
        <v>3.2839445285611588</v>
      </c>
      <c r="L189" s="79">
        <f t="shared" si="10"/>
        <v>5.5073716832208719</v>
      </c>
      <c r="M189" s="79">
        <f t="shared" si="10"/>
        <v>3.1155242300566712</v>
      </c>
      <c r="N189" s="79">
        <f t="shared" si="10"/>
        <v>5.3556023181782413</v>
      </c>
      <c r="O189" s="79">
        <f t="shared" si="10"/>
        <v>5.4640739284991282</v>
      </c>
      <c r="P189" s="79">
        <f t="shared" si="10"/>
        <v>3.690599723051736</v>
      </c>
      <c r="Q189" s="79">
        <f t="shared" si="10"/>
        <v>4.2282834522275099</v>
      </c>
      <c r="R189" s="79">
        <f t="shared" si="10"/>
        <v>3.8864773101554291</v>
      </c>
      <c r="S189" s="79">
        <f t="shared" si="10"/>
        <v>3.3364691132679249</v>
      </c>
      <c r="T189" s="79">
        <f t="shared" si="10"/>
        <v>4.4979225002418515</v>
      </c>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row>
    <row r="190" spans="1:62" s="67" customFormat="1">
      <c r="A190" s="668" t="s">
        <v>3324</v>
      </c>
      <c r="B190" s="969"/>
      <c r="C190" s="927"/>
      <c r="D190" s="927"/>
      <c r="E190" s="927"/>
      <c r="F190" s="927"/>
      <c r="G190" s="927"/>
      <c r="H190" s="927"/>
      <c r="I190" s="927">
        <f>-(I180-I188)/I189</f>
        <v>0.70112083322970031</v>
      </c>
      <c r="J190" s="927"/>
      <c r="K190" s="927"/>
      <c r="L190" s="927"/>
      <c r="M190" s="927"/>
      <c r="N190" s="927"/>
      <c r="O190" s="927">
        <f>-(O180-O188)/O189</f>
        <v>0.30945940941424155</v>
      </c>
      <c r="P190" s="927"/>
      <c r="Q190" s="927"/>
      <c r="R190" s="927"/>
      <c r="S190" s="927"/>
      <c r="T190" s="927">
        <f>-(T180-T188)/T189</f>
        <v>-0.89940512430728281</v>
      </c>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BJ190" s="80" t="e">
        <f>-(BJ180-BJ188)/BJ189</f>
        <v>#DIV/0!</v>
      </c>
    </row>
    <row r="191" spans="1:62">
      <c r="A191" s="27" t="s">
        <v>609</v>
      </c>
      <c r="B191" s="28"/>
      <c r="C191" s="28"/>
      <c r="D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row>
    <row r="192" spans="1:62">
      <c r="A192" s="26" t="s">
        <v>216</v>
      </c>
      <c r="B192" s="28"/>
      <c r="C192" s="28"/>
      <c r="D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row>
    <row r="193" spans="1:2" s="28" customFormat="1">
      <c r="A193" s="31" t="s">
        <v>352</v>
      </c>
      <c r="B193" s="26" t="s">
        <v>353</v>
      </c>
    </row>
    <row r="194" spans="1:2" s="28" customFormat="1">
      <c r="A194" s="31" t="s">
        <v>606</v>
      </c>
      <c r="B194" s="26" t="s">
        <v>607</v>
      </c>
    </row>
    <row r="195" spans="1:2" s="28" customFormat="1">
      <c r="A195" s="31" t="s">
        <v>610</v>
      </c>
      <c r="B195" s="26" t="s">
        <v>611</v>
      </c>
    </row>
    <row r="196" spans="1:2" s="28" customFormat="1">
      <c r="A196" s="31"/>
      <c r="B196" s="26"/>
    </row>
    <row r="197" spans="1:2" s="28" customFormat="1">
      <c r="A197" s="31"/>
      <c r="B197" s="26"/>
    </row>
  </sheetData>
  <mergeCells count="96">
    <mergeCell ref="A104:E104"/>
    <mergeCell ref="C105:D105"/>
    <mergeCell ref="A106:A140"/>
    <mergeCell ref="B106:B140"/>
    <mergeCell ref="C106:D106"/>
    <mergeCell ref="C107:D107"/>
    <mergeCell ref="C108:D108"/>
    <mergeCell ref="C109:D109"/>
    <mergeCell ref="C110:D110"/>
    <mergeCell ref="C111:D111"/>
    <mergeCell ref="C123:D123"/>
    <mergeCell ref="C112:D112"/>
    <mergeCell ref="C113:D113"/>
    <mergeCell ref="C114:D114"/>
    <mergeCell ref="C115:D115"/>
    <mergeCell ref="C116:D116"/>
    <mergeCell ref="C117:D117"/>
    <mergeCell ref="C118:D118"/>
    <mergeCell ref="C119:D119"/>
    <mergeCell ref="C120:D120"/>
    <mergeCell ref="C121:D121"/>
    <mergeCell ref="C122:D122"/>
    <mergeCell ref="C135:D135"/>
    <mergeCell ref="C124:D124"/>
    <mergeCell ref="C125:D125"/>
    <mergeCell ref="C126:D126"/>
    <mergeCell ref="C127:D127"/>
    <mergeCell ref="C128:D128"/>
    <mergeCell ref="C129:D129"/>
    <mergeCell ref="C130:D130"/>
    <mergeCell ref="C131:D131"/>
    <mergeCell ref="C132:D132"/>
    <mergeCell ref="C133:D133"/>
    <mergeCell ref="C134:D134"/>
    <mergeCell ref="C136:D136"/>
    <mergeCell ref="C137:D137"/>
    <mergeCell ref="C138:D138"/>
    <mergeCell ref="C139:D139"/>
    <mergeCell ref="C140:D140"/>
    <mergeCell ref="A151:E151"/>
    <mergeCell ref="C152:D152"/>
    <mergeCell ref="A153:A187"/>
    <mergeCell ref="B153:B187"/>
    <mergeCell ref="C153:D153"/>
    <mergeCell ref="C154:D154"/>
    <mergeCell ref="C155:D155"/>
    <mergeCell ref="C156:D156"/>
    <mergeCell ref="C157:D157"/>
    <mergeCell ref="C158:D158"/>
    <mergeCell ref="C170:D170"/>
    <mergeCell ref="C159:D159"/>
    <mergeCell ref="C160:D160"/>
    <mergeCell ref="C161:D161"/>
    <mergeCell ref="C162:D162"/>
    <mergeCell ref="C163:D163"/>
    <mergeCell ref="C164:D164"/>
    <mergeCell ref="C165:D165"/>
    <mergeCell ref="C166:D166"/>
    <mergeCell ref="C167:D167"/>
    <mergeCell ref="C168:D168"/>
    <mergeCell ref="C169:D169"/>
    <mergeCell ref="C182:D182"/>
    <mergeCell ref="C171:D171"/>
    <mergeCell ref="C172:D172"/>
    <mergeCell ref="C173:D173"/>
    <mergeCell ref="C174:D174"/>
    <mergeCell ref="C175:D175"/>
    <mergeCell ref="C176:D176"/>
    <mergeCell ref="C177:D177"/>
    <mergeCell ref="C178:D178"/>
    <mergeCell ref="C179:D179"/>
    <mergeCell ref="C180:D180"/>
    <mergeCell ref="C181:D181"/>
    <mergeCell ref="C183:D183"/>
    <mergeCell ref="C184:D184"/>
    <mergeCell ref="C185:D185"/>
    <mergeCell ref="C186:D186"/>
    <mergeCell ref="C187:D187"/>
    <mergeCell ref="A2:C2"/>
    <mergeCell ref="D2:S2"/>
    <mergeCell ref="A3:C3"/>
    <mergeCell ref="D3:S3"/>
    <mergeCell ref="A4:C4"/>
    <mergeCell ref="D4:S4"/>
    <mergeCell ref="D5:S5"/>
    <mergeCell ref="A6:C6"/>
    <mergeCell ref="A56:C56"/>
    <mergeCell ref="D56:S56"/>
    <mergeCell ref="A57:C57"/>
    <mergeCell ref="A5:C5"/>
    <mergeCell ref="A53:C53"/>
    <mergeCell ref="D53:S53"/>
    <mergeCell ref="A54:C54"/>
    <mergeCell ref="D54:S54"/>
    <mergeCell ref="A55:C55"/>
    <mergeCell ref="D55:S55"/>
  </mergeCells>
  <hyperlinks>
    <hyperlink ref="A103" r:id="rId1" display="http://stats.oecd.org/OECDStat_Metadata/ShowMetadata.ashx?Dataset=HEALTH_LVNG&amp;ShowOnWeb=true&amp;Lang=en"/>
    <hyperlink ref="A106" r:id="rId2" display="http://stats.oecd.org/OECDStat_Metadata/ShowMetadata.ashx?Dataset=HEALTH_LVNG&amp;Coords=[VAR].[ACOLALCT]&amp;ShowOnWeb=true&amp;Lang=en"/>
    <hyperlink ref="C116" r:id="rId3" display="http://stats.oecd.org/OECDStat_Metadata/ShowMetadata.ashx?Dataset=HEALTH_LVNG&amp;Coords=[COU].[DEU]&amp;ShowOnWeb=true&amp;Lang=en"/>
    <hyperlink ref="C121" r:id="rId4" display="http://stats.oecd.org/OECDStat_Metadata/ShowMetadata.ashx?Dataset=HEALTH_LVNG&amp;Coords=[COU].[ISR]&amp;ShowOnWeb=true&amp;Lang=en"/>
    <hyperlink ref="A145" r:id="rId5" display="http://stats.oecd.org/index.aspx?DatasetCode=HEALTH_LVNG"/>
    <hyperlink ref="A150" r:id="rId6" display="http://stats.oecd.org/OECDStat_Metadata/ShowMetadata.ashx?Dataset=HEALTH_LVNG&amp;ShowOnWeb=true&amp;Lang=en"/>
    <hyperlink ref="A153" r:id="rId7" display="http://stats.oecd.org/OECDStat_Metadata/ShowMetadata.ashx?Dataset=HEALTH_LVNG&amp;Coords=[VAR].[TOBATBCT]&amp;ShowOnWeb=true&amp;Lang=en"/>
    <hyperlink ref="C163" r:id="rId8" display="http://stats.oecd.org/OECDStat_Metadata/ShowMetadata.ashx?Dataset=HEALTH_LVNG&amp;Coords=[COU].[DEU]&amp;ShowOnWeb=true&amp;Lang=en"/>
    <hyperlink ref="C168" r:id="rId9" display="http://stats.oecd.org/OECDStat_Metadata/ShowMetadata.ashx?Dataset=HEALTH_LVNG&amp;Coords=[COU].[ISR]&amp;ShowOnWeb=true&amp;Lang=en"/>
    <hyperlink ref="A52" r:id="rId10" tooltip="Click once to display linked information. Click and hold to select this cell." display="http://stats.oecd.org/OECDStat_Metadata/ShowMetadata.ashx?Dataset=SHA&amp;ShowOnWeb=true&amp;Lang=en"/>
    <hyperlink ref="A59" r:id="rId11" tooltip="Click once to display linked information. Click and hold to select this cell." display="http://stats.oecd.org/OECDStat_Metadata/ShowMetadata.ashx?Dataset=SHA&amp;Coords=[LOCATION].[AUS]&amp;ShowOnWeb=true&amp;Lang=en"/>
    <hyperlink ref="C59" r:id="rId12" tooltip="Click once to display linked information. Click and hold to select this cell." display="http://stats.oecd.org/OECDStat_Metadata/ShowMetadata.ashx?Dataset=SHA&amp;Coords=[HC].[HCTOT],[HF].[HF3],[HP].[HPTOT],[MEASURE].[PARCUR],[LOCATION].[AUS]&amp;ShowOnWeb=true"/>
    <hyperlink ref="A60" r:id="rId13" tooltip="Click once to display linked information. Click and hold to select this cell." display="http://stats.oecd.org/OECDStat_Metadata/ShowMetadata.ashx?Dataset=SHA&amp;Coords=[LOCATION].[AUT]&amp;ShowOnWeb=true&amp;Lang=en"/>
    <hyperlink ref="C60" r:id="rId14" tooltip="Click once to display linked information. Click and hold to select this cell." display="http://stats.oecd.org/OECDStat_Metadata/ShowMetadata.ashx?Dataset=SHA&amp;Coords=[HC].[HCTOT],[HF].[HF3],[HP].[HPTOT],[MEASURE].[PARCUR],[LOCATION].[AUT]&amp;ShowOnWeb=true"/>
    <hyperlink ref="A61" r:id="rId15" tooltip="Click once to display linked information. Click and hold to select this cell." display="http://stats.oecd.org/OECDStat_Metadata/ShowMetadata.ashx?Dataset=SHA&amp;Coords=[LOCATION].[BEL]&amp;ShowOnWeb=true&amp;Lang=en"/>
    <hyperlink ref="C61" r:id="rId16" tooltip="Click once to display linked information. Click and hold to select this cell." display="http://stats.oecd.org/OECDStat_Metadata/ShowMetadata.ashx?Dataset=SHA&amp;Coords=[HC].[HCTOT],[HF].[HF3],[HP].[HPTOT],[MEASURE].[PARCUR],[LOCATION].[BEL]&amp;ShowOnWeb=true"/>
    <hyperlink ref="A62" r:id="rId17" tooltip="Click once to display linked information. Click and hold to select this cell." display="http://stats.oecd.org/OECDStat_Metadata/ShowMetadata.ashx?Dataset=SHA&amp;Coords=[LOCATION].[CAN]&amp;ShowOnWeb=true&amp;Lang=en"/>
    <hyperlink ref="C62" r:id="rId18" tooltip="Click once to display linked information. Click and hold to select this cell." display="http://stats.oecd.org/OECDStat_Metadata/ShowMetadata.ashx?Dataset=SHA&amp;Coords=[HC].[HCTOT],[HF].[HF3],[HP].[HPTOT],[MEASURE].[PARCUR],[LOCATION].[CAN]&amp;ShowOnWeb=true"/>
    <hyperlink ref="A63" r:id="rId19" tooltip="Click once to display linked information. Click and hold to select this cell." display="http://stats.oecd.org/OECDStat_Metadata/ShowMetadata.ashx?Dataset=SHA&amp;Coords=[LOCATION].[CHL]&amp;ShowOnWeb=true&amp;Lang=en"/>
    <hyperlink ref="C63" r:id="rId20" tooltip="Click once to display linked information. Click and hold to select this cell." display="http://stats.oecd.org/OECDStat_Metadata/ShowMetadata.ashx?Dataset=SHA&amp;Coords=[HC].[HCTOT],[HF].[HF3],[HP].[HPTOT],[MEASURE].[PARCUR],[LOCATION].[CHL]&amp;ShowOnWeb=true"/>
    <hyperlink ref="A64" r:id="rId21" tooltip="Click once to display linked information. Click and hold to select this cell." display="http://stats.oecd.org/OECDStat_Metadata/ShowMetadata.ashx?Dataset=SHA&amp;Coords=[LOCATION].[CZE]&amp;ShowOnWeb=true&amp;Lang=en"/>
    <hyperlink ref="C64" r:id="rId22" tooltip="Click once to display linked information. Click and hold to select this cell." display="http://stats.oecd.org/OECDStat_Metadata/ShowMetadata.ashx?Dataset=SHA&amp;Coords=[HC].[HCTOT],[HF].[HF3],[HP].[HPTOT],[MEASURE].[PARCUR],[LOCATION].[CZE]&amp;ShowOnWeb=true"/>
    <hyperlink ref="A65" r:id="rId23" tooltip="Click once to display linked information. Click and hold to select this cell." display="http://stats.oecd.org/OECDStat_Metadata/ShowMetadata.ashx?Dataset=SHA&amp;Coords=[LOCATION].[DNK]&amp;ShowOnWeb=true&amp;Lang=en"/>
    <hyperlink ref="C65" r:id="rId24" tooltip="Click once to display linked information. Click and hold to select this cell." display="http://stats.oecd.org/OECDStat_Metadata/ShowMetadata.ashx?Dataset=SHA&amp;Coords=[HC].[HCTOT],[HF].[HF3],[HP].[HPTOT],[MEASURE].[PARCUR],[LOCATION].[DNK]&amp;ShowOnWeb=true"/>
    <hyperlink ref="A66" r:id="rId25" tooltip="Click once to display linked information. Click and hold to select this cell." display="http://stats.oecd.org/OECDStat_Metadata/ShowMetadata.ashx?Dataset=SHA&amp;Coords=[LOCATION].[EST]&amp;ShowOnWeb=true&amp;Lang=en"/>
    <hyperlink ref="C66" r:id="rId26" tooltip="Click once to display linked information. Click and hold to select this cell." display="http://stats.oecd.org/OECDStat_Metadata/ShowMetadata.ashx?Dataset=SHA&amp;Coords=[HC].[HCTOT],[HF].[HF3],[HP].[HPTOT],[MEASURE].[PARCUR],[LOCATION].[EST]&amp;ShowOnWeb=true"/>
    <hyperlink ref="A67" r:id="rId27" tooltip="Click once to display linked information. Click and hold to select this cell." display="http://stats.oecd.org/OECDStat_Metadata/ShowMetadata.ashx?Dataset=SHA&amp;Coords=[LOCATION].[FIN]&amp;ShowOnWeb=true&amp;Lang=en"/>
    <hyperlink ref="C67" r:id="rId28" tooltip="Click once to display linked information. Click and hold to select this cell." display="http://stats.oecd.org/OECDStat_Metadata/ShowMetadata.ashx?Dataset=SHA&amp;Coords=[HC].[HCTOT],[HF].[HF3],[HP].[HPTOT],[MEASURE].[PARCUR],[LOCATION].[FIN]&amp;ShowOnWeb=true"/>
    <hyperlink ref="A68" r:id="rId29" tooltip="Click once to display linked information. Click and hold to select this cell." display="http://stats.oecd.org/OECDStat_Metadata/ShowMetadata.ashx?Dataset=SHA&amp;Coords=[LOCATION].[FRA]&amp;ShowOnWeb=true&amp;Lang=en"/>
    <hyperlink ref="C68" r:id="rId30" tooltip="Click once to display linked information. Click and hold to select this cell." display="http://stats.oecd.org/OECDStat_Metadata/ShowMetadata.ashx?Dataset=SHA&amp;Coords=[HC].[HCTOT],[HF].[HF3],[HP].[HPTOT],[MEASURE].[PARCUR],[LOCATION].[FRA]&amp;ShowOnWeb=true"/>
    <hyperlink ref="A69" r:id="rId31" tooltip="Click once to display linked information. Click and hold to select this cell." display="http://stats.oecd.org/OECDStat_Metadata/ShowMetadata.ashx?Dataset=SHA&amp;Coords=[LOCATION].[DEU]&amp;ShowOnWeb=true&amp;Lang=en"/>
    <hyperlink ref="C69" r:id="rId32" tooltip="Click once to display linked information. Click and hold to select this cell." display="http://stats.oecd.org/OECDStat_Metadata/ShowMetadata.ashx?Dataset=SHA&amp;Coords=[HC].[HCTOT],[HF].[HF3],[HP].[HPTOT],[MEASURE].[PARCUR],[LOCATION].[DEU]&amp;ShowOnWeb=true"/>
    <hyperlink ref="A70" r:id="rId33" tooltip="Click once to display linked information. Click and hold to select this cell." display="http://stats.oecd.org/OECDStat_Metadata/ShowMetadata.ashx?Dataset=SHA&amp;Coords=[LOCATION].[GRC]&amp;ShowOnWeb=true&amp;Lang=en"/>
    <hyperlink ref="C70" r:id="rId34" tooltip="Click once to display linked information. Click and hold to select this cell." display="http://stats.oecd.org/OECDStat_Metadata/ShowMetadata.ashx?Dataset=SHA&amp;Coords=[HC].[HCTOT],[HF].[HF3],[HP].[HPTOT],[MEASURE].[PARCUR],[LOCATION].[GRC]&amp;ShowOnWeb=true"/>
    <hyperlink ref="A71" r:id="rId35" tooltip="Click once to display linked information. Click and hold to select this cell." display="http://stats.oecd.org/OECDStat_Metadata/ShowMetadata.ashx?Dataset=SHA&amp;Coords=[LOCATION].[HUN]&amp;ShowOnWeb=true&amp;Lang=en"/>
    <hyperlink ref="C71" r:id="rId36" tooltip="Click once to display linked information. Click and hold to select this cell." display="http://stats.oecd.org/OECDStat_Metadata/ShowMetadata.ashx?Dataset=SHA&amp;Coords=[HC].[HCTOT],[HF].[HF3],[HP].[HPTOT],[MEASURE].[PARCUR],[LOCATION].[HUN]&amp;ShowOnWeb=true"/>
    <hyperlink ref="A72" r:id="rId37" tooltip="Click once to display linked information. Click and hold to select this cell." display="http://stats.oecd.org/OECDStat_Metadata/ShowMetadata.ashx?Dataset=SHA&amp;Coords=[LOCATION].[ISL]&amp;ShowOnWeb=true&amp;Lang=en"/>
    <hyperlink ref="C72" r:id="rId38" tooltip="Click once to display linked information. Click and hold to select this cell." display="http://stats.oecd.org/OECDStat_Metadata/ShowMetadata.ashx?Dataset=SHA&amp;Coords=[HC].[HCTOT],[HF].[HF3],[HP].[HPTOT],[MEASURE].[PARCUR],[LOCATION].[ISL]&amp;ShowOnWeb=true"/>
    <hyperlink ref="A73" r:id="rId39" tooltip="Click once to display linked information. Click and hold to select this cell." display="http://stats.oecd.org/OECDStat_Metadata/ShowMetadata.ashx?Dataset=SHA&amp;Coords=[LOCATION].[IRL]&amp;ShowOnWeb=true&amp;Lang=en"/>
    <hyperlink ref="C73" r:id="rId40" tooltip="Click once to display linked information. Click and hold to select this cell." display="http://stats.oecd.org/OECDStat_Metadata/ShowMetadata.ashx?Dataset=SHA&amp;Coords=[HC].[HCTOT],[HF].[HF3],[HP].[HPTOT],[MEASURE].[PARCUR],[LOCATION].[IRL]&amp;ShowOnWeb=true"/>
    <hyperlink ref="A74" r:id="rId41" tooltip="Click once to display linked information. Click and hold to select this cell." display="http://stats.oecd.org/OECDStat_Metadata/ShowMetadata.ashx?Dataset=SHA&amp;Coords=[LOCATION].[ISR]&amp;ShowOnWeb=true&amp;Lang=en"/>
    <hyperlink ref="C74" r:id="rId42" tooltip="Click once to display linked information. Click and hold to select this cell." display="http://stats.oecd.org/OECDStat_Metadata/ShowMetadata.ashx?Dataset=SHA&amp;Coords=[HC].[HCTOT],[HF].[HF3],[HP].[HPTOT],[MEASURE].[PARCUR],[LOCATION].[ISR]&amp;ShowOnWeb=true"/>
    <hyperlink ref="A75" r:id="rId43" tooltip="Click once to display linked information. Click and hold to select this cell." display="http://stats.oecd.org/OECDStat_Metadata/ShowMetadata.ashx?Dataset=SHA&amp;Coords=[LOCATION].[ITA]&amp;ShowOnWeb=true&amp;Lang=en"/>
    <hyperlink ref="C75" r:id="rId44" tooltip="Click once to display linked information. Click and hold to select this cell." display="http://stats.oecd.org/OECDStat_Metadata/ShowMetadata.ashx?Dataset=SHA&amp;Coords=[HC].[HCTOT],[HF].[HF3],[HP].[HPTOT],[MEASURE].[PARCUR],[LOCATION].[ITA]&amp;ShowOnWeb=true"/>
    <hyperlink ref="A76" r:id="rId45" tooltip="Click once to display linked information. Click and hold to select this cell." display="http://stats.oecd.org/OECDStat_Metadata/ShowMetadata.ashx?Dataset=SHA&amp;Coords=[LOCATION].[JPN]&amp;ShowOnWeb=true&amp;Lang=en"/>
    <hyperlink ref="C76" r:id="rId46" tooltip="Click once to display linked information. Click and hold to select this cell." display="http://stats.oecd.org/OECDStat_Metadata/ShowMetadata.ashx?Dataset=SHA&amp;Coords=[HC].[HCTOT],[HF].[HF3],[HP].[HPTOT],[MEASURE].[PARCUR],[LOCATION].[JPN]&amp;ShowOnWeb=true"/>
    <hyperlink ref="A77" r:id="rId47" tooltip="Click once to display linked information. Click and hold to select this cell." display="http://stats.oecd.org/OECDStat_Metadata/ShowMetadata.ashx?Dataset=SHA&amp;Coords=[LOCATION].[KOR]&amp;ShowOnWeb=true&amp;Lang=en"/>
    <hyperlink ref="C77" r:id="rId48" tooltip="Click once to display linked information. Click and hold to select this cell." display="http://stats.oecd.org/OECDStat_Metadata/ShowMetadata.ashx?Dataset=SHA&amp;Coords=[HC].[HCTOT],[HF].[HF3],[HP].[HPTOT],[MEASURE].[PARCUR],[LOCATION].[KOR]&amp;ShowOnWeb=true"/>
    <hyperlink ref="A78" r:id="rId49" tooltip="Click once to display linked information. Click and hold to select this cell." display="http://stats.oecd.org/OECDStat_Metadata/ShowMetadata.ashx?Dataset=SHA&amp;Coords=[LOCATION].[LVA]&amp;ShowOnWeb=true&amp;Lang=en"/>
    <hyperlink ref="C78" r:id="rId50" tooltip="Click once to display linked information. Click and hold to select this cell." display="http://stats.oecd.org/OECDStat_Metadata/ShowMetadata.ashx?Dataset=SHA&amp;Coords=[HC].[HCTOT],[HF].[HF3],[HP].[HPTOT],[MEASURE].[PARCUR],[LOCATION].[LVA]&amp;ShowOnWeb=true"/>
    <hyperlink ref="A79" r:id="rId51" tooltip="Click once to display linked information. Click and hold to select this cell." display="http://stats.oecd.org/OECDStat_Metadata/ShowMetadata.ashx?Dataset=SHA&amp;Coords=[LOCATION].[LUX]&amp;ShowOnWeb=true&amp;Lang=en"/>
    <hyperlink ref="C79" r:id="rId52" tooltip="Click once to display linked information. Click and hold to select this cell." display="http://stats.oecd.org/OECDStat_Metadata/ShowMetadata.ashx?Dataset=SHA&amp;Coords=[HC].[HCTOT],[HF].[HF3],[HP].[HPTOT],[MEASURE].[PARCUR],[LOCATION].[LUX]&amp;ShowOnWeb=true"/>
    <hyperlink ref="A80" r:id="rId53" tooltip="Click once to display linked information. Click and hold to select this cell." display="http://stats.oecd.org/OECDStat_Metadata/ShowMetadata.ashx?Dataset=SHA&amp;Coords=[LOCATION].[MEX]&amp;ShowOnWeb=true&amp;Lang=en"/>
    <hyperlink ref="C80" r:id="rId54" tooltip="Click once to display linked information. Click and hold to select this cell." display="http://stats.oecd.org/OECDStat_Metadata/ShowMetadata.ashx?Dataset=SHA&amp;Coords=[HC].[HCTOT],[HF].[HF3],[HP].[HPTOT],[MEASURE].[PARCUR],[LOCATION].[MEX]&amp;ShowOnWeb=true"/>
    <hyperlink ref="A81" r:id="rId55" tooltip="Click once to display linked information. Click and hold to select this cell." display="http://stats.oecd.org/OECDStat_Metadata/ShowMetadata.ashx?Dataset=SHA&amp;Coords=[LOCATION].[NLD]&amp;ShowOnWeb=true&amp;Lang=en"/>
    <hyperlink ref="C81" r:id="rId56" tooltip="Click once to display linked information. Click and hold to select this cell." display="http://stats.oecd.org/OECDStat_Metadata/ShowMetadata.ashx?Dataset=SHA&amp;Coords=[HC].[HCTOT],[HF].[HF3],[HP].[HPTOT],[MEASURE].[PARCUR],[LOCATION].[NLD]&amp;ShowOnWeb=true"/>
    <hyperlink ref="A82" r:id="rId57" tooltip="Click once to display linked information. Click and hold to select this cell." display="http://stats.oecd.org/OECDStat_Metadata/ShowMetadata.ashx?Dataset=SHA&amp;Coords=[LOCATION].[NZL]&amp;ShowOnWeb=true&amp;Lang=en"/>
    <hyperlink ref="C82" r:id="rId58" tooltip="Click once to display linked information. Click and hold to select this cell." display="http://stats.oecd.org/OECDStat_Metadata/ShowMetadata.ashx?Dataset=SHA&amp;Coords=[HC].[HCTOT],[HF].[HF3],[HP].[HPTOT],[MEASURE].[PARCUR],[LOCATION].[NZL]&amp;ShowOnWeb=true"/>
    <hyperlink ref="A83" r:id="rId59" tooltip="Click once to display linked information. Click and hold to select this cell." display="http://stats.oecd.org/OECDStat_Metadata/ShowMetadata.ashx?Dataset=SHA&amp;Coords=[LOCATION].[NOR]&amp;ShowOnWeb=true&amp;Lang=en"/>
    <hyperlink ref="C83" r:id="rId60" tooltip="Click once to display linked information. Click and hold to select this cell." display="http://stats.oecd.org/OECDStat_Metadata/ShowMetadata.ashx?Dataset=SHA&amp;Coords=[HC].[HCTOT],[HF].[HF3],[HP].[HPTOT],[MEASURE].[PARCUR],[LOCATION].[NOR]&amp;ShowOnWeb=true"/>
    <hyperlink ref="A84" r:id="rId61" tooltip="Click once to display linked information. Click and hold to select this cell." display="http://stats.oecd.org/OECDStat_Metadata/ShowMetadata.ashx?Dataset=SHA&amp;Coords=[LOCATION].[POL]&amp;ShowOnWeb=true&amp;Lang=en"/>
    <hyperlink ref="C84" r:id="rId62" tooltip="Click once to display linked information. Click and hold to select this cell." display="http://stats.oecd.org/OECDStat_Metadata/ShowMetadata.ashx?Dataset=SHA&amp;Coords=[HC].[HCTOT],[HF].[HF3],[HP].[HPTOT],[MEASURE].[PARCUR],[LOCATION].[POL]&amp;ShowOnWeb=true"/>
    <hyperlink ref="A85" r:id="rId63" tooltip="Click once to display linked information. Click and hold to select this cell." display="http://stats.oecd.org/OECDStat_Metadata/ShowMetadata.ashx?Dataset=SHA&amp;Coords=[LOCATION].[PRT]&amp;ShowOnWeb=true&amp;Lang=en"/>
    <hyperlink ref="C85" r:id="rId64" tooltip="Click once to display linked information. Click and hold to select this cell." display="http://stats.oecd.org/OECDStat_Metadata/ShowMetadata.ashx?Dataset=SHA&amp;Coords=[HC].[HCTOT],[HF].[HF3],[HP].[HPTOT],[MEASURE].[PARCUR],[LOCATION].[PRT]&amp;ShowOnWeb=true"/>
    <hyperlink ref="A86" r:id="rId65" tooltip="Click once to display linked information. Click and hold to select this cell." display="http://stats.oecd.org/OECDStat_Metadata/ShowMetadata.ashx?Dataset=SHA&amp;Coords=[LOCATION].[SVK]&amp;ShowOnWeb=true&amp;Lang=en"/>
    <hyperlink ref="C86" r:id="rId66" tooltip="Click once to display linked information. Click and hold to select this cell." display="http://stats.oecd.org/OECDStat_Metadata/ShowMetadata.ashx?Dataset=SHA&amp;Coords=[HC].[HCTOT],[HF].[HF3],[HP].[HPTOT],[MEASURE].[PARCUR],[LOCATION].[SVK]&amp;ShowOnWeb=true"/>
    <hyperlink ref="A87" r:id="rId67" tooltip="Click once to display linked information. Click and hold to select this cell." display="http://stats.oecd.org/OECDStat_Metadata/ShowMetadata.ashx?Dataset=SHA&amp;Coords=[LOCATION].[SVN]&amp;ShowOnWeb=true&amp;Lang=en"/>
    <hyperlink ref="C87" r:id="rId68" tooltip="Click once to display linked information. Click and hold to select this cell." display="http://stats.oecd.org/OECDStat_Metadata/ShowMetadata.ashx?Dataset=SHA&amp;Coords=[HC].[HCTOT],[HF].[HF3],[HP].[HPTOT],[MEASURE].[PARCUR],[LOCATION].[SVN]&amp;ShowOnWeb=true"/>
    <hyperlink ref="A88" r:id="rId69" tooltip="Click once to display linked information. Click and hold to select this cell." display="http://stats.oecd.org/OECDStat_Metadata/ShowMetadata.ashx?Dataset=SHA&amp;Coords=[LOCATION].[ESP]&amp;ShowOnWeb=true&amp;Lang=en"/>
    <hyperlink ref="C88" r:id="rId70" tooltip="Click once to display linked information. Click and hold to select this cell." display="http://stats.oecd.org/OECDStat_Metadata/ShowMetadata.ashx?Dataset=SHA&amp;Coords=[HC].[HCTOT],[HF].[HF3],[HP].[HPTOT],[MEASURE].[PARCUR],[LOCATION].[ESP]&amp;ShowOnWeb=true"/>
    <hyperlink ref="A89" r:id="rId71" tooltip="Click once to display linked information. Click and hold to select this cell." display="http://stats.oecd.org/OECDStat_Metadata/ShowMetadata.ashx?Dataset=SHA&amp;Coords=[LOCATION].[SWE]&amp;ShowOnWeb=true&amp;Lang=en"/>
    <hyperlink ref="C89" r:id="rId72" tooltip="Click once to display linked information. Click and hold to select this cell." display="http://stats.oecd.org/OECDStat_Metadata/ShowMetadata.ashx?Dataset=SHA&amp;Coords=[HC].[HCTOT],[HF].[HF3],[HP].[HPTOT],[MEASURE].[PARCUR],[LOCATION].[SWE]&amp;ShowOnWeb=true"/>
    <hyperlink ref="A90" r:id="rId73" tooltip="Click once to display linked information. Click and hold to select this cell." display="http://stats.oecd.org/OECDStat_Metadata/ShowMetadata.ashx?Dataset=SHA&amp;Coords=[LOCATION].[CHE]&amp;ShowOnWeb=true&amp;Lang=en"/>
    <hyperlink ref="C90" r:id="rId74" tooltip="Click once to display linked information. Click and hold to select this cell." display="http://stats.oecd.org/OECDStat_Metadata/ShowMetadata.ashx?Dataset=SHA&amp;Coords=[HC].[HCTOT],[HF].[HF3],[HP].[HPTOT],[MEASURE].[PARCUR],[LOCATION].[CHE]&amp;ShowOnWeb=true"/>
    <hyperlink ref="A91" r:id="rId75" tooltip="Click once to display linked information. Click and hold to select this cell." display="http://stats.oecd.org/OECDStat_Metadata/ShowMetadata.ashx?Dataset=SHA&amp;Coords=[LOCATION].[TUR]&amp;ShowOnWeb=true&amp;Lang=en"/>
    <hyperlink ref="C91" r:id="rId76" tooltip="Click once to display linked information. Click and hold to select this cell." display="http://stats.oecd.org/OECDStat_Metadata/ShowMetadata.ashx?Dataset=SHA&amp;Coords=[HC].[HCTOT],[HF].[HF3],[HP].[HPTOT],[MEASURE].[PARCUR],[LOCATION].[TUR]&amp;ShowOnWeb=true"/>
    <hyperlink ref="A92" r:id="rId77" tooltip="Click once to display linked information. Click and hold to select this cell." display="http://stats.oecd.org/OECDStat_Metadata/ShowMetadata.ashx?Dataset=SHA&amp;Coords=[LOCATION].[GBR]&amp;ShowOnWeb=true&amp;Lang=en"/>
    <hyperlink ref="C92" r:id="rId78" tooltip="Click once to display linked information. Click and hold to select this cell." display="http://stats.oecd.org/OECDStat_Metadata/ShowMetadata.ashx?Dataset=SHA&amp;Coords=[HC].[HCTOT],[HF].[HF3],[HP].[HPTOT],[MEASURE].[PARCUR],[LOCATION].[GBR]&amp;ShowOnWeb=true"/>
    <hyperlink ref="A93" r:id="rId79" tooltip="Click once to display linked information. Click and hold to select this cell." display="http://stats.oecd.org/OECDStat_Metadata/ShowMetadata.ashx?Dataset=SHA&amp;Coords=[LOCATION].[USA]&amp;ShowOnWeb=true&amp;Lang=en"/>
    <hyperlink ref="C93" r:id="rId80" tooltip="Click once to display linked information. Click and hold to select this cell." display="http://stats.oecd.org/OECDStat_Metadata/ShowMetadata.ashx?Dataset=SHA&amp;Coords=[HC].[HCTOT],[HF].[HF3],[HP].[HPTOT],[MEASURE].[PARCUR],[LOCATION].[USA]&amp;ShowOnWeb=true"/>
    <hyperlink ref="A97" r:id="rId81" tooltip="Click once to display linked information. Click and hold to select this cell." display="http://stats.oecd.org/"/>
    <hyperlink ref="A1" r:id="rId82" tooltip="Click once to display linked information. Click and hold to select this cell." display="http://stats.oecd.org/OECDStat_Metadata/ShowMetadata.ashx?Dataset=SHA&amp;ShowOnWeb=true&amp;Lang=en"/>
    <hyperlink ref="A8" r:id="rId83" tooltip="Click once to display linked information. Click and hold to select this cell." display="http://stats.oecd.org/OECDStat_Metadata/ShowMetadata.ashx?Dataset=SHA&amp;Coords=[LOCATION].[AUS]&amp;ShowOnWeb=true&amp;Lang=en"/>
    <hyperlink ref="C8" r:id="rId84" tooltip="Click once to display linked information. Click and hold to select this cell." display="http://stats.oecd.org/OECDStat_Metadata/ShowMetadata.ashx?Dataset=SHA&amp;Coords=[HC].[HCTOT],[HF].[HFTOT],[HP].[HPTOT],[MEASURE].[PARPIB],[LOCATION].[AUS]&amp;ShowOnWeb=true"/>
    <hyperlink ref="R8" r:id="rId85" tooltip="Click once to display linked information. Click and hold to select this cell." display="http://stats.oecd.org/OECDStat_Metadata/ShowMetadata.ashx?Dataset=SHA&amp;Coords=[HC].[HCTOT],[HF].[HFTOT],[HP].[HPTOT],[MEASURE].[PARPIB],[LOCATION].[AUS],[TIME].[2014]&amp;ShowOnWeb=true"/>
    <hyperlink ref="S8" r:id="rId86" tooltip="Click once to display linked information. Click and hold to select this cell." display="http://stats.oecd.org/OECDStat_Metadata/ShowMetadata.ashx?Dataset=SHA&amp;Coords=[HC].[HCTOT],[HF].[HFTOT],[HP].[HPTOT],[MEASURE].[PARPIB],[LOCATION].[AUS],[TIME].[2015]&amp;ShowOnWeb=true"/>
    <hyperlink ref="A9" r:id="rId87" tooltip="Click once to display linked information. Click and hold to select this cell." display="http://stats.oecd.org/OECDStat_Metadata/ShowMetadata.ashx?Dataset=SHA&amp;Coords=[LOCATION].[AUT]&amp;ShowOnWeb=true&amp;Lang=en"/>
    <hyperlink ref="C9" r:id="rId88" tooltip="Click once to display linked information. Click and hold to select this cell." display="http://stats.oecd.org/OECDStat_Metadata/ShowMetadata.ashx?Dataset=SHA&amp;Coords=[HC].[HCTOT],[HF].[HFTOT],[HP].[HPTOT],[MEASURE].[PARPIB],[LOCATION].[AUT]&amp;ShowOnWeb=true"/>
    <hyperlink ref="S9" r:id="rId89" tooltip="Click once to display linked information. Click and hold to select this cell." display="http://stats.oecd.org/OECDStat_Metadata/ShowMetadata.ashx?Dataset=SHA&amp;Coords=[HC].[HCTOT],[HF].[HFTOT],[HP].[HPTOT],[MEASURE].[PARPIB],[LOCATION].[AUT],[TIME].[2015]&amp;ShowOnWeb=true"/>
    <hyperlink ref="A10" r:id="rId90" tooltip="Click once to display linked information. Click and hold to select this cell." display="http://stats.oecd.org/OECDStat_Metadata/ShowMetadata.ashx?Dataset=SHA&amp;Coords=[LOCATION].[BEL]&amp;ShowOnWeb=true&amp;Lang=en"/>
    <hyperlink ref="C10" r:id="rId91" tooltip="Click once to display linked information. Click and hold to select this cell." display="http://stats.oecd.org/OECDStat_Metadata/ShowMetadata.ashx?Dataset=SHA&amp;Coords=[HC].[HCTOT],[HF].[HFTOT],[HP].[HPTOT],[MEASURE].[PARPIB],[LOCATION].[BEL]&amp;ShowOnWeb=true"/>
    <hyperlink ref="S10" r:id="rId92" tooltip="Click once to display linked information. Click and hold to select this cell." display="http://stats.oecd.org/OECDStat_Metadata/ShowMetadata.ashx?Dataset=SHA&amp;Coords=[HC].[HCTOT],[HF].[HFTOT],[HP].[HPTOT],[MEASURE].[PARPIB],[LOCATION].[BEL],[TIME].[2015]&amp;ShowOnWeb=true"/>
    <hyperlink ref="A11" r:id="rId93" tooltip="Click once to display linked information. Click and hold to select this cell." display="http://stats.oecd.org/OECDStat_Metadata/ShowMetadata.ashx?Dataset=SHA&amp;Coords=[LOCATION].[CAN]&amp;ShowOnWeb=true&amp;Lang=en"/>
    <hyperlink ref="C11" r:id="rId94" tooltip="Click once to display linked information. Click and hold to select this cell." display="http://stats.oecd.org/OECDStat_Metadata/ShowMetadata.ashx?Dataset=SHA&amp;Coords=[HC].[HCTOT],[HF].[HFTOT],[HP].[HPTOT],[MEASURE].[PARPIB],[LOCATION].[CAN]&amp;ShowOnWeb=true"/>
    <hyperlink ref="A12" r:id="rId95" tooltip="Click once to display linked information. Click and hold to select this cell." display="http://stats.oecd.org/OECDStat_Metadata/ShowMetadata.ashx?Dataset=SHA&amp;Coords=[LOCATION].[CHL]&amp;ShowOnWeb=true&amp;Lang=en"/>
    <hyperlink ref="C12" r:id="rId96" tooltip="Click once to display linked information. Click and hold to select this cell." display="http://stats.oecd.org/OECDStat_Metadata/ShowMetadata.ashx?Dataset=SHA&amp;Coords=[HC].[HCTOT],[HF].[HFTOT],[HP].[HPTOT],[MEASURE].[PARPIB],[LOCATION].[CHL]&amp;ShowOnWeb=true"/>
    <hyperlink ref="A13" r:id="rId97" tooltip="Click once to display linked information. Click and hold to select this cell." display="http://stats.oecd.org/OECDStat_Metadata/ShowMetadata.ashx?Dataset=SHA&amp;Coords=[LOCATION].[CZE]&amp;ShowOnWeb=true&amp;Lang=en"/>
    <hyperlink ref="C13" r:id="rId98" tooltip="Click once to display linked information. Click and hold to select this cell." display="http://stats.oecd.org/OECDStat_Metadata/ShowMetadata.ashx?Dataset=SHA&amp;Coords=[HC].[HCTOT],[HF].[HFTOT],[HP].[HPTOT],[MEASURE].[PARPIB],[LOCATION].[CZE]&amp;ShowOnWeb=true"/>
    <hyperlink ref="S13" r:id="rId99" tooltip="Click once to display linked information. Click and hold to select this cell." display="http://stats.oecd.org/OECDStat_Metadata/ShowMetadata.ashx?Dataset=SHA&amp;Coords=[HC].[HCTOT],[HF].[HFTOT],[HP].[HPTOT],[MEASURE].[PARPIB],[LOCATION].[CZE],[TIME].[2015]&amp;ShowOnWeb=true"/>
    <hyperlink ref="A14" r:id="rId100" tooltip="Click once to display linked information. Click and hold to select this cell." display="http://stats.oecd.org/OECDStat_Metadata/ShowMetadata.ashx?Dataset=SHA&amp;Coords=[LOCATION].[DNK]&amp;ShowOnWeb=true&amp;Lang=en"/>
    <hyperlink ref="C14" r:id="rId101" tooltip="Click once to display linked information. Click and hold to select this cell." display="http://stats.oecd.org/OECDStat_Metadata/ShowMetadata.ashx?Dataset=SHA&amp;Coords=[HC].[HCTOT],[HF].[HFTOT],[HP].[HPTOT],[MEASURE].[PARPIB],[LOCATION].[DNK]&amp;ShowOnWeb=true"/>
    <hyperlink ref="S14" r:id="rId102" tooltip="Click once to display linked information. Click and hold to select this cell." display="http://stats.oecd.org/OECDStat_Metadata/ShowMetadata.ashx?Dataset=SHA&amp;Coords=[HC].[HCTOT],[HF].[HFTOT],[HP].[HPTOT],[MEASURE].[PARPIB],[LOCATION].[DNK],[TIME].[2015]&amp;ShowOnWeb=true"/>
    <hyperlink ref="A15" r:id="rId103" tooltip="Click once to display linked information. Click and hold to select this cell." display="http://stats.oecd.org/OECDStat_Metadata/ShowMetadata.ashx?Dataset=SHA&amp;Coords=[LOCATION].[EST]&amp;ShowOnWeb=true&amp;Lang=en"/>
    <hyperlink ref="C15" r:id="rId104" tooltip="Click once to display linked information. Click and hold to select this cell." display="http://stats.oecd.org/OECDStat_Metadata/ShowMetadata.ashx?Dataset=SHA&amp;Coords=[HC].[HCTOT],[HF].[HFTOT],[HP].[HPTOT],[MEASURE].[PARPIB],[LOCATION].[EST]&amp;ShowOnWeb=true"/>
    <hyperlink ref="A16" r:id="rId105" tooltip="Click once to display linked information. Click and hold to select this cell." display="http://stats.oecd.org/OECDStat_Metadata/ShowMetadata.ashx?Dataset=SHA&amp;Coords=[LOCATION].[FIN]&amp;ShowOnWeb=true&amp;Lang=en"/>
    <hyperlink ref="C16" r:id="rId106" tooltip="Click once to display linked information. Click and hold to select this cell." display="http://stats.oecd.org/OECDStat_Metadata/ShowMetadata.ashx?Dataset=SHA&amp;Coords=[HC].[HCTOT],[HF].[HFTOT],[HP].[HPTOT],[MEASURE].[PARPIB],[LOCATION].[FIN]&amp;ShowOnWeb=true"/>
    <hyperlink ref="A17" r:id="rId107" tooltip="Click once to display linked information. Click and hold to select this cell." display="http://stats.oecd.org/OECDStat_Metadata/ShowMetadata.ashx?Dataset=SHA&amp;Coords=[LOCATION].[FRA]&amp;ShowOnWeb=true&amp;Lang=en"/>
    <hyperlink ref="C17" r:id="rId108" tooltip="Click once to display linked information. Click and hold to select this cell." display="http://stats.oecd.org/OECDStat_Metadata/ShowMetadata.ashx?Dataset=SHA&amp;Coords=[HC].[HCTOT],[HF].[HFTOT],[HP].[HPTOT],[MEASURE].[PARPIB],[LOCATION].[FRA]&amp;ShowOnWeb=true"/>
    <hyperlink ref="S17" r:id="rId109" tooltip="Click once to display linked information. Click and hold to select this cell." display="http://stats.oecd.org/OECDStat_Metadata/ShowMetadata.ashx?Dataset=SHA&amp;Coords=[HC].[HCTOT],[HF].[HFTOT],[HP].[HPTOT],[MEASURE].[PARPIB],[LOCATION].[FRA],[TIME].[2015]&amp;ShowOnWeb=true"/>
    <hyperlink ref="A18" r:id="rId110" tooltip="Click once to display linked information. Click and hold to select this cell." display="http://stats.oecd.org/OECDStat_Metadata/ShowMetadata.ashx?Dataset=SHA&amp;Coords=[LOCATION].[DEU]&amp;ShowOnWeb=true&amp;Lang=en"/>
    <hyperlink ref="C18" r:id="rId111" tooltip="Click once to display linked information. Click and hold to select this cell." display="http://stats.oecd.org/OECDStat_Metadata/ShowMetadata.ashx?Dataset=SHA&amp;Coords=[HC].[HCTOT],[HF].[HFTOT],[HP].[HPTOT],[MEASURE].[PARPIB],[LOCATION].[DEU]&amp;ShowOnWeb=true"/>
    <hyperlink ref="A19" r:id="rId112" tooltip="Click once to display linked information. Click and hold to select this cell." display="http://stats.oecd.org/OECDStat_Metadata/ShowMetadata.ashx?Dataset=SHA&amp;Coords=[LOCATION].[GRC]&amp;ShowOnWeb=true&amp;Lang=en"/>
    <hyperlink ref="C19" r:id="rId113" tooltip="Click once to display linked information. Click and hold to select this cell." display="http://stats.oecd.org/OECDStat_Metadata/ShowMetadata.ashx?Dataset=SHA&amp;Coords=[HC].[HCTOT],[HF].[HFTOT],[HP].[HPTOT],[MEASURE].[PARPIB],[LOCATION].[GRC]&amp;ShowOnWeb=true"/>
    <hyperlink ref="S19" r:id="rId114" tooltip="Click once to display linked information. Click and hold to select this cell." display="http://stats.oecd.org/OECDStat_Metadata/ShowMetadata.ashx?Dataset=SHA&amp;Coords=[HC].[HCTOT],[HF].[HFTOT],[HP].[HPTOT],[MEASURE].[PARPIB],[LOCATION].[GRC],[TIME].[2015]&amp;ShowOnWeb=true"/>
    <hyperlink ref="A20" r:id="rId115" tooltip="Click once to display linked information. Click and hold to select this cell." display="http://stats.oecd.org/OECDStat_Metadata/ShowMetadata.ashx?Dataset=SHA&amp;Coords=[LOCATION].[HUN]&amp;ShowOnWeb=true&amp;Lang=en"/>
    <hyperlink ref="C20" r:id="rId116" tooltip="Click once to display linked information. Click and hold to select this cell." display="http://stats.oecd.org/OECDStat_Metadata/ShowMetadata.ashx?Dataset=SHA&amp;Coords=[HC].[HCTOT],[HF].[HFTOT],[HP].[HPTOT],[MEASURE].[PARPIB],[LOCATION].[HUN]&amp;ShowOnWeb=true"/>
    <hyperlink ref="S20" r:id="rId117" tooltip="Click once to display linked information. Click and hold to select this cell." display="http://stats.oecd.org/OECDStat_Metadata/ShowMetadata.ashx?Dataset=SHA&amp;Coords=[HC].[HCTOT],[HF].[HFTOT],[HP].[HPTOT],[MEASURE].[PARPIB],[LOCATION].[HUN],[TIME].[2015]&amp;ShowOnWeb=true"/>
    <hyperlink ref="A21" r:id="rId118" tooltip="Click once to display linked information. Click and hold to select this cell." display="http://stats.oecd.org/OECDStat_Metadata/ShowMetadata.ashx?Dataset=SHA&amp;Coords=[LOCATION].[ISL]&amp;ShowOnWeb=true&amp;Lang=en"/>
    <hyperlink ref="C21" r:id="rId119" tooltip="Click once to display linked information. Click and hold to select this cell." display="http://stats.oecd.org/OECDStat_Metadata/ShowMetadata.ashx?Dataset=SHA&amp;Coords=[HC].[HCTOT],[HF].[HFTOT],[HP].[HPTOT],[MEASURE].[PARPIB],[LOCATION].[ISL]&amp;ShowOnWeb=true"/>
    <hyperlink ref="A22" r:id="rId120" tooltip="Click once to display linked information. Click and hold to select this cell." display="http://stats.oecd.org/OECDStat_Metadata/ShowMetadata.ashx?Dataset=SHA&amp;Coords=[LOCATION].[IRL]&amp;ShowOnWeb=true&amp;Lang=en"/>
    <hyperlink ref="C22" r:id="rId121" tooltip="Click once to display linked information. Click and hold to select this cell." display="http://stats.oecd.org/OECDStat_Metadata/ShowMetadata.ashx?Dataset=SHA&amp;Coords=[HC].[HCTOT],[HF].[HFTOT],[HP].[HPTOT],[MEASURE].[PARPIB],[LOCATION].[IRL]&amp;ShowOnWeb=true"/>
    <hyperlink ref="S22" r:id="rId122" tooltip="Click once to display linked information. Click and hold to select this cell." display="http://stats.oecd.org/OECDStat_Metadata/ShowMetadata.ashx?Dataset=SHA&amp;Coords=[HC].[HCTOT],[HF].[HFTOT],[HP].[HPTOT],[MEASURE].[PARPIB],[LOCATION].[IRL],[TIME].[2015]&amp;ShowOnWeb=true"/>
    <hyperlink ref="A23" r:id="rId123" tooltip="Click once to display linked information. Click and hold to select this cell." display="http://stats.oecd.org/OECDStat_Metadata/ShowMetadata.ashx?Dataset=SHA&amp;Coords=[LOCATION].[ISR]&amp;ShowOnWeb=true&amp;Lang=en"/>
    <hyperlink ref="C23" r:id="rId124" tooltip="Click once to display linked information. Click and hold to select this cell." display="http://stats.oecd.org/OECDStat_Metadata/ShowMetadata.ashx?Dataset=SHA&amp;Coords=[HC].[HCTOT],[HF].[HFTOT],[HP].[HPTOT],[MEASURE].[PARPIB],[LOCATION].[ISR]&amp;ShowOnWeb=true"/>
    <hyperlink ref="S23" r:id="rId125" tooltip="Click once to display linked information. Click and hold to select this cell." display="http://stats.oecd.org/OECDStat_Metadata/ShowMetadata.ashx?Dataset=SHA&amp;Coords=[HC].[HCTOT],[HF].[HFTOT],[HP].[HPTOT],[MEASURE].[PARPIB],[LOCATION].[ISR],[TIME].[2015]&amp;ShowOnWeb=true"/>
    <hyperlink ref="A24" r:id="rId126" tooltip="Click once to display linked information. Click and hold to select this cell." display="http://stats.oecd.org/OECDStat_Metadata/ShowMetadata.ashx?Dataset=SHA&amp;Coords=[LOCATION].[ITA]&amp;ShowOnWeb=true&amp;Lang=en"/>
    <hyperlink ref="C24" r:id="rId127" tooltip="Click once to display linked information. Click and hold to select this cell." display="http://stats.oecd.org/OECDStat_Metadata/ShowMetadata.ashx?Dataset=SHA&amp;Coords=[HC].[HCTOT],[HF].[HFTOT],[HP].[HPTOT],[MEASURE].[PARPIB],[LOCATION].[ITA]&amp;ShowOnWeb=true"/>
    <hyperlink ref="S24" r:id="rId128" tooltip="Click once to display linked information. Click and hold to select this cell." display="http://stats.oecd.org/OECDStat_Metadata/ShowMetadata.ashx?Dataset=SHA&amp;Coords=[HC].[HCTOT],[HF].[HFTOT],[HP].[HPTOT],[MEASURE].[PARPIB],[LOCATION].[ITA],[TIME].[2015]&amp;ShowOnWeb=true"/>
    <hyperlink ref="A25" r:id="rId129" tooltip="Click once to display linked information. Click and hold to select this cell." display="http://stats.oecd.org/OECDStat_Metadata/ShowMetadata.ashx?Dataset=SHA&amp;Coords=[LOCATION].[JPN]&amp;ShowOnWeb=true&amp;Lang=en"/>
    <hyperlink ref="C25" r:id="rId130" tooltip="Click once to display linked information. Click and hold to select this cell." display="http://stats.oecd.org/OECDStat_Metadata/ShowMetadata.ashx?Dataset=SHA&amp;Coords=[HC].[HCTOT],[HF].[HFTOT],[HP].[HPTOT],[MEASURE].[PARPIB],[LOCATION].[JPN]&amp;ShowOnWeb=true"/>
    <hyperlink ref="S25" r:id="rId131" tooltip="Click once to display linked information. Click and hold to select this cell." display="http://stats.oecd.org/OECDStat_Metadata/ShowMetadata.ashx?Dataset=SHA&amp;Coords=[HC].[HCTOT],[HF].[HFTOT],[HP].[HPTOT],[MEASURE].[PARPIB],[LOCATION].[JPN],[TIME].[2015]&amp;ShowOnWeb=true"/>
    <hyperlink ref="A26" r:id="rId132" tooltip="Click once to display linked information. Click and hold to select this cell." display="http://stats.oecd.org/OECDStat_Metadata/ShowMetadata.ashx?Dataset=SHA&amp;Coords=[LOCATION].[KOR]&amp;ShowOnWeb=true&amp;Lang=en"/>
    <hyperlink ref="C26" r:id="rId133" tooltip="Click once to display linked information. Click and hold to select this cell." display="http://stats.oecd.org/OECDStat_Metadata/ShowMetadata.ashx?Dataset=SHA&amp;Coords=[HC].[HCTOT],[HF].[HFTOT],[HP].[HPTOT],[MEASURE].[PARPIB],[LOCATION].[KOR]&amp;ShowOnWeb=true"/>
    <hyperlink ref="A27" r:id="rId134" tooltip="Click once to display linked information. Click and hold to select this cell." display="http://stats.oecd.org/OECDStat_Metadata/ShowMetadata.ashx?Dataset=SHA&amp;Coords=[LOCATION].[LVA]&amp;ShowOnWeb=true&amp;Lang=en"/>
    <hyperlink ref="C27" r:id="rId135" tooltip="Click once to display linked information. Click and hold to select this cell." display="http://stats.oecd.org/OECDStat_Metadata/ShowMetadata.ashx?Dataset=SHA&amp;Coords=[HC].[HCTOT],[HF].[HFTOT],[HP].[HPTOT],[MEASURE].[PARPIB],[LOCATION].[LVA]&amp;ShowOnWeb=true"/>
    <hyperlink ref="S27" r:id="rId136" tooltip="Click once to display linked information. Click and hold to select this cell." display="http://stats.oecd.org/OECDStat_Metadata/ShowMetadata.ashx?Dataset=SHA&amp;Coords=[HC].[HCTOT],[HF].[HFTOT],[HP].[HPTOT],[MEASURE].[PARPIB],[LOCATION].[LVA],[TIME].[2015]&amp;ShowOnWeb=true"/>
    <hyperlink ref="A28" r:id="rId137" tooltip="Click once to display linked information. Click and hold to select this cell." display="http://stats.oecd.org/OECDStat_Metadata/ShowMetadata.ashx?Dataset=SHA&amp;Coords=[LOCATION].[LUX]&amp;ShowOnWeb=true&amp;Lang=en"/>
    <hyperlink ref="C28" r:id="rId138" tooltip="Click once to display linked information. Click and hold to select this cell." display="http://stats.oecd.org/OECDStat_Metadata/ShowMetadata.ashx?Dataset=SHA&amp;Coords=[HC].[HCTOT],[HF].[HFTOT],[HP].[HPTOT],[MEASURE].[PARPIB],[LOCATION].[LUX]&amp;ShowOnWeb=true"/>
    <hyperlink ref="Q28" r:id="rId139" tooltip="Click once to display linked information. Click and hold to select this cell." display="http://stats.oecd.org/OECDStat_Metadata/ShowMetadata.ashx?Dataset=SHA&amp;Coords=[HC].[HCTOT],[HF].[HFTOT],[HP].[HPTOT],[MEASURE].[PARPIB],[LOCATION].[LUX],[TIME].[2013]&amp;ShowOnWeb=true"/>
    <hyperlink ref="R28" r:id="rId140" tooltip="Click once to display linked information. Click and hold to select this cell." display="http://stats.oecd.org/OECDStat_Metadata/ShowMetadata.ashx?Dataset=SHA&amp;Coords=[HC].[HCTOT],[HF].[HFTOT],[HP].[HPTOT],[MEASURE].[PARPIB],[LOCATION].[LUX],[TIME].[2014]&amp;ShowOnWeb=true"/>
    <hyperlink ref="A29" r:id="rId141" tooltip="Click once to display linked information. Click and hold to select this cell." display="http://stats.oecd.org/OECDStat_Metadata/ShowMetadata.ashx?Dataset=SHA&amp;Coords=[LOCATION].[MEX]&amp;ShowOnWeb=true&amp;Lang=en"/>
    <hyperlink ref="C29" r:id="rId142" tooltip="Click once to display linked information. Click and hold to select this cell." display="http://stats.oecd.org/OECDStat_Metadata/ShowMetadata.ashx?Dataset=SHA&amp;Coords=[HC].[HCTOT],[HF].[HFTOT],[HP].[HPTOT],[MEASURE].[PARPIB],[LOCATION].[MEX]&amp;ShowOnWeb=true"/>
    <hyperlink ref="S29" r:id="rId143" tooltip="Click once to display linked information. Click and hold to select this cell." display="http://stats.oecd.org/OECDStat_Metadata/ShowMetadata.ashx?Dataset=SHA&amp;Coords=[HC].[HCTOT],[HF].[HFTOT],[HP].[HPTOT],[MEASURE].[PARPIB],[LOCATION].[MEX],[TIME].[2015]&amp;ShowOnWeb=true"/>
    <hyperlink ref="A30" r:id="rId144" tooltip="Click once to display linked information. Click and hold to select this cell." display="http://stats.oecd.org/OECDStat_Metadata/ShowMetadata.ashx?Dataset=SHA&amp;Coords=[LOCATION].[NLD]&amp;ShowOnWeb=true&amp;Lang=en"/>
    <hyperlink ref="C30" r:id="rId145" tooltip="Click once to display linked information. Click and hold to select this cell." display="http://stats.oecd.org/OECDStat_Metadata/ShowMetadata.ashx?Dataset=SHA&amp;Coords=[HC].[HCTOT],[HF].[HFTOT],[HP].[HPTOT],[MEASURE].[PARPIB],[LOCATION].[NLD]&amp;ShowOnWeb=true"/>
    <hyperlink ref="A31" r:id="rId146" tooltip="Click once to display linked information. Click and hold to select this cell." display="http://stats.oecd.org/OECDStat_Metadata/ShowMetadata.ashx?Dataset=SHA&amp;Coords=[LOCATION].[NZL]&amp;ShowOnWeb=true&amp;Lang=en"/>
    <hyperlink ref="C31" r:id="rId147" tooltip="Click once to display linked information. Click and hold to select this cell." display="http://stats.oecd.org/OECDStat_Metadata/ShowMetadata.ashx?Dataset=SHA&amp;Coords=[HC].[HCTOT],[HF].[HFTOT],[HP].[HPTOT],[MEASURE].[PARPIB],[LOCATION].[NZL]&amp;ShowOnWeb=true"/>
    <hyperlink ref="R31" r:id="rId148" tooltip="Click once to display linked information. Click and hold to select this cell." display="http://stats.oecd.org/OECDStat_Metadata/ShowMetadata.ashx?Dataset=SHA&amp;Coords=[HC].[HCTOT],[HF].[HFTOT],[HP].[HPTOT],[MEASURE].[PARPIB],[LOCATION].[NZL],[TIME].[2014]&amp;ShowOnWeb=true"/>
    <hyperlink ref="S31" r:id="rId149" tooltip="Click once to display linked information. Click and hold to select this cell." display="http://stats.oecd.org/OECDStat_Metadata/ShowMetadata.ashx?Dataset=SHA&amp;Coords=[HC].[HCTOT],[HF].[HFTOT],[HP].[HPTOT],[MEASURE].[PARPIB],[LOCATION].[NZL],[TIME].[2015]&amp;ShowOnWeb=true"/>
    <hyperlink ref="A32" r:id="rId150" tooltip="Click once to display linked information. Click and hold to select this cell." display="http://stats.oecd.org/OECDStat_Metadata/ShowMetadata.ashx?Dataset=SHA&amp;Coords=[LOCATION].[NOR]&amp;ShowOnWeb=true&amp;Lang=en"/>
    <hyperlink ref="C32" r:id="rId151" tooltip="Click once to display linked information. Click and hold to select this cell." display="http://stats.oecd.org/OECDStat_Metadata/ShowMetadata.ashx?Dataset=SHA&amp;Coords=[HC].[HCTOT],[HF].[HFTOT],[HP].[HPTOT],[MEASURE].[PARPIB],[LOCATION].[NOR]&amp;ShowOnWeb=true"/>
    <hyperlink ref="A33" r:id="rId152" tooltip="Click once to display linked information. Click and hold to select this cell." display="http://stats.oecd.org/OECDStat_Metadata/ShowMetadata.ashx?Dataset=SHA&amp;Coords=[LOCATION].[POL]&amp;ShowOnWeb=true&amp;Lang=en"/>
    <hyperlink ref="C33" r:id="rId153" tooltip="Click once to display linked information. Click and hold to select this cell." display="http://stats.oecd.org/OECDStat_Metadata/ShowMetadata.ashx?Dataset=SHA&amp;Coords=[HC].[HCTOT],[HF].[HFTOT],[HP].[HPTOT],[MEASURE].[PARPIB],[LOCATION].[POL]&amp;ShowOnWeb=true"/>
    <hyperlink ref="S33" r:id="rId154" tooltip="Click once to display linked information. Click and hold to select this cell." display="http://stats.oecd.org/OECDStat_Metadata/ShowMetadata.ashx?Dataset=SHA&amp;Coords=[HC].[HCTOT],[HF].[HFTOT],[HP].[HPTOT],[MEASURE].[PARPIB],[LOCATION].[POL],[TIME].[2015]&amp;ShowOnWeb=true"/>
    <hyperlink ref="A34" r:id="rId155" tooltip="Click once to display linked information. Click and hold to select this cell." display="http://stats.oecd.org/OECDStat_Metadata/ShowMetadata.ashx?Dataset=SHA&amp;Coords=[LOCATION].[PRT]&amp;ShowOnWeb=true&amp;Lang=en"/>
    <hyperlink ref="C34" r:id="rId156" tooltip="Click once to display linked information. Click and hold to select this cell." display="http://stats.oecd.org/OECDStat_Metadata/ShowMetadata.ashx?Dataset=SHA&amp;Coords=[HC].[HCTOT],[HF].[HFTOT],[HP].[HPTOT],[MEASURE].[PARPIB],[LOCATION].[PRT]&amp;ShowOnWeb=true"/>
    <hyperlink ref="A35" r:id="rId157" tooltip="Click once to display linked information. Click and hold to select this cell." display="http://stats.oecd.org/OECDStat_Metadata/ShowMetadata.ashx?Dataset=SHA&amp;Coords=[LOCATION].[SVK]&amp;ShowOnWeb=true&amp;Lang=en"/>
    <hyperlink ref="C35" r:id="rId158" tooltip="Click once to display linked information. Click and hold to select this cell." display="http://stats.oecd.org/OECDStat_Metadata/ShowMetadata.ashx?Dataset=SHA&amp;Coords=[HC].[HCTOT],[HF].[HFTOT],[HP].[HPTOT],[MEASURE].[PARPIB],[LOCATION].[SVK]&amp;ShowOnWeb=true"/>
    <hyperlink ref="S35" r:id="rId159" tooltip="Click once to display linked information. Click and hold to select this cell." display="http://stats.oecd.org/OECDStat_Metadata/ShowMetadata.ashx?Dataset=SHA&amp;Coords=[HC].[HCTOT],[HF].[HFTOT],[HP].[HPTOT],[MEASURE].[PARPIB],[LOCATION].[SVK],[TIME].[2015]&amp;ShowOnWeb=true"/>
    <hyperlink ref="A36" r:id="rId160" tooltip="Click once to display linked information. Click and hold to select this cell." display="http://stats.oecd.org/OECDStat_Metadata/ShowMetadata.ashx?Dataset=SHA&amp;Coords=[LOCATION].[SVN]&amp;ShowOnWeb=true&amp;Lang=en"/>
    <hyperlink ref="C36" r:id="rId161" tooltip="Click once to display linked information. Click and hold to select this cell." display="http://stats.oecd.org/OECDStat_Metadata/ShowMetadata.ashx?Dataset=SHA&amp;Coords=[HC].[HCTOT],[HF].[HFTOT],[HP].[HPTOT],[MEASURE].[PARPIB],[LOCATION].[SVN]&amp;ShowOnWeb=true"/>
    <hyperlink ref="A37" r:id="rId162" tooltip="Click once to display linked information. Click and hold to select this cell." display="http://stats.oecd.org/OECDStat_Metadata/ShowMetadata.ashx?Dataset=SHA&amp;Coords=[LOCATION].[ESP]&amp;ShowOnWeb=true&amp;Lang=en"/>
    <hyperlink ref="C37" r:id="rId163" tooltip="Click once to display linked information. Click and hold to select this cell." display="http://stats.oecd.org/OECDStat_Metadata/ShowMetadata.ashx?Dataset=SHA&amp;Coords=[HC].[HCTOT],[HF].[HFTOT],[HP].[HPTOT],[MEASURE].[PARPIB],[LOCATION].[ESP]&amp;ShowOnWeb=true"/>
    <hyperlink ref="S37" r:id="rId164" tooltip="Click once to display linked information. Click and hold to select this cell." display="http://stats.oecd.org/OECDStat_Metadata/ShowMetadata.ashx?Dataset=SHA&amp;Coords=[HC].[HCTOT],[HF].[HFTOT],[HP].[HPTOT],[MEASURE].[PARPIB],[LOCATION].[ESP],[TIME].[2015]&amp;ShowOnWeb=true"/>
    <hyperlink ref="A38" r:id="rId165" tooltip="Click once to display linked information. Click and hold to select this cell." display="http://stats.oecd.org/OECDStat_Metadata/ShowMetadata.ashx?Dataset=SHA&amp;Coords=[LOCATION].[SWE]&amp;ShowOnWeb=true&amp;Lang=en"/>
    <hyperlink ref="C38" r:id="rId166" tooltip="Click once to display linked information. Click and hold to select this cell." display="http://stats.oecd.org/OECDStat_Metadata/ShowMetadata.ashx?Dataset=SHA&amp;Coords=[HC].[HCTOT],[HF].[HFTOT],[HP].[HPTOT],[MEASURE].[PARPIB],[LOCATION].[SWE]&amp;ShowOnWeb=true"/>
    <hyperlink ref="A39" r:id="rId167" tooltip="Click once to display linked information. Click and hold to select this cell." display="http://stats.oecd.org/OECDStat_Metadata/ShowMetadata.ashx?Dataset=SHA&amp;Coords=[LOCATION].[CHE]&amp;ShowOnWeb=true&amp;Lang=en"/>
    <hyperlink ref="C39" r:id="rId168" tooltip="Click once to display linked information. Click and hold to select this cell." display="http://stats.oecd.org/OECDStat_Metadata/ShowMetadata.ashx?Dataset=SHA&amp;Coords=[HC].[HCTOT],[HF].[HFTOT],[HP].[HPTOT],[MEASURE].[PARPIB],[LOCATION].[CHE]&amp;ShowOnWeb=true"/>
    <hyperlink ref="A40" r:id="rId169" tooltip="Click once to display linked information. Click and hold to select this cell." display="http://stats.oecd.org/OECDStat_Metadata/ShowMetadata.ashx?Dataset=SHA&amp;Coords=[LOCATION].[TUR]&amp;ShowOnWeb=true&amp;Lang=en"/>
    <hyperlink ref="C40" r:id="rId170" tooltip="Click once to display linked information. Click and hold to select this cell." display="http://stats.oecd.org/OECDStat_Metadata/ShowMetadata.ashx?Dataset=SHA&amp;Coords=[HC].[HCTOT],[HF].[HFTOT],[HP].[HPTOT],[MEASURE].[PARPIB],[LOCATION].[TUR]&amp;ShowOnWeb=true"/>
    <hyperlink ref="S40" r:id="rId171" tooltip="Click once to display linked information. Click and hold to select this cell." display="http://stats.oecd.org/OECDStat_Metadata/ShowMetadata.ashx?Dataset=SHA&amp;Coords=[HC].[HCTOT],[HF].[HFTOT],[HP].[HPTOT],[MEASURE].[PARPIB],[LOCATION].[TUR],[TIME].[2015]&amp;ShowOnWeb=true"/>
    <hyperlink ref="A41" r:id="rId172" tooltip="Click once to display linked information. Click and hold to select this cell." display="http://stats.oecd.org/OECDStat_Metadata/ShowMetadata.ashx?Dataset=SHA&amp;Coords=[LOCATION].[GBR]&amp;ShowOnWeb=true&amp;Lang=en"/>
    <hyperlink ref="C41" r:id="rId173" tooltip="Click once to display linked information. Click and hold to select this cell." display="http://stats.oecd.org/OECDStat_Metadata/ShowMetadata.ashx?Dataset=SHA&amp;Coords=[HC].[HCTOT],[HF].[HFTOT],[HP].[HPTOT],[MEASURE].[PARPIB],[LOCATION].[GBR]&amp;ShowOnWeb=true"/>
    <hyperlink ref="S41" r:id="rId174" tooltip="Click once to display linked information. Click and hold to select this cell." display="http://stats.oecd.org/OECDStat_Metadata/ShowMetadata.ashx?Dataset=SHA&amp;Coords=[HC].[HCTOT],[HF].[HFTOT],[HP].[HPTOT],[MEASURE].[PARPIB],[LOCATION].[GBR],[TIME].[2015]&amp;ShowOnWeb=true"/>
    <hyperlink ref="A42" r:id="rId175" tooltip="Click once to display linked information. Click and hold to select this cell." display="http://stats.oecd.org/OECDStat_Metadata/ShowMetadata.ashx?Dataset=SHA&amp;Coords=[LOCATION].[USA]&amp;ShowOnWeb=true&amp;Lang=en"/>
    <hyperlink ref="C42" r:id="rId176" tooltip="Click once to display linked information. Click and hold to select this cell." display="http://stats.oecd.org/OECDStat_Metadata/ShowMetadata.ashx?Dataset=SHA&amp;Coords=[HC].[HCTOT],[HF].[HFTOT],[HP].[HPTOT],[MEASURE].[PARPIB],[LOCATION].[USA]&amp;ShowOnWeb=true"/>
    <hyperlink ref="S42" r:id="rId177" tooltip="Click once to display linked information. Click and hold to select this cell." display="http://stats.oecd.org/OECDStat_Metadata/ShowMetadata.ashx?Dataset=SHA&amp;Coords=[HC].[HCTOT],[HF].[HFTOT],[HP].[HPTOT],[MEASURE].[PARPIB],[LOCATION].[USA],[TIME].[2015]&amp;ShowOnWeb=true"/>
    <hyperlink ref="A46" r:id="rId178" tooltip="Click once to display linked information. Click and hold to select this cell." display="http://stats.oecd.org/"/>
  </hyperlinks>
  <pageMargins left="0.7" right="0.7" top="0.75" bottom="0.75" header="0.3" footer="0.3"/>
  <legacyDrawing r:id="rId179"/>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workbookViewId="0"/>
  </sheetViews>
  <sheetFormatPr defaultRowHeight="16.5"/>
  <cols>
    <col min="1" max="1" width="35" customWidth="1"/>
  </cols>
  <sheetData>
    <row r="1" spans="1:18">
      <c r="A1" s="252" t="s">
        <v>1008</v>
      </c>
      <c r="Q1" t="s">
        <v>1009</v>
      </c>
    </row>
    <row r="2" spans="1:18">
      <c r="Q2" s="515" t="s">
        <v>1299</v>
      </c>
      <c r="R2" s="1"/>
    </row>
    <row r="3" spans="1:18">
      <c r="A3" s="252" t="s">
        <v>1007</v>
      </c>
      <c r="B3" s="252">
        <v>2004</v>
      </c>
      <c r="C3" s="252">
        <v>2005</v>
      </c>
      <c r="D3" s="252">
        <v>2006</v>
      </c>
      <c r="E3" s="252">
        <v>2007</v>
      </c>
      <c r="F3" s="252">
        <v>2008</v>
      </c>
      <c r="G3" s="252">
        <v>2009</v>
      </c>
      <c r="H3" s="252">
        <v>2010</v>
      </c>
      <c r="I3" s="252">
        <v>2011</v>
      </c>
      <c r="J3" s="252">
        <v>2012</v>
      </c>
      <c r="K3" s="252">
        <v>2013</v>
      </c>
      <c r="L3" s="252">
        <v>2014</v>
      </c>
      <c r="Q3" s="515" t="s">
        <v>1300</v>
      </c>
      <c r="R3" s="1"/>
    </row>
    <row r="4" spans="1:18">
      <c r="A4" s="28" t="s">
        <v>45</v>
      </c>
      <c r="B4" s="413">
        <v>1.305901</v>
      </c>
      <c r="C4" s="413">
        <v>1.4916529999999999</v>
      </c>
      <c r="D4" s="413">
        <v>1.516586</v>
      </c>
      <c r="E4" s="413">
        <v>1.62574</v>
      </c>
      <c r="F4" s="413">
        <v>1.5846100000000001</v>
      </c>
      <c r="G4" s="413">
        <v>1.401939</v>
      </c>
      <c r="H4" s="413">
        <v>1.53138</v>
      </c>
      <c r="I4" s="413">
        <v>1.502586</v>
      </c>
      <c r="J4" s="413">
        <v>1.568794</v>
      </c>
      <c r="K4" s="413">
        <v>1.3198620000000001</v>
      </c>
      <c r="L4" s="413">
        <v>1.4802249999999999</v>
      </c>
      <c r="Q4" s="515" t="s">
        <v>1301</v>
      </c>
      <c r="R4" s="1"/>
    </row>
    <row r="5" spans="1:18">
      <c r="A5" s="28" t="s">
        <v>37</v>
      </c>
      <c r="B5" s="413">
        <v>-0.4612656</v>
      </c>
      <c r="C5" s="413">
        <v>-0.43485259999999998</v>
      </c>
      <c r="D5" s="413">
        <v>-3.8848899999999999E-2</v>
      </c>
      <c r="E5" s="413">
        <v>0.1461258</v>
      </c>
      <c r="F5" s="413">
        <v>4.2923000000000003E-2</v>
      </c>
      <c r="G5" s="413">
        <v>-0.2169876</v>
      </c>
      <c r="H5" s="413">
        <v>-3.6720299999999997E-2</v>
      </c>
      <c r="I5" s="413">
        <v>0.24868009999999999</v>
      </c>
      <c r="J5" s="413">
        <v>-5.4634099999999998E-2</v>
      </c>
      <c r="K5" s="413">
        <v>-3.1730700000000001E-2</v>
      </c>
      <c r="L5" s="413">
        <v>0.37242130000000001</v>
      </c>
      <c r="Q5" s="515" t="s">
        <v>1302</v>
      </c>
      <c r="R5" s="1"/>
    </row>
    <row r="6" spans="1:18">
      <c r="A6" s="28" t="s">
        <v>21</v>
      </c>
      <c r="B6" s="413">
        <v>-0.50195310000000004</v>
      </c>
      <c r="C6" s="413">
        <v>-0.52430730000000003</v>
      </c>
      <c r="D6" s="413">
        <v>-0.34482570000000001</v>
      </c>
      <c r="E6" s="413">
        <v>-0.15532679999999999</v>
      </c>
      <c r="F6" s="413">
        <v>-0.49976350000000003</v>
      </c>
      <c r="G6" s="413">
        <v>-0.47132109999999999</v>
      </c>
      <c r="H6" s="413">
        <v>-0.3981171</v>
      </c>
      <c r="I6" s="413">
        <v>-0.2143555</v>
      </c>
      <c r="J6" s="413">
        <v>-0.55526730000000002</v>
      </c>
      <c r="K6" s="413">
        <v>-0.3062744</v>
      </c>
      <c r="L6" s="413">
        <v>0.4647598</v>
      </c>
      <c r="Q6" s="515" t="s">
        <v>1303</v>
      </c>
      <c r="R6" s="1"/>
    </row>
    <row r="7" spans="1:18">
      <c r="A7" s="28" t="s">
        <v>47</v>
      </c>
      <c r="B7" s="413">
        <v>-0.13015750000000001</v>
      </c>
      <c r="C7" s="413">
        <v>-0.17584230000000001</v>
      </c>
      <c r="D7" s="413">
        <v>-9.0431200000000003E-2</v>
      </c>
      <c r="E7" s="413">
        <v>-0.14576720000000001</v>
      </c>
      <c r="F7" s="413">
        <v>-7.9574599999999995E-2</v>
      </c>
      <c r="G7" s="413">
        <v>-0.1368866</v>
      </c>
      <c r="H7" s="413">
        <v>6.8176299999999995E-2</v>
      </c>
      <c r="I7" s="413">
        <v>0.32096859999999999</v>
      </c>
      <c r="J7" s="413">
        <v>0.30031590000000002</v>
      </c>
      <c r="K7" s="413"/>
      <c r="L7" s="413"/>
      <c r="Q7" s="515" t="s">
        <v>1304</v>
      </c>
      <c r="R7" s="1"/>
    </row>
    <row r="8" spans="1:18">
      <c r="A8" s="28" t="s">
        <v>23</v>
      </c>
      <c r="B8" s="413">
        <v>0.41689300000000001</v>
      </c>
      <c r="C8" s="413">
        <v>0.54759979999999997</v>
      </c>
      <c r="D8" s="413">
        <v>0.91546629999999996</v>
      </c>
      <c r="E8" s="413">
        <v>1.0132369999999999</v>
      </c>
      <c r="F8" s="413">
        <v>1.0600890000000001</v>
      </c>
      <c r="G8" s="413">
        <v>0.67371369999999997</v>
      </c>
      <c r="H8" s="413">
        <v>1.0717239999999999</v>
      </c>
      <c r="I8" s="413">
        <v>1.150833</v>
      </c>
      <c r="J8" s="413">
        <v>1.3086169999999999</v>
      </c>
      <c r="K8" s="413">
        <v>0.90538019999999997</v>
      </c>
      <c r="L8" s="413">
        <v>1.482216</v>
      </c>
      <c r="Q8" s="515" t="s">
        <v>1305</v>
      </c>
      <c r="R8" s="1"/>
    </row>
    <row r="9" spans="1:18">
      <c r="A9" s="28" t="s">
        <v>24</v>
      </c>
      <c r="B9" s="413">
        <v>-1.684517</v>
      </c>
      <c r="C9" s="413">
        <v>-1.3260419999999999</v>
      </c>
      <c r="D9" s="413">
        <v>-1.619713</v>
      </c>
      <c r="E9" s="413">
        <v>-1.8228150000000001</v>
      </c>
      <c r="F9" s="413">
        <v>-1.859718</v>
      </c>
      <c r="G9" s="413">
        <v>-2.0847169999999999</v>
      </c>
      <c r="H9" s="413">
        <v>-1.833542</v>
      </c>
      <c r="I9" s="413">
        <v>-1.2601850000000001</v>
      </c>
      <c r="J9" s="413">
        <v>-1.307159</v>
      </c>
      <c r="K9" s="413">
        <v>-1.1120989999999999</v>
      </c>
      <c r="L9" s="413">
        <v>-0.8019638</v>
      </c>
    </row>
    <row r="10" spans="1:18">
      <c r="A10" s="28" t="s">
        <v>26</v>
      </c>
      <c r="B10" s="413">
        <v>-0.69208530000000001</v>
      </c>
      <c r="C10" s="413">
        <v>-0.368309</v>
      </c>
      <c r="D10" s="413">
        <v>-0.63658910000000002</v>
      </c>
      <c r="E10" s="413">
        <v>-0.94226840000000001</v>
      </c>
      <c r="F10" s="413">
        <v>-0.57730870000000001</v>
      </c>
      <c r="G10" s="413">
        <v>3.8154599999999997E-2</v>
      </c>
      <c r="H10" s="413">
        <v>0.64583590000000002</v>
      </c>
      <c r="I10" s="413">
        <v>1.079475</v>
      </c>
      <c r="J10" s="413">
        <v>0.93971249999999995</v>
      </c>
      <c r="K10" s="413">
        <v>1.458305</v>
      </c>
      <c r="L10" s="413">
        <v>1.174072</v>
      </c>
    </row>
    <row r="11" spans="1:18">
      <c r="A11" s="28" t="s">
        <v>42</v>
      </c>
      <c r="B11" s="413">
        <v>-3.17688E-2</v>
      </c>
      <c r="C11" s="413">
        <v>-0.1229401</v>
      </c>
      <c r="D11" s="413">
        <v>2.80609E-2</v>
      </c>
      <c r="E11" s="413">
        <v>-3.95813E-2</v>
      </c>
      <c r="F11" s="413">
        <v>-0.10007480000000001</v>
      </c>
      <c r="G11" s="413">
        <v>-7.87659E-2</v>
      </c>
      <c r="H11" s="413">
        <v>-7.7865599999999993E-2</v>
      </c>
      <c r="I11" s="413">
        <v>0.12511439999999999</v>
      </c>
      <c r="J11" s="413">
        <v>3.3264000000000002E-3</v>
      </c>
      <c r="K11" s="413">
        <v>0.25753779999999998</v>
      </c>
      <c r="L11" s="413">
        <v>0.42855070000000001</v>
      </c>
    </row>
    <row r="12" spans="1:18">
      <c r="A12" s="28" t="s">
        <v>28</v>
      </c>
      <c r="B12" s="413">
        <v>0.98457340000000004</v>
      </c>
      <c r="C12" s="413">
        <v>0.76026150000000003</v>
      </c>
      <c r="D12" s="413">
        <v>1.221222</v>
      </c>
      <c r="E12" s="413">
        <v>1.3274379999999999</v>
      </c>
      <c r="F12" s="413">
        <v>1.2302550000000001</v>
      </c>
      <c r="G12" s="413">
        <v>1.221184</v>
      </c>
      <c r="H12" s="413">
        <v>1.410706</v>
      </c>
      <c r="I12" s="413">
        <v>1.684296</v>
      </c>
      <c r="J12" s="413">
        <v>1.5224690000000001</v>
      </c>
      <c r="K12" s="413">
        <v>1.419289</v>
      </c>
      <c r="L12" s="413">
        <v>1.877907</v>
      </c>
    </row>
    <row r="13" spans="1:18">
      <c r="A13" s="28" t="s">
        <v>25</v>
      </c>
      <c r="B13" s="413">
        <v>-0.43249510000000002</v>
      </c>
      <c r="C13" s="413">
        <v>-0.44370270000000001</v>
      </c>
      <c r="D13" s="413">
        <v>-0.26480870000000001</v>
      </c>
      <c r="E13" s="413">
        <v>-0.1521835</v>
      </c>
      <c r="F13" s="413">
        <v>-0.31592559999999997</v>
      </c>
      <c r="G13" s="413">
        <v>-0.44176480000000001</v>
      </c>
      <c r="H13" s="413">
        <v>-0.4403763</v>
      </c>
      <c r="I13" s="413">
        <v>-0.2538376</v>
      </c>
      <c r="J13" s="413">
        <v>-0.20322419999999999</v>
      </c>
      <c r="K13" s="413">
        <v>-0.50582119999999997</v>
      </c>
      <c r="L13" s="413">
        <v>-0.37972260000000002</v>
      </c>
    </row>
    <row r="14" spans="1:18">
      <c r="A14" s="28" t="s">
        <v>48</v>
      </c>
      <c r="B14" s="413">
        <v>0.95980069999999995</v>
      </c>
      <c r="C14" s="413">
        <v>0.77248380000000005</v>
      </c>
      <c r="D14" s="413">
        <v>0.73169709999999999</v>
      </c>
      <c r="E14" s="413">
        <v>0.36994929999999998</v>
      </c>
      <c r="F14" s="413">
        <v>0.4513626</v>
      </c>
      <c r="G14" s="413">
        <v>0.55297090000000004</v>
      </c>
      <c r="H14" s="413">
        <v>1.1212310000000001</v>
      </c>
      <c r="I14" s="413">
        <v>1.5431900000000001</v>
      </c>
      <c r="J14" s="413">
        <v>1.7724150000000001</v>
      </c>
      <c r="K14" s="413">
        <v>2.3666839999999998</v>
      </c>
      <c r="L14" s="413">
        <v>2.6630859999999998</v>
      </c>
    </row>
    <row r="15" spans="1:18">
      <c r="A15" s="28" t="s">
        <v>34</v>
      </c>
      <c r="B15" s="413">
        <v>-1.9466479999999999</v>
      </c>
      <c r="C15" s="413">
        <v>-2.276421</v>
      </c>
      <c r="D15" s="413">
        <v>-1.9548030000000001</v>
      </c>
      <c r="E15" s="413">
        <v>-1.8004610000000001</v>
      </c>
      <c r="F15" s="413">
        <v>-1.507935</v>
      </c>
      <c r="G15" s="413">
        <v>-1.4297029999999999</v>
      </c>
      <c r="H15" s="413">
        <v>-1.461517</v>
      </c>
      <c r="I15" s="413">
        <v>-1.2528079999999999</v>
      </c>
      <c r="J15" s="413">
        <v>-1.0547260000000001</v>
      </c>
      <c r="K15" s="413">
        <v>-0.72650910000000002</v>
      </c>
      <c r="L15" s="413">
        <v>-0.67406460000000001</v>
      </c>
    </row>
    <row r="16" spans="1:18">
      <c r="A16" s="28" t="s">
        <v>62</v>
      </c>
      <c r="B16" s="413"/>
      <c r="C16" s="413">
        <v>2.6691889999999998</v>
      </c>
      <c r="D16" s="413">
        <v>2.6077119999999998</v>
      </c>
      <c r="E16" s="413">
        <v>1.7493669999999999</v>
      </c>
      <c r="F16" s="413">
        <v>2.089798</v>
      </c>
      <c r="G16" s="413">
        <v>2.0484619999999998</v>
      </c>
      <c r="H16" s="413">
        <v>1.651421</v>
      </c>
      <c r="I16" s="413">
        <v>1.977455</v>
      </c>
      <c r="J16" s="413">
        <v>1.6722410000000001</v>
      </c>
      <c r="K16" s="413">
        <v>1.6170500000000001</v>
      </c>
      <c r="L16" s="413">
        <v>1.545547</v>
      </c>
    </row>
    <row r="17" spans="1:12">
      <c r="A17" s="28" t="s">
        <v>49</v>
      </c>
      <c r="B17" s="413">
        <v>0.50795749999999995</v>
      </c>
      <c r="C17" s="413">
        <v>1.131874</v>
      </c>
      <c r="D17" s="413">
        <v>0.80380249999999998</v>
      </c>
      <c r="E17" s="413">
        <v>1.0270459999999999</v>
      </c>
      <c r="F17" s="413">
        <v>0.98220059999999998</v>
      </c>
      <c r="G17" s="413">
        <v>0.9673157</v>
      </c>
      <c r="H17" s="413">
        <v>1.520508</v>
      </c>
      <c r="I17" s="413">
        <v>1.8860779999999999</v>
      </c>
      <c r="J17" s="413">
        <v>2.3586809999999998</v>
      </c>
      <c r="K17" s="413">
        <v>1.1379619999999999</v>
      </c>
      <c r="L17" s="413">
        <v>1.788788</v>
      </c>
    </row>
    <row r="18" spans="1:12">
      <c r="A18" s="28" t="s">
        <v>50</v>
      </c>
      <c r="B18" s="413">
        <v>-0.29912569999999999</v>
      </c>
      <c r="C18" s="413">
        <v>-0.34770200000000001</v>
      </c>
      <c r="D18" s="413">
        <v>-0.29482269999999999</v>
      </c>
      <c r="E18" s="413">
        <v>-0.30648799999999998</v>
      </c>
      <c r="F18" s="413">
        <v>-0.28372960000000003</v>
      </c>
      <c r="G18" s="413">
        <v>-0.6481171</v>
      </c>
      <c r="H18" s="413">
        <v>-0.2448883</v>
      </c>
      <c r="I18" s="413">
        <v>-0.1721268</v>
      </c>
      <c r="J18" s="413">
        <v>-0.10628509999999999</v>
      </c>
      <c r="K18" s="413">
        <v>-0.35113529999999998</v>
      </c>
      <c r="L18" s="413">
        <v>-5.7372999999999999E-3</v>
      </c>
    </row>
    <row r="19" spans="1:12">
      <c r="A19" s="28" t="s">
        <v>63</v>
      </c>
      <c r="B19" s="413">
        <v>1.5619959999999999</v>
      </c>
      <c r="C19" s="413">
        <v>1.611961</v>
      </c>
      <c r="D19" s="413">
        <v>1.9518660000000001</v>
      </c>
      <c r="E19" s="413">
        <v>1.731697</v>
      </c>
      <c r="F19" s="413">
        <v>2.105057</v>
      </c>
      <c r="G19" s="413">
        <v>2.5746150000000001</v>
      </c>
      <c r="H19" s="413">
        <v>2.6547550000000002</v>
      </c>
      <c r="I19" s="413">
        <v>2.4340359999999999</v>
      </c>
      <c r="J19" s="413">
        <v>2.3012079999999999</v>
      </c>
      <c r="K19" s="413">
        <v>2.2605740000000001</v>
      </c>
      <c r="L19" s="413">
        <v>2.2514189999999998</v>
      </c>
    </row>
    <row r="20" spans="1:12">
      <c r="A20" s="28" t="s">
        <v>29</v>
      </c>
      <c r="B20" s="413">
        <v>1.917686</v>
      </c>
      <c r="C20" s="413">
        <v>1.6049119999999999</v>
      </c>
      <c r="D20" s="413">
        <v>1.781326</v>
      </c>
      <c r="E20" s="413">
        <v>1.7792429999999999</v>
      </c>
      <c r="F20" s="413">
        <v>1.5109630000000001</v>
      </c>
      <c r="G20" s="413">
        <v>1.4948429999999999</v>
      </c>
      <c r="H20" s="413">
        <v>1.9337390000000001</v>
      </c>
      <c r="I20" s="413">
        <v>2.0718000000000001</v>
      </c>
      <c r="J20" s="413">
        <v>2.136917</v>
      </c>
      <c r="K20" s="413">
        <v>2.6490860000000001</v>
      </c>
      <c r="L20" s="413">
        <v>2.987625</v>
      </c>
    </row>
    <row r="21" spans="1:12">
      <c r="A21" s="28" t="s">
        <v>51</v>
      </c>
      <c r="B21" s="413">
        <v>3.1330800000000001</v>
      </c>
      <c r="C21" s="413">
        <v>2.8707280000000002</v>
      </c>
      <c r="D21" s="413">
        <v>3.0336690000000002</v>
      </c>
      <c r="E21" s="413">
        <v>3.0170750000000002</v>
      </c>
      <c r="F21" s="413">
        <v>2.929138</v>
      </c>
      <c r="G21" s="413">
        <v>3.0409769999999998</v>
      </c>
      <c r="H21" s="413">
        <v>2.6831670000000001</v>
      </c>
      <c r="I21" s="413">
        <v>1.862938</v>
      </c>
      <c r="J21" s="413">
        <v>2.1444320000000001</v>
      </c>
      <c r="K21" s="413">
        <v>2.2456740000000002</v>
      </c>
      <c r="L21" s="413">
        <v>2.5033189999999998</v>
      </c>
    </row>
    <row r="22" spans="1:12">
      <c r="A22" s="28" t="s">
        <v>52</v>
      </c>
      <c r="B22" s="413"/>
      <c r="C22" s="413">
        <v>1.9246369999999999</v>
      </c>
      <c r="D22" s="413">
        <v>2.0468060000000001</v>
      </c>
      <c r="E22" s="413">
        <v>1.981514</v>
      </c>
      <c r="F22" s="413">
        <v>2.2946010000000001</v>
      </c>
      <c r="G22" s="413">
        <v>2.450005</v>
      </c>
      <c r="H22" s="413">
        <v>2.344284</v>
      </c>
      <c r="I22" s="413">
        <v>2.5912250000000001</v>
      </c>
      <c r="J22" s="413">
        <v>2.7299730000000002</v>
      </c>
      <c r="K22" s="413">
        <v>3.0152209999999999</v>
      </c>
      <c r="L22" s="413">
        <v>3.2366869999999999</v>
      </c>
    </row>
    <row r="23" spans="1:12">
      <c r="A23" s="28" t="s">
        <v>33</v>
      </c>
      <c r="B23" s="413">
        <v>-2.175751</v>
      </c>
      <c r="C23" s="413">
        <v>-1.935516</v>
      </c>
      <c r="D23" s="413">
        <v>-2.3096239999999999</v>
      </c>
      <c r="E23" s="413">
        <v>-2.2225039999999998</v>
      </c>
      <c r="F23" s="413">
        <v>-1.4108959999999999</v>
      </c>
      <c r="G23" s="413">
        <v>-1.593987</v>
      </c>
      <c r="H23" s="413">
        <v>-1.636887</v>
      </c>
      <c r="I23" s="413">
        <v>-1.0140150000000001</v>
      </c>
      <c r="J23" s="413">
        <v>-0.80136870000000004</v>
      </c>
      <c r="K23" s="413">
        <v>-0.59474950000000004</v>
      </c>
      <c r="L23" s="413">
        <v>-0.30281069999999999</v>
      </c>
    </row>
    <row r="24" spans="1:12">
      <c r="A24" s="28" t="s">
        <v>53</v>
      </c>
      <c r="B24" s="413">
        <v>-0.74950410000000001</v>
      </c>
      <c r="C24" s="413">
        <v>-0.82311250000000002</v>
      </c>
      <c r="D24" s="413">
        <v>-0.92638399999999999</v>
      </c>
      <c r="E24" s="413">
        <v>-1.0273669999999999</v>
      </c>
      <c r="F24" s="413">
        <v>-1.2294849999999999</v>
      </c>
      <c r="G24" s="413">
        <v>-1.5154339999999999</v>
      </c>
      <c r="H24" s="413">
        <v>-1.3884890000000001</v>
      </c>
      <c r="I24" s="413">
        <v>-1.532448</v>
      </c>
      <c r="J24" s="413">
        <v>-1.6027910000000001</v>
      </c>
      <c r="K24" s="413">
        <v>-1.4681930000000001</v>
      </c>
      <c r="L24" s="413">
        <v>-1.2906040000000001</v>
      </c>
    </row>
    <row r="25" spans="1:12">
      <c r="A25" s="28" t="s">
        <v>36</v>
      </c>
      <c r="B25" s="413">
        <v>-0.60902400000000001</v>
      </c>
      <c r="C25" s="413">
        <v>-0.86194610000000005</v>
      </c>
      <c r="D25" s="413">
        <v>-0.75425719999999996</v>
      </c>
      <c r="E25" s="413">
        <v>-0.57099149999999999</v>
      </c>
      <c r="F25" s="413">
        <v>-0.6615219</v>
      </c>
      <c r="G25" s="413">
        <v>-0.52862549999999997</v>
      </c>
      <c r="H25" s="413">
        <v>-0.44844820000000002</v>
      </c>
      <c r="I25" s="413">
        <v>-0.31906889999999999</v>
      </c>
      <c r="J25" s="413">
        <v>-0.51852419999999999</v>
      </c>
      <c r="K25" s="413">
        <v>-0.54094699999999996</v>
      </c>
      <c r="L25" s="413">
        <v>-0.19049070000000001</v>
      </c>
    </row>
    <row r="26" spans="1:12">
      <c r="A26" s="28" t="s">
        <v>54</v>
      </c>
      <c r="B26" s="413">
        <v>1.3503419999999999</v>
      </c>
      <c r="C26" s="413">
        <v>1.3218080000000001</v>
      </c>
      <c r="D26" s="413">
        <v>1.186172</v>
      </c>
      <c r="E26" s="413">
        <v>1.296638</v>
      </c>
      <c r="F26" s="413">
        <v>1.1321639999999999</v>
      </c>
      <c r="G26" s="413">
        <v>0.98908229999999997</v>
      </c>
      <c r="H26" s="413">
        <v>1.0670930000000001</v>
      </c>
      <c r="I26" s="413">
        <v>1.1213759999999999</v>
      </c>
      <c r="J26" s="413">
        <v>1.2258450000000001</v>
      </c>
      <c r="K26" s="413">
        <v>1.1354139999999999</v>
      </c>
      <c r="L26" s="413">
        <v>1.291153</v>
      </c>
    </row>
    <row r="27" spans="1:12">
      <c r="A27" s="28" t="s">
        <v>55</v>
      </c>
      <c r="B27" s="413">
        <v>-0.98423000000000005</v>
      </c>
      <c r="C27" s="413">
        <v>-0.97876739999999995</v>
      </c>
      <c r="D27" s="413">
        <v>-0.94445040000000002</v>
      </c>
      <c r="E27" s="413">
        <v>-1.152344</v>
      </c>
      <c r="F27" s="413">
        <v>-1.245293</v>
      </c>
      <c r="G27" s="413">
        <v>-1.1552659999999999</v>
      </c>
      <c r="H27" s="413">
        <v>-1.0620039999999999</v>
      </c>
      <c r="I27" s="413">
        <v>-1.0701290000000001</v>
      </c>
      <c r="J27" s="413">
        <v>-1.132835</v>
      </c>
      <c r="K27" s="413">
        <v>-0.97613530000000004</v>
      </c>
      <c r="L27" s="413">
        <v>-0.65953830000000002</v>
      </c>
    </row>
    <row r="28" spans="1:12">
      <c r="A28" s="28" t="s">
        <v>38</v>
      </c>
      <c r="B28" s="413">
        <v>1.382927</v>
      </c>
      <c r="C28" s="413">
        <v>1.383392</v>
      </c>
      <c r="D28" s="413">
        <v>1.3350979999999999</v>
      </c>
      <c r="E28" s="413">
        <v>1.0581670000000001</v>
      </c>
      <c r="F28" s="413">
        <v>0.8482056</v>
      </c>
      <c r="G28" s="413">
        <v>0.62739560000000005</v>
      </c>
      <c r="H28" s="413">
        <v>1.0109330000000001</v>
      </c>
      <c r="I28" s="413">
        <v>1.170914</v>
      </c>
      <c r="J28" s="413">
        <v>1.10144</v>
      </c>
      <c r="K28" s="413">
        <v>1.103218</v>
      </c>
      <c r="L28" s="413">
        <v>1.569115</v>
      </c>
    </row>
    <row r="29" spans="1:12">
      <c r="A29" s="28" t="s">
        <v>56</v>
      </c>
      <c r="B29" s="413">
        <v>0.82126619999999995</v>
      </c>
      <c r="C29" s="413">
        <v>0.24129490000000001</v>
      </c>
      <c r="D29" s="413">
        <v>0.80657199999999996</v>
      </c>
      <c r="E29" s="413">
        <v>0.76445770000000002</v>
      </c>
      <c r="F29" s="413">
        <v>0.8032532</v>
      </c>
      <c r="G29" s="413">
        <v>0.71426389999999995</v>
      </c>
      <c r="H29" s="413">
        <v>1.1221920000000001</v>
      </c>
      <c r="I29" s="413">
        <v>1.773064</v>
      </c>
      <c r="J29" s="413">
        <v>1.7299800000000001</v>
      </c>
      <c r="K29" s="413">
        <v>1.782913</v>
      </c>
      <c r="L29" s="413">
        <v>2.1147990000000001</v>
      </c>
    </row>
    <row r="30" spans="1:12">
      <c r="A30" s="635" t="s">
        <v>57</v>
      </c>
      <c r="B30" s="961">
        <v>-0.193573</v>
      </c>
      <c r="C30" s="961">
        <v>-0.46176149999999999</v>
      </c>
      <c r="D30" s="961">
        <v>-0.99652099999999999</v>
      </c>
      <c r="E30" s="961">
        <v>-1.538551</v>
      </c>
      <c r="F30" s="961">
        <v>-1.2251510000000001</v>
      </c>
      <c r="G30" s="961">
        <v>-1.3539350000000001</v>
      </c>
      <c r="H30" s="961">
        <v>-1.262527</v>
      </c>
      <c r="I30" s="961">
        <v>-0.6640549</v>
      </c>
      <c r="J30" s="961">
        <v>-0.84051509999999996</v>
      </c>
      <c r="K30" s="961">
        <v>-0.65699770000000002</v>
      </c>
      <c r="L30" s="961">
        <v>-8.7814E-3</v>
      </c>
    </row>
    <row r="31" spans="1:12">
      <c r="A31" s="28" t="s">
        <v>40</v>
      </c>
      <c r="B31" s="413">
        <v>0.95151520000000001</v>
      </c>
      <c r="C31" s="413">
        <v>0.54380799999999996</v>
      </c>
      <c r="D31" s="413">
        <v>1.4644170000000001</v>
      </c>
      <c r="E31" s="413">
        <v>1.218826</v>
      </c>
      <c r="F31" s="413">
        <v>1.5978699999999999</v>
      </c>
      <c r="G31" s="413">
        <v>1.708717</v>
      </c>
      <c r="H31" s="413">
        <v>2.1703260000000002</v>
      </c>
      <c r="I31" s="413">
        <v>2.3980939999999999</v>
      </c>
      <c r="J31" s="413">
        <v>2.4828109999999999</v>
      </c>
      <c r="K31" s="413">
        <v>2.415543</v>
      </c>
      <c r="L31" s="413">
        <v>3.330978</v>
      </c>
    </row>
    <row r="32" spans="1:12">
      <c r="A32" s="28" t="s">
        <v>27</v>
      </c>
      <c r="B32" s="413">
        <v>2.2505190000000002</v>
      </c>
      <c r="C32" s="413">
        <v>2.104187</v>
      </c>
      <c r="D32" s="413">
        <v>2.481239</v>
      </c>
      <c r="E32" s="413">
        <v>2.2383500000000001</v>
      </c>
      <c r="F32" s="413">
        <v>2.1294940000000002</v>
      </c>
      <c r="G32" s="413">
        <v>2.3290410000000001</v>
      </c>
      <c r="H32" s="413">
        <v>2.8493189999999999</v>
      </c>
      <c r="I32" s="413">
        <v>2.9804529999999998</v>
      </c>
      <c r="J32" s="413">
        <v>2.874603</v>
      </c>
      <c r="K32" s="413">
        <v>3.5567250000000001</v>
      </c>
      <c r="L32" s="413">
        <v>3.5452270000000001</v>
      </c>
    </row>
    <row r="33" spans="1:12">
      <c r="A33" s="28" t="s">
        <v>43</v>
      </c>
      <c r="B33" s="413">
        <v>0.52581020000000001</v>
      </c>
      <c r="C33" s="413">
        <v>0.63663479999999995</v>
      </c>
      <c r="D33" s="413">
        <v>0.71196749999999998</v>
      </c>
      <c r="E33" s="413">
        <v>0.58644870000000004</v>
      </c>
      <c r="F33" s="413">
        <v>0.59019469999999996</v>
      </c>
      <c r="G33" s="413">
        <v>0.78102110000000002</v>
      </c>
      <c r="H33" s="413">
        <v>0.88464359999999997</v>
      </c>
      <c r="I33" s="413">
        <v>0.20741270000000001</v>
      </c>
      <c r="J33" s="413">
        <v>-6.2065099999999998E-2</v>
      </c>
      <c r="K33" s="413">
        <v>6.0035699999999997E-2</v>
      </c>
      <c r="L33" s="413">
        <v>0.31735229999999998</v>
      </c>
    </row>
    <row r="34" spans="1:12">
      <c r="A34" s="28" t="s">
        <v>58</v>
      </c>
      <c r="B34" s="413"/>
      <c r="C34" s="413"/>
      <c r="D34" s="413"/>
      <c r="E34" s="413"/>
      <c r="F34" s="413">
        <v>0.71974179999999999</v>
      </c>
      <c r="G34" s="413">
        <v>0.61820220000000004</v>
      </c>
      <c r="H34" s="413">
        <v>0.76760859999999997</v>
      </c>
      <c r="I34" s="413">
        <v>0.68794250000000001</v>
      </c>
      <c r="J34" s="413">
        <v>0.38088230000000001</v>
      </c>
      <c r="K34" s="413">
        <v>0.2927322</v>
      </c>
      <c r="L34" s="413">
        <v>0.56706239999999997</v>
      </c>
    </row>
    <row r="35" spans="1:12">
      <c r="A35" s="28" t="s">
        <v>59</v>
      </c>
      <c r="B35" s="413">
        <v>-1.479889</v>
      </c>
      <c r="C35" s="413">
        <v>-1.528648</v>
      </c>
      <c r="D35" s="413">
        <v>-1.8880079999999999</v>
      </c>
      <c r="E35" s="413">
        <v>-1.933975</v>
      </c>
      <c r="F35" s="413">
        <v>-1.981827</v>
      </c>
      <c r="G35" s="413">
        <v>-1.8404309999999999</v>
      </c>
      <c r="H35" s="413">
        <v>-1.676682</v>
      </c>
      <c r="I35" s="413">
        <v>-1.544273</v>
      </c>
      <c r="J35" s="413">
        <v>-1.6360699999999999</v>
      </c>
      <c r="K35" s="413">
        <v>1.496407</v>
      </c>
      <c r="L35" s="413">
        <v>1.4133</v>
      </c>
    </row>
    <row r="36" spans="1:12">
      <c r="A36" s="28" t="s">
        <v>60</v>
      </c>
      <c r="B36" s="413">
        <v>0.4064255</v>
      </c>
      <c r="C36" s="413">
        <v>0.36424260000000003</v>
      </c>
      <c r="D36" s="413">
        <v>0.35696410000000001</v>
      </c>
      <c r="E36" s="413">
        <v>0.50070950000000003</v>
      </c>
      <c r="F36" s="413">
        <v>0.35694890000000001</v>
      </c>
      <c r="G36" s="413">
        <v>0.76784520000000001</v>
      </c>
      <c r="H36" s="413">
        <v>0.96596530000000003</v>
      </c>
      <c r="I36" s="413">
        <v>1.2865070000000001</v>
      </c>
      <c r="J36" s="413">
        <v>1.1218950000000001</v>
      </c>
      <c r="K36" s="413">
        <v>0.50314329999999996</v>
      </c>
      <c r="L36" s="413">
        <v>0.73432920000000002</v>
      </c>
    </row>
    <row r="37" spans="1:12">
      <c r="A37" s="28" t="s">
        <v>61</v>
      </c>
      <c r="B37" s="413">
        <v>-4.9416200000000003</v>
      </c>
      <c r="C37" s="413">
        <v>-5.1019290000000002</v>
      </c>
      <c r="D37" s="413">
        <v>-4.9799730000000002</v>
      </c>
      <c r="E37" s="413">
        <v>-4.9674149999999999</v>
      </c>
      <c r="F37" s="413">
        <v>-4.8879700000000001</v>
      </c>
      <c r="G37" s="413">
        <v>-4.6158070000000002</v>
      </c>
      <c r="H37" s="413">
        <v>-4.6398010000000003</v>
      </c>
      <c r="I37" s="413">
        <v>-4.6173710000000003</v>
      </c>
      <c r="J37" s="413">
        <v>-4.6022489999999996</v>
      </c>
      <c r="K37" s="413">
        <v>-4.6704179999999997</v>
      </c>
      <c r="L37" s="413">
        <v>-4.8541949999999998</v>
      </c>
    </row>
    <row r="38" spans="1:12">
      <c r="A38" s="252" t="s">
        <v>64</v>
      </c>
      <c r="B38" s="413"/>
      <c r="C38" s="413"/>
      <c r="D38" s="413"/>
      <c r="E38" s="413"/>
      <c r="F38" s="413"/>
      <c r="G38" s="413"/>
      <c r="H38" s="413"/>
      <c r="I38" s="413"/>
      <c r="J38" s="413"/>
      <c r="K38" s="413"/>
      <c r="L38" s="1023">
        <f>AVERAGE(L4:L37)</f>
        <v>0.90824334242424232</v>
      </c>
    </row>
    <row r="39" spans="1:12">
      <c r="A39" s="252" t="s">
        <v>3323</v>
      </c>
      <c r="L39" s="1023">
        <f>STDEV(L4:L37)</f>
        <v>1.6610022451277038</v>
      </c>
    </row>
    <row r="40" spans="1:12">
      <c r="A40" s="671" t="s">
        <v>3324</v>
      </c>
      <c r="L40" s="981">
        <f>(L30-L38)/L39</f>
        <v>-0.55209121186572396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workbookViewId="0"/>
  </sheetViews>
  <sheetFormatPr defaultRowHeight="16.5"/>
  <cols>
    <col min="1" max="1" width="36.85546875" customWidth="1"/>
    <col min="2" max="2" width="20" customWidth="1"/>
    <col min="3" max="3" width="17.5703125" customWidth="1"/>
    <col min="5" max="5" width="103.85546875" customWidth="1"/>
  </cols>
  <sheetData>
    <row r="1" spans="1:5">
      <c r="A1" s="252" t="s">
        <v>1011</v>
      </c>
      <c r="E1" t="s">
        <v>1016</v>
      </c>
    </row>
    <row r="2" spans="1:5">
      <c r="E2" t="s">
        <v>1014</v>
      </c>
    </row>
    <row r="3" spans="1:5">
      <c r="A3" t="s">
        <v>119</v>
      </c>
      <c r="B3">
        <v>42762.688275462962</v>
      </c>
      <c r="E3" t="s">
        <v>1015</v>
      </c>
    </row>
    <row r="4" spans="1:5">
      <c r="A4" t="s">
        <v>120</v>
      </c>
      <c r="B4">
        <v>42769.558865335654</v>
      </c>
    </row>
    <row r="5" spans="1:5">
      <c r="A5" t="s">
        <v>121</v>
      </c>
      <c r="B5" t="s">
        <v>2</v>
      </c>
    </row>
    <row r="7" spans="1:5">
      <c r="A7" t="s">
        <v>122</v>
      </c>
      <c r="B7" t="s">
        <v>1017</v>
      </c>
    </row>
    <row r="8" spans="1:5">
      <c r="A8" t="s">
        <v>156</v>
      </c>
      <c r="B8" t="s">
        <v>157</v>
      </c>
    </row>
    <row r="9" spans="1:5">
      <c r="A9" t="s">
        <v>583</v>
      </c>
      <c r="B9" t="s">
        <v>125</v>
      </c>
    </row>
    <row r="11" spans="1:5">
      <c r="A11" s="252" t="s">
        <v>584</v>
      </c>
      <c r="B11" s="252" t="s">
        <v>1012</v>
      </c>
      <c r="C11" s="252" t="s">
        <v>1013</v>
      </c>
    </row>
    <row r="12" spans="1:5">
      <c r="A12" t="s">
        <v>21</v>
      </c>
      <c r="B12">
        <v>94.06</v>
      </c>
      <c r="C12">
        <v>211.44</v>
      </c>
    </row>
    <row r="13" spans="1:5">
      <c r="A13" t="s">
        <v>22</v>
      </c>
      <c r="B13">
        <v>249.42</v>
      </c>
      <c r="C13">
        <v>245.63</v>
      </c>
    </row>
    <row r="14" spans="1:5">
      <c r="A14" t="s">
        <v>23</v>
      </c>
      <c r="B14">
        <v>175.61</v>
      </c>
      <c r="C14">
        <v>276.87</v>
      </c>
    </row>
    <row r="15" spans="1:5">
      <c r="A15" t="s">
        <v>24</v>
      </c>
      <c r="B15">
        <v>93.91</v>
      </c>
      <c r="C15">
        <v>201.56</v>
      </c>
    </row>
    <row r="16" spans="1:5">
      <c r="A16" t="s">
        <v>124</v>
      </c>
      <c r="B16">
        <v>106.75</v>
      </c>
      <c r="C16">
        <v>199.21</v>
      </c>
    </row>
    <row r="17" spans="1:3">
      <c r="A17" t="s">
        <v>26</v>
      </c>
      <c r="B17">
        <v>218.51</v>
      </c>
      <c r="C17">
        <v>301.69</v>
      </c>
    </row>
    <row r="18" spans="1:3">
      <c r="A18" t="s">
        <v>50</v>
      </c>
      <c r="B18">
        <v>106.02</v>
      </c>
      <c r="C18">
        <v>189.06</v>
      </c>
    </row>
    <row r="19" spans="1:3">
      <c r="A19" t="s">
        <v>48</v>
      </c>
      <c r="B19">
        <v>113.64</v>
      </c>
      <c r="C19">
        <v>162.97</v>
      </c>
    </row>
    <row r="20" spans="1:3">
      <c r="A20" t="s">
        <v>27</v>
      </c>
      <c r="B20">
        <v>82.86</v>
      </c>
      <c r="C20">
        <v>151.30000000000001</v>
      </c>
    </row>
    <row r="21" spans="1:3">
      <c r="A21" t="s">
        <v>28</v>
      </c>
      <c r="B21">
        <v>72.84</v>
      </c>
      <c r="C21">
        <v>174.14</v>
      </c>
    </row>
    <row r="22" spans="1:3">
      <c r="A22" t="s">
        <v>69</v>
      </c>
      <c r="B22">
        <v>187.3</v>
      </c>
      <c r="C22">
        <v>295.20999999999998</v>
      </c>
    </row>
    <row r="23" spans="1:3">
      <c r="A23" t="s">
        <v>29</v>
      </c>
      <c r="B23">
        <v>85.03</v>
      </c>
      <c r="C23">
        <v>143.47999999999999</v>
      </c>
    </row>
    <row r="24" spans="1:3">
      <c r="A24" t="s">
        <v>30</v>
      </c>
      <c r="B24">
        <v>83.3</v>
      </c>
      <c r="C24">
        <v>145.38999999999999</v>
      </c>
    </row>
    <row r="25" spans="1:3">
      <c r="A25" t="s">
        <v>31</v>
      </c>
      <c r="B25">
        <v>320.43</v>
      </c>
      <c r="C25">
        <v>407.14</v>
      </c>
    </row>
    <row r="26" spans="1:3">
      <c r="A26" t="s">
        <v>32</v>
      </c>
      <c r="B26">
        <v>297.74</v>
      </c>
      <c r="C26">
        <v>431.31</v>
      </c>
    </row>
    <row r="27" spans="1:3">
      <c r="A27" t="s">
        <v>33</v>
      </c>
      <c r="B27">
        <v>102.7</v>
      </c>
      <c r="C27">
        <v>200.79</v>
      </c>
    </row>
    <row r="28" spans="1:3">
      <c r="A28" t="s">
        <v>34</v>
      </c>
      <c r="B28">
        <v>244.98</v>
      </c>
      <c r="C28">
        <v>384.91</v>
      </c>
    </row>
    <row r="29" spans="1:3">
      <c r="A29" t="s">
        <v>35</v>
      </c>
      <c r="B29">
        <v>113.54</v>
      </c>
      <c r="C29">
        <v>160.57</v>
      </c>
    </row>
    <row r="30" spans="1:3">
      <c r="A30" t="s">
        <v>36</v>
      </c>
      <c r="B30">
        <v>86.48</v>
      </c>
      <c r="C30">
        <v>174.49</v>
      </c>
    </row>
    <row r="31" spans="1:3">
      <c r="A31" t="s">
        <v>37</v>
      </c>
      <c r="B31">
        <v>101.26</v>
      </c>
      <c r="C31">
        <v>205.87</v>
      </c>
    </row>
    <row r="32" spans="1:3">
      <c r="A32" t="s">
        <v>38</v>
      </c>
      <c r="B32">
        <v>166.82</v>
      </c>
      <c r="C32">
        <v>270.07</v>
      </c>
    </row>
    <row r="33" spans="1:3">
      <c r="A33" t="s">
        <v>56</v>
      </c>
      <c r="B33">
        <v>103.48</v>
      </c>
      <c r="C33">
        <v>168.18</v>
      </c>
    </row>
    <row r="34" spans="1:3">
      <c r="A34" t="s">
        <v>39</v>
      </c>
      <c r="B34">
        <v>295.85000000000002</v>
      </c>
      <c r="C34">
        <v>331.62</v>
      </c>
    </row>
    <row r="35" spans="1:3">
      <c r="A35" t="s">
        <v>40</v>
      </c>
      <c r="B35">
        <v>118.24</v>
      </c>
      <c r="C35">
        <v>252.7</v>
      </c>
    </row>
    <row r="36" spans="1:3">
      <c r="A36" s="635" t="s">
        <v>41</v>
      </c>
      <c r="B36" s="635">
        <v>237.34</v>
      </c>
      <c r="C36" s="635">
        <v>339.46</v>
      </c>
    </row>
    <row r="37" spans="1:3">
      <c r="A37" t="s">
        <v>42</v>
      </c>
      <c r="B37">
        <v>107.03</v>
      </c>
      <c r="C37">
        <v>217.37</v>
      </c>
    </row>
    <row r="38" spans="1:3">
      <c r="A38" t="s">
        <v>43</v>
      </c>
      <c r="B38">
        <v>92.58</v>
      </c>
      <c r="C38">
        <v>167.17</v>
      </c>
    </row>
    <row r="39" spans="1:3">
      <c r="A39" t="s">
        <v>60</v>
      </c>
      <c r="B39">
        <v>108.08</v>
      </c>
      <c r="C39">
        <v>195.43</v>
      </c>
    </row>
    <row r="40" spans="1:3">
      <c r="A40" s="252" t="s">
        <v>64</v>
      </c>
      <c r="B40" s="670">
        <f>AVERAGE(B12:B39)</f>
        <v>148.77857142857144</v>
      </c>
      <c r="C40" s="670">
        <f>AVERAGE(C12:C39)</f>
        <v>235.89392857142852</v>
      </c>
    </row>
    <row r="41" spans="1:3">
      <c r="A41" s="252" t="s">
        <v>3323</v>
      </c>
      <c r="B41" s="670">
        <f>STDEV(B12:B39)</f>
        <v>76.071525977531635</v>
      </c>
      <c r="C41" s="670">
        <f>STDEV(C12:C39)</f>
        <v>82.075157667938569</v>
      </c>
    </row>
    <row r="42" spans="1:3">
      <c r="A42" s="671" t="s">
        <v>3324</v>
      </c>
      <c r="B42" s="672">
        <f>-(B36-B40)/B41</f>
        <v>-1.164186302738109</v>
      </c>
      <c r="C42" s="672">
        <f>-(C36-C40)/C41</f>
        <v>-1.2618443189299897</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D42"/>
  <sheetViews>
    <sheetView topLeftCell="A19" workbookViewId="0">
      <selection activeCell="A38" sqref="A38:A40"/>
    </sheetView>
  </sheetViews>
  <sheetFormatPr defaultRowHeight="16.5"/>
  <cols>
    <col min="1" max="1" width="42.85546875" customWidth="1"/>
    <col min="2" max="2" width="15.5703125" style="28" customWidth="1"/>
    <col min="4" max="4" width="78.5703125" customWidth="1"/>
  </cols>
  <sheetData>
    <row r="1" spans="1:4" s="28" customFormat="1" ht="69.75" customHeight="1">
      <c r="A1" s="203" t="s">
        <v>945</v>
      </c>
      <c r="B1" s="220" t="s">
        <v>999</v>
      </c>
      <c r="C1" s="1179" t="s">
        <v>628</v>
      </c>
      <c r="D1" s="1179"/>
    </row>
    <row r="2" spans="1:4" ht="43.5" customHeight="1">
      <c r="A2" t="s">
        <v>627</v>
      </c>
      <c r="B2" s="6" t="s">
        <v>997</v>
      </c>
      <c r="C2" s="6" t="s">
        <v>625</v>
      </c>
    </row>
    <row r="3" spans="1:4">
      <c r="A3" s="410" t="s">
        <v>84</v>
      </c>
      <c r="B3" s="219" t="s">
        <v>186</v>
      </c>
      <c r="C3" s="219" t="s">
        <v>626</v>
      </c>
    </row>
    <row r="4" spans="1:4">
      <c r="A4" s="411" t="s">
        <v>45</v>
      </c>
      <c r="B4" s="10">
        <v>62.6</v>
      </c>
      <c r="C4" s="10">
        <v>0.8</v>
      </c>
    </row>
    <row r="5" spans="1:4">
      <c r="A5" s="411" t="s">
        <v>37</v>
      </c>
      <c r="B5" s="11">
        <v>81.2</v>
      </c>
      <c r="C5" s="11">
        <v>0.4</v>
      </c>
    </row>
    <row r="6" spans="1:4">
      <c r="A6" s="411" t="s">
        <v>21</v>
      </c>
      <c r="B6" s="10">
        <v>69.599999999999994</v>
      </c>
      <c r="C6" s="10">
        <v>1.1000000000000001</v>
      </c>
      <c r="D6" s="28"/>
    </row>
    <row r="7" spans="1:4">
      <c r="A7" s="411" t="s">
        <v>47</v>
      </c>
      <c r="B7" s="11">
        <v>81.7</v>
      </c>
      <c r="C7" s="11">
        <v>1.5</v>
      </c>
    </row>
    <row r="8" spans="1:4">
      <c r="A8" s="411" t="s">
        <v>62</v>
      </c>
      <c r="B8" s="10">
        <v>50.2</v>
      </c>
      <c r="C8" s="10">
        <v>3.8</v>
      </c>
    </row>
    <row r="9" spans="1:4">
      <c r="A9" s="411" t="s">
        <v>23</v>
      </c>
      <c r="B9" s="11">
        <v>70.099999999999994</v>
      </c>
      <c r="C9" s="11">
        <v>0.9</v>
      </c>
    </row>
    <row r="10" spans="1:4">
      <c r="A10" s="411" t="s">
        <v>24</v>
      </c>
      <c r="B10" s="10">
        <v>85.2</v>
      </c>
      <c r="C10" s="10">
        <v>0.3</v>
      </c>
    </row>
    <row r="11" spans="1:4">
      <c r="A11" s="411" t="s">
        <v>26</v>
      </c>
      <c r="B11" s="11">
        <v>67.2</v>
      </c>
      <c r="C11" s="11">
        <v>4.8</v>
      </c>
    </row>
    <row r="12" spans="1:4">
      <c r="A12" s="411" t="s">
        <v>42</v>
      </c>
      <c r="B12" s="10">
        <v>85.8</v>
      </c>
      <c r="C12" s="10">
        <v>1.5</v>
      </c>
    </row>
    <row r="13" spans="1:4">
      <c r="A13" s="411" t="s">
        <v>28</v>
      </c>
      <c r="B13" s="11">
        <v>70.599999999999994</v>
      </c>
      <c r="C13" s="11">
        <v>0.6</v>
      </c>
    </row>
    <row r="14" spans="1:4">
      <c r="A14" s="412" t="s">
        <v>25</v>
      </c>
      <c r="B14" s="10">
        <v>74.599999999999994</v>
      </c>
      <c r="C14" s="10">
        <v>0.5</v>
      </c>
    </row>
    <row r="15" spans="1:4">
      <c r="A15" s="411" t="s">
        <v>48</v>
      </c>
      <c r="B15" s="11">
        <v>62.5</v>
      </c>
      <c r="C15" s="11">
        <v>1.5</v>
      </c>
    </row>
    <row r="16" spans="1:4">
      <c r="A16" s="411" t="s">
        <v>34</v>
      </c>
      <c r="B16" s="10">
        <v>53.2</v>
      </c>
      <c r="C16" s="10">
        <v>1.2</v>
      </c>
    </row>
    <row r="17" spans="1:3">
      <c r="A17" s="411" t="s">
        <v>49</v>
      </c>
      <c r="B17" s="11">
        <v>78.099999999999994</v>
      </c>
      <c r="C17" s="11">
        <v>0.3</v>
      </c>
    </row>
    <row r="18" spans="1:3">
      <c r="A18" s="411" t="s">
        <v>50</v>
      </c>
      <c r="B18" s="10">
        <v>77</v>
      </c>
      <c r="C18" s="10">
        <v>0.8</v>
      </c>
    </row>
    <row r="19" spans="1:3">
      <c r="A19" s="412" t="s">
        <v>63</v>
      </c>
      <c r="B19" s="11">
        <v>66.3</v>
      </c>
      <c r="C19" s="11">
        <v>1.8</v>
      </c>
    </row>
    <row r="20" spans="1:3">
      <c r="A20" s="411" t="s">
        <v>29</v>
      </c>
      <c r="B20" s="10">
        <v>59.3</v>
      </c>
      <c r="C20" s="10">
        <v>0.8</v>
      </c>
    </row>
    <row r="21" spans="1:3">
      <c r="A21" s="411" t="s">
        <v>51</v>
      </c>
      <c r="B21" s="11">
        <v>70.2</v>
      </c>
      <c r="C21" s="11">
        <v>0.3</v>
      </c>
    </row>
    <row r="22" spans="1:3">
      <c r="A22" s="411" t="s">
        <v>52</v>
      </c>
      <c r="B22" s="10">
        <v>67.7</v>
      </c>
      <c r="C22" s="10">
        <v>1.1000000000000001</v>
      </c>
    </row>
    <row r="23" spans="1:3">
      <c r="A23" s="412" t="s">
        <v>31</v>
      </c>
      <c r="B23" s="11">
        <v>61.6</v>
      </c>
      <c r="C23" s="11">
        <v>6.1</v>
      </c>
    </row>
    <row r="24" spans="1:3">
      <c r="A24" s="411" t="s">
        <v>33</v>
      </c>
      <c r="B24" s="10">
        <v>70.599999999999994</v>
      </c>
      <c r="C24" s="10">
        <v>0.2</v>
      </c>
    </row>
    <row r="25" spans="1:3">
      <c r="A25" s="411" t="s">
        <v>36</v>
      </c>
      <c r="B25" s="10">
        <v>80.5</v>
      </c>
      <c r="C25" s="10">
        <v>0.8</v>
      </c>
    </row>
    <row r="26" spans="1:3">
      <c r="A26" s="411" t="s">
        <v>54</v>
      </c>
      <c r="B26" s="11">
        <v>64.400000000000006</v>
      </c>
      <c r="C26" s="11">
        <v>1.2</v>
      </c>
    </row>
    <row r="27" spans="1:3">
      <c r="A27" s="411" t="s">
        <v>55</v>
      </c>
      <c r="B27" s="10">
        <v>89.6</v>
      </c>
      <c r="C27" s="10">
        <v>1</v>
      </c>
    </row>
    <row r="28" spans="1:3">
      <c r="A28" s="411" t="s">
        <v>38</v>
      </c>
      <c r="B28" s="11">
        <v>66.099999999999994</v>
      </c>
      <c r="C28" s="11">
        <v>1</v>
      </c>
    </row>
    <row r="29" spans="1:3">
      <c r="A29" s="411" t="s">
        <v>56</v>
      </c>
      <c r="B29" s="10">
        <v>69.2</v>
      </c>
      <c r="C29" s="10">
        <v>0.9</v>
      </c>
    </row>
    <row r="30" spans="1:3">
      <c r="A30" s="958" t="s">
        <v>57</v>
      </c>
      <c r="B30" s="931">
        <v>62.1</v>
      </c>
      <c r="C30" s="931">
        <v>1.2</v>
      </c>
    </row>
    <row r="31" spans="1:3">
      <c r="A31" s="411" t="s">
        <v>40</v>
      </c>
      <c r="B31" s="10">
        <v>83.9</v>
      </c>
      <c r="C31" s="10">
        <v>0.4</v>
      </c>
    </row>
    <row r="32" spans="1:3">
      <c r="A32" s="411" t="s">
        <v>27</v>
      </c>
      <c r="B32" s="11">
        <v>81.599999999999994</v>
      </c>
      <c r="C32" s="11">
        <v>0.6</v>
      </c>
    </row>
    <row r="33" spans="1:3">
      <c r="A33" s="411" t="s">
        <v>43</v>
      </c>
      <c r="B33" s="10">
        <v>76.8</v>
      </c>
      <c r="C33" s="10">
        <v>0.8</v>
      </c>
    </row>
    <row r="34" spans="1:3">
      <c r="A34" s="411" t="s">
        <v>58</v>
      </c>
      <c r="B34" s="11">
        <v>87.4</v>
      </c>
      <c r="C34" s="11">
        <v>0.5</v>
      </c>
    </row>
    <row r="35" spans="1:3">
      <c r="A35" s="411" t="s">
        <v>59</v>
      </c>
      <c r="B35" s="10">
        <v>60.4</v>
      </c>
      <c r="C35" s="10">
        <v>1.7</v>
      </c>
    </row>
    <row r="36" spans="1:3">
      <c r="A36" s="411" t="s">
        <v>60</v>
      </c>
      <c r="B36" s="11">
        <v>77.8</v>
      </c>
      <c r="C36" s="11">
        <v>0.2</v>
      </c>
    </row>
    <row r="37" spans="1:3">
      <c r="A37" s="411" t="s">
        <v>61</v>
      </c>
      <c r="B37" s="10">
        <v>73.900000000000006</v>
      </c>
      <c r="C37" s="10">
        <v>5.2</v>
      </c>
    </row>
    <row r="38" spans="1:3">
      <c r="A38" s="394" t="s">
        <v>64</v>
      </c>
      <c r="B38" s="79">
        <f>AVERAGE(B4:B37)</f>
        <v>71.735294117647072</v>
      </c>
      <c r="C38" s="79">
        <f>AVERAGE(C4:C37)</f>
        <v>1.3470588235294123</v>
      </c>
    </row>
    <row r="39" spans="1:3">
      <c r="A39" s="394" t="s">
        <v>3323</v>
      </c>
      <c r="B39" s="79">
        <f>STDEV(B4:B37)</f>
        <v>9.8834076552861028</v>
      </c>
      <c r="C39" s="79">
        <f>STDEV(C4:C37)</f>
        <v>1.4393254510397202</v>
      </c>
    </row>
    <row r="40" spans="1:3">
      <c r="A40" s="668" t="s">
        <v>3324</v>
      </c>
      <c r="B40" s="927">
        <f>(B30-B38)/B39</f>
        <v>-0.97489595225728354</v>
      </c>
      <c r="C40" s="927">
        <f>-(C30-C38)/C39</f>
        <v>0.10217204414969666</v>
      </c>
    </row>
    <row r="41" spans="1:3">
      <c r="A41" t="s">
        <v>1005</v>
      </c>
    </row>
    <row r="42" spans="1:3">
      <c r="A42" s="411" t="s">
        <v>53</v>
      </c>
      <c r="B42" s="11">
        <v>39.9</v>
      </c>
      <c r="C42" s="11">
        <v>23.4</v>
      </c>
    </row>
  </sheetData>
  <mergeCells count="1">
    <mergeCell ref="C1:D1"/>
  </mergeCells>
  <hyperlinks>
    <hyperlink ref="A14" r:id="rId1" display="http://stats.oecd.org/OECDStat_Metadata/ShowMetadata.ashx?Dataset=BLI&amp;Coords=[LOCATION].[DEU]&amp;ShowOnWeb=true&amp;Lang=en"/>
    <hyperlink ref="A19" r:id="rId2" display="http://stats.oecd.org/OECDStat_Metadata/ShowMetadata.ashx?Dataset=BLI&amp;Coords=[LOCATION].[ISR]&amp;ShowOnWeb=true&amp;Lang=en"/>
    <hyperlink ref="A23" r:id="rId3" display="http://stats.oecd.org/OECDStat_Metadata/ShowMetadata.ashx?Dataset=BLI&amp;Coords=[LOCATION].[LVA]&amp;ShowOnWeb=true&amp;Lang=en"/>
    <hyperlink ref="C2" r:id="rId4" display="http://stats.oecd.org/OECDStat_Metadata/ShowMetadata.ashx?Dataset=BLI&amp;Coords=%5bINDICATOR%5d.%5bPS_REPH%5d&amp;ShowOnWeb=true&amp;Lang=en"/>
    <hyperlink ref="A1" r:id="rId5" display="http://stats.oecd.org/OECDStat_Metadata/ShowMetadata.ashx?Dataset=BLI&amp;ShowOnWeb=true&amp;Lang=en"/>
    <hyperlink ref="B2" r:id="rId6" display="http://stats.oecd.org/OECDStat_Metadata/ShowMetadata.ashx?Dataset=BLI&amp;Coords=[INDICATOR].[PS_FSAFEN]&amp;ShowOnWeb=true&amp;Lang=en"/>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J39"/>
  <sheetViews>
    <sheetView workbookViewId="0">
      <selection activeCell="A37" sqref="A37:A39"/>
    </sheetView>
  </sheetViews>
  <sheetFormatPr defaultRowHeight="16.5"/>
  <cols>
    <col min="1" max="1" width="27.28515625" style="1" customWidth="1"/>
    <col min="2" max="8" width="12" style="1" bestFit="1" customWidth="1"/>
    <col min="9" max="9" width="11.42578125" style="1" bestFit="1" customWidth="1"/>
    <col min="10" max="10" width="12" style="1" bestFit="1" customWidth="1"/>
    <col min="11" max="11" width="22" style="1" customWidth="1"/>
    <col min="12" max="13" width="9.140625" style="1"/>
    <col min="14" max="14" width="20.140625" style="1" customWidth="1"/>
    <col min="15" max="16384" width="9.140625" style="1"/>
  </cols>
  <sheetData>
    <row r="1" spans="1:10">
      <c r="A1" s="1" t="s">
        <v>105</v>
      </c>
    </row>
    <row r="2" spans="1:10">
      <c r="A2" s="1" t="s">
        <v>119</v>
      </c>
      <c r="B2" s="1">
        <v>42507.323194444441</v>
      </c>
    </row>
    <row r="3" spans="1:10">
      <c r="A3" s="1" t="s">
        <v>120</v>
      </c>
      <c r="B3" s="1">
        <v>42754.541710925929</v>
      </c>
    </row>
    <row r="4" spans="1:10">
      <c r="A4" s="1" t="s">
        <v>121</v>
      </c>
      <c r="B4" s="1" t="s">
        <v>2</v>
      </c>
      <c r="C4" s="1" t="s">
        <v>503</v>
      </c>
    </row>
    <row r="5" spans="1:10">
      <c r="A5" s="1" t="s">
        <v>122</v>
      </c>
      <c r="B5" s="1" t="s">
        <v>186</v>
      </c>
    </row>
    <row r="7" spans="1:10">
      <c r="A7" s="252" t="s">
        <v>123</v>
      </c>
      <c r="B7" s="252" t="s">
        <v>99</v>
      </c>
      <c r="C7" s="252" t="s">
        <v>100</v>
      </c>
      <c r="D7" s="252" t="s">
        <v>101</v>
      </c>
      <c r="E7" s="252" t="s">
        <v>102</v>
      </c>
      <c r="F7" s="252" t="s">
        <v>103</v>
      </c>
      <c r="G7" s="252" t="s">
        <v>104</v>
      </c>
      <c r="H7" s="252" t="s">
        <v>125</v>
      </c>
      <c r="I7" s="252" t="s">
        <v>136</v>
      </c>
      <c r="J7" s="252" t="s">
        <v>505</v>
      </c>
    </row>
    <row r="8" spans="1:10">
      <c r="A8" s="1" t="s">
        <v>159</v>
      </c>
      <c r="B8" s="1">
        <v>16.100000000000001</v>
      </c>
      <c r="C8" s="1">
        <v>15.4</v>
      </c>
      <c r="D8" s="1">
        <v>17.100000000000001</v>
      </c>
      <c r="E8" s="1">
        <v>16.100000000000001</v>
      </c>
      <c r="F8" s="1">
        <v>15.4</v>
      </c>
      <c r="G8" s="1">
        <v>15.7</v>
      </c>
      <c r="H8" s="1">
        <v>15.3</v>
      </c>
      <c r="I8" s="1">
        <v>15.7</v>
      </c>
      <c r="J8" s="1">
        <v>17</v>
      </c>
    </row>
    <row r="9" spans="1:10">
      <c r="A9" s="1" t="s">
        <v>21</v>
      </c>
      <c r="B9" s="1">
        <v>6.6</v>
      </c>
      <c r="C9" s="1">
        <v>6.8</v>
      </c>
      <c r="D9" s="1">
        <v>8.8000000000000007</v>
      </c>
      <c r="E9" s="1">
        <v>8.4</v>
      </c>
      <c r="F9" s="1">
        <v>7.7</v>
      </c>
      <c r="G9" s="1">
        <v>8.6</v>
      </c>
      <c r="H9" s="1">
        <v>8.6999999999999993</v>
      </c>
      <c r="I9" s="1">
        <v>9.8000000000000007</v>
      </c>
      <c r="J9" s="1">
        <v>10.3</v>
      </c>
    </row>
    <row r="10" spans="1:10">
      <c r="A10" s="1" t="s">
        <v>22</v>
      </c>
      <c r="G10" s="1">
        <v>3.8</v>
      </c>
      <c r="I10" s="1">
        <v>3.9</v>
      </c>
      <c r="J10" s="1">
        <v>4.5999999999999996</v>
      </c>
    </row>
    <row r="11" spans="1:10">
      <c r="A11" s="1" t="s">
        <v>23</v>
      </c>
      <c r="B11" s="1">
        <v>14.1</v>
      </c>
      <c r="C11" s="1">
        <v>14.1</v>
      </c>
      <c r="D11" s="1">
        <v>15.2</v>
      </c>
      <c r="E11" s="1">
        <v>16.100000000000001</v>
      </c>
      <c r="F11" s="1">
        <v>16.399999999999999</v>
      </c>
      <c r="G11" s="1">
        <v>16.100000000000001</v>
      </c>
      <c r="H11" s="1">
        <v>15.1</v>
      </c>
      <c r="I11" s="1">
        <v>15.3</v>
      </c>
      <c r="J11" s="1">
        <v>15.4</v>
      </c>
    </row>
    <row r="12" spans="1:10">
      <c r="A12" s="1" t="s">
        <v>24</v>
      </c>
      <c r="B12" s="1">
        <v>11.7</v>
      </c>
      <c r="C12" s="1">
        <v>10.7</v>
      </c>
      <c r="D12" s="1">
        <v>12.3</v>
      </c>
      <c r="E12" s="1">
        <v>9.3000000000000007</v>
      </c>
      <c r="F12" s="1">
        <v>9.3000000000000007</v>
      </c>
      <c r="G12" s="1">
        <v>9.4</v>
      </c>
      <c r="H12" s="1">
        <v>9.3000000000000007</v>
      </c>
      <c r="I12" s="1">
        <v>9.9</v>
      </c>
      <c r="J12" s="1">
        <v>10.7</v>
      </c>
    </row>
    <row r="13" spans="1:10">
      <c r="A13" s="1" t="s">
        <v>124</v>
      </c>
      <c r="B13" s="1">
        <v>13</v>
      </c>
      <c r="C13" s="1">
        <v>12.4</v>
      </c>
      <c r="D13" s="1">
        <v>14</v>
      </c>
      <c r="E13" s="1">
        <v>14</v>
      </c>
      <c r="F13" s="1">
        <v>13.5</v>
      </c>
      <c r="G13" s="1">
        <v>14.2</v>
      </c>
      <c r="H13" s="1">
        <v>14.3</v>
      </c>
      <c r="I13" s="1">
        <v>14.3</v>
      </c>
      <c r="J13" s="1">
        <v>14.8</v>
      </c>
    </row>
    <row r="14" spans="1:10">
      <c r="A14" s="1" t="s">
        <v>26</v>
      </c>
      <c r="B14" s="1">
        <v>7.8</v>
      </c>
      <c r="C14" s="1">
        <v>7.5</v>
      </c>
      <c r="D14" s="1">
        <v>6.9</v>
      </c>
      <c r="E14" s="1">
        <v>10.4</v>
      </c>
      <c r="F14" s="1">
        <v>14.8</v>
      </c>
      <c r="G14" s="1">
        <v>14.1</v>
      </c>
      <c r="H14" s="1">
        <v>14.9</v>
      </c>
      <c r="I14" s="1">
        <v>16.3</v>
      </c>
      <c r="J14" s="1">
        <v>15.4</v>
      </c>
    </row>
    <row r="15" spans="1:10">
      <c r="A15" s="1" t="s">
        <v>50</v>
      </c>
      <c r="B15" s="1">
        <v>25.7</v>
      </c>
      <c r="C15" s="1">
        <v>24.3</v>
      </c>
      <c r="D15" s="1">
        <v>22.1</v>
      </c>
      <c r="E15" s="1">
        <v>18.899999999999999</v>
      </c>
      <c r="F15" s="1">
        <v>20.3</v>
      </c>
      <c r="G15" s="1">
        <v>20.7</v>
      </c>
      <c r="H15" s="1">
        <v>20.9</v>
      </c>
      <c r="I15" s="1">
        <v>21.3</v>
      </c>
      <c r="J15" s="1">
        <v>24</v>
      </c>
    </row>
    <row r="16" spans="1:10">
      <c r="A16" s="1" t="s">
        <v>48</v>
      </c>
      <c r="B16" s="1">
        <v>4.4000000000000004</v>
      </c>
      <c r="C16" s="1">
        <v>5</v>
      </c>
      <c r="D16" s="1">
        <v>5.5</v>
      </c>
      <c r="E16" s="1">
        <v>4.5999999999999996</v>
      </c>
      <c r="F16" s="1">
        <v>4.0999999999999996</v>
      </c>
      <c r="G16" s="1">
        <v>3.2</v>
      </c>
      <c r="H16" s="1">
        <v>2.6</v>
      </c>
      <c r="I16" s="1">
        <v>3.7</v>
      </c>
      <c r="J16" s="1">
        <v>4.5999999999999996</v>
      </c>
    </row>
    <row r="17" spans="1:10">
      <c r="A17" s="1" t="s">
        <v>27</v>
      </c>
      <c r="B17" s="1">
        <v>4.2</v>
      </c>
      <c r="C17" s="1">
        <v>4.2</v>
      </c>
      <c r="D17" s="1">
        <v>4.8</v>
      </c>
      <c r="E17" s="1">
        <v>4.8</v>
      </c>
      <c r="F17" s="1">
        <v>4.8</v>
      </c>
      <c r="G17" s="1">
        <v>5</v>
      </c>
      <c r="H17" s="1">
        <v>5.4</v>
      </c>
      <c r="I17" s="1">
        <v>5.2</v>
      </c>
      <c r="J17" s="1">
        <v>5.4</v>
      </c>
    </row>
    <row r="18" spans="1:10">
      <c r="A18" s="1" t="s">
        <v>28</v>
      </c>
      <c r="B18" s="1">
        <v>16.7</v>
      </c>
      <c r="C18" s="1">
        <v>17.600000000000001</v>
      </c>
      <c r="D18" s="1">
        <v>19.7</v>
      </c>
      <c r="E18" s="1">
        <v>20.399999999999999</v>
      </c>
      <c r="F18" s="1">
        <v>18.7</v>
      </c>
      <c r="G18" s="1">
        <v>20</v>
      </c>
      <c r="H18" s="1">
        <v>20.399999999999999</v>
      </c>
      <c r="I18" s="1">
        <v>20.7</v>
      </c>
      <c r="J18" s="1">
        <v>21.6</v>
      </c>
    </row>
    <row r="19" spans="1:10">
      <c r="A19" s="1" t="s">
        <v>69</v>
      </c>
      <c r="B19" s="1">
        <v>6.5</v>
      </c>
      <c r="C19" s="1">
        <v>6.7</v>
      </c>
      <c r="D19" s="1">
        <v>7.6</v>
      </c>
      <c r="E19" s="1">
        <v>7</v>
      </c>
      <c r="F19" s="1">
        <v>5.8</v>
      </c>
      <c r="G19" s="1">
        <v>7.2</v>
      </c>
      <c r="H19" s="1">
        <v>7.9</v>
      </c>
      <c r="I19" s="1">
        <v>6.6</v>
      </c>
      <c r="J19" s="1">
        <v>7.1</v>
      </c>
    </row>
    <row r="20" spans="1:10">
      <c r="A20" s="1" t="s">
        <v>29</v>
      </c>
      <c r="B20" s="1">
        <v>6</v>
      </c>
      <c r="C20" s="1">
        <v>5.9</v>
      </c>
      <c r="D20" s="1">
        <v>6.8</v>
      </c>
      <c r="E20" s="1">
        <v>6.5</v>
      </c>
      <c r="F20" s="1">
        <v>6.4</v>
      </c>
      <c r="G20" s="1">
        <v>6.4</v>
      </c>
      <c r="H20" s="1">
        <v>6.6</v>
      </c>
      <c r="I20" s="1">
        <v>6.7</v>
      </c>
      <c r="J20" s="1">
        <v>6.9</v>
      </c>
    </row>
    <row r="21" spans="1:10">
      <c r="A21" s="1" t="s">
        <v>30</v>
      </c>
      <c r="B21" s="1">
        <v>14.6</v>
      </c>
      <c r="C21" s="1">
        <v>19.100000000000001</v>
      </c>
      <c r="D21" s="1">
        <v>20.100000000000001</v>
      </c>
      <c r="E21" s="1">
        <v>19.3</v>
      </c>
      <c r="F21" s="1">
        <v>14.8</v>
      </c>
      <c r="G21" s="1">
        <v>11.7</v>
      </c>
      <c r="H21" s="1">
        <v>18.100000000000001</v>
      </c>
      <c r="I21" s="1">
        <v>9.1</v>
      </c>
      <c r="J21" s="1">
        <v>19.3</v>
      </c>
    </row>
    <row r="22" spans="1:10">
      <c r="A22" s="1" t="s">
        <v>31</v>
      </c>
      <c r="B22" s="1">
        <v>4.5999999999999996</v>
      </c>
      <c r="C22" s="1">
        <v>4.5999999999999996</v>
      </c>
      <c r="D22" s="1">
        <v>5.3</v>
      </c>
      <c r="E22" s="1">
        <v>4.8</v>
      </c>
      <c r="F22" s="1">
        <v>6.7</v>
      </c>
      <c r="G22" s="1">
        <v>6.4</v>
      </c>
      <c r="H22" s="1">
        <v>8</v>
      </c>
      <c r="I22" s="1">
        <v>9.6999999999999993</v>
      </c>
      <c r="J22" s="1">
        <v>9.8000000000000007</v>
      </c>
    </row>
    <row r="23" spans="1:10">
      <c r="A23" s="1" t="s">
        <v>32</v>
      </c>
      <c r="B23" s="1">
        <v>7.3</v>
      </c>
      <c r="C23" s="1">
        <v>6.5</v>
      </c>
      <c r="D23" s="1">
        <v>5.8</v>
      </c>
      <c r="E23" s="1">
        <v>6</v>
      </c>
      <c r="F23" s="1">
        <v>5.6</v>
      </c>
      <c r="G23" s="1">
        <v>5.8</v>
      </c>
      <c r="H23" s="1">
        <v>5.8</v>
      </c>
      <c r="I23" s="1">
        <v>6.6</v>
      </c>
      <c r="J23" s="1">
        <v>7.5</v>
      </c>
    </row>
    <row r="24" spans="1:10">
      <c r="A24" s="1" t="s">
        <v>33</v>
      </c>
      <c r="B24" s="1">
        <v>32.9</v>
      </c>
      <c r="C24" s="1">
        <v>35.6</v>
      </c>
      <c r="D24" s="1">
        <v>41.9</v>
      </c>
      <c r="E24" s="1">
        <v>30.7</v>
      </c>
      <c r="F24" s="1">
        <v>25.8</v>
      </c>
      <c r="G24" s="1">
        <v>27.1</v>
      </c>
      <c r="H24" s="1">
        <v>21.9</v>
      </c>
      <c r="I24" s="1">
        <v>19.5</v>
      </c>
      <c r="J24" s="1">
        <v>19.7</v>
      </c>
    </row>
    <row r="25" spans="1:10">
      <c r="A25" s="1" t="s">
        <v>34</v>
      </c>
      <c r="B25" s="1">
        <v>21.3</v>
      </c>
      <c r="C25" s="1">
        <v>20.2</v>
      </c>
      <c r="D25" s="1">
        <v>22.2</v>
      </c>
      <c r="E25" s="1">
        <v>21.8</v>
      </c>
      <c r="F25" s="1">
        <v>20.9</v>
      </c>
      <c r="G25" s="1">
        <v>17.3</v>
      </c>
      <c r="H25" s="1">
        <v>16.3</v>
      </c>
      <c r="I25" s="1">
        <v>14.5</v>
      </c>
      <c r="J25" s="1">
        <v>15.2</v>
      </c>
    </row>
    <row r="26" spans="1:10">
      <c r="A26" s="1" t="s">
        <v>35</v>
      </c>
      <c r="B26" s="1">
        <v>42.8</v>
      </c>
      <c r="C26" s="1">
        <v>38.299999999999997</v>
      </c>
      <c r="D26" s="1">
        <v>35.200000000000003</v>
      </c>
      <c r="E26" s="1">
        <v>32.9</v>
      </c>
      <c r="F26" s="1">
        <v>30.1</v>
      </c>
      <c r="G26" s="1">
        <v>29.6</v>
      </c>
      <c r="H26" s="1">
        <v>28.6</v>
      </c>
      <c r="I26" s="1">
        <v>28.7</v>
      </c>
      <c r="J26" s="1">
        <v>24.2</v>
      </c>
    </row>
    <row r="27" spans="1:10">
      <c r="A27" s="1" t="s">
        <v>36</v>
      </c>
      <c r="B27" s="1">
        <v>18.3</v>
      </c>
      <c r="C27" s="1">
        <v>16.2</v>
      </c>
      <c r="D27" s="1">
        <v>18.399999999999999</v>
      </c>
      <c r="E27" s="1">
        <v>18.600000000000001</v>
      </c>
      <c r="F27" s="1">
        <v>17.2</v>
      </c>
      <c r="G27" s="1">
        <v>18.8</v>
      </c>
      <c r="H27" s="1">
        <v>17.7</v>
      </c>
      <c r="I27" s="1">
        <v>18.600000000000001</v>
      </c>
      <c r="J27" s="1">
        <v>20</v>
      </c>
    </row>
    <row r="28" spans="1:10">
      <c r="A28" s="1" t="s">
        <v>37</v>
      </c>
      <c r="B28" s="1">
        <v>11.1</v>
      </c>
      <c r="C28" s="1">
        <v>10.8</v>
      </c>
      <c r="D28" s="1">
        <v>11.7</v>
      </c>
      <c r="E28" s="1">
        <v>11.8</v>
      </c>
      <c r="F28" s="1">
        <v>11.2</v>
      </c>
      <c r="G28" s="1">
        <v>12.8</v>
      </c>
      <c r="H28" s="1">
        <v>14.2</v>
      </c>
      <c r="I28" s="1">
        <v>14.4</v>
      </c>
      <c r="J28" s="1">
        <v>14.2</v>
      </c>
    </row>
    <row r="29" spans="1:10">
      <c r="A29" s="1" t="s">
        <v>38</v>
      </c>
      <c r="B29" s="1">
        <v>3</v>
      </c>
      <c r="C29" s="1">
        <v>4.3</v>
      </c>
      <c r="D29" s="1">
        <v>5.7</v>
      </c>
      <c r="E29" s="1">
        <v>6</v>
      </c>
      <c r="F29" s="1">
        <v>5.0999999999999996</v>
      </c>
      <c r="G29" s="1">
        <v>6</v>
      </c>
      <c r="H29" s="1">
        <v>6.7</v>
      </c>
      <c r="I29" s="1">
        <v>7.9</v>
      </c>
      <c r="J29" s="1">
        <v>8.5</v>
      </c>
    </row>
    <row r="30" spans="1:10">
      <c r="A30" s="1" t="s">
        <v>56</v>
      </c>
      <c r="B30" s="1">
        <v>6.8</v>
      </c>
      <c r="C30" s="1">
        <v>6.3</v>
      </c>
      <c r="D30" s="1">
        <v>3.7</v>
      </c>
      <c r="E30" s="1">
        <v>3</v>
      </c>
      <c r="F30" s="1">
        <v>3.1</v>
      </c>
      <c r="G30" s="1">
        <v>3.3</v>
      </c>
      <c r="H30" s="1">
        <v>3.4</v>
      </c>
      <c r="I30" s="1">
        <v>3.6</v>
      </c>
      <c r="J30" s="1">
        <v>3.8</v>
      </c>
    </row>
    <row r="31" spans="1:10">
      <c r="A31" s="1" t="s">
        <v>39</v>
      </c>
      <c r="B31" s="1">
        <v>3.5</v>
      </c>
      <c r="C31" s="1">
        <v>5.4</v>
      </c>
      <c r="D31" s="1">
        <v>8.1999999999999993</v>
      </c>
      <c r="E31" s="1">
        <v>9.8000000000000007</v>
      </c>
      <c r="F31" s="1">
        <v>8.8000000000000007</v>
      </c>
      <c r="G31" s="1">
        <v>6.3</v>
      </c>
      <c r="H31" s="1">
        <v>5.6</v>
      </c>
      <c r="I31" s="1">
        <v>6.4</v>
      </c>
      <c r="J31" s="1">
        <v>7.3</v>
      </c>
    </row>
    <row r="32" spans="1:10">
      <c r="A32" s="1" t="s">
        <v>40</v>
      </c>
      <c r="B32" s="1">
        <v>4.5999999999999996</v>
      </c>
      <c r="C32" s="1">
        <v>5.2</v>
      </c>
      <c r="D32" s="1">
        <v>5.5</v>
      </c>
      <c r="E32" s="1">
        <v>5.3</v>
      </c>
      <c r="F32" s="1">
        <v>5.3</v>
      </c>
      <c r="G32" s="1">
        <v>5.2</v>
      </c>
      <c r="H32" s="1">
        <v>5.5</v>
      </c>
      <c r="I32" s="1">
        <v>5.4</v>
      </c>
      <c r="J32" s="1">
        <v>5.9</v>
      </c>
    </row>
    <row r="33" spans="1:10">
      <c r="A33" s="669" t="s">
        <v>41</v>
      </c>
      <c r="B33" s="669">
        <v>5</v>
      </c>
      <c r="C33" s="669">
        <v>5.2</v>
      </c>
      <c r="D33" s="669">
        <v>5.9</v>
      </c>
      <c r="E33" s="669">
        <v>6.6</v>
      </c>
      <c r="F33" s="669">
        <v>6.6</v>
      </c>
      <c r="G33" s="669">
        <v>8.1999999999999993</v>
      </c>
      <c r="H33" s="669">
        <v>9.6</v>
      </c>
      <c r="I33" s="669">
        <v>9.9</v>
      </c>
      <c r="J33" s="669">
        <v>9.8000000000000007</v>
      </c>
    </row>
    <row r="34" spans="1:10">
      <c r="A34" s="1" t="s">
        <v>42</v>
      </c>
      <c r="B34" s="1">
        <v>17.5</v>
      </c>
      <c r="C34" s="1">
        <v>17.3</v>
      </c>
      <c r="D34" s="1">
        <v>13.9</v>
      </c>
      <c r="E34" s="1">
        <v>10</v>
      </c>
      <c r="F34" s="1">
        <v>8</v>
      </c>
      <c r="G34" s="1">
        <v>7.3</v>
      </c>
      <c r="H34" s="1">
        <v>6.2</v>
      </c>
      <c r="I34" s="1">
        <v>6.7</v>
      </c>
      <c r="J34" s="1">
        <v>7</v>
      </c>
    </row>
    <row r="35" spans="1:10">
      <c r="A35" s="1" t="s">
        <v>43</v>
      </c>
      <c r="B35" s="1">
        <v>13.3</v>
      </c>
      <c r="C35" s="1">
        <v>13.2</v>
      </c>
      <c r="D35" s="1">
        <v>14.6</v>
      </c>
      <c r="E35" s="1">
        <v>14.5</v>
      </c>
      <c r="F35" s="1">
        <v>13.8</v>
      </c>
      <c r="G35" s="1">
        <v>12.8</v>
      </c>
      <c r="H35" s="1">
        <v>13</v>
      </c>
      <c r="I35" s="1">
        <v>12.9</v>
      </c>
      <c r="J35" s="1">
        <v>13.5</v>
      </c>
    </row>
    <row r="36" spans="1:10">
      <c r="A36" s="1" t="s">
        <v>60</v>
      </c>
      <c r="B36" s="1">
        <v>16.8</v>
      </c>
      <c r="C36" s="1">
        <v>15.4</v>
      </c>
      <c r="D36" s="1">
        <v>19</v>
      </c>
      <c r="E36" s="1">
        <v>17.7</v>
      </c>
      <c r="F36" s="1">
        <v>16.399999999999999</v>
      </c>
      <c r="G36" s="1">
        <v>17.399999999999999</v>
      </c>
      <c r="H36" s="1">
        <v>15.5</v>
      </c>
      <c r="I36" s="1">
        <v>15.6</v>
      </c>
      <c r="J36" s="1">
        <v>16.7</v>
      </c>
    </row>
    <row r="37" spans="1:10">
      <c r="A37" s="252" t="s">
        <v>64</v>
      </c>
      <c r="B37" s="670">
        <f>AVERAGE(B9:B36)</f>
        <v>12.596296296296302</v>
      </c>
      <c r="C37" s="670">
        <f t="shared" ref="C37:J37" si="0">AVERAGE(C9:C36)</f>
        <v>12.548148148148146</v>
      </c>
      <c r="D37" s="670">
        <f t="shared" si="0"/>
        <v>13.362962962962959</v>
      </c>
      <c r="E37" s="670">
        <f t="shared" si="0"/>
        <v>12.562962962962965</v>
      </c>
      <c r="F37" s="670">
        <f t="shared" si="0"/>
        <v>11.896296296296297</v>
      </c>
      <c r="G37" s="670">
        <f t="shared" si="0"/>
        <v>11.596428571428572</v>
      </c>
      <c r="H37" s="670">
        <f t="shared" si="0"/>
        <v>11.933333333333334</v>
      </c>
      <c r="I37" s="670">
        <f t="shared" si="0"/>
        <v>11.542857142857139</v>
      </c>
      <c r="J37" s="670">
        <f t="shared" si="0"/>
        <v>12.257142857142856</v>
      </c>
    </row>
    <row r="38" spans="1:10">
      <c r="A38" s="252" t="s">
        <v>3323</v>
      </c>
      <c r="B38" s="670">
        <f>STDEV(B9:B36)</f>
        <v>9.5523046547167905</v>
      </c>
      <c r="C38" s="670">
        <f t="shared" ref="C38:J38" si="1">STDEV(C9:C36)</f>
        <v>9.0777144857557772</v>
      </c>
      <c r="D38" s="670">
        <f t="shared" si="1"/>
        <v>9.3856333808706811</v>
      </c>
      <c r="E38" s="670">
        <f t="shared" si="1"/>
        <v>7.8959165760219703</v>
      </c>
      <c r="F38" s="670">
        <f t="shared" si="1"/>
        <v>7.0827787615987923</v>
      </c>
      <c r="G38" s="670">
        <f t="shared" si="1"/>
        <v>7.1153710578581419</v>
      </c>
      <c r="H38" s="670">
        <f t="shared" si="1"/>
        <v>6.5866414927371117</v>
      </c>
      <c r="I38" s="670">
        <f t="shared" si="1"/>
        <v>6.3256344182738609</v>
      </c>
      <c r="J38" s="670">
        <f t="shared" si="1"/>
        <v>6.1809401521145011</v>
      </c>
    </row>
    <row r="39" spans="1:10">
      <c r="A39" s="671" t="s">
        <v>3324</v>
      </c>
      <c r="B39" s="672">
        <f>(B33-B37)/B38</f>
        <v>-0.79523178655586113</v>
      </c>
      <c r="C39" s="672">
        <f t="shared" ref="C39:I39" si="2">(C33-C37)/C38</f>
        <v>-0.8094711680653135</v>
      </c>
      <c r="D39" s="672">
        <f t="shared" si="2"/>
        <v>-0.79514750471434226</v>
      </c>
      <c r="E39" s="672">
        <f t="shared" si="2"/>
        <v>-0.7551957908308039</v>
      </c>
      <c r="F39" s="672">
        <f t="shared" si="2"/>
        <v>-0.74777096314395786</v>
      </c>
      <c r="G39" s="672">
        <f>(G33-G37)/G38</f>
        <v>-0.47733681684493345</v>
      </c>
      <c r="H39" s="672">
        <f t="shared" si="2"/>
        <v>-0.35425236608159549</v>
      </c>
      <c r="I39" s="672">
        <f t="shared" si="2"/>
        <v>-0.25971420955203439</v>
      </c>
      <c r="J39" s="672">
        <f>(J33-J37)/J38</f>
        <v>-0.39753545523366157</v>
      </c>
    </row>
  </sheetData>
  <pageMargins left="0.7" right="0.7" top="0.75" bottom="0.75" header="0.3" footer="0.3"/>
  <pageSetup paperSize="9" orientation="portrait" horizont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M43"/>
  <sheetViews>
    <sheetView workbookViewId="0"/>
  </sheetViews>
  <sheetFormatPr defaultRowHeight="16.5"/>
  <cols>
    <col min="1" max="1" width="41.5703125" customWidth="1"/>
  </cols>
  <sheetData>
    <row r="1" spans="1:13">
      <c r="A1" s="252" t="s">
        <v>153</v>
      </c>
    </row>
    <row r="3" spans="1:13">
      <c r="A3" t="s">
        <v>119</v>
      </c>
      <c r="B3">
        <v>41988.628611111111</v>
      </c>
    </row>
    <row r="4" spans="1:13">
      <c r="A4" t="s">
        <v>120</v>
      </c>
      <c r="B4">
        <v>42027.421129930561</v>
      </c>
    </row>
    <row r="5" spans="1:13">
      <c r="A5" t="s">
        <v>121</v>
      </c>
      <c r="B5" t="s">
        <v>2</v>
      </c>
    </row>
    <row r="7" spans="1:13">
      <c r="A7" t="s">
        <v>122</v>
      </c>
      <c r="B7" t="s">
        <v>154</v>
      </c>
    </row>
    <row r="8" spans="1:13">
      <c r="A8" t="s">
        <v>155</v>
      </c>
      <c r="B8" t="s">
        <v>164</v>
      </c>
    </row>
    <row r="9" spans="1:13">
      <c r="A9" t="s">
        <v>156</v>
      </c>
      <c r="B9" t="s">
        <v>157</v>
      </c>
    </row>
    <row r="10" spans="1:13">
      <c r="A10" t="s">
        <v>158</v>
      </c>
      <c r="B10" t="s">
        <v>157</v>
      </c>
    </row>
    <row r="12" spans="1:13">
      <c r="A12" s="252" t="s">
        <v>123</v>
      </c>
      <c r="B12" s="252" t="s">
        <v>96</v>
      </c>
      <c r="C12" s="252" t="s">
        <v>97</v>
      </c>
      <c r="D12" s="252" t="s">
        <v>98</v>
      </c>
      <c r="E12" s="252" t="s">
        <v>99</v>
      </c>
      <c r="F12" s="252" t="s">
        <v>100</v>
      </c>
      <c r="G12" s="252" t="s">
        <v>101</v>
      </c>
      <c r="H12" s="252" t="s">
        <v>102</v>
      </c>
      <c r="I12" s="252" t="s">
        <v>103</v>
      </c>
      <c r="J12" s="252" t="s">
        <v>104</v>
      </c>
      <c r="K12" s="252" t="s">
        <v>125</v>
      </c>
      <c r="L12" s="252">
        <v>2014</v>
      </c>
      <c r="M12" s="252">
        <v>2015</v>
      </c>
    </row>
    <row r="13" spans="1:13">
      <c r="A13" t="s">
        <v>21</v>
      </c>
      <c r="B13">
        <v>4.3</v>
      </c>
      <c r="C13">
        <v>2.7</v>
      </c>
      <c r="D13">
        <v>3.3</v>
      </c>
      <c r="E13">
        <v>3.7</v>
      </c>
      <c r="F13">
        <v>3.2</v>
      </c>
      <c r="G13">
        <v>3.5</v>
      </c>
      <c r="H13">
        <v>4.0999999999999996</v>
      </c>
      <c r="I13">
        <v>3.6</v>
      </c>
      <c r="J13">
        <v>3.8</v>
      </c>
      <c r="K13">
        <v>3.9</v>
      </c>
      <c r="L13">
        <v>3.8</v>
      </c>
      <c r="M13">
        <v>3.4</v>
      </c>
    </row>
    <row r="14" spans="1:13">
      <c r="A14" t="s">
        <v>22</v>
      </c>
      <c r="B14">
        <v>4</v>
      </c>
      <c r="C14">
        <v>4</v>
      </c>
      <c r="D14">
        <v>7.7</v>
      </c>
      <c r="E14">
        <v>11.1</v>
      </c>
      <c r="F14">
        <v>8.4</v>
      </c>
      <c r="G14">
        <v>8.8000000000000007</v>
      </c>
      <c r="H14">
        <v>9.1999999999999993</v>
      </c>
      <c r="I14">
        <v>9.8000000000000007</v>
      </c>
      <c r="J14">
        <v>10.1</v>
      </c>
      <c r="K14">
        <v>9.6</v>
      </c>
      <c r="L14">
        <v>10.8</v>
      </c>
      <c r="M14">
        <v>10</v>
      </c>
    </row>
    <row r="15" spans="1:13">
      <c r="A15" t="s">
        <v>23</v>
      </c>
      <c r="B15" t="s">
        <v>110</v>
      </c>
      <c r="C15">
        <v>2.8</v>
      </c>
      <c r="D15">
        <v>2.2999999999999998</v>
      </c>
      <c r="E15">
        <v>2.2999999999999998</v>
      </c>
      <c r="F15">
        <v>2.2999999999999998</v>
      </c>
      <c r="G15">
        <v>2.2000000000000002</v>
      </c>
      <c r="H15">
        <v>2.9</v>
      </c>
      <c r="I15">
        <v>2.8</v>
      </c>
      <c r="J15">
        <v>2.7</v>
      </c>
      <c r="K15">
        <v>2.2999999999999998</v>
      </c>
      <c r="L15">
        <v>2.4</v>
      </c>
      <c r="M15">
        <v>2.6</v>
      </c>
    </row>
    <row r="16" spans="1:13">
      <c r="A16" t="s">
        <v>24</v>
      </c>
      <c r="B16">
        <v>3.2</v>
      </c>
      <c r="C16">
        <v>3.4</v>
      </c>
      <c r="D16">
        <v>3.4</v>
      </c>
      <c r="E16">
        <v>3.2</v>
      </c>
      <c r="F16">
        <v>3.6</v>
      </c>
      <c r="G16">
        <v>4.3</v>
      </c>
      <c r="H16">
        <v>5</v>
      </c>
      <c r="I16">
        <v>4.9000000000000004</v>
      </c>
      <c r="J16">
        <v>5</v>
      </c>
      <c r="K16">
        <v>4.8</v>
      </c>
      <c r="L16">
        <v>4.4000000000000004</v>
      </c>
      <c r="M16">
        <v>4.3</v>
      </c>
    </row>
    <row r="17" spans="1:13">
      <c r="A17" t="s">
        <v>124</v>
      </c>
      <c r="B17" t="s">
        <v>110</v>
      </c>
      <c r="C17">
        <v>3</v>
      </c>
      <c r="D17">
        <v>4.0999999999999996</v>
      </c>
      <c r="E17">
        <v>5</v>
      </c>
      <c r="F17">
        <v>4.9000000000000004</v>
      </c>
      <c r="G17">
        <v>4.5999999999999996</v>
      </c>
      <c r="H17">
        <v>4</v>
      </c>
      <c r="I17">
        <v>4.3</v>
      </c>
      <c r="J17">
        <v>4.2</v>
      </c>
      <c r="K17">
        <v>4.2</v>
      </c>
      <c r="L17">
        <v>5.4</v>
      </c>
      <c r="M17">
        <v>5</v>
      </c>
    </row>
    <row r="18" spans="1:13">
      <c r="A18" t="s">
        <v>26</v>
      </c>
      <c r="B18">
        <v>8.3000000000000007</v>
      </c>
      <c r="C18">
        <v>7.1</v>
      </c>
      <c r="D18">
        <v>5.8</v>
      </c>
      <c r="E18">
        <v>6.2</v>
      </c>
      <c r="F18">
        <v>5.5</v>
      </c>
      <c r="G18">
        <v>5.3</v>
      </c>
      <c r="H18">
        <v>5.4</v>
      </c>
      <c r="I18">
        <v>6.9</v>
      </c>
      <c r="J18">
        <v>6.7</v>
      </c>
      <c r="K18">
        <v>6.7</v>
      </c>
      <c r="L18">
        <v>7.9</v>
      </c>
      <c r="M18">
        <v>7.4</v>
      </c>
    </row>
    <row r="19" spans="1:13">
      <c r="A19" t="s">
        <v>50</v>
      </c>
      <c r="B19">
        <v>4.8</v>
      </c>
      <c r="C19">
        <v>4.5999999999999996</v>
      </c>
      <c r="D19">
        <v>3.4</v>
      </c>
      <c r="E19">
        <v>3.6</v>
      </c>
      <c r="F19">
        <v>2.6</v>
      </c>
      <c r="G19">
        <v>3.3</v>
      </c>
      <c r="H19">
        <v>3.8</v>
      </c>
      <c r="I19">
        <v>4.5999999999999996</v>
      </c>
      <c r="J19">
        <v>4.7</v>
      </c>
      <c r="L19">
        <v>4.0999999999999996</v>
      </c>
      <c r="M19" t="s">
        <v>110</v>
      </c>
    </row>
    <row r="20" spans="1:13">
      <c r="A20" t="s">
        <v>48</v>
      </c>
      <c r="B20">
        <v>7.5</v>
      </c>
      <c r="C20">
        <v>7.2</v>
      </c>
      <c r="D20">
        <v>8</v>
      </c>
      <c r="E20">
        <v>7.7</v>
      </c>
      <c r="F20">
        <v>6.7</v>
      </c>
      <c r="G20">
        <v>6.6</v>
      </c>
      <c r="H20">
        <v>7.3</v>
      </c>
      <c r="I20">
        <v>8.1999999999999993</v>
      </c>
      <c r="J20">
        <v>10.6</v>
      </c>
      <c r="K20">
        <v>11.1</v>
      </c>
      <c r="L20">
        <v>10.4</v>
      </c>
      <c r="M20">
        <v>10.1</v>
      </c>
    </row>
    <row r="21" spans="1:13">
      <c r="A21" t="s">
        <v>27</v>
      </c>
      <c r="B21">
        <v>7.5</v>
      </c>
      <c r="C21">
        <v>7.9</v>
      </c>
      <c r="D21">
        <v>8.1</v>
      </c>
      <c r="E21">
        <v>8</v>
      </c>
      <c r="F21">
        <v>7.4</v>
      </c>
      <c r="G21">
        <v>9</v>
      </c>
      <c r="H21">
        <v>10.3</v>
      </c>
      <c r="I21">
        <v>10.4</v>
      </c>
      <c r="J21">
        <v>10.5</v>
      </c>
      <c r="K21">
        <v>9.3000000000000007</v>
      </c>
      <c r="L21">
        <v>10.6</v>
      </c>
      <c r="M21">
        <v>11.2</v>
      </c>
    </row>
    <row r="22" spans="1:13">
      <c r="A22" t="s">
        <v>28</v>
      </c>
      <c r="B22">
        <v>3.3</v>
      </c>
      <c r="C22">
        <v>2.6</v>
      </c>
      <c r="D22">
        <v>3.1</v>
      </c>
      <c r="E22">
        <v>3</v>
      </c>
      <c r="F22">
        <v>2.4</v>
      </c>
      <c r="G22">
        <v>3.2</v>
      </c>
      <c r="H22">
        <v>3.7</v>
      </c>
      <c r="I22">
        <v>3.1</v>
      </c>
      <c r="J22">
        <v>3.2</v>
      </c>
      <c r="K22">
        <v>3</v>
      </c>
      <c r="L22">
        <v>2.9</v>
      </c>
      <c r="M22">
        <v>2.8</v>
      </c>
    </row>
    <row r="23" spans="1:13">
      <c r="A23" t="s">
        <v>69</v>
      </c>
      <c r="B23">
        <v>6</v>
      </c>
      <c r="C23">
        <v>6</v>
      </c>
      <c r="D23">
        <v>6</v>
      </c>
      <c r="E23">
        <v>6</v>
      </c>
      <c r="F23" t="s">
        <v>110</v>
      </c>
      <c r="G23" t="s">
        <v>110</v>
      </c>
      <c r="H23">
        <v>8.5</v>
      </c>
      <c r="I23">
        <v>8.9</v>
      </c>
      <c r="J23">
        <v>9</v>
      </c>
      <c r="K23">
        <v>8.1999999999999993</v>
      </c>
      <c r="L23">
        <v>8.1999999999999993</v>
      </c>
      <c r="M23">
        <v>7.9</v>
      </c>
    </row>
    <row r="24" spans="1:13">
      <c r="A24" t="s">
        <v>29</v>
      </c>
      <c r="B24">
        <v>7.5</v>
      </c>
      <c r="C24">
        <v>7.1</v>
      </c>
      <c r="D24">
        <v>7.5</v>
      </c>
      <c r="E24">
        <v>7</v>
      </c>
      <c r="F24">
        <v>6.7</v>
      </c>
      <c r="G24">
        <v>6.7</v>
      </c>
      <c r="H24">
        <v>6.9</v>
      </c>
      <c r="I24">
        <v>8.1</v>
      </c>
      <c r="J24">
        <v>7.7</v>
      </c>
      <c r="K24">
        <v>8.3000000000000007</v>
      </c>
      <c r="L24">
        <v>8.6999999999999993</v>
      </c>
      <c r="M24">
        <v>9</v>
      </c>
    </row>
    <row r="25" spans="1:13">
      <c r="A25" t="s">
        <v>30</v>
      </c>
      <c r="B25" t="s">
        <v>110</v>
      </c>
      <c r="C25">
        <v>3.8</v>
      </c>
      <c r="D25">
        <v>3.7</v>
      </c>
      <c r="E25">
        <v>3.6</v>
      </c>
      <c r="F25">
        <v>3.2</v>
      </c>
      <c r="G25">
        <v>3</v>
      </c>
      <c r="H25">
        <v>3.5</v>
      </c>
      <c r="I25">
        <v>2.9</v>
      </c>
      <c r="J25">
        <v>3.2</v>
      </c>
      <c r="K25">
        <v>3.1</v>
      </c>
      <c r="L25">
        <v>3.3</v>
      </c>
      <c r="M25">
        <v>3.9</v>
      </c>
    </row>
    <row r="26" spans="1:13">
      <c r="A26" t="s">
        <v>31</v>
      </c>
      <c r="B26" t="s">
        <v>110</v>
      </c>
      <c r="C26">
        <v>8.6</v>
      </c>
      <c r="D26">
        <v>8.6999999999999993</v>
      </c>
      <c r="E26">
        <v>8.1</v>
      </c>
      <c r="F26">
        <v>10.7</v>
      </c>
      <c r="G26">
        <v>11</v>
      </c>
      <c r="H26">
        <v>8.8000000000000007</v>
      </c>
      <c r="I26">
        <v>8.9</v>
      </c>
      <c r="J26">
        <v>8.1999999999999993</v>
      </c>
      <c r="K26">
        <v>8.1</v>
      </c>
      <c r="L26">
        <v>7.9</v>
      </c>
      <c r="M26">
        <v>8.9</v>
      </c>
    </row>
    <row r="27" spans="1:13">
      <c r="A27" t="s">
        <v>32</v>
      </c>
      <c r="B27" t="s">
        <v>110</v>
      </c>
      <c r="C27">
        <v>8.6999999999999993</v>
      </c>
      <c r="D27">
        <v>8.3000000000000007</v>
      </c>
      <c r="E27">
        <v>7.1</v>
      </c>
      <c r="F27">
        <v>7</v>
      </c>
      <c r="G27">
        <v>6.8</v>
      </c>
      <c r="H27">
        <v>10.1</v>
      </c>
      <c r="I27">
        <v>8.3000000000000007</v>
      </c>
      <c r="J27">
        <v>6.5</v>
      </c>
      <c r="K27">
        <v>6.7</v>
      </c>
      <c r="L27">
        <v>6.9</v>
      </c>
      <c r="M27">
        <v>7.8</v>
      </c>
    </row>
    <row r="28" spans="1:13">
      <c r="A28" t="s">
        <v>33</v>
      </c>
      <c r="B28">
        <v>3.4</v>
      </c>
      <c r="C28">
        <v>2.9</v>
      </c>
      <c r="D28">
        <v>3.8</v>
      </c>
      <c r="E28">
        <v>2.2999999999999998</v>
      </c>
      <c r="F28">
        <v>2.5</v>
      </c>
      <c r="G28">
        <v>3.2</v>
      </c>
      <c r="H28">
        <v>2.5</v>
      </c>
      <c r="I28">
        <v>2.8</v>
      </c>
      <c r="J28">
        <v>2.8</v>
      </c>
      <c r="K28">
        <v>3.5</v>
      </c>
      <c r="L28">
        <v>4</v>
      </c>
      <c r="M28">
        <v>3.9</v>
      </c>
    </row>
    <row r="29" spans="1:13">
      <c r="A29" t="s">
        <v>34</v>
      </c>
      <c r="B29" t="s">
        <v>110</v>
      </c>
      <c r="C29">
        <v>3.1</v>
      </c>
      <c r="D29">
        <v>5.8</v>
      </c>
      <c r="E29">
        <v>3</v>
      </c>
      <c r="F29">
        <v>2.8</v>
      </c>
      <c r="G29">
        <v>2.2000000000000002</v>
      </c>
      <c r="H29">
        <v>2</v>
      </c>
      <c r="I29">
        <v>2.8</v>
      </c>
      <c r="J29">
        <v>3.7</v>
      </c>
      <c r="K29">
        <v>4</v>
      </c>
      <c r="L29">
        <v>4.5</v>
      </c>
      <c r="M29">
        <v>4.5</v>
      </c>
    </row>
    <row r="30" spans="1:13">
      <c r="A30" t="s">
        <v>35</v>
      </c>
      <c r="B30" t="s">
        <v>110</v>
      </c>
      <c r="C30">
        <v>3.5</v>
      </c>
      <c r="D30">
        <v>4.2</v>
      </c>
      <c r="E30">
        <v>3.7</v>
      </c>
      <c r="F30">
        <v>4.4000000000000004</v>
      </c>
      <c r="G30">
        <v>2.7</v>
      </c>
      <c r="H30">
        <v>3.7</v>
      </c>
      <c r="I30">
        <v>3.1</v>
      </c>
      <c r="J30">
        <v>2.8</v>
      </c>
      <c r="K30">
        <v>3.2</v>
      </c>
      <c r="L30">
        <v>2.4</v>
      </c>
      <c r="M30">
        <v>3</v>
      </c>
    </row>
    <row r="31" spans="1:13">
      <c r="A31" t="s">
        <v>36</v>
      </c>
      <c r="B31" t="s">
        <v>110</v>
      </c>
      <c r="C31">
        <v>3.7</v>
      </c>
      <c r="D31">
        <v>3.1</v>
      </c>
      <c r="E31">
        <v>2.6</v>
      </c>
      <c r="F31">
        <v>2.8</v>
      </c>
      <c r="G31">
        <v>2.9</v>
      </c>
      <c r="H31">
        <v>2.8</v>
      </c>
      <c r="I31">
        <v>2.6</v>
      </c>
      <c r="J31">
        <v>2.4</v>
      </c>
      <c r="K31">
        <v>2.5</v>
      </c>
      <c r="L31">
        <v>2.8</v>
      </c>
      <c r="M31">
        <v>3</v>
      </c>
    </row>
    <row r="32" spans="1:13">
      <c r="A32" t="s">
        <v>37</v>
      </c>
      <c r="B32">
        <v>3.7</v>
      </c>
      <c r="C32">
        <v>3.4</v>
      </c>
      <c r="D32">
        <v>3.1</v>
      </c>
      <c r="E32">
        <v>3.4</v>
      </c>
      <c r="F32">
        <v>4.5999999999999996</v>
      </c>
      <c r="G32">
        <v>4.3</v>
      </c>
      <c r="H32">
        <v>5</v>
      </c>
      <c r="I32">
        <v>3.9</v>
      </c>
      <c r="J32">
        <v>4.5</v>
      </c>
      <c r="K32">
        <v>4.9000000000000004</v>
      </c>
      <c r="L32">
        <v>4</v>
      </c>
      <c r="M32">
        <v>3.8</v>
      </c>
    </row>
    <row r="33" spans="1:13">
      <c r="A33" t="s">
        <v>38</v>
      </c>
      <c r="B33" t="s">
        <v>110</v>
      </c>
      <c r="C33">
        <v>9.3000000000000007</v>
      </c>
      <c r="D33">
        <v>7.4</v>
      </c>
      <c r="E33">
        <v>6.3</v>
      </c>
      <c r="F33">
        <v>5.2</v>
      </c>
      <c r="G33">
        <v>5.4</v>
      </c>
      <c r="H33">
        <v>5.7</v>
      </c>
      <c r="I33">
        <v>5.7</v>
      </c>
      <c r="J33">
        <v>5.5</v>
      </c>
      <c r="K33">
        <v>5.8</v>
      </c>
      <c r="L33">
        <v>5.8</v>
      </c>
      <c r="M33">
        <v>6.3</v>
      </c>
    </row>
    <row r="34" spans="1:13">
      <c r="A34" t="s">
        <v>56</v>
      </c>
      <c r="B34">
        <v>7.3</v>
      </c>
      <c r="C34">
        <v>6.9</v>
      </c>
      <c r="D34">
        <v>6.5</v>
      </c>
      <c r="E34">
        <v>6.3</v>
      </c>
      <c r="F34">
        <v>5.7</v>
      </c>
      <c r="G34">
        <v>6.4</v>
      </c>
      <c r="H34">
        <v>6.3</v>
      </c>
      <c r="I34">
        <v>5.5</v>
      </c>
      <c r="J34">
        <v>6.5</v>
      </c>
      <c r="K34">
        <v>8</v>
      </c>
      <c r="L34">
        <v>8.6</v>
      </c>
      <c r="M34">
        <v>8.5</v>
      </c>
    </row>
    <row r="35" spans="1:13">
      <c r="A35" t="s">
        <v>39</v>
      </c>
      <c r="B35">
        <v>5</v>
      </c>
      <c r="C35" t="s">
        <v>110</v>
      </c>
      <c r="D35" t="s">
        <v>110</v>
      </c>
      <c r="E35">
        <v>12.9</v>
      </c>
      <c r="F35">
        <v>11.2</v>
      </c>
      <c r="G35">
        <v>10.8</v>
      </c>
      <c r="H35">
        <v>9.6999999999999993</v>
      </c>
      <c r="I35">
        <v>10.7</v>
      </c>
      <c r="J35">
        <v>10.7</v>
      </c>
      <c r="K35">
        <v>10.9</v>
      </c>
      <c r="L35">
        <v>13.1</v>
      </c>
      <c r="M35">
        <v>14.5</v>
      </c>
    </row>
    <row r="36" spans="1:13">
      <c r="A36" t="s">
        <v>40</v>
      </c>
      <c r="B36" t="s">
        <v>110</v>
      </c>
      <c r="C36">
        <v>3</v>
      </c>
      <c r="D36">
        <v>2.9</v>
      </c>
      <c r="E36">
        <v>2.8</v>
      </c>
      <c r="F36">
        <v>3.2</v>
      </c>
      <c r="G36">
        <v>2.7</v>
      </c>
      <c r="H36">
        <v>3.1</v>
      </c>
      <c r="I36">
        <v>3.2</v>
      </c>
      <c r="J36">
        <v>3.3</v>
      </c>
      <c r="K36">
        <v>3.7</v>
      </c>
      <c r="L36">
        <v>4.0999999999999996</v>
      </c>
      <c r="M36">
        <v>3.9</v>
      </c>
    </row>
    <row r="37" spans="1:13">
      <c r="A37" s="635" t="s">
        <v>41</v>
      </c>
      <c r="B37" s="635" t="s">
        <v>110</v>
      </c>
      <c r="C37" s="635">
        <v>4.8</v>
      </c>
      <c r="D37" s="635">
        <v>3.8</v>
      </c>
      <c r="E37" s="635">
        <v>3.4</v>
      </c>
      <c r="F37" s="635">
        <v>3.1</v>
      </c>
      <c r="G37" s="635">
        <v>3.6</v>
      </c>
      <c r="H37" s="635">
        <v>5</v>
      </c>
      <c r="I37" s="635">
        <v>4.5</v>
      </c>
      <c r="J37" s="635">
        <v>4.3</v>
      </c>
      <c r="K37" s="635">
        <v>4.9000000000000004</v>
      </c>
      <c r="L37" s="635">
        <v>5.0999999999999996</v>
      </c>
      <c r="M37" s="635">
        <v>5.7</v>
      </c>
    </row>
    <row r="38" spans="1:13">
      <c r="A38" t="s">
        <v>42</v>
      </c>
      <c r="B38">
        <v>1.9</v>
      </c>
      <c r="C38">
        <v>2.1</v>
      </c>
      <c r="D38">
        <v>2.1</v>
      </c>
      <c r="E38">
        <v>2.2999999999999998</v>
      </c>
      <c r="F38">
        <v>2.5</v>
      </c>
      <c r="G38">
        <v>2.5</v>
      </c>
      <c r="H38">
        <v>2.4</v>
      </c>
      <c r="I38">
        <v>2.4</v>
      </c>
      <c r="J38">
        <v>2.6</v>
      </c>
      <c r="K38">
        <v>2.2000000000000002</v>
      </c>
      <c r="L38">
        <v>2.5</v>
      </c>
      <c r="M38">
        <v>2.2999999999999998</v>
      </c>
    </row>
    <row r="39" spans="1:13">
      <c r="A39" t="s">
        <v>43</v>
      </c>
      <c r="B39">
        <v>3.4</v>
      </c>
      <c r="C39">
        <v>3</v>
      </c>
      <c r="D39">
        <v>4.5</v>
      </c>
      <c r="E39">
        <v>3.4</v>
      </c>
      <c r="F39">
        <v>3.4</v>
      </c>
      <c r="G39">
        <v>4.2</v>
      </c>
      <c r="H39">
        <v>3.7</v>
      </c>
      <c r="I39">
        <v>3.7</v>
      </c>
      <c r="J39">
        <v>4.2</v>
      </c>
      <c r="K39">
        <v>4.5</v>
      </c>
      <c r="L39">
        <v>4.7</v>
      </c>
      <c r="M39">
        <v>4.0999999999999996</v>
      </c>
    </row>
    <row r="40" spans="1:13">
      <c r="A40" t="s">
        <v>60</v>
      </c>
      <c r="B40" t="s">
        <v>110</v>
      </c>
      <c r="C40">
        <v>6.3</v>
      </c>
      <c r="D40">
        <v>6.1</v>
      </c>
      <c r="E40">
        <v>5.8</v>
      </c>
      <c r="F40">
        <v>5.7</v>
      </c>
      <c r="G40">
        <v>5.0999999999999996</v>
      </c>
      <c r="H40">
        <v>5.5</v>
      </c>
      <c r="I40">
        <v>5</v>
      </c>
      <c r="J40">
        <v>4.9000000000000004</v>
      </c>
      <c r="K40">
        <v>4.4000000000000004</v>
      </c>
      <c r="L40">
        <v>5</v>
      </c>
      <c r="M40">
        <v>4.8</v>
      </c>
    </row>
    <row r="41" spans="1:13">
      <c r="A41" s="252" t="s">
        <v>64</v>
      </c>
      <c r="B41" s="670">
        <f>AVERAGE(B13:B40)</f>
        <v>5.0687500000000005</v>
      </c>
      <c r="C41" s="670">
        <f>AVERAGE(C13:C40)</f>
        <v>4.8703703703703702</v>
      </c>
      <c r="D41" s="670">
        <f t="shared" ref="D41:M41" si="0">AVERAGE(D13:D40)</f>
        <v>5.0629629629629624</v>
      </c>
      <c r="E41" s="670">
        <f t="shared" si="0"/>
        <v>5.135714285714287</v>
      </c>
      <c r="F41" s="670">
        <f t="shared" si="0"/>
        <v>4.8777777777777782</v>
      </c>
      <c r="G41" s="670">
        <f t="shared" si="0"/>
        <v>4.9740740740740748</v>
      </c>
      <c r="H41" s="670">
        <f t="shared" si="0"/>
        <v>5.3892857142857133</v>
      </c>
      <c r="I41" s="670">
        <f t="shared" si="0"/>
        <v>5.4142857142857137</v>
      </c>
      <c r="J41" s="670">
        <f t="shared" si="0"/>
        <v>5.5107142857142861</v>
      </c>
      <c r="K41" s="670">
        <f t="shared" si="0"/>
        <v>5.6222222222222218</v>
      </c>
      <c r="L41" s="670">
        <f t="shared" si="0"/>
        <v>5.867857142857142</v>
      </c>
      <c r="M41" s="670">
        <f t="shared" si="0"/>
        <v>6.022222222222223</v>
      </c>
    </row>
    <row r="42" spans="1:13">
      <c r="A42" s="252" t="s">
        <v>3323</v>
      </c>
      <c r="B42" s="670">
        <f>STDEV(B13:B40)</f>
        <v>1.9989059507640672</v>
      </c>
      <c r="C42" s="670">
        <f>STDEV(C13:C40)</f>
        <v>2.228109722269739</v>
      </c>
      <c r="D42" s="670">
        <f t="shared" ref="D42:M42" si="1">STDEV(D13:D40)</f>
        <v>2.0879043870217671</v>
      </c>
      <c r="E42" s="670">
        <f t="shared" si="1"/>
        <v>2.7118688766665651</v>
      </c>
      <c r="F42" s="670">
        <f t="shared" si="1"/>
        <v>2.4750032375011171</v>
      </c>
      <c r="G42" s="670">
        <f t="shared" si="1"/>
        <v>2.536289323551935</v>
      </c>
      <c r="H42" s="670">
        <f t="shared" si="1"/>
        <v>2.5327980846419944</v>
      </c>
      <c r="I42" s="670">
        <f t="shared" si="1"/>
        <v>2.6741165776569056</v>
      </c>
      <c r="J42" s="670">
        <f t="shared" si="1"/>
        <v>2.6948976872923285</v>
      </c>
      <c r="K42" s="670">
        <f>STDEV(K13:K40)</f>
        <v>2.6823258181794025</v>
      </c>
      <c r="L42" s="670">
        <f t="shared" si="1"/>
        <v>2.9469448802079965</v>
      </c>
      <c r="M42" s="670">
        <f t="shared" si="1"/>
        <v>3.1270941701071204</v>
      </c>
    </row>
    <row r="43" spans="1:13">
      <c r="A43" s="671" t="s">
        <v>3324</v>
      </c>
      <c r="B43" s="672"/>
      <c r="C43" s="672">
        <f t="shared" ref="C43:J43" si="2">-(C37-C41)/C42</f>
        <v>3.158299147794448E-2</v>
      </c>
      <c r="D43" s="672">
        <f t="shared" si="2"/>
        <v>0.60489501857145911</v>
      </c>
      <c r="E43" s="672">
        <f t="shared" si="2"/>
        <v>0.64004358789198934</v>
      </c>
      <c r="F43" s="672">
        <f t="shared" si="2"/>
        <v>0.71829311204162649</v>
      </c>
      <c r="G43" s="672">
        <f t="shared" si="2"/>
        <v>0.5417655081044771</v>
      </c>
      <c r="H43" s="672">
        <f t="shared" si="2"/>
        <v>0.15369788718895769</v>
      </c>
      <c r="I43" s="672">
        <f t="shared" si="2"/>
        <v>0.34190196565282965</v>
      </c>
      <c r="J43" s="672">
        <f t="shared" si="2"/>
        <v>0.44926168864345251</v>
      </c>
      <c r="K43" s="672">
        <f>-(K37-K41)/K42</f>
        <v>0.26925223525321818</v>
      </c>
      <c r="L43" s="672">
        <f>-(L37-L41)/L42</f>
        <v>0.2605604020672917</v>
      </c>
      <c r="M43" s="672">
        <f>-(M37-M41)/M42</f>
        <v>0.10304205907914342</v>
      </c>
    </row>
  </sheetData>
  <pageMargins left="0.7" right="0.7" top="0.75" bottom="0.75" header="0.3" footer="0.3"/>
  <pageSetup paperSize="9" orientation="portrait" horizont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H124"/>
  <sheetViews>
    <sheetView topLeftCell="A4" workbookViewId="0">
      <selection activeCell="A34" sqref="A34:A36"/>
    </sheetView>
  </sheetViews>
  <sheetFormatPr defaultRowHeight="16.5"/>
  <cols>
    <col min="1" max="1" width="35.28515625" customWidth="1"/>
    <col min="2" max="8" width="12.5703125" customWidth="1"/>
    <col min="10" max="10" width="27" customWidth="1"/>
    <col min="11" max="11" width="18.5703125" customWidth="1"/>
  </cols>
  <sheetData>
    <row r="1" spans="1:8">
      <c r="A1" s="252" t="s">
        <v>3346</v>
      </c>
    </row>
    <row r="2" spans="1:8">
      <c r="A2" s="252"/>
      <c r="B2" s="252" t="s">
        <v>100</v>
      </c>
      <c r="C2" s="252" t="s">
        <v>101</v>
      </c>
      <c r="D2" s="252" t="s">
        <v>102</v>
      </c>
      <c r="E2" s="252" t="s">
        <v>103</v>
      </c>
      <c r="F2" s="252" t="s">
        <v>104</v>
      </c>
      <c r="G2" s="252" t="s">
        <v>125</v>
      </c>
      <c r="H2" s="252" t="s">
        <v>136</v>
      </c>
    </row>
    <row r="3" spans="1:8">
      <c r="A3" t="s">
        <v>21</v>
      </c>
      <c r="B3" s="14">
        <f t="shared" ref="B3:H6" si="0">B50/B94</f>
        <v>3.6033436069860838</v>
      </c>
      <c r="C3" s="14">
        <f t="shared" si="0"/>
        <v>3.700185356811863</v>
      </c>
      <c r="D3" s="14">
        <f t="shared" si="0"/>
        <v>3.6684737664246989</v>
      </c>
      <c r="E3" s="14">
        <f t="shared" si="0"/>
        <v>3.4474403352158864</v>
      </c>
      <c r="F3" s="14">
        <f t="shared" si="0"/>
        <v>3.4049212954586574</v>
      </c>
      <c r="G3" s="14">
        <f t="shared" si="0"/>
        <v>3.4207113912651961</v>
      </c>
      <c r="H3" s="14">
        <f t="shared" si="0"/>
        <v>3.4007349645962175</v>
      </c>
    </row>
    <row r="4" spans="1:8">
      <c r="A4" t="s">
        <v>22</v>
      </c>
      <c r="B4" s="14">
        <f t="shared" si="0"/>
        <v>4.5111417192521648</v>
      </c>
      <c r="C4" s="14">
        <f t="shared" si="0"/>
        <v>4.1248233581034972</v>
      </c>
      <c r="D4" s="14">
        <f t="shared" si="0"/>
        <v>3.9806100924874248</v>
      </c>
      <c r="E4" s="14">
        <f t="shared" si="0"/>
        <v>3.9951934657262265</v>
      </c>
      <c r="F4" s="14">
        <f t="shared" si="0"/>
        <v>3.8553824380054995</v>
      </c>
      <c r="G4" s="14">
        <f t="shared" si="0"/>
        <v>3.6850045147223995</v>
      </c>
      <c r="H4" s="14">
        <f t="shared" si="0"/>
        <v>3.8996724778998719</v>
      </c>
    </row>
    <row r="5" spans="1:8">
      <c r="A5" t="s">
        <v>23</v>
      </c>
      <c r="B5" s="14">
        <f t="shared" si="0"/>
        <v>4.0985877816119176</v>
      </c>
      <c r="C5" s="14">
        <f t="shared" si="0"/>
        <v>4.1600382786429764</v>
      </c>
      <c r="D5" s="14">
        <f t="shared" si="0"/>
        <v>3.9196558035608167</v>
      </c>
      <c r="E5" s="14">
        <f t="shared" si="0"/>
        <v>3.7189889745986107</v>
      </c>
      <c r="F5" s="14">
        <f t="shared" si="0"/>
        <v>3.650389322209207</v>
      </c>
      <c r="G5" s="14">
        <f t="shared" si="0"/>
        <v>3.6870927966875726</v>
      </c>
      <c r="H5" s="14">
        <f t="shared" si="0"/>
        <v>3.7420259615877955</v>
      </c>
    </row>
    <row r="6" spans="1:8">
      <c r="A6" t="s">
        <v>24</v>
      </c>
      <c r="B6" s="14">
        <f t="shared" si="0"/>
        <v>1.955215729109776</v>
      </c>
      <c r="C6" s="14">
        <f t="shared" si="0"/>
        <v>1.9636067354698534</v>
      </c>
      <c r="D6" s="14">
        <f t="shared" si="0"/>
        <v>1.9981972237245358</v>
      </c>
      <c r="E6" s="14">
        <f t="shared" si="0"/>
        <v>1.9511669658886894</v>
      </c>
      <c r="F6" s="14">
        <f t="shared" si="0"/>
        <v>1.9311393310677876</v>
      </c>
      <c r="G6" s="14">
        <f t="shared" si="0"/>
        <v>1.9148405487261715</v>
      </c>
      <c r="H6" s="14">
        <f t="shared" si="0"/>
        <v>1.8773701931596669</v>
      </c>
    </row>
    <row r="7" spans="1:8">
      <c r="A7" t="s">
        <v>124</v>
      </c>
      <c r="B7" s="14">
        <f t="shared" ref="B7:G15" si="1">B54/B98</f>
        <v>3.0659576048734585</v>
      </c>
      <c r="C7" s="14">
        <f t="shared" si="1"/>
        <v>3.0534647068324987</v>
      </c>
      <c r="D7" s="14">
        <f t="shared" si="1"/>
        <v>3.0345398834138808</v>
      </c>
      <c r="E7" s="14">
        <f t="shared" si="1"/>
        <v>3.0295982559950172</v>
      </c>
      <c r="F7" s="14">
        <f t="shared" si="1"/>
        <v>3.0336209683435706</v>
      </c>
      <c r="G7" s="14">
        <f t="shared" si="1"/>
        <v>3.0388611958435634</v>
      </c>
      <c r="H7" s="14"/>
    </row>
    <row r="8" spans="1:8">
      <c r="A8" t="s">
        <v>26</v>
      </c>
      <c r="B8" s="14">
        <f t="shared" si="1"/>
        <v>2.4043634190077703</v>
      </c>
      <c r="C8" s="14">
        <f t="shared" si="1"/>
        <v>2.3830201392528263</v>
      </c>
      <c r="D8" s="14">
        <f t="shared" si="1"/>
        <v>3.4140853521338035</v>
      </c>
      <c r="E8" s="14">
        <f t="shared" si="1"/>
        <v>3.3721892156125439</v>
      </c>
      <c r="F8" s="14">
        <f t="shared" si="1"/>
        <v>3.3383640205252036</v>
      </c>
      <c r="G8" s="14">
        <f t="shared" si="1"/>
        <v>3.1964853810028782</v>
      </c>
      <c r="H8" s="14">
        <f t="shared" ref="H8:H13" si="2">H55/H99</f>
        <v>3.1076151390788875</v>
      </c>
    </row>
    <row r="9" spans="1:8">
      <c r="A9" t="s">
        <v>50</v>
      </c>
      <c r="B9" s="14">
        <f t="shared" si="1"/>
        <v>3.205265077712832</v>
      </c>
      <c r="C9" s="14">
        <f t="shared" si="1"/>
        <v>3.2047850368461059</v>
      </c>
      <c r="D9" s="14">
        <f t="shared" si="1"/>
        <v>3.1530099105875951</v>
      </c>
      <c r="E9" s="14">
        <f t="shared" si="1"/>
        <v>3.0355067334329586</v>
      </c>
      <c r="F9" s="14">
        <f t="shared" si="1"/>
        <v>2.9245104211826578</v>
      </c>
      <c r="G9" s="14">
        <f t="shared" si="1"/>
        <v>2.845172463998018</v>
      </c>
      <c r="H9" s="14">
        <f t="shared" si="2"/>
        <v>2.7734439330507668</v>
      </c>
    </row>
    <row r="10" spans="1:8">
      <c r="A10" t="s">
        <v>48</v>
      </c>
      <c r="B10" s="14">
        <f t="shared" si="1"/>
        <v>3.5783987159974937</v>
      </c>
      <c r="C10" s="14">
        <f t="shared" si="1"/>
        <v>5.0717474173990862</v>
      </c>
      <c r="D10" s="14">
        <f t="shared" si="1"/>
        <v>4.8102843352173927</v>
      </c>
      <c r="E10" s="14">
        <f t="shared" si="1"/>
        <v>4.9723547951373259</v>
      </c>
      <c r="F10" s="14">
        <f t="shared" si="1"/>
        <v>4.9485560939571061</v>
      </c>
      <c r="G10" s="14">
        <f t="shared" si="1"/>
        <v>4.8736735356453664</v>
      </c>
      <c r="H10" s="14">
        <f t="shared" si="2"/>
        <v>4.7622326454206014</v>
      </c>
    </row>
    <row r="11" spans="1:8">
      <c r="A11" t="s">
        <v>27</v>
      </c>
      <c r="B11" s="14">
        <f t="shared" si="1"/>
        <v>3.5885303253342475</v>
      </c>
      <c r="C11" s="14">
        <f t="shared" si="1"/>
        <v>3.7252561327911438</v>
      </c>
      <c r="D11" s="14">
        <f t="shared" si="1"/>
        <v>3.8337949353213143</v>
      </c>
      <c r="E11" s="14">
        <f t="shared" si="1"/>
        <v>3.8751496161652641</v>
      </c>
      <c r="F11" s="14">
        <f t="shared" si="1"/>
        <v>3.8321743816073077</v>
      </c>
      <c r="G11" s="14">
        <f t="shared" si="1"/>
        <v>5.2906172655089021</v>
      </c>
      <c r="H11" s="14">
        <f t="shared" si="2"/>
        <v>5.2394870576160386</v>
      </c>
    </row>
    <row r="12" spans="1:8">
      <c r="A12" t="s">
        <v>28</v>
      </c>
      <c r="B12" s="14">
        <f t="shared" si="1"/>
        <v>3.0181425284497232</v>
      </c>
      <c r="C12" s="14">
        <f t="shared" si="1"/>
        <v>2.9568788183435157</v>
      </c>
      <c r="D12" s="14">
        <f t="shared" si="1"/>
        <v>2.8907716932927019</v>
      </c>
      <c r="E12" s="14">
        <f t="shared" si="1"/>
        <v>2.8268447330535729</v>
      </c>
      <c r="F12" s="14">
        <f t="shared" si="1"/>
        <v>2.8268231349538979</v>
      </c>
      <c r="G12" s="14">
        <f t="shared" si="1"/>
        <v>2.8070441548986</v>
      </c>
      <c r="H12" s="14">
        <f t="shared" si="2"/>
        <v>2.7946154891509507</v>
      </c>
    </row>
    <row r="13" spans="1:8">
      <c r="A13" t="s">
        <v>69</v>
      </c>
      <c r="B13" s="14">
        <f t="shared" si="1"/>
        <v>4.5963605672469603</v>
      </c>
      <c r="C13" s="14">
        <f t="shared" si="1"/>
        <v>4.6906632491967093</v>
      </c>
      <c r="D13" s="14">
        <f t="shared" si="1"/>
        <v>4.8524547424679403</v>
      </c>
      <c r="E13" s="14">
        <f t="shared" si="1"/>
        <v>4.9355556645391516</v>
      </c>
      <c r="F13" s="14">
        <f t="shared" si="1"/>
        <v>4.9992503115892459</v>
      </c>
      <c r="G13" s="14">
        <f t="shared" si="1"/>
        <v>4.8731047927750177</v>
      </c>
      <c r="H13" s="14">
        <f t="shared" si="2"/>
        <v>4.8577773577773575</v>
      </c>
    </row>
    <row r="14" spans="1:8">
      <c r="A14" t="s">
        <v>29</v>
      </c>
      <c r="B14" s="14">
        <f t="shared" si="1"/>
        <v>3.7992873287318605</v>
      </c>
      <c r="C14" s="14">
        <f t="shared" si="1"/>
        <v>4.9278176785843169</v>
      </c>
      <c r="D14" s="14">
        <f t="shared" si="1"/>
        <v>4.6173800259403377</v>
      </c>
      <c r="E14" s="14">
        <f t="shared" si="1"/>
        <v>4.6363802863802865</v>
      </c>
      <c r="F14" s="14">
        <f t="shared" si="1"/>
        <v>4.5865781889355324</v>
      </c>
      <c r="G14" s="14">
        <f t="shared" si="1"/>
        <v>4.559462721612495</v>
      </c>
      <c r="H14" s="14"/>
    </row>
    <row r="15" spans="1:8">
      <c r="A15" t="s">
        <v>30</v>
      </c>
      <c r="B15" s="14">
        <f t="shared" si="1"/>
        <v>6.8138769179919407</v>
      </c>
      <c r="C15" s="14">
        <f t="shared" si="1"/>
        <v>6.6246720459383202</v>
      </c>
      <c r="D15" s="14">
        <f t="shared" si="1"/>
        <v>6.4235336668876961</v>
      </c>
      <c r="E15" s="14">
        <f t="shared" si="1"/>
        <v>6.2417732230161711</v>
      </c>
      <c r="F15" s="14">
        <f t="shared" si="1"/>
        <v>6.0918582308956637</v>
      </c>
      <c r="G15" s="14">
        <f t="shared" si="1"/>
        <v>5.8229111075016817</v>
      </c>
      <c r="H15" s="14">
        <f t="shared" ref="H15:H30" si="3">H62/H106</f>
        <v>5.8263929618768326</v>
      </c>
    </row>
    <row r="16" spans="1:8">
      <c r="A16" t="s">
        <v>31</v>
      </c>
      <c r="B16" s="14">
        <f t="shared" ref="B16:D33" si="4">B63/B107</f>
        <v>4.1139167849090565</v>
      </c>
      <c r="C16" s="14">
        <f t="shared" si="4"/>
        <v>4.5256980658173012</v>
      </c>
      <c r="D16" s="14">
        <f t="shared" si="4"/>
        <v>4.6369362367626792</v>
      </c>
      <c r="E16" s="14"/>
      <c r="F16" s="14">
        <f t="shared" ref="F16:G33" si="5">F63/F107</f>
        <v>4.2263909718978194</v>
      </c>
      <c r="G16" s="14">
        <f t="shared" si="5"/>
        <v>4.073409810165888</v>
      </c>
      <c r="H16" s="14">
        <f t="shared" si="3"/>
        <v>4.4181418036526248</v>
      </c>
    </row>
    <row r="17" spans="1:8">
      <c r="A17" t="s">
        <v>32</v>
      </c>
      <c r="B17" s="14">
        <f t="shared" si="4"/>
        <v>3.4450305325132966</v>
      </c>
      <c r="C17" s="14">
        <f t="shared" si="4"/>
        <v>3.464203963426201</v>
      </c>
      <c r="D17" s="14">
        <f t="shared" si="4"/>
        <v>3.466912904225643</v>
      </c>
      <c r="E17" s="14">
        <f t="shared" ref="E17:E33" si="6">E64/E108</f>
        <v>3.2779414290054558</v>
      </c>
      <c r="F17" s="14">
        <f t="shared" si="5"/>
        <v>3.1896698875750142</v>
      </c>
      <c r="G17" s="14">
        <f t="shared" si="5"/>
        <v>3.1835655528469853</v>
      </c>
      <c r="H17" s="14">
        <f t="shared" si="3"/>
        <v>3.2342439733048693</v>
      </c>
    </row>
    <row r="18" spans="1:8">
      <c r="A18" t="s">
        <v>33</v>
      </c>
      <c r="B18" s="14">
        <f t="shared" si="4"/>
        <v>3.178464117081945</v>
      </c>
      <c r="C18" s="14">
        <f t="shared" si="4"/>
        <v>3.2174541367267468</v>
      </c>
      <c r="D18" s="14">
        <f t="shared" si="4"/>
        <v>3.2608267328683453</v>
      </c>
      <c r="E18" s="14">
        <f t="shared" si="6"/>
        <v>3.2805190304757139</v>
      </c>
      <c r="F18" s="14">
        <f t="shared" si="5"/>
        <v>3.266227657572907</v>
      </c>
      <c r="G18" s="14">
        <f t="shared" si="5"/>
        <v>3.2310710945665924</v>
      </c>
      <c r="H18" s="14">
        <f t="shared" si="3"/>
        <v>3.1934519012053801</v>
      </c>
    </row>
    <row r="19" spans="1:8">
      <c r="A19" t="s">
        <v>34</v>
      </c>
      <c r="B19" s="14">
        <f t="shared" si="4"/>
        <v>0.89348777020558479</v>
      </c>
      <c r="C19" s="14">
        <f t="shared" si="4"/>
        <v>0.91402972267813409</v>
      </c>
      <c r="D19" s="14">
        <f t="shared" si="4"/>
        <v>0.87239825520348957</v>
      </c>
      <c r="E19" s="14">
        <f t="shared" si="6"/>
        <v>0.86855540613313842</v>
      </c>
      <c r="F19" s="14">
        <f t="shared" si="5"/>
        <v>0.86670241805740911</v>
      </c>
      <c r="G19" s="14">
        <f t="shared" si="5"/>
        <v>0.84776429585124147</v>
      </c>
      <c r="H19" s="14">
        <f t="shared" si="3"/>
        <v>0.87609854385611075</v>
      </c>
    </row>
    <row r="20" spans="1:8">
      <c r="A20" t="s">
        <v>35</v>
      </c>
      <c r="B20" s="14">
        <f t="shared" si="4"/>
        <v>4.602193614578499</v>
      </c>
      <c r="C20" s="14">
        <f t="shared" si="4"/>
        <v>4.4781185598254334</v>
      </c>
      <c r="D20" s="14">
        <f t="shared" si="4"/>
        <v>4.6275966897483531</v>
      </c>
      <c r="E20" s="14">
        <f t="shared" si="6"/>
        <v>4.6195978571600165</v>
      </c>
      <c r="F20" s="14">
        <f t="shared" si="5"/>
        <v>4.5346175853518975</v>
      </c>
      <c r="G20" s="14">
        <f t="shared" si="5"/>
        <v>4.5871126228269086</v>
      </c>
      <c r="H20" s="14">
        <f t="shared" si="3"/>
        <v>5.0418791820691586</v>
      </c>
    </row>
    <row r="21" spans="1:8">
      <c r="A21" t="s">
        <v>36</v>
      </c>
      <c r="B21" s="14">
        <f t="shared" si="4"/>
        <v>2.1571167883211677</v>
      </c>
      <c r="C21" s="14">
        <f t="shared" si="4"/>
        <v>3.0011497034975192</v>
      </c>
      <c r="D21" s="14">
        <f t="shared" si="4"/>
        <v>2.9945220322658321</v>
      </c>
      <c r="E21" s="14">
        <f t="shared" si="6"/>
        <v>3.030431917570239</v>
      </c>
      <c r="F21" s="14">
        <f t="shared" si="5"/>
        <v>3.0773638968481376</v>
      </c>
      <c r="G21" s="14">
        <f t="shared" si="5"/>
        <v>3.0713095238095236</v>
      </c>
      <c r="H21" s="14">
        <f t="shared" si="3"/>
        <v>3.0505841190772696</v>
      </c>
    </row>
    <row r="22" spans="1:8">
      <c r="A22" t="s">
        <v>37</v>
      </c>
      <c r="B22" s="14">
        <f t="shared" si="4"/>
        <v>3.199287631856603</v>
      </c>
      <c r="C22" s="14">
        <f t="shared" si="4"/>
        <v>3.1916398528798249</v>
      </c>
      <c r="D22" s="14">
        <f t="shared" si="4"/>
        <v>3.293597589782169</v>
      </c>
      <c r="E22" s="14">
        <f t="shared" si="6"/>
        <v>3.2918759305861691</v>
      </c>
      <c r="F22" s="14">
        <f t="shared" si="5"/>
        <v>3.2952739692700601</v>
      </c>
      <c r="G22" s="14">
        <f t="shared" si="5"/>
        <v>3.2773677250705715</v>
      </c>
      <c r="H22" s="14">
        <f t="shared" si="3"/>
        <v>3.265593234026964</v>
      </c>
    </row>
    <row r="23" spans="1:8">
      <c r="A23" t="s">
        <v>38</v>
      </c>
      <c r="B23" s="14">
        <f t="shared" si="4"/>
        <v>2.640361003253227</v>
      </c>
      <c r="C23" s="14">
        <f t="shared" si="4"/>
        <v>2.5936361491887925</v>
      </c>
      <c r="D23" s="14">
        <f t="shared" si="4"/>
        <v>2.5322584832671287</v>
      </c>
      <c r="E23" s="14">
        <f t="shared" si="6"/>
        <v>2.5300835799200541</v>
      </c>
      <c r="F23" s="14">
        <f t="shared" si="5"/>
        <v>2.4996626355945399</v>
      </c>
      <c r="G23" s="14">
        <f t="shared" si="5"/>
        <v>2.5391408238533062</v>
      </c>
      <c r="H23" s="14">
        <f t="shared" si="3"/>
        <v>2.5680542563143125</v>
      </c>
    </row>
    <row r="24" spans="1:8">
      <c r="A24" t="s">
        <v>56</v>
      </c>
      <c r="B24" s="14">
        <f t="shared" si="4"/>
        <v>4.5729385690742737</v>
      </c>
      <c r="C24" s="14">
        <f t="shared" si="4"/>
        <v>4.7389337824795135</v>
      </c>
      <c r="D24" s="14">
        <f t="shared" si="4"/>
        <v>4.4839261900483303</v>
      </c>
      <c r="E24" s="14">
        <f t="shared" si="6"/>
        <v>4.5402364173675833</v>
      </c>
      <c r="F24" s="14">
        <f t="shared" si="5"/>
        <v>4.463232776657664</v>
      </c>
      <c r="G24" s="14">
        <f t="shared" si="5"/>
        <v>4.3835406844979108</v>
      </c>
      <c r="H24" s="14">
        <f t="shared" si="3"/>
        <v>4.442126313562988</v>
      </c>
    </row>
    <row r="25" spans="1:8">
      <c r="A25" t="s">
        <v>39</v>
      </c>
      <c r="B25" s="14">
        <f t="shared" si="4"/>
        <v>2.4510355270877917</v>
      </c>
      <c r="C25" s="14">
        <f t="shared" si="4"/>
        <v>2.5077280208018289</v>
      </c>
      <c r="D25" s="14">
        <f t="shared" si="4"/>
        <v>2.5755181065649881</v>
      </c>
      <c r="E25" s="14">
        <f t="shared" si="6"/>
        <v>2.4639089601472328</v>
      </c>
      <c r="F25" s="14">
        <f t="shared" si="5"/>
        <v>2.6486302715130172</v>
      </c>
      <c r="G25" s="14">
        <f t="shared" si="5"/>
        <v>2.6832037330485976</v>
      </c>
      <c r="H25" s="14">
        <f t="shared" si="3"/>
        <v>2.6568821971768464</v>
      </c>
    </row>
    <row r="26" spans="1:8">
      <c r="A26" t="s">
        <v>40</v>
      </c>
      <c r="B26" s="14">
        <f t="shared" si="4"/>
        <v>3.8472380895858986</v>
      </c>
      <c r="C26" s="14">
        <f t="shared" si="4"/>
        <v>3.8409921338518656</v>
      </c>
      <c r="D26" s="14">
        <f t="shared" si="4"/>
        <v>3.7953553752891906</v>
      </c>
      <c r="E26" s="14">
        <f t="shared" si="6"/>
        <v>3.717289218838292</v>
      </c>
      <c r="F26" s="14">
        <f t="shared" si="5"/>
        <v>3.5837745591388441</v>
      </c>
      <c r="G26" s="14">
        <f t="shared" si="5"/>
        <v>3.501735816076327</v>
      </c>
      <c r="H26" s="14">
        <f t="shared" si="3"/>
        <v>3.4018818508099717</v>
      </c>
    </row>
    <row r="27" spans="1:8">
      <c r="A27" s="635" t="s">
        <v>41</v>
      </c>
      <c r="B27" s="803">
        <f t="shared" si="4"/>
        <v>3.7211470515329661</v>
      </c>
      <c r="C27" s="803">
        <f t="shared" si="4"/>
        <v>4.0286022267505386</v>
      </c>
      <c r="D27" s="803">
        <f t="shared" si="4"/>
        <v>3.9703718436750108</v>
      </c>
      <c r="E27" s="803">
        <f t="shared" si="6"/>
        <v>3.9235954806404467</v>
      </c>
      <c r="F27" s="803">
        <f t="shared" si="5"/>
        <v>4.019984314421853</v>
      </c>
      <c r="G27" s="803">
        <f t="shared" si="5"/>
        <v>4.1389248106410497</v>
      </c>
      <c r="H27" s="803">
        <f t="shared" si="3"/>
        <v>4.1439053918384214</v>
      </c>
    </row>
    <row r="28" spans="1:8">
      <c r="A28" t="s">
        <v>42</v>
      </c>
      <c r="B28" s="14">
        <f t="shared" si="4"/>
        <v>1.5336695900929727</v>
      </c>
      <c r="C28" s="14">
        <f t="shared" si="4"/>
        <v>1.5448875236471933</v>
      </c>
      <c r="D28" s="14">
        <f t="shared" si="4"/>
        <v>1.5106089420889734</v>
      </c>
      <c r="E28" s="14">
        <f t="shared" si="6"/>
        <v>1.5071543900673681</v>
      </c>
      <c r="F28" s="14">
        <f t="shared" si="5"/>
        <v>1.4734022903583301</v>
      </c>
      <c r="G28" s="14">
        <f t="shared" si="5"/>
        <v>1.4120242691671263</v>
      </c>
      <c r="H28" s="14">
        <f t="shared" si="3"/>
        <v>1.4033867276887872</v>
      </c>
    </row>
    <row r="29" spans="1:8">
      <c r="A29" t="s">
        <v>43</v>
      </c>
      <c r="B29" s="14">
        <f t="shared" si="4"/>
        <v>1.987179487179487</v>
      </c>
      <c r="C29" s="14">
        <f t="shared" si="4"/>
        <v>2.0588266924772811</v>
      </c>
      <c r="D29" s="14">
        <f t="shared" si="4"/>
        <v>2.1637645152003069</v>
      </c>
      <c r="E29" s="14">
        <f t="shared" si="6"/>
        <v>2.1587012657156159</v>
      </c>
      <c r="F29" s="14">
        <f t="shared" si="5"/>
        <v>2.0894174002563188</v>
      </c>
      <c r="G29" s="14">
        <f t="shared" si="5"/>
        <v>2.0739760843298196</v>
      </c>
      <c r="H29" s="14">
        <f t="shared" si="3"/>
        <v>2.0679448438031787</v>
      </c>
    </row>
    <row r="30" spans="1:8">
      <c r="A30" t="s">
        <v>166</v>
      </c>
      <c r="B30" s="14">
        <f t="shared" si="4"/>
        <v>2.3254723084886129</v>
      </c>
      <c r="C30" s="14">
        <f t="shared" si="4"/>
        <v>2.3086090587857373</v>
      </c>
      <c r="D30" s="14">
        <f t="shared" si="4"/>
        <v>2.2165745152089742</v>
      </c>
      <c r="E30" s="14">
        <f t="shared" si="6"/>
        <v>2.1189855415975352</v>
      </c>
      <c r="F30" s="14">
        <f t="shared" si="5"/>
        <v>2.0341260497606153</v>
      </c>
      <c r="G30" s="14">
        <f t="shared" si="5"/>
        <v>1.9952734533429008</v>
      </c>
      <c r="H30" s="14">
        <f t="shared" si="3"/>
        <v>1.9632181061039986</v>
      </c>
    </row>
    <row r="31" spans="1:8">
      <c r="A31" t="s">
        <v>49</v>
      </c>
      <c r="B31" s="14">
        <f t="shared" si="4"/>
        <v>2.5645040080160317</v>
      </c>
      <c r="C31" s="14">
        <f t="shared" si="4"/>
        <v>2.6123727486296007</v>
      </c>
      <c r="D31" s="14">
        <f t="shared" si="4"/>
        <v>2.2923807427439389</v>
      </c>
      <c r="E31" s="14">
        <f t="shared" si="6"/>
        <v>2.2444437478448953</v>
      </c>
      <c r="F31" s="14">
        <f t="shared" si="5"/>
        <v>2.3665502619107008</v>
      </c>
      <c r="G31" s="14">
        <f t="shared" si="5"/>
        <v>2.1095873486533234</v>
      </c>
      <c r="H31" s="14"/>
    </row>
    <row r="32" spans="1:8">
      <c r="A32" t="s">
        <v>55</v>
      </c>
      <c r="B32" s="14">
        <f t="shared" si="4"/>
        <v>1.5740352348993289</v>
      </c>
      <c r="C32" s="14">
        <f t="shared" si="4"/>
        <v>1.5835576723959413</v>
      </c>
      <c r="D32" s="14">
        <f t="shared" si="4"/>
        <v>1.5716915524647168</v>
      </c>
      <c r="E32" s="14">
        <f t="shared" si="6"/>
        <v>1.5705632949727437</v>
      </c>
      <c r="F32" s="14">
        <f t="shared" si="5"/>
        <v>1.5821876867901972</v>
      </c>
      <c r="G32" s="14">
        <f t="shared" si="5"/>
        <v>1.6236220472440945</v>
      </c>
      <c r="H32" s="14">
        <f>H79/H123</f>
        <v>1.6747128674323535</v>
      </c>
    </row>
    <row r="33" spans="1:8">
      <c r="A33" t="s">
        <v>58</v>
      </c>
      <c r="B33" s="14">
        <f t="shared" si="4"/>
        <v>2.125750803048394</v>
      </c>
      <c r="C33" s="14">
        <f t="shared" si="4"/>
        <v>2.1940847947274049</v>
      </c>
      <c r="D33" s="14">
        <f t="shared" si="4"/>
        <v>2.1905197137863479</v>
      </c>
      <c r="E33" s="14">
        <f t="shared" si="6"/>
        <v>2.1817653303675244</v>
      </c>
      <c r="F33" s="14">
        <f t="shared" si="5"/>
        <v>2.2046153115097677</v>
      </c>
      <c r="G33" s="14">
        <f t="shared" si="5"/>
        <v>2.2024019235167227</v>
      </c>
      <c r="H33" s="14">
        <f>H80/H124</f>
        <v>2.17593864678549</v>
      </c>
    </row>
    <row r="34" spans="1:8">
      <c r="A34" s="252" t="s">
        <v>64</v>
      </c>
      <c r="B34" s="670">
        <f>AVERAGE(B3:B33)</f>
        <v>3.1990742010977855</v>
      </c>
      <c r="C34" s="670">
        <f t="shared" ref="C34:H34" si="7">AVERAGE(C3:C33)</f>
        <v>3.3352091536386967</v>
      </c>
      <c r="D34" s="670">
        <f t="shared" si="7"/>
        <v>3.3242758662146636</v>
      </c>
      <c r="E34" s="670">
        <f t="shared" si="7"/>
        <v>3.245459702105725</v>
      </c>
      <c r="F34" s="670">
        <f t="shared" si="7"/>
        <v>3.2530773575231109</v>
      </c>
      <c r="G34" s="670">
        <f t="shared" si="7"/>
        <v>3.2564520480547339</v>
      </c>
      <c r="H34" s="670">
        <f t="shared" si="7"/>
        <v>3.2806932907115605</v>
      </c>
    </row>
    <row r="35" spans="1:8">
      <c r="A35" s="252" t="s">
        <v>3323</v>
      </c>
      <c r="B35" s="670">
        <f>STDEV(B3:B33)</f>
        <v>1.1905062279363614</v>
      </c>
      <c r="C35" s="670">
        <f t="shared" ref="C35:H35" si="8">STDEV(C3:C33)</f>
        <v>1.2422793305614297</v>
      </c>
      <c r="D35" s="670">
        <f t="shared" si="8"/>
        <v>1.1982855471247509</v>
      </c>
      <c r="E35" s="670">
        <f t="shared" si="8"/>
        <v>1.194997169405819</v>
      </c>
      <c r="F35" s="670">
        <f t="shared" si="8"/>
        <v>1.1666600379968743</v>
      </c>
      <c r="G35" s="670">
        <f t="shared" si="8"/>
        <v>1.1970176112467203</v>
      </c>
      <c r="H35" s="670">
        <f t="shared" si="8"/>
        <v>1.2454301279578437</v>
      </c>
    </row>
    <row r="36" spans="1:8">
      <c r="A36" s="671" t="s">
        <v>3324</v>
      </c>
      <c r="B36" s="672">
        <f>(B27-B34)/B35</f>
        <v>0.43853012960725818</v>
      </c>
      <c r="C36" s="672">
        <f t="shared" ref="C36:H36" si="9">(C27-C34)/C35</f>
        <v>0.5581619657138408</v>
      </c>
      <c r="D36" s="672">
        <f t="shared" si="9"/>
        <v>0.53918365201903207</v>
      </c>
      <c r="E36" s="672">
        <f t="shared" si="9"/>
        <v>0.56747898312755585</v>
      </c>
      <c r="F36" s="672">
        <f t="shared" si="9"/>
        <v>0.65735255509008594</v>
      </c>
      <c r="G36" s="672">
        <f t="shared" si="9"/>
        <v>0.73722621479829431</v>
      </c>
      <c r="H36" s="672">
        <f t="shared" si="9"/>
        <v>0.69310359670059285</v>
      </c>
    </row>
    <row r="39" spans="1:8">
      <c r="A39" s="252" t="s">
        <v>629</v>
      </c>
    </row>
    <row r="41" spans="1:8">
      <c r="A41" t="s">
        <v>119</v>
      </c>
      <c r="B41">
        <v>42515.632280092592</v>
      </c>
    </row>
    <row r="42" spans="1:8">
      <c r="A42" t="s">
        <v>120</v>
      </c>
      <c r="B42">
        <v>42760.648318981483</v>
      </c>
    </row>
    <row r="43" spans="1:8">
      <c r="A43" t="s">
        <v>121</v>
      </c>
      <c r="B43" t="s">
        <v>2</v>
      </c>
    </row>
    <row r="45" spans="1:8">
      <c r="A45" t="s">
        <v>630</v>
      </c>
      <c r="B45" t="s">
        <v>631</v>
      </c>
    </row>
    <row r="46" spans="1:8">
      <c r="A46" t="s">
        <v>156</v>
      </c>
      <c r="B46" t="s">
        <v>157</v>
      </c>
    </row>
    <row r="47" spans="1:8">
      <c r="A47" t="s">
        <v>122</v>
      </c>
      <c r="B47" t="s">
        <v>165</v>
      </c>
    </row>
    <row r="49" spans="1:8">
      <c r="A49" s="252" t="s">
        <v>123</v>
      </c>
      <c r="B49" s="252" t="s">
        <v>100</v>
      </c>
      <c r="C49" s="252" t="s">
        <v>101</v>
      </c>
      <c r="D49" s="252" t="s">
        <v>102</v>
      </c>
      <c r="E49" s="252" t="s">
        <v>103</v>
      </c>
      <c r="F49" s="252" t="s">
        <v>104</v>
      </c>
      <c r="G49" s="252" t="s">
        <v>125</v>
      </c>
      <c r="H49" s="252" t="s">
        <v>136</v>
      </c>
    </row>
    <row r="50" spans="1:8">
      <c r="A50" t="s">
        <v>21</v>
      </c>
      <c r="B50" s="393">
        <v>38581</v>
      </c>
      <c r="C50" s="393">
        <v>39925</v>
      </c>
      <c r="D50" s="393">
        <v>39924</v>
      </c>
      <c r="E50" s="393">
        <v>37846</v>
      </c>
      <c r="F50" s="393">
        <v>37638</v>
      </c>
      <c r="G50" s="393">
        <v>37987</v>
      </c>
      <c r="H50" s="393">
        <v>37942</v>
      </c>
    </row>
    <row r="51" spans="1:8">
      <c r="A51" t="s">
        <v>22</v>
      </c>
      <c r="B51" s="393">
        <v>33800</v>
      </c>
      <c r="C51" s="393">
        <v>30707</v>
      </c>
      <c r="D51" s="393">
        <v>29439</v>
      </c>
      <c r="E51" s="393">
        <v>29358</v>
      </c>
      <c r="F51" s="393">
        <v>28167</v>
      </c>
      <c r="G51" s="393">
        <v>26772</v>
      </c>
      <c r="H51" s="393">
        <v>28171</v>
      </c>
    </row>
    <row r="52" spans="1:8">
      <c r="A52" t="s">
        <v>23</v>
      </c>
      <c r="B52" s="393">
        <v>42747</v>
      </c>
      <c r="C52" s="393">
        <v>43645</v>
      </c>
      <c r="D52" s="393">
        <v>41224</v>
      </c>
      <c r="E52" s="393">
        <v>39037</v>
      </c>
      <c r="F52" s="393">
        <v>38363</v>
      </c>
      <c r="G52" s="393">
        <v>38754</v>
      </c>
      <c r="H52" s="393">
        <v>39384</v>
      </c>
    </row>
    <row r="53" spans="1:8">
      <c r="A53" t="s">
        <v>24</v>
      </c>
      <c r="B53" s="393">
        <v>10740</v>
      </c>
      <c r="C53" s="393">
        <v>10845</v>
      </c>
      <c r="D53" s="393">
        <v>11084</v>
      </c>
      <c r="E53" s="393">
        <v>10868</v>
      </c>
      <c r="F53" s="393">
        <v>10797</v>
      </c>
      <c r="G53" s="393">
        <v>10748</v>
      </c>
      <c r="H53" s="393">
        <v>10594</v>
      </c>
    </row>
    <row r="54" spans="1:8">
      <c r="A54" t="s">
        <v>124</v>
      </c>
      <c r="B54" s="393">
        <v>247619</v>
      </c>
      <c r="C54" s="393">
        <v>245752</v>
      </c>
      <c r="D54" s="393">
        <v>243625</v>
      </c>
      <c r="E54" s="393">
        <v>243201</v>
      </c>
      <c r="F54" s="393">
        <v>243982</v>
      </c>
      <c r="G54" s="393">
        <v>245072</v>
      </c>
      <c r="H54" s="393" t="s">
        <v>110</v>
      </c>
    </row>
    <row r="55" spans="1:8">
      <c r="A55" t="s">
        <v>26</v>
      </c>
      <c r="B55" s="393">
        <v>3218</v>
      </c>
      <c r="C55" s="393">
        <v>3183</v>
      </c>
      <c r="D55" s="393">
        <v>4552</v>
      </c>
      <c r="E55" s="393">
        <v>4484</v>
      </c>
      <c r="F55" s="393">
        <v>4424</v>
      </c>
      <c r="G55" s="393">
        <v>4220</v>
      </c>
      <c r="H55" s="393">
        <v>4089</v>
      </c>
    </row>
    <row r="56" spans="1:8">
      <c r="A56" t="s">
        <v>50</v>
      </c>
      <c r="B56" s="393">
        <v>14411</v>
      </c>
      <c r="C56" s="393">
        <v>14547</v>
      </c>
      <c r="D56" s="393">
        <v>14377</v>
      </c>
      <c r="E56" s="393">
        <v>13894</v>
      </c>
      <c r="F56" s="393">
        <v>13424</v>
      </c>
      <c r="G56" s="393">
        <v>13093</v>
      </c>
      <c r="H56" s="393">
        <v>12799</v>
      </c>
    </row>
    <row r="57" spans="1:8">
      <c r="A57" t="s">
        <v>48</v>
      </c>
      <c r="B57" s="393">
        <v>39641</v>
      </c>
      <c r="C57" s="393">
        <v>56332</v>
      </c>
      <c r="D57" s="393">
        <v>53497</v>
      </c>
      <c r="E57" s="393">
        <v>55218</v>
      </c>
      <c r="F57" s="393">
        <v>54657</v>
      </c>
      <c r="G57" s="393">
        <v>53441</v>
      </c>
      <c r="H57" s="393">
        <v>51872</v>
      </c>
    </row>
    <row r="58" spans="1:8">
      <c r="A58" t="s">
        <v>27</v>
      </c>
      <c r="B58" s="393">
        <v>165012</v>
      </c>
      <c r="C58" s="393">
        <v>172731</v>
      </c>
      <c r="D58" s="393">
        <v>178511</v>
      </c>
      <c r="E58" s="393">
        <v>181110</v>
      </c>
      <c r="F58" s="393">
        <v>179217</v>
      </c>
      <c r="G58" s="393">
        <v>246507</v>
      </c>
      <c r="H58" s="393">
        <v>243401</v>
      </c>
    </row>
    <row r="59" spans="1:8">
      <c r="A59" t="s">
        <v>28</v>
      </c>
      <c r="B59" s="393">
        <v>194139</v>
      </c>
      <c r="C59" s="393">
        <v>191177</v>
      </c>
      <c r="D59" s="393">
        <v>187825</v>
      </c>
      <c r="E59" s="393">
        <v>184576</v>
      </c>
      <c r="F59" s="393">
        <v>185482</v>
      </c>
      <c r="G59" s="393">
        <v>185060</v>
      </c>
      <c r="H59" s="393">
        <v>185079</v>
      </c>
    </row>
    <row r="60" spans="1:8">
      <c r="A60" t="s">
        <v>69</v>
      </c>
      <c r="B60" s="393">
        <v>19823</v>
      </c>
      <c r="C60" s="393">
        <v>20204</v>
      </c>
      <c r="D60" s="393">
        <v>20846</v>
      </c>
      <c r="E60" s="393">
        <v>21134</v>
      </c>
      <c r="F60" s="393">
        <v>21339</v>
      </c>
      <c r="G60" s="393">
        <v>20747</v>
      </c>
      <c r="H60" s="393">
        <v>20562</v>
      </c>
    </row>
    <row r="61" spans="1:8">
      <c r="A61" t="s">
        <v>29</v>
      </c>
      <c r="B61" s="393">
        <v>225077</v>
      </c>
      <c r="C61" s="393">
        <v>293591</v>
      </c>
      <c r="D61" s="393">
        <v>276256</v>
      </c>
      <c r="E61" s="393">
        <v>278461</v>
      </c>
      <c r="F61" s="393">
        <v>276750</v>
      </c>
      <c r="G61" s="393">
        <v>276515</v>
      </c>
      <c r="H61" s="393" t="s">
        <v>110</v>
      </c>
    </row>
    <row r="62" spans="1:8">
      <c r="A62" t="s">
        <v>30</v>
      </c>
      <c r="B62" s="393">
        <v>5360</v>
      </c>
      <c r="C62" s="393">
        <v>5353</v>
      </c>
      <c r="D62" s="393">
        <v>5328</v>
      </c>
      <c r="E62" s="393">
        <v>5311</v>
      </c>
      <c r="F62" s="393">
        <v>5263</v>
      </c>
      <c r="G62" s="393">
        <v>5019</v>
      </c>
      <c r="H62" s="393">
        <v>4967</v>
      </c>
    </row>
    <row r="63" spans="1:8">
      <c r="A63" t="s">
        <v>31</v>
      </c>
      <c r="B63" s="393">
        <v>8959</v>
      </c>
      <c r="C63" s="393">
        <v>9694</v>
      </c>
      <c r="D63" s="393">
        <v>9725</v>
      </c>
      <c r="E63" s="393" t="s">
        <v>110</v>
      </c>
      <c r="F63" s="393">
        <v>8595</v>
      </c>
      <c r="G63" s="393">
        <v>8199</v>
      </c>
      <c r="H63" s="393">
        <v>8813</v>
      </c>
    </row>
    <row r="64" spans="1:8">
      <c r="A64" t="s">
        <v>32</v>
      </c>
      <c r="B64" s="393">
        <v>11018</v>
      </c>
      <c r="C64" s="393">
        <v>10957</v>
      </c>
      <c r="D64" s="393">
        <v>10738</v>
      </c>
      <c r="E64" s="393">
        <v>9926</v>
      </c>
      <c r="F64" s="393">
        <v>9530</v>
      </c>
      <c r="G64" s="393">
        <v>9416</v>
      </c>
      <c r="H64" s="393">
        <v>9484</v>
      </c>
    </row>
    <row r="65" spans="1:8">
      <c r="A65" t="s">
        <v>33</v>
      </c>
      <c r="B65" s="393">
        <v>1555</v>
      </c>
      <c r="C65" s="393">
        <v>1603</v>
      </c>
      <c r="D65" s="393">
        <v>1655</v>
      </c>
      <c r="E65" s="393">
        <v>1704</v>
      </c>
      <c r="F65" s="393">
        <v>1736</v>
      </c>
      <c r="G65" s="393">
        <v>1762</v>
      </c>
      <c r="H65" s="393">
        <v>1783</v>
      </c>
    </row>
    <row r="66" spans="1:8">
      <c r="A66" t="s">
        <v>34</v>
      </c>
      <c r="B66" s="393">
        <v>8969</v>
      </c>
      <c r="C66" s="393">
        <v>9161</v>
      </c>
      <c r="D66" s="393">
        <v>8724</v>
      </c>
      <c r="E66" s="393">
        <v>8661</v>
      </c>
      <c r="F66" s="393">
        <v>8598</v>
      </c>
      <c r="G66" s="393">
        <v>8387</v>
      </c>
      <c r="H66" s="393">
        <v>8644</v>
      </c>
    </row>
    <row r="67" spans="1:8">
      <c r="A67" t="s">
        <v>35</v>
      </c>
      <c r="B67" s="393">
        <v>1884</v>
      </c>
      <c r="C67" s="393">
        <v>1847</v>
      </c>
      <c r="D67" s="393">
        <v>1918</v>
      </c>
      <c r="E67" s="393">
        <v>1923</v>
      </c>
      <c r="F67" s="393">
        <v>1902</v>
      </c>
      <c r="G67" s="393">
        <v>1942</v>
      </c>
      <c r="H67" s="393">
        <v>2155</v>
      </c>
    </row>
    <row r="68" spans="1:8">
      <c r="A68" t="s">
        <v>36</v>
      </c>
      <c r="B68" s="393">
        <v>35463</v>
      </c>
      <c r="C68" s="393">
        <v>49597</v>
      </c>
      <c r="D68" s="393">
        <v>49745</v>
      </c>
      <c r="E68" s="393">
        <v>50587</v>
      </c>
      <c r="F68" s="393">
        <v>51552</v>
      </c>
      <c r="G68" s="393">
        <v>51598</v>
      </c>
      <c r="H68" s="393">
        <v>51442</v>
      </c>
    </row>
    <row r="69" spans="1:8">
      <c r="A69" t="s">
        <v>37</v>
      </c>
      <c r="B69" s="393">
        <v>26623</v>
      </c>
      <c r="C69" s="393">
        <v>26623</v>
      </c>
      <c r="D69" s="393">
        <v>27538</v>
      </c>
      <c r="E69" s="393">
        <v>27614</v>
      </c>
      <c r="F69" s="393">
        <v>27767</v>
      </c>
      <c r="G69" s="393">
        <v>27783</v>
      </c>
      <c r="H69" s="393">
        <v>27901</v>
      </c>
    </row>
    <row r="70" spans="1:8">
      <c r="A70" t="s">
        <v>38</v>
      </c>
      <c r="B70" s="393">
        <v>100640</v>
      </c>
      <c r="C70" s="393">
        <v>98955</v>
      </c>
      <c r="D70" s="393">
        <v>97535</v>
      </c>
      <c r="E70" s="393">
        <v>97474</v>
      </c>
      <c r="F70" s="393">
        <v>96322</v>
      </c>
      <c r="G70" s="393">
        <v>97762</v>
      </c>
      <c r="H70" s="393">
        <v>98829</v>
      </c>
    </row>
    <row r="71" spans="1:8">
      <c r="A71" t="s">
        <v>56</v>
      </c>
      <c r="B71" s="393">
        <v>48282</v>
      </c>
      <c r="C71" s="393">
        <v>50082</v>
      </c>
      <c r="D71" s="393">
        <v>47409</v>
      </c>
      <c r="E71" s="393">
        <v>47934</v>
      </c>
      <c r="F71" s="393">
        <v>46930</v>
      </c>
      <c r="G71" s="393">
        <v>45840</v>
      </c>
      <c r="H71" s="393">
        <v>46203</v>
      </c>
    </row>
    <row r="72" spans="1:8">
      <c r="A72" t="s">
        <v>39</v>
      </c>
      <c r="B72" s="393">
        <v>50339</v>
      </c>
      <c r="C72" s="393">
        <v>51076</v>
      </c>
      <c r="D72" s="393">
        <v>52146</v>
      </c>
      <c r="E72" s="393">
        <v>49642</v>
      </c>
      <c r="F72" s="393">
        <v>53132</v>
      </c>
      <c r="G72" s="393">
        <v>53626</v>
      </c>
      <c r="H72" s="393">
        <v>52907</v>
      </c>
    </row>
    <row r="73" spans="1:8">
      <c r="A73" t="s">
        <v>40</v>
      </c>
      <c r="B73" s="393">
        <v>7779</v>
      </c>
      <c r="C73" s="393">
        <v>7842</v>
      </c>
      <c r="D73" s="393">
        <v>7776</v>
      </c>
      <c r="E73" s="393">
        <v>7631</v>
      </c>
      <c r="F73" s="393">
        <v>7371</v>
      </c>
      <c r="G73" s="393">
        <v>7212</v>
      </c>
      <c r="H73" s="393">
        <v>7014</v>
      </c>
    </row>
    <row r="74" spans="1:8">
      <c r="A74" t="s">
        <v>41</v>
      </c>
      <c r="B74" s="393">
        <v>20116</v>
      </c>
      <c r="C74" s="393">
        <v>21826</v>
      </c>
      <c r="D74" s="393">
        <v>21559</v>
      </c>
      <c r="E74" s="393">
        <v>21180</v>
      </c>
      <c r="F74" s="393">
        <v>21733</v>
      </c>
      <c r="G74" s="393">
        <v>22404</v>
      </c>
      <c r="H74" s="393">
        <v>22454</v>
      </c>
    </row>
    <row r="75" spans="1:8">
      <c r="A75" t="s">
        <v>42</v>
      </c>
      <c r="B75" s="393">
        <v>8149</v>
      </c>
      <c r="C75" s="393">
        <v>8248</v>
      </c>
      <c r="D75" s="393">
        <v>8102</v>
      </c>
      <c r="E75" s="393">
        <v>8121</v>
      </c>
      <c r="F75" s="393">
        <v>7977</v>
      </c>
      <c r="G75" s="393">
        <v>7680</v>
      </c>
      <c r="H75" s="393">
        <v>7666</v>
      </c>
    </row>
    <row r="76" spans="1:8">
      <c r="A76" t="s">
        <v>43</v>
      </c>
      <c r="B76" s="393">
        <v>18321</v>
      </c>
      <c r="C76" s="393">
        <v>19144</v>
      </c>
      <c r="D76" s="393">
        <v>20292</v>
      </c>
      <c r="E76" s="393">
        <v>20398</v>
      </c>
      <c r="F76" s="393">
        <v>19890</v>
      </c>
      <c r="G76" s="393">
        <v>19911</v>
      </c>
      <c r="H76" s="393">
        <v>20051</v>
      </c>
    </row>
    <row r="77" spans="1:8">
      <c r="A77" t="s">
        <v>166</v>
      </c>
      <c r="B77" s="393">
        <v>143770</v>
      </c>
      <c r="C77" s="393">
        <v>143734</v>
      </c>
      <c r="D77" s="393">
        <v>139110</v>
      </c>
      <c r="E77" s="393">
        <v>134100</v>
      </c>
      <c r="F77" s="393">
        <v>129584</v>
      </c>
      <c r="G77" s="393">
        <v>127909</v>
      </c>
      <c r="H77" s="393">
        <v>126818</v>
      </c>
    </row>
    <row r="78" spans="1:8">
      <c r="A78" t="s">
        <v>49</v>
      </c>
      <c r="B78" s="393">
        <v>819</v>
      </c>
      <c r="C78" s="393">
        <v>834</v>
      </c>
      <c r="D78" s="393">
        <v>729</v>
      </c>
      <c r="E78" s="393">
        <v>716</v>
      </c>
      <c r="F78" s="393">
        <v>759</v>
      </c>
      <c r="G78" s="393">
        <v>683</v>
      </c>
      <c r="H78" s="393" t="s">
        <v>110</v>
      </c>
    </row>
    <row r="79" spans="1:8">
      <c r="A79" t="s">
        <v>55</v>
      </c>
      <c r="B79" s="393">
        <v>7505</v>
      </c>
      <c r="C79" s="393">
        <v>7647</v>
      </c>
      <c r="D79" s="393">
        <v>7684</v>
      </c>
      <c r="E79" s="393">
        <v>7779</v>
      </c>
      <c r="F79" s="393">
        <v>7941</v>
      </c>
      <c r="G79" s="393">
        <v>8248</v>
      </c>
      <c r="H79" s="393">
        <v>8603</v>
      </c>
    </row>
    <row r="80" spans="1:8">
      <c r="A80" t="s">
        <v>58</v>
      </c>
      <c r="B80" s="393">
        <v>16326</v>
      </c>
      <c r="C80" s="393">
        <v>17058</v>
      </c>
      <c r="D80" s="393">
        <v>17208</v>
      </c>
      <c r="E80" s="393">
        <v>17263</v>
      </c>
      <c r="F80" s="393">
        <v>17630</v>
      </c>
      <c r="G80" s="393">
        <v>17816</v>
      </c>
      <c r="H80" s="393">
        <v>17818</v>
      </c>
    </row>
    <row r="85" spans="1:8">
      <c r="A85" s="252" t="s">
        <v>285</v>
      </c>
    </row>
    <row r="86" spans="1:8">
      <c r="A86" t="s">
        <v>119</v>
      </c>
      <c r="B86">
        <v>42747.844618055555</v>
      </c>
    </row>
    <row r="87" spans="1:8">
      <c r="A87" t="s">
        <v>120</v>
      </c>
      <c r="B87">
        <v>42759.602473668987</v>
      </c>
    </row>
    <row r="88" spans="1:8">
      <c r="A88" t="s">
        <v>121</v>
      </c>
      <c r="B88" t="s">
        <v>2</v>
      </c>
    </row>
    <row r="90" spans="1:8">
      <c r="A90" t="s">
        <v>122</v>
      </c>
      <c r="B90" t="s">
        <v>286</v>
      </c>
    </row>
    <row r="91" spans="1:8">
      <c r="A91" t="s">
        <v>282</v>
      </c>
      <c r="B91" t="s">
        <v>287</v>
      </c>
    </row>
    <row r="93" spans="1:8">
      <c r="A93" s="252" t="s">
        <v>123</v>
      </c>
      <c r="B93" s="252" t="s">
        <v>100</v>
      </c>
      <c r="C93" s="252" t="s">
        <v>101</v>
      </c>
      <c r="D93" s="252" t="s">
        <v>102</v>
      </c>
      <c r="E93" s="252" t="s">
        <v>103</v>
      </c>
      <c r="F93" s="252" t="s">
        <v>104</v>
      </c>
      <c r="G93" s="252" t="s">
        <v>125</v>
      </c>
      <c r="H93" s="252" t="s">
        <v>136</v>
      </c>
    </row>
    <row r="94" spans="1:8">
      <c r="A94" t="s">
        <v>21</v>
      </c>
      <c r="B94">
        <v>10707</v>
      </c>
      <c r="C94">
        <v>10790</v>
      </c>
      <c r="D94">
        <v>10883</v>
      </c>
      <c r="E94">
        <v>10978</v>
      </c>
      <c r="F94">
        <v>11054</v>
      </c>
      <c r="G94">
        <v>11105</v>
      </c>
      <c r="H94">
        <v>11157</v>
      </c>
    </row>
    <row r="95" spans="1:8">
      <c r="A95" t="s">
        <v>22</v>
      </c>
      <c r="B95">
        <v>7492.56</v>
      </c>
      <c r="C95">
        <v>7444.44</v>
      </c>
      <c r="D95">
        <v>7395.6</v>
      </c>
      <c r="E95">
        <v>7348.33</v>
      </c>
      <c r="F95">
        <v>7305.89</v>
      </c>
      <c r="G95">
        <v>7265.12</v>
      </c>
      <c r="H95">
        <v>7223.94</v>
      </c>
    </row>
    <row r="96" spans="1:8">
      <c r="A96" t="s">
        <v>23</v>
      </c>
      <c r="B96">
        <v>10429.69</v>
      </c>
      <c r="C96">
        <v>10491.49</v>
      </c>
      <c r="D96">
        <v>10517.25</v>
      </c>
      <c r="E96">
        <v>10496.67</v>
      </c>
      <c r="F96">
        <v>10509.29</v>
      </c>
      <c r="G96">
        <v>10510.72</v>
      </c>
      <c r="H96">
        <v>10524.78</v>
      </c>
    </row>
    <row r="97" spans="1:8">
      <c r="A97" t="s">
        <v>24</v>
      </c>
      <c r="B97">
        <v>5493</v>
      </c>
      <c r="C97">
        <v>5523</v>
      </c>
      <c r="D97">
        <v>5547</v>
      </c>
      <c r="E97">
        <v>5570</v>
      </c>
      <c r="F97">
        <v>5591</v>
      </c>
      <c r="G97">
        <v>5613</v>
      </c>
      <c r="H97">
        <v>5643</v>
      </c>
    </row>
    <row r="98" spans="1:8">
      <c r="A98" t="s">
        <v>124</v>
      </c>
      <c r="B98">
        <v>80764</v>
      </c>
      <c r="C98">
        <v>80483</v>
      </c>
      <c r="D98">
        <v>80284</v>
      </c>
      <c r="E98">
        <v>80275</v>
      </c>
      <c r="F98">
        <v>80426</v>
      </c>
      <c r="G98">
        <v>80646</v>
      </c>
      <c r="H98">
        <v>80983</v>
      </c>
    </row>
    <row r="99" spans="1:8">
      <c r="A99" t="s">
        <v>26</v>
      </c>
      <c r="B99">
        <v>1338.4</v>
      </c>
      <c r="C99">
        <v>1335.7</v>
      </c>
      <c r="D99">
        <v>1333.3</v>
      </c>
      <c r="E99">
        <v>1329.7</v>
      </c>
      <c r="F99">
        <v>1325.2</v>
      </c>
      <c r="G99">
        <v>1320.2</v>
      </c>
      <c r="H99">
        <v>1315.8</v>
      </c>
    </row>
    <row r="100" spans="1:8">
      <c r="A100" t="s">
        <v>50</v>
      </c>
      <c r="B100">
        <v>4496.04</v>
      </c>
      <c r="C100">
        <v>4539.1499999999996</v>
      </c>
      <c r="D100">
        <v>4559.7700000000004</v>
      </c>
      <c r="E100">
        <v>4577.16</v>
      </c>
      <c r="F100">
        <v>4590.17</v>
      </c>
      <c r="G100">
        <v>4601.83</v>
      </c>
      <c r="H100">
        <v>4614.84</v>
      </c>
    </row>
    <row r="101" spans="1:8">
      <c r="A101" t="s">
        <v>48</v>
      </c>
      <c r="B101">
        <v>11077.86</v>
      </c>
      <c r="C101">
        <v>11107.02</v>
      </c>
      <c r="D101">
        <v>11121.38</v>
      </c>
      <c r="E101">
        <v>11105</v>
      </c>
      <c r="F101">
        <v>11045.04</v>
      </c>
      <c r="G101">
        <v>10965.24</v>
      </c>
      <c r="H101">
        <v>10892.37</v>
      </c>
    </row>
    <row r="102" spans="1:8">
      <c r="A102" t="s">
        <v>27</v>
      </c>
      <c r="B102">
        <v>45983.17</v>
      </c>
      <c r="C102">
        <v>46367.55</v>
      </c>
      <c r="D102">
        <v>46562.48</v>
      </c>
      <c r="E102">
        <v>46736.26</v>
      </c>
      <c r="F102">
        <v>46766.400000000001</v>
      </c>
      <c r="G102">
        <v>46593.24</v>
      </c>
      <c r="H102">
        <v>46455.12</v>
      </c>
    </row>
    <row r="103" spans="1:8">
      <c r="A103" t="s">
        <v>28</v>
      </c>
      <c r="B103">
        <v>64324</v>
      </c>
      <c r="C103">
        <v>64655</v>
      </c>
      <c r="D103">
        <v>64974</v>
      </c>
      <c r="E103">
        <v>65294</v>
      </c>
      <c r="F103">
        <v>65615</v>
      </c>
      <c r="G103">
        <v>65927</v>
      </c>
      <c r="H103">
        <v>66227</v>
      </c>
    </row>
    <row r="104" spans="1:8">
      <c r="A104" t="s">
        <v>69</v>
      </c>
      <c r="B104">
        <v>4312.76</v>
      </c>
      <c r="C104">
        <v>4307.28</v>
      </c>
      <c r="D104">
        <v>4295.97</v>
      </c>
      <c r="E104">
        <v>4281.99</v>
      </c>
      <c r="F104">
        <v>4268.4399999999996</v>
      </c>
      <c r="G104">
        <v>4257.45</v>
      </c>
      <c r="H104">
        <v>4232.8</v>
      </c>
    </row>
    <row r="105" spans="1:8">
      <c r="A105" t="s">
        <v>29</v>
      </c>
      <c r="B105">
        <v>59241.9</v>
      </c>
      <c r="C105">
        <v>59578.3</v>
      </c>
      <c r="D105">
        <v>59829.599999999999</v>
      </c>
      <c r="E105">
        <v>60060</v>
      </c>
      <c r="F105">
        <v>60339.1</v>
      </c>
      <c r="G105">
        <v>60646.400000000001</v>
      </c>
      <c r="H105">
        <v>60789.1</v>
      </c>
    </row>
    <row r="106" spans="1:8">
      <c r="A106" t="s">
        <v>30</v>
      </c>
      <c r="B106">
        <v>786.63</v>
      </c>
      <c r="C106">
        <v>808.04</v>
      </c>
      <c r="D106">
        <v>829.45</v>
      </c>
      <c r="E106">
        <v>850.88</v>
      </c>
      <c r="F106">
        <v>863.94</v>
      </c>
      <c r="G106">
        <v>861.94</v>
      </c>
      <c r="H106">
        <v>852.5</v>
      </c>
    </row>
    <row r="107" spans="1:8">
      <c r="A107" t="s">
        <v>31</v>
      </c>
      <c r="B107">
        <v>2177.73</v>
      </c>
      <c r="C107">
        <v>2141.9899999999998</v>
      </c>
      <c r="D107">
        <v>2097.29</v>
      </c>
      <c r="E107">
        <v>2058.83</v>
      </c>
      <c r="F107">
        <v>2033.65</v>
      </c>
      <c r="G107">
        <v>2012.81</v>
      </c>
      <c r="H107">
        <v>1994.73</v>
      </c>
    </row>
    <row r="108" spans="1:8">
      <c r="A108" t="s">
        <v>32</v>
      </c>
      <c r="B108">
        <v>3198.23</v>
      </c>
      <c r="C108">
        <v>3162.92</v>
      </c>
      <c r="D108">
        <v>3097.28</v>
      </c>
      <c r="E108">
        <v>3028.12</v>
      </c>
      <c r="F108">
        <v>2987.77</v>
      </c>
      <c r="G108">
        <v>2957.69</v>
      </c>
      <c r="H108">
        <v>2932.37</v>
      </c>
    </row>
    <row r="109" spans="1:8">
      <c r="A109" t="s">
        <v>33</v>
      </c>
      <c r="B109">
        <v>489.23</v>
      </c>
      <c r="C109">
        <v>498.22</v>
      </c>
      <c r="D109">
        <v>507.54</v>
      </c>
      <c r="E109">
        <v>519.42999999999995</v>
      </c>
      <c r="F109">
        <v>531.5</v>
      </c>
      <c r="G109">
        <v>545.33000000000004</v>
      </c>
      <c r="H109">
        <v>558.33000000000004</v>
      </c>
    </row>
    <row r="110" spans="1:8">
      <c r="A110" t="s">
        <v>34</v>
      </c>
      <c r="B110">
        <v>10038.19</v>
      </c>
      <c r="C110">
        <v>10022.65</v>
      </c>
      <c r="D110">
        <v>10000.02</v>
      </c>
      <c r="E110">
        <v>9971.73</v>
      </c>
      <c r="F110">
        <v>9920.36</v>
      </c>
      <c r="G110">
        <v>9893.08</v>
      </c>
      <c r="H110">
        <v>9866.4699999999993</v>
      </c>
    </row>
    <row r="111" spans="1:8">
      <c r="A111" t="s">
        <v>35</v>
      </c>
      <c r="B111">
        <v>409.37</v>
      </c>
      <c r="C111">
        <v>412.45</v>
      </c>
      <c r="D111">
        <v>414.47</v>
      </c>
      <c r="E111">
        <v>416.27</v>
      </c>
      <c r="F111">
        <v>419.44</v>
      </c>
      <c r="G111">
        <v>423.36</v>
      </c>
      <c r="H111">
        <v>427.42</v>
      </c>
    </row>
    <row r="112" spans="1:8">
      <c r="A112" t="s">
        <v>36</v>
      </c>
      <c r="B112">
        <v>16440</v>
      </c>
      <c r="C112">
        <v>16526</v>
      </c>
      <c r="D112">
        <v>16612</v>
      </c>
      <c r="E112">
        <v>16693</v>
      </c>
      <c r="F112">
        <v>16752</v>
      </c>
      <c r="G112">
        <v>16800</v>
      </c>
      <c r="H112">
        <v>16863</v>
      </c>
    </row>
    <row r="113" spans="1:8">
      <c r="A113" t="s">
        <v>37</v>
      </c>
      <c r="B113">
        <v>8321.5400000000009</v>
      </c>
      <c r="C113">
        <v>8341.48</v>
      </c>
      <c r="D113">
        <v>8361.07</v>
      </c>
      <c r="E113">
        <v>8388.5300000000007</v>
      </c>
      <c r="F113">
        <v>8426.31</v>
      </c>
      <c r="G113">
        <v>8477.23</v>
      </c>
      <c r="H113">
        <v>8543.93</v>
      </c>
    </row>
    <row r="114" spans="1:8">
      <c r="A114" t="s">
        <v>38</v>
      </c>
      <c r="B114">
        <v>38116</v>
      </c>
      <c r="C114">
        <v>38153</v>
      </c>
      <c r="D114">
        <v>38517</v>
      </c>
      <c r="E114">
        <v>38526</v>
      </c>
      <c r="F114">
        <v>38534</v>
      </c>
      <c r="G114">
        <v>38502</v>
      </c>
      <c r="H114">
        <v>38484</v>
      </c>
    </row>
    <row r="115" spans="1:8">
      <c r="A115" t="s">
        <v>56</v>
      </c>
      <c r="B115">
        <v>10558.2</v>
      </c>
      <c r="C115">
        <v>10568.2</v>
      </c>
      <c r="D115">
        <v>10573.1</v>
      </c>
      <c r="E115">
        <v>10557.6</v>
      </c>
      <c r="F115">
        <v>10514.8</v>
      </c>
      <c r="G115">
        <v>10457.299999999999</v>
      </c>
      <c r="H115">
        <v>10401.1</v>
      </c>
    </row>
    <row r="116" spans="1:8">
      <c r="A116" t="s">
        <v>39</v>
      </c>
      <c r="B116">
        <v>20537.849999999999</v>
      </c>
      <c r="C116">
        <v>20367.439999999999</v>
      </c>
      <c r="D116">
        <v>20246.8</v>
      </c>
      <c r="E116">
        <v>20147.66</v>
      </c>
      <c r="F116">
        <v>20060.18</v>
      </c>
      <c r="G116">
        <v>19985.810000000001</v>
      </c>
      <c r="H116">
        <v>19913.189999999999</v>
      </c>
    </row>
    <row r="117" spans="1:8">
      <c r="A117" t="s">
        <v>40</v>
      </c>
      <c r="B117">
        <v>2021.97</v>
      </c>
      <c r="C117">
        <v>2041.66</v>
      </c>
      <c r="D117">
        <v>2048.8200000000002</v>
      </c>
      <c r="E117">
        <v>2052.84</v>
      </c>
      <c r="F117">
        <v>2056.77</v>
      </c>
      <c r="G117">
        <v>2059.5500000000002</v>
      </c>
      <c r="H117">
        <v>2061.8000000000002</v>
      </c>
    </row>
    <row r="118" spans="1:8">
      <c r="A118" t="s">
        <v>41</v>
      </c>
      <c r="B118">
        <v>5405.86</v>
      </c>
      <c r="C118">
        <v>5417.76</v>
      </c>
      <c r="D118">
        <v>5429.97</v>
      </c>
      <c r="E118">
        <v>5398.11</v>
      </c>
      <c r="F118">
        <v>5406.24</v>
      </c>
      <c r="G118">
        <v>5413</v>
      </c>
      <c r="H118">
        <v>5418.56</v>
      </c>
    </row>
    <row r="119" spans="1:8">
      <c r="A119" t="s">
        <v>42</v>
      </c>
      <c r="B119">
        <v>5313.4</v>
      </c>
      <c r="C119">
        <v>5338.9</v>
      </c>
      <c r="D119">
        <v>5363.4</v>
      </c>
      <c r="E119">
        <v>5388.3</v>
      </c>
      <c r="F119">
        <v>5414</v>
      </c>
      <c r="G119">
        <v>5439</v>
      </c>
      <c r="H119">
        <v>5462.5</v>
      </c>
    </row>
    <row r="120" spans="1:8">
      <c r="A120" t="s">
        <v>43</v>
      </c>
      <c r="B120">
        <v>9219.6</v>
      </c>
      <c r="C120">
        <v>9298.5</v>
      </c>
      <c r="D120">
        <v>9378.1</v>
      </c>
      <c r="E120">
        <v>9449.2000000000007</v>
      </c>
      <c r="F120">
        <v>9519.4</v>
      </c>
      <c r="G120">
        <v>9600.4</v>
      </c>
      <c r="H120">
        <v>9696.1</v>
      </c>
    </row>
    <row r="121" spans="1:8">
      <c r="A121" t="s">
        <v>60</v>
      </c>
      <c r="B121">
        <v>61824</v>
      </c>
      <c r="C121">
        <v>62260</v>
      </c>
      <c r="D121">
        <v>62759</v>
      </c>
      <c r="E121">
        <v>63285</v>
      </c>
      <c r="F121">
        <v>63705</v>
      </c>
      <c r="G121">
        <v>64106</v>
      </c>
      <c r="H121">
        <v>64597</v>
      </c>
    </row>
    <row r="122" spans="1:8">
      <c r="A122" t="s">
        <v>49</v>
      </c>
      <c r="B122">
        <v>319.36</v>
      </c>
      <c r="C122">
        <v>319.25</v>
      </c>
      <c r="D122">
        <v>318.01</v>
      </c>
      <c r="E122">
        <v>319.01</v>
      </c>
      <c r="F122">
        <v>320.72000000000003</v>
      </c>
      <c r="G122">
        <v>323.76</v>
      </c>
      <c r="H122">
        <v>327.39</v>
      </c>
    </row>
    <row r="123" spans="1:8">
      <c r="A123" t="s">
        <v>55</v>
      </c>
      <c r="B123">
        <v>4768</v>
      </c>
      <c r="C123">
        <v>4829</v>
      </c>
      <c r="D123">
        <v>4889</v>
      </c>
      <c r="E123">
        <v>4953</v>
      </c>
      <c r="F123">
        <v>5019</v>
      </c>
      <c r="G123">
        <v>5080</v>
      </c>
      <c r="H123">
        <v>5137</v>
      </c>
    </row>
    <row r="124" spans="1:8">
      <c r="A124" t="s">
        <v>58</v>
      </c>
      <c r="B124">
        <v>7680.11</v>
      </c>
      <c r="C124">
        <v>7774.54</v>
      </c>
      <c r="D124">
        <v>7855.67</v>
      </c>
      <c r="E124">
        <v>7912.4</v>
      </c>
      <c r="F124">
        <v>7996.86</v>
      </c>
      <c r="G124">
        <v>8089.35</v>
      </c>
      <c r="H124">
        <v>8188.65</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O38"/>
  <sheetViews>
    <sheetView workbookViewId="0"/>
  </sheetViews>
  <sheetFormatPr defaultRowHeight="16.5"/>
  <cols>
    <col min="1" max="1" width="27.28515625" customWidth="1"/>
    <col min="2" max="2" width="12.42578125" customWidth="1"/>
    <col min="4" max="4" width="31.42578125" customWidth="1"/>
    <col min="9" max="9" width="44.28515625" customWidth="1"/>
  </cols>
  <sheetData>
    <row r="1" spans="1:15">
      <c r="A1" t="s">
        <v>1002</v>
      </c>
      <c r="D1" t="s">
        <v>1169</v>
      </c>
      <c r="N1" t="s">
        <v>1177</v>
      </c>
      <c r="O1" t="s">
        <v>1168</v>
      </c>
    </row>
    <row r="2" spans="1:15">
      <c r="D2" t="s">
        <v>1167</v>
      </c>
    </row>
    <row r="3" spans="1:15">
      <c r="A3" s="671" t="s">
        <v>1182</v>
      </c>
      <c r="B3" s="672">
        <f>AVERAGE(B37,G38,L38)</f>
        <v>-0.92572142317926021</v>
      </c>
      <c r="D3" t="s">
        <v>1178</v>
      </c>
    </row>
    <row r="4" spans="1:15">
      <c r="D4" s="252" t="s">
        <v>3347</v>
      </c>
    </row>
    <row r="5" spans="1:15" ht="36.75" customHeight="1">
      <c r="D5" s="1180" t="s">
        <v>1171</v>
      </c>
      <c r="E5" s="1180"/>
      <c r="F5" s="1180"/>
      <c r="G5" s="1180"/>
      <c r="I5" s="1180" t="s">
        <v>1170</v>
      </c>
      <c r="J5" s="1180"/>
      <c r="K5" s="1180"/>
      <c r="L5" s="1180"/>
    </row>
    <row r="6" spans="1:15">
      <c r="A6" s="252" t="s">
        <v>84</v>
      </c>
      <c r="B6" s="252" t="s">
        <v>1003</v>
      </c>
      <c r="E6" s="252" t="s">
        <v>1175</v>
      </c>
      <c r="F6" s="252" t="s">
        <v>1176</v>
      </c>
      <c r="G6" s="252" t="s">
        <v>1181</v>
      </c>
      <c r="J6" s="252" t="s">
        <v>1179</v>
      </c>
      <c r="K6" s="252" t="s">
        <v>1180</v>
      </c>
      <c r="L6" s="252" t="s">
        <v>1181</v>
      </c>
    </row>
    <row r="7" spans="1:15">
      <c r="A7" t="s">
        <v>24</v>
      </c>
      <c r="B7">
        <v>90</v>
      </c>
      <c r="D7" t="s">
        <v>1172</v>
      </c>
      <c r="E7">
        <v>0.24</v>
      </c>
      <c r="F7">
        <v>0.16</v>
      </c>
      <c r="G7">
        <f>E7+F7</f>
        <v>0.4</v>
      </c>
      <c r="I7" t="s">
        <v>1172</v>
      </c>
      <c r="J7">
        <v>0.36</v>
      </c>
      <c r="K7">
        <v>0.35</v>
      </c>
      <c r="L7">
        <f>J7+K7</f>
        <v>0.71</v>
      </c>
    </row>
    <row r="8" spans="1:15">
      <c r="A8" t="s">
        <v>42</v>
      </c>
      <c r="B8">
        <v>89</v>
      </c>
      <c r="D8" t="s">
        <v>471</v>
      </c>
      <c r="E8">
        <v>0.16</v>
      </c>
      <c r="F8">
        <v>0.19</v>
      </c>
      <c r="G8">
        <f t="shared" ref="G8:G35" si="0">E8+F8</f>
        <v>0.35</v>
      </c>
      <c r="I8" t="s">
        <v>471</v>
      </c>
      <c r="J8">
        <v>0.13</v>
      </c>
      <c r="K8">
        <v>0.37</v>
      </c>
      <c r="L8">
        <f t="shared" ref="L8:L35" si="1">J8+K8</f>
        <v>0.5</v>
      </c>
    </row>
    <row r="9" spans="1:15">
      <c r="A9" t="s">
        <v>43</v>
      </c>
      <c r="B9">
        <v>88</v>
      </c>
      <c r="D9" t="s">
        <v>479</v>
      </c>
      <c r="E9">
        <v>0.4</v>
      </c>
      <c r="F9">
        <v>0.21</v>
      </c>
      <c r="G9">
        <f t="shared" si="0"/>
        <v>0.61</v>
      </c>
      <c r="I9" t="s">
        <v>479</v>
      </c>
      <c r="J9">
        <v>0.63</v>
      </c>
      <c r="K9">
        <v>0.28000000000000003</v>
      </c>
      <c r="L9">
        <f t="shared" si="1"/>
        <v>0.91</v>
      </c>
    </row>
    <row r="10" spans="1:15">
      <c r="A10" t="s">
        <v>36</v>
      </c>
      <c r="B10">
        <v>83</v>
      </c>
      <c r="D10" t="s">
        <v>480</v>
      </c>
      <c r="E10">
        <v>0.27</v>
      </c>
      <c r="F10">
        <v>0.21</v>
      </c>
      <c r="G10">
        <f t="shared" si="0"/>
        <v>0.48</v>
      </c>
      <c r="I10" t="s">
        <v>480</v>
      </c>
      <c r="J10">
        <v>0.44</v>
      </c>
      <c r="K10">
        <v>0.41</v>
      </c>
      <c r="L10">
        <f t="shared" si="1"/>
        <v>0.85</v>
      </c>
    </row>
    <row r="11" spans="1:15">
      <c r="A11" t="s">
        <v>25</v>
      </c>
      <c r="B11">
        <v>81</v>
      </c>
      <c r="D11" t="s">
        <v>274</v>
      </c>
      <c r="E11">
        <v>0.01</v>
      </c>
      <c r="F11">
        <v>0.01</v>
      </c>
      <c r="G11">
        <f t="shared" si="0"/>
        <v>0.02</v>
      </c>
      <c r="I11" t="s">
        <v>274</v>
      </c>
      <c r="J11">
        <v>0.02</v>
      </c>
      <c r="K11">
        <v>0.09</v>
      </c>
      <c r="L11">
        <f t="shared" si="1"/>
        <v>0.11</v>
      </c>
    </row>
    <row r="12" spans="1:15">
      <c r="A12" t="s">
        <v>33</v>
      </c>
      <c r="B12">
        <v>81</v>
      </c>
      <c r="D12" t="s">
        <v>472</v>
      </c>
      <c r="E12">
        <v>0.11</v>
      </c>
      <c r="F12">
        <v>0.17</v>
      </c>
      <c r="G12">
        <f t="shared" si="0"/>
        <v>0.28000000000000003</v>
      </c>
      <c r="I12" t="s">
        <v>472</v>
      </c>
      <c r="J12">
        <v>0.18</v>
      </c>
      <c r="K12">
        <v>0.33</v>
      </c>
      <c r="L12">
        <f t="shared" si="1"/>
        <v>0.51</v>
      </c>
    </row>
    <row r="13" spans="1:15">
      <c r="A13" t="s">
        <v>60</v>
      </c>
      <c r="B13">
        <v>81</v>
      </c>
      <c r="D13" t="s">
        <v>476</v>
      </c>
      <c r="E13">
        <v>0.04</v>
      </c>
      <c r="F13">
        <v>0.12</v>
      </c>
      <c r="G13">
        <f t="shared" si="0"/>
        <v>0.16</v>
      </c>
      <c r="I13" t="s">
        <v>476</v>
      </c>
      <c r="J13">
        <v>0.13</v>
      </c>
      <c r="K13">
        <v>0.49</v>
      </c>
      <c r="L13">
        <f t="shared" si="1"/>
        <v>0.62</v>
      </c>
    </row>
    <row r="14" spans="1:15">
      <c r="A14" t="s">
        <v>21</v>
      </c>
      <c r="B14">
        <v>77</v>
      </c>
      <c r="D14" t="s">
        <v>474</v>
      </c>
      <c r="E14">
        <v>0.02</v>
      </c>
      <c r="F14">
        <v>0.15</v>
      </c>
      <c r="G14">
        <f t="shared" si="0"/>
        <v>0.16999999999999998</v>
      </c>
      <c r="I14" t="s">
        <v>474</v>
      </c>
      <c r="J14">
        <v>0.14000000000000001</v>
      </c>
      <c r="K14">
        <v>0.45</v>
      </c>
      <c r="L14">
        <f t="shared" si="1"/>
        <v>0.59000000000000008</v>
      </c>
    </row>
    <row r="15" spans="1:15">
      <c r="A15" t="s">
        <v>37</v>
      </c>
      <c r="B15">
        <v>75</v>
      </c>
      <c r="D15" t="s">
        <v>1173</v>
      </c>
      <c r="E15">
        <v>0.37</v>
      </c>
      <c r="F15">
        <v>0.37</v>
      </c>
      <c r="G15">
        <f t="shared" si="0"/>
        <v>0.74</v>
      </c>
      <c r="I15" t="s">
        <v>1173</v>
      </c>
      <c r="J15">
        <v>0.55000000000000004</v>
      </c>
      <c r="K15">
        <v>0.41</v>
      </c>
      <c r="L15">
        <f t="shared" si="1"/>
        <v>0.96</v>
      </c>
    </row>
    <row r="16" spans="1:15">
      <c r="A16" t="s">
        <v>50</v>
      </c>
      <c r="B16">
        <v>73</v>
      </c>
      <c r="D16" t="s">
        <v>478</v>
      </c>
      <c r="E16">
        <v>0.34</v>
      </c>
      <c r="F16">
        <v>0.21</v>
      </c>
      <c r="G16">
        <f t="shared" si="0"/>
        <v>0.55000000000000004</v>
      </c>
      <c r="I16" t="s">
        <v>478</v>
      </c>
      <c r="J16">
        <v>0.62</v>
      </c>
      <c r="K16">
        <v>0.31</v>
      </c>
      <c r="L16">
        <f t="shared" si="1"/>
        <v>0.92999999999999994</v>
      </c>
    </row>
    <row r="17" spans="1:12">
      <c r="A17" t="s">
        <v>26</v>
      </c>
      <c r="B17">
        <v>70</v>
      </c>
      <c r="D17" t="s">
        <v>477</v>
      </c>
      <c r="E17">
        <v>0.37</v>
      </c>
      <c r="F17">
        <v>0.19</v>
      </c>
      <c r="G17">
        <f t="shared" si="0"/>
        <v>0.56000000000000005</v>
      </c>
      <c r="I17" t="s">
        <v>477</v>
      </c>
      <c r="J17">
        <v>0.22</v>
      </c>
      <c r="K17">
        <v>0.36</v>
      </c>
      <c r="L17">
        <f t="shared" si="1"/>
        <v>0.57999999999999996</v>
      </c>
    </row>
    <row r="18" spans="1:12">
      <c r="A18" t="s">
        <v>28</v>
      </c>
      <c r="B18">
        <v>69</v>
      </c>
      <c r="D18" t="s">
        <v>868</v>
      </c>
      <c r="E18">
        <v>0.32</v>
      </c>
      <c r="F18">
        <v>0.19</v>
      </c>
      <c r="G18">
        <f t="shared" si="0"/>
        <v>0.51</v>
      </c>
      <c r="I18" t="s">
        <v>868</v>
      </c>
      <c r="J18">
        <v>0.49</v>
      </c>
      <c r="K18">
        <v>0.41</v>
      </c>
      <c r="L18">
        <f t="shared" si="1"/>
        <v>0.89999999999999991</v>
      </c>
    </row>
    <row r="19" spans="1:12">
      <c r="A19" t="s">
        <v>38</v>
      </c>
      <c r="B19">
        <v>62</v>
      </c>
      <c r="D19" t="s">
        <v>485</v>
      </c>
      <c r="E19">
        <v>0.42</v>
      </c>
      <c r="F19">
        <v>0.18</v>
      </c>
      <c r="G19">
        <f t="shared" si="0"/>
        <v>0.6</v>
      </c>
      <c r="I19" t="s">
        <v>485</v>
      </c>
      <c r="J19">
        <v>0.66</v>
      </c>
      <c r="K19">
        <v>0.32</v>
      </c>
      <c r="L19">
        <f t="shared" si="1"/>
        <v>0.98</v>
      </c>
    </row>
    <row r="20" spans="1:12">
      <c r="A20" t="s">
        <v>56</v>
      </c>
      <c r="B20">
        <v>62</v>
      </c>
      <c r="D20" t="s">
        <v>1174</v>
      </c>
      <c r="E20">
        <v>0.33</v>
      </c>
      <c r="F20">
        <v>0.22</v>
      </c>
      <c r="G20">
        <f t="shared" si="0"/>
        <v>0.55000000000000004</v>
      </c>
      <c r="I20" t="s">
        <v>1174</v>
      </c>
      <c r="J20">
        <v>0.42</v>
      </c>
      <c r="K20">
        <v>0.51</v>
      </c>
      <c r="L20">
        <f t="shared" si="1"/>
        <v>0.92999999999999994</v>
      </c>
    </row>
    <row r="21" spans="1:12">
      <c r="A21" t="s">
        <v>40</v>
      </c>
      <c r="B21">
        <v>61</v>
      </c>
      <c r="D21" t="s">
        <v>486</v>
      </c>
      <c r="E21">
        <v>0.14000000000000001</v>
      </c>
      <c r="F21">
        <v>0.13</v>
      </c>
      <c r="G21">
        <f t="shared" si="0"/>
        <v>0.27</v>
      </c>
      <c r="I21" t="s">
        <v>486</v>
      </c>
      <c r="J21">
        <v>0.26</v>
      </c>
      <c r="K21">
        <v>0.47</v>
      </c>
      <c r="L21">
        <f t="shared" si="1"/>
        <v>0.73</v>
      </c>
    </row>
    <row r="22" spans="1:12">
      <c r="A22" t="s">
        <v>32</v>
      </c>
      <c r="B22">
        <v>59</v>
      </c>
      <c r="D22" t="s">
        <v>487</v>
      </c>
      <c r="E22">
        <v>0.1</v>
      </c>
      <c r="F22">
        <v>0.18</v>
      </c>
      <c r="G22">
        <f t="shared" si="0"/>
        <v>0.28000000000000003</v>
      </c>
      <c r="I22" t="s">
        <v>487</v>
      </c>
      <c r="J22">
        <v>0.33</v>
      </c>
      <c r="K22">
        <v>0.49</v>
      </c>
      <c r="L22">
        <f t="shared" si="1"/>
        <v>0.82000000000000006</v>
      </c>
    </row>
    <row r="23" spans="1:12">
      <c r="A23" t="s">
        <v>27</v>
      </c>
      <c r="B23">
        <v>58</v>
      </c>
      <c r="D23" t="s">
        <v>467</v>
      </c>
      <c r="E23">
        <v>0.16</v>
      </c>
      <c r="F23">
        <v>0.18</v>
      </c>
      <c r="G23">
        <f t="shared" si="0"/>
        <v>0.33999999999999997</v>
      </c>
      <c r="I23" t="s">
        <v>467</v>
      </c>
      <c r="J23">
        <v>0.09</v>
      </c>
      <c r="K23">
        <v>0.22</v>
      </c>
      <c r="L23">
        <f t="shared" si="1"/>
        <v>0.31</v>
      </c>
    </row>
    <row r="24" spans="1:12">
      <c r="A24" t="s">
        <v>31</v>
      </c>
      <c r="B24">
        <v>57</v>
      </c>
      <c r="D24" t="s">
        <v>481</v>
      </c>
      <c r="E24">
        <v>0.24</v>
      </c>
      <c r="F24">
        <v>0.17</v>
      </c>
      <c r="G24">
        <f t="shared" si="0"/>
        <v>0.41000000000000003</v>
      </c>
      <c r="I24" t="s">
        <v>481</v>
      </c>
      <c r="J24">
        <v>0.41</v>
      </c>
      <c r="K24">
        <v>0.4</v>
      </c>
      <c r="L24">
        <f t="shared" si="1"/>
        <v>0.81</v>
      </c>
    </row>
    <row r="25" spans="1:12">
      <c r="A25" t="s">
        <v>30</v>
      </c>
      <c r="B25">
        <v>55</v>
      </c>
      <c r="D25" t="s">
        <v>483</v>
      </c>
      <c r="E25">
        <v>0.23</v>
      </c>
      <c r="F25">
        <v>0.21</v>
      </c>
      <c r="G25">
        <f t="shared" si="0"/>
        <v>0.44</v>
      </c>
      <c r="I25" t="s">
        <v>483</v>
      </c>
      <c r="J25">
        <v>0.36</v>
      </c>
      <c r="K25">
        <v>0.45</v>
      </c>
      <c r="L25">
        <f t="shared" si="1"/>
        <v>0.81</v>
      </c>
    </row>
    <row r="26" spans="1:12">
      <c r="A26" t="s">
        <v>23</v>
      </c>
      <c r="B26">
        <v>55</v>
      </c>
      <c r="D26" t="s">
        <v>466</v>
      </c>
      <c r="E26">
        <v>0.1</v>
      </c>
      <c r="F26">
        <v>0.09</v>
      </c>
      <c r="G26">
        <f t="shared" si="0"/>
        <v>0.19</v>
      </c>
      <c r="I26" t="s">
        <v>466</v>
      </c>
      <c r="J26">
        <v>0.22</v>
      </c>
      <c r="K26">
        <v>0.52</v>
      </c>
      <c r="L26">
        <f t="shared" si="1"/>
        <v>0.74</v>
      </c>
    </row>
    <row r="27" spans="1:12">
      <c r="A27" t="s">
        <v>35</v>
      </c>
      <c r="B27">
        <v>55</v>
      </c>
      <c r="D27" t="s">
        <v>475</v>
      </c>
      <c r="E27">
        <v>0.11</v>
      </c>
      <c r="F27">
        <v>0.19</v>
      </c>
      <c r="G27">
        <f t="shared" si="0"/>
        <v>0.3</v>
      </c>
      <c r="I27" t="s">
        <v>475</v>
      </c>
      <c r="J27">
        <v>0.25</v>
      </c>
      <c r="K27">
        <v>0.42</v>
      </c>
      <c r="L27">
        <f t="shared" si="1"/>
        <v>0.66999999999999993</v>
      </c>
    </row>
    <row r="28" spans="1:12">
      <c r="A28" s="635" t="s">
        <v>41</v>
      </c>
      <c r="B28" s="635">
        <v>51</v>
      </c>
      <c r="D28" t="s">
        <v>482</v>
      </c>
      <c r="E28">
        <v>0.12</v>
      </c>
      <c r="F28">
        <v>0.15</v>
      </c>
      <c r="G28">
        <f t="shared" si="0"/>
        <v>0.27</v>
      </c>
      <c r="I28" t="s">
        <v>482</v>
      </c>
      <c r="J28">
        <v>0.22</v>
      </c>
      <c r="K28">
        <v>0.42</v>
      </c>
      <c r="L28">
        <f t="shared" si="1"/>
        <v>0.64</v>
      </c>
    </row>
    <row r="29" spans="1:12">
      <c r="A29" t="s">
        <v>69</v>
      </c>
      <c r="B29">
        <v>49</v>
      </c>
      <c r="D29" t="s">
        <v>469</v>
      </c>
      <c r="E29">
        <v>0.3</v>
      </c>
      <c r="F29">
        <v>0.19</v>
      </c>
      <c r="G29">
        <f t="shared" si="0"/>
        <v>0.49</v>
      </c>
      <c r="I29" t="s">
        <v>469</v>
      </c>
      <c r="J29">
        <v>0.51</v>
      </c>
      <c r="K29">
        <v>0.38</v>
      </c>
      <c r="L29">
        <f t="shared" si="1"/>
        <v>0.89</v>
      </c>
    </row>
    <row r="30" spans="1:12">
      <c r="A30" t="s">
        <v>34</v>
      </c>
      <c r="B30">
        <v>48</v>
      </c>
      <c r="D30" t="s">
        <v>489</v>
      </c>
      <c r="E30">
        <v>0.47</v>
      </c>
      <c r="F30">
        <v>0.27</v>
      </c>
      <c r="G30">
        <f t="shared" si="0"/>
        <v>0.74</v>
      </c>
      <c r="I30" t="s">
        <v>489</v>
      </c>
      <c r="J30">
        <v>0.62</v>
      </c>
      <c r="K30">
        <v>0.33</v>
      </c>
      <c r="L30">
        <f t="shared" si="1"/>
        <v>0.95</v>
      </c>
    </row>
    <row r="31" spans="1:12">
      <c r="A31" t="s">
        <v>39</v>
      </c>
      <c r="B31">
        <v>48</v>
      </c>
      <c r="D31" t="s">
        <v>470</v>
      </c>
      <c r="E31">
        <v>0.4</v>
      </c>
      <c r="F31">
        <v>0.19</v>
      </c>
      <c r="G31">
        <f t="shared" si="0"/>
        <v>0.59000000000000008</v>
      </c>
      <c r="I31" t="s">
        <v>470</v>
      </c>
      <c r="J31">
        <v>0.61</v>
      </c>
      <c r="K31">
        <v>0.31</v>
      </c>
      <c r="L31">
        <f t="shared" si="1"/>
        <v>0.91999999999999993</v>
      </c>
    </row>
    <row r="32" spans="1:12">
      <c r="A32" t="s">
        <v>29</v>
      </c>
      <c r="B32">
        <v>47</v>
      </c>
      <c r="D32" s="635" t="s">
        <v>488</v>
      </c>
      <c r="E32" s="635">
        <v>0.41</v>
      </c>
      <c r="F32" s="635">
        <v>0.17</v>
      </c>
      <c r="G32" s="635">
        <f t="shared" si="0"/>
        <v>0.57999999999999996</v>
      </c>
      <c r="I32" s="635" t="s">
        <v>488</v>
      </c>
      <c r="J32" s="635">
        <v>0.65</v>
      </c>
      <c r="K32" s="635">
        <v>0.27</v>
      </c>
      <c r="L32" s="635">
        <f t="shared" si="1"/>
        <v>0.92</v>
      </c>
    </row>
    <row r="33" spans="1:12">
      <c r="A33" t="s">
        <v>48</v>
      </c>
      <c r="B33">
        <v>44</v>
      </c>
      <c r="D33" t="s">
        <v>465</v>
      </c>
      <c r="E33">
        <v>0.06</v>
      </c>
      <c r="F33">
        <v>0.1</v>
      </c>
      <c r="G33">
        <f t="shared" si="0"/>
        <v>0.16</v>
      </c>
      <c r="I33" t="s">
        <v>465</v>
      </c>
      <c r="J33">
        <v>0.05</v>
      </c>
      <c r="K33">
        <v>0.26</v>
      </c>
      <c r="L33">
        <f t="shared" si="1"/>
        <v>0.31</v>
      </c>
    </row>
    <row r="34" spans="1:12">
      <c r="A34" t="s">
        <v>22</v>
      </c>
      <c r="B34">
        <v>41</v>
      </c>
      <c r="D34" t="s">
        <v>468</v>
      </c>
      <c r="E34">
        <v>0.05</v>
      </c>
      <c r="F34">
        <v>0.06</v>
      </c>
      <c r="G34">
        <f t="shared" si="0"/>
        <v>0.11</v>
      </c>
      <c r="I34" t="s">
        <v>468</v>
      </c>
      <c r="J34">
        <v>7.0000000000000007E-2</v>
      </c>
      <c r="K34">
        <v>0.36</v>
      </c>
      <c r="L34">
        <f t="shared" si="1"/>
        <v>0.43</v>
      </c>
    </row>
    <row r="35" spans="1:12">
      <c r="A35" s="252" t="s">
        <v>64</v>
      </c>
      <c r="B35" s="670">
        <f>AVERAGE(B7:B34)</f>
        <v>64.607142857142861</v>
      </c>
      <c r="D35" t="s">
        <v>473</v>
      </c>
      <c r="E35">
        <v>0.02</v>
      </c>
      <c r="F35">
        <v>0.06</v>
      </c>
      <c r="G35">
        <f t="shared" si="0"/>
        <v>0.08</v>
      </c>
      <c r="I35" t="s">
        <v>473</v>
      </c>
      <c r="J35">
        <v>0.09</v>
      </c>
      <c r="K35">
        <v>0.32</v>
      </c>
      <c r="L35">
        <f t="shared" si="1"/>
        <v>0.41000000000000003</v>
      </c>
    </row>
    <row r="36" spans="1:12">
      <c r="A36" s="252" t="s">
        <v>3323</v>
      </c>
      <c r="B36" s="670">
        <f>STDEV(B7:B34)</f>
        <v>14.93278591683732</v>
      </c>
      <c r="D36" s="252" t="s">
        <v>64</v>
      </c>
      <c r="G36" s="670">
        <f>AVERAGE(G8:G35)</f>
        <v>0.38678571428571429</v>
      </c>
      <c r="I36" s="252" t="s">
        <v>64</v>
      </c>
      <c r="L36" s="670">
        <f>AVERAGE(L8:L35)</f>
        <v>0.70464285714285724</v>
      </c>
    </row>
    <row r="37" spans="1:12">
      <c r="A37" s="671" t="s">
        <v>3324</v>
      </c>
      <c r="B37" s="672">
        <f>(B28-B35)/B36</f>
        <v>-0.91122600517564889</v>
      </c>
      <c r="D37" s="252" t="s">
        <v>3323</v>
      </c>
      <c r="G37" s="670">
        <f>STDEV(G8:G35)</f>
        <v>0.20180763799054474</v>
      </c>
      <c r="I37" s="252" t="s">
        <v>3323</v>
      </c>
      <c r="L37" s="670">
        <f>STDEV(L8:L35)</f>
        <v>0.2370416769552485</v>
      </c>
    </row>
    <row r="38" spans="1:12">
      <c r="D38" s="671" t="s">
        <v>3324</v>
      </c>
      <c r="G38" s="672">
        <f>-(G32-G36)/G37</f>
        <v>-0.95741810190225951</v>
      </c>
      <c r="I38" s="671" t="s">
        <v>3324</v>
      </c>
      <c r="L38" s="672">
        <f>-(L32-L36)/L37</f>
        <v>-0.90852016245987177</v>
      </c>
    </row>
  </sheetData>
  <mergeCells count="2">
    <mergeCell ref="D5:G5"/>
    <mergeCell ref="I5:L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K81"/>
  <sheetViews>
    <sheetView topLeftCell="A49" workbookViewId="0">
      <selection activeCell="A79" sqref="A79:A81"/>
    </sheetView>
  </sheetViews>
  <sheetFormatPr defaultRowHeight="16.5"/>
  <cols>
    <col min="1" max="1" width="43.7109375" customWidth="1"/>
    <col min="2" max="11" width="10.5703125" bestFit="1" customWidth="1"/>
  </cols>
  <sheetData>
    <row r="1" spans="1:11">
      <c r="A1" t="s">
        <v>148</v>
      </c>
    </row>
    <row r="3" spans="1:11">
      <c r="A3" t="s">
        <v>119</v>
      </c>
      <c r="B3">
        <v>42704.086006944446</v>
      </c>
    </row>
    <row r="4" spans="1:11">
      <c r="A4" t="s">
        <v>120</v>
      </c>
      <c r="B4">
        <v>42762.49312240741</v>
      </c>
    </row>
    <row r="5" spans="1:11">
      <c r="A5" t="s">
        <v>121</v>
      </c>
      <c r="B5" t="s">
        <v>2</v>
      </c>
    </row>
    <row r="7" spans="1:11">
      <c r="A7" t="s">
        <v>174</v>
      </c>
      <c r="B7" t="s">
        <v>157</v>
      </c>
    </row>
    <row r="8" spans="1:11">
      <c r="A8" t="s">
        <v>175</v>
      </c>
      <c r="B8" t="s">
        <v>176</v>
      </c>
    </row>
    <row r="9" spans="1:11">
      <c r="A9" t="s">
        <v>122</v>
      </c>
      <c r="B9" t="s">
        <v>771</v>
      </c>
    </row>
    <row r="11" spans="1:11">
      <c r="A11" s="252" t="s">
        <v>123</v>
      </c>
      <c r="B11" s="252" t="s">
        <v>98</v>
      </c>
      <c r="C11" s="252" t="s">
        <v>99</v>
      </c>
      <c r="D11" s="252" t="s">
        <v>100</v>
      </c>
      <c r="E11" s="252" t="s">
        <v>101</v>
      </c>
      <c r="F11" s="252" t="s">
        <v>102</v>
      </c>
      <c r="G11" s="252" t="s">
        <v>103</v>
      </c>
      <c r="H11" s="252" t="s">
        <v>104</v>
      </c>
      <c r="I11" s="252" t="s">
        <v>125</v>
      </c>
      <c r="J11" s="252" t="s">
        <v>136</v>
      </c>
      <c r="K11" s="252" t="s">
        <v>505</v>
      </c>
    </row>
    <row r="12" spans="1:11">
      <c r="A12" t="s">
        <v>21</v>
      </c>
      <c r="B12">
        <v>1.26</v>
      </c>
      <c r="C12">
        <v>1.28</v>
      </c>
      <c r="D12">
        <v>1.31</v>
      </c>
      <c r="E12">
        <v>1.31</v>
      </c>
      <c r="F12">
        <v>1.38</v>
      </c>
      <c r="G12">
        <v>1.48</v>
      </c>
      <c r="H12">
        <v>1.68</v>
      </c>
      <c r="I12">
        <v>1.72</v>
      </c>
      <c r="J12">
        <v>1.75</v>
      </c>
      <c r="K12">
        <v>1.77</v>
      </c>
    </row>
    <row r="13" spans="1:11">
      <c r="A13" t="s">
        <v>22</v>
      </c>
      <c r="B13">
        <v>0.11</v>
      </c>
      <c r="C13">
        <v>0.13</v>
      </c>
      <c r="D13">
        <v>0.14000000000000001</v>
      </c>
      <c r="E13">
        <v>0.15</v>
      </c>
      <c r="F13">
        <v>0.28000000000000003</v>
      </c>
      <c r="G13">
        <v>0.28000000000000003</v>
      </c>
      <c r="H13">
        <v>0.37</v>
      </c>
      <c r="I13">
        <v>0.39</v>
      </c>
      <c r="J13">
        <v>0.52</v>
      </c>
      <c r="K13">
        <v>0.7</v>
      </c>
    </row>
    <row r="14" spans="1:11">
      <c r="A14" t="s">
        <v>23</v>
      </c>
      <c r="B14">
        <v>0.74</v>
      </c>
      <c r="C14">
        <v>0.77</v>
      </c>
      <c r="D14">
        <v>0.73</v>
      </c>
      <c r="E14">
        <v>0.73</v>
      </c>
      <c r="F14">
        <v>0.77</v>
      </c>
      <c r="G14">
        <v>0.86</v>
      </c>
      <c r="H14">
        <v>0.96</v>
      </c>
      <c r="I14">
        <v>1.03</v>
      </c>
      <c r="J14">
        <v>1.1000000000000001</v>
      </c>
      <c r="K14">
        <v>1.06</v>
      </c>
    </row>
    <row r="15" spans="1:11">
      <c r="A15" t="s">
        <v>24</v>
      </c>
      <c r="B15">
        <v>1.61</v>
      </c>
      <c r="C15">
        <v>1.76</v>
      </c>
      <c r="D15">
        <v>1.94</v>
      </c>
      <c r="E15">
        <v>2.14</v>
      </c>
      <c r="F15">
        <v>1.97</v>
      </c>
      <c r="G15">
        <v>1.98</v>
      </c>
      <c r="H15">
        <v>1.97</v>
      </c>
      <c r="I15">
        <v>1.91</v>
      </c>
      <c r="J15">
        <v>1.87</v>
      </c>
      <c r="K15">
        <v>1.87</v>
      </c>
    </row>
    <row r="16" spans="1:11">
      <c r="A16" t="s">
        <v>124</v>
      </c>
      <c r="B16">
        <v>1.72</v>
      </c>
      <c r="C16">
        <v>1.71</v>
      </c>
      <c r="D16">
        <v>1.8</v>
      </c>
      <c r="E16">
        <v>1.84</v>
      </c>
      <c r="F16">
        <v>1.82</v>
      </c>
      <c r="G16">
        <v>1.89</v>
      </c>
      <c r="H16">
        <v>1.95</v>
      </c>
      <c r="I16">
        <v>1.9</v>
      </c>
      <c r="J16">
        <v>1.95</v>
      </c>
      <c r="K16">
        <v>1.95</v>
      </c>
    </row>
    <row r="17" spans="1:11">
      <c r="A17" t="s">
        <v>26</v>
      </c>
      <c r="B17">
        <v>0.5</v>
      </c>
      <c r="C17">
        <v>0.5</v>
      </c>
      <c r="D17">
        <v>0.54</v>
      </c>
      <c r="E17">
        <v>0.62</v>
      </c>
      <c r="F17">
        <v>0.79</v>
      </c>
      <c r="G17">
        <v>1.46</v>
      </c>
      <c r="H17">
        <v>1.22</v>
      </c>
      <c r="I17">
        <v>0.82</v>
      </c>
      <c r="J17">
        <v>0.63</v>
      </c>
      <c r="K17">
        <v>0.69</v>
      </c>
    </row>
    <row r="18" spans="1:11">
      <c r="A18" t="s">
        <v>50</v>
      </c>
      <c r="B18">
        <v>0.79</v>
      </c>
      <c r="C18">
        <v>0.81</v>
      </c>
      <c r="D18">
        <v>0.9</v>
      </c>
      <c r="E18">
        <v>1.1000000000000001</v>
      </c>
      <c r="F18">
        <v>1.1000000000000001</v>
      </c>
      <c r="G18">
        <v>1.07</v>
      </c>
      <c r="H18">
        <v>1.1200000000000001</v>
      </c>
      <c r="I18">
        <v>1.1200000000000001</v>
      </c>
      <c r="J18">
        <v>1.0900000000000001</v>
      </c>
      <c r="K18" t="s">
        <v>110</v>
      </c>
    </row>
    <row r="19" spans="1:11">
      <c r="A19" t="s">
        <v>48</v>
      </c>
      <c r="B19">
        <v>0.17</v>
      </c>
      <c r="C19">
        <v>0.16</v>
      </c>
      <c r="D19">
        <v>0.21</v>
      </c>
      <c r="E19">
        <v>0.23</v>
      </c>
      <c r="F19">
        <v>0.24</v>
      </c>
      <c r="G19">
        <v>0.23</v>
      </c>
      <c r="H19">
        <v>0.24</v>
      </c>
      <c r="I19">
        <v>0.27</v>
      </c>
      <c r="J19">
        <v>0.28000000000000003</v>
      </c>
      <c r="K19">
        <v>0.32</v>
      </c>
    </row>
    <row r="20" spans="1:11">
      <c r="A20" t="s">
        <v>27</v>
      </c>
      <c r="B20">
        <v>0.65</v>
      </c>
      <c r="C20">
        <v>0.69</v>
      </c>
      <c r="D20">
        <v>0.72</v>
      </c>
      <c r="E20">
        <v>0.7</v>
      </c>
      <c r="F20">
        <v>0.69</v>
      </c>
      <c r="G20">
        <v>0.69</v>
      </c>
      <c r="H20">
        <v>0.68</v>
      </c>
      <c r="I20">
        <v>0.67</v>
      </c>
      <c r="J20">
        <v>0.65</v>
      </c>
      <c r="K20">
        <v>0.64</v>
      </c>
    </row>
    <row r="21" spans="1:11">
      <c r="A21" t="s">
        <v>28</v>
      </c>
      <c r="B21">
        <v>1.29</v>
      </c>
      <c r="C21">
        <v>1.27</v>
      </c>
      <c r="D21">
        <v>1.29</v>
      </c>
      <c r="E21">
        <v>1.36</v>
      </c>
      <c r="F21">
        <v>1.37</v>
      </c>
      <c r="G21">
        <v>1.4</v>
      </c>
      <c r="H21">
        <v>1.44</v>
      </c>
      <c r="I21">
        <v>1.45</v>
      </c>
      <c r="J21">
        <v>1.45</v>
      </c>
      <c r="K21">
        <v>1.45</v>
      </c>
    </row>
    <row r="22" spans="1:11">
      <c r="A22" t="s">
        <v>69</v>
      </c>
      <c r="B22">
        <v>0.27</v>
      </c>
      <c r="C22">
        <v>0.32</v>
      </c>
      <c r="D22">
        <v>0.39</v>
      </c>
      <c r="E22">
        <v>0.34</v>
      </c>
      <c r="F22">
        <v>0.33</v>
      </c>
      <c r="G22">
        <v>0.34</v>
      </c>
      <c r="H22">
        <v>0.34</v>
      </c>
      <c r="I22">
        <v>0.41</v>
      </c>
      <c r="J22">
        <v>0.38</v>
      </c>
      <c r="K22">
        <v>0.44</v>
      </c>
    </row>
    <row r="23" spans="1:11">
      <c r="A23" t="s">
        <v>29</v>
      </c>
      <c r="B23">
        <v>0.53</v>
      </c>
      <c r="C23">
        <v>0.59</v>
      </c>
      <c r="D23">
        <v>0.62</v>
      </c>
      <c r="E23">
        <v>0.65</v>
      </c>
      <c r="F23">
        <v>0.66</v>
      </c>
      <c r="G23">
        <v>0.66</v>
      </c>
      <c r="H23">
        <v>0.69</v>
      </c>
      <c r="I23">
        <v>0.72</v>
      </c>
      <c r="J23">
        <v>0.76</v>
      </c>
      <c r="K23">
        <v>0.74</v>
      </c>
    </row>
    <row r="24" spans="1:11">
      <c r="A24" t="s">
        <v>30</v>
      </c>
      <c r="B24">
        <v>0.09</v>
      </c>
      <c r="C24">
        <v>0.09</v>
      </c>
      <c r="D24">
        <v>0.09</v>
      </c>
      <c r="E24">
        <v>0.09</v>
      </c>
      <c r="F24">
        <v>0.08</v>
      </c>
      <c r="G24">
        <v>0.06</v>
      </c>
      <c r="H24">
        <v>0.06</v>
      </c>
      <c r="I24">
        <v>7.0000000000000007E-2</v>
      </c>
      <c r="J24">
        <v>0.08</v>
      </c>
      <c r="K24">
        <v>0.08</v>
      </c>
    </row>
    <row r="25" spans="1:11">
      <c r="A25" t="s">
        <v>31</v>
      </c>
      <c r="B25">
        <v>0.33</v>
      </c>
      <c r="C25">
        <v>0.18</v>
      </c>
      <c r="D25">
        <v>0.15</v>
      </c>
      <c r="E25">
        <v>0.16</v>
      </c>
      <c r="F25">
        <v>0.23</v>
      </c>
      <c r="G25">
        <v>0.19</v>
      </c>
      <c r="H25">
        <v>0.15</v>
      </c>
      <c r="I25">
        <v>0.17</v>
      </c>
      <c r="J25">
        <v>0.24</v>
      </c>
      <c r="K25">
        <v>0.15</v>
      </c>
    </row>
    <row r="26" spans="1:11">
      <c r="A26" t="s">
        <v>32</v>
      </c>
      <c r="B26">
        <v>0.22</v>
      </c>
      <c r="C26">
        <v>0.23</v>
      </c>
      <c r="D26">
        <v>0.19</v>
      </c>
      <c r="E26">
        <v>0.2</v>
      </c>
      <c r="F26">
        <v>0.23</v>
      </c>
      <c r="G26">
        <v>0.24</v>
      </c>
      <c r="H26">
        <v>0.24</v>
      </c>
      <c r="I26">
        <v>0.24</v>
      </c>
      <c r="J26">
        <v>0.32</v>
      </c>
      <c r="K26">
        <v>0.28000000000000003</v>
      </c>
    </row>
    <row r="27" spans="1:11">
      <c r="A27" t="s">
        <v>33</v>
      </c>
      <c r="B27">
        <v>1.45</v>
      </c>
      <c r="C27">
        <v>1.35</v>
      </c>
      <c r="D27">
        <v>1.28</v>
      </c>
      <c r="E27">
        <v>1.3</v>
      </c>
      <c r="F27">
        <v>1</v>
      </c>
      <c r="G27">
        <v>0.97</v>
      </c>
      <c r="H27">
        <v>0.71</v>
      </c>
      <c r="I27">
        <v>0.69</v>
      </c>
      <c r="J27">
        <v>0.69</v>
      </c>
      <c r="K27">
        <v>0.67</v>
      </c>
    </row>
    <row r="28" spans="1:11">
      <c r="A28" t="s">
        <v>34</v>
      </c>
      <c r="B28">
        <v>0.48</v>
      </c>
      <c r="C28">
        <v>0.48</v>
      </c>
      <c r="D28">
        <v>0.52</v>
      </c>
      <c r="E28">
        <v>0.65</v>
      </c>
      <c r="F28">
        <v>0.69</v>
      </c>
      <c r="G28">
        <v>0.75</v>
      </c>
      <c r="H28">
        <v>0.83</v>
      </c>
      <c r="I28">
        <v>0.97</v>
      </c>
      <c r="J28">
        <v>0.97</v>
      </c>
      <c r="K28">
        <v>1.01</v>
      </c>
    </row>
    <row r="29" spans="1:11">
      <c r="A29" t="s">
        <v>35</v>
      </c>
      <c r="B29">
        <v>0.38</v>
      </c>
      <c r="C29">
        <v>0.36</v>
      </c>
      <c r="D29">
        <v>0.35</v>
      </c>
      <c r="E29">
        <v>0.33</v>
      </c>
      <c r="F29">
        <v>0.37</v>
      </c>
      <c r="G29">
        <v>0.44</v>
      </c>
      <c r="H29">
        <v>0.47</v>
      </c>
      <c r="I29">
        <v>0.4</v>
      </c>
      <c r="J29">
        <v>0.41</v>
      </c>
      <c r="K29">
        <v>0.37</v>
      </c>
    </row>
    <row r="30" spans="1:11">
      <c r="A30" t="s">
        <v>36</v>
      </c>
      <c r="B30">
        <v>0.95</v>
      </c>
      <c r="C30">
        <v>0.9</v>
      </c>
      <c r="D30">
        <v>0.82</v>
      </c>
      <c r="E30">
        <v>0.79</v>
      </c>
      <c r="F30">
        <v>0.83</v>
      </c>
      <c r="G30">
        <v>1.08</v>
      </c>
      <c r="H30">
        <v>1.1000000000000001</v>
      </c>
      <c r="I30">
        <v>1.0900000000000001</v>
      </c>
      <c r="J30">
        <v>1.1200000000000001</v>
      </c>
      <c r="K30">
        <v>1.1200000000000001</v>
      </c>
    </row>
    <row r="31" spans="1:11">
      <c r="A31" t="s">
        <v>37</v>
      </c>
      <c r="B31">
        <v>1.67</v>
      </c>
      <c r="C31">
        <v>1.72</v>
      </c>
      <c r="D31">
        <v>1.79</v>
      </c>
      <c r="E31">
        <v>1.78</v>
      </c>
      <c r="F31">
        <v>1.87</v>
      </c>
      <c r="G31">
        <v>1.84</v>
      </c>
      <c r="H31">
        <v>2.06</v>
      </c>
      <c r="I31">
        <v>2.1</v>
      </c>
      <c r="J31">
        <v>2.16</v>
      </c>
      <c r="K31">
        <v>2.1800000000000002</v>
      </c>
    </row>
    <row r="32" spans="1:11">
      <c r="A32" t="s">
        <v>38</v>
      </c>
      <c r="B32">
        <v>0.17</v>
      </c>
      <c r="C32">
        <v>0.17</v>
      </c>
      <c r="D32">
        <v>0.19</v>
      </c>
      <c r="E32">
        <v>0.19</v>
      </c>
      <c r="F32">
        <v>0.19</v>
      </c>
      <c r="G32">
        <v>0.22</v>
      </c>
      <c r="H32">
        <v>0.33</v>
      </c>
      <c r="I32">
        <v>0.38</v>
      </c>
      <c r="J32">
        <v>0.44</v>
      </c>
      <c r="K32">
        <v>0.47</v>
      </c>
    </row>
    <row r="33" spans="1:11">
      <c r="A33" t="s">
        <v>56</v>
      </c>
      <c r="B33">
        <v>0.44</v>
      </c>
      <c r="C33">
        <v>0.57999999999999996</v>
      </c>
      <c r="D33">
        <v>0.72</v>
      </c>
      <c r="E33">
        <v>0.75</v>
      </c>
      <c r="F33">
        <v>0.7</v>
      </c>
      <c r="G33">
        <v>0.69</v>
      </c>
      <c r="H33">
        <v>0.68</v>
      </c>
      <c r="I33">
        <v>0.63</v>
      </c>
      <c r="J33">
        <v>0.6</v>
      </c>
      <c r="K33">
        <v>0.6</v>
      </c>
    </row>
    <row r="34" spans="1:11">
      <c r="A34" t="s">
        <v>39</v>
      </c>
      <c r="B34">
        <v>0.22</v>
      </c>
      <c r="C34">
        <v>0.22</v>
      </c>
      <c r="D34">
        <v>0.17</v>
      </c>
      <c r="E34">
        <v>0.19</v>
      </c>
      <c r="F34">
        <v>0.17</v>
      </c>
      <c r="G34">
        <v>0.18</v>
      </c>
      <c r="H34">
        <v>0.19</v>
      </c>
      <c r="I34">
        <v>0.12</v>
      </c>
      <c r="J34">
        <v>0.16</v>
      </c>
      <c r="K34">
        <v>0.21</v>
      </c>
    </row>
    <row r="35" spans="1:11">
      <c r="A35" t="s">
        <v>40</v>
      </c>
      <c r="B35">
        <v>0.92</v>
      </c>
      <c r="C35">
        <v>0.85</v>
      </c>
      <c r="D35">
        <v>1.05</v>
      </c>
      <c r="E35">
        <v>1.17</v>
      </c>
      <c r="F35">
        <v>1.4</v>
      </c>
      <c r="G35">
        <v>1.79</v>
      </c>
      <c r="H35">
        <v>1.95</v>
      </c>
      <c r="I35">
        <v>1.99</v>
      </c>
      <c r="J35">
        <v>1.84</v>
      </c>
      <c r="K35">
        <v>1.69</v>
      </c>
    </row>
    <row r="36" spans="1:11">
      <c r="A36" s="635" t="s">
        <v>41</v>
      </c>
      <c r="B36" s="635">
        <v>0.2</v>
      </c>
      <c r="C36" s="635">
        <v>0.18</v>
      </c>
      <c r="D36" s="635">
        <v>0.2</v>
      </c>
      <c r="E36" s="635">
        <v>0.19</v>
      </c>
      <c r="F36" s="635">
        <v>0.26</v>
      </c>
      <c r="G36" s="635">
        <v>0.25</v>
      </c>
      <c r="H36" s="635">
        <v>0.33</v>
      </c>
      <c r="I36" s="635">
        <v>0.38</v>
      </c>
      <c r="J36" s="635">
        <v>0.32</v>
      </c>
      <c r="K36" s="635">
        <v>0.33</v>
      </c>
    </row>
    <row r="37" spans="1:11">
      <c r="A37" t="s">
        <v>42</v>
      </c>
      <c r="B37">
        <v>2.38</v>
      </c>
      <c r="C37">
        <v>2.42</v>
      </c>
      <c r="D37">
        <v>2.63</v>
      </c>
      <c r="E37">
        <v>2.68</v>
      </c>
      <c r="F37">
        <v>2.59</v>
      </c>
      <c r="G37">
        <v>2.56</v>
      </c>
      <c r="H37">
        <v>2.35</v>
      </c>
      <c r="I37">
        <v>2.2599999999999998</v>
      </c>
      <c r="J37">
        <v>2.15</v>
      </c>
      <c r="K37">
        <v>1.94</v>
      </c>
    </row>
    <row r="38" spans="1:11">
      <c r="A38" t="s">
        <v>43</v>
      </c>
      <c r="B38">
        <v>2.61</v>
      </c>
      <c r="C38">
        <v>2.38</v>
      </c>
      <c r="D38">
        <v>2.59</v>
      </c>
      <c r="E38">
        <v>2.4500000000000002</v>
      </c>
      <c r="F38">
        <v>2.21</v>
      </c>
      <c r="G38">
        <v>2.2400000000000002</v>
      </c>
      <c r="H38">
        <v>2.2200000000000002</v>
      </c>
      <c r="I38">
        <v>2.2799999999999998</v>
      </c>
      <c r="J38">
        <v>2.11</v>
      </c>
      <c r="K38">
        <v>2.27</v>
      </c>
    </row>
    <row r="39" spans="1:11">
      <c r="A39" t="s">
        <v>60</v>
      </c>
      <c r="B39">
        <v>0.98</v>
      </c>
      <c r="C39">
        <v>1.02</v>
      </c>
      <c r="D39">
        <v>1.02</v>
      </c>
      <c r="E39">
        <v>1.03</v>
      </c>
      <c r="F39">
        <v>1.02</v>
      </c>
      <c r="G39">
        <v>1.07</v>
      </c>
      <c r="H39">
        <v>1.02</v>
      </c>
      <c r="I39">
        <v>1.06</v>
      </c>
      <c r="J39">
        <v>1.0900000000000001</v>
      </c>
      <c r="K39">
        <v>1.1200000000000001</v>
      </c>
    </row>
    <row r="40" spans="1:11">
      <c r="A40" s="252" t="s">
        <v>64</v>
      </c>
      <c r="B40" s="670">
        <f>AVERAGE(B12:B39)</f>
        <v>0.82607142857142857</v>
      </c>
      <c r="C40" s="670">
        <f t="shared" ref="C40:K40" si="0">AVERAGE(C12:C39)</f>
        <v>0.82571428571428562</v>
      </c>
      <c r="D40" s="670">
        <f t="shared" si="0"/>
        <v>0.86964285714285716</v>
      </c>
      <c r="E40" s="670">
        <f t="shared" si="0"/>
        <v>0.89714285714285735</v>
      </c>
      <c r="F40" s="670">
        <f t="shared" si="0"/>
        <v>0.90142857142857147</v>
      </c>
      <c r="G40" s="670">
        <f t="shared" si="0"/>
        <v>0.96107142857142847</v>
      </c>
      <c r="H40" s="670">
        <f t="shared" si="0"/>
        <v>0.97678571428571426</v>
      </c>
      <c r="I40" s="670">
        <f t="shared" si="0"/>
        <v>0.97285714285714275</v>
      </c>
      <c r="J40" s="670">
        <f t="shared" si="0"/>
        <v>0.96892857142857147</v>
      </c>
      <c r="K40" s="670">
        <f t="shared" si="0"/>
        <v>0.96740740740740749</v>
      </c>
    </row>
    <row r="41" spans="1:11">
      <c r="A41" s="252" t="s">
        <v>3323</v>
      </c>
      <c r="B41" s="670">
        <f>STDEV(B12:B39)</f>
        <v>0.69020844562544892</v>
      </c>
      <c r="C41" s="670">
        <f t="shared" ref="C41:K41" si="1">STDEV(C12:C39)</f>
        <v>0.67836092529975911</v>
      </c>
      <c r="D41" s="670">
        <f t="shared" si="1"/>
        <v>0.72844065897696397</v>
      </c>
      <c r="E41" s="670">
        <f t="shared" si="1"/>
        <v>0.73531478340084433</v>
      </c>
      <c r="F41" s="670">
        <f t="shared" si="1"/>
        <v>0.6920806754820289</v>
      </c>
      <c r="G41" s="670">
        <f t="shared" si="1"/>
        <v>0.71598333979020989</v>
      </c>
      <c r="H41" s="670">
        <f t="shared" si="1"/>
        <v>0.7133284193570546</v>
      </c>
      <c r="I41" s="670">
        <f t="shared" si="1"/>
        <v>0.70770289404762665</v>
      </c>
      <c r="J41" s="670">
        <f t="shared" si="1"/>
        <v>0.67951692691812593</v>
      </c>
      <c r="K41" s="670">
        <f t="shared" si="1"/>
        <v>0.68190678695615414</v>
      </c>
    </row>
    <row r="42" spans="1:11">
      <c r="A42" s="671" t="s">
        <v>3324</v>
      </c>
      <c r="B42" s="672">
        <f>(B36-B40)/B41</f>
        <v>-0.90707587329520289</v>
      </c>
      <c r="C42" s="672">
        <f t="shared" ref="C42:K42" si="2">(C36-C40)/C41</f>
        <v>-0.95187423336471322</v>
      </c>
      <c r="D42" s="672">
        <f t="shared" si="2"/>
        <v>-0.91928264696717576</v>
      </c>
      <c r="E42" s="672">
        <f t="shared" si="2"/>
        <v>-0.96168725708506586</v>
      </c>
      <c r="F42" s="672">
        <f t="shared" si="2"/>
        <v>-0.92681185034074443</v>
      </c>
      <c r="G42" s="672">
        <f t="shared" si="2"/>
        <v>-0.99313962917039289</v>
      </c>
      <c r="H42" s="672">
        <f t="shared" si="2"/>
        <v>-0.90671519139624723</v>
      </c>
      <c r="I42" s="672">
        <f>(I36-I40)/I41</f>
        <v>-0.83772038781184488</v>
      </c>
      <c r="J42" s="672">
        <f t="shared" si="2"/>
        <v>-0.95498514565592274</v>
      </c>
      <c r="K42" s="672">
        <f t="shared" si="2"/>
        <v>-0.93474272378578338</v>
      </c>
    </row>
    <row r="44" spans="1:11">
      <c r="A44" t="s">
        <v>174</v>
      </c>
      <c r="B44" t="s">
        <v>157</v>
      </c>
    </row>
    <row r="45" spans="1:11">
      <c r="A45" t="s">
        <v>175</v>
      </c>
      <c r="B45" t="s">
        <v>766</v>
      </c>
    </row>
    <row r="46" spans="1:11">
      <c r="A46" t="s">
        <v>122</v>
      </c>
      <c r="B46" t="s">
        <v>771</v>
      </c>
    </row>
    <row r="48" spans="1:11">
      <c r="A48" s="252" t="s">
        <v>123</v>
      </c>
      <c r="B48" s="252" t="s">
        <v>98</v>
      </c>
      <c r="C48" s="252" t="s">
        <v>99</v>
      </c>
      <c r="D48" s="252" t="s">
        <v>100</v>
      </c>
      <c r="E48" s="252" t="s">
        <v>101</v>
      </c>
      <c r="F48" s="252" t="s">
        <v>102</v>
      </c>
      <c r="G48" s="252" t="s">
        <v>103</v>
      </c>
      <c r="H48" s="252" t="s">
        <v>104</v>
      </c>
      <c r="I48" s="252" t="s">
        <v>125</v>
      </c>
      <c r="J48" s="252" t="s">
        <v>136</v>
      </c>
      <c r="K48" s="252" t="s">
        <v>505</v>
      </c>
    </row>
    <row r="49" spans="1:11">
      <c r="A49" t="s">
        <v>159</v>
      </c>
      <c r="B49">
        <v>1.77</v>
      </c>
      <c r="C49">
        <v>1.77</v>
      </c>
      <c r="D49">
        <v>1.84</v>
      </c>
      <c r="E49">
        <v>1.93</v>
      </c>
      <c r="F49">
        <v>1.93</v>
      </c>
      <c r="G49">
        <v>1.97</v>
      </c>
      <c r="H49">
        <v>2.0099999999999998</v>
      </c>
      <c r="I49">
        <v>2.0299999999999998</v>
      </c>
      <c r="J49">
        <v>2.04</v>
      </c>
      <c r="K49">
        <v>2.0299999999999998</v>
      </c>
    </row>
    <row r="50" spans="1:11">
      <c r="A50" t="s">
        <v>279</v>
      </c>
      <c r="B50">
        <v>1.8</v>
      </c>
      <c r="C50">
        <v>1.81</v>
      </c>
      <c r="D50">
        <v>1.89</v>
      </c>
      <c r="E50">
        <v>1.99</v>
      </c>
      <c r="F50">
        <v>1.99</v>
      </c>
      <c r="G50">
        <v>2.04</v>
      </c>
      <c r="H50">
        <v>2.1</v>
      </c>
      <c r="I50">
        <v>2.11</v>
      </c>
      <c r="J50">
        <v>2.14</v>
      </c>
      <c r="K50">
        <v>2.12</v>
      </c>
    </row>
    <row r="51" spans="1:11">
      <c r="A51" t="s">
        <v>21</v>
      </c>
      <c r="B51">
        <v>1.81</v>
      </c>
      <c r="C51">
        <v>1.84</v>
      </c>
      <c r="D51">
        <v>1.92</v>
      </c>
      <c r="E51">
        <v>1.99</v>
      </c>
      <c r="F51">
        <v>2.0499999999999998</v>
      </c>
      <c r="G51">
        <v>2.16</v>
      </c>
      <c r="H51">
        <v>2.36</v>
      </c>
      <c r="I51">
        <v>2.44</v>
      </c>
      <c r="J51">
        <v>2.46</v>
      </c>
      <c r="K51">
        <v>2.4500000000000002</v>
      </c>
    </row>
    <row r="52" spans="1:11">
      <c r="A52" t="s">
        <v>22</v>
      </c>
      <c r="B52">
        <v>0.45</v>
      </c>
      <c r="C52">
        <v>0.43</v>
      </c>
      <c r="D52">
        <v>0.45</v>
      </c>
      <c r="E52">
        <v>0.49</v>
      </c>
      <c r="F52">
        <v>0.56000000000000005</v>
      </c>
      <c r="G52">
        <v>0.53</v>
      </c>
      <c r="H52">
        <v>0.6</v>
      </c>
      <c r="I52">
        <v>0.63</v>
      </c>
      <c r="J52">
        <v>0.79</v>
      </c>
      <c r="K52">
        <v>0.96</v>
      </c>
    </row>
    <row r="53" spans="1:11">
      <c r="A53" t="s">
        <v>23</v>
      </c>
      <c r="B53">
        <v>1.23</v>
      </c>
      <c r="C53">
        <v>1.31</v>
      </c>
      <c r="D53">
        <v>1.24</v>
      </c>
      <c r="E53">
        <v>1.3</v>
      </c>
      <c r="F53">
        <v>1.34</v>
      </c>
      <c r="G53">
        <v>1.56</v>
      </c>
      <c r="H53">
        <v>1.78</v>
      </c>
      <c r="I53">
        <v>1.9</v>
      </c>
      <c r="J53">
        <v>1.97</v>
      </c>
      <c r="K53">
        <v>1.95</v>
      </c>
    </row>
    <row r="54" spans="1:11">
      <c r="A54" t="s">
        <v>24</v>
      </c>
      <c r="B54">
        <v>2.4</v>
      </c>
      <c r="C54">
        <v>2.5099999999999998</v>
      </c>
      <c r="D54">
        <v>2.78</v>
      </c>
      <c r="E54">
        <v>3.07</v>
      </c>
      <c r="F54">
        <v>2.94</v>
      </c>
      <c r="G54">
        <v>2.97</v>
      </c>
      <c r="H54">
        <v>3</v>
      </c>
      <c r="I54">
        <v>3.01</v>
      </c>
      <c r="J54">
        <v>3.02</v>
      </c>
      <c r="K54">
        <v>3.03</v>
      </c>
    </row>
    <row r="55" spans="1:11">
      <c r="A55" t="s">
        <v>124</v>
      </c>
      <c r="B55">
        <v>2.46</v>
      </c>
      <c r="C55">
        <v>2.4500000000000002</v>
      </c>
      <c r="D55">
        <v>2.6</v>
      </c>
      <c r="E55">
        <v>2.72</v>
      </c>
      <c r="F55">
        <v>2.71</v>
      </c>
      <c r="G55">
        <v>2.8</v>
      </c>
      <c r="H55">
        <v>2.87</v>
      </c>
      <c r="I55">
        <v>2.82</v>
      </c>
      <c r="J55">
        <v>2.89</v>
      </c>
      <c r="K55">
        <v>2.87</v>
      </c>
    </row>
    <row r="56" spans="1:11">
      <c r="A56" t="s">
        <v>26</v>
      </c>
      <c r="B56">
        <v>1.1200000000000001</v>
      </c>
      <c r="C56">
        <v>1.07</v>
      </c>
      <c r="D56">
        <v>1.26</v>
      </c>
      <c r="E56">
        <v>1.4</v>
      </c>
      <c r="F56">
        <v>1.58</v>
      </c>
      <c r="G56">
        <v>2.31</v>
      </c>
      <c r="H56">
        <v>2.12</v>
      </c>
      <c r="I56">
        <v>1.73</v>
      </c>
      <c r="J56">
        <v>1.45</v>
      </c>
      <c r="K56">
        <v>1.5</v>
      </c>
    </row>
    <row r="57" spans="1:11">
      <c r="A57" t="s">
        <v>50</v>
      </c>
      <c r="B57">
        <v>1.2</v>
      </c>
      <c r="C57">
        <v>1.23</v>
      </c>
      <c r="D57">
        <v>1.39</v>
      </c>
      <c r="E57">
        <v>1.61</v>
      </c>
      <c r="F57">
        <v>1.6</v>
      </c>
      <c r="G57">
        <v>1.54</v>
      </c>
      <c r="H57">
        <v>1.56</v>
      </c>
      <c r="I57">
        <v>1.56</v>
      </c>
      <c r="J57">
        <v>1.51</v>
      </c>
    </row>
    <row r="58" spans="1:11">
      <c r="A58" t="s">
        <v>48</v>
      </c>
      <c r="B58">
        <v>0.56000000000000005</v>
      </c>
      <c r="C58">
        <v>0.57999999999999996</v>
      </c>
      <c r="D58">
        <v>0.66</v>
      </c>
      <c r="E58">
        <v>0.63</v>
      </c>
      <c r="F58">
        <v>0.6</v>
      </c>
      <c r="G58">
        <v>0.67</v>
      </c>
      <c r="H58">
        <v>0.7</v>
      </c>
      <c r="I58">
        <v>0.81</v>
      </c>
      <c r="J58">
        <v>0.84</v>
      </c>
      <c r="K58">
        <v>0.96</v>
      </c>
    </row>
    <row r="59" spans="1:11">
      <c r="A59" t="s">
        <v>27</v>
      </c>
      <c r="B59">
        <v>1.17</v>
      </c>
      <c r="C59">
        <v>1.23</v>
      </c>
      <c r="D59">
        <v>1.32</v>
      </c>
      <c r="E59">
        <v>1.35</v>
      </c>
      <c r="F59">
        <v>1.35</v>
      </c>
      <c r="G59">
        <v>1.33</v>
      </c>
      <c r="H59">
        <v>1.29</v>
      </c>
      <c r="I59">
        <v>1.27</v>
      </c>
      <c r="J59">
        <v>1.24</v>
      </c>
      <c r="K59">
        <v>1.22</v>
      </c>
    </row>
    <row r="60" spans="1:11">
      <c r="A60" t="s">
        <v>28</v>
      </c>
      <c r="B60">
        <v>2.0499999999999998</v>
      </c>
      <c r="C60">
        <v>2.02</v>
      </c>
      <c r="D60">
        <v>2.06</v>
      </c>
      <c r="E60">
        <v>2.21</v>
      </c>
      <c r="F60">
        <v>2.1800000000000002</v>
      </c>
      <c r="G60">
        <v>2.19</v>
      </c>
      <c r="H60">
        <v>2.23</v>
      </c>
      <c r="I60">
        <v>2.2400000000000002</v>
      </c>
      <c r="J60">
        <v>2.2400000000000002</v>
      </c>
      <c r="K60">
        <v>2.23</v>
      </c>
    </row>
    <row r="61" spans="1:11">
      <c r="A61" t="s">
        <v>69</v>
      </c>
      <c r="B61">
        <v>0.74</v>
      </c>
      <c r="C61">
        <v>0.79</v>
      </c>
      <c r="D61">
        <v>0.88</v>
      </c>
      <c r="E61">
        <v>0.84</v>
      </c>
      <c r="F61">
        <v>0.74</v>
      </c>
      <c r="G61">
        <v>0.75</v>
      </c>
      <c r="H61">
        <v>0.75</v>
      </c>
      <c r="I61">
        <v>0.82</v>
      </c>
      <c r="J61">
        <v>0.79</v>
      </c>
      <c r="K61">
        <v>0.85</v>
      </c>
    </row>
    <row r="62" spans="1:11">
      <c r="A62" t="s">
        <v>29</v>
      </c>
      <c r="B62">
        <v>1.0900000000000001</v>
      </c>
      <c r="C62">
        <v>1.1299999999999999</v>
      </c>
      <c r="D62">
        <v>1.1599999999999999</v>
      </c>
      <c r="E62">
        <v>1.22</v>
      </c>
      <c r="F62">
        <v>1.22</v>
      </c>
      <c r="G62">
        <v>1.21</v>
      </c>
      <c r="H62">
        <v>1.27</v>
      </c>
      <c r="I62">
        <v>1.31</v>
      </c>
      <c r="J62">
        <v>1.38</v>
      </c>
      <c r="K62">
        <v>1.33</v>
      </c>
    </row>
    <row r="63" spans="1:11">
      <c r="A63" t="s">
        <v>30</v>
      </c>
      <c r="B63">
        <v>0.38</v>
      </c>
      <c r="C63">
        <v>0.4</v>
      </c>
      <c r="D63">
        <v>0.39</v>
      </c>
      <c r="E63">
        <v>0.44</v>
      </c>
      <c r="F63">
        <v>0.45</v>
      </c>
      <c r="G63">
        <v>0.45</v>
      </c>
      <c r="H63">
        <v>0.43</v>
      </c>
      <c r="I63">
        <v>0.46</v>
      </c>
      <c r="J63">
        <v>0.48</v>
      </c>
      <c r="K63">
        <v>0.46</v>
      </c>
    </row>
    <row r="64" spans="1:11">
      <c r="A64" t="s">
        <v>31</v>
      </c>
      <c r="B64">
        <v>0.65</v>
      </c>
      <c r="C64">
        <v>0.55000000000000004</v>
      </c>
      <c r="D64">
        <v>0.57999999999999996</v>
      </c>
      <c r="E64">
        <v>0.45</v>
      </c>
      <c r="F64">
        <v>0.61</v>
      </c>
      <c r="G64">
        <v>0.7</v>
      </c>
      <c r="H64">
        <v>0.67</v>
      </c>
      <c r="I64">
        <v>0.61</v>
      </c>
      <c r="J64">
        <v>0.69</v>
      </c>
      <c r="K64">
        <v>0.63</v>
      </c>
    </row>
    <row r="65" spans="1:11">
      <c r="A65" t="s">
        <v>32</v>
      </c>
      <c r="B65">
        <v>0.79</v>
      </c>
      <c r="C65">
        <v>0.8</v>
      </c>
      <c r="D65">
        <v>0.79</v>
      </c>
      <c r="E65">
        <v>0.83</v>
      </c>
      <c r="F65">
        <v>0.78</v>
      </c>
      <c r="G65">
        <v>0.9</v>
      </c>
      <c r="H65">
        <v>0.89</v>
      </c>
      <c r="I65">
        <v>0.95</v>
      </c>
      <c r="J65">
        <v>1.03</v>
      </c>
      <c r="K65">
        <v>1.04</v>
      </c>
    </row>
    <row r="66" spans="1:11">
      <c r="A66" t="s">
        <v>33</v>
      </c>
      <c r="B66">
        <v>1.69</v>
      </c>
      <c r="C66">
        <v>1.61</v>
      </c>
      <c r="D66">
        <v>1.64</v>
      </c>
      <c r="E66">
        <v>1.71</v>
      </c>
      <c r="F66">
        <v>1.51</v>
      </c>
      <c r="G66">
        <v>1.47</v>
      </c>
      <c r="H66">
        <v>1.28</v>
      </c>
      <c r="I66">
        <v>1.31</v>
      </c>
      <c r="J66">
        <v>1.28</v>
      </c>
      <c r="K66">
        <v>1.31</v>
      </c>
    </row>
    <row r="67" spans="1:11">
      <c r="A67" t="s">
        <v>34</v>
      </c>
      <c r="B67">
        <v>0.99</v>
      </c>
      <c r="C67">
        <v>0.96</v>
      </c>
      <c r="D67">
        <v>0.98</v>
      </c>
      <c r="E67">
        <v>1.1399999999999999</v>
      </c>
      <c r="F67">
        <v>1.1499999999999999</v>
      </c>
      <c r="G67">
        <v>1.19</v>
      </c>
      <c r="H67">
        <v>1.27</v>
      </c>
      <c r="I67">
        <v>1.39</v>
      </c>
      <c r="J67">
        <v>1.36</v>
      </c>
      <c r="K67">
        <v>1.38</v>
      </c>
    </row>
    <row r="68" spans="1:11">
      <c r="A68" t="s">
        <v>35</v>
      </c>
      <c r="B68">
        <v>0.57999999999999996</v>
      </c>
      <c r="C68">
        <v>0.55000000000000004</v>
      </c>
      <c r="D68">
        <v>0.53</v>
      </c>
      <c r="E68">
        <v>0.52</v>
      </c>
      <c r="F68">
        <v>0.62</v>
      </c>
      <c r="G68">
        <v>0.67</v>
      </c>
      <c r="H68">
        <v>0.83</v>
      </c>
      <c r="I68">
        <v>0.77</v>
      </c>
      <c r="J68">
        <v>0.75</v>
      </c>
      <c r="K68">
        <v>0.77</v>
      </c>
    </row>
    <row r="69" spans="1:11">
      <c r="A69" t="s">
        <v>36</v>
      </c>
      <c r="B69">
        <v>1.76</v>
      </c>
      <c r="C69">
        <v>1.69</v>
      </c>
      <c r="D69">
        <v>1.64</v>
      </c>
      <c r="E69">
        <v>1.69</v>
      </c>
      <c r="F69">
        <v>1.72</v>
      </c>
      <c r="G69">
        <v>1.9</v>
      </c>
      <c r="H69">
        <v>1.94</v>
      </c>
      <c r="I69">
        <v>1.95</v>
      </c>
      <c r="J69">
        <v>2</v>
      </c>
      <c r="K69">
        <v>2.0099999999999998</v>
      </c>
    </row>
    <row r="70" spans="1:11">
      <c r="A70" t="s">
        <v>37</v>
      </c>
      <c r="B70">
        <v>2.37</v>
      </c>
      <c r="C70">
        <v>2.4300000000000002</v>
      </c>
      <c r="D70">
        <v>2.59</v>
      </c>
      <c r="E70">
        <v>2.61</v>
      </c>
      <c r="F70">
        <v>2.74</v>
      </c>
      <c r="G70">
        <v>2.68</v>
      </c>
      <c r="H70">
        <v>2.93</v>
      </c>
      <c r="I70">
        <v>2.97</v>
      </c>
      <c r="J70">
        <v>3.06</v>
      </c>
      <c r="K70">
        <v>3.07</v>
      </c>
    </row>
    <row r="71" spans="1:11">
      <c r="A71" t="s">
        <v>38</v>
      </c>
      <c r="B71">
        <v>0.55000000000000004</v>
      </c>
      <c r="C71">
        <v>0.56000000000000005</v>
      </c>
      <c r="D71">
        <v>0.6</v>
      </c>
      <c r="E71">
        <v>0.66</v>
      </c>
      <c r="F71">
        <v>0.72</v>
      </c>
      <c r="G71">
        <v>0.75</v>
      </c>
      <c r="H71">
        <v>0.88</v>
      </c>
      <c r="I71">
        <v>0.87</v>
      </c>
      <c r="J71">
        <v>0.94</v>
      </c>
      <c r="K71">
        <v>1</v>
      </c>
    </row>
    <row r="72" spans="1:11">
      <c r="A72" t="s">
        <v>56</v>
      </c>
      <c r="B72">
        <v>0.95</v>
      </c>
      <c r="C72">
        <v>1.1200000000000001</v>
      </c>
      <c r="D72">
        <v>1.45</v>
      </c>
      <c r="E72">
        <v>1.58</v>
      </c>
      <c r="F72">
        <v>1.53</v>
      </c>
      <c r="G72">
        <v>1.46</v>
      </c>
      <c r="H72">
        <v>1.38</v>
      </c>
      <c r="I72">
        <v>1.33</v>
      </c>
      <c r="J72">
        <v>1.29</v>
      </c>
      <c r="K72">
        <v>1.28</v>
      </c>
    </row>
    <row r="73" spans="1:11">
      <c r="A73" t="s">
        <v>39</v>
      </c>
      <c r="B73">
        <v>0.45</v>
      </c>
      <c r="C73">
        <v>0.52</v>
      </c>
      <c r="D73">
        <v>0.56999999999999995</v>
      </c>
      <c r="E73">
        <v>0.46</v>
      </c>
      <c r="F73">
        <v>0.45</v>
      </c>
      <c r="G73">
        <v>0.49</v>
      </c>
      <c r="H73">
        <v>0.48</v>
      </c>
      <c r="I73">
        <v>0.39</v>
      </c>
      <c r="J73">
        <v>0.38</v>
      </c>
      <c r="K73">
        <v>0.49</v>
      </c>
    </row>
    <row r="74" spans="1:11">
      <c r="A74" t="s">
        <v>40</v>
      </c>
      <c r="B74">
        <v>1.53</v>
      </c>
      <c r="C74">
        <v>1.42</v>
      </c>
      <c r="D74">
        <v>1.63</v>
      </c>
      <c r="E74">
        <v>1.82</v>
      </c>
      <c r="F74">
        <v>2.06</v>
      </c>
      <c r="G74">
        <v>2.42</v>
      </c>
      <c r="H74">
        <v>2.58</v>
      </c>
      <c r="I74">
        <v>2.6</v>
      </c>
      <c r="J74">
        <v>2.38</v>
      </c>
      <c r="K74">
        <v>2.21</v>
      </c>
    </row>
    <row r="75" spans="1:11">
      <c r="A75" s="635" t="s">
        <v>41</v>
      </c>
      <c r="B75" s="635">
        <v>0.48</v>
      </c>
      <c r="C75" s="635">
        <v>0.45</v>
      </c>
      <c r="D75" s="635">
        <v>0.46</v>
      </c>
      <c r="E75" s="635">
        <v>0.47</v>
      </c>
      <c r="F75" s="635">
        <v>0.62</v>
      </c>
      <c r="G75" s="635">
        <v>0.66</v>
      </c>
      <c r="H75" s="635">
        <v>0.8</v>
      </c>
      <c r="I75" s="635">
        <v>0.82</v>
      </c>
      <c r="J75" s="635">
        <v>0.88</v>
      </c>
      <c r="K75" s="635">
        <v>1.18</v>
      </c>
    </row>
    <row r="76" spans="1:11">
      <c r="A76" t="s">
        <v>42</v>
      </c>
      <c r="B76">
        <v>3.34</v>
      </c>
      <c r="C76">
        <v>3.35</v>
      </c>
      <c r="D76">
        <v>3.55</v>
      </c>
      <c r="E76">
        <v>3.75</v>
      </c>
      <c r="F76">
        <v>3.73</v>
      </c>
      <c r="G76">
        <v>3.64</v>
      </c>
      <c r="H76">
        <v>3.42</v>
      </c>
      <c r="I76">
        <v>3.29</v>
      </c>
      <c r="J76">
        <v>3.17</v>
      </c>
      <c r="K76">
        <v>2.9</v>
      </c>
    </row>
    <row r="77" spans="1:11">
      <c r="A77" t="s">
        <v>43</v>
      </c>
      <c r="B77">
        <v>3.5</v>
      </c>
      <c r="C77">
        <v>3.26</v>
      </c>
      <c r="D77">
        <v>3.5</v>
      </c>
      <c r="E77">
        <v>3.45</v>
      </c>
      <c r="F77">
        <v>3.22</v>
      </c>
      <c r="G77">
        <v>3.25</v>
      </c>
      <c r="H77">
        <v>3.28</v>
      </c>
      <c r="I77">
        <v>3.31</v>
      </c>
      <c r="J77">
        <v>3.15</v>
      </c>
      <c r="K77">
        <v>3.26</v>
      </c>
    </row>
    <row r="78" spans="1:11">
      <c r="A78" t="s">
        <v>60</v>
      </c>
      <c r="B78">
        <v>1.59</v>
      </c>
      <c r="C78">
        <v>1.63</v>
      </c>
      <c r="D78">
        <v>1.64</v>
      </c>
      <c r="E78">
        <v>1.7</v>
      </c>
      <c r="F78">
        <v>1.68</v>
      </c>
      <c r="G78">
        <v>1.68</v>
      </c>
      <c r="H78">
        <v>1.61</v>
      </c>
      <c r="I78">
        <v>1.66</v>
      </c>
      <c r="J78">
        <v>1.68</v>
      </c>
      <c r="K78">
        <v>1.7</v>
      </c>
    </row>
    <row r="79" spans="1:11">
      <c r="A79" s="252" t="s">
        <v>64</v>
      </c>
      <c r="B79" s="670">
        <f>AVERAGE(B51:B78)</f>
        <v>1.3528571428571432</v>
      </c>
      <c r="C79" s="670">
        <f t="shared" ref="C79:J79" si="3">AVERAGE(C51:C78)</f>
        <v>1.3532142857142857</v>
      </c>
      <c r="D79" s="670">
        <f t="shared" si="3"/>
        <v>1.4378571428571429</v>
      </c>
      <c r="E79" s="670">
        <f t="shared" si="3"/>
        <v>1.5039285714285717</v>
      </c>
      <c r="F79" s="670">
        <f t="shared" si="3"/>
        <v>1.516428571428571</v>
      </c>
      <c r="G79" s="670">
        <f t="shared" si="3"/>
        <v>1.5832142857142857</v>
      </c>
      <c r="H79" s="670">
        <f t="shared" si="3"/>
        <v>1.6142857142857141</v>
      </c>
      <c r="I79" s="670">
        <f t="shared" si="3"/>
        <v>1.615</v>
      </c>
      <c r="J79" s="670">
        <f t="shared" si="3"/>
        <v>1.6107142857142858</v>
      </c>
      <c r="K79" s="670">
        <f>AVERAGE(K51:K78)</f>
        <v>1.6311111111111112</v>
      </c>
    </row>
    <row r="80" spans="1:11">
      <c r="A80" s="252" t="s">
        <v>3323</v>
      </c>
      <c r="B80" s="670">
        <f>STDEV(B51:B78)</f>
        <v>0.85770087655941718</v>
      </c>
      <c r="C80" s="670">
        <f t="shared" ref="C80:K80" si="4">STDEV(C51:C78)</f>
        <v>0.83993850555959892</v>
      </c>
      <c r="D80" s="670">
        <f t="shared" si="4"/>
        <v>0.89705839086079298</v>
      </c>
      <c r="E80" s="670">
        <f t="shared" si="4"/>
        <v>0.94304211950126504</v>
      </c>
      <c r="F80" s="670">
        <f t="shared" si="4"/>
        <v>0.91020231485546998</v>
      </c>
      <c r="G80" s="670">
        <f t="shared" si="4"/>
        <v>0.91867075298006118</v>
      </c>
      <c r="H80" s="670">
        <f t="shared" si="4"/>
        <v>0.91422271608354544</v>
      </c>
      <c r="I80" s="670">
        <f t="shared" si="4"/>
        <v>0.90351371712721529</v>
      </c>
      <c r="J80" s="670">
        <f t="shared" si="4"/>
        <v>0.87483301505647559</v>
      </c>
      <c r="K80" s="670">
        <f t="shared" si="4"/>
        <v>0.85227448329267386</v>
      </c>
    </row>
    <row r="81" spans="1:11">
      <c r="A81" s="671" t="s">
        <v>3324</v>
      </c>
      <c r="B81" s="672">
        <f>(B75-B79)/B80</f>
        <v>-1.0176708065853026</v>
      </c>
      <c r="C81" s="672">
        <f t="shared" ref="C81:K81" si="5">(C75-C79)/C80</f>
        <v>-1.0753338247215254</v>
      </c>
      <c r="D81" s="672">
        <f t="shared" si="5"/>
        <v>-1.0900707833732179</v>
      </c>
      <c r="E81" s="672">
        <f t="shared" si="5"/>
        <v>-1.0963758140255417</v>
      </c>
      <c r="F81" s="672">
        <f t="shared" si="5"/>
        <v>-0.98486738255649675</v>
      </c>
      <c r="G81" s="672">
        <f t="shared" si="5"/>
        <v>-1.0049457683500709</v>
      </c>
      <c r="H81" s="672">
        <f t="shared" si="5"/>
        <v>-0.89068637210640178</v>
      </c>
      <c r="I81" s="672">
        <f t="shared" si="5"/>
        <v>-0.87989809665287411</v>
      </c>
      <c r="J81" s="672">
        <f t="shared" si="5"/>
        <v>-0.83526144205601782</v>
      </c>
      <c r="K81" s="672">
        <f t="shared" si="5"/>
        <v>-0.52930261313032667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K43"/>
  <sheetViews>
    <sheetView workbookViewId="0">
      <selection activeCell="I49" sqref="I49"/>
    </sheetView>
  </sheetViews>
  <sheetFormatPr defaultRowHeight="16.5"/>
  <cols>
    <col min="1" max="1" width="31.42578125" customWidth="1"/>
    <col min="2" max="6" width="10.5703125" bestFit="1" customWidth="1"/>
    <col min="7" max="7" width="10" bestFit="1" customWidth="1"/>
    <col min="8" max="11" width="10.5703125" bestFit="1" customWidth="1"/>
  </cols>
  <sheetData>
    <row r="1" spans="1:11">
      <c r="A1" t="s">
        <v>772</v>
      </c>
    </row>
    <row r="3" spans="1:11">
      <c r="A3" t="s">
        <v>119</v>
      </c>
      <c r="B3">
        <v>42656.085104166668</v>
      </c>
    </row>
    <row r="4" spans="1:11">
      <c r="A4" t="s">
        <v>120</v>
      </c>
      <c r="B4">
        <v>42762.508892303245</v>
      </c>
    </row>
    <row r="5" spans="1:11">
      <c r="A5" t="s">
        <v>121</v>
      </c>
      <c r="B5" t="s">
        <v>2</v>
      </c>
    </row>
    <row r="7" spans="1:11">
      <c r="A7" t="s">
        <v>156</v>
      </c>
      <c r="B7" t="s">
        <v>157</v>
      </c>
    </row>
    <row r="8" spans="1:11">
      <c r="A8" t="s">
        <v>207</v>
      </c>
      <c r="B8" t="s">
        <v>210</v>
      </c>
    </row>
    <row r="9" spans="1:11">
      <c r="A9" t="s">
        <v>158</v>
      </c>
      <c r="B9" t="s">
        <v>185</v>
      </c>
    </row>
    <row r="10" spans="1:11">
      <c r="A10" t="s">
        <v>122</v>
      </c>
      <c r="B10" t="s">
        <v>186</v>
      </c>
    </row>
    <row r="12" spans="1:11">
      <c r="A12" s="252" t="s">
        <v>123</v>
      </c>
      <c r="B12" s="252" t="s">
        <v>98</v>
      </c>
      <c r="C12" s="252" t="s">
        <v>99</v>
      </c>
      <c r="D12" s="252" t="s">
        <v>100</v>
      </c>
      <c r="E12" s="252" t="s">
        <v>101</v>
      </c>
      <c r="F12" s="252" t="s">
        <v>102</v>
      </c>
      <c r="G12" s="252" t="s">
        <v>103</v>
      </c>
      <c r="H12" s="252" t="s">
        <v>104</v>
      </c>
      <c r="I12" s="252" t="s">
        <v>125</v>
      </c>
      <c r="J12" s="252" t="s">
        <v>136</v>
      </c>
      <c r="K12" s="252" t="s">
        <v>505</v>
      </c>
    </row>
    <row r="13" spans="1:11">
      <c r="A13" t="s">
        <v>21</v>
      </c>
      <c r="B13">
        <v>31.8</v>
      </c>
      <c r="C13">
        <v>32.1</v>
      </c>
      <c r="D13">
        <v>32.299999999999997</v>
      </c>
      <c r="E13">
        <v>33.4</v>
      </c>
      <c r="F13">
        <v>35</v>
      </c>
      <c r="G13">
        <v>34.6</v>
      </c>
      <c r="H13">
        <v>35.299999999999997</v>
      </c>
      <c r="I13">
        <v>35.5</v>
      </c>
      <c r="J13">
        <v>36.9</v>
      </c>
      <c r="K13">
        <v>36.9</v>
      </c>
    </row>
    <row r="14" spans="1:11">
      <c r="A14" t="s">
        <v>22</v>
      </c>
      <c r="B14">
        <v>21.9</v>
      </c>
      <c r="C14">
        <v>22.4</v>
      </c>
      <c r="D14">
        <v>22.8</v>
      </c>
      <c r="E14">
        <v>23</v>
      </c>
      <c r="F14">
        <v>23.3</v>
      </c>
      <c r="G14">
        <v>23.6</v>
      </c>
      <c r="H14">
        <v>24</v>
      </c>
      <c r="I14">
        <v>25.6</v>
      </c>
      <c r="J14">
        <v>27</v>
      </c>
      <c r="K14">
        <v>27.5</v>
      </c>
    </row>
    <row r="15" spans="1:11">
      <c r="A15" t="s">
        <v>23</v>
      </c>
      <c r="B15">
        <v>13.5</v>
      </c>
      <c r="C15">
        <v>13.7</v>
      </c>
      <c r="D15">
        <v>14.5</v>
      </c>
      <c r="E15">
        <v>15.5</v>
      </c>
      <c r="F15">
        <v>16.8</v>
      </c>
      <c r="G15">
        <v>18.2</v>
      </c>
      <c r="H15">
        <v>19.3</v>
      </c>
      <c r="I15">
        <v>20.5</v>
      </c>
      <c r="J15">
        <v>21.5</v>
      </c>
      <c r="K15">
        <v>22.2</v>
      </c>
    </row>
    <row r="16" spans="1:11">
      <c r="A16" t="s">
        <v>24</v>
      </c>
      <c r="B16">
        <v>34.700000000000003</v>
      </c>
      <c r="C16">
        <v>30.9</v>
      </c>
      <c r="D16">
        <v>31.4</v>
      </c>
      <c r="E16">
        <v>32.4</v>
      </c>
      <c r="F16">
        <v>33.299999999999997</v>
      </c>
      <c r="G16">
        <v>33.700000000000003</v>
      </c>
      <c r="H16">
        <v>34.799999999999997</v>
      </c>
      <c r="I16">
        <v>35.4</v>
      </c>
      <c r="J16">
        <v>36.1</v>
      </c>
      <c r="K16">
        <v>37.1</v>
      </c>
    </row>
    <row r="17" spans="1:11">
      <c r="A17" t="s">
        <v>124</v>
      </c>
      <c r="B17">
        <v>23.9</v>
      </c>
      <c r="C17">
        <v>24.3</v>
      </c>
      <c r="D17">
        <v>25.4</v>
      </c>
      <c r="E17">
        <v>26.4</v>
      </c>
      <c r="F17">
        <v>26.7</v>
      </c>
      <c r="G17">
        <v>27.7</v>
      </c>
      <c r="H17">
        <v>28.2</v>
      </c>
      <c r="I17">
        <v>28.6</v>
      </c>
      <c r="J17">
        <v>27.1</v>
      </c>
      <c r="K17">
        <v>27.6</v>
      </c>
    </row>
    <row r="18" spans="1:11">
      <c r="A18" t="s">
        <v>26</v>
      </c>
      <c r="B18">
        <v>33.200000000000003</v>
      </c>
      <c r="C18">
        <v>33.299999999999997</v>
      </c>
      <c r="D18">
        <v>34.200000000000003</v>
      </c>
      <c r="E18">
        <v>36.1</v>
      </c>
      <c r="F18">
        <v>35.5</v>
      </c>
      <c r="G18">
        <v>36.9</v>
      </c>
      <c r="H18">
        <v>37.6</v>
      </c>
      <c r="I18">
        <v>37.4</v>
      </c>
      <c r="J18">
        <v>37.6</v>
      </c>
      <c r="K18">
        <v>38.1</v>
      </c>
    </row>
    <row r="19" spans="1:11">
      <c r="A19" t="s">
        <v>50</v>
      </c>
      <c r="B19">
        <v>31.1</v>
      </c>
      <c r="C19">
        <v>32.5</v>
      </c>
      <c r="D19">
        <v>34</v>
      </c>
      <c r="E19">
        <v>35.9</v>
      </c>
      <c r="F19">
        <v>37.6</v>
      </c>
      <c r="G19">
        <v>38.200000000000003</v>
      </c>
      <c r="H19">
        <v>39.700000000000003</v>
      </c>
      <c r="I19">
        <v>41.5</v>
      </c>
      <c r="J19">
        <v>41</v>
      </c>
      <c r="K19">
        <v>42.8</v>
      </c>
    </row>
    <row r="20" spans="1:11">
      <c r="A20" t="s">
        <v>48</v>
      </c>
      <c r="B20">
        <v>21.6</v>
      </c>
      <c r="C20">
        <v>22.1</v>
      </c>
      <c r="D20">
        <v>22.8</v>
      </c>
      <c r="E20">
        <v>22.9</v>
      </c>
      <c r="F20">
        <v>24</v>
      </c>
      <c r="G20">
        <v>25.4</v>
      </c>
      <c r="H20">
        <v>26.1</v>
      </c>
      <c r="I20">
        <v>27.4</v>
      </c>
      <c r="J20">
        <v>28.1</v>
      </c>
      <c r="K20">
        <v>29.1</v>
      </c>
    </row>
    <row r="21" spans="1:11">
      <c r="A21" t="s">
        <v>27</v>
      </c>
      <c r="B21">
        <v>28.8</v>
      </c>
      <c r="C21">
        <v>29.3</v>
      </c>
      <c r="D21">
        <v>29.5</v>
      </c>
      <c r="E21">
        <v>30</v>
      </c>
      <c r="F21">
        <v>31</v>
      </c>
      <c r="G21">
        <v>31.9</v>
      </c>
      <c r="H21">
        <v>32.6</v>
      </c>
      <c r="I21">
        <v>33.700000000000003</v>
      </c>
      <c r="J21">
        <v>34.700000000000003</v>
      </c>
      <c r="K21">
        <v>35.1</v>
      </c>
    </row>
    <row r="22" spans="1:11">
      <c r="A22" t="s">
        <v>28</v>
      </c>
      <c r="B22">
        <v>26.1</v>
      </c>
      <c r="C22">
        <v>26.6</v>
      </c>
      <c r="D22">
        <v>27.1</v>
      </c>
      <c r="E22">
        <v>28.4</v>
      </c>
      <c r="F22">
        <v>28.9</v>
      </c>
      <c r="G22">
        <v>29.7</v>
      </c>
      <c r="H22">
        <v>30.7</v>
      </c>
      <c r="I22">
        <v>32.1</v>
      </c>
      <c r="J22">
        <v>33.1</v>
      </c>
      <c r="K22">
        <v>34.1</v>
      </c>
    </row>
    <row r="23" spans="1:11">
      <c r="A23" t="s">
        <v>69</v>
      </c>
      <c r="B23">
        <v>16.2</v>
      </c>
      <c r="C23">
        <v>15.8</v>
      </c>
      <c r="D23">
        <v>16.2</v>
      </c>
      <c r="E23">
        <v>17.2</v>
      </c>
      <c r="F23">
        <v>18.600000000000001</v>
      </c>
      <c r="G23">
        <v>18</v>
      </c>
      <c r="H23">
        <v>18.5</v>
      </c>
      <c r="I23">
        <v>19.8</v>
      </c>
      <c r="J23">
        <v>21.4</v>
      </c>
      <c r="K23">
        <v>22.7</v>
      </c>
    </row>
    <row r="24" spans="1:11">
      <c r="A24" t="s">
        <v>29</v>
      </c>
      <c r="B24">
        <v>12.9</v>
      </c>
      <c r="C24">
        <v>13.5</v>
      </c>
      <c r="D24">
        <v>14.3</v>
      </c>
      <c r="E24">
        <v>14.5</v>
      </c>
      <c r="F24">
        <v>14.8</v>
      </c>
      <c r="G24">
        <v>15</v>
      </c>
      <c r="H24">
        <v>15.8</v>
      </c>
      <c r="I24">
        <v>16.399999999999999</v>
      </c>
      <c r="J24">
        <v>16.899999999999999</v>
      </c>
      <c r="K24">
        <v>17.600000000000001</v>
      </c>
    </row>
    <row r="25" spans="1:11">
      <c r="A25" t="s">
        <v>30</v>
      </c>
      <c r="B25">
        <v>30.5</v>
      </c>
      <c r="C25">
        <v>33.1</v>
      </c>
      <c r="D25">
        <v>34.5</v>
      </c>
      <c r="E25">
        <v>34.1</v>
      </c>
      <c r="F25">
        <v>35.700000000000003</v>
      </c>
      <c r="G25">
        <v>37.700000000000003</v>
      </c>
      <c r="H25">
        <v>39.299999999999997</v>
      </c>
      <c r="I25">
        <v>39.299999999999997</v>
      </c>
      <c r="J25">
        <v>40.299999999999997</v>
      </c>
      <c r="K25">
        <v>40.5</v>
      </c>
    </row>
    <row r="26" spans="1:11">
      <c r="A26" t="s">
        <v>31</v>
      </c>
      <c r="B26">
        <v>20.9</v>
      </c>
      <c r="C26">
        <v>22.2</v>
      </c>
      <c r="D26">
        <v>24.8</v>
      </c>
      <c r="E26">
        <v>25.8</v>
      </c>
      <c r="F26">
        <v>26.9</v>
      </c>
      <c r="G26">
        <v>27.7</v>
      </c>
      <c r="H26">
        <v>29.2</v>
      </c>
      <c r="I26">
        <v>31</v>
      </c>
      <c r="J26">
        <v>30.2</v>
      </c>
      <c r="K26">
        <v>31.6</v>
      </c>
    </row>
    <row r="27" spans="1:11">
      <c r="A27" t="s">
        <v>32</v>
      </c>
      <c r="B27">
        <v>26.1</v>
      </c>
      <c r="C27">
        <v>28.2</v>
      </c>
      <c r="D27">
        <v>30.2</v>
      </c>
      <c r="E27">
        <v>30.8</v>
      </c>
      <c r="F27">
        <v>32.4</v>
      </c>
      <c r="G27">
        <v>33.5</v>
      </c>
      <c r="H27">
        <v>34.1</v>
      </c>
      <c r="I27">
        <v>35.200000000000003</v>
      </c>
      <c r="J27">
        <v>36.700000000000003</v>
      </c>
      <c r="K27">
        <v>38.700000000000003</v>
      </c>
    </row>
    <row r="28" spans="1:11">
      <c r="A28" t="s">
        <v>33</v>
      </c>
      <c r="B28">
        <v>24</v>
      </c>
      <c r="C28">
        <v>26.5</v>
      </c>
      <c r="D28">
        <v>27.7</v>
      </c>
      <c r="E28">
        <v>34.799999999999997</v>
      </c>
      <c r="F28">
        <v>35.5</v>
      </c>
      <c r="G28">
        <v>37</v>
      </c>
      <c r="H28">
        <v>39.1</v>
      </c>
      <c r="I28">
        <v>40.700000000000003</v>
      </c>
      <c r="J28">
        <v>45.9</v>
      </c>
      <c r="K28">
        <v>41.1</v>
      </c>
    </row>
    <row r="29" spans="1:11">
      <c r="A29" t="s">
        <v>34</v>
      </c>
      <c r="B29">
        <v>17.7</v>
      </c>
      <c r="C29">
        <v>18.100000000000001</v>
      </c>
      <c r="D29">
        <v>19.3</v>
      </c>
      <c r="E29">
        <v>19.8</v>
      </c>
      <c r="F29">
        <v>20</v>
      </c>
      <c r="G29">
        <v>21</v>
      </c>
      <c r="H29">
        <v>22.1</v>
      </c>
      <c r="I29">
        <v>22.6</v>
      </c>
      <c r="J29">
        <v>23.4</v>
      </c>
      <c r="K29">
        <v>24.2</v>
      </c>
    </row>
    <row r="30" spans="1:11">
      <c r="A30" t="s">
        <v>35</v>
      </c>
      <c r="B30">
        <v>11.9</v>
      </c>
      <c r="C30">
        <v>12.4</v>
      </c>
      <c r="D30">
        <v>13.3</v>
      </c>
      <c r="E30">
        <v>13.9</v>
      </c>
      <c r="F30">
        <v>14.9</v>
      </c>
      <c r="G30">
        <v>16.2</v>
      </c>
      <c r="H30">
        <v>17.600000000000001</v>
      </c>
      <c r="I30">
        <v>18.899999999999999</v>
      </c>
      <c r="J30">
        <v>19.5</v>
      </c>
      <c r="K30">
        <v>19.600000000000001</v>
      </c>
    </row>
    <row r="31" spans="1:11">
      <c r="A31" t="s">
        <v>36</v>
      </c>
      <c r="B31">
        <v>30.2</v>
      </c>
      <c r="C31">
        <v>30.8</v>
      </c>
      <c r="D31">
        <v>32.200000000000003</v>
      </c>
      <c r="E31">
        <v>32.799999999999997</v>
      </c>
      <c r="F31">
        <v>31.9</v>
      </c>
      <c r="G31">
        <v>32.1</v>
      </c>
      <c r="H31">
        <v>33</v>
      </c>
      <c r="I31">
        <v>33.9</v>
      </c>
      <c r="J31">
        <v>34.4</v>
      </c>
      <c r="K31">
        <v>35.299999999999997</v>
      </c>
    </row>
    <row r="32" spans="1:11">
      <c r="A32" t="s">
        <v>37</v>
      </c>
      <c r="B32">
        <v>17.5</v>
      </c>
      <c r="C32">
        <v>17.3</v>
      </c>
      <c r="D32">
        <v>17.899999999999999</v>
      </c>
      <c r="E32">
        <v>18.899999999999999</v>
      </c>
      <c r="F32">
        <v>19.100000000000001</v>
      </c>
      <c r="G32">
        <v>19.2</v>
      </c>
      <c r="H32">
        <v>19.8</v>
      </c>
      <c r="I32">
        <v>20.6</v>
      </c>
      <c r="J32">
        <v>29.9</v>
      </c>
      <c r="K32">
        <v>30.6</v>
      </c>
    </row>
    <row r="33" spans="1:11">
      <c r="A33" t="s">
        <v>38</v>
      </c>
      <c r="B33">
        <v>17.899999999999999</v>
      </c>
      <c r="C33">
        <v>18.7</v>
      </c>
      <c r="D33">
        <v>19.600000000000001</v>
      </c>
      <c r="E33">
        <v>21.2</v>
      </c>
      <c r="F33">
        <v>22.5</v>
      </c>
      <c r="G33">
        <v>23.3</v>
      </c>
      <c r="H33">
        <v>24.5</v>
      </c>
      <c r="I33">
        <v>25.8</v>
      </c>
      <c r="J33">
        <v>27</v>
      </c>
      <c r="K33">
        <v>27.7</v>
      </c>
    </row>
    <row r="34" spans="1:11">
      <c r="A34" t="s">
        <v>56</v>
      </c>
      <c r="B34">
        <v>13.4</v>
      </c>
      <c r="C34">
        <v>13.6</v>
      </c>
      <c r="D34">
        <v>14.2</v>
      </c>
      <c r="E34">
        <v>14.6</v>
      </c>
      <c r="F34">
        <v>15.5</v>
      </c>
      <c r="G34">
        <v>17.2</v>
      </c>
      <c r="H34">
        <v>18.5</v>
      </c>
      <c r="I34">
        <v>19.3</v>
      </c>
      <c r="J34">
        <v>21.7</v>
      </c>
      <c r="K34">
        <v>22.9</v>
      </c>
    </row>
    <row r="35" spans="1:11">
      <c r="A35" t="s">
        <v>39</v>
      </c>
      <c r="B35">
        <v>11.7</v>
      </c>
      <c r="C35">
        <v>12</v>
      </c>
      <c r="D35">
        <v>12.8</v>
      </c>
      <c r="E35">
        <v>13.2</v>
      </c>
      <c r="F35">
        <v>13.6</v>
      </c>
      <c r="G35">
        <v>14.6</v>
      </c>
      <c r="H35">
        <v>15.3</v>
      </c>
      <c r="I35">
        <v>15.6</v>
      </c>
      <c r="J35">
        <v>15.9</v>
      </c>
      <c r="K35">
        <v>17.2</v>
      </c>
    </row>
    <row r="36" spans="1:11">
      <c r="A36" t="s">
        <v>40</v>
      </c>
      <c r="B36">
        <v>21.4</v>
      </c>
      <c r="C36">
        <v>22.2</v>
      </c>
      <c r="D36">
        <v>22.6</v>
      </c>
      <c r="E36">
        <v>23.3</v>
      </c>
      <c r="F36">
        <v>23.7</v>
      </c>
      <c r="G36">
        <v>25.1</v>
      </c>
      <c r="H36">
        <v>26.4</v>
      </c>
      <c r="I36">
        <v>27.9</v>
      </c>
      <c r="J36">
        <v>28.6</v>
      </c>
      <c r="K36">
        <v>30.2</v>
      </c>
    </row>
    <row r="37" spans="1:11">
      <c r="A37" s="635" t="s">
        <v>41</v>
      </c>
      <c r="B37" s="635">
        <v>14.5</v>
      </c>
      <c r="C37" s="635">
        <v>14.4</v>
      </c>
      <c r="D37" s="635">
        <v>14.8</v>
      </c>
      <c r="E37" s="635">
        <v>15.8</v>
      </c>
      <c r="F37" s="635">
        <v>17.3</v>
      </c>
      <c r="G37" s="635">
        <v>18.600000000000001</v>
      </c>
      <c r="H37" s="635">
        <v>19</v>
      </c>
      <c r="I37" s="635">
        <v>19.899999999999999</v>
      </c>
      <c r="J37" s="635">
        <v>20.399999999999999</v>
      </c>
      <c r="K37" s="635">
        <v>21.1</v>
      </c>
    </row>
    <row r="38" spans="1:11">
      <c r="A38" t="s">
        <v>42</v>
      </c>
      <c r="B38">
        <v>35.1</v>
      </c>
      <c r="C38">
        <v>36.4</v>
      </c>
      <c r="D38">
        <v>36.6</v>
      </c>
      <c r="E38">
        <v>37.299999999999997</v>
      </c>
      <c r="F38">
        <v>38.1</v>
      </c>
      <c r="G38">
        <v>39.299999999999997</v>
      </c>
      <c r="H38">
        <v>39.700000000000003</v>
      </c>
      <c r="I38">
        <v>40.5</v>
      </c>
      <c r="J38">
        <v>41.8</v>
      </c>
      <c r="K38">
        <v>42.7</v>
      </c>
    </row>
    <row r="39" spans="1:11">
      <c r="A39" t="s">
        <v>43</v>
      </c>
      <c r="B39">
        <v>30.5</v>
      </c>
      <c r="C39">
        <v>31.3</v>
      </c>
      <c r="D39">
        <v>32</v>
      </c>
      <c r="E39">
        <v>33.1</v>
      </c>
      <c r="F39">
        <v>33.9</v>
      </c>
      <c r="G39">
        <v>34.799999999999997</v>
      </c>
      <c r="H39">
        <v>35.700000000000003</v>
      </c>
      <c r="I39">
        <v>37</v>
      </c>
      <c r="J39">
        <v>38.700000000000003</v>
      </c>
      <c r="K39">
        <v>39.799999999999997</v>
      </c>
    </row>
    <row r="40" spans="1:11">
      <c r="A40" t="s">
        <v>60</v>
      </c>
      <c r="B40">
        <v>30.8</v>
      </c>
      <c r="C40">
        <v>32</v>
      </c>
      <c r="D40">
        <v>32</v>
      </c>
      <c r="E40">
        <v>33.4</v>
      </c>
      <c r="F40">
        <v>35.1</v>
      </c>
      <c r="G40">
        <v>36.9</v>
      </c>
      <c r="H40">
        <v>38.6</v>
      </c>
      <c r="I40">
        <v>39.6</v>
      </c>
      <c r="J40">
        <v>40.6</v>
      </c>
      <c r="K40">
        <v>41.6</v>
      </c>
    </row>
    <row r="41" spans="1:11">
      <c r="A41" s="252" t="s">
        <v>64</v>
      </c>
      <c r="B41" s="670">
        <f>AVERAGE(B13:B40)</f>
        <v>23.207142857142852</v>
      </c>
      <c r="C41" s="670">
        <f t="shared" ref="C41:K41" si="0">AVERAGE(C13:C40)</f>
        <v>23.774999999999999</v>
      </c>
      <c r="D41" s="670">
        <f t="shared" si="0"/>
        <v>24.607142857142858</v>
      </c>
      <c r="E41" s="670">
        <f t="shared" si="0"/>
        <v>25.660714285714285</v>
      </c>
      <c r="F41" s="670">
        <f t="shared" si="0"/>
        <v>26.485714285714288</v>
      </c>
      <c r="G41" s="670">
        <f t="shared" si="0"/>
        <v>27.396428571428572</v>
      </c>
      <c r="H41" s="670">
        <f t="shared" si="0"/>
        <v>28.375</v>
      </c>
      <c r="I41" s="670">
        <f t="shared" si="0"/>
        <v>29.346428571428568</v>
      </c>
      <c r="J41" s="670">
        <f t="shared" si="0"/>
        <v>30.585714285714285</v>
      </c>
      <c r="K41" s="670">
        <f t="shared" si="0"/>
        <v>31.271428571428579</v>
      </c>
    </row>
    <row r="42" spans="1:11">
      <c r="A42" s="252" t="s">
        <v>3323</v>
      </c>
      <c r="B42" s="670">
        <f>STDEV(B13:B40)</f>
        <v>7.5946827681744935</v>
      </c>
      <c r="C42" s="670">
        <f t="shared" ref="C42:K42" si="1">STDEV(C13:C40)</f>
        <v>7.727709880682637</v>
      </c>
      <c r="D42" s="670">
        <f t="shared" si="1"/>
        <v>7.7591011588747154</v>
      </c>
      <c r="E42" s="670">
        <f t="shared" si="1"/>
        <v>8.0775105848694011</v>
      </c>
      <c r="F42" s="670">
        <f t="shared" si="1"/>
        <v>8.1175034606621672</v>
      </c>
      <c r="G42" s="670">
        <f t="shared" si="1"/>
        <v>8.1979438317655653</v>
      </c>
      <c r="H42" s="670">
        <f t="shared" si="1"/>
        <v>8.3181472741274511</v>
      </c>
      <c r="I42" s="670">
        <f t="shared" si="1"/>
        <v>8.3172503532810413</v>
      </c>
      <c r="J42" s="670">
        <f t="shared" si="1"/>
        <v>8.3878975552176058</v>
      </c>
      <c r="K42" s="670">
        <f t="shared" si="1"/>
        <v>8.1157760014566485</v>
      </c>
    </row>
    <row r="43" spans="1:11">
      <c r="A43" s="671" t="s">
        <v>3324</v>
      </c>
      <c r="B43" s="672">
        <f>(B37-B41)/B42</f>
        <v>-1.1464788093098661</v>
      </c>
      <c r="C43" s="672">
        <f t="shared" ref="C43:K43" si="2">(C37-C41)/C42</f>
        <v>-1.2131666618897248</v>
      </c>
      <c r="D43" s="672">
        <f t="shared" si="2"/>
        <v>-1.2639534730032009</v>
      </c>
      <c r="E43" s="672">
        <f t="shared" si="2"/>
        <v>-1.2207615430656491</v>
      </c>
      <c r="F43" s="672">
        <f t="shared" si="2"/>
        <v>-1.1315935164338056</v>
      </c>
      <c r="G43" s="672">
        <f t="shared" si="2"/>
        <v>-1.0730042498393297</v>
      </c>
      <c r="H43" s="672">
        <f t="shared" si="2"/>
        <v>-1.1270538607989975</v>
      </c>
      <c r="I43" s="672">
        <f t="shared" si="2"/>
        <v>-1.1357634037915045</v>
      </c>
      <c r="J43" s="672">
        <f t="shared" si="2"/>
        <v>-1.2143346075296744</v>
      </c>
      <c r="K43" s="672">
        <f t="shared" si="2"/>
        <v>-1.2532909446494056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3"/>
  <sheetViews>
    <sheetView workbookViewId="0">
      <selection activeCell="A34" sqref="A34:A36"/>
    </sheetView>
  </sheetViews>
  <sheetFormatPr defaultRowHeight="16.5"/>
  <cols>
    <col min="1" max="1" width="33.140625" customWidth="1"/>
    <col min="2" max="11" width="14.28515625" customWidth="1"/>
  </cols>
  <sheetData>
    <row r="1" spans="1:11">
      <c r="A1" t="s">
        <v>885</v>
      </c>
    </row>
    <row r="2" spans="1:11">
      <c r="A2" t="s">
        <v>882</v>
      </c>
    </row>
    <row r="3" spans="1:11">
      <c r="A3" t="s">
        <v>886</v>
      </c>
    </row>
    <row r="5" spans="1:11">
      <c r="A5" s="252" t="s">
        <v>3327</v>
      </c>
      <c r="B5" s="252">
        <v>2006</v>
      </c>
      <c r="C5" s="252">
        <v>2007</v>
      </c>
      <c r="D5" s="252">
        <v>2008</v>
      </c>
      <c r="E5" s="252">
        <v>2009</v>
      </c>
      <c r="F5" s="252">
        <v>2010</v>
      </c>
      <c r="G5" s="252">
        <v>2011</v>
      </c>
      <c r="H5" s="252">
        <v>2012</v>
      </c>
      <c r="I5" s="252">
        <v>2013</v>
      </c>
      <c r="J5" s="252">
        <v>2014</v>
      </c>
      <c r="K5" s="252">
        <v>2015</v>
      </c>
    </row>
    <row r="6" spans="1:11">
      <c r="A6" t="s">
        <v>37</v>
      </c>
      <c r="B6" s="15">
        <f>B41/B$69</f>
        <v>1.0780635244677557</v>
      </c>
      <c r="C6" s="15">
        <f t="shared" ref="C6:K6" si="0">C41/C$69</f>
        <v>1.0384573835021849</v>
      </c>
      <c r="D6" s="15">
        <f t="shared" si="0"/>
        <v>0.97378536806560023</v>
      </c>
      <c r="E6" s="15">
        <f t="shared" si="0"/>
        <v>0.98699664381969965</v>
      </c>
      <c r="F6" s="15">
        <f t="shared" si="0"/>
        <v>1.059794102257507</v>
      </c>
      <c r="G6" s="15">
        <f t="shared" si="0"/>
        <v>1.0706390423121142</v>
      </c>
      <c r="H6" s="15">
        <f t="shared" si="0"/>
        <v>1.0493034561802241</v>
      </c>
      <c r="I6" s="15">
        <f t="shared" si="0"/>
        <v>1.0460381404391736</v>
      </c>
      <c r="J6" s="15">
        <f t="shared" si="0"/>
        <v>1.0522241873838032</v>
      </c>
      <c r="K6" s="15">
        <f t="shared" si="0"/>
        <v>1.0477739727624167</v>
      </c>
    </row>
    <row r="7" spans="1:11">
      <c r="A7" t="s">
        <v>21</v>
      </c>
      <c r="B7" s="15">
        <f t="shared" ref="B7:K7" si="1">B42/B$69</f>
        <v>1.4287609883782488</v>
      </c>
      <c r="C7" s="15">
        <f t="shared" si="1"/>
        <v>1.4120796442550787</v>
      </c>
      <c r="D7" s="15">
        <f t="shared" si="1"/>
        <v>1.5062185160835</v>
      </c>
      <c r="E7" s="15">
        <f t="shared" si="1"/>
        <v>1.4845187651513121</v>
      </c>
      <c r="F7" s="15">
        <f t="shared" si="1"/>
        <v>1.409489895749636</v>
      </c>
      <c r="G7" s="15">
        <f t="shared" si="1"/>
        <v>1.4166820587030764</v>
      </c>
      <c r="H7" s="15">
        <f t="shared" si="1"/>
        <v>1.3523146588968922</v>
      </c>
      <c r="I7" s="15">
        <f t="shared" si="1"/>
        <v>1.3964401360624992</v>
      </c>
      <c r="J7" s="15">
        <f t="shared" si="1"/>
        <v>1.4021379023383627</v>
      </c>
      <c r="K7" s="15">
        <f t="shared" si="1"/>
        <v>1.2624775344346655</v>
      </c>
    </row>
    <row r="8" spans="1:11">
      <c r="A8" t="s">
        <v>22</v>
      </c>
      <c r="B8" s="15">
        <f t="shared" ref="B8:K8" si="2">B43/B$69</f>
        <v>0.34264170948668898</v>
      </c>
      <c r="C8" s="15">
        <f t="shared" si="2"/>
        <v>0.30961553394116281</v>
      </c>
      <c r="D8" s="15">
        <f t="shared" si="2"/>
        <v>0.32157314700361428</v>
      </c>
      <c r="E8" s="15">
        <f t="shared" si="2"/>
        <v>0.298875137712175</v>
      </c>
      <c r="F8" s="15">
        <f t="shared" si="2"/>
        <v>0.33042221255759813</v>
      </c>
      <c r="G8" s="15">
        <f t="shared" si="2"/>
        <v>0.31267925495639826</v>
      </c>
      <c r="H8" s="15">
        <f t="shared" si="2"/>
        <v>0.42687324790072312</v>
      </c>
      <c r="I8" s="15">
        <f t="shared" si="2"/>
        <v>0.3193179036739483</v>
      </c>
      <c r="J8" s="15">
        <f t="shared" si="2"/>
        <v>0.35477382425914261</v>
      </c>
      <c r="K8" s="15">
        <f t="shared" si="2"/>
        <v>0.39572643092386489</v>
      </c>
    </row>
    <row r="9" spans="1:11">
      <c r="A9" t="s">
        <v>69</v>
      </c>
      <c r="B9" s="15">
        <f t="shared" ref="B9:K9" si="3">B44/B$69</f>
        <v>0.59367528492473565</v>
      </c>
      <c r="C9" s="15">
        <f t="shared" si="3"/>
        <v>0.60460232822977089</v>
      </c>
      <c r="D9" s="15">
        <f t="shared" si="3"/>
        <v>0.58780894868904787</v>
      </c>
      <c r="E9" s="15">
        <f t="shared" si="3"/>
        <v>0.65054528674318168</v>
      </c>
      <c r="F9" s="15">
        <f t="shared" si="3"/>
        <v>0.83473301574848402</v>
      </c>
      <c r="G9" s="15">
        <f t="shared" si="3"/>
        <v>0.87266420624844532</v>
      </c>
      <c r="H9" s="15">
        <f t="shared" si="3"/>
        <v>0.99633012522419084</v>
      </c>
      <c r="I9" s="15">
        <f t="shared" si="3"/>
        <v>0.91740599906831743</v>
      </c>
      <c r="J9" s="15">
        <f t="shared" si="3"/>
        <v>1.0282994315866656</v>
      </c>
      <c r="K9" s="15">
        <f t="shared" si="3"/>
        <v>1.1906297717413834</v>
      </c>
    </row>
    <row r="10" spans="1:11">
      <c r="A10" t="s">
        <v>30</v>
      </c>
      <c r="B10" s="15">
        <f t="shared" ref="B10:K10" si="4">B45/B$69</f>
        <v>1.4137452647519888</v>
      </c>
      <c r="C10" s="15">
        <f t="shared" si="4"/>
        <v>1.5018505380629503</v>
      </c>
      <c r="D10" s="15">
        <f t="shared" si="4"/>
        <v>1.6799374161252474</v>
      </c>
      <c r="E10" s="15">
        <f t="shared" si="4"/>
        <v>1.8865894530735137</v>
      </c>
      <c r="F10" s="15">
        <f t="shared" si="4"/>
        <v>2.2486224783379578</v>
      </c>
      <c r="G10" s="15">
        <f t="shared" si="4"/>
        <v>2.4059356831741705</v>
      </c>
      <c r="H10" s="15">
        <f t="shared" si="4"/>
        <v>3.5852271416789976</v>
      </c>
      <c r="I10" s="15">
        <f t="shared" si="4"/>
        <v>3.1571179698622447</v>
      </c>
      <c r="J10" s="15">
        <f t="shared" si="4"/>
        <v>3.0990113570600668</v>
      </c>
      <c r="K10" s="15">
        <f t="shared" si="4"/>
        <v>5.081273828455716</v>
      </c>
    </row>
    <row r="11" spans="1:11">
      <c r="A11" t="s">
        <v>23</v>
      </c>
      <c r="B11" s="15">
        <f t="shared" ref="B11:K11" si="5">B46/B$69</f>
        <v>0.58560975666353121</v>
      </c>
      <c r="C11" s="15">
        <f t="shared" si="5"/>
        <v>0.56662599661180846</v>
      </c>
      <c r="D11" s="15">
        <f t="shared" si="5"/>
        <v>0.57833412099815962</v>
      </c>
      <c r="E11" s="15">
        <f t="shared" si="5"/>
        <v>0.61962342903139223</v>
      </c>
      <c r="F11" s="15">
        <f t="shared" si="5"/>
        <v>0.68925217565209496</v>
      </c>
      <c r="G11" s="15">
        <f t="shared" si="5"/>
        <v>0.68045834261458937</v>
      </c>
      <c r="H11" s="15">
        <f t="shared" si="5"/>
        <v>0.70597724223875269</v>
      </c>
      <c r="I11" s="15">
        <f t="shared" si="5"/>
        <v>0.74111857411641091</v>
      </c>
      <c r="J11" s="15">
        <f t="shared" si="5"/>
        <v>0.73378082870626105</v>
      </c>
      <c r="K11" s="15">
        <f t="shared" si="5"/>
        <v>0.69693954352329135</v>
      </c>
    </row>
    <row r="12" spans="1:11">
      <c r="A12" t="s">
        <v>24</v>
      </c>
      <c r="B12" s="15">
        <f t="shared" ref="B12:K12" si="6">B47/B$69</f>
        <v>1.3505884874542418</v>
      </c>
      <c r="C12" s="15">
        <f t="shared" si="6"/>
        <v>1.3157316172795133</v>
      </c>
      <c r="D12" s="15">
        <f t="shared" si="6"/>
        <v>1.1697805412406386</v>
      </c>
      <c r="E12" s="15">
        <f t="shared" si="6"/>
        <v>1.1682283944704714</v>
      </c>
      <c r="F12" s="15">
        <f t="shared" si="6"/>
        <v>1.2042589489768554</v>
      </c>
      <c r="G12" s="15">
        <f t="shared" si="6"/>
        <v>1.2295694213011448</v>
      </c>
      <c r="H12" s="15">
        <f t="shared" si="6"/>
        <v>1.2844799610145063</v>
      </c>
      <c r="I12" s="15">
        <f t="shared" si="6"/>
        <v>1.3040703960537736</v>
      </c>
      <c r="J12" s="15">
        <f t="shared" si="6"/>
        <v>1.3903961247583618</v>
      </c>
      <c r="K12" s="15">
        <f t="shared" si="6"/>
        <v>1.4143556733119536</v>
      </c>
    </row>
    <row r="13" spans="1:11">
      <c r="A13" t="s">
        <v>26</v>
      </c>
      <c r="B13" s="15">
        <f t="shared" ref="B13:K13" si="7">B48/B$69</f>
        <v>0.63164214445078803</v>
      </c>
      <c r="C13" s="15">
        <f t="shared" si="7"/>
        <v>0.73012156907799231</v>
      </c>
      <c r="D13" s="15">
        <f t="shared" si="7"/>
        <v>0.70302365632634356</v>
      </c>
      <c r="E13" s="15">
        <f t="shared" si="7"/>
        <v>0.70790629429216489</v>
      </c>
      <c r="F13" s="15">
        <f t="shared" si="7"/>
        <v>0.93773310174925939</v>
      </c>
      <c r="G13" s="15">
        <f t="shared" si="7"/>
        <v>0.86528676578161567</v>
      </c>
      <c r="H13" s="15">
        <f t="shared" si="7"/>
        <v>1.1592350343170299</v>
      </c>
      <c r="I13" s="15">
        <f t="shared" si="7"/>
        <v>1.2254070164899422</v>
      </c>
      <c r="J13" s="15">
        <f t="shared" si="7"/>
        <v>1.388251420206964</v>
      </c>
      <c r="K13" s="15">
        <f t="shared" si="7"/>
        <v>1.6634940515638259</v>
      </c>
    </row>
    <row r="14" spans="1:11">
      <c r="A14" t="s">
        <v>42</v>
      </c>
      <c r="B14" s="15">
        <f t="shared" ref="B14:K14" si="8">B49/B$69</f>
        <v>0.71558487964366224</v>
      </c>
      <c r="C14" s="15">
        <f t="shared" si="8"/>
        <v>0.76594965595485254</v>
      </c>
      <c r="D14" s="15">
        <f t="shared" si="8"/>
        <v>0.758311544136689</v>
      </c>
      <c r="E14" s="15">
        <f t="shared" si="8"/>
        <v>0.73061213171968786</v>
      </c>
      <c r="F14" s="15">
        <f t="shared" si="8"/>
        <v>0.78671546626136901</v>
      </c>
      <c r="G14" s="15">
        <f t="shared" si="8"/>
        <v>0.79948771213229919</v>
      </c>
      <c r="H14" s="15">
        <f t="shared" si="8"/>
        <v>0.82040110487880546</v>
      </c>
      <c r="I14" s="15">
        <f t="shared" si="8"/>
        <v>0.8503481729787814</v>
      </c>
      <c r="J14" s="15">
        <f t="shared" si="8"/>
        <v>0.94950965661972797</v>
      </c>
      <c r="K14" s="15">
        <f t="shared" si="8"/>
        <v>0.94806053060984707</v>
      </c>
    </row>
    <row r="15" spans="1:11">
      <c r="A15" t="s">
        <v>28</v>
      </c>
      <c r="B15" s="15">
        <f t="shared" ref="B15:K15" si="9">B50/B$69</f>
        <v>0.8083782407003216</v>
      </c>
      <c r="C15" s="15">
        <f t="shared" si="9"/>
        <v>0.77581700480810112</v>
      </c>
      <c r="D15" s="15">
        <f t="shared" si="9"/>
        <v>0.78458585801083847</v>
      </c>
      <c r="E15" s="15">
        <f t="shared" si="9"/>
        <v>0.76485576161773872</v>
      </c>
      <c r="F15" s="15">
        <f t="shared" si="9"/>
        <v>0.75197335395753173</v>
      </c>
      <c r="G15" s="15">
        <f t="shared" si="9"/>
        <v>0.75259043115413715</v>
      </c>
      <c r="H15" s="15">
        <f t="shared" si="9"/>
        <v>0.7224064914389311</v>
      </c>
      <c r="I15" s="15">
        <f t="shared" si="9"/>
        <v>0.73775225322498461</v>
      </c>
      <c r="J15" s="15">
        <f t="shared" si="9"/>
        <v>0.71321034099302516</v>
      </c>
      <c r="K15" s="15">
        <f t="shared" si="9"/>
        <v>0.73095150778447249</v>
      </c>
    </row>
    <row r="16" spans="1:11">
      <c r="A16" t="s">
        <v>25</v>
      </c>
      <c r="B16" s="15">
        <f t="shared" ref="B16:K16" si="10">B51/B$69</f>
        <v>0.89386337366163637</v>
      </c>
      <c r="C16" s="15">
        <f t="shared" si="10"/>
        <v>0.88999551013633937</v>
      </c>
      <c r="D16" s="15">
        <f t="shared" si="10"/>
        <v>0.85322612645968665</v>
      </c>
      <c r="E16" s="15">
        <f t="shared" si="10"/>
        <v>0.82550699644923275</v>
      </c>
      <c r="F16" s="15">
        <f t="shared" si="10"/>
        <v>0.82683685980305655</v>
      </c>
      <c r="G16" s="15">
        <f t="shared" si="10"/>
        <v>0.82146157767404626</v>
      </c>
      <c r="H16" s="15">
        <f t="shared" si="10"/>
        <v>0.79266769811441362</v>
      </c>
      <c r="I16" s="15">
        <f t="shared" si="10"/>
        <v>0.82265268083813436</v>
      </c>
      <c r="J16" s="15">
        <f t="shared" si="10"/>
        <v>0.82770322385512463</v>
      </c>
      <c r="K16" s="15">
        <f t="shared" si="10"/>
        <v>0.83587386104751871</v>
      </c>
    </row>
    <row r="17" spans="1:11">
      <c r="A17" t="s">
        <v>48</v>
      </c>
      <c r="B17" s="15">
        <f t="shared" ref="B17:K17" si="11">B52/B$69</f>
        <v>1.2137728041332014</v>
      </c>
      <c r="C17" s="15">
        <f t="shared" si="11"/>
        <v>1.1364181344348838</v>
      </c>
      <c r="D17" s="15">
        <f t="shared" si="11"/>
        <v>0</v>
      </c>
      <c r="E17" s="15">
        <f t="shared" si="11"/>
        <v>0</v>
      </c>
      <c r="F17" s="15">
        <f t="shared" si="11"/>
        <v>0</v>
      </c>
      <c r="G17" s="15">
        <f t="shared" si="11"/>
        <v>1.0420181185533601</v>
      </c>
      <c r="H17" s="15">
        <f t="shared" si="11"/>
        <v>1.1599815941849185</v>
      </c>
      <c r="I17" s="15">
        <f t="shared" si="11"/>
        <v>0.94906877770513653</v>
      </c>
      <c r="J17" s="15">
        <f t="shared" si="11"/>
        <v>0.94703888220394128</v>
      </c>
      <c r="K17" s="15">
        <f t="shared" si="11"/>
        <v>0.88994976610540544</v>
      </c>
    </row>
    <row r="18" spans="1:11">
      <c r="A18" t="s">
        <v>34</v>
      </c>
      <c r="B18" s="15">
        <f t="shared" ref="B18:K18" si="12">B53/B$69</f>
        <v>0.69054779330025129</v>
      </c>
      <c r="C18" s="15">
        <f t="shared" si="12"/>
        <v>0.73143325264126458</v>
      </c>
      <c r="D18" s="15">
        <f t="shared" si="12"/>
        <v>0.6808978935183555</v>
      </c>
      <c r="E18" s="15">
        <f t="shared" si="12"/>
        <v>0.60857254675494543</v>
      </c>
      <c r="F18" s="15">
        <f t="shared" si="12"/>
        <v>0.58224204802515989</v>
      </c>
      <c r="G18" s="15">
        <f t="shared" si="12"/>
        <v>0.56902267294225106</v>
      </c>
      <c r="H18" s="15">
        <f t="shared" si="12"/>
        <v>0.64595186381898384</v>
      </c>
      <c r="I18" s="15">
        <f t="shared" si="12"/>
        <v>0.56370305379554819</v>
      </c>
      <c r="J18" s="15">
        <f t="shared" si="12"/>
        <v>0.5628330775554351</v>
      </c>
      <c r="K18" s="15">
        <f t="shared" si="12"/>
        <v>0.68782606315133499</v>
      </c>
    </row>
    <row r="19" spans="1:11">
      <c r="A19" t="s">
        <v>50</v>
      </c>
      <c r="B19" s="15">
        <f t="shared" ref="B19:K19" si="13">B54/B$69</f>
        <v>1.3519461900201162</v>
      </c>
      <c r="C19" s="15">
        <f t="shared" si="13"/>
        <v>1.4213673922131702</v>
      </c>
      <c r="D19" s="15">
        <f t="shared" si="13"/>
        <v>1.3359857623641063</v>
      </c>
      <c r="E19" s="15">
        <f t="shared" si="13"/>
        <v>1.4923636544268035</v>
      </c>
      <c r="F19" s="15">
        <f t="shared" si="13"/>
        <v>1.576786821564955</v>
      </c>
      <c r="G19" s="15">
        <f t="shared" si="13"/>
        <v>1.5303156928650403</v>
      </c>
      <c r="H19" s="15">
        <f t="shared" si="13"/>
        <v>1.4753015873133251</v>
      </c>
      <c r="I19" s="15">
        <f t="shared" si="13"/>
        <v>1.3522290254551397</v>
      </c>
      <c r="J19" s="15">
        <f t="shared" si="13"/>
        <v>1.1373328875230875</v>
      </c>
      <c r="K19" s="15">
        <f t="shared" si="13"/>
        <v>1.1423007290126626</v>
      </c>
    </row>
    <row r="20" spans="1:11">
      <c r="A20" t="s">
        <v>29</v>
      </c>
      <c r="B20" s="15">
        <f t="shared" ref="B20:K20" si="14">B55/B$69</f>
        <v>1.4910429226834465</v>
      </c>
      <c r="C20" s="15">
        <f t="shared" si="14"/>
        <v>1.481367272500653</v>
      </c>
      <c r="D20" s="15">
        <f t="shared" si="14"/>
        <v>1.5207291048060567</v>
      </c>
      <c r="E20" s="15">
        <f t="shared" si="14"/>
        <v>1.4457272040065046</v>
      </c>
      <c r="F20" s="15">
        <f t="shared" si="14"/>
        <v>1.450011219441866</v>
      </c>
      <c r="G20" s="15">
        <f t="shared" si="14"/>
        <v>1.4496972357364788</v>
      </c>
      <c r="H20" s="15">
        <f t="shared" si="14"/>
        <v>1.477352653167822</v>
      </c>
      <c r="I20" s="15">
        <f t="shared" si="14"/>
        <v>1.4975649040399239</v>
      </c>
      <c r="J20" s="15">
        <f t="shared" si="14"/>
        <v>1.5183412637822258</v>
      </c>
      <c r="K20" s="15">
        <f t="shared" si="14"/>
        <v>1.5298858280377103</v>
      </c>
    </row>
    <row r="21" spans="1:11">
      <c r="A21" t="s">
        <v>31</v>
      </c>
      <c r="B21" s="15">
        <f t="shared" ref="B21:K21" si="15">B56/B$69</f>
        <v>0.19429000089917006</v>
      </c>
      <c r="C21" s="15">
        <f t="shared" si="15"/>
        <v>0.13525529286925428</v>
      </c>
      <c r="D21" s="15">
        <f t="shared" si="15"/>
        <v>0.15488689772186817</v>
      </c>
      <c r="E21" s="15">
        <f t="shared" si="15"/>
        <v>0.20147967361401684</v>
      </c>
      <c r="F21" s="15">
        <f t="shared" si="15"/>
        <v>0.26123274388027745</v>
      </c>
      <c r="G21" s="15">
        <f t="shared" si="15"/>
        <v>0.26551004852614946</v>
      </c>
      <c r="H21" s="15">
        <f t="shared" si="15"/>
        <v>0.37842014732870194</v>
      </c>
      <c r="I21" s="15">
        <f t="shared" si="15"/>
        <v>0.39079904693776624</v>
      </c>
      <c r="J21" s="15">
        <f t="shared" si="15"/>
        <v>0.44678791203180163</v>
      </c>
      <c r="K21" s="15">
        <f t="shared" si="15"/>
        <v>0.56537899410227288</v>
      </c>
    </row>
    <row r="22" spans="1:11">
      <c r="A22" t="s">
        <v>32</v>
      </c>
      <c r="B22" s="15">
        <f t="shared" ref="B22:K22" si="16">B57/B$69</f>
        <v>0.24838085442320226</v>
      </c>
      <c r="C22" s="15">
        <f t="shared" si="16"/>
        <v>0.21240846030068802</v>
      </c>
      <c r="D22" s="15">
        <f t="shared" si="16"/>
        <v>0.2755637347261109</v>
      </c>
      <c r="E22" s="15">
        <f t="shared" si="16"/>
        <v>0.25524918590886059</v>
      </c>
      <c r="F22" s="15">
        <f t="shared" si="16"/>
        <v>0.29032391117291134</v>
      </c>
      <c r="G22" s="15">
        <f t="shared" si="16"/>
        <v>0.343938075911775</v>
      </c>
      <c r="H22" s="15">
        <f t="shared" si="16"/>
        <v>0.50753714446944764</v>
      </c>
      <c r="I22" s="15">
        <f t="shared" si="16"/>
        <v>0.35936251596090441</v>
      </c>
      <c r="J22" s="15">
        <f t="shared" si="16"/>
        <v>0.42262094621863922</v>
      </c>
      <c r="K22" s="15">
        <f t="shared" si="16"/>
        <v>0.57924772422822202</v>
      </c>
    </row>
    <row r="23" spans="1:11">
      <c r="A23" t="s">
        <v>33</v>
      </c>
      <c r="B23" s="15">
        <f t="shared" ref="B23:K23" si="17">B58/B$69</f>
        <v>0.36036497742935902</v>
      </c>
      <c r="C23" s="15">
        <f t="shared" si="17"/>
        <v>0.30748139554052406</v>
      </c>
      <c r="D23" s="15">
        <f t="shared" si="17"/>
        <v>0.47483634779267098</v>
      </c>
      <c r="E23" s="15">
        <f t="shared" si="17"/>
        <v>0.62791853886839322</v>
      </c>
      <c r="F23" s="15">
        <f t="shared" si="17"/>
        <v>0.65754307644610654</v>
      </c>
      <c r="G23" s="15">
        <f t="shared" si="17"/>
        <v>0.68818211416845787</v>
      </c>
      <c r="H23" s="15">
        <f t="shared" si="17"/>
        <v>0.92901641904285259</v>
      </c>
      <c r="I23" s="15">
        <f t="shared" si="17"/>
        <v>1.0671666260200425</v>
      </c>
      <c r="J23" s="15">
        <f t="shared" si="17"/>
        <v>1.0675315275748878</v>
      </c>
      <c r="K23" s="15">
        <f t="shared" si="17"/>
        <v>1.1539596712890097</v>
      </c>
    </row>
    <row r="24" spans="1:11">
      <c r="A24" t="s">
        <v>35</v>
      </c>
      <c r="B24" s="15">
        <f t="shared" ref="B24:K24" si="18">B59/B$69</f>
        <v>0.7573481625163081</v>
      </c>
      <c r="C24" s="15">
        <f t="shared" si="18"/>
        <v>0.67138598807660299</v>
      </c>
      <c r="D24" s="15">
        <f t="shared" si="18"/>
        <v>0.67768982282650414</v>
      </c>
      <c r="E24" s="15">
        <f t="shared" si="18"/>
        <v>0.52765586179102164</v>
      </c>
      <c r="F24" s="15">
        <f t="shared" si="18"/>
        <v>0.58911767678168314</v>
      </c>
      <c r="G24" s="15">
        <f t="shared" si="18"/>
        <v>0.52922086135226509</v>
      </c>
      <c r="H24" s="15">
        <f t="shared" si="18"/>
        <v>0.45462342244879544</v>
      </c>
      <c r="I24" s="15">
        <f t="shared" si="18"/>
        <v>0.69560366274171004</v>
      </c>
      <c r="J24" s="15">
        <f t="shared" si="18"/>
        <v>0.73459728616012077</v>
      </c>
      <c r="K24" s="15">
        <f t="shared" si="18"/>
        <v>0.92972716937045097</v>
      </c>
    </row>
    <row r="25" spans="1:11">
      <c r="A25" t="s">
        <v>36</v>
      </c>
      <c r="B25" s="15">
        <f t="shared" ref="B25:K25" si="19">B60/B$69</f>
        <v>1.9624520426716971</v>
      </c>
      <c r="C25" s="15">
        <f t="shared" si="19"/>
        <v>2.0928952214817995</v>
      </c>
      <c r="D25" s="15">
        <f t="shared" si="19"/>
        <v>2.1339188156821818</v>
      </c>
      <c r="E25" s="15">
        <f t="shared" si="19"/>
        <v>2.4353942401698152</v>
      </c>
      <c r="F25" s="15">
        <f t="shared" si="19"/>
        <v>2.2402403475178563</v>
      </c>
      <c r="G25" s="15">
        <f t="shared" si="19"/>
        <v>1.9812745455552032</v>
      </c>
      <c r="H25" s="15">
        <f t="shared" si="19"/>
        <v>1.709995205829058</v>
      </c>
      <c r="I25" s="15">
        <f t="shared" si="19"/>
        <v>1.6174777911789282</v>
      </c>
      <c r="J25" s="15">
        <f t="shared" si="19"/>
        <v>1.5878177079135731</v>
      </c>
      <c r="K25" s="15">
        <f t="shared" si="19"/>
        <v>1.6291951283603605</v>
      </c>
    </row>
    <row r="26" spans="1:11">
      <c r="A26" t="s">
        <v>38</v>
      </c>
      <c r="B26" s="15">
        <f t="shared" ref="B26:K26" si="20">B61/B$69</f>
        <v>0.46400829929141912</v>
      </c>
      <c r="C26" s="15">
        <f t="shared" si="20"/>
        <v>0.46299778753200538</v>
      </c>
      <c r="D26" s="15">
        <f t="shared" si="20"/>
        <v>0.45678137917058292</v>
      </c>
      <c r="E26" s="15">
        <f t="shared" si="20"/>
        <v>0.4824174703561841</v>
      </c>
      <c r="F26" s="15">
        <f t="shared" si="20"/>
        <v>0.46294418944800547</v>
      </c>
      <c r="G26" s="15">
        <f t="shared" si="20"/>
        <v>0.52757252229289275</v>
      </c>
      <c r="H26" s="15">
        <f t="shared" si="20"/>
        <v>0.56356648463964076</v>
      </c>
      <c r="I26" s="15">
        <f t="shared" si="20"/>
        <v>0.57829604130985346</v>
      </c>
      <c r="J26" s="15">
        <f t="shared" si="20"/>
        <v>0.58197109395037272</v>
      </c>
      <c r="K26" s="15">
        <f t="shared" si="20"/>
        <v>0.51713295784462376</v>
      </c>
    </row>
    <row r="27" spans="1:11">
      <c r="A27" t="s">
        <v>56</v>
      </c>
      <c r="B27" s="15">
        <f t="shared" ref="B27:K27" si="21">B62/B$69</f>
        <v>0.73899641210366762</v>
      </c>
      <c r="C27" s="15">
        <f t="shared" si="21"/>
        <v>0.66757881395429197</v>
      </c>
      <c r="D27" s="15">
        <f t="shared" si="21"/>
        <v>0.53485486160259621</v>
      </c>
      <c r="E27" s="15">
        <f t="shared" si="21"/>
        <v>0.59341309135132236</v>
      </c>
      <c r="F27" s="15">
        <f t="shared" si="21"/>
        <v>0.56741478846280757</v>
      </c>
      <c r="G27" s="15">
        <f t="shared" si="21"/>
        <v>0.60654077468552026</v>
      </c>
      <c r="H27" s="15">
        <f>H62/H$69</f>
        <v>0.7176723305725442</v>
      </c>
      <c r="I27" s="15">
        <f t="shared" si="21"/>
        <v>0.83761465188465978</v>
      </c>
      <c r="J27" s="15">
        <f t="shared" si="21"/>
        <v>0.85162331654135837</v>
      </c>
      <c r="K27" s="15">
        <f t="shared" si="21"/>
        <v>0.81489899762544238</v>
      </c>
    </row>
    <row r="28" spans="1:11">
      <c r="A28" t="s">
        <v>39</v>
      </c>
      <c r="B28" s="15">
        <f t="shared" ref="B28:K28" si="22">B63/B$69</f>
        <v>0.2150521460775609</v>
      </c>
      <c r="C28" s="15">
        <f t="shared" si="22"/>
        <v>0.27779859172174354</v>
      </c>
      <c r="D28" s="15">
        <f t="shared" si="22"/>
        <v>0.33733642914381462</v>
      </c>
      <c r="E28" s="15">
        <f t="shared" si="22"/>
        <v>0.33594013363523267</v>
      </c>
      <c r="F28" s="15">
        <f t="shared" si="22"/>
        <v>0.40130396465980961</v>
      </c>
      <c r="G28" s="15">
        <f t="shared" si="22"/>
        <v>0.56501274074620034</v>
      </c>
      <c r="H28" s="15">
        <f t="shared" si="22"/>
        <v>0.5856013773846136</v>
      </c>
      <c r="I28" s="15">
        <f t="shared" si="22"/>
        <v>0.63693055940598442</v>
      </c>
      <c r="J28" s="15">
        <f t="shared" si="22"/>
        <v>0.71676786043787466</v>
      </c>
      <c r="K28" s="15">
        <f t="shared" si="22"/>
        <v>0.72072398894894973</v>
      </c>
    </row>
    <row r="29" spans="1:11">
      <c r="A29" s="635" t="s">
        <v>41</v>
      </c>
      <c r="B29" s="782">
        <f t="shared" ref="B29:K29" si="23">B64/B$69</f>
        <v>0.39617237985921377</v>
      </c>
      <c r="C29" s="782">
        <f t="shared" si="23"/>
        <v>0.37892404470529284</v>
      </c>
      <c r="D29" s="782">
        <f t="shared" si="23"/>
        <v>0.39249094725403544</v>
      </c>
      <c r="E29" s="782">
        <f t="shared" si="23"/>
        <v>0.33373574829143088</v>
      </c>
      <c r="F29" s="782">
        <f t="shared" si="23"/>
        <v>0.32812315940145148</v>
      </c>
      <c r="G29" s="782">
        <f t="shared" si="23"/>
        <v>0.33436711292510496</v>
      </c>
      <c r="H29" s="782">
        <f t="shared" si="23"/>
        <v>0.43176958453705988</v>
      </c>
      <c r="I29" s="782">
        <f t="shared" si="23"/>
        <v>0.43692080018092333</v>
      </c>
      <c r="J29" s="782">
        <f t="shared" si="23"/>
        <v>0.43368214718322146</v>
      </c>
      <c r="K29" s="782">
        <f t="shared" si="23"/>
        <v>0.49639130859559988</v>
      </c>
    </row>
    <row r="30" spans="1:11">
      <c r="A30" t="s">
        <v>40</v>
      </c>
      <c r="B30" s="15">
        <f t="shared" ref="B30:K30" si="24">B65/B$69</f>
        <v>0.89154353935778963</v>
      </c>
      <c r="C30" s="15">
        <f t="shared" si="24"/>
        <v>0.82899629071956515</v>
      </c>
      <c r="D30" s="15">
        <f t="shared" si="24"/>
        <v>0.81946784468225575</v>
      </c>
      <c r="E30" s="15">
        <f t="shared" si="24"/>
        <v>0.90094105962093418</v>
      </c>
      <c r="F30" s="15">
        <f t="shared" si="24"/>
        <v>0.79900679383007134</v>
      </c>
      <c r="G30" s="15">
        <f t="shared" si="24"/>
        <v>0.75867839830618167</v>
      </c>
      <c r="H30" s="15">
        <f t="shared" si="24"/>
        <v>0.89523035732096878</v>
      </c>
      <c r="I30" s="15">
        <f t="shared" si="24"/>
        <v>0.87743367725878041</v>
      </c>
      <c r="J30" s="15">
        <f t="shared" si="24"/>
        <v>0.88497112442467241</v>
      </c>
      <c r="K30" s="15">
        <f t="shared" si="24"/>
        <v>1.1526539795266308</v>
      </c>
    </row>
    <row r="31" spans="1:11">
      <c r="A31" t="s">
        <v>27</v>
      </c>
      <c r="B31" s="15">
        <f t="shared" ref="B31:K31" si="25">B66/B$69</f>
        <v>0.84719345617289421</v>
      </c>
      <c r="C31" s="15">
        <f t="shared" si="25"/>
        <v>0.83685031891722239</v>
      </c>
      <c r="D31" s="15">
        <f t="shared" si="25"/>
        <v>0.83203315681378165</v>
      </c>
      <c r="E31" s="15">
        <f t="shared" si="25"/>
        <v>0.85464849700167311</v>
      </c>
      <c r="F31" s="15">
        <f t="shared" si="25"/>
        <v>0.89187994130824833</v>
      </c>
      <c r="G31" s="15">
        <f t="shared" si="25"/>
        <v>0.99299860750599211</v>
      </c>
      <c r="H31" s="15">
        <f t="shared" si="25"/>
        <v>1.0646823855805547</v>
      </c>
      <c r="I31" s="15">
        <f t="shared" si="25"/>
        <v>1.1097312821862815</v>
      </c>
      <c r="J31" s="15">
        <f t="shared" si="25"/>
        <v>1.1638308771884556</v>
      </c>
      <c r="K31" s="15">
        <f t="shared" si="25"/>
        <v>1.1305189411458356</v>
      </c>
    </row>
    <row r="32" spans="1:11">
      <c r="A32" t="s">
        <v>43</v>
      </c>
      <c r="B32" s="15">
        <f t="shared" ref="B32:K32" si="26">B67/B$69</f>
        <v>1.1492955175994841</v>
      </c>
      <c r="C32" s="15">
        <f t="shared" si="26"/>
        <v>1.3948448421899367</v>
      </c>
      <c r="D32" s="15">
        <f t="shared" si="26"/>
        <v>1.2805083014046921</v>
      </c>
      <c r="E32" s="15">
        <f t="shared" si="26"/>
        <v>1.3961952276075738</v>
      </c>
      <c r="F32" s="15">
        <f t="shared" si="26"/>
        <v>1.3683246610462214</v>
      </c>
      <c r="G32" s="15">
        <f t="shared" si="26"/>
        <v>1.433329357543571</v>
      </c>
      <c r="H32" s="15">
        <f t="shared" si="26"/>
        <v>1.455071436549169</v>
      </c>
      <c r="I32" s="15">
        <f t="shared" si="26"/>
        <v>1.1597094085618687</v>
      </c>
      <c r="J32" s="15">
        <f t="shared" si="26"/>
        <v>1.1471754943270691</v>
      </c>
      <c r="K32" s="15">
        <f t="shared" si="26"/>
        <v>1.1395016164752612</v>
      </c>
    </row>
    <row r="33" spans="1:11">
      <c r="A33" t="s">
        <v>60</v>
      </c>
      <c r="B33" s="15">
        <f t="shared" ref="B33:K33" si="27">B68/B$69</f>
        <v>1.2304978039373082</v>
      </c>
      <c r="C33" s="15">
        <f t="shared" si="27"/>
        <v>1.2469654484033954</v>
      </c>
      <c r="D33" s="15">
        <f t="shared" si="27"/>
        <v>1.2551097947737218</v>
      </c>
      <c r="E33" s="15">
        <f t="shared" si="27"/>
        <v>1.2398184801008427</v>
      </c>
      <c r="F33" s="15">
        <f t="shared" si="27"/>
        <v>1.2346966562080774</v>
      </c>
      <c r="G33" s="15">
        <f t="shared" si="27"/>
        <v>1.2712735736836798</v>
      </c>
      <c r="H33" s="15">
        <f t="shared" si="27"/>
        <v>1.2451040352262648</v>
      </c>
      <c r="I33" s="15">
        <f t="shared" si="27"/>
        <v>1.2194364928484802</v>
      </c>
      <c r="J33" s="15">
        <f t="shared" si="27"/>
        <v>1.1857500405360164</v>
      </c>
      <c r="K33" s="15">
        <f t="shared" si="27"/>
        <v>1.1797046361790355</v>
      </c>
    </row>
    <row r="34" spans="1:11">
      <c r="A34" s="252" t="s">
        <v>64</v>
      </c>
      <c r="B34" s="670">
        <f>AVERAGE(B6:B33)</f>
        <v>0.85876639132356014</v>
      </c>
      <c r="C34" s="670">
        <f t="shared" ref="C34:K34" si="28">AVERAGE(C6:C33)</f>
        <v>0.86413626178793035</v>
      </c>
      <c r="D34" s="670">
        <f t="shared" si="28"/>
        <v>0.82427415490795364</v>
      </c>
      <c r="E34" s="670">
        <f t="shared" si="28"/>
        <v>0.85199031812807591</v>
      </c>
      <c r="F34" s="670">
        <f t="shared" si="28"/>
        <v>0.88503655750881638</v>
      </c>
      <c r="G34" s="670">
        <f t="shared" si="28"/>
        <v>0.93272881961971987</v>
      </c>
      <c r="H34" s="670">
        <f t="shared" si="28"/>
        <v>1.0211462211177924</v>
      </c>
      <c r="I34" s="670">
        <f t="shared" si="28"/>
        <v>0.99523991286714797</v>
      </c>
      <c r="J34" s="670">
        <f t="shared" si="28"/>
        <v>1.0117847051185809</v>
      </c>
      <c r="K34" s="670">
        <f t="shared" si="28"/>
        <v>1.1259483645056345</v>
      </c>
    </row>
    <row r="35" spans="1:11">
      <c r="A35" s="252" t="s">
        <v>3323</v>
      </c>
      <c r="B35" s="670">
        <f>STDEV(B6:B33)</f>
        <v>0.45217920874755285</v>
      </c>
      <c r="C35" s="670">
        <f t="shared" ref="C35:K35" si="29">STDEV(C6:C33)</f>
        <v>0.48096161764199791</v>
      </c>
      <c r="D35" s="670">
        <f t="shared" si="29"/>
        <v>0.50260553461575463</v>
      </c>
      <c r="E35" s="670">
        <f t="shared" si="29"/>
        <v>0.5514260106766341</v>
      </c>
      <c r="F35" s="670">
        <f t="shared" si="29"/>
        <v>0.55199073378503161</v>
      </c>
      <c r="G35" s="670">
        <f t="shared" si="29"/>
        <v>0.51193112470917856</v>
      </c>
      <c r="H35" s="670">
        <f t="shared" si="29"/>
        <v>0.62533692478624348</v>
      </c>
      <c r="I35" s="670">
        <f t="shared" si="29"/>
        <v>0.55086613322448164</v>
      </c>
      <c r="J35" s="670">
        <f t="shared" si="29"/>
        <v>0.53428240214961564</v>
      </c>
      <c r="K35" s="670">
        <f t="shared" si="29"/>
        <v>0.84728890572165028</v>
      </c>
    </row>
    <row r="36" spans="1:11">
      <c r="A36" s="671" t="s">
        <v>3324</v>
      </c>
      <c r="B36" s="672">
        <f>(B29-B34)/B35</f>
        <v>-1.023032467029257</v>
      </c>
      <c r="C36" s="672">
        <f t="shared" ref="C36:K36" si="30">(C29-C34)/C35</f>
        <v>-1.0088377102968817</v>
      </c>
      <c r="D36" s="672">
        <f t="shared" si="30"/>
        <v>-0.85908963971918739</v>
      </c>
      <c r="E36" s="672">
        <f t="shared" si="30"/>
        <v>-0.9398442579825248</v>
      </c>
      <c r="F36" s="672">
        <f t="shared" si="30"/>
        <v>-1.0089180198525767</v>
      </c>
      <c r="G36" s="672">
        <f t="shared" si="30"/>
        <v>-1.1688324421269296</v>
      </c>
      <c r="H36" s="672">
        <f t="shared" si="30"/>
        <v>-0.94249453889548718</v>
      </c>
      <c r="I36" s="672">
        <f t="shared" si="30"/>
        <v>-1.0135295655554593</v>
      </c>
      <c r="J36" s="672">
        <f t="shared" si="30"/>
        <v>-1.0820168427959429</v>
      </c>
      <c r="K36" s="672">
        <f t="shared" si="30"/>
        <v>-0.74302525579964984</v>
      </c>
    </row>
    <row r="37" spans="1:11">
      <c r="A37" s="641" t="s">
        <v>891</v>
      </c>
    </row>
    <row r="40" spans="1:11">
      <c r="A40" s="252" t="s">
        <v>3325</v>
      </c>
      <c r="B40" s="252">
        <v>2006</v>
      </c>
      <c r="C40" s="252">
        <v>2007</v>
      </c>
      <c r="D40" s="252">
        <v>2008</v>
      </c>
      <c r="E40" s="252">
        <v>2009</v>
      </c>
      <c r="F40" s="252">
        <v>2010</v>
      </c>
      <c r="G40" s="252">
        <v>2011</v>
      </c>
      <c r="H40" s="252">
        <v>2012</v>
      </c>
      <c r="I40" s="252">
        <v>2013</v>
      </c>
      <c r="J40" s="252">
        <v>2014</v>
      </c>
      <c r="K40" s="252">
        <v>2015</v>
      </c>
    </row>
    <row r="41" spans="1:11">
      <c r="A41" t="s">
        <v>37</v>
      </c>
      <c r="B41" s="15">
        <f>B75/B115</f>
        <v>11.382307613274428</v>
      </c>
      <c r="C41" s="15">
        <f t="shared" ref="C41:K41" si="31">C75/C115</f>
        <v>10.691974996843035</v>
      </c>
      <c r="D41" s="15">
        <f t="shared" si="31"/>
        <v>9.1845948765503653</v>
      </c>
      <c r="E41" s="15">
        <f t="shared" si="31"/>
        <v>8.6786579736902834</v>
      </c>
      <c r="F41" s="15">
        <f t="shared" si="31"/>
        <v>8.1179574095842106</v>
      </c>
      <c r="G41" s="15">
        <f t="shared" si="31"/>
        <v>6.7489087675809669</v>
      </c>
      <c r="H41" s="15">
        <f t="shared" si="31"/>
        <v>5.3589078360746578</v>
      </c>
      <c r="I41" s="15">
        <f t="shared" si="31"/>
        <v>3.5088309503784694</v>
      </c>
      <c r="J41" s="15">
        <f t="shared" si="31"/>
        <v>1.7531193653083303</v>
      </c>
      <c r="K41" s="15">
        <f t="shared" si="31"/>
        <v>0.34622924490422541</v>
      </c>
    </row>
    <row r="42" spans="1:11">
      <c r="A42" t="s">
        <v>21</v>
      </c>
      <c r="B42" s="15">
        <f t="shared" ref="B42:K42" si="32">B76/B116</f>
        <v>15.085008171105823</v>
      </c>
      <c r="C42" s="15">
        <f t="shared" si="32"/>
        <v>14.538796189217468</v>
      </c>
      <c r="D42" s="15">
        <f t="shared" si="32"/>
        <v>14.206423016261489</v>
      </c>
      <c r="E42" s="15">
        <f t="shared" si="32"/>
        <v>13.053368214519294</v>
      </c>
      <c r="F42" s="15">
        <f t="shared" si="32"/>
        <v>10.796605603448276</v>
      </c>
      <c r="G42" s="15">
        <f t="shared" si="32"/>
        <v>8.9302347373846231</v>
      </c>
      <c r="H42" s="15">
        <f t="shared" si="32"/>
        <v>6.9064192819703054</v>
      </c>
      <c r="I42" s="15">
        <f t="shared" si="32"/>
        <v>4.6842196095351092</v>
      </c>
      <c r="J42" s="15">
        <f t="shared" si="32"/>
        <v>2.336113481228669</v>
      </c>
      <c r="K42" s="15">
        <f t="shared" si="32"/>
        <v>0.41717646631691685</v>
      </c>
    </row>
    <row r="43" spans="1:11">
      <c r="A43" t="s">
        <v>22</v>
      </c>
      <c r="B43" s="15">
        <f t="shared" ref="B43:K43" si="33">B77/B117</f>
        <v>3.6176470588235294</v>
      </c>
      <c r="C43" s="15">
        <f t="shared" si="33"/>
        <v>3.1878068374542532</v>
      </c>
      <c r="D43" s="15">
        <f t="shared" si="33"/>
        <v>3.0330288123682361</v>
      </c>
      <c r="E43" s="15">
        <f t="shared" si="33"/>
        <v>2.6280080213903743</v>
      </c>
      <c r="F43" s="15">
        <f t="shared" si="33"/>
        <v>2.5310137535294652</v>
      </c>
      <c r="G43" s="15">
        <f t="shared" si="33"/>
        <v>1.9710132750798186</v>
      </c>
      <c r="H43" s="15">
        <f t="shared" si="33"/>
        <v>2.1800884955752213</v>
      </c>
      <c r="I43" s="15">
        <f t="shared" si="33"/>
        <v>1.0711201629327902</v>
      </c>
      <c r="J43" s="15">
        <f t="shared" si="33"/>
        <v>0.59109158397091133</v>
      </c>
      <c r="K43" s="15">
        <f t="shared" si="33"/>
        <v>0.13076490438695162</v>
      </c>
    </row>
    <row r="44" spans="1:11">
      <c r="A44" t="s">
        <v>69</v>
      </c>
      <c r="B44" s="15">
        <f t="shared" ref="B44:K44" si="34">B78/B118</f>
        <v>6.2680858428521979</v>
      </c>
      <c r="C44" s="15">
        <f t="shared" si="34"/>
        <v>6.2249959210311632</v>
      </c>
      <c r="D44" s="15">
        <f t="shared" si="34"/>
        <v>5.5441242347319699</v>
      </c>
      <c r="E44" s="15">
        <f t="shared" si="34"/>
        <v>5.7202423892656187</v>
      </c>
      <c r="F44" s="15">
        <f t="shared" si="34"/>
        <v>6.3940033783783781</v>
      </c>
      <c r="G44" s="15">
        <f t="shared" si="34"/>
        <v>5.5009493208704541</v>
      </c>
      <c r="H44" s="15">
        <f t="shared" si="34"/>
        <v>5.0883672248803826</v>
      </c>
      <c r="I44" s="15">
        <f t="shared" si="34"/>
        <v>3.077347220094961</v>
      </c>
      <c r="J44" s="15">
        <f t="shared" si="34"/>
        <v>1.7132581330717671</v>
      </c>
      <c r="K44" s="15">
        <f t="shared" si="34"/>
        <v>0.39343489869640336</v>
      </c>
    </row>
    <row r="45" spans="1:11">
      <c r="A45" t="s">
        <v>30</v>
      </c>
      <c r="B45" s="15">
        <f t="shared" ref="B45:K45" si="35">B79/B119</f>
        <v>14.926470588235293</v>
      </c>
      <c r="C45" s="15">
        <f t="shared" si="35"/>
        <v>15.4630788485607</v>
      </c>
      <c r="D45" s="15">
        <f t="shared" si="35"/>
        <v>15.844913151364764</v>
      </c>
      <c r="E45" s="15">
        <f t="shared" si="35"/>
        <v>16.588774341351662</v>
      </c>
      <c r="F45" s="15">
        <f t="shared" si="35"/>
        <v>17.224309392265194</v>
      </c>
      <c r="G45" s="15">
        <f t="shared" si="35"/>
        <v>15.166120218579234</v>
      </c>
      <c r="H45" s="15">
        <f t="shared" si="35"/>
        <v>18.310148232611173</v>
      </c>
      <c r="I45" s="15">
        <f t="shared" si="35"/>
        <v>10.590238365493757</v>
      </c>
      <c r="J45" s="15">
        <f t="shared" si="35"/>
        <v>5.163288288288288</v>
      </c>
      <c r="K45" s="15">
        <f t="shared" si="35"/>
        <v>1.6790697674418604</v>
      </c>
    </row>
    <row r="46" spans="1:11">
      <c r="A46" t="s">
        <v>23</v>
      </c>
      <c r="B46" s="15">
        <f t="shared" ref="B46:K46" si="36">B80/B120</f>
        <v>6.1829291506452968</v>
      </c>
      <c r="C46" s="15">
        <f t="shared" si="36"/>
        <v>5.8339909606141047</v>
      </c>
      <c r="D46" s="15">
        <f t="shared" si="36"/>
        <v>5.4547591069330199</v>
      </c>
      <c r="E46" s="15">
        <f t="shared" si="36"/>
        <v>5.4483466045411868</v>
      </c>
      <c r="F46" s="15">
        <f t="shared" si="36"/>
        <v>5.2796291227589984</v>
      </c>
      <c r="G46" s="15">
        <f t="shared" si="36"/>
        <v>4.2893553223388308</v>
      </c>
      <c r="H46" s="15">
        <f t="shared" si="36"/>
        <v>3.6055032061896015</v>
      </c>
      <c r="I46" s="15">
        <f t="shared" si="36"/>
        <v>2.4860085786816843</v>
      </c>
      <c r="J46" s="15">
        <f t="shared" si="36"/>
        <v>1.222558268590455</v>
      </c>
      <c r="K46" s="15">
        <f t="shared" si="36"/>
        <v>0.23029857409206692</v>
      </c>
    </row>
    <row r="47" spans="1:11">
      <c r="A47" t="s">
        <v>24</v>
      </c>
      <c r="B47" s="15">
        <f t="shared" ref="B47:K47" si="37">B81/B121</f>
        <v>14.259654718158497</v>
      </c>
      <c r="C47" s="15">
        <f t="shared" si="37"/>
        <v>13.54679525419235</v>
      </c>
      <c r="D47" s="15">
        <f t="shared" si="37"/>
        <v>11.033191417847739</v>
      </c>
      <c r="E47" s="15">
        <f t="shared" si="37"/>
        <v>10.272228111663813</v>
      </c>
      <c r="F47" s="15">
        <f t="shared" si="37"/>
        <v>9.2245492186456524</v>
      </c>
      <c r="G47" s="15">
        <f t="shared" si="37"/>
        <v>7.7507465353104825</v>
      </c>
      <c r="H47" s="15">
        <f t="shared" si="37"/>
        <v>6.55998003992016</v>
      </c>
      <c r="I47" s="15">
        <f t="shared" si="37"/>
        <v>4.3743744995996794</v>
      </c>
      <c r="J47" s="15">
        <f t="shared" si="37"/>
        <v>2.3165504091139484</v>
      </c>
      <c r="K47" s="15">
        <f t="shared" si="37"/>
        <v>0.46736348633069436</v>
      </c>
    </row>
    <row r="48" spans="1:11">
      <c r="A48" t="s">
        <v>26</v>
      </c>
      <c r="B48" s="15">
        <f t="shared" ref="B48:K48" si="38">B82/B122</f>
        <v>6.6689439225732992</v>
      </c>
      <c r="C48" s="15">
        <f t="shared" si="38"/>
        <v>7.5173441734417343</v>
      </c>
      <c r="D48" s="15">
        <f t="shared" si="38"/>
        <v>6.6308117617491833</v>
      </c>
      <c r="E48" s="15">
        <f t="shared" si="38"/>
        <v>6.2246175243393607</v>
      </c>
      <c r="F48" s="15">
        <f t="shared" si="38"/>
        <v>7.1829776796664211</v>
      </c>
      <c r="G48" s="15">
        <f t="shared" si="38"/>
        <v>5.4544446907559303</v>
      </c>
      <c r="H48" s="15">
        <f t="shared" si="38"/>
        <v>5.920340462680052</v>
      </c>
      <c r="I48" s="15">
        <f t="shared" si="38"/>
        <v>4.1105060131608804</v>
      </c>
      <c r="J48" s="15">
        <f t="shared" si="38"/>
        <v>2.3129770992366412</v>
      </c>
      <c r="K48" s="15">
        <f t="shared" si="38"/>
        <v>0.5496894409937888</v>
      </c>
    </row>
    <row r="49" spans="1:11">
      <c r="A49" t="s">
        <v>42</v>
      </c>
      <c r="B49" s="15">
        <f t="shared" ref="B49:K49" si="39">B83/B123</f>
        <v>7.5552201133354782</v>
      </c>
      <c r="C49" s="15">
        <f t="shared" si="39"/>
        <v>7.8862307692307692</v>
      </c>
      <c r="D49" s="15">
        <f>D83/D123</f>
        <v>7.1522786760928598</v>
      </c>
      <c r="E49" s="15">
        <f t="shared" si="39"/>
        <v>6.42426987196749</v>
      </c>
      <c r="F49" s="15">
        <f t="shared" si="39"/>
        <v>6.0261919130959569</v>
      </c>
      <c r="G49" s="15">
        <f t="shared" si="39"/>
        <v>5.039672024598155</v>
      </c>
      <c r="H49" s="15">
        <f t="shared" si="39"/>
        <v>4.1898784224572498</v>
      </c>
      <c r="I49" s="15">
        <f t="shared" si="39"/>
        <v>2.8524084090213289</v>
      </c>
      <c r="J49" s="15">
        <f t="shared" si="39"/>
        <v>1.5819858415401897</v>
      </c>
      <c r="K49" s="15">
        <f t="shared" si="39"/>
        <v>0.31327966734193413</v>
      </c>
    </row>
    <row r="50" spans="1:11">
      <c r="A50" t="s">
        <v>28</v>
      </c>
      <c r="B50" s="15">
        <f t="shared" ref="B50:K50" si="40">B84/B124</f>
        <v>8.534942139027784</v>
      </c>
      <c r="C50" s="15">
        <f t="shared" si="40"/>
        <v>7.9878251619330092</v>
      </c>
      <c r="D50" s="15">
        <f t="shared" si="40"/>
        <v>7.4000939919799364</v>
      </c>
      <c r="E50" s="15">
        <f t="shared" si="40"/>
        <v>6.7253739876944607</v>
      </c>
      <c r="F50" s="15">
        <f t="shared" si="40"/>
        <v>5.7600694772371712</v>
      </c>
      <c r="G50" s="15">
        <f t="shared" si="40"/>
        <v>4.7440490758163589</v>
      </c>
      <c r="H50" s="15">
        <f t="shared" si="40"/>
        <v>3.6894091837798797</v>
      </c>
      <c r="I50" s="15">
        <f t="shared" si="40"/>
        <v>2.4747165899136809</v>
      </c>
      <c r="J50" s="15">
        <f t="shared" si="40"/>
        <v>1.1882856099723569</v>
      </c>
      <c r="K50" s="15">
        <f t="shared" si="40"/>
        <v>0.24153757888697647</v>
      </c>
    </row>
    <row r="51" spans="1:11">
      <c r="A51" t="s">
        <v>25</v>
      </c>
      <c r="B51" s="15">
        <f t="shared" ref="B51:K51" si="41">B85/B125</f>
        <v>9.4375031269878704</v>
      </c>
      <c r="C51" s="15">
        <f t="shared" si="41"/>
        <v>9.1634090072992205</v>
      </c>
      <c r="D51" s="15">
        <f t="shared" si="41"/>
        <v>8.0474985213503789</v>
      </c>
      <c r="E51" s="15">
        <f t="shared" si="41"/>
        <v>7.2586800795444164</v>
      </c>
      <c r="F51" s="15">
        <f t="shared" si="41"/>
        <v>6.3335193112111119</v>
      </c>
      <c r="G51" s="15">
        <f t="shared" si="41"/>
        <v>5.17818706837246</v>
      </c>
      <c r="H51" s="15">
        <f t="shared" si="41"/>
        <v>4.0482408723706724</v>
      </c>
      <c r="I51" s="15">
        <f t="shared" si="41"/>
        <v>2.7595066339787229</v>
      </c>
      <c r="J51" s="15">
        <f t="shared" si="41"/>
        <v>1.3790431429602499</v>
      </c>
      <c r="K51" s="15">
        <f t="shared" si="41"/>
        <v>0.27620840302289545</v>
      </c>
    </row>
    <row r="52" spans="1:11">
      <c r="A52" t="s">
        <v>48</v>
      </c>
      <c r="B52" s="15">
        <f t="shared" ref="B52:C69" si="42">B86/B126</f>
        <v>12.815140402873361</v>
      </c>
      <c r="C52" s="15">
        <f t="shared" si="42"/>
        <v>11.700580565337393</v>
      </c>
      <c r="D52" s="15"/>
      <c r="E52" s="15"/>
      <c r="F52" s="15"/>
      <c r="G52" s="15">
        <f t="shared" ref="G52:K61" si="43">G86/G126</f>
        <v>6.5684931506849313</v>
      </c>
      <c r="H52" s="15">
        <f t="shared" si="43"/>
        <v>5.9241532258064513</v>
      </c>
      <c r="I52" s="15">
        <f t="shared" si="43"/>
        <v>3.1835568632817846</v>
      </c>
      <c r="J52" s="15">
        <f t="shared" si="43"/>
        <v>1.5778692639823275</v>
      </c>
      <c r="K52" s="15">
        <f t="shared" si="43"/>
        <v>0.29407739028771851</v>
      </c>
    </row>
    <row r="53" spans="1:11">
      <c r="A53" t="s">
        <v>34</v>
      </c>
      <c r="B53" s="15">
        <f t="shared" si="42"/>
        <v>7.290875933207956</v>
      </c>
      <c r="C53" s="15">
        <f t="shared" si="42"/>
        <v>7.530849289862573</v>
      </c>
      <c r="D53" s="15">
        <f t="shared" ref="D53:F69" si="44">D87/D127</f>
        <v>6.4221249459576306</v>
      </c>
      <c r="E53" s="15">
        <f t="shared" si="44"/>
        <v>5.3511762360446573</v>
      </c>
      <c r="F53" s="15">
        <f t="shared" si="44"/>
        <v>4.4599381501265114</v>
      </c>
      <c r="G53" s="15">
        <f t="shared" si="43"/>
        <v>3.5869064685694427</v>
      </c>
      <c r="H53" s="15">
        <f t="shared" si="43"/>
        <v>3.298947015144523</v>
      </c>
      <c r="I53" s="15">
        <f t="shared" si="43"/>
        <v>1.890885853502676</v>
      </c>
      <c r="J53" s="15">
        <f t="shared" si="43"/>
        <v>0.93774081562583456</v>
      </c>
      <c r="K53" s="15">
        <f t="shared" si="43"/>
        <v>0.22728709116764101</v>
      </c>
    </row>
    <row r="54" spans="1:11">
      <c r="A54" t="s">
        <v>50</v>
      </c>
      <c r="B54" s="15">
        <f t="shared" si="42"/>
        <v>14.273989484061781</v>
      </c>
      <c r="C54" s="15">
        <f t="shared" si="42"/>
        <v>14.634423001181567</v>
      </c>
      <c r="D54" s="15">
        <f t="shared" si="44"/>
        <v>12.600813680871603</v>
      </c>
      <c r="E54" s="15">
        <f t="shared" si="44"/>
        <v>13.122348297977306</v>
      </c>
      <c r="F54" s="15">
        <f t="shared" si="44"/>
        <v>12.07808972911964</v>
      </c>
      <c r="G54" s="15">
        <f t="shared" si="43"/>
        <v>9.646538738620734</v>
      </c>
      <c r="H54" s="15">
        <f t="shared" si="43"/>
        <v>7.5345270143366934</v>
      </c>
      <c r="I54" s="15">
        <f t="shared" si="43"/>
        <v>4.5359178342436479</v>
      </c>
      <c r="J54" s="15">
        <f t="shared" si="43"/>
        <v>1.8949196699956579</v>
      </c>
      <c r="K54" s="15">
        <f t="shared" si="43"/>
        <v>0.37746492005034732</v>
      </c>
    </row>
    <row r="55" spans="1:11">
      <c r="A55" t="s">
        <v>29</v>
      </c>
      <c r="B55" s="15">
        <f t="shared" si="42"/>
        <v>15.742587357231709</v>
      </c>
      <c r="C55" s="15">
        <f t="shared" si="42"/>
        <v>15.252182795698925</v>
      </c>
      <c r="D55" s="15">
        <f t="shared" si="44"/>
        <v>14.343284673057244</v>
      </c>
      <c r="E55" s="15">
        <f t="shared" si="44"/>
        <v>12.712274155538099</v>
      </c>
      <c r="F55" s="15">
        <f t="shared" si="44"/>
        <v>11.106996441831683</v>
      </c>
      <c r="G55" s="15">
        <f t="shared" si="43"/>
        <v>9.1383500861979634</v>
      </c>
      <c r="H55" s="15">
        <f t="shared" si="43"/>
        <v>7.5450020326121328</v>
      </c>
      <c r="I55" s="15">
        <f t="shared" si="43"/>
        <v>5.0234325904117494</v>
      </c>
      <c r="J55" s="15">
        <f t="shared" si="43"/>
        <v>2.5297208566375873</v>
      </c>
      <c r="K55" s="15">
        <f t="shared" si="43"/>
        <v>0.50553958086462214</v>
      </c>
    </row>
    <row r="56" spans="1:11">
      <c r="A56" t="s">
        <v>31</v>
      </c>
      <c r="B56" s="15">
        <f t="shared" si="42"/>
        <v>2.0513341804320202</v>
      </c>
      <c r="C56" s="15">
        <f t="shared" si="42"/>
        <v>1.3925908106807794</v>
      </c>
      <c r="D56" s="15">
        <f t="shared" si="44"/>
        <v>1.4608695652173913</v>
      </c>
      <c r="E56" s="15">
        <f t="shared" si="44"/>
        <v>1.7716100524716929</v>
      </c>
      <c r="F56" s="15">
        <f t="shared" si="44"/>
        <v>2.0010266940451746</v>
      </c>
      <c r="G56" s="15">
        <f t="shared" si="43"/>
        <v>1.6736762097795794</v>
      </c>
      <c r="H56" s="15">
        <f t="shared" si="43"/>
        <v>1.9326331967213115</v>
      </c>
      <c r="I56" s="15">
        <f t="shared" si="43"/>
        <v>1.310896551724138</v>
      </c>
      <c r="J56" s="15">
        <f t="shared" si="43"/>
        <v>0.74439701173959449</v>
      </c>
      <c r="K56" s="15">
        <f t="shared" si="43"/>
        <v>0.18682535289233324</v>
      </c>
    </row>
    <row r="57" spans="1:11">
      <c r="A57" t="s">
        <v>32</v>
      </c>
      <c r="B57" s="15">
        <f t="shared" si="42"/>
        <v>2.6224310776942357</v>
      </c>
      <c r="C57" s="15">
        <f t="shared" si="42"/>
        <v>2.1869611432620761</v>
      </c>
      <c r="D57" s="15">
        <f t="shared" si="44"/>
        <v>2.5990750622554253</v>
      </c>
      <c r="E57" s="15">
        <f t="shared" si="44"/>
        <v>2.2444051825677267</v>
      </c>
      <c r="F57" s="15">
        <f t="shared" si="44"/>
        <v>2.2238632399116178</v>
      </c>
      <c r="G57" s="15">
        <f t="shared" si="43"/>
        <v>2.168057210965435</v>
      </c>
      <c r="H57" s="15">
        <f t="shared" si="43"/>
        <v>2.5920478623956127</v>
      </c>
      <c r="I57" s="15">
        <f t="shared" si="43"/>
        <v>1.205445833820264</v>
      </c>
      <c r="J57" s="15">
        <f t="shared" si="43"/>
        <v>0.70413223140495873</v>
      </c>
      <c r="K57" s="15">
        <f t="shared" si="43"/>
        <v>0.1914081733136386</v>
      </c>
    </row>
    <row r="58" spans="1:11">
      <c r="A58" t="s">
        <v>33</v>
      </c>
      <c r="B58" s="15">
        <f t="shared" si="42"/>
        <v>3.8047711781888998</v>
      </c>
      <c r="C58" s="15">
        <f t="shared" si="42"/>
        <v>3.165833711949114</v>
      </c>
      <c r="D58" s="15">
        <f t="shared" si="44"/>
        <v>4.4785839160839158</v>
      </c>
      <c r="E58" s="15">
        <f t="shared" si="44"/>
        <v>5.5212854757929879</v>
      </c>
      <c r="F58" s="15">
        <f t="shared" si="44"/>
        <v>5.0367393800229623</v>
      </c>
      <c r="G58" s="15">
        <f t="shared" si="43"/>
        <v>4.3380430943129635</v>
      </c>
      <c r="H58" s="15">
        <f t="shared" si="43"/>
        <v>4.7445887445887447</v>
      </c>
      <c r="I58" s="15">
        <f t="shared" si="43"/>
        <v>3.5797043547742708</v>
      </c>
      <c r="J58" s="15">
        <f t="shared" si="43"/>
        <v>1.7786230505895777</v>
      </c>
      <c r="K58" s="15">
        <f t="shared" si="43"/>
        <v>0.38131753224119902</v>
      </c>
    </row>
    <row r="59" spans="1:11">
      <c r="A59" t="s">
        <v>35</v>
      </c>
      <c r="B59" s="15">
        <f t="shared" si="42"/>
        <v>7.9961612284069101</v>
      </c>
      <c r="C59" s="15">
        <f t="shared" si="42"/>
        <v>6.9126016260162606</v>
      </c>
      <c r="D59" s="15">
        <f t="shared" si="44"/>
        <v>6.3918669131238444</v>
      </c>
      <c r="E59" s="15">
        <f t="shared" si="44"/>
        <v>4.6396761133603235</v>
      </c>
      <c r="F59" s="15">
        <f t="shared" si="44"/>
        <v>4.5126050420168067</v>
      </c>
      <c r="G59" s="15">
        <f t="shared" si="43"/>
        <v>3.3360107095046856</v>
      </c>
      <c r="H59" s="15">
        <f t="shared" si="43"/>
        <v>2.3218116805721096</v>
      </c>
      <c r="I59" s="15">
        <f t="shared" si="43"/>
        <v>2.3333333333333335</v>
      </c>
      <c r="J59" s="15">
        <f t="shared" si="43"/>
        <v>1.2239185750636132</v>
      </c>
      <c r="K59" s="15">
        <f t="shared" si="43"/>
        <v>0.30722154222766218</v>
      </c>
    </row>
    <row r="60" spans="1:11">
      <c r="A60" t="s">
        <v>36</v>
      </c>
      <c r="B60" s="15">
        <f t="shared" si="42"/>
        <v>20.719774223894639</v>
      </c>
      <c r="C60" s="15">
        <f t="shared" si="42"/>
        <v>21.548485026538966</v>
      </c>
      <c r="D60" s="15">
        <f t="shared" si="44"/>
        <v>20.126796380625702</v>
      </c>
      <c r="E60" s="15">
        <f t="shared" si="44"/>
        <v>21.414412879594533</v>
      </c>
      <c r="F60" s="15">
        <f t="shared" si="44"/>
        <v>17.160102787553768</v>
      </c>
      <c r="G60" s="15">
        <f t="shared" si="43"/>
        <v>12.489214966984592</v>
      </c>
      <c r="H60" s="15">
        <f t="shared" si="43"/>
        <v>8.7331330647914243</v>
      </c>
      <c r="I60" s="15">
        <f t="shared" si="43"/>
        <v>5.4256684491978611</v>
      </c>
      <c r="J60" s="15">
        <f t="shared" si="43"/>
        <v>2.645476131131197</v>
      </c>
      <c r="K60" s="15">
        <f t="shared" si="43"/>
        <v>0.53835561271548649</v>
      </c>
    </row>
    <row r="61" spans="1:11">
      <c r="A61" t="s">
        <v>38</v>
      </c>
      <c r="B61" s="15">
        <f t="shared" si="42"/>
        <v>4.8990482265455828</v>
      </c>
      <c r="C61" s="15">
        <f t="shared" si="42"/>
        <v>4.7670331460216628</v>
      </c>
      <c r="D61" s="15">
        <f t="shared" si="44"/>
        <v>4.3082922093681741</v>
      </c>
      <c r="E61" s="15">
        <f t="shared" si="44"/>
        <v>4.2418950986007689</v>
      </c>
      <c r="F61" s="15">
        <f t="shared" si="44"/>
        <v>3.5461239168513896</v>
      </c>
      <c r="G61" s="15">
        <f t="shared" si="43"/>
        <v>3.3256201955311617</v>
      </c>
      <c r="H61" s="15">
        <f t="shared" si="43"/>
        <v>2.8781958478231666</v>
      </c>
      <c r="I61" s="15">
        <f t="shared" si="43"/>
        <v>1.9398365793597492</v>
      </c>
      <c r="J61" s="15">
        <f t="shared" si="43"/>
        <v>0.96962682200910688</v>
      </c>
      <c r="K61" s="15">
        <f t="shared" si="43"/>
        <v>0.17088280312745624</v>
      </c>
    </row>
    <row r="62" spans="1:11">
      <c r="A62" t="s">
        <v>56</v>
      </c>
      <c r="B62" s="15">
        <f t="shared" si="42"/>
        <v>7.8024015252930914</v>
      </c>
      <c r="C62" s="15">
        <f t="shared" si="42"/>
        <v>6.8734028960817719</v>
      </c>
      <c r="D62" s="15">
        <f t="shared" si="44"/>
        <v>5.044669372401505</v>
      </c>
      <c r="E62" s="15">
        <f t="shared" si="44"/>
        <v>5.217879198674499</v>
      </c>
      <c r="F62" s="15">
        <f t="shared" si="44"/>
        <v>4.346362257062351</v>
      </c>
      <c r="G62" s="15">
        <f t="shared" ref="G62:K69" si="45">G96/G136</f>
        <v>3.8234065734519702</v>
      </c>
      <c r="H62" s="15">
        <f t="shared" si="45"/>
        <v>3.6652313050025884</v>
      </c>
      <c r="I62" s="15">
        <f t="shared" si="45"/>
        <v>2.8096950784121861</v>
      </c>
      <c r="J62" s="15">
        <f t="shared" si="45"/>
        <v>1.4188966059494168</v>
      </c>
      <c r="K62" s="15">
        <f t="shared" si="45"/>
        <v>0.26927741283476503</v>
      </c>
    </row>
    <row r="63" spans="1:11">
      <c r="A63" t="s">
        <v>39</v>
      </c>
      <c r="B63" s="15">
        <f t="shared" si="42"/>
        <v>2.2705430839598337</v>
      </c>
      <c r="C63" s="15">
        <f t="shared" si="42"/>
        <v>2.8602190557209699</v>
      </c>
      <c r="D63" s="15">
        <f>D97/D137</f>
        <v>3.1817056821697434</v>
      </c>
      <c r="E63" s="15">
        <f t="shared" si="44"/>
        <v>2.9539203985262832</v>
      </c>
      <c r="F63" s="15">
        <f t="shared" si="44"/>
        <v>3.073963599595551</v>
      </c>
      <c r="G63" s="15">
        <f t="shared" si="45"/>
        <v>3.561629353233831</v>
      </c>
      <c r="H63" s="15">
        <f t="shared" si="45"/>
        <v>2.9907304618117228</v>
      </c>
      <c r="I63" s="15">
        <f t="shared" si="45"/>
        <v>2.1365202411714042</v>
      </c>
      <c r="J63" s="15">
        <f t="shared" si="45"/>
        <v>1.1942128223535258</v>
      </c>
      <c r="K63" s="15">
        <f t="shared" si="45"/>
        <v>0.23815797010138037</v>
      </c>
    </row>
    <row r="64" spans="1:11">
      <c r="A64" t="s">
        <v>41</v>
      </c>
      <c r="B64" s="15">
        <f t="shared" si="42"/>
        <v>4.1828294836956523</v>
      </c>
      <c r="C64" s="15">
        <f t="shared" si="42"/>
        <v>3.9014084507042255</v>
      </c>
      <c r="D64" s="15">
        <f t="shared" si="44"/>
        <v>3.7019146738698656</v>
      </c>
      <c r="E64" s="15">
        <f t="shared" si="44"/>
        <v>2.9345372460496613</v>
      </c>
      <c r="F64" s="15">
        <f t="shared" si="44"/>
        <v>2.51340314825792</v>
      </c>
      <c r="G64" s="15">
        <f t="shared" si="45"/>
        <v>2.107725433903171</v>
      </c>
      <c r="H64" s="15">
        <f t="shared" si="45"/>
        <v>2.205094623796739</v>
      </c>
      <c r="I64" s="15">
        <f t="shared" si="45"/>
        <v>1.465607387791132</v>
      </c>
      <c r="J64" s="15">
        <f t="shared" si="45"/>
        <v>0.72256138922805591</v>
      </c>
      <c r="K64" s="15">
        <f t="shared" si="45"/>
        <v>0.16402887685686521</v>
      </c>
    </row>
    <row r="65" spans="1:11">
      <c r="A65" t="s">
        <v>40</v>
      </c>
      <c r="B65" s="15">
        <f t="shared" si="42"/>
        <v>9.4130100734164248</v>
      </c>
      <c r="C65" s="15">
        <f t="shared" si="42"/>
        <v>8.5353600000000007</v>
      </c>
      <c r="D65" s="15">
        <f t="shared" si="44"/>
        <v>7.7290955631399321</v>
      </c>
      <c r="E65" s="15">
        <f t="shared" si="44"/>
        <v>7.9219715283373624</v>
      </c>
      <c r="F65" s="15">
        <f t="shared" si="44"/>
        <v>6.1203427236141765</v>
      </c>
      <c r="G65" s="15">
        <f t="shared" si="45"/>
        <v>4.7824253476179619</v>
      </c>
      <c r="H65" s="15">
        <f t="shared" si="45"/>
        <v>4.5720396217919852</v>
      </c>
      <c r="I65" s="15">
        <f t="shared" si="45"/>
        <v>2.9432640404272425</v>
      </c>
      <c r="J65" s="15">
        <f t="shared" si="45"/>
        <v>1.4744576627011896</v>
      </c>
      <c r="K65" s="15">
        <f t="shared" si="45"/>
        <v>0.38088607594936708</v>
      </c>
    </row>
    <row r="66" spans="1:11">
      <c r="A66" t="s">
        <v>27</v>
      </c>
      <c r="B66" s="15">
        <f t="shared" si="42"/>
        <v>8.9447572496934313</v>
      </c>
      <c r="C66" s="15">
        <f t="shared" si="42"/>
        <v>8.6162252087682667</v>
      </c>
      <c r="D66" s="15">
        <f t="shared" si="44"/>
        <v>7.8476096682088166</v>
      </c>
      <c r="E66" s="15">
        <f t="shared" si="44"/>
        <v>7.5149211901078452</v>
      </c>
      <c r="F66" s="15">
        <f t="shared" si="44"/>
        <v>6.8317453008844957</v>
      </c>
      <c r="G66" s="15">
        <f t="shared" si="45"/>
        <v>6.259492455945022</v>
      </c>
      <c r="H66" s="15">
        <f t="shared" si="45"/>
        <v>5.4374497152502803</v>
      </c>
      <c r="I66" s="15">
        <f t="shared" si="45"/>
        <v>3.722483262325015</v>
      </c>
      <c r="J66" s="15">
        <f t="shared" si="45"/>
        <v>1.9390681883257659</v>
      </c>
      <c r="K66" s="15">
        <f t="shared" si="45"/>
        <v>0.37357171443272869</v>
      </c>
    </row>
    <row r="67" spans="1:11">
      <c r="A67" t="s">
        <v>43</v>
      </c>
      <c r="B67" s="15">
        <f t="shared" si="42"/>
        <v>12.134382457966229</v>
      </c>
      <c r="C67" s="15">
        <f t="shared" si="42"/>
        <v>14.361346372129573</v>
      </c>
      <c r="D67" s="15">
        <f t="shared" si="44"/>
        <v>12.077558741537237</v>
      </c>
      <c r="E67" s="15">
        <f t="shared" si="44"/>
        <v>12.276739663481864</v>
      </c>
      <c r="F67" s="15">
        <f t="shared" si="44"/>
        <v>10.481282446463336</v>
      </c>
      <c r="G67" s="15">
        <f t="shared" si="45"/>
        <v>9.0351730935074528</v>
      </c>
      <c r="H67" s="15">
        <f t="shared" si="45"/>
        <v>7.4312094155844157</v>
      </c>
      <c r="I67" s="15">
        <f t="shared" si="45"/>
        <v>3.8901299186839893</v>
      </c>
      <c r="J67" s="15">
        <f t="shared" si="45"/>
        <v>1.9113185180739163</v>
      </c>
      <c r="K67" s="15">
        <f t="shared" si="45"/>
        <v>0.37653997378768023</v>
      </c>
    </row>
    <row r="68" spans="1:11">
      <c r="A68" t="s">
        <v>60</v>
      </c>
      <c r="B68" s="15">
        <f t="shared" si="42"/>
        <v>12.991724702668016</v>
      </c>
      <c r="C68" s="15">
        <f t="shared" si="42"/>
        <v>12.838777602305155</v>
      </c>
      <c r="D68" s="15">
        <f t="shared" si="44"/>
        <v>11.838003905815855</v>
      </c>
      <c r="E68" s="15">
        <f t="shared" si="44"/>
        <v>10.901719479627056</v>
      </c>
      <c r="F68" s="15">
        <f t="shared" si="44"/>
        <v>9.4577001773291496</v>
      </c>
      <c r="G68" s="15">
        <f t="shared" si="45"/>
        <v>8.0136339404355539</v>
      </c>
      <c r="H68" s="15">
        <f t="shared" si="45"/>
        <v>6.3588828682521585</v>
      </c>
      <c r="I68" s="15">
        <f t="shared" si="45"/>
        <v>4.0904784851643079</v>
      </c>
      <c r="J68" s="15">
        <f t="shared" si="45"/>
        <v>1.9755878865010268</v>
      </c>
      <c r="K68" s="15">
        <f t="shared" si="45"/>
        <v>0.38982476756644663</v>
      </c>
    </row>
    <row r="69" spans="1:11">
      <c r="A69" s="252" t="s">
        <v>887</v>
      </c>
      <c r="B69" s="670">
        <f t="shared" si="42"/>
        <v>10.558104745166959</v>
      </c>
      <c r="C69" s="670">
        <f t="shared" si="42"/>
        <v>10.296017117991379</v>
      </c>
      <c r="D69" s="670">
        <f t="shared" si="44"/>
        <v>9.4318472814962586</v>
      </c>
      <c r="E69" s="670">
        <f t="shared" si="44"/>
        <v>8.7929964382692098</v>
      </c>
      <c r="F69" s="670">
        <f t="shared" si="44"/>
        <v>7.6599382769651641</v>
      </c>
      <c r="G69" s="670">
        <f t="shared" si="45"/>
        <v>6.3036266200476518</v>
      </c>
      <c r="H69" s="670">
        <f t="shared" si="45"/>
        <v>5.107109677864468</v>
      </c>
      <c r="I69" s="670">
        <f t="shared" si="45"/>
        <v>3.3544005851500835</v>
      </c>
      <c r="J69" s="670">
        <f t="shared" si="45"/>
        <v>1.6661082175531408</v>
      </c>
      <c r="K69" s="670">
        <f t="shared" si="45"/>
        <v>0.33044268506823571</v>
      </c>
    </row>
    <row r="72" spans="1:11">
      <c r="A72" t="s">
        <v>892</v>
      </c>
      <c r="B72" t="s">
        <v>888</v>
      </c>
    </row>
    <row r="74" spans="1:11">
      <c r="A74" s="252" t="s">
        <v>3326</v>
      </c>
      <c r="B74" s="252">
        <v>2006</v>
      </c>
      <c r="C74" s="252">
        <v>2007</v>
      </c>
      <c r="D74" s="252">
        <v>2008</v>
      </c>
      <c r="E74" s="252">
        <v>2009</v>
      </c>
      <c r="F74" s="252">
        <v>2010</v>
      </c>
      <c r="G74" s="252">
        <v>2011</v>
      </c>
      <c r="H74" s="252">
        <v>2012</v>
      </c>
      <c r="I74" s="252">
        <v>2013</v>
      </c>
      <c r="J74" s="252">
        <v>2014</v>
      </c>
      <c r="K74" s="252">
        <v>2015</v>
      </c>
    </row>
    <row r="75" spans="1:11">
      <c r="A75" t="s">
        <v>37</v>
      </c>
      <c r="B75">
        <v>332352</v>
      </c>
      <c r="C75">
        <v>338679</v>
      </c>
      <c r="D75">
        <v>316942</v>
      </c>
      <c r="E75">
        <v>300837</v>
      </c>
      <c r="F75">
        <v>296963</v>
      </c>
      <c r="G75">
        <v>250479</v>
      </c>
      <c r="H75">
        <v>212754</v>
      </c>
      <c r="I75">
        <v>141848</v>
      </c>
      <c r="J75">
        <v>72921</v>
      </c>
      <c r="K75">
        <v>14659</v>
      </c>
    </row>
    <row r="76" spans="1:11">
      <c r="A76" t="s">
        <v>21</v>
      </c>
      <c r="B76">
        <v>526150</v>
      </c>
      <c r="C76">
        <v>528020</v>
      </c>
      <c r="D76">
        <v>522427</v>
      </c>
      <c r="E76">
        <v>498965</v>
      </c>
      <c r="F76">
        <v>440847</v>
      </c>
      <c r="G76">
        <v>381196</v>
      </c>
      <c r="H76">
        <v>314912</v>
      </c>
      <c r="I76">
        <v>217137</v>
      </c>
      <c r="J76">
        <v>109517</v>
      </c>
      <c r="K76">
        <v>22981</v>
      </c>
    </row>
    <row r="77" spans="1:11">
      <c r="A77" t="s">
        <v>22</v>
      </c>
      <c r="B77">
        <v>37392</v>
      </c>
      <c r="C77">
        <v>35713</v>
      </c>
      <c r="D77">
        <v>34528</v>
      </c>
      <c r="E77">
        <v>31452</v>
      </c>
      <c r="F77">
        <v>27788</v>
      </c>
      <c r="G77">
        <v>23459</v>
      </c>
      <c r="H77">
        <v>24635</v>
      </c>
      <c r="I77">
        <v>13148</v>
      </c>
      <c r="J77">
        <v>7803</v>
      </c>
      <c r="K77">
        <v>1860</v>
      </c>
    </row>
    <row r="78" spans="1:11">
      <c r="A78" t="s">
        <v>69</v>
      </c>
      <c r="B78">
        <v>36217</v>
      </c>
      <c r="C78">
        <v>38153</v>
      </c>
      <c r="D78">
        <v>37129</v>
      </c>
      <c r="E78">
        <v>39647</v>
      </c>
      <c r="F78">
        <v>45423</v>
      </c>
      <c r="G78">
        <v>37665</v>
      </c>
      <c r="H78">
        <v>34031</v>
      </c>
      <c r="I78">
        <v>20092</v>
      </c>
      <c r="J78">
        <v>10480</v>
      </c>
      <c r="K78">
        <v>2505</v>
      </c>
    </row>
    <row r="79" spans="1:11">
      <c r="A79" t="s">
        <v>30</v>
      </c>
      <c r="B79">
        <v>11165</v>
      </c>
      <c r="C79">
        <v>12355</v>
      </c>
      <c r="D79">
        <v>12771</v>
      </c>
      <c r="E79">
        <v>14482</v>
      </c>
      <c r="F79">
        <v>15588</v>
      </c>
      <c r="G79">
        <v>13877</v>
      </c>
      <c r="H79">
        <v>16058</v>
      </c>
      <c r="I79">
        <v>9330</v>
      </c>
      <c r="J79">
        <v>4585</v>
      </c>
      <c r="K79">
        <v>1444</v>
      </c>
    </row>
    <row r="80" spans="1:11">
      <c r="A80" t="s">
        <v>23</v>
      </c>
      <c r="B80">
        <v>162407</v>
      </c>
      <c r="C80">
        <v>162640</v>
      </c>
      <c r="D80">
        <v>162470</v>
      </c>
      <c r="E80">
        <v>156689</v>
      </c>
      <c r="F80">
        <v>154313</v>
      </c>
      <c r="G80">
        <v>131606</v>
      </c>
      <c r="H80">
        <v>119764</v>
      </c>
      <c r="I80">
        <v>85198</v>
      </c>
      <c r="J80">
        <v>44061</v>
      </c>
      <c r="K80">
        <v>8770</v>
      </c>
    </row>
    <row r="81" spans="1:11">
      <c r="A81" t="s">
        <v>24</v>
      </c>
      <c r="B81">
        <v>411334</v>
      </c>
      <c r="C81">
        <v>408761</v>
      </c>
      <c r="D81">
        <v>393907</v>
      </c>
      <c r="E81">
        <v>377905</v>
      </c>
      <c r="F81">
        <v>345321</v>
      </c>
      <c r="G81">
        <v>303682</v>
      </c>
      <c r="H81">
        <v>262924</v>
      </c>
      <c r="I81">
        <v>174835</v>
      </c>
      <c r="J81">
        <v>95977</v>
      </c>
      <c r="K81">
        <v>19540</v>
      </c>
    </row>
    <row r="82" spans="1:11">
      <c r="A82" t="s">
        <v>26</v>
      </c>
      <c r="B82">
        <v>23428</v>
      </c>
      <c r="C82">
        <v>27739</v>
      </c>
      <c r="D82">
        <v>26384</v>
      </c>
      <c r="E82">
        <v>26853</v>
      </c>
      <c r="F82">
        <v>29285</v>
      </c>
      <c r="G82">
        <v>24605</v>
      </c>
      <c r="H82">
        <v>27127</v>
      </c>
      <c r="I82">
        <v>18115</v>
      </c>
      <c r="J82">
        <v>9999</v>
      </c>
      <c r="K82">
        <v>2301</v>
      </c>
    </row>
    <row r="83" spans="1:11">
      <c r="A83" t="s">
        <v>42</v>
      </c>
      <c r="B83">
        <v>305314</v>
      </c>
      <c r="C83">
        <v>307563</v>
      </c>
      <c r="D83">
        <v>292378</v>
      </c>
      <c r="E83">
        <v>262425</v>
      </c>
      <c r="F83">
        <v>249635</v>
      </c>
      <c r="G83">
        <v>201602</v>
      </c>
      <c r="H83">
        <v>169556</v>
      </c>
      <c r="I83">
        <v>111803</v>
      </c>
      <c r="J83">
        <v>60560</v>
      </c>
      <c r="K83">
        <v>11753</v>
      </c>
    </row>
    <row r="84" spans="1:11">
      <c r="A84" t="s">
        <v>28</v>
      </c>
      <c r="B84">
        <v>1797382</v>
      </c>
      <c r="C84">
        <v>1772107</v>
      </c>
      <c r="D84">
        <v>1684846</v>
      </c>
      <c r="E84">
        <v>1576199</v>
      </c>
      <c r="F84">
        <v>1402767</v>
      </c>
      <c r="G84">
        <v>1182440</v>
      </c>
      <c r="H84">
        <v>955236</v>
      </c>
      <c r="I84">
        <v>658824</v>
      </c>
      <c r="J84">
        <v>318962</v>
      </c>
      <c r="K84">
        <v>64834</v>
      </c>
    </row>
    <row r="85" spans="1:11">
      <c r="A85" t="s">
        <v>25</v>
      </c>
      <c r="B85">
        <v>2640821</v>
      </c>
      <c r="C85">
        <v>2665205</v>
      </c>
      <c r="D85">
        <v>2435503</v>
      </c>
      <c r="E85">
        <v>2303230</v>
      </c>
      <c r="F85">
        <v>2077369</v>
      </c>
      <c r="G85">
        <v>1753795</v>
      </c>
      <c r="H85">
        <v>1426677</v>
      </c>
      <c r="I85">
        <v>978143</v>
      </c>
      <c r="J85">
        <v>485317</v>
      </c>
      <c r="K85">
        <v>98755</v>
      </c>
    </row>
    <row r="86" spans="1:11">
      <c r="A86" t="s">
        <v>48</v>
      </c>
      <c r="B86">
        <v>255111</v>
      </c>
      <c r="C86">
        <v>245876</v>
      </c>
      <c r="D86">
        <v>243833</v>
      </c>
      <c r="E86">
        <v>240631</v>
      </c>
      <c r="F86">
        <v>201466</v>
      </c>
      <c r="G86">
        <v>162071</v>
      </c>
      <c r="H86">
        <v>146919</v>
      </c>
      <c r="I86">
        <v>93049</v>
      </c>
      <c r="J86">
        <v>47142</v>
      </c>
      <c r="K86">
        <v>10313</v>
      </c>
    </row>
    <row r="87" spans="1:11">
      <c r="A87" t="s">
        <v>34</v>
      </c>
      <c r="B87">
        <v>127933</v>
      </c>
      <c r="C87">
        <v>130969</v>
      </c>
      <c r="D87">
        <v>118835</v>
      </c>
      <c r="E87">
        <v>107366</v>
      </c>
      <c r="F87">
        <v>95184</v>
      </c>
      <c r="G87">
        <v>82567</v>
      </c>
      <c r="H87">
        <v>78637</v>
      </c>
      <c r="I87">
        <v>47344</v>
      </c>
      <c r="J87">
        <v>24581</v>
      </c>
      <c r="K87">
        <v>5754</v>
      </c>
    </row>
    <row r="88" spans="1:11">
      <c r="A88" t="s">
        <v>50</v>
      </c>
      <c r="B88">
        <v>173743</v>
      </c>
      <c r="C88">
        <v>185784</v>
      </c>
      <c r="D88">
        <v>182737</v>
      </c>
      <c r="E88">
        <v>186193</v>
      </c>
      <c r="F88">
        <v>171219</v>
      </c>
      <c r="G88">
        <v>147293</v>
      </c>
      <c r="H88">
        <v>120349</v>
      </c>
      <c r="I88">
        <v>76403</v>
      </c>
      <c r="J88">
        <v>39276</v>
      </c>
      <c r="K88">
        <v>8097</v>
      </c>
    </row>
    <row r="89" spans="1:11">
      <c r="A89" t="s">
        <v>29</v>
      </c>
      <c r="B89">
        <v>1392117</v>
      </c>
      <c r="C89">
        <v>1418453</v>
      </c>
      <c r="D89">
        <v>1373599</v>
      </c>
      <c r="E89">
        <v>1294618</v>
      </c>
      <c r="F89">
        <v>1148730</v>
      </c>
      <c r="G89">
        <v>970045</v>
      </c>
      <c r="H89">
        <v>835194</v>
      </c>
      <c r="I89">
        <v>583537</v>
      </c>
      <c r="J89">
        <v>298970</v>
      </c>
      <c r="K89">
        <v>61007</v>
      </c>
    </row>
    <row r="90" spans="1:11">
      <c r="A90" t="s">
        <v>31</v>
      </c>
      <c r="B90">
        <v>8072</v>
      </c>
      <c r="C90">
        <v>5789</v>
      </c>
      <c r="D90">
        <v>6384</v>
      </c>
      <c r="E90">
        <v>6415</v>
      </c>
      <c r="F90">
        <v>7796</v>
      </c>
      <c r="G90">
        <v>6606</v>
      </c>
      <c r="H90">
        <v>7545</v>
      </c>
      <c r="I90">
        <v>4752</v>
      </c>
      <c r="J90">
        <v>2790</v>
      </c>
      <c r="K90">
        <v>675</v>
      </c>
    </row>
    <row r="91" spans="1:11">
      <c r="A91" t="s">
        <v>32</v>
      </c>
      <c r="B91">
        <v>20927</v>
      </c>
      <c r="C91">
        <v>18517</v>
      </c>
      <c r="D91">
        <v>21918</v>
      </c>
      <c r="E91">
        <v>19055</v>
      </c>
      <c r="F91">
        <v>19123</v>
      </c>
      <c r="G91">
        <v>18190</v>
      </c>
      <c r="H91">
        <v>20796</v>
      </c>
      <c r="I91">
        <v>10315</v>
      </c>
      <c r="J91">
        <v>6390</v>
      </c>
      <c r="K91">
        <v>1555</v>
      </c>
    </row>
    <row r="92" spans="1:11">
      <c r="A92" t="s">
        <v>33</v>
      </c>
      <c r="B92">
        <v>7815</v>
      </c>
      <c r="C92">
        <v>6968</v>
      </c>
      <c r="D92">
        <v>10247</v>
      </c>
      <c r="E92">
        <v>13229</v>
      </c>
      <c r="F92">
        <v>13161</v>
      </c>
      <c r="G92">
        <v>12281</v>
      </c>
      <c r="H92">
        <v>10960</v>
      </c>
      <c r="I92">
        <v>8960</v>
      </c>
      <c r="J92">
        <v>4676</v>
      </c>
      <c r="K92">
        <v>1094</v>
      </c>
    </row>
    <row r="93" spans="1:11">
      <c r="A93" t="s">
        <v>35</v>
      </c>
      <c r="B93">
        <v>4166</v>
      </c>
      <c r="C93">
        <v>3401</v>
      </c>
      <c r="D93">
        <v>3458</v>
      </c>
      <c r="E93">
        <v>2292</v>
      </c>
      <c r="F93">
        <v>2685</v>
      </c>
      <c r="G93">
        <v>2492</v>
      </c>
      <c r="H93">
        <v>1948</v>
      </c>
      <c r="I93">
        <v>1876</v>
      </c>
      <c r="J93">
        <v>962</v>
      </c>
      <c r="K93">
        <v>251</v>
      </c>
    </row>
    <row r="94" spans="1:11">
      <c r="A94" t="s">
        <v>36</v>
      </c>
      <c r="B94">
        <v>1101256</v>
      </c>
      <c r="C94">
        <v>1100201</v>
      </c>
      <c r="D94">
        <v>1020972</v>
      </c>
      <c r="E94">
        <v>1005578</v>
      </c>
      <c r="F94">
        <v>921549</v>
      </c>
      <c r="G94">
        <v>766026</v>
      </c>
      <c r="H94">
        <v>639571</v>
      </c>
      <c r="I94">
        <v>415986</v>
      </c>
      <c r="J94">
        <v>201662</v>
      </c>
      <c r="K94">
        <v>41441</v>
      </c>
    </row>
    <row r="95" spans="1:11">
      <c r="A95" t="s">
        <v>38</v>
      </c>
      <c r="B95">
        <v>291851</v>
      </c>
      <c r="C95">
        <v>292672</v>
      </c>
      <c r="D95">
        <v>266274</v>
      </c>
      <c r="E95">
        <v>259201</v>
      </c>
      <c r="F95">
        <v>228764</v>
      </c>
      <c r="G95">
        <v>213282</v>
      </c>
      <c r="H95">
        <v>192842</v>
      </c>
      <c r="I95">
        <v>138644</v>
      </c>
      <c r="J95">
        <v>76234</v>
      </c>
      <c r="K95">
        <v>16523</v>
      </c>
    </row>
    <row r="96" spans="1:11">
      <c r="A96" t="s">
        <v>56</v>
      </c>
      <c r="B96">
        <v>192337</v>
      </c>
      <c r="C96">
        <v>193665</v>
      </c>
      <c r="D96">
        <v>203845</v>
      </c>
      <c r="E96">
        <v>207849</v>
      </c>
      <c r="F96">
        <v>180474</v>
      </c>
      <c r="G96">
        <v>168444</v>
      </c>
      <c r="H96">
        <v>155765</v>
      </c>
      <c r="I96">
        <v>106243</v>
      </c>
      <c r="J96">
        <v>54138</v>
      </c>
      <c r="K96">
        <v>10658</v>
      </c>
    </row>
    <row r="97" spans="1:11">
      <c r="A97" t="s">
        <v>39</v>
      </c>
      <c r="B97">
        <v>43188</v>
      </c>
      <c r="C97">
        <v>53795</v>
      </c>
      <c r="D97">
        <v>61706</v>
      </c>
      <c r="E97">
        <v>56925</v>
      </c>
      <c r="F97">
        <v>60803</v>
      </c>
      <c r="G97">
        <v>57271</v>
      </c>
      <c r="H97">
        <v>53881</v>
      </c>
      <c r="I97">
        <v>39688</v>
      </c>
      <c r="J97">
        <v>21626</v>
      </c>
      <c r="K97">
        <v>4158</v>
      </c>
    </row>
    <row r="98" spans="1:11">
      <c r="A98" t="s">
        <v>41</v>
      </c>
      <c r="B98">
        <v>49257</v>
      </c>
      <c r="C98">
        <v>48198</v>
      </c>
      <c r="D98">
        <v>46596</v>
      </c>
      <c r="E98">
        <v>39000</v>
      </c>
      <c r="F98">
        <v>38161</v>
      </c>
      <c r="G98">
        <v>32303</v>
      </c>
      <c r="H98">
        <v>33674</v>
      </c>
      <c r="I98">
        <v>21584</v>
      </c>
      <c r="J98">
        <v>10652</v>
      </c>
      <c r="K98">
        <v>2363</v>
      </c>
    </row>
    <row r="99" spans="1:11">
      <c r="A99" t="s">
        <v>40</v>
      </c>
      <c r="B99">
        <v>55132</v>
      </c>
      <c r="C99">
        <v>53346</v>
      </c>
      <c r="D99">
        <v>54351</v>
      </c>
      <c r="E99">
        <v>58987</v>
      </c>
      <c r="F99">
        <v>47145</v>
      </c>
      <c r="G99">
        <v>41961</v>
      </c>
      <c r="H99">
        <v>40618</v>
      </c>
      <c r="I99">
        <v>25627</v>
      </c>
      <c r="J99">
        <v>12642</v>
      </c>
      <c r="K99">
        <v>3009</v>
      </c>
    </row>
    <row r="100" spans="1:11">
      <c r="A100" t="s">
        <v>27</v>
      </c>
      <c r="B100">
        <v>1035785</v>
      </c>
      <c r="C100">
        <v>1056556</v>
      </c>
      <c r="D100">
        <v>1027927</v>
      </c>
      <c r="E100">
        <v>1005519</v>
      </c>
      <c r="F100">
        <v>919915</v>
      </c>
      <c r="G100">
        <v>815205</v>
      </c>
      <c r="H100">
        <v>689349</v>
      </c>
      <c r="I100">
        <v>458703</v>
      </c>
      <c r="J100">
        <v>237022</v>
      </c>
      <c r="K100">
        <v>45739</v>
      </c>
    </row>
    <row r="101" spans="1:11">
      <c r="A101" t="s">
        <v>43</v>
      </c>
      <c r="B101">
        <v>676237</v>
      </c>
      <c r="C101">
        <v>657922</v>
      </c>
      <c r="D101">
        <v>606535</v>
      </c>
      <c r="E101">
        <v>580788</v>
      </c>
      <c r="F101">
        <v>516853</v>
      </c>
      <c r="G101">
        <v>440031</v>
      </c>
      <c r="H101">
        <v>366210</v>
      </c>
      <c r="I101">
        <v>249723</v>
      </c>
      <c r="J101">
        <v>127376</v>
      </c>
      <c r="K101">
        <v>25857</v>
      </c>
    </row>
    <row r="102" spans="1:11">
      <c r="A102" t="s">
        <v>60</v>
      </c>
      <c r="B102">
        <v>3300015</v>
      </c>
      <c r="C102">
        <v>3243730</v>
      </c>
      <c r="D102">
        <v>2982372</v>
      </c>
      <c r="E102">
        <v>2792192</v>
      </c>
      <c r="F102">
        <v>2426704</v>
      </c>
      <c r="G102">
        <v>2014291</v>
      </c>
      <c r="H102">
        <v>1628866</v>
      </c>
      <c r="I102">
        <v>1095017</v>
      </c>
      <c r="J102">
        <v>546416</v>
      </c>
      <c r="K102">
        <v>112788</v>
      </c>
    </row>
    <row r="103" spans="1:11">
      <c r="A103" t="s">
        <v>887</v>
      </c>
      <c r="B103">
        <v>15018904</v>
      </c>
      <c r="C103">
        <v>15012777</v>
      </c>
      <c r="D103">
        <v>14150874</v>
      </c>
      <c r="E103">
        <v>13464522</v>
      </c>
      <c r="F103">
        <v>12085031</v>
      </c>
      <c r="G103">
        <v>10254765</v>
      </c>
      <c r="H103">
        <v>8586798</v>
      </c>
      <c r="I103">
        <v>5805924</v>
      </c>
      <c r="J103">
        <v>2932737</v>
      </c>
      <c r="K103">
        <v>600684</v>
      </c>
    </row>
    <row r="106" spans="1:11">
      <c r="A106" t="s">
        <v>765</v>
      </c>
    </row>
    <row r="107" spans="1:11">
      <c r="A107" t="s">
        <v>119</v>
      </c>
      <c r="B107">
        <v>42704.086238425924</v>
      </c>
      <c r="D107" t="s">
        <v>121</v>
      </c>
      <c r="E107" t="s">
        <v>2</v>
      </c>
    </row>
    <row r="108" spans="1:11">
      <c r="A108" t="s">
        <v>120</v>
      </c>
      <c r="B108">
        <v>42762.475871342591</v>
      </c>
    </row>
    <row r="109" spans="1:11">
      <c r="A109" t="s">
        <v>175</v>
      </c>
      <c r="B109" t="s">
        <v>766</v>
      </c>
    </row>
    <row r="110" spans="1:11">
      <c r="A110" t="s">
        <v>767</v>
      </c>
      <c r="B110" t="s">
        <v>883</v>
      </c>
    </row>
    <row r="111" spans="1:11">
      <c r="A111" t="s">
        <v>156</v>
      </c>
      <c r="B111" t="s">
        <v>157</v>
      </c>
    </row>
    <row r="112" spans="1:11">
      <c r="A112" t="s">
        <v>122</v>
      </c>
      <c r="B112" t="s">
        <v>769</v>
      </c>
    </row>
    <row r="114" spans="1:12">
      <c r="A114" s="252" t="s">
        <v>123</v>
      </c>
      <c r="B114" s="252" t="s">
        <v>98</v>
      </c>
      <c r="C114" s="252" t="s">
        <v>99</v>
      </c>
      <c r="D114" s="252" t="s">
        <v>100</v>
      </c>
      <c r="E114" s="252" t="s">
        <v>101</v>
      </c>
      <c r="F114" s="252" t="s">
        <v>102</v>
      </c>
      <c r="G114" s="252" t="s">
        <v>103</v>
      </c>
      <c r="H114" s="252" t="s">
        <v>104</v>
      </c>
      <c r="I114" s="252" t="s">
        <v>125</v>
      </c>
      <c r="J114" s="252" t="s">
        <v>136</v>
      </c>
      <c r="K114" s="252" t="s">
        <v>505</v>
      </c>
    </row>
    <row r="115" spans="1:12">
      <c r="A115" t="s">
        <v>37</v>
      </c>
      <c r="B115">
        <v>29199</v>
      </c>
      <c r="C115">
        <v>31676</v>
      </c>
      <c r="D115">
        <v>34508</v>
      </c>
      <c r="E115">
        <v>34664</v>
      </c>
      <c r="F115">
        <v>36581</v>
      </c>
      <c r="G115">
        <v>37114</v>
      </c>
      <c r="H115">
        <v>39701</v>
      </c>
      <c r="I115">
        <v>40426</v>
      </c>
      <c r="J115">
        <v>41595</v>
      </c>
      <c r="K115">
        <v>42339</v>
      </c>
    </row>
    <row r="116" spans="1:12">
      <c r="A116" t="s">
        <v>21</v>
      </c>
      <c r="B116">
        <v>34879</v>
      </c>
      <c r="C116">
        <v>36318</v>
      </c>
      <c r="D116">
        <v>36774</v>
      </c>
      <c r="E116">
        <v>38225</v>
      </c>
      <c r="F116">
        <v>40832</v>
      </c>
      <c r="G116">
        <v>42686</v>
      </c>
      <c r="H116">
        <v>45597</v>
      </c>
      <c r="I116">
        <v>46355</v>
      </c>
      <c r="J116">
        <v>46880</v>
      </c>
      <c r="K116">
        <v>55087</v>
      </c>
    </row>
    <row r="117" spans="1:12">
      <c r="A117" t="s">
        <v>22</v>
      </c>
      <c r="B117">
        <v>10336</v>
      </c>
      <c r="C117">
        <v>11203</v>
      </c>
      <c r="D117">
        <v>11384</v>
      </c>
      <c r="E117">
        <v>11968</v>
      </c>
      <c r="F117">
        <v>10979</v>
      </c>
      <c r="G117">
        <v>11902</v>
      </c>
      <c r="H117">
        <v>11300</v>
      </c>
      <c r="I117">
        <v>12275</v>
      </c>
      <c r="J117">
        <v>13201</v>
      </c>
      <c r="K117">
        <v>14224</v>
      </c>
    </row>
    <row r="118" spans="1:12">
      <c r="A118" t="s">
        <v>69</v>
      </c>
      <c r="B118">
        <v>5778</v>
      </c>
      <c r="C118">
        <v>6129</v>
      </c>
      <c r="D118">
        <v>6697</v>
      </c>
      <c r="E118">
        <v>6931</v>
      </c>
      <c r="F118">
        <v>7104</v>
      </c>
      <c r="G118">
        <v>6847</v>
      </c>
      <c r="H118">
        <v>6688</v>
      </c>
      <c r="I118">
        <v>6529</v>
      </c>
      <c r="J118">
        <v>6117</v>
      </c>
      <c r="K118">
        <v>6367</v>
      </c>
    </row>
    <row r="119" spans="1:12">
      <c r="A119" t="s">
        <v>30</v>
      </c>
      <c r="B119">
        <v>748</v>
      </c>
      <c r="C119">
        <v>799</v>
      </c>
      <c r="D119">
        <v>806</v>
      </c>
      <c r="E119">
        <v>873</v>
      </c>
      <c r="F119">
        <v>905</v>
      </c>
      <c r="G119">
        <v>915</v>
      </c>
      <c r="H119">
        <v>877</v>
      </c>
      <c r="I119">
        <v>881</v>
      </c>
      <c r="J119">
        <v>888</v>
      </c>
      <c r="K119">
        <v>860</v>
      </c>
    </row>
    <row r="120" spans="1:12">
      <c r="A120" t="s">
        <v>23</v>
      </c>
      <c r="B120">
        <v>26267</v>
      </c>
      <c r="C120">
        <v>27878</v>
      </c>
      <c r="D120">
        <v>29785</v>
      </c>
      <c r="E120">
        <v>28759</v>
      </c>
      <c r="F120">
        <v>29228</v>
      </c>
      <c r="G120">
        <v>30682</v>
      </c>
      <c r="H120">
        <v>33217</v>
      </c>
      <c r="I120">
        <v>34271</v>
      </c>
      <c r="J120">
        <v>36040</v>
      </c>
      <c r="K120">
        <v>38081</v>
      </c>
    </row>
    <row r="121" spans="1:12">
      <c r="A121" t="s">
        <v>24</v>
      </c>
      <c r="B121">
        <v>28846</v>
      </c>
      <c r="C121">
        <v>30174</v>
      </c>
      <c r="D121">
        <v>35702</v>
      </c>
      <c r="E121">
        <v>36789</v>
      </c>
      <c r="F121">
        <v>37435</v>
      </c>
      <c r="G121">
        <v>39181</v>
      </c>
      <c r="H121">
        <v>40080</v>
      </c>
      <c r="I121">
        <v>39968</v>
      </c>
      <c r="J121">
        <v>41431</v>
      </c>
      <c r="K121">
        <v>41809</v>
      </c>
    </row>
    <row r="122" spans="1:12">
      <c r="A122" t="s">
        <v>26</v>
      </c>
      <c r="B122">
        <v>3513</v>
      </c>
      <c r="C122">
        <v>3690</v>
      </c>
      <c r="D122">
        <v>3979</v>
      </c>
      <c r="E122">
        <v>4314</v>
      </c>
      <c r="F122">
        <v>4077</v>
      </c>
      <c r="G122">
        <v>4511</v>
      </c>
      <c r="H122">
        <v>4582</v>
      </c>
      <c r="I122">
        <v>4407</v>
      </c>
      <c r="J122">
        <v>4323</v>
      </c>
      <c r="K122">
        <v>4186</v>
      </c>
    </row>
    <row r="123" spans="1:12">
      <c r="A123" t="s">
        <v>42</v>
      </c>
      <c r="B123">
        <v>40411</v>
      </c>
      <c r="C123">
        <v>39000</v>
      </c>
      <c r="D123">
        <v>40879</v>
      </c>
      <c r="E123">
        <v>40849</v>
      </c>
      <c r="F123">
        <v>41425</v>
      </c>
      <c r="G123">
        <v>40003</v>
      </c>
      <c r="H123">
        <v>40468</v>
      </c>
      <c r="I123">
        <v>39196</v>
      </c>
      <c r="J123">
        <v>38281</v>
      </c>
      <c r="K123">
        <v>37516</v>
      </c>
    </row>
    <row r="124" spans="1:12">
      <c r="A124" t="s">
        <v>28</v>
      </c>
      <c r="B124">
        <v>210591</v>
      </c>
      <c r="C124">
        <v>221851</v>
      </c>
      <c r="D124">
        <v>227679</v>
      </c>
      <c r="E124">
        <v>234366</v>
      </c>
      <c r="F124">
        <v>243533</v>
      </c>
      <c r="G124">
        <v>249247</v>
      </c>
      <c r="H124">
        <v>258913</v>
      </c>
      <c r="I124">
        <v>266222</v>
      </c>
      <c r="J124">
        <v>268422</v>
      </c>
      <c r="K124" s="781">
        <v>268422</v>
      </c>
      <c r="L124" t="s">
        <v>889</v>
      </c>
    </row>
    <row r="125" spans="1:12">
      <c r="A125" t="s">
        <v>884</v>
      </c>
      <c r="B125">
        <v>279822</v>
      </c>
      <c r="C125">
        <v>290853</v>
      </c>
      <c r="D125">
        <v>302641</v>
      </c>
      <c r="E125">
        <v>317307</v>
      </c>
      <c r="F125">
        <v>327996</v>
      </c>
      <c r="G125">
        <v>338689</v>
      </c>
      <c r="H125">
        <v>352419</v>
      </c>
      <c r="I125">
        <v>354463</v>
      </c>
      <c r="J125">
        <v>351923</v>
      </c>
      <c r="K125">
        <v>357538</v>
      </c>
    </row>
    <row r="126" spans="1:12">
      <c r="A126" t="s">
        <v>48</v>
      </c>
      <c r="B126">
        <v>19907</v>
      </c>
      <c r="C126">
        <v>21014</v>
      </c>
      <c r="G126">
        <v>24674</v>
      </c>
      <c r="H126">
        <v>24800</v>
      </c>
      <c r="I126">
        <v>29228</v>
      </c>
      <c r="J126">
        <v>29877</v>
      </c>
      <c r="K126">
        <v>35069</v>
      </c>
    </row>
    <row r="127" spans="1:12">
      <c r="A127" t="s">
        <v>34</v>
      </c>
      <c r="B127">
        <v>17547</v>
      </c>
      <c r="C127">
        <v>17391</v>
      </c>
      <c r="D127">
        <v>18504</v>
      </c>
      <c r="E127">
        <v>20064</v>
      </c>
      <c r="F127">
        <v>21342</v>
      </c>
      <c r="G127">
        <v>23019</v>
      </c>
      <c r="H127">
        <v>23837</v>
      </c>
      <c r="I127">
        <v>25038</v>
      </c>
      <c r="J127">
        <v>26213</v>
      </c>
      <c r="K127">
        <v>25316</v>
      </c>
    </row>
    <row r="128" spans="1:12">
      <c r="A128" t="s">
        <v>50</v>
      </c>
      <c r="B128">
        <v>12172</v>
      </c>
      <c r="C128">
        <v>12695</v>
      </c>
      <c r="D128">
        <v>14502</v>
      </c>
      <c r="E128">
        <v>14189</v>
      </c>
      <c r="F128">
        <v>14176</v>
      </c>
      <c r="G128">
        <v>15269</v>
      </c>
      <c r="H128">
        <v>15973</v>
      </c>
      <c r="I128">
        <v>16844</v>
      </c>
      <c r="J128">
        <v>20727</v>
      </c>
      <c r="K128">
        <v>21451</v>
      </c>
    </row>
    <row r="129" spans="1:11">
      <c r="A129" t="s">
        <v>29</v>
      </c>
      <c r="B129">
        <v>88430</v>
      </c>
      <c r="C129">
        <v>93000</v>
      </c>
      <c r="D129">
        <v>95766</v>
      </c>
      <c r="E129">
        <v>101840</v>
      </c>
      <c r="F129">
        <v>103424</v>
      </c>
      <c r="G129">
        <v>106151</v>
      </c>
      <c r="H129">
        <v>110695</v>
      </c>
      <c r="I129">
        <v>116163</v>
      </c>
      <c r="J129">
        <v>118183</v>
      </c>
      <c r="K129">
        <v>120677</v>
      </c>
    </row>
    <row r="130" spans="1:11">
      <c r="A130" t="s">
        <v>31</v>
      </c>
      <c r="B130">
        <v>3935</v>
      </c>
      <c r="C130">
        <v>4157</v>
      </c>
      <c r="D130">
        <v>4370</v>
      </c>
      <c r="E130">
        <v>3621</v>
      </c>
      <c r="F130">
        <v>3896</v>
      </c>
      <c r="G130">
        <v>3947</v>
      </c>
      <c r="H130">
        <v>3904</v>
      </c>
      <c r="I130">
        <v>3625</v>
      </c>
      <c r="J130">
        <v>3748</v>
      </c>
      <c r="K130">
        <v>3613</v>
      </c>
    </row>
    <row r="131" spans="1:11">
      <c r="A131" t="s">
        <v>32</v>
      </c>
      <c r="B131">
        <v>7980</v>
      </c>
      <c r="C131">
        <v>8467</v>
      </c>
      <c r="D131">
        <v>8433</v>
      </c>
      <c r="E131">
        <v>8490</v>
      </c>
      <c r="F131">
        <v>8599</v>
      </c>
      <c r="G131">
        <v>8390</v>
      </c>
      <c r="H131">
        <v>8023</v>
      </c>
      <c r="I131">
        <v>8557</v>
      </c>
      <c r="J131">
        <v>9075</v>
      </c>
      <c r="K131">
        <v>8124</v>
      </c>
    </row>
    <row r="132" spans="1:11">
      <c r="A132" t="s">
        <v>33</v>
      </c>
      <c r="B132">
        <v>2054</v>
      </c>
      <c r="C132">
        <v>2201</v>
      </c>
      <c r="D132">
        <v>2288</v>
      </c>
      <c r="E132">
        <v>2396</v>
      </c>
      <c r="F132">
        <v>2613</v>
      </c>
      <c r="G132">
        <v>2831</v>
      </c>
      <c r="H132">
        <v>2310</v>
      </c>
      <c r="I132">
        <v>2503</v>
      </c>
      <c r="J132">
        <v>2629</v>
      </c>
      <c r="K132">
        <v>2869</v>
      </c>
    </row>
    <row r="133" spans="1:11">
      <c r="A133" t="s">
        <v>35</v>
      </c>
      <c r="B133">
        <v>521</v>
      </c>
      <c r="C133">
        <v>492</v>
      </c>
      <c r="D133">
        <v>541</v>
      </c>
      <c r="E133">
        <v>494</v>
      </c>
      <c r="F133">
        <v>595</v>
      </c>
      <c r="G133">
        <v>747</v>
      </c>
      <c r="H133">
        <v>839</v>
      </c>
      <c r="I133">
        <v>804</v>
      </c>
      <c r="J133">
        <v>786</v>
      </c>
      <c r="K133">
        <v>817</v>
      </c>
    </row>
    <row r="134" spans="1:11">
      <c r="A134" t="s">
        <v>36</v>
      </c>
      <c r="B134">
        <v>53150</v>
      </c>
      <c r="C134">
        <v>51057</v>
      </c>
      <c r="D134">
        <v>50727</v>
      </c>
      <c r="E134">
        <v>46958</v>
      </c>
      <c r="F134">
        <v>53703</v>
      </c>
      <c r="G134">
        <v>61335</v>
      </c>
      <c r="H134">
        <v>73235</v>
      </c>
      <c r="I134">
        <v>76670</v>
      </c>
      <c r="J134">
        <v>76229</v>
      </c>
      <c r="K134">
        <v>76977</v>
      </c>
    </row>
    <row r="135" spans="1:11">
      <c r="A135" t="s">
        <v>38</v>
      </c>
      <c r="B135">
        <v>59573</v>
      </c>
      <c r="C135">
        <v>61395</v>
      </c>
      <c r="D135">
        <v>61805</v>
      </c>
      <c r="E135">
        <v>61105</v>
      </c>
      <c r="F135">
        <v>64511</v>
      </c>
      <c r="G135">
        <v>64133</v>
      </c>
      <c r="H135">
        <v>67001</v>
      </c>
      <c r="I135">
        <v>71472</v>
      </c>
      <c r="J135">
        <v>78622</v>
      </c>
      <c r="K135">
        <v>96692</v>
      </c>
    </row>
    <row r="136" spans="1:11">
      <c r="A136" t="s">
        <v>56</v>
      </c>
      <c r="B136">
        <v>24651</v>
      </c>
      <c r="C136">
        <v>28176</v>
      </c>
      <c r="D136">
        <v>40408</v>
      </c>
      <c r="E136">
        <v>39834</v>
      </c>
      <c r="F136">
        <v>41523</v>
      </c>
      <c r="G136">
        <v>44056</v>
      </c>
      <c r="H136">
        <v>42498</v>
      </c>
      <c r="I136">
        <v>37813</v>
      </c>
      <c r="J136">
        <v>38155</v>
      </c>
      <c r="K136">
        <v>39580</v>
      </c>
    </row>
    <row r="137" spans="1:11">
      <c r="A137" t="s">
        <v>39</v>
      </c>
      <c r="B137">
        <v>19021</v>
      </c>
      <c r="C137">
        <v>18808</v>
      </c>
      <c r="D137">
        <v>19394</v>
      </c>
      <c r="E137">
        <v>19271</v>
      </c>
      <c r="F137">
        <v>19780</v>
      </c>
      <c r="G137">
        <v>16080</v>
      </c>
      <c r="H137">
        <v>18016</v>
      </c>
      <c r="I137">
        <v>18576</v>
      </c>
      <c r="J137">
        <v>18109</v>
      </c>
      <c r="K137">
        <v>17459</v>
      </c>
    </row>
    <row r="138" spans="1:11">
      <c r="A138" t="s">
        <v>41</v>
      </c>
      <c r="B138">
        <v>11776</v>
      </c>
      <c r="C138">
        <v>12354</v>
      </c>
      <c r="D138">
        <v>12587</v>
      </c>
      <c r="E138">
        <v>13290</v>
      </c>
      <c r="F138">
        <v>15183</v>
      </c>
      <c r="G138">
        <v>15326</v>
      </c>
      <c r="H138">
        <v>15271</v>
      </c>
      <c r="I138">
        <v>14727</v>
      </c>
      <c r="J138">
        <v>14742</v>
      </c>
      <c r="K138">
        <v>14406</v>
      </c>
    </row>
    <row r="139" spans="1:11">
      <c r="A139" t="s">
        <v>40</v>
      </c>
      <c r="B139">
        <v>5857</v>
      </c>
      <c r="C139">
        <v>6250</v>
      </c>
      <c r="D139">
        <v>7032</v>
      </c>
      <c r="E139">
        <v>7446</v>
      </c>
      <c r="F139">
        <v>7703</v>
      </c>
      <c r="G139">
        <v>8774</v>
      </c>
      <c r="H139">
        <v>8884</v>
      </c>
      <c r="I139">
        <v>8707</v>
      </c>
      <c r="J139">
        <v>8574</v>
      </c>
      <c r="K139">
        <v>7900</v>
      </c>
    </row>
    <row r="140" spans="1:11">
      <c r="A140" t="s">
        <v>27</v>
      </c>
      <c r="B140">
        <v>115798</v>
      </c>
      <c r="C140">
        <v>122624</v>
      </c>
      <c r="D140">
        <v>130986</v>
      </c>
      <c r="E140">
        <v>133803</v>
      </c>
      <c r="F140">
        <v>134653</v>
      </c>
      <c r="G140">
        <v>130235</v>
      </c>
      <c r="H140">
        <v>126778</v>
      </c>
      <c r="I140">
        <v>123225</v>
      </c>
      <c r="J140">
        <v>122235</v>
      </c>
      <c r="K140">
        <v>122437</v>
      </c>
    </row>
    <row r="141" spans="1:11">
      <c r="A141" t="s">
        <v>43</v>
      </c>
      <c r="B141">
        <v>55729</v>
      </c>
      <c r="C141">
        <v>45812</v>
      </c>
      <c r="D141">
        <v>50220</v>
      </c>
      <c r="E141">
        <v>47308</v>
      </c>
      <c r="F141">
        <v>49312</v>
      </c>
      <c r="G141">
        <v>48702</v>
      </c>
      <c r="H141">
        <v>49280</v>
      </c>
      <c r="I141">
        <v>64194</v>
      </c>
      <c r="J141">
        <v>66643</v>
      </c>
      <c r="K141">
        <v>68670</v>
      </c>
    </row>
    <row r="142" spans="1:11">
      <c r="A142" t="s">
        <v>60</v>
      </c>
      <c r="B142">
        <v>254009</v>
      </c>
      <c r="C142">
        <v>252651</v>
      </c>
      <c r="D142">
        <v>251932</v>
      </c>
      <c r="E142">
        <v>256124</v>
      </c>
      <c r="F142">
        <v>256585</v>
      </c>
      <c r="G142">
        <v>251358</v>
      </c>
      <c r="H142">
        <v>256156</v>
      </c>
      <c r="I142">
        <v>267699</v>
      </c>
      <c r="J142">
        <v>276584</v>
      </c>
      <c r="K142">
        <v>289330</v>
      </c>
    </row>
    <row r="143" spans="1:11">
      <c r="A143" t="s">
        <v>890</v>
      </c>
      <c r="B143">
        <f>SUM(B115:B142)</f>
        <v>1422500</v>
      </c>
      <c r="C143">
        <f t="shared" ref="C143:K143" si="46">SUM(C115:C142)</f>
        <v>1458115</v>
      </c>
      <c r="D143">
        <f t="shared" si="46"/>
        <v>1500329</v>
      </c>
      <c r="E143">
        <f t="shared" si="46"/>
        <v>1531278</v>
      </c>
      <c r="F143">
        <f t="shared" si="46"/>
        <v>1577693</v>
      </c>
      <c r="G143">
        <f t="shared" si="46"/>
        <v>1626804</v>
      </c>
      <c r="H143">
        <f t="shared" si="46"/>
        <v>1681342</v>
      </c>
      <c r="I143">
        <f t="shared" si="46"/>
        <v>1730838</v>
      </c>
      <c r="J143">
        <f t="shared" si="46"/>
        <v>1760232</v>
      </c>
      <c r="K143">
        <f t="shared" si="46"/>
        <v>1817816</v>
      </c>
    </row>
  </sheetData>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62</vt:i4>
      </vt:variant>
    </vt:vector>
  </HeadingPairs>
  <TitlesOfParts>
    <vt:vector size="62" baseType="lpstr">
      <vt:lpstr>Tabuľky a grafy</vt:lpstr>
      <vt:lpstr>Indikátory_hodnoty</vt:lpstr>
      <vt:lpstr>Indikátory_definicie</vt:lpstr>
      <vt:lpstr>krajiny EÚ a OECD</vt:lpstr>
      <vt:lpstr>01_Doing_Business</vt:lpstr>
      <vt:lpstr>02_HTE</vt:lpstr>
      <vt:lpstr>02_R&amp;D_exp</vt:lpstr>
      <vt:lpstr>02_tertiary</vt:lpstr>
      <vt:lpstr>03_citations</vt:lpstr>
      <vt:lpstr>03_doctorands</vt:lpstr>
      <vt:lpstr>03_researchers</vt:lpstr>
      <vt:lpstr>04_PISA</vt:lpstr>
      <vt:lpstr>4_PISA_ESCS</vt:lpstr>
      <vt:lpstr>04_teachers_wages</vt:lpstr>
      <vt:lpstr>04_exp_student</vt:lpstr>
      <vt:lpstr>04_particip_0-6y</vt:lpstr>
      <vt:lpstr>04_dropout</vt:lpstr>
      <vt:lpstr>05_motorways</vt:lpstr>
      <vt:lpstr>05_trains</vt:lpstr>
      <vt:lpstr>05_road_fatalities</vt:lpstr>
      <vt:lpstr>05_passenger_modal_split</vt:lpstr>
      <vt:lpstr>05_freight_modal_split</vt:lpstr>
      <vt:lpstr>05_quality_of_infrastr.</vt:lpstr>
      <vt:lpstr>06_S2</vt:lpstr>
      <vt:lpstr>06_VAT_gap</vt:lpstr>
      <vt:lpstr>07_gini</vt:lpstr>
      <vt:lpstr>07_gvt_exp</vt:lpstr>
      <vt:lpstr>07_regional_dispar</vt:lpstr>
      <vt:lpstr>07_income_distr</vt:lpstr>
      <vt:lpstr>07_pensions</vt:lpstr>
      <vt:lpstr>08_landfill</vt:lpstr>
      <vt:lpstr>08_PM25</vt:lpstr>
      <vt:lpstr>08_wastewater</vt:lpstr>
      <vt:lpstr>08_GHG_GDP</vt:lpstr>
      <vt:lpstr>08_energy_tax</vt:lpstr>
      <vt:lpstr>08_recycling</vt:lpstr>
      <vt:lpstr>08_waste</vt:lpstr>
      <vt:lpstr>08_cars</vt:lpstr>
      <vt:lpstr>08_wastewater_mng</vt:lpstr>
      <vt:lpstr>08_energy_product</vt:lpstr>
      <vt:lpstr>08_solid_fuel</vt:lpstr>
      <vt:lpstr>08_CO2_trend</vt:lpstr>
      <vt:lpstr>08_PM25_EX</vt:lpstr>
      <vt:lpstr>09_GDP</vt:lpstr>
      <vt:lpstr>10_job_celk</vt:lpstr>
      <vt:lpstr>10_EPL</vt:lpstr>
      <vt:lpstr>10_tax_wedges</vt:lpstr>
      <vt:lpstr>10_inactivity_traps</vt:lpstr>
      <vt:lpstr>10_APTP</vt:lpstr>
      <vt:lpstr>10_educ_u</vt:lpstr>
      <vt:lpstr>10_youth_u</vt:lpstr>
      <vt:lpstr>10_old_u</vt:lpstr>
      <vt:lpstr>10_women_e</vt:lpstr>
      <vt:lpstr>10_maternal_e</vt:lpstr>
      <vt:lpstr>11_health</vt:lpstr>
      <vt:lpstr>11_health_determ</vt:lpstr>
      <vt:lpstr>11_health_eff</vt:lpstr>
      <vt:lpstr>11_avoidable_deaths</vt:lpstr>
      <vt:lpstr>12_safety</vt:lpstr>
      <vt:lpstr>12_poverty</vt:lpstr>
      <vt:lpstr>12_police</vt:lpstr>
      <vt:lpstr>12_corruption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Halus Martin</dc:creator>
  <cp:lastModifiedBy>Laffersova Zuzana</cp:lastModifiedBy>
  <cp:lastPrinted>2015-02-16T08:53:13Z</cp:lastPrinted>
  <dcterms:created xsi:type="dcterms:W3CDTF">2014-12-04T09:52:52Z</dcterms:created>
  <dcterms:modified xsi:type="dcterms:W3CDTF">2017-03-30T22:00:36Z</dcterms:modified>
</cp:coreProperties>
</file>